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Advocacy 2020-21\"/>
    </mc:Choice>
  </mc:AlternateContent>
  <xr:revisionPtr revIDLastSave="0" documentId="8_{B6DAB594-1334-4EF0-97BA-18FAC62B0033}" xr6:coauthVersionLast="46" xr6:coauthVersionMax="46" xr10:uidLastSave="{00000000-0000-0000-0000-000000000000}"/>
  <bookViews>
    <workbookView xWindow="-108" yWindow="-108" windowWidth="23256" windowHeight="12576" xr2:uid="{00000000-000D-0000-FFFF-FFFF00000000}"/>
  </bookViews>
  <sheets>
    <sheet name="REPORT 1" sheetId="4" r:id="rId1"/>
    <sheet name="CODE LIST" sheetId="1" r:id="rId2"/>
    <sheet name="NAMES" sheetId="2" state="hidden" r:id="rId3"/>
    <sheet name="Base" sheetId="3" r:id="rId4"/>
    <sheet name="Estimate" sheetId="19" r:id="rId5"/>
    <sheet name="Services Aid" sheetId="27" r:id="rId6"/>
    <sheet name="Mar 2019 1920" sheetId="20" state="hidden" r:id="rId7"/>
    <sheet name="Nov 2019 1920" sheetId="24" state="hidden" r:id="rId8"/>
    <sheet name="Nov 19 2021" sheetId="25" state="hidden" r:id="rId9"/>
    <sheet name="Feb 2020 1920" sheetId="21" state="hidden" r:id="rId10"/>
    <sheet name="Feb 2020 2021" sheetId="22" state="hidden" r:id="rId11"/>
    <sheet name="Community Schools Aid" sheetId="5" state="hidden" r:id="rId12"/>
    <sheet name="Full Foundation Aid" sheetId="13" state="hidden" r:id="rId13"/>
    <sheet name="NRC Status" sheetId="14" state="hidden" r:id="rId14"/>
    <sheet name="Enrollment" sheetId="15" state="hidden" r:id="rId15"/>
    <sheet name="Tax Levy" sheetId="16" state="hidden" r:id="rId16"/>
  </sheets>
  <definedNames>
    <definedName name="_xlnm._FilterDatabase" localSheetId="4" hidden="1">Estimate!$U$1:$U$683</definedName>
    <definedName name="_xlnm._FilterDatabase" localSheetId="12" hidden="1">'Full Foundation Aid'!$O$1:$O$692</definedName>
    <definedName name="_xlnm._FilterDatabase" localSheetId="2" hidden="1">NAMES!$D$1:$D$680</definedName>
    <definedName name="_xlnm._FilterDatabase" localSheetId="8" hidden="1">'Nov 19 2021'!$C$1:$C$685</definedName>
    <definedName name="_xlnm._FilterDatabase" localSheetId="7" hidden="1">'Nov 2019 1920'!$C$1:$C$682</definedName>
    <definedName name="AAPro">#REF!</definedName>
    <definedName name="Base">Base!$A$1:$AE$679</definedName>
    <definedName name="code">'REPORT 1'!$C$1</definedName>
    <definedName name="CSA">'Community Schools Aid'!#REF!</definedName>
    <definedName name="Enrollment">Enrollment!$A$1:$C$684</definedName>
    <definedName name="Estimate">Estimate!$A$1:$U$679</definedName>
    <definedName name="Feb_Base">'Feb 2020 1920'!$A$1:$AC$680</definedName>
    <definedName name="Feb_Est">'Feb 2020 2021'!$A$1:$AB$680</definedName>
    <definedName name="Foundation">'Full Foundation Aid'!$A$1:$L$678</definedName>
    <definedName name="GEA">#REF!</definedName>
    <definedName name="March_est">'Mar 2019 1920'!$A$1:$AE$681</definedName>
    <definedName name="Names">NAMES!$A$1:$H$677</definedName>
    <definedName name="Nov_Base">'Nov 2019 1920'!$A$1:$AC$682</definedName>
    <definedName name="Nov_Est">'Nov 19 2021'!$A$1:$AA$682</definedName>
    <definedName name="NRC">'NRC Status'!$A$1:$D$679</definedName>
    <definedName name="offset">#REF!</definedName>
    <definedName name="_xlnm.Print_Area" localSheetId="0">'REPORT 1'!$A$3:$G$57</definedName>
    <definedName name="PTRC">'Tax Levy'!$A$1:$AK$682</definedName>
    <definedName name="Retro">#REF!</definedName>
    <definedName name="Services_Aid">'Services Aid'!$A$1:$AH$680</definedName>
    <definedName name="totalaid">#REF!</definedName>
  </definedNames>
  <calcPr calcId="191029"/>
</workbook>
</file>

<file path=xl/calcChain.xml><?xml version="1.0" encoding="utf-8"?>
<calcChain xmlns="http://schemas.openxmlformats.org/spreadsheetml/2006/main">
  <c r="V679" i="3" l="1"/>
  <c r="V680" i="3"/>
  <c r="F49" i="4"/>
  <c r="AJ680" i="27"/>
  <c r="AJ679" i="27"/>
  <c r="AJ678" i="27"/>
  <c r="AJ677" i="27"/>
  <c r="AJ676" i="27"/>
  <c r="AJ675" i="27"/>
  <c r="AJ674" i="27"/>
  <c r="AJ673" i="27"/>
  <c r="AJ672" i="27"/>
  <c r="AJ671" i="27"/>
  <c r="AJ670" i="27"/>
  <c r="AJ669" i="27"/>
  <c r="AJ668" i="27"/>
  <c r="AJ667" i="27"/>
  <c r="AJ666" i="27"/>
  <c r="AJ665" i="27"/>
  <c r="AJ664" i="27"/>
  <c r="AJ663" i="27"/>
  <c r="AJ662" i="27"/>
  <c r="AJ661" i="27"/>
  <c r="AJ660" i="27"/>
  <c r="AJ659" i="27"/>
  <c r="AJ658" i="27"/>
  <c r="AJ657" i="27"/>
  <c r="AJ656" i="27"/>
  <c r="AJ655" i="27"/>
  <c r="AJ654" i="27"/>
  <c r="AJ653" i="27"/>
  <c r="AJ652" i="27"/>
  <c r="AJ651" i="27"/>
  <c r="AJ650" i="27"/>
  <c r="AJ649" i="27"/>
  <c r="AJ648" i="27"/>
  <c r="AJ647" i="27"/>
  <c r="AJ646" i="27"/>
  <c r="AJ645" i="27"/>
  <c r="AJ644" i="27"/>
  <c r="AJ643" i="27"/>
  <c r="AJ642" i="27"/>
  <c r="AJ641" i="27"/>
  <c r="AJ640" i="27"/>
  <c r="AJ639" i="27"/>
  <c r="AJ638" i="27"/>
  <c r="AJ637" i="27"/>
  <c r="AJ636" i="27"/>
  <c r="AJ635" i="27"/>
  <c r="AJ634" i="27"/>
  <c r="AJ633" i="27"/>
  <c r="AJ632" i="27"/>
  <c r="AJ631" i="27"/>
  <c r="AJ630" i="27"/>
  <c r="AJ629" i="27"/>
  <c r="AJ628" i="27"/>
  <c r="AJ627" i="27"/>
  <c r="AJ626" i="27"/>
  <c r="AJ625" i="27"/>
  <c r="AJ624" i="27"/>
  <c r="AJ623" i="27"/>
  <c r="AJ622" i="27"/>
  <c r="AJ621" i="27"/>
  <c r="AJ620" i="27"/>
  <c r="AJ619" i="27"/>
  <c r="AJ618" i="27"/>
  <c r="AJ617" i="27"/>
  <c r="AJ616" i="27"/>
  <c r="AJ615" i="27"/>
  <c r="AJ614" i="27"/>
  <c r="AJ613" i="27"/>
  <c r="AJ612" i="27"/>
  <c r="AJ611" i="27"/>
  <c r="AJ610" i="27"/>
  <c r="AJ609" i="27"/>
  <c r="AJ608" i="27"/>
  <c r="AJ607" i="27"/>
  <c r="AJ606" i="27"/>
  <c r="AJ605" i="27"/>
  <c r="AJ604" i="27"/>
  <c r="AJ603" i="27"/>
  <c r="AJ602" i="27"/>
  <c r="AJ601" i="27"/>
  <c r="AJ600" i="27"/>
  <c r="AJ599" i="27"/>
  <c r="AJ598" i="27"/>
  <c r="AJ597" i="27"/>
  <c r="AJ596" i="27"/>
  <c r="AJ595" i="27"/>
  <c r="AJ594" i="27"/>
  <c r="AJ593" i="27"/>
  <c r="AJ592" i="27"/>
  <c r="AJ591" i="27"/>
  <c r="AJ590" i="27"/>
  <c r="AJ589" i="27"/>
  <c r="AJ588" i="27"/>
  <c r="AJ587" i="27"/>
  <c r="AJ586" i="27"/>
  <c r="AJ585" i="27"/>
  <c r="AJ584" i="27"/>
  <c r="AJ583" i="27"/>
  <c r="AJ582" i="27"/>
  <c r="AJ581" i="27"/>
  <c r="AJ580" i="27"/>
  <c r="AJ579" i="27"/>
  <c r="AJ578" i="27"/>
  <c r="AJ577" i="27"/>
  <c r="AJ576" i="27"/>
  <c r="AJ575" i="27"/>
  <c r="AJ574" i="27"/>
  <c r="AJ573" i="27"/>
  <c r="AJ572" i="27"/>
  <c r="AJ571" i="27"/>
  <c r="AJ570" i="27"/>
  <c r="AJ569" i="27"/>
  <c r="AJ568" i="27"/>
  <c r="AJ567" i="27"/>
  <c r="AJ566" i="27"/>
  <c r="AJ565" i="27"/>
  <c r="AJ564" i="27"/>
  <c r="AJ563" i="27"/>
  <c r="AJ562" i="27"/>
  <c r="AJ561" i="27"/>
  <c r="AJ560" i="27"/>
  <c r="AJ559" i="27"/>
  <c r="AJ558" i="27"/>
  <c r="AJ557" i="27"/>
  <c r="AJ556" i="27"/>
  <c r="AJ555" i="27"/>
  <c r="AJ554" i="27"/>
  <c r="AJ553" i="27"/>
  <c r="AJ552" i="27"/>
  <c r="AJ551" i="27"/>
  <c r="AJ550" i="27"/>
  <c r="AJ549" i="27"/>
  <c r="AJ548" i="27"/>
  <c r="AJ547" i="27"/>
  <c r="AJ546" i="27"/>
  <c r="AJ545" i="27"/>
  <c r="AJ544" i="27"/>
  <c r="AJ543" i="27"/>
  <c r="AJ542" i="27"/>
  <c r="AJ541" i="27"/>
  <c r="AJ540" i="27"/>
  <c r="AJ539" i="27"/>
  <c r="AJ538" i="27"/>
  <c r="AJ537" i="27"/>
  <c r="AJ536" i="27"/>
  <c r="AJ535" i="27"/>
  <c r="AJ534" i="27"/>
  <c r="AJ533" i="27"/>
  <c r="AJ532" i="27"/>
  <c r="AJ531" i="27"/>
  <c r="AJ530" i="27"/>
  <c r="AJ529" i="27"/>
  <c r="AJ528" i="27"/>
  <c r="AJ527" i="27"/>
  <c r="AJ526" i="27"/>
  <c r="AJ525" i="27"/>
  <c r="AJ524" i="27"/>
  <c r="AJ523" i="27"/>
  <c r="AJ522" i="27"/>
  <c r="AJ521" i="27"/>
  <c r="AJ520" i="27"/>
  <c r="AJ519" i="27"/>
  <c r="AJ518" i="27"/>
  <c r="AJ517" i="27"/>
  <c r="AJ516" i="27"/>
  <c r="AJ515" i="27"/>
  <c r="AJ514" i="27"/>
  <c r="AJ513" i="27"/>
  <c r="AJ512" i="27"/>
  <c r="AJ511" i="27"/>
  <c r="AJ510" i="27"/>
  <c r="AJ509" i="27"/>
  <c r="AJ508" i="27"/>
  <c r="AJ507" i="27"/>
  <c r="AJ506" i="27"/>
  <c r="AJ505" i="27"/>
  <c r="AJ504" i="27"/>
  <c r="AJ503" i="27"/>
  <c r="AJ502" i="27"/>
  <c r="AJ501" i="27"/>
  <c r="AJ500" i="27"/>
  <c r="AJ499" i="27"/>
  <c r="AJ498" i="27"/>
  <c r="AJ497" i="27"/>
  <c r="AJ496" i="27"/>
  <c r="AJ495" i="27"/>
  <c r="AJ494" i="27"/>
  <c r="AJ493" i="27"/>
  <c r="AJ492" i="27"/>
  <c r="AJ491" i="27"/>
  <c r="AJ490" i="27"/>
  <c r="AJ489" i="27"/>
  <c r="AJ488" i="27"/>
  <c r="AJ487" i="27"/>
  <c r="AJ486" i="27"/>
  <c r="AJ485" i="27"/>
  <c r="AJ484" i="27"/>
  <c r="AJ483" i="27"/>
  <c r="AJ482" i="27"/>
  <c r="AJ481" i="27"/>
  <c r="AJ480" i="27"/>
  <c r="AJ479" i="27"/>
  <c r="AJ478" i="27"/>
  <c r="AJ477" i="27"/>
  <c r="AJ476" i="27"/>
  <c r="AJ475" i="27"/>
  <c r="AJ474" i="27"/>
  <c r="AJ473" i="27"/>
  <c r="AJ472" i="27"/>
  <c r="AJ471" i="27"/>
  <c r="AJ470" i="27"/>
  <c r="AJ469" i="27"/>
  <c r="AJ468" i="27"/>
  <c r="AJ467" i="27"/>
  <c r="AJ466" i="27"/>
  <c r="AJ465" i="27"/>
  <c r="AJ464" i="27"/>
  <c r="AJ463" i="27"/>
  <c r="AJ462" i="27"/>
  <c r="AJ461" i="27"/>
  <c r="AJ460" i="27"/>
  <c r="AJ459" i="27"/>
  <c r="AJ458" i="27"/>
  <c r="AJ457" i="27"/>
  <c r="AJ456" i="27"/>
  <c r="AJ455" i="27"/>
  <c r="AJ454" i="27"/>
  <c r="AJ453" i="27"/>
  <c r="AJ452" i="27"/>
  <c r="AJ451" i="27"/>
  <c r="AJ450" i="27"/>
  <c r="AJ449" i="27"/>
  <c r="AJ448" i="27"/>
  <c r="AJ447" i="27"/>
  <c r="AJ446" i="27"/>
  <c r="AJ445" i="27"/>
  <c r="AJ444" i="27"/>
  <c r="AJ443" i="27"/>
  <c r="AJ442" i="27"/>
  <c r="AJ441" i="27"/>
  <c r="AJ440" i="27"/>
  <c r="AJ439" i="27"/>
  <c r="AJ438" i="27"/>
  <c r="AJ437" i="27"/>
  <c r="AJ436" i="27"/>
  <c r="AJ435" i="27"/>
  <c r="AJ434" i="27"/>
  <c r="AJ433" i="27"/>
  <c r="AJ432" i="27"/>
  <c r="AJ431" i="27"/>
  <c r="AJ430" i="27"/>
  <c r="AJ429" i="27"/>
  <c r="AJ428" i="27"/>
  <c r="AJ427" i="27"/>
  <c r="AJ426" i="27"/>
  <c r="AJ425" i="27"/>
  <c r="AJ424" i="27"/>
  <c r="AJ423" i="27"/>
  <c r="AJ422" i="27"/>
  <c r="AJ421" i="27"/>
  <c r="AJ420" i="27"/>
  <c r="AJ419" i="27"/>
  <c r="AJ418" i="27"/>
  <c r="AJ417" i="27"/>
  <c r="AJ416" i="27"/>
  <c r="AJ415" i="27"/>
  <c r="AJ414" i="27"/>
  <c r="AJ413" i="27"/>
  <c r="AJ412" i="27"/>
  <c r="AJ411" i="27"/>
  <c r="AJ410" i="27"/>
  <c r="AJ409" i="27"/>
  <c r="AJ408" i="27"/>
  <c r="AJ407" i="27"/>
  <c r="AJ406" i="27"/>
  <c r="AJ405" i="27"/>
  <c r="AJ404" i="27"/>
  <c r="AJ403" i="27"/>
  <c r="AJ402" i="27"/>
  <c r="AJ401" i="27"/>
  <c r="AJ400" i="27"/>
  <c r="AJ399" i="27"/>
  <c r="AJ398" i="27"/>
  <c r="AJ397" i="27"/>
  <c r="AJ396" i="27"/>
  <c r="AJ395" i="27"/>
  <c r="AJ394" i="27"/>
  <c r="AJ393" i="27"/>
  <c r="AJ392" i="27"/>
  <c r="AJ391" i="27"/>
  <c r="AJ390" i="27"/>
  <c r="AJ389" i="27"/>
  <c r="AJ388" i="27"/>
  <c r="AJ387" i="27"/>
  <c r="AJ386" i="27"/>
  <c r="AJ385" i="27"/>
  <c r="AJ384" i="27"/>
  <c r="AJ383" i="27"/>
  <c r="AJ382" i="27"/>
  <c r="AJ381" i="27"/>
  <c r="AJ380" i="27"/>
  <c r="AJ379" i="27"/>
  <c r="AJ378" i="27"/>
  <c r="AJ377" i="27"/>
  <c r="AJ376" i="27"/>
  <c r="AJ375" i="27"/>
  <c r="AJ374" i="27"/>
  <c r="AJ373" i="27"/>
  <c r="AJ372" i="27"/>
  <c r="AJ371" i="27"/>
  <c r="AJ370" i="27"/>
  <c r="AJ369" i="27"/>
  <c r="AJ368" i="27"/>
  <c r="AJ367" i="27"/>
  <c r="AJ366" i="27"/>
  <c r="AJ365" i="27"/>
  <c r="AJ364" i="27"/>
  <c r="AJ363" i="27"/>
  <c r="AJ362" i="27"/>
  <c r="AJ361" i="27"/>
  <c r="AJ360" i="27"/>
  <c r="AJ359" i="27"/>
  <c r="AJ358" i="27"/>
  <c r="AJ357" i="27"/>
  <c r="AJ356" i="27"/>
  <c r="AJ355" i="27"/>
  <c r="AJ354" i="27"/>
  <c r="AJ353" i="27"/>
  <c r="AJ352" i="27"/>
  <c r="AJ351" i="27"/>
  <c r="AJ350" i="27"/>
  <c r="AJ349" i="27"/>
  <c r="AJ348" i="27"/>
  <c r="AJ347" i="27"/>
  <c r="AJ346" i="27"/>
  <c r="AJ345" i="27"/>
  <c r="AJ344" i="27"/>
  <c r="AJ343" i="27"/>
  <c r="AJ342" i="27"/>
  <c r="AJ341" i="27"/>
  <c r="AJ340" i="27"/>
  <c r="AJ339" i="27"/>
  <c r="AJ338" i="27"/>
  <c r="AJ337" i="27"/>
  <c r="AJ336" i="27"/>
  <c r="AJ335" i="27"/>
  <c r="AJ334" i="27"/>
  <c r="AJ333" i="27"/>
  <c r="AJ332" i="27"/>
  <c r="AJ331" i="27"/>
  <c r="AJ330" i="27"/>
  <c r="AJ329" i="27"/>
  <c r="AJ328" i="27"/>
  <c r="AJ327" i="27"/>
  <c r="AJ326" i="27"/>
  <c r="AJ325" i="27"/>
  <c r="AJ324" i="27"/>
  <c r="AJ323" i="27"/>
  <c r="AJ322" i="27"/>
  <c r="AJ321" i="27"/>
  <c r="AJ320" i="27"/>
  <c r="AJ319" i="27"/>
  <c r="AJ318" i="27"/>
  <c r="AJ317" i="27"/>
  <c r="AJ316" i="27"/>
  <c r="AJ315" i="27"/>
  <c r="AJ314" i="27"/>
  <c r="AJ313" i="27"/>
  <c r="AJ312" i="27"/>
  <c r="AJ311" i="27"/>
  <c r="AJ310" i="27"/>
  <c r="AJ309" i="27"/>
  <c r="AJ308" i="27"/>
  <c r="AJ307" i="27"/>
  <c r="AJ306" i="27"/>
  <c r="AJ305" i="27"/>
  <c r="AJ304" i="27"/>
  <c r="AJ303" i="27"/>
  <c r="AJ302" i="27"/>
  <c r="AJ301" i="27"/>
  <c r="AJ300" i="27"/>
  <c r="AJ299" i="27"/>
  <c r="AJ298" i="27"/>
  <c r="AJ297" i="27"/>
  <c r="AJ296" i="27"/>
  <c r="AJ295" i="27"/>
  <c r="AJ294" i="27"/>
  <c r="AJ293" i="27"/>
  <c r="AJ292" i="27"/>
  <c r="AJ291" i="27"/>
  <c r="AJ290" i="27"/>
  <c r="AJ289" i="27"/>
  <c r="AJ288" i="27"/>
  <c r="AJ287" i="27"/>
  <c r="AJ286" i="27"/>
  <c r="AJ285" i="27"/>
  <c r="AJ284" i="27"/>
  <c r="AJ283" i="27"/>
  <c r="AJ282" i="27"/>
  <c r="AJ281" i="27"/>
  <c r="AJ280" i="27"/>
  <c r="AJ279" i="27"/>
  <c r="AJ278" i="27"/>
  <c r="AJ277" i="27"/>
  <c r="AJ276" i="27"/>
  <c r="AJ275" i="27"/>
  <c r="AJ274" i="27"/>
  <c r="AJ273" i="27"/>
  <c r="AJ272" i="27"/>
  <c r="AJ271" i="27"/>
  <c r="AJ270" i="27"/>
  <c r="AJ269" i="27"/>
  <c r="AJ268" i="27"/>
  <c r="AJ267" i="27"/>
  <c r="AJ266" i="27"/>
  <c r="AJ265" i="27"/>
  <c r="AJ264" i="27"/>
  <c r="AJ263" i="27"/>
  <c r="AJ262" i="27"/>
  <c r="AJ261" i="27"/>
  <c r="AJ260" i="27"/>
  <c r="AJ259" i="27"/>
  <c r="AJ258" i="27"/>
  <c r="AJ257" i="27"/>
  <c r="AJ256" i="27"/>
  <c r="AJ255" i="27"/>
  <c r="AJ254" i="27"/>
  <c r="AJ253" i="27"/>
  <c r="AJ252" i="27"/>
  <c r="AJ251" i="27"/>
  <c r="AJ250" i="27"/>
  <c r="AJ249" i="27"/>
  <c r="AJ248" i="27"/>
  <c r="AJ247" i="27"/>
  <c r="AJ246" i="27"/>
  <c r="AJ245" i="27"/>
  <c r="AJ244" i="27"/>
  <c r="AJ243" i="27"/>
  <c r="AJ242" i="27"/>
  <c r="AJ241" i="27"/>
  <c r="AJ240" i="27"/>
  <c r="AJ239" i="27"/>
  <c r="AJ238" i="27"/>
  <c r="AJ237" i="27"/>
  <c r="AJ236" i="27"/>
  <c r="AJ235" i="27"/>
  <c r="AJ234" i="27"/>
  <c r="AJ233" i="27"/>
  <c r="AJ232" i="27"/>
  <c r="AJ231" i="27"/>
  <c r="AJ230" i="27"/>
  <c r="AJ229" i="27"/>
  <c r="AJ228" i="27"/>
  <c r="AJ227" i="27"/>
  <c r="AJ226" i="27"/>
  <c r="AJ225" i="27"/>
  <c r="AJ224" i="27"/>
  <c r="AJ223" i="27"/>
  <c r="AJ222" i="27"/>
  <c r="AJ221" i="27"/>
  <c r="AJ220" i="27"/>
  <c r="AJ219" i="27"/>
  <c r="AJ218" i="27"/>
  <c r="AJ217" i="27"/>
  <c r="AJ216" i="27"/>
  <c r="AJ215" i="27"/>
  <c r="AJ214" i="27"/>
  <c r="AJ213" i="27"/>
  <c r="AJ212" i="27"/>
  <c r="AJ211" i="27"/>
  <c r="AJ210" i="27"/>
  <c r="AJ209" i="27"/>
  <c r="AJ208" i="27"/>
  <c r="AJ207" i="27"/>
  <c r="AJ206" i="27"/>
  <c r="AJ205" i="27"/>
  <c r="AJ204" i="27"/>
  <c r="AJ203" i="27"/>
  <c r="AJ202" i="27"/>
  <c r="AJ201" i="27"/>
  <c r="AJ200" i="27"/>
  <c r="AJ199" i="27"/>
  <c r="AJ198" i="27"/>
  <c r="AJ197" i="27"/>
  <c r="AJ196" i="27"/>
  <c r="AJ195" i="27"/>
  <c r="AJ194" i="27"/>
  <c r="AJ193" i="27"/>
  <c r="AJ192" i="27"/>
  <c r="AJ191" i="27"/>
  <c r="AJ190" i="27"/>
  <c r="AJ189" i="27"/>
  <c r="AJ188" i="27"/>
  <c r="AJ187" i="27"/>
  <c r="AJ186" i="27"/>
  <c r="AJ185" i="27"/>
  <c r="AJ184" i="27"/>
  <c r="AJ183" i="27"/>
  <c r="AJ182" i="27"/>
  <c r="AJ181" i="27"/>
  <c r="AJ180" i="27"/>
  <c r="AJ179" i="27"/>
  <c r="AJ178" i="27"/>
  <c r="AJ177" i="27"/>
  <c r="AJ176" i="27"/>
  <c r="AJ175" i="27"/>
  <c r="AJ174" i="27"/>
  <c r="AJ173" i="27"/>
  <c r="AJ172" i="27"/>
  <c r="AJ171" i="27"/>
  <c r="AJ170" i="27"/>
  <c r="AJ169" i="27"/>
  <c r="AJ168" i="27"/>
  <c r="AJ167" i="27"/>
  <c r="AJ166" i="27"/>
  <c r="AJ165" i="27"/>
  <c r="AJ164" i="27"/>
  <c r="AJ163" i="27"/>
  <c r="AJ162" i="27"/>
  <c r="AJ161" i="27"/>
  <c r="AJ160" i="27"/>
  <c r="AJ159" i="27"/>
  <c r="AJ158" i="27"/>
  <c r="AJ157" i="27"/>
  <c r="AJ156" i="27"/>
  <c r="AJ155" i="27"/>
  <c r="AJ154" i="27"/>
  <c r="AJ153" i="27"/>
  <c r="AJ152" i="27"/>
  <c r="AJ151" i="27"/>
  <c r="AJ150" i="27"/>
  <c r="AJ149" i="27"/>
  <c r="AJ148" i="27"/>
  <c r="AJ147" i="27"/>
  <c r="AJ146" i="27"/>
  <c r="AJ145" i="27"/>
  <c r="AJ144" i="27"/>
  <c r="AJ143" i="27"/>
  <c r="AJ142" i="27"/>
  <c r="AJ141" i="27"/>
  <c r="AJ140" i="27"/>
  <c r="AJ139" i="27"/>
  <c r="AJ138" i="27"/>
  <c r="AJ137" i="27"/>
  <c r="AJ136" i="27"/>
  <c r="AJ135" i="27"/>
  <c r="AJ134" i="27"/>
  <c r="AJ133" i="27"/>
  <c r="AJ132" i="27"/>
  <c r="AJ131" i="27"/>
  <c r="AJ130" i="27"/>
  <c r="AJ129" i="27"/>
  <c r="AJ128" i="27"/>
  <c r="AJ127" i="27"/>
  <c r="AJ126" i="27"/>
  <c r="AJ125" i="27"/>
  <c r="AJ124" i="27"/>
  <c r="AJ123" i="27"/>
  <c r="AJ122" i="27"/>
  <c r="AJ121" i="27"/>
  <c r="AJ120" i="27"/>
  <c r="AJ119" i="27"/>
  <c r="AJ118" i="27"/>
  <c r="AJ117" i="27"/>
  <c r="AJ116" i="27"/>
  <c r="AJ115" i="27"/>
  <c r="AJ114" i="27"/>
  <c r="AJ113" i="27"/>
  <c r="AJ112" i="27"/>
  <c r="AJ111" i="27"/>
  <c r="AJ110" i="27"/>
  <c r="AJ109" i="27"/>
  <c r="AJ108" i="27"/>
  <c r="AJ107" i="27"/>
  <c r="AJ106" i="27"/>
  <c r="AJ105" i="27"/>
  <c r="AJ104" i="27"/>
  <c r="AJ103" i="27"/>
  <c r="AJ102" i="27"/>
  <c r="AJ101" i="27"/>
  <c r="AJ100" i="27"/>
  <c r="AJ99" i="27"/>
  <c r="AJ98" i="27"/>
  <c r="AJ97" i="27"/>
  <c r="AJ96" i="27"/>
  <c r="AJ95" i="27"/>
  <c r="AJ94" i="27"/>
  <c r="AJ93" i="27"/>
  <c r="AJ92" i="27"/>
  <c r="AJ91" i="27"/>
  <c r="AJ90" i="27"/>
  <c r="AJ89" i="27"/>
  <c r="AJ88" i="27"/>
  <c r="AJ87" i="27"/>
  <c r="AJ86" i="27"/>
  <c r="AJ85" i="27"/>
  <c r="AJ84" i="27"/>
  <c r="AJ83" i="27"/>
  <c r="AJ82" i="27"/>
  <c r="AJ81" i="27"/>
  <c r="AJ80" i="27"/>
  <c r="AJ79" i="27"/>
  <c r="AJ78" i="27"/>
  <c r="AJ77" i="27"/>
  <c r="AJ76" i="27"/>
  <c r="AJ75" i="27"/>
  <c r="AJ74" i="27"/>
  <c r="AJ73" i="27"/>
  <c r="AJ72" i="27"/>
  <c r="AJ71" i="27"/>
  <c r="AJ70" i="27"/>
  <c r="AJ69" i="27"/>
  <c r="AJ68" i="27"/>
  <c r="AJ67" i="27"/>
  <c r="AJ66" i="27"/>
  <c r="AJ65" i="27"/>
  <c r="AJ64" i="27"/>
  <c r="AJ63" i="27"/>
  <c r="AJ62" i="27"/>
  <c r="AJ61" i="27"/>
  <c r="AJ60" i="27"/>
  <c r="AJ59" i="27"/>
  <c r="AJ58" i="27"/>
  <c r="AJ57" i="27"/>
  <c r="AJ56" i="27"/>
  <c r="AJ55" i="27"/>
  <c r="AJ54" i="27"/>
  <c r="AJ53" i="27"/>
  <c r="AJ52" i="27"/>
  <c r="AJ51" i="27"/>
  <c r="AJ50" i="27"/>
  <c r="AJ49" i="27"/>
  <c r="AJ48" i="27"/>
  <c r="AJ47" i="27"/>
  <c r="AJ46" i="27"/>
  <c r="AJ45" i="27"/>
  <c r="AJ44" i="27"/>
  <c r="AJ43" i="27"/>
  <c r="AJ42" i="27"/>
  <c r="AJ41" i="27"/>
  <c r="AJ40" i="27"/>
  <c r="AJ39" i="27"/>
  <c r="AJ38" i="27"/>
  <c r="AJ37" i="27"/>
  <c r="AJ36" i="27"/>
  <c r="AJ35" i="27"/>
  <c r="AJ34" i="27"/>
  <c r="AJ33" i="27"/>
  <c r="AJ32" i="27"/>
  <c r="AJ31" i="27"/>
  <c r="AJ30" i="27"/>
  <c r="AJ29" i="27"/>
  <c r="AJ28" i="27"/>
  <c r="AJ27" i="27"/>
  <c r="AJ26" i="27"/>
  <c r="AJ25" i="27"/>
  <c r="AJ24" i="27"/>
  <c r="AJ23" i="27"/>
  <c r="AJ22" i="27"/>
  <c r="AJ21" i="27"/>
  <c r="AJ20" i="27"/>
  <c r="AJ19" i="27"/>
  <c r="AJ18" i="27"/>
  <c r="AJ17" i="27"/>
  <c r="AJ16" i="27"/>
  <c r="AJ15" i="27"/>
  <c r="AJ14" i="27"/>
  <c r="AJ13" i="27"/>
  <c r="AJ12" i="27"/>
  <c r="AJ11" i="27"/>
  <c r="AJ10" i="27"/>
  <c r="AJ9" i="27"/>
  <c r="AJ8" i="27"/>
  <c r="AJ7" i="27"/>
  <c r="AJ6" i="27"/>
  <c r="AJ5" i="27"/>
  <c r="D49" i="4"/>
  <c r="E49" i="4" s="1"/>
  <c r="D47" i="4"/>
  <c r="C47" i="4"/>
  <c r="D46" i="4"/>
  <c r="C46" i="4"/>
  <c r="D45" i="4"/>
  <c r="C45" i="4"/>
  <c r="D34" i="4"/>
  <c r="C34" i="4"/>
  <c r="I35" i="4"/>
  <c r="I36" i="4" s="1"/>
  <c r="I37" i="4" s="1"/>
  <c r="I38" i="4" s="1"/>
  <c r="I39" i="4" s="1"/>
  <c r="I41" i="4" s="1"/>
  <c r="I42" i="4" s="1"/>
  <c r="I43" i="4" s="1"/>
  <c r="I44" i="4" s="1"/>
  <c r="D44" i="4" s="1"/>
  <c r="H35" i="4"/>
  <c r="H36" i="4" s="1"/>
  <c r="H37" i="4" s="1"/>
  <c r="H38" i="4" s="1"/>
  <c r="H39" i="4" s="1"/>
  <c r="H41" i="4" s="1"/>
  <c r="H42" i="4" s="1"/>
  <c r="H43" i="4" s="1"/>
  <c r="H44" i="4" s="1"/>
  <c r="C44" i="4" s="1"/>
  <c r="Q1" i="27"/>
  <c r="R1" i="27" s="1"/>
  <c r="S1" i="27" s="1"/>
  <c r="T1" i="27" s="1"/>
  <c r="U1" i="27" s="1"/>
  <c r="V1" i="27" s="1"/>
  <c r="W1" i="27" s="1"/>
  <c r="D24" i="4"/>
  <c r="D23" i="4"/>
  <c r="D21" i="4"/>
  <c r="D20" i="4"/>
  <c r="E20" i="4" s="1"/>
  <c r="D19" i="4"/>
  <c r="D17" i="4"/>
  <c r="D16" i="4"/>
  <c r="D15" i="4"/>
  <c r="D14" i="4"/>
  <c r="D13" i="4"/>
  <c r="D12" i="4"/>
  <c r="D11" i="4"/>
  <c r="D10" i="4"/>
  <c r="D9" i="4"/>
  <c r="C24" i="4"/>
  <c r="C22" i="4"/>
  <c r="E22" i="4" s="1"/>
  <c r="F22" i="4" s="1"/>
  <c r="C21" i="4"/>
  <c r="C19" i="4"/>
  <c r="C18" i="4"/>
  <c r="C17" i="4"/>
  <c r="C16" i="4"/>
  <c r="C15" i="4"/>
  <c r="C14" i="4"/>
  <c r="C13" i="4"/>
  <c r="C12" i="4"/>
  <c r="C11" i="4"/>
  <c r="C10" i="4"/>
  <c r="C9" i="4"/>
  <c r="F20" i="4"/>
  <c r="T678" i="19"/>
  <c r="T680" i="19"/>
  <c r="T679" i="19"/>
  <c r="T677" i="19"/>
  <c r="T676" i="19"/>
  <c r="T675" i="19"/>
  <c r="T674" i="19"/>
  <c r="T673" i="19"/>
  <c r="T672" i="19"/>
  <c r="T671" i="19"/>
  <c r="T670" i="19"/>
  <c r="T669" i="19"/>
  <c r="T668" i="19"/>
  <c r="T667" i="19"/>
  <c r="T666" i="19"/>
  <c r="T665" i="19"/>
  <c r="T664" i="19"/>
  <c r="T663" i="19"/>
  <c r="T662" i="19"/>
  <c r="T661" i="19"/>
  <c r="T660" i="19"/>
  <c r="T659" i="19"/>
  <c r="T658" i="19"/>
  <c r="T657" i="19"/>
  <c r="T656" i="19"/>
  <c r="T655" i="19"/>
  <c r="T654" i="19"/>
  <c r="T653" i="19"/>
  <c r="T652" i="19"/>
  <c r="T651" i="19"/>
  <c r="T650" i="19"/>
  <c r="T649" i="19"/>
  <c r="T648" i="19"/>
  <c r="T647" i="19"/>
  <c r="T646" i="19"/>
  <c r="T645" i="19"/>
  <c r="T644" i="19"/>
  <c r="T643" i="19"/>
  <c r="T642" i="19"/>
  <c r="T641" i="19"/>
  <c r="T640" i="19"/>
  <c r="T639" i="19"/>
  <c r="T638" i="19"/>
  <c r="T637" i="19"/>
  <c r="T636" i="19"/>
  <c r="T635" i="19"/>
  <c r="T634" i="19"/>
  <c r="T633" i="19"/>
  <c r="T632" i="19"/>
  <c r="T631" i="19"/>
  <c r="T630" i="19"/>
  <c r="T629" i="19"/>
  <c r="T628" i="19"/>
  <c r="T627" i="19"/>
  <c r="T626" i="19"/>
  <c r="T625" i="19"/>
  <c r="T624" i="19"/>
  <c r="T623" i="19"/>
  <c r="T622" i="19"/>
  <c r="T621" i="19"/>
  <c r="T620" i="19"/>
  <c r="T619" i="19"/>
  <c r="T618" i="19"/>
  <c r="T617" i="19"/>
  <c r="T616" i="19"/>
  <c r="T615" i="19"/>
  <c r="T614" i="19"/>
  <c r="T613" i="19"/>
  <c r="T612" i="19"/>
  <c r="T611" i="19"/>
  <c r="T610" i="19"/>
  <c r="T609" i="19"/>
  <c r="T608" i="19"/>
  <c r="T607" i="19"/>
  <c r="T606" i="19"/>
  <c r="T605" i="19"/>
  <c r="T604" i="19"/>
  <c r="T603" i="19"/>
  <c r="T602" i="19"/>
  <c r="T601" i="19"/>
  <c r="T600" i="19"/>
  <c r="T599" i="19"/>
  <c r="T598" i="19"/>
  <c r="T597" i="19"/>
  <c r="T596" i="19"/>
  <c r="T595" i="19"/>
  <c r="T594" i="19"/>
  <c r="T593" i="19"/>
  <c r="T592" i="19"/>
  <c r="T591" i="19"/>
  <c r="T590" i="19"/>
  <c r="T589" i="19"/>
  <c r="T588" i="19"/>
  <c r="T587" i="19"/>
  <c r="T586" i="19"/>
  <c r="T585" i="19"/>
  <c r="T584" i="19"/>
  <c r="T583" i="19"/>
  <c r="T582" i="19"/>
  <c r="T581" i="19"/>
  <c r="T580" i="19"/>
  <c r="T579" i="19"/>
  <c r="T578" i="19"/>
  <c r="T577" i="19"/>
  <c r="T576" i="19"/>
  <c r="T575" i="19"/>
  <c r="T574" i="19"/>
  <c r="T573" i="19"/>
  <c r="T572" i="19"/>
  <c r="T571" i="19"/>
  <c r="T570" i="19"/>
  <c r="T569" i="19"/>
  <c r="T568" i="19"/>
  <c r="T567" i="19"/>
  <c r="T566" i="19"/>
  <c r="T565" i="19"/>
  <c r="T564" i="19"/>
  <c r="T563" i="19"/>
  <c r="T562" i="19"/>
  <c r="T561" i="19"/>
  <c r="T560" i="19"/>
  <c r="T559" i="19"/>
  <c r="T558" i="19"/>
  <c r="T557" i="19"/>
  <c r="T556" i="19"/>
  <c r="T555" i="19"/>
  <c r="T554" i="19"/>
  <c r="T553" i="19"/>
  <c r="T552" i="19"/>
  <c r="T551" i="19"/>
  <c r="T550" i="19"/>
  <c r="T549" i="19"/>
  <c r="T548" i="19"/>
  <c r="T547" i="19"/>
  <c r="T546" i="19"/>
  <c r="T545" i="19"/>
  <c r="T544" i="19"/>
  <c r="T543" i="19"/>
  <c r="T542" i="19"/>
  <c r="T541" i="19"/>
  <c r="T540" i="19"/>
  <c r="T539" i="19"/>
  <c r="T538" i="19"/>
  <c r="T537" i="19"/>
  <c r="T536" i="19"/>
  <c r="T535" i="19"/>
  <c r="T534" i="19"/>
  <c r="T533" i="19"/>
  <c r="T532" i="19"/>
  <c r="T531" i="19"/>
  <c r="T530" i="19"/>
  <c r="T529" i="19"/>
  <c r="T528" i="19"/>
  <c r="T527" i="19"/>
  <c r="T526" i="19"/>
  <c r="T525" i="19"/>
  <c r="T524" i="19"/>
  <c r="T523" i="19"/>
  <c r="T522" i="19"/>
  <c r="T521" i="19"/>
  <c r="T520" i="19"/>
  <c r="T519" i="19"/>
  <c r="T518" i="19"/>
  <c r="T517" i="19"/>
  <c r="T516" i="19"/>
  <c r="T515" i="19"/>
  <c r="T514" i="19"/>
  <c r="T513" i="19"/>
  <c r="T512" i="19"/>
  <c r="T511" i="19"/>
  <c r="T510" i="19"/>
  <c r="T509" i="19"/>
  <c r="T508" i="19"/>
  <c r="T507" i="19"/>
  <c r="T506" i="19"/>
  <c r="T505" i="19"/>
  <c r="T504" i="19"/>
  <c r="T503" i="19"/>
  <c r="T502" i="19"/>
  <c r="T501" i="19"/>
  <c r="T500" i="19"/>
  <c r="T499" i="19"/>
  <c r="T498" i="19"/>
  <c r="T497" i="19"/>
  <c r="T496" i="19"/>
  <c r="T495" i="19"/>
  <c r="T494" i="19"/>
  <c r="T493" i="19"/>
  <c r="T492" i="19"/>
  <c r="T491" i="19"/>
  <c r="T490" i="19"/>
  <c r="T489" i="19"/>
  <c r="T488" i="19"/>
  <c r="T487" i="19"/>
  <c r="T486" i="19"/>
  <c r="T485" i="19"/>
  <c r="T484" i="19"/>
  <c r="T483" i="19"/>
  <c r="T482" i="19"/>
  <c r="T481" i="19"/>
  <c r="T480" i="19"/>
  <c r="T479" i="19"/>
  <c r="T478" i="19"/>
  <c r="T477" i="19"/>
  <c r="T476" i="19"/>
  <c r="T475" i="19"/>
  <c r="T474" i="19"/>
  <c r="T473" i="19"/>
  <c r="T472" i="19"/>
  <c r="T471" i="19"/>
  <c r="T470" i="19"/>
  <c r="T469" i="19"/>
  <c r="T468" i="19"/>
  <c r="T467" i="19"/>
  <c r="T466" i="19"/>
  <c r="T465" i="19"/>
  <c r="T464" i="19"/>
  <c r="T463" i="19"/>
  <c r="T462" i="19"/>
  <c r="T461" i="19"/>
  <c r="T460" i="19"/>
  <c r="T459" i="19"/>
  <c r="T458" i="19"/>
  <c r="T457" i="19"/>
  <c r="T456" i="19"/>
  <c r="T455" i="19"/>
  <c r="T454" i="19"/>
  <c r="T453" i="19"/>
  <c r="T452" i="19"/>
  <c r="T451" i="19"/>
  <c r="T450" i="19"/>
  <c r="T449" i="19"/>
  <c r="T448" i="19"/>
  <c r="T447" i="19"/>
  <c r="T446" i="19"/>
  <c r="T445" i="19"/>
  <c r="T444" i="19"/>
  <c r="T443" i="19"/>
  <c r="T442" i="19"/>
  <c r="T441" i="19"/>
  <c r="T440" i="19"/>
  <c r="T439" i="19"/>
  <c r="T438" i="19"/>
  <c r="T437" i="19"/>
  <c r="T436" i="19"/>
  <c r="T435" i="19"/>
  <c r="T434" i="19"/>
  <c r="T433" i="19"/>
  <c r="T432" i="19"/>
  <c r="T431" i="19"/>
  <c r="T430" i="19"/>
  <c r="T429" i="19"/>
  <c r="T428" i="19"/>
  <c r="T427" i="19"/>
  <c r="T426" i="19"/>
  <c r="T425" i="19"/>
  <c r="T424" i="19"/>
  <c r="T423" i="19"/>
  <c r="T422" i="19"/>
  <c r="T421" i="19"/>
  <c r="T420" i="19"/>
  <c r="T419" i="19"/>
  <c r="T418" i="19"/>
  <c r="T417" i="19"/>
  <c r="T416" i="19"/>
  <c r="T415" i="19"/>
  <c r="T414" i="19"/>
  <c r="T413" i="19"/>
  <c r="T412" i="19"/>
  <c r="T411" i="19"/>
  <c r="T410" i="19"/>
  <c r="T409" i="19"/>
  <c r="T408" i="19"/>
  <c r="T407" i="19"/>
  <c r="T406" i="19"/>
  <c r="T405" i="19"/>
  <c r="T404" i="19"/>
  <c r="T403" i="19"/>
  <c r="T402" i="19"/>
  <c r="T401" i="19"/>
  <c r="T400" i="19"/>
  <c r="T399" i="19"/>
  <c r="T398" i="19"/>
  <c r="T397" i="19"/>
  <c r="T396" i="19"/>
  <c r="T395" i="19"/>
  <c r="T394" i="19"/>
  <c r="T393" i="19"/>
  <c r="T392" i="19"/>
  <c r="T391" i="19"/>
  <c r="T390" i="19"/>
  <c r="T389" i="19"/>
  <c r="T388" i="19"/>
  <c r="T387" i="19"/>
  <c r="T386" i="19"/>
  <c r="T385" i="19"/>
  <c r="T384" i="19"/>
  <c r="T383" i="19"/>
  <c r="T382" i="19"/>
  <c r="T381" i="19"/>
  <c r="T380" i="19"/>
  <c r="T379" i="19"/>
  <c r="T378" i="19"/>
  <c r="T377" i="19"/>
  <c r="T376" i="19"/>
  <c r="T375" i="19"/>
  <c r="T374" i="19"/>
  <c r="T373" i="19"/>
  <c r="T372" i="19"/>
  <c r="T371" i="19"/>
  <c r="T370" i="19"/>
  <c r="T369" i="19"/>
  <c r="T368" i="19"/>
  <c r="T367" i="19"/>
  <c r="T366" i="19"/>
  <c r="T365" i="19"/>
  <c r="T364" i="19"/>
  <c r="T363" i="19"/>
  <c r="T362" i="19"/>
  <c r="T361" i="19"/>
  <c r="T360" i="19"/>
  <c r="T359" i="19"/>
  <c r="T358" i="19"/>
  <c r="T357" i="19"/>
  <c r="T356" i="19"/>
  <c r="T355" i="19"/>
  <c r="T354" i="19"/>
  <c r="T353" i="19"/>
  <c r="T352" i="19"/>
  <c r="T351" i="19"/>
  <c r="T350" i="19"/>
  <c r="T349" i="19"/>
  <c r="T348" i="19"/>
  <c r="T347" i="19"/>
  <c r="T346" i="19"/>
  <c r="T345" i="19"/>
  <c r="T344" i="19"/>
  <c r="T343" i="19"/>
  <c r="T342" i="19"/>
  <c r="T341" i="19"/>
  <c r="T340" i="19"/>
  <c r="T339" i="19"/>
  <c r="T338" i="19"/>
  <c r="T337" i="19"/>
  <c r="T336" i="19"/>
  <c r="T335" i="19"/>
  <c r="T334" i="19"/>
  <c r="T333" i="19"/>
  <c r="T332" i="19"/>
  <c r="T331" i="19"/>
  <c r="T330" i="19"/>
  <c r="T329" i="19"/>
  <c r="T328" i="19"/>
  <c r="T327" i="19"/>
  <c r="T326" i="19"/>
  <c r="T325" i="19"/>
  <c r="T324" i="19"/>
  <c r="T323" i="19"/>
  <c r="T322" i="19"/>
  <c r="T321" i="19"/>
  <c r="T320" i="19"/>
  <c r="T319" i="19"/>
  <c r="T318" i="19"/>
  <c r="T317" i="19"/>
  <c r="T316" i="19"/>
  <c r="T315" i="19"/>
  <c r="T314" i="19"/>
  <c r="T313" i="19"/>
  <c r="T312" i="19"/>
  <c r="T311" i="19"/>
  <c r="T310" i="19"/>
  <c r="T309" i="19"/>
  <c r="T308" i="19"/>
  <c r="T307" i="19"/>
  <c r="T306" i="19"/>
  <c r="T305" i="19"/>
  <c r="T304" i="19"/>
  <c r="T303" i="19"/>
  <c r="T302" i="19"/>
  <c r="T301" i="19"/>
  <c r="T300" i="19"/>
  <c r="T299" i="19"/>
  <c r="T298" i="19"/>
  <c r="T297" i="19"/>
  <c r="T296" i="19"/>
  <c r="T295" i="19"/>
  <c r="T294" i="19"/>
  <c r="T293" i="19"/>
  <c r="T292" i="19"/>
  <c r="T291" i="19"/>
  <c r="T290" i="19"/>
  <c r="T289" i="19"/>
  <c r="T288" i="19"/>
  <c r="T287" i="19"/>
  <c r="T286" i="19"/>
  <c r="T285" i="19"/>
  <c r="T284" i="19"/>
  <c r="T283" i="19"/>
  <c r="T282" i="19"/>
  <c r="T281" i="19"/>
  <c r="T280" i="19"/>
  <c r="T279" i="19"/>
  <c r="T278" i="19"/>
  <c r="T277" i="19"/>
  <c r="T276" i="19"/>
  <c r="T275" i="19"/>
  <c r="T274" i="19"/>
  <c r="T273" i="19"/>
  <c r="T272" i="19"/>
  <c r="T271" i="19"/>
  <c r="T270" i="19"/>
  <c r="T269" i="19"/>
  <c r="T268" i="19"/>
  <c r="T267" i="19"/>
  <c r="T266" i="19"/>
  <c r="T265" i="19"/>
  <c r="T264" i="19"/>
  <c r="T263" i="19"/>
  <c r="T262" i="19"/>
  <c r="T261" i="19"/>
  <c r="T260" i="19"/>
  <c r="T259" i="19"/>
  <c r="T258" i="19"/>
  <c r="T257" i="19"/>
  <c r="T256" i="19"/>
  <c r="T255" i="19"/>
  <c r="T254" i="19"/>
  <c r="T253" i="19"/>
  <c r="T252" i="19"/>
  <c r="T251" i="19"/>
  <c r="T250" i="19"/>
  <c r="T249" i="19"/>
  <c r="T248" i="19"/>
  <c r="T247" i="19"/>
  <c r="T246" i="19"/>
  <c r="T245" i="19"/>
  <c r="T244" i="19"/>
  <c r="T243" i="19"/>
  <c r="T242" i="19"/>
  <c r="T241" i="19"/>
  <c r="T240" i="19"/>
  <c r="T239" i="19"/>
  <c r="T238" i="19"/>
  <c r="T237" i="19"/>
  <c r="T236" i="19"/>
  <c r="T235" i="19"/>
  <c r="T234" i="19"/>
  <c r="T233" i="19"/>
  <c r="T232" i="19"/>
  <c r="T231" i="19"/>
  <c r="T230" i="19"/>
  <c r="T229" i="19"/>
  <c r="T228" i="19"/>
  <c r="T227" i="19"/>
  <c r="T226" i="19"/>
  <c r="T225" i="19"/>
  <c r="T224" i="19"/>
  <c r="T223" i="19"/>
  <c r="T222" i="19"/>
  <c r="T221" i="19"/>
  <c r="T220" i="19"/>
  <c r="T219" i="19"/>
  <c r="T218" i="19"/>
  <c r="T217" i="19"/>
  <c r="T216" i="19"/>
  <c r="T215" i="19"/>
  <c r="T214" i="19"/>
  <c r="T213" i="19"/>
  <c r="T212" i="19"/>
  <c r="T211" i="19"/>
  <c r="T210" i="19"/>
  <c r="T209" i="19"/>
  <c r="T208" i="19"/>
  <c r="T207" i="19"/>
  <c r="T206" i="19"/>
  <c r="T205" i="19"/>
  <c r="T204" i="19"/>
  <c r="T203" i="19"/>
  <c r="T202" i="19"/>
  <c r="T201" i="19"/>
  <c r="T200" i="19"/>
  <c r="T199" i="19"/>
  <c r="T198" i="19"/>
  <c r="T197" i="19"/>
  <c r="T196" i="19"/>
  <c r="T195" i="19"/>
  <c r="T194" i="19"/>
  <c r="T193" i="19"/>
  <c r="T192" i="19"/>
  <c r="T191" i="19"/>
  <c r="T190" i="19"/>
  <c r="T189" i="19"/>
  <c r="T188" i="19"/>
  <c r="T187" i="19"/>
  <c r="T186" i="19"/>
  <c r="T185" i="19"/>
  <c r="T184" i="19"/>
  <c r="T183" i="19"/>
  <c r="T182" i="19"/>
  <c r="T181" i="19"/>
  <c r="T180" i="19"/>
  <c r="T179" i="19"/>
  <c r="T178" i="19"/>
  <c r="T177" i="19"/>
  <c r="T176" i="19"/>
  <c r="T175" i="19"/>
  <c r="T174" i="19"/>
  <c r="T173" i="19"/>
  <c r="T172" i="19"/>
  <c r="T171" i="19"/>
  <c r="T170" i="19"/>
  <c r="T169" i="19"/>
  <c r="T168" i="19"/>
  <c r="T167" i="19"/>
  <c r="T166" i="19"/>
  <c r="T165" i="19"/>
  <c r="T164" i="19"/>
  <c r="T163" i="19"/>
  <c r="T162" i="19"/>
  <c r="T161" i="19"/>
  <c r="T160" i="19"/>
  <c r="T159" i="19"/>
  <c r="T158" i="19"/>
  <c r="T157" i="19"/>
  <c r="T156" i="19"/>
  <c r="T155" i="19"/>
  <c r="T154" i="19"/>
  <c r="T153" i="19"/>
  <c r="T152" i="19"/>
  <c r="T151" i="19"/>
  <c r="T150" i="19"/>
  <c r="T149" i="19"/>
  <c r="T148" i="19"/>
  <c r="T147" i="19"/>
  <c r="T146" i="19"/>
  <c r="T145" i="19"/>
  <c r="T144" i="19"/>
  <c r="T143" i="19"/>
  <c r="T142" i="19"/>
  <c r="T141" i="19"/>
  <c r="T140" i="19"/>
  <c r="T139" i="19"/>
  <c r="T138" i="19"/>
  <c r="T137" i="19"/>
  <c r="T136" i="19"/>
  <c r="T135" i="19"/>
  <c r="T134" i="19"/>
  <c r="T133" i="19"/>
  <c r="T132" i="19"/>
  <c r="T131" i="19"/>
  <c r="T130" i="19"/>
  <c r="T129" i="19"/>
  <c r="T128" i="19"/>
  <c r="T127" i="19"/>
  <c r="T126" i="19"/>
  <c r="T125" i="19"/>
  <c r="T124" i="19"/>
  <c r="T123" i="19"/>
  <c r="T122" i="19"/>
  <c r="T121" i="19"/>
  <c r="T120" i="19"/>
  <c r="T119" i="19"/>
  <c r="T118" i="19"/>
  <c r="T117" i="19"/>
  <c r="T116" i="19"/>
  <c r="T115" i="19"/>
  <c r="T114" i="19"/>
  <c r="T113" i="19"/>
  <c r="T112" i="19"/>
  <c r="T111" i="19"/>
  <c r="T110" i="19"/>
  <c r="T109" i="19"/>
  <c r="T108" i="19"/>
  <c r="T107" i="19"/>
  <c r="T106" i="19"/>
  <c r="T105" i="19"/>
  <c r="T104" i="19"/>
  <c r="T103" i="19"/>
  <c r="T102" i="19"/>
  <c r="T101" i="19"/>
  <c r="T100" i="19"/>
  <c r="T99" i="19"/>
  <c r="T98" i="19"/>
  <c r="T97" i="19"/>
  <c r="T96" i="19"/>
  <c r="T95" i="19"/>
  <c r="T94" i="19"/>
  <c r="T93" i="19"/>
  <c r="T92" i="19"/>
  <c r="T91" i="19"/>
  <c r="T90" i="19"/>
  <c r="T89" i="19"/>
  <c r="T88" i="19"/>
  <c r="T87" i="19"/>
  <c r="T86" i="19"/>
  <c r="T85" i="19"/>
  <c r="T84" i="19"/>
  <c r="T83" i="19"/>
  <c r="T82" i="19"/>
  <c r="T81" i="19"/>
  <c r="T80" i="19"/>
  <c r="T79" i="19"/>
  <c r="T78" i="19"/>
  <c r="T77" i="19"/>
  <c r="T76" i="19"/>
  <c r="T75" i="19"/>
  <c r="T74" i="19"/>
  <c r="T73" i="19"/>
  <c r="T72" i="19"/>
  <c r="T71" i="19"/>
  <c r="T70" i="19"/>
  <c r="T69" i="19"/>
  <c r="T68" i="19"/>
  <c r="T67" i="19"/>
  <c r="T66" i="19"/>
  <c r="T65" i="19"/>
  <c r="T64" i="19"/>
  <c r="T63" i="19"/>
  <c r="T62" i="19"/>
  <c r="T61" i="19"/>
  <c r="T60" i="19"/>
  <c r="T59" i="19"/>
  <c r="T58" i="19"/>
  <c r="T57" i="19"/>
  <c r="T56" i="19"/>
  <c r="T55" i="19"/>
  <c r="T54" i="19"/>
  <c r="T53" i="19"/>
  <c r="T52" i="19"/>
  <c r="T51" i="19"/>
  <c r="T50" i="19"/>
  <c r="T49" i="19"/>
  <c r="T48" i="19"/>
  <c r="T47" i="19"/>
  <c r="T46" i="19"/>
  <c r="T45" i="19"/>
  <c r="T44" i="19"/>
  <c r="T43" i="19"/>
  <c r="T42" i="19"/>
  <c r="T41" i="19"/>
  <c r="T40" i="19"/>
  <c r="T39" i="19"/>
  <c r="T38" i="19"/>
  <c r="T37" i="19"/>
  <c r="T36" i="19"/>
  <c r="T35" i="19"/>
  <c r="T34" i="19"/>
  <c r="T33" i="19"/>
  <c r="T32" i="19"/>
  <c r="T31" i="19"/>
  <c r="T30" i="19"/>
  <c r="T29" i="19"/>
  <c r="T28" i="19"/>
  <c r="T27" i="19"/>
  <c r="T26" i="19"/>
  <c r="T25" i="19"/>
  <c r="T24" i="19"/>
  <c r="T23" i="19"/>
  <c r="T22" i="19"/>
  <c r="T21" i="19"/>
  <c r="T20" i="19"/>
  <c r="T19" i="19"/>
  <c r="T18" i="19"/>
  <c r="T17" i="19"/>
  <c r="T16" i="19"/>
  <c r="T15" i="19"/>
  <c r="T14" i="19"/>
  <c r="T13" i="19"/>
  <c r="T12" i="19"/>
  <c r="T11" i="19"/>
  <c r="T10" i="19"/>
  <c r="T9" i="19"/>
  <c r="T8" i="19"/>
  <c r="T7" i="19"/>
  <c r="T6" i="19"/>
  <c r="T5" i="19"/>
  <c r="E46" i="4" l="1"/>
  <c r="C41" i="4"/>
  <c r="C35" i="4"/>
  <c r="C36" i="4"/>
  <c r="C39" i="4"/>
  <c r="D35" i="4"/>
  <c r="D39" i="4"/>
  <c r="D36" i="4"/>
  <c r="D41" i="4"/>
  <c r="E45" i="4"/>
  <c r="F45" i="4" s="1"/>
  <c r="C37" i="4"/>
  <c r="C42" i="4"/>
  <c r="D37" i="4"/>
  <c r="D42" i="4"/>
  <c r="C38" i="4"/>
  <c r="C43" i="4"/>
  <c r="D38" i="4"/>
  <c r="D43" i="4"/>
  <c r="E44" i="4"/>
  <c r="F44" i="4" s="1"/>
  <c r="F46" i="4"/>
  <c r="D25" i="4"/>
  <c r="E34" i="4"/>
  <c r="E47" i="4"/>
  <c r="F47" i="4" s="1"/>
  <c r="C25" i="4"/>
  <c r="D26" i="4"/>
  <c r="C26" i="4"/>
  <c r="C27" i="4" s="1"/>
  <c r="E21" i="4"/>
  <c r="F21" i="4" s="1"/>
  <c r="E24" i="4"/>
  <c r="F24" i="4" s="1"/>
  <c r="D48" i="4" l="1"/>
  <c r="D50" i="4" s="1"/>
  <c r="C48" i="4"/>
  <c r="C50" i="4" s="1"/>
  <c r="F34" i="4"/>
  <c r="E39" i="4"/>
  <c r="F39" i="4" s="1"/>
  <c r="C40" i="4"/>
  <c r="E41" i="4"/>
  <c r="F41" i="4" s="1"/>
  <c r="D40" i="4"/>
  <c r="E36" i="4"/>
  <c r="F36" i="4" s="1"/>
  <c r="E35" i="4"/>
  <c r="F35" i="4" s="1"/>
  <c r="E38" i="4"/>
  <c r="F38" i="4" s="1"/>
  <c r="E37" i="4"/>
  <c r="F37" i="4" s="1"/>
  <c r="E43" i="4"/>
  <c r="F43" i="4" s="1"/>
  <c r="E42" i="4"/>
  <c r="F42" i="4" s="1"/>
  <c r="E25" i="4"/>
  <c r="F25" i="4" s="1"/>
  <c r="D27" i="4"/>
  <c r="E27" i="4" s="1"/>
  <c r="F27" i="4" s="1"/>
  <c r="E26" i="4"/>
  <c r="F26" i="4" s="1"/>
  <c r="E48" i="4" l="1"/>
  <c r="E40" i="4"/>
  <c r="F40" i="4" s="1"/>
  <c r="E53" i="4" l="1"/>
  <c r="E50" i="4"/>
  <c r="F50" i="4" s="1"/>
  <c r="F48" i="4"/>
  <c r="E52" i="4"/>
  <c r="V678" i="3"/>
  <c r="V677" i="3"/>
  <c r="V676" i="3"/>
  <c r="V675" i="3"/>
  <c r="V674" i="3"/>
  <c r="V673" i="3"/>
  <c r="V672" i="3"/>
  <c r="V671" i="3"/>
  <c r="V670" i="3"/>
  <c r="V669" i="3"/>
  <c r="V668" i="3"/>
  <c r="V667" i="3"/>
  <c r="V666" i="3"/>
  <c r="V665" i="3"/>
  <c r="V664" i="3"/>
  <c r="V663" i="3"/>
  <c r="V662" i="3"/>
  <c r="V661" i="3"/>
  <c r="V660" i="3"/>
  <c r="V659" i="3"/>
  <c r="V658" i="3"/>
  <c r="V657" i="3"/>
  <c r="V656" i="3"/>
  <c r="V655" i="3"/>
  <c r="V654" i="3"/>
  <c r="V653" i="3"/>
  <c r="V652" i="3"/>
  <c r="V651" i="3"/>
  <c r="V650" i="3"/>
  <c r="V649" i="3"/>
  <c r="V648" i="3"/>
  <c r="V647" i="3"/>
  <c r="V646" i="3"/>
  <c r="V645" i="3"/>
  <c r="V644" i="3"/>
  <c r="V643" i="3"/>
  <c r="V642" i="3"/>
  <c r="V641" i="3"/>
  <c r="V640" i="3"/>
  <c r="V639" i="3"/>
  <c r="V638" i="3"/>
  <c r="V637" i="3"/>
  <c r="V636" i="3"/>
  <c r="V635" i="3"/>
  <c r="V634" i="3"/>
  <c r="V633" i="3"/>
  <c r="V632" i="3"/>
  <c r="V631" i="3"/>
  <c r="V630" i="3"/>
  <c r="V629" i="3"/>
  <c r="V628" i="3"/>
  <c r="V627" i="3"/>
  <c r="V626" i="3"/>
  <c r="V625" i="3"/>
  <c r="V624" i="3"/>
  <c r="V623" i="3"/>
  <c r="V622" i="3"/>
  <c r="V621" i="3"/>
  <c r="V620" i="3"/>
  <c r="V619" i="3"/>
  <c r="V618" i="3"/>
  <c r="V617" i="3"/>
  <c r="V616" i="3"/>
  <c r="V615" i="3"/>
  <c r="V614" i="3"/>
  <c r="V613" i="3"/>
  <c r="V612" i="3"/>
  <c r="V611" i="3"/>
  <c r="V610" i="3"/>
  <c r="V609" i="3"/>
  <c r="V608" i="3"/>
  <c r="V607" i="3"/>
  <c r="V606" i="3"/>
  <c r="V605" i="3"/>
  <c r="V604" i="3"/>
  <c r="V603" i="3"/>
  <c r="V602" i="3"/>
  <c r="V601" i="3"/>
  <c r="V600" i="3"/>
  <c r="V599" i="3"/>
  <c r="V598" i="3"/>
  <c r="V597" i="3"/>
  <c r="V596" i="3"/>
  <c r="V595" i="3"/>
  <c r="V594" i="3"/>
  <c r="V593" i="3"/>
  <c r="V592" i="3"/>
  <c r="V591" i="3"/>
  <c r="V590" i="3"/>
  <c r="V589" i="3"/>
  <c r="V588" i="3"/>
  <c r="V587" i="3"/>
  <c r="V586" i="3"/>
  <c r="V585" i="3"/>
  <c r="V584" i="3"/>
  <c r="V583" i="3"/>
  <c r="V582" i="3"/>
  <c r="V581" i="3"/>
  <c r="V580" i="3"/>
  <c r="V579" i="3"/>
  <c r="V578" i="3"/>
  <c r="V577" i="3"/>
  <c r="V576" i="3"/>
  <c r="V575" i="3"/>
  <c r="V574" i="3"/>
  <c r="V573" i="3"/>
  <c r="V572" i="3"/>
  <c r="V571" i="3"/>
  <c r="V570" i="3"/>
  <c r="V569" i="3"/>
  <c r="V568" i="3"/>
  <c r="V567" i="3"/>
  <c r="V566" i="3"/>
  <c r="V565" i="3"/>
  <c r="V564" i="3"/>
  <c r="V563" i="3"/>
  <c r="V562" i="3"/>
  <c r="V561" i="3"/>
  <c r="V560" i="3"/>
  <c r="V559" i="3"/>
  <c r="V558" i="3"/>
  <c r="V557" i="3"/>
  <c r="V556" i="3"/>
  <c r="V555" i="3"/>
  <c r="V554" i="3"/>
  <c r="V553" i="3"/>
  <c r="V552" i="3"/>
  <c r="V551" i="3"/>
  <c r="V550" i="3"/>
  <c r="V549" i="3"/>
  <c r="V548" i="3"/>
  <c r="V547" i="3"/>
  <c r="V546" i="3"/>
  <c r="V545" i="3"/>
  <c r="V544" i="3"/>
  <c r="V543" i="3"/>
  <c r="V542" i="3"/>
  <c r="V541" i="3"/>
  <c r="V540" i="3"/>
  <c r="V539" i="3"/>
  <c r="V538" i="3"/>
  <c r="V537" i="3"/>
  <c r="V536" i="3"/>
  <c r="V535" i="3"/>
  <c r="V534" i="3"/>
  <c r="V533" i="3"/>
  <c r="V532" i="3"/>
  <c r="V531" i="3"/>
  <c r="V530" i="3"/>
  <c r="V529" i="3"/>
  <c r="V528" i="3"/>
  <c r="V527" i="3"/>
  <c r="V526" i="3"/>
  <c r="V525" i="3"/>
  <c r="V524" i="3"/>
  <c r="V523" i="3"/>
  <c r="V522" i="3"/>
  <c r="V521" i="3"/>
  <c r="V520" i="3"/>
  <c r="V519" i="3"/>
  <c r="V518" i="3"/>
  <c r="V517" i="3"/>
  <c r="V516" i="3"/>
  <c r="V515" i="3"/>
  <c r="V514" i="3"/>
  <c r="V513" i="3"/>
  <c r="V512" i="3"/>
  <c r="V511" i="3"/>
  <c r="V510" i="3"/>
  <c r="V509" i="3"/>
  <c r="V508" i="3"/>
  <c r="V507" i="3"/>
  <c r="V506" i="3"/>
  <c r="V505" i="3"/>
  <c r="V504" i="3"/>
  <c r="V503" i="3"/>
  <c r="V502" i="3"/>
  <c r="V501" i="3"/>
  <c r="V500" i="3"/>
  <c r="V499" i="3"/>
  <c r="V498" i="3"/>
  <c r="V497" i="3"/>
  <c r="V496" i="3"/>
  <c r="V495" i="3"/>
  <c r="V494" i="3"/>
  <c r="V493" i="3"/>
  <c r="V492" i="3"/>
  <c r="V491" i="3"/>
  <c r="V490" i="3"/>
  <c r="V489" i="3"/>
  <c r="V488" i="3"/>
  <c r="V487" i="3"/>
  <c r="V486" i="3"/>
  <c r="V485" i="3"/>
  <c r="V484" i="3"/>
  <c r="V483" i="3"/>
  <c r="V482" i="3"/>
  <c r="V481" i="3"/>
  <c r="V480" i="3"/>
  <c r="V479" i="3"/>
  <c r="V478" i="3"/>
  <c r="V477" i="3"/>
  <c r="V476" i="3"/>
  <c r="V475" i="3"/>
  <c r="V474" i="3"/>
  <c r="V473" i="3"/>
  <c r="V472" i="3"/>
  <c r="V471" i="3"/>
  <c r="V470" i="3"/>
  <c r="V469" i="3"/>
  <c r="V468" i="3"/>
  <c r="V467" i="3"/>
  <c r="V466" i="3"/>
  <c r="V465" i="3"/>
  <c r="V464" i="3"/>
  <c r="V463" i="3"/>
  <c r="V462" i="3"/>
  <c r="V461" i="3"/>
  <c r="V460" i="3"/>
  <c r="V459" i="3"/>
  <c r="V458" i="3"/>
  <c r="V457" i="3"/>
  <c r="V456" i="3"/>
  <c r="V455" i="3"/>
  <c r="V454" i="3"/>
  <c r="V453" i="3"/>
  <c r="V452" i="3"/>
  <c r="V451" i="3"/>
  <c r="V450" i="3"/>
  <c r="V449" i="3"/>
  <c r="V448" i="3"/>
  <c r="V447" i="3"/>
  <c r="V446" i="3"/>
  <c r="V445" i="3"/>
  <c r="V444" i="3"/>
  <c r="V443" i="3"/>
  <c r="V442" i="3"/>
  <c r="V441" i="3"/>
  <c r="V440" i="3"/>
  <c r="V439" i="3"/>
  <c r="V438" i="3"/>
  <c r="V437" i="3"/>
  <c r="V436" i="3"/>
  <c r="V435" i="3"/>
  <c r="V434" i="3"/>
  <c r="V433" i="3"/>
  <c r="V432" i="3"/>
  <c r="V431" i="3"/>
  <c r="V430" i="3"/>
  <c r="V429" i="3"/>
  <c r="V428" i="3"/>
  <c r="V427" i="3"/>
  <c r="V426" i="3"/>
  <c r="V425" i="3"/>
  <c r="V424" i="3"/>
  <c r="V423" i="3"/>
  <c r="V422" i="3"/>
  <c r="V421" i="3"/>
  <c r="V420" i="3"/>
  <c r="V419" i="3"/>
  <c r="V418" i="3"/>
  <c r="V417" i="3"/>
  <c r="V416" i="3"/>
  <c r="V415" i="3"/>
  <c r="V414" i="3"/>
  <c r="V413" i="3"/>
  <c r="V412" i="3"/>
  <c r="V411" i="3"/>
  <c r="V410" i="3"/>
  <c r="V409" i="3"/>
  <c r="V408" i="3"/>
  <c r="V407" i="3"/>
  <c r="V406" i="3"/>
  <c r="V405" i="3"/>
  <c r="V404" i="3"/>
  <c r="V403" i="3"/>
  <c r="V402" i="3"/>
  <c r="V401" i="3"/>
  <c r="V400" i="3"/>
  <c r="V399" i="3"/>
  <c r="V398" i="3"/>
  <c r="V397" i="3"/>
  <c r="V396" i="3"/>
  <c r="V395" i="3"/>
  <c r="V394" i="3"/>
  <c r="V393" i="3"/>
  <c r="V392" i="3"/>
  <c r="V391" i="3"/>
  <c r="V390" i="3"/>
  <c r="V389" i="3"/>
  <c r="V388" i="3"/>
  <c r="V387" i="3"/>
  <c r="V386" i="3"/>
  <c r="V385" i="3"/>
  <c r="V384" i="3"/>
  <c r="V383" i="3"/>
  <c r="V382" i="3"/>
  <c r="V381" i="3"/>
  <c r="V380" i="3"/>
  <c r="V379" i="3"/>
  <c r="V378" i="3"/>
  <c r="V377" i="3"/>
  <c r="V376" i="3"/>
  <c r="V375" i="3"/>
  <c r="V374" i="3"/>
  <c r="V373" i="3"/>
  <c r="V372" i="3"/>
  <c r="V371" i="3"/>
  <c r="V370" i="3"/>
  <c r="V369" i="3"/>
  <c r="V368" i="3"/>
  <c r="V367" i="3"/>
  <c r="V366" i="3"/>
  <c r="V365" i="3"/>
  <c r="V364" i="3"/>
  <c r="V363" i="3"/>
  <c r="V362" i="3"/>
  <c r="V361" i="3"/>
  <c r="V360" i="3"/>
  <c r="V359" i="3"/>
  <c r="V358" i="3"/>
  <c r="V357" i="3"/>
  <c r="V356" i="3"/>
  <c r="V355" i="3"/>
  <c r="V354" i="3"/>
  <c r="V353" i="3"/>
  <c r="V352" i="3"/>
  <c r="V351" i="3"/>
  <c r="V350" i="3"/>
  <c r="V349" i="3"/>
  <c r="V348" i="3"/>
  <c r="V347" i="3"/>
  <c r="V346" i="3"/>
  <c r="V345" i="3"/>
  <c r="V344" i="3"/>
  <c r="V343" i="3"/>
  <c r="V342" i="3"/>
  <c r="V341" i="3"/>
  <c r="V340" i="3"/>
  <c r="V339" i="3"/>
  <c r="V338" i="3"/>
  <c r="V337" i="3"/>
  <c r="V336" i="3"/>
  <c r="V335" i="3"/>
  <c r="V334" i="3"/>
  <c r="V333" i="3"/>
  <c r="V332" i="3"/>
  <c r="V331" i="3"/>
  <c r="V330" i="3"/>
  <c r="V329" i="3"/>
  <c r="V328" i="3"/>
  <c r="V327" i="3"/>
  <c r="V326" i="3"/>
  <c r="V325" i="3"/>
  <c r="V324" i="3"/>
  <c r="V323" i="3"/>
  <c r="V322" i="3"/>
  <c r="V321" i="3"/>
  <c r="V320" i="3"/>
  <c r="V319" i="3"/>
  <c r="V318" i="3"/>
  <c r="V317" i="3"/>
  <c r="V316" i="3"/>
  <c r="V315" i="3"/>
  <c r="V314" i="3"/>
  <c r="V313" i="3"/>
  <c r="V312" i="3"/>
  <c r="V311" i="3"/>
  <c r="V310" i="3"/>
  <c r="V309" i="3"/>
  <c r="V308" i="3"/>
  <c r="V307" i="3"/>
  <c r="V306" i="3"/>
  <c r="V305" i="3"/>
  <c r="V304" i="3"/>
  <c r="V303" i="3"/>
  <c r="V302" i="3"/>
  <c r="V301" i="3"/>
  <c r="V300" i="3"/>
  <c r="V299" i="3"/>
  <c r="V298" i="3"/>
  <c r="V297" i="3"/>
  <c r="V296" i="3"/>
  <c r="V295" i="3"/>
  <c r="V294" i="3"/>
  <c r="V293" i="3"/>
  <c r="V292" i="3"/>
  <c r="V291" i="3"/>
  <c r="V290" i="3"/>
  <c r="V289" i="3"/>
  <c r="V288" i="3"/>
  <c r="V287" i="3"/>
  <c r="V286" i="3"/>
  <c r="V285" i="3"/>
  <c r="V284" i="3"/>
  <c r="V283" i="3"/>
  <c r="V282" i="3"/>
  <c r="V281" i="3"/>
  <c r="V280" i="3"/>
  <c r="V279" i="3"/>
  <c r="V278" i="3"/>
  <c r="V277" i="3"/>
  <c r="V276" i="3"/>
  <c r="V275" i="3"/>
  <c r="V274" i="3"/>
  <c r="V273" i="3"/>
  <c r="V272" i="3"/>
  <c r="V271" i="3"/>
  <c r="V270" i="3"/>
  <c r="V269" i="3"/>
  <c r="V268" i="3"/>
  <c r="V267" i="3"/>
  <c r="V266" i="3"/>
  <c r="V265" i="3"/>
  <c r="V264" i="3"/>
  <c r="V263" i="3"/>
  <c r="V262" i="3"/>
  <c r="V261" i="3"/>
  <c r="V260" i="3"/>
  <c r="V259" i="3"/>
  <c r="V258" i="3"/>
  <c r="V257" i="3"/>
  <c r="V256" i="3"/>
  <c r="V255" i="3"/>
  <c r="V254" i="3"/>
  <c r="V253" i="3"/>
  <c r="V252" i="3"/>
  <c r="V251" i="3"/>
  <c r="V250" i="3"/>
  <c r="V249" i="3"/>
  <c r="V248" i="3"/>
  <c r="V247" i="3"/>
  <c r="V246" i="3"/>
  <c r="V245" i="3"/>
  <c r="V244" i="3"/>
  <c r="V243" i="3"/>
  <c r="V242" i="3"/>
  <c r="V241" i="3"/>
  <c r="V240" i="3"/>
  <c r="V239" i="3"/>
  <c r="V238" i="3"/>
  <c r="V237" i="3"/>
  <c r="V236" i="3"/>
  <c r="V235" i="3"/>
  <c r="V234" i="3"/>
  <c r="V233" i="3"/>
  <c r="V232" i="3"/>
  <c r="V231" i="3"/>
  <c r="V230" i="3"/>
  <c r="V229" i="3"/>
  <c r="V228" i="3"/>
  <c r="V227" i="3"/>
  <c r="V226" i="3"/>
  <c r="V225" i="3"/>
  <c r="V224" i="3"/>
  <c r="V223" i="3"/>
  <c r="V222" i="3"/>
  <c r="V221" i="3"/>
  <c r="V220" i="3"/>
  <c r="V219" i="3"/>
  <c r="V218" i="3"/>
  <c r="V217" i="3"/>
  <c r="V216" i="3"/>
  <c r="V215" i="3"/>
  <c r="V214" i="3"/>
  <c r="V213" i="3"/>
  <c r="V212" i="3"/>
  <c r="V211" i="3"/>
  <c r="V210" i="3"/>
  <c r="V209" i="3"/>
  <c r="V208" i="3"/>
  <c r="V207" i="3"/>
  <c r="V206" i="3"/>
  <c r="V205" i="3"/>
  <c r="V204" i="3"/>
  <c r="V203" i="3"/>
  <c r="V202" i="3"/>
  <c r="V201" i="3"/>
  <c r="V200" i="3"/>
  <c r="V199" i="3"/>
  <c r="V198" i="3"/>
  <c r="V197" i="3"/>
  <c r="V196" i="3"/>
  <c r="V195" i="3"/>
  <c r="V194" i="3"/>
  <c r="V193" i="3"/>
  <c r="V192" i="3"/>
  <c r="V191" i="3"/>
  <c r="V190" i="3"/>
  <c r="V189" i="3"/>
  <c r="V188" i="3"/>
  <c r="V187" i="3"/>
  <c r="V186" i="3"/>
  <c r="V185" i="3"/>
  <c r="V184" i="3"/>
  <c r="V183" i="3"/>
  <c r="V182" i="3"/>
  <c r="V181" i="3"/>
  <c r="V180" i="3"/>
  <c r="V179" i="3"/>
  <c r="V178" i="3"/>
  <c r="V177" i="3"/>
  <c r="V176" i="3"/>
  <c r="V175" i="3"/>
  <c r="V174" i="3"/>
  <c r="V173" i="3"/>
  <c r="V172" i="3"/>
  <c r="V171" i="3"/>
  <c r="V170" i="3"/>
  <c r="V169" i="3"/>
  <c r="V168" i="3"/>
  <c r="V167" i="3"/>
  <c r="V166" i="3"/>
  <c r="V165" i="3"/>
  <c r="V164" i="3"/>
  <c r="V163" i="3"/>
  <c r="V162" i="3"/>
  <c r="V161" i="3"/>
  <c r="V160" i="3"/>
  <c r="V159" i="3"/>
  <c r="V158" i="3"/>
  <c r="V157" i="3"/>
  <c r="V156" i="3"/>
  <c r="V155" i="3"/>
  <c r="V154" i="3"/>
  <c r="V153" i="3"/>
  <c r="V152" i="3"/>
  <c r="V151" i="3"/>
  <c r="V150" i="3"/>
  <c r="V149" i="3"/>
  <c r="V148" i="3"/>
  <c r="V147" i="3"/>
  <c r="V146" i="3"/>
  <c r="V145" i="3"/>
  <c r="V144" i="3"/>
  <c r="V143" i="3"/>
  <c r="V142" i="3"/>
  <c r="V141" i="3"/>
  <c r="V140" i="3"/>
  <c r="V139" i="3"/>
  <c r="V138" i="3"/>
  <c r="V137" i="3"/>
  <c r="V136" i="3"/>
  <c r="V135" i="3"/>
  <c r="V134" i="3"/>
  <c r="V133" i="3"/>
  <c r="V132" i="3"/>
  <c r="V131" i="3"/>
  <c r="V130" i="3"/>
  <c r="V129" i="3"/>
  <c r="V128" i="3"/>
  <c r="V127" i="3"/>
  <c r="V126" i="3"/>
  <c r="V125" i="3"/>
  <c r="V124" i="3"/>
  <c r="V123" i="3"/>
  <c r="V122" i="3"/>
  <c r="V121" i="3"/>
  <c r="V120" i="3"/>
  <c r="V119" i="3"/>
  <c r="V118" i="3"/>
  <c r="V117" i="3"/>
  <c r="V116" i="3"/>
  <c r="V115" i="3"/>
  <c r="V114" i="3"/>
  <c r="V113" i="3"/>
  <c r="V112" i="3"/>
  <c r="V111" i="3"/>
  <c r="V110" i="3"/>
  <c r="V109" i="3"/>
  <c r="V108" i="3"/>
  <c r="V107" i="3"/>
  <c r="V106" i="3"/>
  <c r="V105" i="3"/>
  <c r="V104" i="3"/>
  <c r="V103" i="3"/>
  <c r="V102" i="3"/>
  <c r="V101" i="3"/>
  <c r="V100" i="3"/>
  <c r="V99" i="3"/>
  <c r="V98" i="3"/>
  <c r="V97" i="3"/>
  <c r="V96" i="3"/>
  <c r="V95" i="3"/>
  <c r="V94" i="3"/>
  <c r="V93" i="3"/>
  <c r="V92" i="3"/>
  <c r="V91" i="3"/>
  <c r="V90" i="3"/>
  <c r="V89" i="3"/>
  <c r="V88" i="3"/>
  <c r="V87" i="3"/>
  <c r="V86" i="3"/>
  <c r="V85" i="3"/>
  <c r="V84" i="3"/>
  <c r="V83" i="3"/>
  <c r="V82" i="3"/>
  <c r="V81" i="3"/>
  <c r="V80" i="3"/>
  <c r="V79" i="3"/>
  <c r="V78" i="3"/>
  <c r="V77" i="3"/>
  <c r="V76" i="3"/>
  <c r="V75" i="3"/>
  <c r="V74" i="3"/>
  <c r="V73" i="3"/>
  <c r="V72" i="3"/>
  <c r="V71" i="3"/>
  <c r="V70" i="3"/>
  <c r="V69" i="3"/>
  <c r="V68" i="3"/>
  <c r="V67" i="3"/>
  <c r="V66" i="3"/>
  <c r="V65" i="3"/>
  <c r="V64" i="3"/>
  <c r="V63" i="3"/>
  <c r="V62" i="3"/>
  <c r="V61" i="3"/>
  <c r="V60" i="3"/>
  <c r="V59" i="3"/>
  <c r="V58" i="3"/>
  <c r="V57" i="3"/>
  <c r="V56" i="3"/>
  <c r="V55" i="3"/>
  <c r="V54" i="3"/>
  <c r="V53" i="3"/>
  <c r="V52" i="3"/>
  <c r="V51" i="3"/>
  <c r="V50" i="3"/>
  <c r="V49" i="3"/>
  <c r="V48" i="3"/>
  <c r="V47" i="3"/>
  <c r="V46" i="3"/>
  <c r="V45" i="3"/>
  <c r="V44" i="3"/>
  <c r="V43" i="3"/>
  <c r="V42" i="3"/>
  <c r="V41" i="3"/>
  <c r="V40" i="3"/>
  <c r="V39" i="3"/>
  <c r="V38" i="3"/>
  <c r="V37" i="3"/>
  <c r="V36" i="3"/>
  <c r="V35" i="3"/>
  <c r="V34" i="3"/>
  <c r="V33" i="3"/>
  <c r="V32" i="3"/>
  <c r="V31" i="3"/>
  <c r="V30" i="3"/>
  <c r="V29" i="3"/>
  <c r="V28" i="3"/>
  <c r="V27" i="3"/>
  <c r="V26" i="3"/>
  <c r="V25" i="3"/>
  <c r="V24" i="3"/>
  <c r="V23" i="3"/>
  <c r="V22" i="3"/>
  <c r="V21" i="3"/>
  <c r="V20" i="3"/>
  <c r="V19" i="3"/>
  <c r="V18" i="3"/>
  <c r="V17" i="3"/>
  <c r="V16" i="3"/>
  <c r="V15" i="3"/>
  <c r="V14" i="3"/>
  <c r="V13" i="3"/>
  <c r="V12" i="3"/>
  <c r="V11" i="3"/>
  <c r="V10" i="3"/>
  <c r="V9" i="3"/>
  <c r="V8" i="3"/>
  <c r="V7" i="3"/>
  <c r="V6" i="3"/>
  <c r="V5" i="3"/>
  <c r="E54" i="4" l="1"/>
  <c r="E55" i="4" s="1"/>
  <c r="E19" i="4"/>
  <c r="F19" i="4" s="1"/>
  <c r="E16" i="4" l="1"/>
  <c r="E14" i="4"/>
  <c r="F14" i="4" s="1"/>
  <c r="E18" i="4"/>
  <c r="E17" i="4"/>
  <c r="E10" i="4"/>
  <c r="F10" i="4" s="1"/>
  <c r="E11" i="4"/>
  <c r="F11" i="4" s="1"/>
  <c r="E9" i="4"/>
  <c r="F9" i="4" s="1"/>
  <c r="B1" i="25" l="1"/>
  <c r="C1" i="25" s="1"/>
  <c r="D1" i="25" s="1"/>
  <c r="E1" i="25" s="1"/>
  <c r="F1" i="25" s="1"/>
  <c r="G1" i="25" s="1"/>
  <c r="H1" i="25" s="1"/>
  <c r="I1" i="25" s="1"/>
  <c r="J1" i="25" s="1"/>
  <c r="K1" i="25" s="1"/>
  <c r="L1" i="25" s="1"/>
  <c r="M1" i="25" s="1"/>
  <c r="N1" i="25" s="1"/>
  <c r="O1" i="25" s="1"/>
  <c r="P1" i="25" s="1"/>
  <c r="Q1" i="25" s="1"/>
  <c r="R1" i="25" s="1"/>
  <c r="S1" i="25" s="1"/>
  <c r="T1" i="25" s="1"/>
  <c r="U1" i="25" s="1"/>
  <c r="V1" i="25" s="1"/>
  <c r="W1" i="25" s="1"/>
  <c r="X1" i="25" s="1"/>
  <c r="Y1" i="25" s="1"/>
  <c r="Z1" i="25" s="1"/>
  <c r="E1" i="24"/>
  <c r="F1" i="24" s="1"/>
  <c r="G1" i="24" s="1"/>
  <c r="H1" i="24" s="1"/>
  <c r="I1" i="24" s="1"/>
  <c r="J1" i="24" s="1"/>
  <c r="K1" i="24" s="1"/>
  <c r="L1" i="24" s="1"/>
  <c r="M1" i="24" s="1"/>
  <c r="N1" i="24" s="1"/>
  <c r="O1" i="24" s="1"/>
  <c r="P1" i="24" s="1"/>
  <c r="Q1" i="24" s="1"/>
  <c r="R1" i="24" s="1"/>
  <c r="S1" i="24" s="1"/>
  <c r="T1" i="24" s="1"/>
  <c r="U1" i="24" s="1"/>
  <c r="V1" i="24" s="1"/>
  <c r="W1" i="24" s="1"/>
  <c r="X1" i="24" s="1"/>
  <c r="Y1" i="24" s="1"/>
  <c r="Z1" i="24" s="1"/>
  <c r="AA1" i="24" s="1"/>
  <c r="AB1" i="24" s="1"/>
  <c r="AC1" i="24" s="1"/>
  <c r="D1" i="24"/>
  <c r="C1" i="20" l="1"/>
  <c r="D1" i="20" s="1"/>
  <c r="E1" i="20" s="1"/>
  <c r="F1" i="20" s="1"/>
  <c r="G1" i="20" s="1"/>
  <c r="H1" i="20" s="1"/>
  <c r="I1" i="20" s="1"/>
  <c r="J1" i="20" s="1"/>
  <c r="K1" i="20" s="1"/>
  <c r="L1" i="20" s="1"/>
  <c r="M1" i="20" s="1"/>
  <c r="N1" i="20" s="1"/>
  <c r="O1" i="20" s="1"/>
  <c r="P1" i="20" s="1"/>
  <c r="Q1" i="20" s="1"/>
  <c r="R1" i="20" s="1"/>
  <c r="S1" i="20" s="1"/>
  <c r="T1" i="20" s="1"/>
  <c r="U1" i="20" s="1"/>
  <c r="V1" i="20" s="1"/>
  <c r="W1" i="20" s="1"/>
  <c r="X1" i="20" s="1"/>
  <c r="Y1" i="20" s="1"/>
  <c r="Z1" i="20" s="1"/>
  <c r="AA1" i="20" s="1"/>
  <c r="AB1" i="20" s="1"/>
  <c r="B1" i="20"/>
  <c r="AE681" i="20"/>
  <c r="AD681" i="20"/>
  <c r="AC681" i="20"/>
  <c r="AE680" i="20"/>
  <c r="AD680" i="20"/>
  <c r="AC680" i="20"/>
  <c r="AE679" i="20"/>
  <c r="AD679" i="20"/>
  <c r="AC679" i="20"/>
  <c r="AE678" i="20"/>
  <c r="AD678" i="20"/>
  <c r="AC678" i="20"/>
  <c r="AE677" i="20"/>
  <c r="AD677" i="20"/>
  <c r="AC677" i="20"/>
  <c r="AE676" i="20"/>
  <c r="AD676" i="20"/>
  <c r="AC676" i="20"/>
  <c r="AE675" i="20"/>
  <c r="AD675" i="20"/>
  <c r="AC675" i="20"/>
  <c r="AE674" i="20"/>
  <c r="AD674" i="20"/>
  <c r="AC674" i="20"/>
  <c r="AE673" i="20"/>
  <c r="AD673" i="20"/>
  <c r="AC673" i="20"/>
  <c r="AE672" i="20"/>
  <c r="AD672" i="20"/>
  <c r="AC672" i="20"/>
  <c r="AE671" i="20"/>
  <c r="AD671" i="20"/>
  <c r="AC671" i="20"/>
  <c r="AE670" i="20"/>
  <c r="AD670" i="20"/>
  <c r="AC670" i="20"/>
  <c r="AE669" i="20"/>
  <c r="AD669" i="20"/>
  <c r="AC669" i="20"/>
  <c r="AE668" i="20"/>
  <c r="AD668" i="20"/>
  <c r="AC668" i="20"/>
  <c r="AE667" i="20"/>
  <c r="AD667" i="20"/>
  <c r="AC667" i="20"/>
  <c r="AE666" i="20"/>
  <c r="AD666" i="20"/>
  <c r="AC666" i="20"/>
  <c r="AE665" i="20"/>
  <c r="AD665" i="20"/>
  <c r="AC665" i="20"/>
  <c r="AE664" i="20"/>
  <c r="AD664" i="20"/>
  <c r="AC664" i="20"/>
  <c r="AE663" i="20"/>
  <c r="AD663" i="20"/>
  <c r="AC663" i="20"/>
  <c r="AE662" i="20"/>
  <c r="AD662" i="20"/>
  <c r="AC662" i="20"/>
  <c r="AE661" i="20"/>
  <c r="AD661" i="20"/>
  <c r="AC661" i="20"/>
  <c r="AE660" i="20"/>
  <c r="AD660" i="20"/>
  <c r="AC660" i="20"/>
  <c r="AE659" i="20"/>
  <c r="AD659" i="20"/>
  <c r="AC659" i="20"/>
  <c r="AE658" i="20"/>
  <c r="AD658" i="20"/>
  <c r="AC658" i="20"/>
  <c r="AE657" i="20"/>
  <c r="AD657" i="20"/>
  <c r="AC657" i="20"/>
  <c r="AE656" i="20"/>
  <c r="AD656" i="20"/>
  <c r="AC656" i="20"/>
  <c r="AE655" i="20"/>
  <c r="AD655" i="20"/>
  <c r="AC655" i="20"/>
  <c r="AE654" i="20"/>
  <c r="AD654" i="20"/>
  <c r="AC654" i="20"/>
  <c r="AE653" i="20"/>
  <c r="AD653" i="20"/>
  <c r="AC653" i="20"/>
  <c r="AE652" i="20"/>
  <c r="AD652" i="20"/>
  <c r="AC652" i="20"/>
  <c r="AE651" i="20"/>
  <c r="AD651" i="20"/>
  <c r="AC651" i="20"/>
  <c r="AE650" i="20"/>
  <c r="AD650" i="20"/>
  <c r="AC650" i="20"/>
  <c r="AE649" i="20"/>
  <c r="AD649" i="20"/>
  <c r="AC649" i="20"/>
  <c r="AE648" i="20"/>
  <c r="AD648" i="20"/>
  <c r="AC648" i="20"/>
  <c r="AE647" i="20"/>
  <c r="AD647" i="20"/>
  <c r="AC647" i="20"/>
  <c r="AE646" i="20"/>
  <c r="AD646" i="20"/>
  <c r="AC646" i="20"/>
  <c r="AE645" i="20"/>
  <c r="AD645" i="20"/>
  <c r="AC645" i="20"/>
  <c r="AE644" i="20"/>
  <c r="AD644" i="20"/>
  <c r="AC644" i="20"/>
  <c r="AE643" i="20"/>
  <c r="AD643" i="20"/>
  <c r="AC643" i="20"/>
  <c r="AE642" i="20"/>
  <c r="AD642" i="20"/>
  <c r="AC642" i="20"/>
  <c r="AE641" i="20"/>
  <c r="AD641" i="20"/>
  <c r="AC641" i="20"/>
  <c r="AE640" i="20"/>
  <c r="AD640" i="20"/>
  <c r="AC640" i="20"/>
  <c r="AE639" i="20"/>
  <c r="AD639" i="20"/>
  <c r="AC639" i="20"/>
  <c r="AE638" i="20"/>
  <c r="AD638" i="20"/>
  <c r="AC638" i="20"/>
  <c r="AE637" i="20"/>
  <c r="AD637" i="20"/>
  <c r="AC637" i="20"/>
  <c r="AE636" i="20"/>
  <c r="AD636" i="20"/>
  <c r="AC636" i="20"/>
  <c r="AE635" i="20"/>
  <c r="AD635" i="20"/>
  <c r="AC635" i="20"/>
  <c r="AE634" i="20"/>
  <c r="AD634" i="20"/>
  <c r="AC634" i="20"/>
  <c r="AE633" i="20"/>
  <c r="AD633" i="20"/>
  <c r="AC633" i="20"/>
  <c r="AE632" i="20"/>
  <c r="AD632" i="20"/>
  <c r="AC632" i="20"/>
  <c r="AE631" i="20"/>
  <c r="AD631" i="20"/>
  <c r="AC631" i="20"/>
  <c r="AE630" i="20"/>
  <c r="AD630" i="20"/>
  <c r="AC630" i="20"/>
  <c r="AE629" i="20"/>
  <c r="AD629" i="20"/>
  <c r="AC629" i="20"/>
  <c r="AE628" i="20"/>
  <c r="AD628" i="20"/>
  <c r="AC628" i="20"/>
  <c r="AE627" i="20"/>
  <c r="AD627" i="20"/>
  <c r="AC627" i="20"/>
  <c r="AE626" i="20"/>
  <c r="AD626" i="20"/>
  <c r="AC626" i="20"/>
  <c r="AE625" i="20"/>
  <c r="AD625" i="20"/>
  <c r="AC625" i="20"/>
  <c r="AE624" i="20"/>
  <c r="AD624" i="20"/>
  <c r="AC624" i="20"/>
  <c r="AE623" i="20"/>
  <c r="AD623" i="20"/>
  <c r="AC623" i="20"/>
  <c r="AE622" i="20"/>
  <c r="AD622" i="20"/>
  <c r="AC622" i="20"/>
  <c r="AE621" i="20"/>
  <c r="AD621" i="20"/>
  <c r="AC621" i="20"/>
  <c r="AE620" i="20"/>
  <c r="AD620" i="20"/>
  <c r="AC620" i="20"/>
  <c r="AE619" i="20"/>
  <c r="AD619" i="20"/>
  <c r="AC619" i="20"/>
  <c r="AE618" i="20"/>
  <c r="AD618" i="20"/>
  <c r="AC618" i="20"/>
  <c r="AE617" i="20"/>
  <c r="AD617" i="20"/>
  <c r="AC617" i="20"/>
  <c r="AE616" i="20"/>
  <c r="AD616" i="20"/>
  <c r="AC616" i="20"/>
  <c r="AE615" i="20"/>
  <c r="AD615" i="20"/>
  <c r="AC615" i="20"/>
  <c r="AE614" i="20"/>
  <c r="AD614" i="20"/>
  <c r="AC614" i="20"/>
  <c r="AE613" i="20"/>
  <c r="AD613" i="20"/>
  <c r="AC613" i="20"/>
  <c r="AE612" i="20"/>
  <c r="AD612" i="20"/>
  <c r="AC612" i="20"/>
  <c r="AE611" i="20"/>
  <c r="AD611" i="20"/>
  <c r="AC611" i="20"/>
  <c r="AE610" i="20"/>
  <c r="AD610" i="20"/>
  <c r="AC610" i="20"/>
  <c r="AE609" i="20"/>
  <c r="AD609" i="20"/>
  <c r="AC609" i="20"/>
  <c r="AE608" i="20"/>
  <c r="AD608" i="20"/>
  <c r="AC608" i="20"/>
  <c r="AE607" i="20"/>
  <c r="AD607" i="20"/>
  <c r="AC607" i="20"/>
  <c r="AE606" i="20"/>
  <c r="AD606" i="20"/>
  <c r="AC606" i="20"/>
  <c r="AE605" i="20"/>
  <c r="AD605" i="20"/>
  <c r="AC605" i="20"/>
  <c r="AE604" i="20"/>
  <c r="AD604" i="20"/>
  <c r="AC604" i="20"/>
  <c r="AE603" i="20"/>
  <c r="AD603" i="20"/>
  <c r="AC603" i="20"/>
  <c r="AE602" i="20"/>
  <c r="AD602" i="20"/>
  <c r="AC602" i="20"/>
  <c r="AE601" i="20"/>
  <c r="AD601" i="20"/>
  <c r="AC601" i="20"/>
  <c r="AE600" i="20"/>
  <c r="AD600" i="20"/>
  <c r="AC600" i="20"/>
  <c r="AE599" i="20"/>
  <c r="AD599" i="20"/>
  <c r="AC599" i="20"/>
  <c r="AE598" i="20"/>
  <c r="AD598" i="20"/>
  <c r="AC598" i="20"/>
  <c r="AE597" i="20"/>
  <c r="AD597" i="20"/>
  <c r="AC597" i="20"/>
  <c r="AE596" i="20"/>
  <c r="AD596" i="20"/>
  <c r="AC596" i="20"/>
  <c r="AE595" i="20"/>
  <c r="AD595" i="20"/>
  <c r="AC595" i="20"/>
  <c r="AE594" i="20"/>
  <c r="AD594" i="20"/>
  <c r="AC594" i="20"/>
  <c r="AE593" i="20"/>
  <c r="AD593" i="20"/>
  <c r="AC593" i="20"/>
  <c r="AE592" i="20"/>
  <c r="AD592" i="20"/>
  <c r="AC592" i="20"/>
  <c r="AE591" i="20"/>
  <c r="AD591" i="20"/>
  <c r="AC591" i="20"/>
  <c r="AE590" i="20"/>
  <c r="AD590" i="20"/>
  <c r="AC590" i="20"/>
  <c r="AE589" i="20"/>
  <c r="AD589" i="20"/>
  <c r="AC589" i="20"/>
  <c r="AE588" i="20"/>
  <c r="AD588" i="20"/>
  <c r="AC588" i="20"/>
  <c r="AE587" i="20"/>
  <c r="AD587" i="20"/>
  <c r="AC587" i="20"/>
  <c r="AE586" i="20"/>
  <c r="AD586" i="20"/>
  <c r="AC586" i="20"/>
  <c r="AE585" i="20"/>
  <c r="AD585" i="20"/>
  <c r="AC585" i="20"/>
  <c r="AE584" i="20"/>
  <c r="AD584" i="20"/>
  <c r="AC584" i="20"/>
  <c r="AE583" i="20"/>
  <c r="AD583" i="20"/>
  <c r="AC583" i="20"/>
  <c r="AE582" i="20"/>
  <c r="AD582" i="20"/>
  <c r="AC582" i="20"/>
  <c r="AE581" i="20"/>
  <c r="AD581" i="20"/>
  <c r="AC581" i="20"/>
  <c r="AE580" i="20"/>
  <c r="AD580" i="20"/>
  <c r="AC580" i="20"/>
  <c r="AE579" i="20"/>
  <c r="AD579" i="20"/>
  <c r="AC579" i="20"/>
  <c r="AE578" i="20"/>
  <c r="AD578" i="20"/>
  <c r="AC578" i="20"/>
  <c r="AE577" i="20"/>
  <c r="AD577" i="20"/>
  <c r="AC577" i="20"/>
  <c r="AE576" i="20"/>
  <c r="AD576" i="20"/>
  <c r="AC576" i="20"/>
  <c r="AE575" i="20"/>
  <c r="AD575" i="20"/>
  <c r="AC575" i="20"/>
  <c r="AE574" i="20"/>
  <c r="AD574" i="20"/>
  <c r="AC574" i="20"/>
  <c r="AE573" i="20"/>
  <c r="AD573" i="20"/>
  <c r="AC573" i="20"/>
  <c r="AE572" i="20"/>
  <c r="AD572" i="20"/>
  <c r="AC572" i="20"/>
  <c r="AE571" i="20"/>
  <c r="AD571" i="20"/>
  <c r="AC571" i="20"/>
  <c r="AE570" i="20"/>
  <c r="AD570" i="20"/>
  <c r="AC570" i="20"/>
  <c r="AE569" i="20"/>
  <c r="AD569" i="20"/>
  <c r="AC569" i="20"/>
  <c r="AE568" i="20"/>
  <c r="AD568" i="20"/>
  <c r="AC568" i="20"/>
  <c r="AE567" i="20"/>
  <c r="AD567" i="20"/>
  <c r="AC567" i="20"/>
  <c r="AE566" i="20"/>
  <c r="AD566" i="20"/>
  <c r="AC566" i="20"/>
  <c r="AE565" i="20"/>
  <c r="AD565" i="20"/>
  <c r="AC565" i="20"/>
  <c r="AE564" i="20"/>
  <c r="AD564" i="20"/>
  <c r="AC564" i="20"/>
  <c r="AE563" i="20"/>
  <c r="AD563" i="20"/>
  <c r="AC563" i="20"/>
  <c r="AE562" i="20"/>
  <c r="AD562" i="20"/>
  <c r="AC562" i="20"/>
  <c r="AE561" i="20"/>
  <c r="AD561" i="20"/>
  <c r="AC561" i="20"/>
  <c r="AE560" i="20"/>
  <c r="AD560" i="20"/>
  <c r="AC560" i="20"/>
  <c r="AE559" i="20"/>
  <c r="AD559" i="20"/>
  <c r="AC559" i="20"/>
  <c r="AE558" i="20"/>
  <c r="AD558" i="20"/>
  <c r="AC558" i="20"/>
  <c r="AE557" i="20"/>
  <c r="AD557" i="20"/>
  <c r="AC557" i="20"/>
  <c r="AE556" i="20"/>
  <c r="AD556" i="20"/>
  <c r="AC556" i="20"/>
  <c r="AE555" i="20"/>
  <c r="AD555" i="20"/>
  <c r="AC555" i="20"/>
  <c r="AE554" i="20"/>
  <c r="AD554" i="20"/>
  <c r="AC554" i="20"/>
  <c r="AE553" i="20"/>
  <c r="AD553" i="20"/>
  <c r="AC553" i="20"/>
  <c r="AE552" i="20"/>
  <c r="AD552" i="20"/>
  <c r="AC552" i="20"/>
  <c r="AE551" i="20"/>
  <c r="AD551" i="20"/>
  <c r="AC551" i="20"/>
  <c r="AE550" i="20"/>
  <c r="AD550" i="20"/>
  <c r="AC550" i="20"/>
  <c r="AE549" i="20"/>
  <c r="AD549" i="20"/>
  <c r="AC549" i="20"/>
  <c r="AE548" i="20"/>
  <c r="AD548" i="20"/>
  <c r="AC548" i="20"/>
  <c r="AE547" i="20"/>
  <c r="AD547" i="20"/>
  <c r="AC547" i="20"/>
  <c r="AE546" i="20"/>
  <c r="AD546" i="20"/>
  <c r="AC546" i="20"/>
  <c r="AE545" i="20"/>
  <c r="AD545" i="20"/>
  <c r="AC545" i="20"/>
  <c r="AE544" i="20"/>
  <c r="AD544" i="20"/>
  <c r="AC544" i="20"/>
  <c r="AE543" i="20"/>
  <c r="AD543" i="20"/>
  <c r="AC543" i="20"/>
  <c r="AE542" i="20"/>
  <c r="AD542" i="20"/>
  <c r="AC542" i="20"/>
  <c r="AE541" i="20"/>
  <c r="AD541" i="20"/>
  <c r="AC541" i="20"/>
  <c r="AE540" i="20"/>
  <c r="AD540" i="20"/>
  <c r="AC540" i="20"/>
  <c r="AE539" i="20"/>
  <c r="AD539" i="20"/>
  <c r="AC539" i="20"/>
  <c r="AE538" i="20"/>
  <c r="AD538" i="20"/>
  <c r="AC538" i="20"/>
  <c r="AE537" i="20"/>
  <c r="AD537" i="20"/>
  <c r="AC537" i="20"/>
  <c r="AE536" i="20"/>
  <c r="AD536" i="20"/>
  <c r="AC536" i="20"/>
  <c r="AE535" i="20"/>
  <c r="AD535" i="20"/>
  <c r="AC535" i="20"/>
  <c r="AE534" i="20"/>
  <c r="AD534" i="20"/>
  <c r="AC534" i="20"/>
  <c r="AE533" i="20"/>
  <c r="AD533" i="20"/>
  <c r="AC533" i="20"/>
  <c r="AE532" i="20"/>
  <c r="AD532" i="20"/>
  <c r="AC532" i="20"/>
  <c r="AE531" i="20"/>
  <c r="AD531" i="20"/>
  <c r="AC531" i="20"/>
  <c r="AE530" i="20"/>
  <c r="AD530" i="20"/>
  <c r="AC530" i="20"/>
  <c r="AE529" i="20"/>
  <c r="AD529" i="20"/>
  <c r="AC529" i="20"/>
  <c r="AE528" i="20"/>
  <c r="AD528" i="20"/>
  <c r="AC528" i="20"/>
  <c r="AE527" i="20"/>
  <c r="AD527" i="20"/>
  <c r="AC527" i="20"/>
  <c r="AE526" i="20"/>
  <c r="AD526" i="20"/>
  <c r="AC526" i="20"/>
  <c r="AE525" i="20"/>
  <c r="AD525" i="20"/>
  <c r="AC525" i="20"/>
  <c r="AE524" i="20"/>
  <c r="AD524" i="20"/>
  <c r="AC524" i="20"/>
  <c r="AE523" i="20"/>
  <c r="AD523" i="20"/>
  <c r="AC523" i="20"/>
  <c r="AE522" i="20"/>
  <c r="AD522" i="20"/>
  <c r="AC522" i="20"/>
  <c r="AE521" i="20"/>
  <c r="AD521" i="20"/>
  <c r="AC521" i="20"/>
  <c r="AE520" i="20"/>
  <c r="AD520" i="20"/>
  <c r="AC520" i="20"/>
  <c r="AE519" i="20"/>
  <c r="AD519" i="20"/>
  <c r="AC519" i="20"/>
  <c r="AE518" i="20"/>
  <c r="AD518" i="20"/>
  <c r="AC518" i="20"/>
  <c r="AE517" i="20"/>
  <c r="AD517" i="20"/>
  <c r="AC517" i="20"/>
  <c r="AE516" i="20"/>
  <c r="AD516" i="20"/>
  <c r="AC516" i="20"/>
  <c r="AE515" i="20"/>
  <c r="AD515" i="20"/>
  <c r="AC515" i="20"/>
  <c r="AE514" i="20"/>
  <c r="AD514" i="20"/>
  <c r="AC514" i="20"/>
  <c r="AE513" i="20"/>
  <c r="AD513" i="20"/>
  <c r="AC513" i="20"/>
  <c r="AE512" i="20"/>
  <c r="AD512" i="20"/>
  <c r="AC512" i="20"/>
  <c r="AE511" i="20"/>
  <c r="AD511" i="20"/>
  <c r="AC511" i="20"/>
  <c r="AE510" i="20"/>
  <c r="AD510" i="20"/>
  <c r="AC510" i="20"/>
  <c r="AE509" i="20"/>
  <c r="AD509" i="20"/>
  <c r="AC509" i="20"/>
  <c r="AE508" i="20"/>
  <c r="AD508" i="20"/>
  <c r="AC508" i="20"/>
  <c r="AE507" i="20"/>
  <c r="AD507" i="20"/>
  <c r="AC507" i="20"/>
  <c r="AE506" i="20"/>
  <c r="AD506" i="20"/>
  <c r="AC506" i="20"/>
  <c r="AE505" i="20"/>
  <c r="AD505" i="20"/>
  <c r="AC505" i="20"/>
  <c r="AE504" i="20"/>
  <c r="AD504" i="20"/>
  <c r="AC504" i="20"/>
  <c r="AE503" i="20"/>
  <c r="AD503" i="20"/>
  <c r="AC503" i="20"/>
  <c r="AE502" i="20"/>
  <c r="AD502" i="20"/>
  <c r="AC502" i="20"/>
  <c r="AE501" i="20"/>
  <c r="AD501" i="20"/>
  <c r="AC501" i="20"/>
  <c r="AE500" i="20"/>
  <c r="AD500" i="20"/>
  <c r="AC500" i="20"/>
  <c r="AE499" i="20"/>
  <c r="AD499" i="20"/>
  <c r="AC499" i="20"/>
  <c r="AE498" i="20"/>
  <c r="AD498" i="20"/>
  <c r="AC498" i="20"/>
  <c r="AE497" i="20"/>
  <c r="AD497" i="20"/>
  <c r="AC497" i="20"/>
  <c r="AE496" i="20"/>
  <c r="AD496" i="20"/>
  <c r="AC496" i="20"/>
  <c r="AE495" i="20"/>
  <c r="AD495" i="20"/>
  <c r="AC495" i="20"/>
  <c r="AE494" i="20"/>
  <c r="AD494" i="20"/>
  <c r="AC494" i="20"/>
  <c r="AE493" i="20"/>
  <c r="AD493" i="20"/>
  <c r="AC493" i="20"/>
  <c r="AE492" i="20"/>
  <c r="AD492" i="20"/>
  <c r="AC492" i="20"/>
  <c r="AE491" i="20"/>
  <c r="AD491" i="20"/>
  <c r="AC491" i="20"/>
  <c r="AE490" i="20"/>
  <c r="AD490" i="20"/>
  <c r="AC490" i="20"/>
  <c r="AE489" i="20"/>
  <c r="AD489" i="20"/>
  <c r="AC489" i="20"/>
  <c r="AE488" i="20"/>
  <c r="AD488" i="20"/>
  <c r="AC488" i="20"/>
  <c r="AE487" i="20"/>
  <c r="AD487" i="20"/>
  <c r="AC487" i="20"/>
  <c r="AE486" i="20"/>
  <c r="AD486" i="20"/>
  <c r="AC486" i="20"/>
  <c r="AE485" i="20"/>
  <c r="AD485" i="20"/>
  <c r="AC485" i="20"/>
  <c r="AE484" i="20"/>
  <c r="AD484" i="20"/>
  <c r="AC484" i="20"/>
  <c r="AE483" i="20"/>
  <c r="AD483" i="20"/>
  <c r="AC483" i="20"/>
  <c r="AE482" i="20"/>
  <c r="AD482" i="20"/>
  <c r="AC482" i="20"/>
  <c r="AE481" i="20"/>
  <c r="AD481" i="20"/>
  <c r="AC481" i="20"/>
  <c r="AE480" i="20"/>
  <c r="AD480" i="20"/>
  <c r="AC480" i="20"/>
  <c r="AE479" i="20"/>
  <c r="AD479" i="20"/>
  <c r="AC479" i="20"/>
  <c r="AE478" i="20"/>
  <c r="AD478" i="20"/>
  <c r="AC478" i="20"/>
  <c r="AE477" i="20"/>
  <c r="AD477" i="20"/>
  <c r="AC477" i="20"/>
  <c r="AE476" i="20"/>
  <c r="AD476" i="20"/>
  <c r="AC476" i="20"/>
  <c r="AE475" i="20"/>
  <c r="AD475" i="20"/>
  <c r="AC475" i="20"/>
  <c r="AE474" i="20"/>
  <c r="AD474" i="20"/>
  <c r="AC474" i="20"/>
  <c r="AE473" i="20"/>
  <c r="AD473" i="20"/>
  <c r="AC473" i="20"/>
  <c r="AE472" i="20"/>
  <c r="AD472" i="20"/>
  <c r="AC472" i="20"/>
  <c r="AE471" i="20"/>
  <c r="AD471" i="20"/>
  <c r="AC471" i="20"/>
  <c r="AE470" i="20"/>
  <c r="AD470" i="20"/>
  <c r="AC470" i="20"/>
  <c r="AE469" i="20"/>
  <c r="AD469" i="20"/>
  <c r="AC469" i="20"/>
  <c r="AE468" i="20"/>
  <c r="AD468" i="20"/>
  <c r="AC468" i="20"/>
  <c r="AE467" i="20"/>
  <c r="AD467" i="20"/>
  <c r="AC467" i="20"/>
  <c r="AE466" i="20"/>
  <c r="AD466" i="20"/>
  <c r="AC466" i="20"/>
  <c r="AE465" i="20"/>
  <c r="AD465" i="20"/>
  <c r="AC465" i="20"/>
  <c r="AE464" i="20"/>
  <c r="AD464" i="20"/>
  <c r="AC464" i="20"/>
  <c r="AE463" i="20"/>
  <c r="AD463" i="20"/>
  <c r="AC463" i="20"/>
  <c r="AE462" i="20"/>
  <c r="AD462" i="20"/>
  <c r="AC462" i="20"/>
  <c r="AE461" i="20"/>
  <c r="AD461" i="20"/>
  <c r="AC461" i="20"/>
  <c r="AE460" i="20"/>
  <c r="AD460" i="20"/>
  <c r="AC460" i="20"/>
  <c r="AE459" i="20"/>
  <c r="AD459" i="20"/>
  <c r="AC459" i="20"/>
  <c r="AE458" i="20"/>
  <c r="AD458" i="20"/>
  <c r="AC458" i="20"/>
  <c r="AE457" i="20"/>
  <c r="AD457" i="20"/>
  <c r="AC457" i="20"/>
  <c r="AE456" i="20"/>
  <c r="AD456" i="20"/>
  <c r="AC456" i="20"/>
  <c r="AE455" i="20"/>
  <c r="AD455" i="20"/>
  <c r="AC455" i="20"/>
  <c r="AE454" i="20"/>
  <c r="AD454" i="20"/>
  <c r="AC454" i="20"/>
  <c r="AE453" i="20"/>
  <c r="AD453" i="20"/>
  <c r="AC453" i="20"/>
  <c r="AE452" i="20"/>
  <c r="AD452" i="20"/>
  <c r="AC452" i="20"/>
  <c r="AE451" i="20"/>
  <c r="AD451" i="20"/>
  <c r="AC451" i="20"/>
  <c r="AE450" i="20"/>
  <c r="AD450" i="20"/>
  <c r="AC450" i="20"/>
  <c r="AE449" i="20"/>
  <c r="AD449" i="20"/>
  <c r="AC449" i="20"/>
  <c r="AE448" i="20"/>
  <c r="AD448" i="20"/>
  <c r="AC448" i="20"/>
  <c r="AE447" i="20"/>
  <c r="AD447" i="20"/>
  <c r="AC447" i="20"/>
  <c r="AE446" i="20"/>
  <c r="AD446" i="20"/>
  <c r="AC446" i="20"/>
  <c r="AE445" i="20"/>
  <c r="AD445" i="20"/>
  <c r="AC445" i="20"/>
  <c r="AE444" i="20"/>
  <c r="AD444" i="20"/>
  <c r="AC444" i="20"/>
  <c r="AE443" i="20"/>
  <c r="AD443" i="20"/>
  <c r="AC443" i="20"/>
  <c r="AE442" i="20"/>
  <c r="AD442" i="20"/>
  <c r="AC442" i="20"/>
  <c r="AE441" i="20"/>
  <c r="AD441" i="20"/>
  <c r="AC441" i="20"/>
  <c r="AE440" i="20"/>
  <c r="AD440" i="20"/>
  <c r="AC440" i="20"/>
  <c r="AE439" i="20"/>
  <c r="AD439" i="20"/>
  <c r="AC439" i="20"/>
  <c r="AE438" i="20"/>
  <c r="AD438" i="20"/>
  <c r="AC438" i="20"/>
  <c r="AE437" i="20"/>
  <c r="AD437" i="20"/>
  <c r="AC437" i="20"/>
  <c r="AE436" i="20"/>
  <c r="AD436" i="20"/>
  <c r="AC436" i="20"/>
  <c r="AE435" i="20"/>
  <c r="AD435" i="20"/>
  <c r="AC435" i="20"/>
  <c r="AE434" i="20"/>
  <c r="AD434" i="20"/>
  <c r="AC434" i="20"/>
  <c r="AE433" i="20"/>
  <c r="AD433" i="20"/>
  <c r="AC433" i="20"/>
  <c r="AE432" i="20"/>
  <c r="AD432" i="20"/>
  <c r="AC432" i="20"/>
  <c r="AE431" i="20"/>
  <c r="AD431" i="20"/>
  <c r="AC431" i="20"/>
  <c r="AE430" i="20"/>
  <c r="AD430" i="20"/>
  <c r="AC430" i="20"/>
  <c r="AE429" i="20"/>
  <c r="AD429" i="20"/>
  <c r="AC429" i="20"/>
  <c r="AE428" i="20"/>
  <c r="AD428" i="20"/>
  <c r="AC428" i="20"/>
  <c r="AE427" i="20"/>
  <c r="AD427" i="20"/>
  <c r="AC427" i="20"/>
  <c r="AE426" i="20"/>
  <c r="AD426" i="20"/>
  <c r="AC426" i="20"/>
  <c r="AE425" i="20"/>
  <c r="AD425" i="20"/>
  <c r="AC425" i="20"/>
  <c r="AE424" i="20"/>
  <c r="AD424" i="20"/>
  <c r="AC424" i="20"/>
  <c r="AE423" i="20"/>
  <c r="AD423" i="20"/>
  <c r="AC423" i="20"/>
  <c r="AE422" i="20"/>
  <c r="AD422" i="20"/>
  <c r="AC422" i="20"/>
  <c r="AE421" i="20"/>
  <c r="AD421" i="20"/>
  <c r="AC421" i="20"/>
  <c r="AE420" i="20"/>
  <c r="AD420" i="20"/>
  <c r="AC420" i="20"/>
  <c r="AE419" i="20"/>
  <c r="AD419" i="20"/>
  <c r="AC419" i="20"/>
  <c r="AE418" i="20"/>
  <c r="AD418" i="20"/>
  <c r="AC418" i="20"/>
  <c r="AE417" i="20"/>
  <c r="AD417" i="20"/>
  <c r="AC417" i="20"/>
  <c r="AE416" i="20"/>
  <c r="AD416" i="20"/>
  <c r="AC416" i="20"/>
  <c r="AE415" i="20"/>
  <c r="AD415" i="20"/>
  <c r="AC415" i="20"/>
  <c r="AE414" i="20"/>
  <c r="AD414" i="20"/>
  <c r="AC414" i="20"/>
  <c r="AE413" i="20"/>
  <c r="AD413" i="20"/>
  <c r="AC413" i="20"/>
  <c r="AE412" i="20"/>
  <c r="AD412" i="20"/>
  <c r="AC412" i="20"/>
  <c r="AE411" i="20"/>
  <c r="AD411" i="20"/>
  <c r="AC411" i="20"/>
  <c r="AE410" i="20"/>
  <c r="AD410" i="20"/>
  <c r="AC410" i="20"/>
  <c r="AE409" i="20"/>
  <c r="AD409" i="20"/>
  <c r="AC409" i="20"/>
  <c r="AE408" i="20"/>
  <c r="AD408" i="20"/>
  <c r="AC408" i="20"/>
  <c r="AE407" i="20"/>
  <c r="AD407" i="20"/>
  <c r="AC407" i="20"/>
  <c r="AE406" i="20"/>
  <c r="AD406" i="20"/>
  <c r="AC406" i="20"/>
  <c r="AE405" i="20"/>
  <c r="AD405" i="20"/>
  <c r="AC405" i="20"/>
  <c r="AE404" i="20"/>
  <c r="AD404" i="20"/>
  <c r="AC404" i="20"/>
  <c r="AE403" i="20"/>
  <c r="AD403" i="20"/>
  <c r="AC403" i="20"/>
  <c r="AE402" i="20"/>
  <c r="AD402" i="20"/>
  <c r="AC402" i="20"/>
  <c r="AE401" i="20"/>
  <c r="AD401" i="20"/>
  <c r="AC401" i="20"/>
  <c r="AE400" i="20"/>
  <c r="AD400" i="20"/>
  <c r="AC400" i="20"/>
  <c r="AE399" i="20"/>
  <c r="AD399" i="20"/>
  <c r="AC399" i="20"/>
  <c r="AE398" i="20"/>
  <c r="AD398" i="20"/>
  <c r="AC398" i="20"/>
  <c r="AE397" i="20"/>
  <c r="AD397" i="20"/>
  <c r="AC397" i="20"/>
  <c r="AE396" i="20"/>
  <c r="AD396" i="20"/>
  <c r="AC396" i="20"/>
  <c r="AE395" i="20"/>
  <c r="AD395" i="20"/>
  <c r="AC395" i="20"/>
  <c r="AE394" i="20"/>
  <c r="AD394" i="20"/>
  <c r="AC394" i="20"/>
  <c r="AE393" i="20"/>
  <c r="AD393" i="20"/>
  <c r="AC393" i="20"/>
  <c r="AE392" i="20"/>
  <c r="AD392" i="20"/>
  <c r="AC392" i="20"/>
  <c r="AE391" i="20"/>
  <c r="AD391" i="20"/>
  <c r="AC391" i="20"/>
  <c r="AE390" i="20"/>
  <c r="AD390" i="20"/>
  <c r="AC390" i="20"/>
  <c r="AE389" i="20"/>
  <c r="AD389" i="20"/>
  <c r="AC389" i="20"/>
  <c r="AE388" i="20"/>
  <c r="AD388" i="20"/>
  <c r="AC388" i="20"/>
  <c r="AE387" i="20"/>
  <c r="AD387" i="20"/>
  <c r="AC387" i="20"/>
  <c r="AE386" i="20"/>
  <c r="AD386" i="20"/>
  <c r="AC386" i="20"/>
  <c r="AE385" i="20"/>
  <c r="AD385" i="20"/>
  <c r="AC385" i="20"/>
  <c r="AE384" i="20"/>
  <c r="AD384" i="20"/>
  <c r="AC384" i="20"/>
  <c r="AE383" i="20"/>
  <c r="AD383" i="20"/>
  <c r="AC383" i="20"/>
  <c r="AE382" i="20"/>
  <c r="AD382" i="20"/>
  <c r="AC382" i="20"/>
  <c r="AE381" i="20"/>
  <c r="AD381" i="20"/>
  <c r="AC381" i="20"/>
  <c r="AE380" i="20"/>
  <c r="AD380" i="20"/>
  <c r="AC380" i="20"/>
  <c r="AE379" i="20"/>
  <c r="AD379" i="20"/>
  <c r="AC379" i="20"/>
  <c r="AE378" i="20"/>
  <c r="AD378" i="20"/>
  <c r="AC378" i="20"/>
  <c r="AE377" i="20"/>
  <c r="AD377" i="20"/>
  <c r="AC377" i="20"/>
  <c r="AE376" i="20"/>
  <c r="AD376" i="20"/>
  <c r="AC376" i="20"/>
  <c r="AE375" i="20"/>
  <c r="AD375" i="20"/>
  <c r="AC375" i="20"/>
  <c r="AE374" i="20"/>
  <c r="AD374" i="20"/>
  <c r="AC374" i="20"/>
  <c r="AE373" i="20"/>
  <c r="AD373" i="20"/>
  <c r="AC373" i="20"/>
  <c r="AE372" i="20"/>
  <c r="AD372" i="20"/>
  <c r="AC372" i="20"/>
  <c r="AE371" i="20"/>
  <c r="AD371" i="20"/>
  <c r="AC371" i="20"/>
  <c r="AE370" i="20"/>
  <c r="AD370" i="20"/>
  <c r="AC370" i="20"/>
  <c r="AE369" i="20"/>
  <c r="AD369" i="20"/>
  <c r="AC369" i="20"/>
  <c r="AE368" i="20"/>
  <c r="AD368" i="20"/>
  <c r="AC368" i="20"/>
  <c r="AE367" i="20"/>
  <c r="AD367" i="20"/>
  <c r="AC367" i="20"/>
  <c r="AE366" i="20"/>
  <c r="AD366" i="20"/>
  <c r="AC366" i="20"/>
  <c r="AE365" i="20"/>
  <c r="AD365" i="20"/>
  <c r="AC365" i="20"/>
  <c r="AE364" i="20"/>
  <c r="AD364" i="20"/>
  <c r="AC364" i="20"/>
  <c r="AE363" i="20"/>
  <c r="AD363" i="20"/>
  <c r="AC363" i="20"/>
  <c r="AE362" i="20"/>
  <c r="AD362" i="20"/>
  <c r="AC362" i="20"/>
  <c r="AE361" i="20"/>
  <c r="AD361" i="20"/>
  <c r="AC361" i="20"/>
  <c r="AE360" i="20"/>
  <c r="AD360" i="20"/>
  <c r="AC360" i="20"/>
  <c r="AE359" i="20"/>
  <c r="AD359" i="20"/>
  <c r="AC359" i="20"/>
  <c r="AE358" i="20"/>
  <c r="AD358" i="20"/>
  <c r="AC358" i="20"/>
  <c r="AE357" i="20"/>
  <c r="AD357" i="20"/>
  <c r="AC357" i="20"/>
  <c r="AE356" i="20"/>
  <c r="AD356" i="20"/>
  <c r="AC356" i="20"/>
  <c r="AE355" i="20"/>
  <c r="AD355" i="20"/>
  <c r="AC355" i="20"/>
  <c r="AE354" i="20"/>
  <c r="AD354" i="20"/>
  <c r="AC354" i="20"/>
  <c r="AE353" i="20"/>
  <c r="AD353" i="20"/>
  <c r="AC353" i="20"/>
  <c r="AE352" i="20"/>
  <c r="AD352" i="20"/>
  <c r="AC352" i="20"/>
  <c r="AE351" i="20"/>
  <c r="AD351" i="20"/>
  <c r="AC351" i="20"/>
  <c r="AE350" i="20"/>
  <c r="AD350" i="20"/>
  <c r="AC350" i="20"/>
  <c r="AE349" i="20"/>
  <c r="AD349" i="20"/>
  <c r="AC349" i="20"/>
  <c r="AE348" i="20"/>
  <c r="AD348" i="20"/>
  <c r="AC348" i="20"/>
  <c r="AE347" i="20"/>
  <c r="AD347" i="20"/>
  <c r="AC347" i="20"/>
  <c r="AE346" i="20"/>
  <c r="AD346" i="20"/>
  <c r="AC346" i="20"/>
  <c r="AE345" i="20"/>
  <c r="AD345" i="20"/>
  <c r="AC345" i="20"/>
  <c r="AE344" i="20"/>
  <c r="AD344" i="20"/>
  <c r="AC344" i="20"/>
  <c r="AE343" i="20"/>
  <c r="AD343" i="20"/>
  <c r="AC343" i="20"/>
  <c r="AE342" i="20"/>
  <c r="AD342" i="20"/>
  <c r="AC342" i="20"/>
  <c r="AE341" i="20"/>
  <c r="AD341" i="20"/>
  <c r="AC341" i="20"/>
  <c r="AE340" i="20"/>
  <c r="AD340" i="20"/>
  <c r="AC340" i="20"/>
  <c r="AE339" i="20"/>
  <c r="AD339" i="20"/>
  <c r="AC339" i="20"/>
  <c r="AE338" i="20"/>
  <c r="AD338" i="20"/>
  <c r="AC338" i="20"/>
  <c r="AE337" i="20"/>
  <c r="AD337" i="20"/>
  <c r="AC337" i="20"/>
  <c r="AE336" i="20"/>
  <c r="AD336" i="20"/>
  <c r="AC336" i="20"/>
  <c r="AE335" i="20"/>
  <c r="AD335" i="20"/>
  <c r="AC335" i="20"/>
  <c r="AE334" i="20"/>
  <c r="AD334" i="20"/>
  <c r="AC334" i="20"/>
  <c r="AE333" i="20"/>
  <c r="AD333" i="20"/>
  <c r="AC333" i="20"/>
  <c r="AE332" i="20"/>
  <c r="AD332" i="20"/>
  <c r="AC332" i="20"/>
  <c r="AE331" i="20"/>
  <c r="AD331" i="20"/>
  <c r="AC331" i="20"/>
  <c r="AE330" i="20"/>
  <c r="AD330" i="20"/>
  <c r="AC330" i="20"/>
  <c r="AE329" i="20"/>
  <c r="AD329" i="20"/>
  <c r="AC329" i="20"/>
  <c r="AE328" i="20"/>
  <c r="AD328" i="20"/>
  <c r="AC328" i="20"/>
  <c r="AE327" i="20"/>
  <c r="AD327" i="20"/>
  <c r="AC327" i="20"/>
  <c r="AE326" i="20"/>
  <c r="AD326" i="20"/>
  <c r="AC326" i="20"/>
  <c r="AE325" i="20"/>
  <c r="AD325" i="20"/>
  <c r="AC325" i="20"/>
  <c r="AE324" i="20"/>
  <c r="AD324" i="20"/>
  <c r="AC324" i="20"/>
  <c r="AE323" i="20"/>
  <c r="AD323" i="20"/>
  <c r="AC323" i="20"/>
  <c r="AE322" i="20"/>
  <c r="AD322" i="20"/>
  <c r="AC322" i="20"/>
  <c r="AE321" i="20"/>
  <c r="AD321" i="20"/>
  <c r="AC321" i="20"/>
  <c r="AE320" i="20"/>
  <c r="AD320" i="20"/>
  <c r="AC320" i="20"/>
  <c r="AE319" i="20"/>
  <c r="AD319" i="20"/>
  <c r="AC319" i="20"/>
  <c r="AE318" i="20"/>
  <c r="AD318" i="20"/>
  <c r="AC318" i="20"/>
  <c r="AE317" i="20"/>
  <c r="AD317" i="20"/>
  <c r="AC317" i="20"/>
  <c r="AE316" i="20"/>
  <c r="AD316" i="20"/>
  <c r="AC316" i="20"/>
  <c r="AE315" i="20"/>
  <c r="AD315" i="20"/>
  <c r="AC315" i="20"/>
  <c r="AE314" i="20"/>
  <c r="AD314" i="20"/>
  <c r="AC314" i="20"/>
  <c r="AE313" i="20"/>
  <c r="AD313" i="20"/>
  <c r="AC313" i="20"/>
  <c r="AE312" i="20"/>
  <c r="AD312" i="20"/>
  <c r="AC312" i="20"/>
  <c r="AE311" i="20"/>
  <c r="AD311" i="20"/>
  <c r="AC311" i="20"/>
  <c r="AE310" i="20"/>
  <c r="AD310" i="20"/>
  <c r="AC310" i="20"/>
  <c r="AE309" i="20"/>
  <c r="AD309" i="20"/>
  <c r="AC309" i="20"/>
  <c r="AE308" i="20"/>
  <c r="AD308" i="20"/>
  <c r="AC308" i="20"/>
  <c r="AE307" i="20"/>
  <c r="AD307" i="20"/>
  <c r="AC307" i="20"/>
  <c r="AE306" i="20"/>
  <c r="AD306" i="20"/>
  <c r="AC306" i="20"/>
  <c r="AE305" i="20"/>
  <c r="AD305" i="20"/>
  <c r="AC305" i="20"/>
  <c r="AE304" i="20"/>
  <c r="AD304" i="20"/>
  <c r="AC304" i="20"/>
  <c r="AE303" i="20"/>
  <c r="AD303" i="20"/>
  <c r="AC303" i="20"/>
  <c r="AE302" i="20"/>
  <c r="AD302" i="20"/>
  <c r="AC302" i="20"/>
  <c r="AE301" i="20"/>
  <c r="AD301" i="20"/>
  <c r="AC301" i="20"/>
  <c r="AE300" i="20"/>
  <c r="AD300" i="20"/>
  <c r="AC300" i="20"/>
  <c r="AE299" i="20"/>
  <c r="AD299" i="20"/>
  <c r="AC299" i="20"/>
  <c r="AE298" i="20"/>
  <c r="AD298" i="20"/>
  <c r="AC298" i="20"/>
  <c r="AE297" i="20"/>
  <c r="AD297" i="20"/>
  <c r="AC297" i="20"/>
  <c r="AE296" i="20"/>
  <c r="AD296" i="20"/>
  <c r="AC296" i="20"/>
  <c r="AE295" i="20"/>
  <c r="AD295" i="20"/>
  <c r="AC295" i="20"/>
  <c r="AE294" i="20"/>
  <c r="AD294" i="20"/>
  <c r="AC294" i="20"/>
  <c r="AE293" i="20"/>
  <c r="AD293" i="20"/>
  <c r="AC293" i="20"/>
  <c r="AE292" i="20"/>
  <c r="AD292" i="20"/>
  <c r="AC292" i="20"/>
  <c r="AE291" i="20"/>
  <c r="AD291" i="20"/>
  <c r="AC291" i="20"/>
  <c r="AE290" i="20"/>
  <c r="AD290" i="20"/>
  <c r="AC290" i="20"/>
  <c r="AE289" i="20"/>
  <c r="AD289" i="20"/>
  <c r="AC289" i="20"/>
  <c r="AE288" i="20"/>
  <c r="AD288" i="20"/>
  <c r="AC288" i="20"/>
  <c r="AE287" i="20"/>
  <c r="AD287" i="20"/>
  <c r="AC287" i="20"/>
  <c r="AE286" i="20"/>
  <c r="AD286" i="20"/>
  <c r="AC286" i="20"/>
  <c r="AE285" i="20"/>
  <c r="AD285" i="20"/>
  <c r="AC285" i="20"/>
  <c r="AE284" i="20"/>
  <c r="AD284" i="20"/>
  <c r="AC284" i="20"/>
  <c r="AE283" i="20"/>
  <c r="AD283" i="20"/>
  <c r="AC283" i="20"/>
  <c r="AE282" i="20"/>
  <c r="AD282" i="20"/>
  <c r="AC282" i="20"/>
  <c r="AE281" i="20"/>
  <c r="AD281" i="20"/>
  <c r="AC281" i="20"/>
  <c r="AE280" i="20"/>
  <c r="AD280" i="20"/>
  <c r="AC280" i="20"/>
  <c r="AE279" i="20"/>
  <c r="AD279" i="20"/>
  <c r="AC279" i="20"/>
  <c r="AE278" i="20"/>
  <c r="AD278" i="20"/>
  <c r="AC278" i="20"/>
  <c r="AE277" i="20"/>
  <c r="AD277" i="20"/>
  <c r="AC277" i="20"/>
  <c r="AE276" i="20"/>
  <c r="AD276" i="20"/>
  <c r="AC276" i="20"/>
  <c r="AE275" i="20"/>
  <c r="AD275" i="20"/>
  <c r="AC275" i="20"/>
  <c r="AE274" i="20"/>
  <c r="AD274" i="20"/>
  <c r="AC274" i="20"/>
  <c r="AE273" i="20"/>
  <c r="AD273" i="20"/>
  <c r="AC273" i="20"/>
  <c r="AE272" i="20"/>
  <c r="AD272" i="20"/>
  <c r="AC272" i="20"/>
  <c r="AE271" i="20"/>
  <c r="AD271" i="20"/>
  <c r="AC271" i="20"/>
  <c r="AE270" i="20"/>
  <c r="AD270" i="20"/>
  <c r="AC270" i="20"/>
  <c r="AE269" i="20"/>
  <c r="AD269" i="20"/>
  <c r="AC269" i="20"/>
  <c r="AE268" i="20"/>
  <c r="AD268" i="20"/>
  <c r="AC268" i="20"/>
  <c r="AE267" i="20"/>
  <c r="AD267" i="20"/>
  <c r="AC267" i="20"/>
  <c r="AE266" i="20"/>
  <c r="AD266" i="20"/>
  <c r="AC266" i="20"/>
  <c r="AE265" i="20"/>
  <c r="AD265" i="20"/>
  <c r="AC265" i="20"/>
  <c r="AE264" i="20"/>
  <c r="AD264" i="20"/>
  <c r="AC264" i="20"/>
  <c r="AE263" i="20"/>
  <c r="AD263" i="20"/>
  <c r="AC263" i="20"/>
  <c r="AE262" i="20"/>
  <c r="AD262" i="20"/>
  <c r="AC262" i="20"/>
  <c r="AE261" i="20"/>
  <c r="AD261" i="20"/>
  <c r="AC261" i="20"/>
  <c r="AE260" i="20"/>
  <c r="AD260" i="20"/>
  <c r="AC260" i="20"/>
  <c r="AE259" i="20"/>
  <c r="AD259" i="20"/>
  <c r="AC259" i="20"/>
  <c r="AE258" i="20"/>
  <c r="AD258" i="20"/>
  <c r="AC258" i="20"/>
  <c r="AE257" i="20"/>
  <c r="AD257" i="20"/>
  <c r="AC257" i="20"/>
  <c r="AE256" i="20"/>
  <c r="AD256" i="20"/>
  <c r="AC256" i="20"/>
  <c r="AE255" i="20"/>
  <c r="AD255" i="20"/>
  <c r="AC255" i="20"/>
  <c r="AE254" i="20"/>
  <c r="AD254" i="20"/>
  <c r="AC254" i="20"/>
  <c r="AE253" i="20"/>
  <c r="AD253" i="20"/>
  <c r="AC253" i="20"/>
  <c r="AE252" i="20"/>
  <c r="AD252" i="20"/>
  <c r="AC252" i="20"/>
  <c r="AE251" i="20"/>
  <c r="AD251" i="20"/>
  <c r="AC251" i="20"/>
  <c r="AE250" i="20"/>
  <c r="AD250" i="20"/>
  <c r="AC250" i="20"/>
  <c r="AE249" i="20"/>
  <c r="AD249" i="20"/>
  <c r="AC249" i="20"/>
  <c r="AE248" i="20"/>
  <c r="AD248" i="20"/>
  <c r="AC248" i="20"/>
  <c r="AE247" i="20"/>
  <c r="AD247" i="20"/>
  <c r="AC247" i="20"/>
  <c r="AE246" i="20"/>
  <c r="AD246" i="20"/>
  <c r="AC246" i="20"/>
  <c r="AE245" i="20"/>
  <c r="AD245" i="20"/>
  <c r="AC245" i="20"/>
  <c r="AE244" i="20"/>
  <c r="AD244" i="20"/>
  <c r="AC244" i="20"/>
  <c r="AE243" i="20"/>
  <c r="AD243" i="20"/>
  <c r="AC243" i="20"/>
  <c r="AE242" i="20"/>
  <c r="AD242" i="20"/>
  <c r="AC242" i="20"/>
  <c r="AE241" i="20"/>
  <c r="AD241" i="20"/>
  <c r="AC241" i="20"/>
  <c r="AE240" i="20"/>
  <c r="AD240" i="20"/>
  <c r="AC240" i="20"/>
  <c r="AE239" i="20"/>
  <c r="AD239" i="20"/>
  <c r="AC239" i="20"/>
  <c r="AE238" i="20"/>
  <c r="AD238" i="20"/>
  <c r="AC238" i="20"/>
  <c r="AE237" i="20"/>
  <c r="AD237" i="20"/>
  <c r="AC237" i="20"/>
  <c r="AE236" i="20"/>
  <c r="AD236" i="20"/>
  <c r="AC236" i="20"/>
  <c r="AE235" i="20"/>
  <c r="AD235" i="20"/>
  <c r="AC235" i="20"/>
  <c r="AE234" i="20"/>
  <c r="AD234" i="20"/>
  <c r="AC234" i="20"/>
  <c r="AE233" i="20"/>
  <c r="AD233" i="20"/>
  <c r="AC233" i="20"/>
  <c r="AE232" i="20"/>
  <c r="AD232" i="20"/>
  <c r="AC232" i="20"/>
  <c r="AE231" i="20"/>
  <c r="AD231" i="20"/>
  <c r="AC231" i="20"/>
  <c r="AE230" i="20"/>
  <c r="AD230" i="20"/>
  <c r="AC230" i="20"/>
  <c r="AE229" i="20"/>
  <c r="AD229" i="20"/>
  <c r="AC229" i="20"/>
  <c r="AE228" i="20"/>
  <c r="AD228" i="20"/>
  <c r="AC228" i="20"/>
  <c r="AE227" i="20"/>
  <c r="AD227" i="20"/>
  <c r="AC227" i="20"/>
  <c r="AE226" i="20"/>
  <c r="AD226" i="20"/>
  <c r="AC226" i="20"/>
  <c r="AE225" i="20"/>
  <c r="AD225" i="20"/>
  <c r="AC225" i="20"/>
  <c r="AE224" i="20"/>
  <c r="AD224" i="20"/>
  <c r="AC224" i="20"/>
  <c r="AE223" i="20"/>
  <c r="AD223" i="20"/>
  <c r="AC223" i="20"/>
  <c r="AE222" i="20"/>
  <c r="AD222" i="20"/>
  <c r="AC222" i="20"/>
  <c r="AE221" i="20"/>
  <c r="AD221" i="20"/>
  <c r="AC221" i="20"/>
  <c r="AE220" i="20"/>
  <c r="AD220" i="20"/>
  <c r="AC220" i="20"/>
  <c r="AE219" i="20"/>
  <c r="AD219" i="20"/>
  <c r="AC219" i="20"/>
  <c r="AE218" i="20"/>
  <c r="AD218" i="20"/>
  <c r="AC218" i="20"/>
  <c r="AE217" i="20"/>
  <c r="AD217" i="20"/>
  <c r="AC217" i="20"/>
  <c r="AE216" i="20"/>
  <c r="AD216" i="20"/>
  <c r="AC216" i="20"/>
  <c r="AE215" i="20"/>
  <c r="AD215" i="20"/>
  <c r="AC215" i="20"/>
  <c r="AE214" i="20"/>
  <c r="AD214" i="20"/>
  <c r="AC214" i="20"/>
  <c r="AE213" i="20"/>
  <c r="AD213" i="20"/>
  <c r="AC213" i="20"/>
  <c r="AE212" i="20"/>
  <c r="AD212" i="20"/>
  <c r="AC212" i="20"/>
  <c r="AE211" i="20"/>
  <c r="AD211" i="20"/>
  <c r="AC211" i="20"/>
  <c r="AE210" i="20"/>
  <c r="AD210" i="20"/>
  <c r="AC210" i="20"/>
  <c r="AE209" i="20"/>
  <c r="AD209" i="20"/>
  <c r="AC209" i="20"/>
  <c r="AE208" i="20"/>
  <c r="AD208" i="20"/>
  <c r="AC208" i="20"/>
  <c r="AE207" i="20"/>
  <c r="AD207" i="20"/>
  <c r="AC207" i="20"/>
  <c r="AE206" i="20"/>
  <c r="AD206" i="20"/>
  <c r="AC206" i="20"/>
  <c r="AE205" i="20"/>
  <c r="AD205" i="20"/>
  <c r="AC205" i="20"/>
  <c r="AE204" i="20"/>
  <c r="AD204" i="20"/>
  <c r="AC204" i="20"/>
  <c r="AE203" i="20"/>
  <c r="AD203" i="20"/>
  <c r="AC203" i="20"/>
  <c r="AE202" i="20"/>
  <c r="AD202" i="20"/>
  <c r="AC202" i="20"/>
  <c r="AE201" i="20"/>
  <c r="AD201" i="20"/>
  <c r="AC201" i="20"/>
  <c r="AE200" i="20"/>
  <c r="AD200" i="20"/>
  <c r="AC200" i="20"/>
  <c r="AE199" i="20"/>
  <c r="AD199" i="20"/>
  <c r="AC199" i="20"/>
  <c r="AE198" i="20"/>
  <c r="AD198" i="20"/>
  <c r="AC198" i="20"/>
  <c r="AE197" i="20"/>
  <c r="AD197" i="20"/>
  <c r="AC197" i="20"/>
  <c r="AE196" i="20"/>
  <c r="AD196" i="20"/>
  <c r="AC196" i="20"/>
  <c r="AE195" i="20"/>
  <c r="AD195" i="20"/>
  <c r="AC195" i="20"/>
  <c r="AE194" i="20"/>
  <c r="AD194" i="20"/>
  <c r="AC194" i="20"/>
  <c r="AE193" i="20"/>
  <c r="AD193" i="20"/>
  <c r="AC193" i="20"/>
  <c r="AE192" i="20"/>
  <c r="AD192" i="20"/>
  <c r="AC192" i="20"/>
  <c r="AE191" i="20"/>
  <c r="AD191" i="20"/>
  <c r="AC191" i="20"/>
  <c r="AE190" i="20"/>
  <c r="AD190" i="20"/>
  <c r="AC190" i="20"/>
  <c r="AE189" i="20"/>
  <c r="AD189" i="20"/>
  <c r="AC189" i="20"/>
  <c r="AE188" i="20"/>
  <c r="AD188" i="20"/>
  <c r="AC188" i="20"/>
  <c r="AE187" i="20"/>
  <c r="AD187" i="20"/>
  <c r="AC187" i="20"/>
  <c r="AE186" i="20"/>
  <c r="AD186" i="20"/>
  <c r="AC186" i="20"/>
  <c r="AE185" i="20"/>
  <c r="AD185" i="20"/>
  <c r="AC185" i="20"/>
  <c r="AE184" i="20"/>
  <c r="AD184" i="20"/>
  <c r="AC184" i="20"/>
  <c r="AE183" i="20"/>
  <c r="AD183" i="20"/>
  <c r="AC183" i="20"/>
  <c r="AE182" i="20"/>
  <c r="AD182" i="20"/>
  <c r="AC182" i="20"/>
  <c r="AE181" i="20"/>
  <c r="AD181" i="20"/>
  <c r="AC181" i="20"/>
  <c r="AE180" i="20"/>
  <c r="AD180" i="20"/>
  <c r="AC180" i="20"/>
  <c r="AE179" i="20"/>
  <c r="AD179" i="20"/>
  <c r="AC179" i="20"/>
  <c r="AE178" i="20"/>
  <c r="AD178" i="20"/>
  <c r="AC178" i="20"/>
  <c r="AE177" i="20"/>
  <c r="AD177" i="20"/>
  <c r="AC177" i="20"/>
  <c r="AE176" i="20"/>
  <c r="AD176" i="20"/>
  <c r="AC176" i="20"/>
  <c r="AE175" i="20"/>
  <c r="AD175" i="20"/>
  <c r="AC175" i="20"/>
  <c r="AE174" i="20"/>
  <c r="AD174" i="20"/>
  <c r="AC174" i="20"/>
  <c r="AE173" i="20"/>
  <c r="AD173" i="20"/>
  <c r="AC173" i="20"/>
  <c r="AE172" i="20"/>
  <c r="AD172" i="20"/>
  <c r="AC172" i="20"/>
  <c r="AE171" i="20"/>
  <c r="AD171" i="20"/>
  <c r="AC171" i="20"/>
  <c r="AE170" i="20"/>
  <c r="AD170" i="20"/>
  <c r="AC170" i="20"/>
  <c r="AE169" i="20"/>
  <c r="AD169" i="20"/>
  <c r="AC169" i="20"/>
  <c r="AE168" i="20"/>
  <c r="AD168" i="20"/>
  <c r="AC168" i="20"/>
  <c r="AE167" i="20"/>
  <c r="AD167" i="20"/>
  <c r="AC167" i="20"/>
  <c r="AE166" i="20"/>
  <c r="AD166" i="20"/>
  <c r="AC166" i="20"/>
  <c r="AE165" i="20"/>
  <c r="AD165" i="20"/>
  <c r="AC165" i="20"/>
  <c r="AE164" i="20"/>
  <c r="AD164" i="20"/>
  <c r="AC164" i="20"/>
  <c r="AE163" i="20"/>
  <c r="AD163" i="20"/>
  <c r="AC163" i="20"/>
  <c r="AE162" i="20"/>
  <c r="AD162" i="20"/>
  <c r="AC162" i="20"/>
  <c r="AE161" i="20"/>
  <c r="AD161" i="20"/>
  <c r="AC161" i="20"/>
  <c r="AE160" i="20"/>
  <c r="AD160" i="20"/>
  <c r="AC160" i="20"/>
  <c r="AE159" i="20"/>
  <c r="AD159" i="20"/>
  <c r="AC159" i="20"/>
  <c r="AE158" i="20"/>
  <c r="AD158" i="20"/>
  <c r="AC158" i="20"/>
  <c r="AE157" i="20"/>
  <c r="AD157" i="20"/>
  <c r="AC157" i="20"/>
  <c r="AE156" i="20"/>
  <c r="AD156" i="20"/>
  <c r="AC156" i="20"/>
  <c r="AE155" i="20"/>
  <c r="AD155" i="20"/>
  <c r="AC155" i="20"/>
  <c r="AE154" i="20"/>
  <c r="AD154" i="20"/>
  <c r="AC154" i="20"/>
  <c r="AE153" i="20"/>
  <c r="AD153" i="20"/>
  <c r="AC153" i="20"/>
  <c r="AE152" i="20"/>
  <c r="AD152" i="20"/>
  <c r="AC152" i="20"/>
  <c r="AE151" i="20"/>
  <c r="AD151" i="20"/>
  <c r="AC151" i="20"/>
  <c r="AE150" i="20"/>
  <c r="AD150" i="20"/>
  <c r="AC150" i="20"/>
  <c r="AE149" i="20"/>
  <c r="AD149" i="20"/>
  <c r="AC149" i="20"/>
  <c r="AE148" i="20"/>
  <c r="AD148" i="20"/>
  <c r="AC148" i="20"/>
  <c r="AE147" i="20"/>
  <c r="AD147" i="20"/>
  <c r="AC147" i="20"/>
  <c r="AE146" i="20"/>
  <c r="AD146" i="20"/>
  <c r="AC146" i="20"/>
  <c r="AE145" i="20"/>
  <c r="AD145" i="20"/>
  <c r="AC145" i="20"/>
  <c r="AE144" i="20"/>
  <c r="AD144" i="20"/>
  <c r="AC144" i="20"/>
  <c r="AE143" i="20"/>
  <c r="AD143" i="20"/>
  <c r="AC143" i="20"/>
  <c r="AE142" i="20"/>
  <c r="AD142" i="20"/>
  <c r="AC142" i="20"/>
  <c r="AE141" i="20"/>
  <c r="AD141" i="20"/>
  <c r="AC141" i="20"/>
  <c r="AE140" i="20"/>
  <c r="AD140" i="20"/>
  <c r="AC140" i="20"/>
  <c r="AE139" i="20"/>
  <c r="AD139" i="20"/>
  <c r="AC139" i="20"/>
  <c r="AE138" i="20"/>
  <c r="AD138" i="20"/>
  <c r="AC138" i="20"/>
  <c r="AE137" i="20"/>
  <c r="AD137" i="20"/>
  <c r="AC137" i="20"/>
  <c r="AE136" i="20"/>
  <c r="AD136" i="20"/>
  <c r="AC136" i="20"/>
  <c r="AE135" i="20"/>
  <c r="AD135" i="20"/>
  <c r="AC135" i="20"/>
  <c r="AE134" i="20"/>
  <c r="AD134" i="20"/>
  <c r="AC134" i="20"/>
  <c r="AE133" i="20"/>
  <c r="AD133" i="20"/>
  <c r="AC133" i="20"/>
  <c r="AE132" i="20"/>
  <c r="AD132" i="20"/>
  <c r="AC132" i="20"/>
  <c r="AE131" i="20"/>
  <c r="AD131" i="20"/>
  <c r="AC131" i="20"/>
  <c r="AE130" i="20"/>
  <c r="AD130" i="20"/>
  <c r="AC130" i="20"/>
  <c r="AE129" i="20"/>
  <c r="AD129" i="20"/>
  <c r="AC129" i="20"/>
  <c r="AE128" i="20"/>
  <c r="AD128" i="20"/>
  <c r="AC128" i="20"/>
  <c r="AE127" i="20"/>
  <c r="AD127" i="20"/>
  <c r="AC127" i="20"/>
  <c r="AE126" i="20"/>
  <c r="AD126" i="20"/>
  <c r="AC126" i="20"/>
  <c r="AE125" i="20"/>
  <c r="AD125" i="20"/>
  <c r="AC125" i="20"/>
  <c r="AE124" i="20"/>
  <c r="AD124" i="20"/>
  <c r="AC124" i="20"/>
  <c r="AE123" i="20"/>
  <c r="AD123" i="20"/>
  <c r="AC123" i="20"/>
  <c r="AE122" i="20"/>
  <c r="AD122" i="20"/>
  <c r="AC122" i="20"/>
  <c r="AE121" i="20"/>
  <c r="AD121" i="20"/>
  <c r="AC121" i="20"/>
  <c r="AE120" i="20"/>
  <c r="AD120" i="20"/>
  <c r="AC120" i="20"/>
  <c r="AE119" i="20"/>
  <c r="AD119" i="20"/>
  <c r="AC119" i="20"/>
  <c r="AE118" i="20"/>
  <c r="AD118" i="20"/>
  <c r="AC118" i="20"/>
  <c r="AE117" i="20"/>
  <c r="AD117" i="20"/>
  <c r="AC117" i="20"/>
  <c r="AE116" i="20"/>
  <c r="AD116" i="20"/>
  <c r="AC116" i="20"/>
  <c r="AE115" i="20"/>
  <c r="AD115" i="20"/>
  <c r="AC115" i="20"/>
  <c r="AE114" i="20"/>
  <c r="AD114" i="20"/>
  <c r="AC114" i="20"/>
  <c r="AE113" i="20"/>
  <c r="AD113" i="20"/>
  <c r="AC113" i="20"/>
  <c r="AE112" i="20"/>
  <c r="AD112" i="20"/>
  <c r="AC112" i="20"/>
  <c r="AE111" i="20"/>
  <c r="AD111" i="20"/>
  <c r="AC111" i="20"/>
  <c r="AE110" i="20"/>
  <c r="AD110" i="20"/>
  <c r="AC110" i="20"/>
  <c r="AE109" i="20"/>
  <c r="AD109" i="20"/>
  <c r="AC109" i="20"/>
  <c r="AE108" i="20"/>
  <c r="AD108" i="20"/>
  <c r="AC108" i="20"/>
  <c r="AE107" i="20"/>
  <c r="AD107" i="20"/>
  <c r="AC107" i="20"/>
  <c r="AE106" i="20"/>
  <c r="AD106" i="20"/>
  <c r="AC106" i="20"/>
  <c r="AE105" i="20"/>
  <c r="AD105" i="20"/>
  <c r="AC105" i="20"/>
  <c r="AE104" i="20"/>
  <c r="AD104" i="20"/>
  <c r="AC104" i="20"/>
  <c r="AE103" i="20"/>
  <c r="AD103" i="20"/>
  <c r="AC103" i="20"/>
  <c r="AE102" i="20"/>
  <c r="AD102" i="20"/>
  <c r="AC102" i="20"/>
  <c r="AE101" i="20"/>
  <c r="AD101" i="20"/>
  <c r="AC101" i="20"/>
  <c r="AE100" i="20"/>
  <c r="AD100" i="20"/>
  <c r="AC100" i="20"/>
  <c r="AE99" i="20"/>
  <c r="AD99" i="20"/>
  <c r="AC99" i="20"/>
  <c r="AE98" i="20"/>
  <c r="AD98" i="20"/>
  <c r="AC98" i="20"/>
  <c r="AE97" i="20"/>
  <c r="AD97" i="20"/>
  <c r="AC97" i="20"/>
  <c r="AE96" i="20"/>
  <c r="AD96" i="20"/>
  <c r="AC96" i="20"/>
  <c r="AE95" i="20"/>
  <c r="AD95" i="20"/>
  <c r="AC95" i="20"/>
  <c r="AE94" i="20"/>
  <c r="AD94" i="20"/>
  <c r="AC94" i="20"/>
  <c r="AE93" i="20"/>
  <c r="AD93" i="20"/>
  <c r="AC93" i="20"/>
  <c r="AE92" i="20"/>
  <c r="AD92" i="20"/>
  <c r="AC92" i="20"/>
  <c r="AE91" i="20"/>
  <c r="AD91" i="20"/>
  <c r="AC91" i="20"/>
  <c r="AE90" i="20"/>
  <c r="AD90" i="20"/>
  <c r="AC90" i="20"/>
  <c r="AE89" i="20"/>
  <c r="AD89" i="20"/>
  <c r="AC89" i="20"/>
  <c r="AE88" i="20"/>
  <c r="AD88" i="20"/>
  <c r="AC88" i="20"/>
  <c r="AE87" i="20"/>
  <c r="AD87" i="20"/>
  <c r="AC87" i="20"/>
  <c r="AE86" i="20"/>
  <c r="AD86" i="20"/>
  <c r="AC86" i="20"/>
  <c r="AE85" i="20"/>
  <c r="AD85" i="20"/>
  <c r="AC85" i="20"/>
  <c r="AE84" i="20"/>
  <c r="AD84" i="20"/>
  <c r="AC84" i="20"/>
  <c r="AE83" i="20"/>
  <c r="AD83" i="20"/>
  <c r="AC83" i="20"/>
  <c r="AE82" i="20"/>
  <c r="AD82" i="20"/>
  <c r="AC82" i="20"/>
  <c r="AE81" i="20"/>
  <c r="AD81" i="20"/>
  <c r="AC81" i="20"/>
  <c r="AE80" i="20"/>
  <c r="AD80" i="20"/>
  <c r="AC80" i="20"/>
  <c r="AE79" i="20"/>
  <c r="AD79" i="20"/>
  <c r="AC79" i="20"/>
  <c r="AE78" i="20"/>
  <c r="AD78" i="20"/>
  <c r="AC78" i="20"/>
  <c r="AE77" i="20"/>
  <c r="AD77" i="20"/>
  <c r="AC77" i="20"/>
  <c r="AE76" i="20"/>
  <c r="AD76" i="20"/>
  <c r="AC76" i="20"/>
  <c r="AE75" i="20"/>
  <c r="AD75" i="20"/>
  <c r="AC75" i="20"/>
  <c r="AE74" i="20"/>
  <c r="AD74" i="20"/>
  <c r="AC74" i="20"/>
  <c r="AE73" i="20"/>
  <c r="AD73" i="20"/>
  <c r="AC73" i="20"/>
  <c r="AE72" i="20"/>
  <c r="AD72" i="20"/>
  <c r="AC72" i="20"/>
  <c r="AE71" i="20"/>
  <c r="AD71" i="20"/>
  <c r="AC71" i="20"/>
  <c r="AE70" i="20"/>
  <c r="AD70" i="20"/>
  <c r="AC70" i="20"/>
  <c r="AE69" i="20"/>
  <c r="AD69" i="20"/>
  <c r="AC69" i="20"/>
  <c r="AE68" i="20"/>
  <c r="AD68" i="20"/>
  <c r="AC68" i="20"/>
  <c r="AE67" i="20"/>
  <c r="AD67" i="20"/>
  <c r="AC67" i="20"/>
  <c r="AE66" i="20"/>
  <c r="AD66" i="20"/>
  <c r="AC66" i="20"/>
  <c r="AE65" i="20"/>
  <c r="AD65" i="20"/>
  <c r="AC65" i="20"/>
  <c r="AE64" i="20"/>
  <c r="AD64" i="20"/>
  <c r="AC64" i="20"/>
  <c r="AE63" i="20"/>
  <c r="AD63" i="20"/>
  <c r="AC63" i="20"/>
  <c r="AE62" i="20"/>
  <c r="AD62" i="20"/>
  <c r="AC62" i="20"/>
  <c r="AE61" i="20"/>
  <c r="AD61" i="20"/>
  <c r="AC61" i="20"/>
  <c r="AE60" i="20"/>
  <c r="AD60" i="20"/>
  <c r="AC60" i="20"/>
  <c r="AE59" i="20"/>
  <c r="AD59" i="20"/>
  <c r="AC59" i="20"/>
  <c r="AE58" i="20"/>
  <c r="AD58" i="20"/>
  <c r="AC58" i="20"/>
  <c r="AE57" i="20"/>
  <c r="AD57" i="20"/>
  <c r="AC57" i="20"/>
  <c r="AE56" i="20"/>
  <c r="AD56" i="20"/>
  <c r="AC56" i="20"/>
  <c r="AE55" i="20"/>
  <c r="AD55" i="20"/>
  <c r="AC55" i="20"/>
  <c r="AE54" i="20"/>
  <c r="AD54" i="20"/>
  <c r="AC54" i="20"/>
  <c r="AE53" i="20"/>
  <c r="AD53" i="20"/>
  <c r="AC53" i="20"/>
  <c r="AE52" i="20"/>
  <c r="AD52" i="20"/>
  <c r="AC52" i="20"/>
  <c r="AE51" i="20"/>
  <c r="AD51" i="20"/>
  <c r="AC51" i="20"/>
  <c r="AE50" i="20"/>
  <c r="AD50" i="20"/>
  <c r="AC50" i="20"/>
  <c r="AE49" i="20"/>
  <c r="AD49" i="20"/>
  <c r="AC49" i="20"/>
  <c r="AE48" i="20"/>
  <c r="AD48" i="20"/>
  <c r="AC48" i="20"/>
  <c r="AE47" i="20"/>
  <c r="AD47" i="20"/>
  <c r="AC47" i="20"/>
  <c r="AE46" i="20"/>
  <c r="AD46" i="20"/>
  <c r="AC46" i="20"/>
  <c r="AE45" i="20"/>
  <c r="AD45" i="20"/>
  <c r="AC45" i="20"/>
  <c r="AE44" i="20"/>
  <c r="AD44" i="20"/>
  <c r="AC44" i="20"/>
  <c r="AE43" i="20"/>
  <c r="AD43" i="20"/>
  <c r="AC43" i="20"/>
  <c r="AE42" i="20"/>
  <c r="AD42" i="20"/>
  <c r="AC42" i="20"/>
  <c r="AE41" i="20"/>
  <c r="AD41" i="20"/>
  <c r="AC41" i="20"/>
  <c r="AE40" i="20"/>
  <c r="AD40" i="20"/>
  <c r="AC40" i="20"/>
  <c r="AE39" i="20"/>
  <c r="AD39" i="20"/>
  <c r="AC39" i="20"/>
  <c r="AE38" i="20"/>
  <c r="AD38" i="20"/>
  <c r="AC38" i="20"/>
  <c r="AE37" i="20"/>
  <c r="AD37" i="20"/>
  <c r="AC37" i="20"/>
  <c r="AE36" i="20"/>
  <c r="AD36" i="20"/>
  <c r="AC36" i="20"/>
  <c r="AE35" i="20"/>
  <c r="AD35" i="20"/>
  <c r="AC35" i="20"/>
  <c r="AE34" i="20"/>
  <c r="AD34" i="20"/>
  <c r="AC34" i="20"/>
  <c r="AE33" i="20"/>
  <c r="AD33" i="20"/>
  <c r="AC33" i="20"/>
  <c r="AE32" i="20"/>
  <c r="AD32" i="20"/>
  <c r="AC32" i="20"/>
  <c r="AE31" i="20"/>
  <c r="AD31" i="20"/>
  <c r="AC31" i="20"/>
  <c r="AE30" i="20"/>
  <c r="AD30" i="20"/>
  <c r="AC30" i="20"/>
  <c r="AE29" i="20"/>
  <c r="AD29" i="20"/>
  <c r="AC29" i="20"/>
  <c r="AE28" i="20"/>
  <c r="AD28" i="20"/>
  <c r="AC28" i="20"/>
  <c r="AE27" i="20"/>
  <c r="AD27" i="20"/>
  <c r="AC27" i="20"/>
  <c r="AE26" i="20"/>
  <c r="AD26" i="20"/>
  <c r="AC26" i="20"/>
  <c r="AE25" i="20"/>
  <c r="AD25" i="20"/>
  <c r="AC25" i="20"/>
  <c r="AE24" i="20"/>
  <c r="AD24" i="20"/>
  <c r="AC24" i="20"/>
  <c r="AE23" i="20"/>
  <c r="AD23" i="20"/>
  <c r="AC23" i="20"/>
  <c r="AE22" i="20"/>
  <c r="AD22" i="20"/>
  <c r="AC22" i="20"/>
  <c r="AE21" i="20"/>
  <c r="AD21" i="20"/>
  <c r="AC21" i="20"/>
  <c r="AE20" i="20"/>
  <c r="AD20" i="20"/>
  <c r="AC20" i="20"/>
  <c r="AE19" i="20"/>
  <c r="AD19" i="20"/>
  <c r="AC19" i="20"/>
  <c r="AE18" i="20"/>
  <c r="AD18" i="20"/>
  <c r="AC18" i="20"/>
  <c r="AE17" i="20"/>
  <c r="AD17" i="20"/>
  <c r="AC17" i="20"/>
  <c r="AE16" i="20"/>
  <c r="AD16" i="20"/>
  <c r="AC16" i="20"/>
  <c r="AE15" i="20"/>
  <c r="AD15" i="20"/>
  <c r="AC15" i="20"/>
  <c r="AE14" i="20"/>
  <c r="AD14" i="20"/>
  <c r="AC14" i="20"/>
  <c r="AE13" i="20"/>
  <c r="AD13" i="20"/>
  <c r="AC13" i="20"/>
  <c r="AE12" i="20"/>
  <c r="AD12" i="20"/>
  <c r="AC12" i="20"/>
  <c r="AE11" i="20"/>
  <c r="AD11" i="20"/>
  <c r="AC11" i="20"/>
  <c r="AE10" i="20"/>
  <c r="AD10" i="20"/>
  <c r="AC10" i="20"/>
  <c r="AE9" i="20"/>
  <c r="AD9" i="20"/>
  <c r="AC9" i="20"/>
  <c r="AE8" i="20"/>
  <c r="AD8" i="20"/>
  <c r="AC8" i="20"/>
  <c r="AE7" i="20"/>
  <c r="AD7" i="20"/>
  <c r="AC7" i="20"/>
  <c r="AE6" i="20"/>
  <c r="AD6" i="20"/>
  <c r="AC6" i="20"/>
  <c r="AE5" i="20"/>
  <c r="AD5" i="20"/>
  <c r="AC5" i="20"/>
  <c r="F23" i="4" l="1"/>
  <c r="E23" i="4"/>
  <c r="C1" i="21"/>
  <c r="D1" i="21" s="1"/>
  <c r="E1" i="21" s="1"/>
  <c r="F1" i="21" s="1"/>
  <c r="G1" i="21" s="1"/>
  <c r="H1" i="21" s="1"/>
  <c r="I1" i="21" s="1"/>
  <c r="J1" i="21" s="1"/>
  <c r="K1" i="21" s="1"/>
  <c r="L1" i="21" s="1"/>
  <c r="M1" i="21" s="1"/>
  <c r="N1" i="21" s="1"/>
  <c r="O1" i="21" s="1"/>
  <c r="P1" i="21" s="1"/>
  <c r="Q1" i="21" s="1"/>
  <c r="R1" i="21" s="1"/>
  <c r="S1" i="21" s="1"/>
  <c r="T1" i="21" s="1"/>
  <c r="U1" i="21" s="1"/>
  <c r="V1" i="21" s="1"/>
  <c r="W1" i="21" s="1"/>
  <c r="X1" i="21" s="1"/>
  <c r="Y1" i="21" s="1"/>
  <c r="Z1" i="21" s="1"/>
  <c r="AA1" i="21" s="1"/>
  <c r="AB1" i="21" s="1"/>
  <c r="AC1" i="21" s="1"/>
  <c r="B1" i="21"/>
  <c r="B1" i="22"/>
  <c r="C1" i="22" s="1"/>
  <c r="D1" i="22" s="1"/>
  <c r="E1" i="22" s="1"/>
  <c r="F1" i="22" s="1"/>
  <c r="G1" i="22" s="1"/>
  <c r="H1" i="22" s="1"/>
  <c r="I1" i="22" s="1"/>
  <c r="J1" i="22" s="1"/>
  <c r="K1" i="22" s="1"/>
  <c r="L1" i="22" s="1"/>
  <c r="M1" i="22" s="1"/>
  <c r="N1" i="22" s="1"/>
  <c r="O1" i="22" s="1"/>
  <c r="P1" i="22" s="1"/>
  <c r="Q1" i="22" s="1"/>
  <c r="R1" i="22" s="1"/>
  <c r="S1" i="22" s="1"/>
  <c r="T1" i="22" s="1"/>
  <c r="U1" i="22" s="1"/>
  <c r="V1" i="22" s="1"/>
  <c r="W1" i="22" s="1"/>
  <c r="X1" i="22" s="1"/>
  <c r="Y1" i="22" s="1"/>
  <c r="Z1" i="22" s="1"/>
  <c r="AB1" i="22" s="1"/>
  <c r="I679" i="13" l="1"/>
  <c r="H23" i="13"/>
  <c r="I678" i="13"/>
  <c r="O677" i="13" l="1"/>
  <c r="O676" i="13"/>
  <c r="O675" i="13"/>
  <c r="O674" i="13"/>
  <c r="O673" i="13"/>
  <c r="O672" i="13"/>
  <c r="O671" i="13"/>
  <c r="O670" i="13"/>
  <c r="O669" i="13"/>
  <c r="O668" i="13"/>
  <c r="O667" i="13"/>
  <c r="O666" i="13"/>
  <c r="O665" i="13"/>
  <c r="O664" i="13"/>
  <c r="O663" i="13"/>
  <c r="O662" i="13"/>
  <c r="O661" i="13"/>
  <c r="O660" i="13"/>
  <c r="O659" i="13"/>
  <c r="O658" i="13"/>
  <c r="O657" i="13"/>
  <c r="O656" i="13"/>
  <c r="O655" i="13"/>
  <c r="O654" i="13"/>
  <c r="O653" i="13"/>
  <c r="O652" i="13"/>
  <c r="O651" i="13"/>
  <c r="O650" i="13"/>
  <c r="O649" i="13"/>
  <c r="O648" i="13"/>
  <c r="O647" i="13"/>
  <c r="O646" i="13"/>
  <c r="O645" i="13"/>
  <c r="O644" i="13"/>
  <c r="O643" i="13"/>
  <c r="O642" i="13"/>
  <c r="O641" i="13"/>
  <c r="O640" i="13"/>
  <c r="O639" i="13"/>
  <c r="O638" i="13"/>
  <c r="O637" i="13"/>
  <c r="O636" i="13"/>
  <c r="O635" i="13"/>
  <c r="O634" i="13"/>
  <c r="O633" i="13"/>
  <c r="O632" i="13"/>
  <c r="O631" i="13"/>
  <c r="O630" i="13"/>
  <c r="O629" i="13"/>
  <c r="O628" i="13"/>
  <c r="O627" i="13"/>
  <c r="O626" i="13"/>
  <c r="O625" i="13"/>
  <c r="O624" i="13"/>
  <c r="O623" i="13"/>
  <c r="O622" i="13"/>
  <c r="O621" i="13"/>
  <c r="O620" i="13"/>
  <c r="O619" i="13"/>
  <c r="O618" i="13"/>
  <c r="O617" i="13"/>
  <c r="O616" i="13"/>
  <c r="O615" i="13"/>
  <c r="O614" i="13"/>
  <c r="O613" i="13"/>
  <c r="O612" i="13"/>
  <c r="O611" i="13"/>
  <c r="O610" i="13"/>
  <c r="O609" i="13"/>
  <c r="O608" i="13"/>
  <c r="O607" i="13"/>
  <c r="O606" i="13"/>
  <c r="O605" i="13"/>
  <c r="O604" i="13"/>
  <c r="O603" i="13"/>
  <c r="O602" i="13"/>
  <c r="O601" i="13"/>
  <c r="O600" i="13"/>
  <c r="O599" i="13"/>
  <c r="O598" i="13"/>
  <c r="O597" i="13"/>
  <c r="O596" i="13"/>
  <c r="O595" i="13"/>
  <c r="O594" i="13"/>
  <c r="O593" i="13"/>
  <c r="O592" i="13"/>
  <c r="O591" i="13"/>
  <c r="O590" i="13"/>
  <c r="O589" i="13"/>
  <c r="O588" i="13"/>
  <c r="O587" i="13"/>
  <c r="O586" i="13"/>
  <c r="O585" i="13"/>
  <c r="O584" i="13"/>
  <c r="O583" i="13"/>
  <c r="O582" i="13"/>
  <c r="O581" i="13"/>
  <c r="O580" i="13"/>
  <c r="O579" i="13"/>
  <c r="O578" i="13"/>
  <c r="O577" i="13"/>
  <c r="O576" i="13"/>
  <c r="O575" i="13"/>
  <c r="O574" i="13"/>
  <c r="O573" i="13"/>
  <c r="O572" i="13"/>
  <c r="O571" i="13"/>
  <c r="O570" i="13"/>
  <c r="O569" i="13"/>
  <c r="O568" i="13"/>
  <c r="O567" i="13"/>
  <c r="O566" i="13"/>
  <c r="O565" i="13"/>
  <c r="O564" i="13"/>
  <c r="O563" i="13"/>
  <c r="O562" i="13"/>
  <c r="O561" i="13"/>
  <c r="O560" i="13"/>
  <c r="O559" i="13"/>
  <c r="O558" i="13"/>
  <c r="O557" i="13"/>
  <c r="O556" i="13"/>
  <c r="O555" i="13"/>
  <c r="O554" i="13"/>
  <c r="O553" i="13"/>
  <c r="O552" i="13"/>
  <c r="O551" i="13"/>
  <c r="O550" i="13"/>
  <c r="O549" i="13"/>
  <c r="O548" i="13"/>
  <c r="O547" i="13"/>
  <c r="O546" i="13"/>
  <c r="O545" i="13"/>
  <c r="O544" i="13"/>
  <c r="O543" i="13"/>
  <c r="O542" i="13"/>
  <c r="O541" i="13"/>
  <c r="O540" i="13"/>
  <c r="O539" i="13"/>
  <c r="O538" i="13"/>
  <c r="O537" i="13"/>
  <c r="O536" i="13"/>
  <c r="O535" i="13"/>
  <c r="O534" i="13"/>
  <c r="O533" i="13"/>
  <c r="O532" i="13"/>
  <c r="O531" i="13"/>
  <c r="O530" i="13"/>
  <c r="O529" i="13"/>
  <c r="O528" i="13"/>
  <c r="O527" i="13"/>
  <c r="O526" i="13"/>
  <c r="O525" i="13"/>
  <c r="O524" i="13"/>
  <c r="O523" i="13"/>
  <c r="O522" i="13"/>
  <c r="O521" i="13"/>
  <c r="O520" i="13"/>
  <c r="O519" i="13"/>
  <c r="O518" i="13"/>
  <c r="O517" i="13"/>
  <c r="O516" i="13"/>
  <c r="O515" i="13"/>
  <c r="O514" i="13"/>
  <c r="O513" i="13"/>
  <c r="O512" i="13"/>
  <c r="O511" i="13"/>
  <c r="O510" i="13"/>
  <c r="O509" i="13"/>
  <c r="O508" i="13"/>
  <c r="O507" i="13"/>
  <c r="O506" i="13"/>
  <c r="O505" i="13"/>
  <c r="O504" i="13"/>
  <c r="O503" i="13"/>
  <c r="O502" i="13"/>
  <c r="O501" i="13"/>
  <c r="O500" i="13"/>
  <c r="O499" i="13"/>
  <c r="O498" i="13"/>
  <c r="O497" i="13"/>
  <c r="O496" i="13"/>
  <c r="O495" i="13"/>
  <c r="O494" i="13"/>
  <c r="O493" i="13"/>
  <c r="O492" i="13"/>
  <c r="O491" i="13"/>
  <c r="O490" i="13"/>
  <c r="O489" i="13"/>
  <c r="O488" i="13"/>
  <c r="O487" i="13"/>
  <c r="O486" i="13"/>
  <c r="O485" i="13"/>
  <c r="O484" i="13"/>
  <c r="O483" i="13"/>
  <c r="O482" i="13"/>
  <c r="O481" i="13"/>
  <c r="O480" i="13"/>
  <c r="O479" i="13"/>
  <c r="O478" i="13"/>
  <c r="O477" i="13"/>
  <c r="O476" i="13"/>
  <c r="O475" i="13"/>
  <c r="O474" i="13"/>
  <c r="O473" i="13"/>
  <c r="O472" i="13"/>
  <c r="O471" i="13"/>
  <c r="O470" i="13"/>
  <c r="O469" i="13"/>
  <c r="O468" i="13"/>
  <c r="O467" i="13"/>
  <c r="O466" i="13"/>
  <c r="O465" i="13"/>
  <c r="O464" i="13"/>
  <c r="O463" i="13"/>
  <c r="O462" i="13"/>
  <c r="O461" i="13"/>
  <c r="O460" i="13"/>
  <c r="O459" i="13"/>
  <c r="O458" i="13"/>
  <c r="O457" i="13"/>
  <c r="O456" i="13"/>
  <c r="O455" i="13"/>
  <c r="O454" i="13"/>
  <c r="O453" i="13"/>
  <c r="O452" i="13"/>
  <c r="O451" i="13"/>
  <c r="O450" i="13"/>
  <c r="O449" i="13"/>
  <c r="O448" i="13"/>
  <c r="O447" i="13"/>
  <c r="O446" i="13"/>
  <c r="O445" i="13"/>
  <c r="O444" i="13"/>
  <c r="O443" i="13"/>
  <c r="O442" i="13"/>
  <c r="O441" i="13"/>
  <c r="O440" i="13"/>
  <c r="O439" i="13"/>
  <c r="O438" i="13"/>
  <c r="O437" i="13"/>
  <c r="O436" i="13"/>
  <c r="O435" i="13"/>
  <c r="O434" i="13"/>
  <c r="O433" i="13"/>
  <c r="O432" i="13"/>
  <c r="O431" i="13"/>
  <c r="O430" i="13"/>
  <c r="O429" i="13"/>
  <c r="O428" i="13"/>
  <c r="O427" i="13"/>
  <c r="O426" i="13"/>
  <c r="O425" i="13"/>
  <c r="O424" i="13"/>
  <c r="O423" i="13"/>
  <c r="O422" i="13"/>
  <c r="O421" i="13"/>
  <c r="O420" i="13"/>
  <c r="O419" i="13"/>
  <c r="O418" i="13"/>
  <c r="O417" i="13"/>
  <c r="O416" i="13"/>
  <c r="O415" i="13"/>
  <c r="O414" i="13"/>
  <c r="O413" i="13"/>
  <c r="O412" i="13"/>
  <c r="O411" i="13"/>
  <c r="O410" i="13"/>
  <c r="O409" i="13"/>
  <c r="O408" i="13"/>
  <c r="O407" i="13"/>
  <c r="O406" i="13"/>
  <c r="O405" i="13"/>
  <c r="O404" i="13"/>
  <c r="O403" i="13"/>
  <c r="O402" i="13"/>
  <c r="O401" i="13"/>
  <c r="O400" i="13"/>
  <c r="O399" i="13"/>
  <c r="O398" i="13"/>
  <c r="O397" i="13"/>
  <c r="O396" i="13"/>
  <c r="O395" i="13"/>
  <c r="O394" i="13"/>
  <c r="O393" i="13"/>
  <c r="O392" i="13"/>
  <c r="O391" i="13"/>
  <c r="O390" i="13"/>
  <c r="O389" i="13"/>
  <c r="O388" i="13"/>
  <c r="O387" i="13"/>
  <c r="O386" i="13"/>
  <c r="O385" i="13"/>
  <c r="O384" i="13"/>
  <c r="O383" i="13"/>
  <c r="O382" i="13"/>
  <c r="O381" i="13"/>
  <c r="O380" i="13"/>
  <c r="O379" i="13"/>
  <c r="O378" i="13"/>
  <c r="O377" i="13"/>
  <c r="O376" i="13"/>
  <c r="O375" i="13"/>
  <c r="O374" i="13"/>
  <c r="O373" i="13"/>
  <c r="O372" i="13"/>
  <c r="O371" i="13"/>
  <c r="O370" i="13"/>
  <c r="O369" i="13"/>
  <c r="O368" i="13"/>
  <c r="O367" i="13"/>
  <c r="O366" i="13"/>
  <c r="O365" i="13"/>
  <c r="O364" i="13"/>
  <c r="O363" i="13"/>
  <c r="O362" i="13"/>
  <c r="O361" i="13"/>
  <c r="O360" i="13"/>
  <c r="O359" i="13"/>
  <c r="O358" i="13"/>
  <c r="O357" i="13"/>
  <c r="O356" i="13"/>
  <c r="O355" i="13"/>
  <c r="O354" i="13"/>
  <c r="O353" i="13"/>
  <c r="O352" i="13"/>
  <c r="O351" i="13"/>
  <c r="O350" i="13"/>
  <c r="O349" i="13"/>
  <c r="O348" i="13"/>
  <c r="O347" i="13"/>
  <c r="O346" i="13"/>
  <c r="O345" i="13"/>
  <c r="O344" i="13"/>
  <c r="O343" i="13"/>
  <c r="O342" i="13"/>
  <c r="O341" i="13"/>
  <c r="O340" i="13"/>
  <c r="O339" i="13"/>
  <c r="O338" i="13"/>
  <c r="O337" i="13"/>
  <c r="O336" i="13"/>
  <c r="O335" i="13"/>
  <c r="O334" i="13"/>
  <c r="O333" i="13"/>
  <c r="O332" i="13"/>
  <c r="O331" i="13"/>
  <c r="O330" i="13"/>
  <c r="O329" i="13"/>
  <c r="O328" i="13"/>
  <c r="O327" i="13"/>
  <c r="O326" i="13"/>
  <c r="O325" i="13"/>
  <c r="O324" i="13"/>
  <c r="O323" i="13"/>
  <c r="O322" i="13"/>
  <c r="O321" i="13"/>
  <c r="O320" i="13"/>
  <c r="O319" i="13"/>
  <c r="O318" i="13"/>
  <c r="O317" i="13"/>
  <c r="O316" i="13"/>
  <c r="O315" i="13"/>
  <c r="O314" i="13"/>
  <c r="O313" i="13"/>
  <c r="O312" i="13"/>
  <c r="O311" i="13"/>
  <c r="O310" i="13"/>
  <c r="O309" i="13"/>
  <c r="O308" i="13"/>
  <c r="O307" i="13"/>
  <c r="O306" i="13"/>
  <c r="O305" i="13"/>
  <c r="O304" i="13"/>
  <c r="O303" i="13"/>
  <c r="O302" i="13"/>
  <c r="O301" i="13"/>
  <c r="O300" i="13"/>
  <c r="O299" i="13"/>
  <c r="O298" i="13"/>
  <c r="O297" i="13"/>
  <c r="O296" i="13"/>
  <c r="O295" i="13"/>
  <c r="O294" i="13"/>
  <c r="O293" i="13"/>
  <c r="O292" i="13"/>
  <c r="O291" i="13"/>
  <c r="O290" i="13"/>
  <c r="O289" i="13"/>
  <c r="O288" i="13"/>
  <c r="O287" i="13"/>
  <c r="O286" i="13"/>
  <c r="O285" i="13"/>
  <c r="O284" i="13"/>
  <c r="O283" i="13"/>
  <c r="O282" i="13"/>
  <c r="O281" i="13"/>
  <c r="O280" i="13"/>
  <c r="O279" i="13"/>
  <c r="O278" i="13"/>
  <c r="O277" i="13"/>
  <c r="O276" i="13"/>
  <c r="O275" i="13"/>
  <c r="O274" i="13"/>
  <c r="O273" i="13"/>
  <c r="O272" i="13"/>
  <c r="O271" i="13"/>
  <c r="O270" i="13"/>
  <c r="O269" i="13"/>
  <c r="O268" i="13"/>
  <c r="O267" i="13"/>
  <c r="O266" i="13"/>
  <c r="O265" i="13"/>
  <c r="O264" i="13"/>
  <c r="O263" i="13"/>
  <c r="O262" i="13"/>
  <c r="O261" i="13"/>
  <c r="O260" i="13"/>
  <c r="O259" i="13"/>
  <c r="O258" i="13"/>
  <c r="O257" i="13"/>
  <c r="O256" i="13"/>
  <c r="O255" i="13"/>
  <c r="O254" i="13"/>
  <c r="O253" i="13"/>
  <c r="O252" i="13"/>
  <c r="O251" i="13"/>
  <c r="O250" i="13"/>
  <c r="O249" i="13"/>
  <c r="O248" i="13"/>
  <c r="O247" i="13"/>
  <c r="O246" i="13"/>
  <c r="O245" i="13"/>
  <c r="O244" i="13"/>
  <c r="O243" i="13"/>
  <c r="O242" i="13"/>
  <c r="O241" i="13"/>
  <c r="O240" i="13"/>
  <c r="O239" i="13"/>
  <c r="O238" i="13"/>
  <c r="O237" i="13"/>
  <c r="O236" i="13"/>
  <c r="O235" i="13"/>
  <c r="O234" i="13"/>
  <c r="O233" i="13"/>
  <c r="O232" i="13"/>
  <c r="O231" i="13"/>
  <c r="O230" i="13"/>
  <c r="O229" i="13"/>
  <c r="O228" i="13"/>
  <c r="O227" i="13"/>
  <c r="O226" i="13"/>
  <c r="O225" i="13"/>
  <c r="O224" i="13"/>
  <c r="O223" i="13"/>
  <c r="O222" i="13"/>
  <c r="O221" i="13"/>
  <c r="O220" i="13"/>
  <c r="O219" i="13"/>
  <c r="O218" i="13"/>
  <c r="O217" i="13"/>
  <c r="O216" i="13"/>
  <c r="O215" i="13"/>
  <c r="O214" i="13"/>
  <c r="O213" i="13"/>
  <c r="O212" i="13"/>
  <c r="O211" i="13"/>
  <c r="O210" i="13"/>
  <c r="O209" i="13"/>
  <c r="O208" i="13"/>
  <c r="O207" i="13"/>
  <c r="O206" i="13"/>
  <c r="O205" i="13"/>
  <c r="O204" i="13"/>
  <c r="O203" i="13"/>
  <c r="O202" i="13"/>
  <c r="O201" i="13"/>
  <c r="O200" i="13"/>
  <c r="O199" i="13"/>
  <c r="O198" i="13"/>
  <c r="O197" i="13"/>
  <c r="O196" i="13"/>
  <c r="O195" i="13"/>
  <c r="O194" i="13"/>
  <c r="O193" i="13"/>
  <c r="O192" i="13"/>
  <c r="O191" i="13"/>
  <c r="O190" i="13"/>
  <c r="O189" i="13"/>
  <c r="O188" i="13"/>
  <c r="O187" i="13"/>
  <c r="O186" i="13"/>
  <c r="O185" i="13"/>
  <c r="O184" i="13"/>
  <c r="O183" i="13"/>
  <c r="O182" i="13"/>
  <c r="O181" i="13"/>
  <c r="O180" i="13"/>
  <c r="O179" i="13"/>
  <c r="O178" i="13"/>
  <c r="O177" i="13"/>
  <c r="O176" i="13"/>
  <c r="O175" i="13"/>
  <c r="O174" i="13"/>
  <c r="O173" i="13"/>
  <c r="O172" i="13"/>
  <c r="O171" i="13"/>
  <c r="O170" i="13"/>
  <c r="O169" i="13"/>
  <c r="O168" i="13"/>
  <c r="O167" i="13"/>
  <c r="O166" i="13"/>
  <c r="O165" i="13"/>
  <c r="O164" i="13"/>
  <c r="O163" i="13"/>
  <c r="O162" i="13"/>
  <c r="O161" i="13"/>
  <c r="O160" i="13"/>
  <c r="O159" i="13"/>
  <c r="O158" i="13"/>
  <c r="O157" i="13"/>
  <c r="O156" i="13"/>
  <c r="O155" i="13"/>
  <c r="O154" i="13"/>
  <c r="O153" i="13"/>
  <c r="O152" i="13"/>
  <c r="O151" i="13"/>
  <c r="O150" i="13"/>
  <c r="O149" i="13"/>
  <c r="O148" i="13"/>
  <c r="O147" i="13"/>
  <c r="O146" i="13"/>
  <c r="O145" i="13"/>
  <c r="O144" i="13"/>
  <c r="O143" i="13"/>
  <c r="O142" i="13"/>
  <c r="O141" i="13"/>
  <c r="O140" i="13"/>
  <c r="O139" i="13"/>
  <c r="O138" i="13"/>
  <c r="O137" i="13"/>
  <c r="O136" i="13"/>
  <c r="O135" i="13"/>
  <c r="O134" i="13"/>
  <c r="O133" i="13"/>
  <c r="O132" i="13"/>
  <c r="O131" i="13"/>
  <c r="O130" i="13"/>
  <c r="O129" i="13"/>
  <c r="O128" i="13"/>
  <c r="O127" i="13"/>
  <c r="O126" i="13"/>
  <c r="O125" i="13"/>
  <c r="O124" i="13"/>
  <c r="O123" i="13"/>
  <c r="O122" i="13"/>
  <c r="O121" i="13"/>
  <c r="O120" i="13"/>
  <c r="O119" i="13"/>
  <c r="O118" i="13"/>
  <c r="O117" i="13"/>
  <c r="O116" i="13"/>
  <c r="O115" i="13"/>
  <c r="O114" i="13"/>
  <c r="O113" i="13"/>
  <c r="O112" i="13"/>
  <c r="O111" i="13"/>
  <c r="O110" i="13"/>
  <c r="O109" i="13"/>
  <c r="O108" i="13"/>
  <c r="O107" i="13"/>
  <c r="O106" i="13"/>
  <c r="O105" i="13"/>
  <c r="O104" i="13"/>
  <c r="O103" i="13"/>
  <c r="O102" i="13"/>
  <c r="O101" i="13"/>
  <c r="O100" i="13"/>
  <c r="O99" i="13"/>
  <c r="O98" i="13"/>
  <c r="O97" i="13"/>
  <c r="O96" i="13"/>
  <c r="O95" i="13"/>
  <c r="O94" i="13"/>
  <c r="O93" i="13"/>
  <c r="O92" i="13"/>
  <c r="O91" i="13"/>
  <c r="O90" i="13"/>
  <c r="O89" i="13"/>
  <c r="O88" i="13"/>
  <c r="O87" i="13"/>
  <c r="O86" i="13"/>
  <c r="O85" i="13"/>
  <c r="O84" i="13"/>
  <c r="O83" i="13"/>
  <c r="O82" i="13"/>
  <c r="O81" i="13"/>
  <c r="O80" i="13"/>
  <c r="O79" i="13"/>
  <c r="O78" i="13"/>
  <c r="O77" i="13"/>
  <c r="O76" i="13"/>
  <c r="O75" i="13"/>
  <c r="O74" i="13"/>
  <c r="O73" i="13"/>
  <c r="O72" i="13"/>
  <c r="O71" i="13"/>
  <c r="O70" i="13"/>
  <c r="O69" i="13"/>
  <c r="O68" i="13"/>
  <c r="O67" i="13"/>
  <c r="O66" i="13"/>
  <c r="O65" i="13"/>
  <c r="O64" i="13"/>
  <c r="O63" i="13"/>
  <c r="O62" i="13"/>
  <c r="O61" i="13"/>
  <c r="O60" i="13"/>
  <c r="O59" i="13"/>
  <c r="O58" i="13"/>
  <c r="O57" i="13"/>
  <c r="O56" i="13"/>
  <c r="O55" i="13"/>
  <c r="O54" i="13"/>
  <c r="O53" i="13"/>
  <c r="O52" i="13"/>
  <c r="O51" i="13"/>
  <c r="O50" i="13"/>
  <c r="O49" i="13"/>
  <c r="O48" i="13"/>
  <c r="O47" i="13"/>
  <c r="O46" i="13"/>
  <c r="O45" i="13"/>
  <c r="O44" i="13"/>
  <c r="O43" i="13"/>
  <c r="O42" i="13"/>
  <c r="O41" i="13"/>
  <c r="O40" i="13"/>
  <c r="O39" i="13"/>
  <c r="O38" i="13"/>
  <c r="O37" i="13"/>
  <c r="O36" i="13"/>
  <c r="O35" i="13"/>
  <c r="O34" i="13"/>
  <c r="O33" i="13"/>
  <c r="O32" i="13"/>
  <c r="O31" i="13"/>
  <c r="O30" i="13"/>
  <c r="O29" i="13"/>
  <c r="O28" i="13"/>
  <c r="O27" i="13"/>
  <c r="O26" i="13"/>
  <c r="O25" i="13"/>
  <c r="O24" i="13"/>
  <c r="O23" i="13"/>
  <c r="O22" i="13"/>
  <c r="O21" i="13"/>
  <c r="O20" i="13"/>
  <c r="O19" i="13"/>
  <c r="O18" i="13"/>
  <c r="O17" i="13"/>
  <c r="O16" i="13"/>
  <c r="O15" i="13"/>
  <c r="O14" i="13"/>
  <c r="O13" i="13"/>
  <c r="O12" i="13"/>
  <c r="O11" i="13"/>
  <c r="O10" i="13"/>
  <c r="O9" i="13"/>
  <c r="O8" i="13"/>
  <c r="O7" i="13"/>
  <c r="O6" i="13"/>
  <c r="O5" i="13"/>
  <c r="O681" i="13" l="1"/>
  <c r="O680" i="13"/>
  <c r="D687" i="13" l="1"/>
  <c r="D681" i="13"/>
  <c r="G678" i="13"/>
  <c r="G679" i="13" l="1"/>
  <c r="G681" i="13" s="1"/>
  <c r="G686" i="13" s="1"/>
  <c r="H5" i="13"/>
  <c r="H6" i="13"/>
  <c r="H7" i="13"/>
  <c r="H8" i="13"/>
  <c r="H9" i="13"/>
  <c r="H10" i="13"/>
  <c r="H11" i="13"/>
  <c r="H12" i="13"/>
  <c r="H13" i="13"/>
  <c r="H14" i="13"/>
  <c r="H15" i="13"/>
  <c r="H16" i="13"/>
  <c r="H17" i="13"/>
  <c r="H18" i="13"/>
  <c r="H19" i="13"/>
  <c r="H20" i="13"/>
  <c r="H21" i="13"/>
  <c r="H22" i="13"/>
  <c r="H24" i="13"/>
  <c r="H25" i="13"/>
  <c r="H26" i="13"/>
  <c r="H27" i="13"/>
  <c r="H28" i="13"/>
  <c r="H29" i="13"/>
  <c r="N29" i="13" s="1"/>
  <c r="H30" i="13"/>
  <c r="H31" i="13"/>
  <c r="H32" i="13"/>
  <c r="H33" i="13"/>
  <c r="H34" i="13"/>
  <c r="H35" i="13"/>
  <c r="H36" i="13"/>
  <c r="H37" i="13"/>
  <c r="H38" i="13"/>
  <c r="H39" i="13"/>
  <c r="H40" i="13"/>
  <c r="H41" i="13"/>
  <c r="H42" i="13"/>
  <c r="H43" i="13"/>
  <c r="H44" i="13"/>
  <c r="H45" i="13"/>
  <c r="N45" i="13" s="1"/>
  <c r="H46" i="13"/>
  <c r="H47" i="13"/>
  <c r="H48" i="13"/>
  <c r="H49" i="13"/>
  <c r="H50" i="13"/>
  <c r="H51" i="13"/>
  <c r="H52" i="13"/>
  <c r="H53" i="13"/>
  <c r="H54" i="13"/>
  <c r="H55" i="13"/>
  <c r="H56" i="13"/>
  <c r="H57" i="13"/>
  <c r="H58" i="13"/>
  <c r="H59" i="13"/>
  <c r="H60" i="13"/>
  <c r="H61" i="13"/>
  <c r="H62" i="13"/>
  <c r="H63" i="13"/>
  <c r="H64" i="13"/>
  <c r="H65" i="13"/>
  <c r="H66" i="13"/>
  <c r="H67" i="13"/>
  <c r="H68" i="13"/>
  <c r="H69" i="13"/>
  <c r="H70" i="13"/>
  <c r="H71" i="13"/>
  <c r="H72" i="13"/>
  <c r="H73" i="13"/>
  <c r="H74" i="13"/>
  <c r="H75" i="13"/>
  <c r="H76" i="13"/>
  <c r="H77" i="13"/>
  <c r="H78" i="13"/>
  <c r="H79" i="13"/>
  <c r="H80" i="13"/>
  <c r="H81" i="13"/>
  <c r="H82" i="13"/>
  <c r="H83" i="13"/>
  <c r="H84" i="13"/>
  <c r="H85" i="13"/>
  <c r="H86" i="13"/>
  <c r="H87" i="13"/>
  <c r="H88" i="13"/>
  <c r="H89" i="13"/>
  <c r="N89" i="13" s="1"/>
  <c r="H90" i="13"/>
  <c r="H91" i="13"/>
  <c r="H92" i="13"/>
  <c r="H93" i="13"/>
  <c r="H94" i="13"/>
  <c r="H95" i="13"/>
  <c r="H96" i="13"/>
  <c r="H97" i="13"/>
  <c r="N97" i="13" s="1"/>
  <c r="H98" i="13"/>
  <c r="H99" i="13"/>
  <c r="H100" i="13"/>
  <c r="H101" i="13"/>
  <c r="H102" i="13"/>
  <c r="H103" i="13"/>
  <c r="H104" i="13"/>
  <c r="H105" i="13"/>
  <c r="H106" i="13"/>
  <c r="H107" i="13"/>
  <c r="H108" i="13"/>
  <c r="H109" i="13"/>
  <c r="H110" i="13"/>
  <c r="H111" i="13"/>
  <c r="H112" i="13"/>
  <c r="H113" i="13"/>
  <c r="H114" i="13"/>
  <c r="H115" i="13"/>
  <c r="H116" i="13"/>
  <c r="H117" i="13"/>
  <c r="H118" i="13"/>
  <c r="H119" i="13"/>
  <c r="H120" i="13"/>
  <c r="H121" i="13"/>
  <c r="N121" i="13" s="1"/>
  <c r="H122" i="13"/>
  <c r="H123" i="13"/>
  <c r="H124" i="13"/>
  <c r="H125" i="13"/>
  <c r="H126" i="13"/>
  <c r="H127" i="13"/>
  <c r="H128" i="13"/>
  <c r="H129" i="13"/>
  <c r="N129" i="13" s="1"/>
  <c r="H130" i="13"/>
  <c r="H131" i="13"/>
  <c r="H132" i="13"/>
  <c r="H133" i="13"/>
  <c r="H134" i="13"/>
  <c r="H135" i="13"/>
  <c r="H136" i="13"/>
  <c r="H137" i="13"/>
  <c r="H138" i="13"/>
  <c r="H139" i="13"/>
  <c r="H140" i="13"/>
  <c r="H141" i="13"/>
  <c r="H142" i="13"/>
  <c r="H143" i="13"/>
  <c r="H144" i="13"/>
  <c r="H145" i="13"/>
  <c r="H146" i="13"/>
  <c r="H147" i="13"/>
  <c r="H148" i="13"/>
  <c r="H149" i="13"/>
  <c r="H150" i="13"/>
  <c r="H151" i="13"/>
  <c r="H152" i="13"/>
  <c r="H153" i="13"/>
  <c r="N153" i="13" s="1"/>
  <c r="H154" i="13"/>
  <c r="H155" i="13"/>
  <c r="H156" i="13"/>
  <c r="H157" i="13"/>
  <c r="H158" i="13"/>
  <c r="H159" i="13"/>
  <c r="H160" i="13"/>
  <c r="H161" i="13"/>
  <c r="N161" i="13" s="1"/>
  <c r="H162" i="13"/>
  <c r="H163" i="13"/>
  <c r="H164" i="13"/>
  <c r="H165" i="13"/>
  <c r="H166" i="13"/>
  <c r="H167" i="13"/>
  <c r="H168" i="13"/>
  <c r="H169" i="13"/>
  <c r="H170" i="13"/>
  <c r="H171" i="13"/>
  <c r="H172" i="13"/>
  <c r="H173" i="13"/>
  <c r="H174" i="13"/>
  <c r="H175" i="13"/>
  <c r="H176" i="13"/>
  <c r="H177" i="13"/>
  <c r="H178" i="13"/>
  <c r="H179" i="13"/>
  <c r="H180" i="13"/>
  <c r="H181" i="13"/>
  <c r="H182" i="13"/>
  <c r="H183" i="13"/>
  <c r="H184" i="13"/>
  <c r="H185" i="13"/>
  <c r="N185" i="13" s="1"/>
  <c r="H186" i="13"/>
  <c r="H187" i="13"/>
  <c r="H188" i="13"/>
  <c r="H189" i="13"/>
  <c r="H190" i="13"/>
  <c r="H191" i="13"/>
  <c r="H192" i="13"/>
  <c r="H193" i="13"/>
  <c r="N193" i="13" s="1"/>
  <c r="H194" i="13"/>
  <c r="H195" i="13"/>
  <c r="H196" i="13"/>
  <c r="H197" i="13"/>
  <c r="H198" i="13"/>
  <c r="H199" i="13"/>
  <c r="H200" i="13"/>
  <c r="H201" i="13"/>
  <c r="H202" i="13"/>
  <c r="H203" i="13"/>
  <c r="H204" i="13"/>
  <c r="H205" i="13"/>
  <c r="H206" i="13"/>
  <c r="H207" i="13"/>
  <c r="H208" i="13"/>
  <c r="H209" i="13"/>
  <c r="H210" i="13"/>
  <c r="H211" i="13"/>
  <c r="H212" i="13"/>
  <c r="H213" i="13"/>
  <c r="H214" i="13"/>
  <c r="H215" i="13"/>
  <c r="H216" i="13"/>
  <c r="H217" i="13"/>
  <c r="N217" i="13" s="1"/>
  <c r="H218" i="13"/>
  <c r="H219" i="13"/>
  <c r="H220" i="13"/>
  <c r="H221" i="13"/>
  <c r="H222" i="13"/>
  <c r="H223" i="13"/>
  <c r="H224" i="13"/>
  <c r="H225" i="13"/>
  <c r="N225" i="13" s="1"/>
  <c r="H226" i="13"/>
  <c r="H227" i="13"/>
  <c r="H228" i="13"/>
  <c r="H229" i="13"/>
  <c r="H230" i="13"/>
  <c r="H231" i="13"/>
  <c r="H232" i="13"/>
  <c r="H233" i="13"/>
  <c r="H234" i="13"/>
  <c r="H235" i="13"/>
  <c r="H236" i="13"/>
  <c r="H237" i="13"/>
  <c r="H238" i="13"/>
  <c r="H239" i="13"/>
  <c r="H240" i="13"/>
  <c r="H241" i="13"/>
  <c r="H242" i="13"/>
  <c r="H243" i="13"/>
  <c r="H244" i="13"/>
  <c r="H245" i="13"/>
  <c r="H246" i="13"/>
  <c r="H247" i="13"/>
  <c r="H248" i="13"/>
  <c r="H249" i="13"/>
  <c r="N249" i="13" s="1"/>
  <c r="H250" i="13"/>
  <c r="H251" i="13"/>
  <c r="H252" i="13"/>
  <c r="H253" i="13"/>
  <c r="H254" i="13"/>
  <c r="H255" i="13"/>
  <c r="H256" i="13"/>
  <c r="H257" i="13"/>
  <c r="N257" i="13" s="1"/>
  <c r="H258" i="13"/>
  <c r="H259" i="13"/>
  <c r="H260" i="13"/>
  <c r="H261" i="13"/>
  <c r="H262" i="13"/>
  <c r="H263" i="13"/>
  <c r="H264" i="13"/>
  <c r="H265" i="13"/>
  <c r="H266" i="13"/>
  <c r="H267" i="13"/>
  <c r="H268" i="13"/>
  <c r="H269" i="13"/>
  <c r="H270" i="13"/>
  <c r="H271" i="13"/>
  <c r="H272" i="13"/>
  <c r="H273" i="13"/>
  <c r="H274" i="13"/>
  <c r="H275" i="13"/>
  <c r="H276" i="13"/>
  <c r="H277" i="13"/>
  <c r="H278" i="13"/>
  <c r="H279" i="13"/>
  <c r="H280" i="13"/>
  <c r="H281" i="13"/>
  <c r="N281" i="13" s="1"/>
  <c r="H282" i="13"/>
  <c r="H283" i="13"/>
  <c r="H284" i="13"/>
  <c r="H285" i="13"/>
  <c r="H286" i="13"/>
  <c r="H287" i="13"/>
  <c r="H288" i="13"/>
  <c r="H289" i="13"/>
  <c r="N289" i="13" s="1"/>
  <c r="H290" i="13"/>
  <c r="H291" i="13"/>
  <c r="H292" i="13"/>
  <c r="H293" i="13"/>
  <c r="H294" i="13"/>
  <c r="H295" i="13"/>
  <c r="H296" i="13"/>
  <c r="H297" i="13"/>
  <c r="H298" i="13"/>
  <c r="H299" i="13"/>
  <c r="H300" i="13"/>
  <c r="H301" i="13"/>
  <c r="H302" i="13"/>
  <c r="H303" i="13"/>
  <c r="H304" i="13"/>
  <c r="H305" i="13"/>
  <c r="H306" i="13"/>
  <c r="H307" i="13"/>
  <c r="H308" i="13"/>
  <c r="H309" i="13"/>
  <c r="H310" i="13"/>
  <c r="H311" i="13"/>
  <c r="H312" i="13"/>
  <c r="H313" i="13"/>
  <c r="N313" i="13" s="1"/>
  <c r="H314" i="13"/>
  <c r="H315" i="13"/>
  <c r="H316" i="13"/>
  <c r="H317" i="13"/>
  <c r="H318" i="13"/>
  <c r="H319" i="13"/>
  <c r="H320" i="13"/>
  <c r="H321" i="13"/>
  <c r="N321" i="13" s="1"/>
  <c r="H322" i="13"/>
  <c r="H323" i="13"/>
  <c r="H324" i="13"/>
  <c r="H325" i="13"/>
  <c r="H326" i="13"/>
  <c r="H327" i="13"/>
  <c r="H328" i="13"/>
  <c r="H329" i="13"/>
  <c r="H330" i="13"/>
  <c r="H331" i="13"/>
  <c r="H332" i="13"/>
  <c r="H333" i="13"/>
  <c r="H334" i="13"/>
  <c r="H335" i="13"/>
  <c r="H336" i="13"/>
  <c r="H337" i="13"/>
  <c r="H338" i="13"/>
  <c r="H339" i="13"/>
  <c r="H340" i="13"/>
  <c r="H341" i="13"/>
  <c r="H342" i="13"/>
  <c r="H343" i="13"/>
  <c r="H344" i="13"/>
  <c r="H345" i="13"/>
  <c r="H346" i="13"/>
  <c r="H347" i="13"/>
  <c r="H348" i="13"/>
  <c r="H349" i="13"/>
  <c r="H350" i="13"/>
  <c r="H351" i="13"/>
  <c r="H352" i="13"/>
  <c r="H353" i="13"/>
  <c r="H354" i="13"/>
  <c r="H355" i="13"/>
  <c r="H356" i="13"/>
  <c r="H357" i="13"/>
  <c r="H358" i="13"/>
  <c r="H359" i="13"/>
  <c r="H360" i="13"/>
  <c r="H361" i="13"/>
  <c r="H362" i="13"/>
  <c r="H363" i="13"/>
  <c r="H364" i="13"/>
  <c r="H365" i="13"/>
  <c r="H366" i="13"/>
  <c r="H367" i="13"/>
  <c r="H368" i="13"/>
  <c r="H369" i="13"/>
  <c r="H370" i="13"/>
  <c r="H371" i="13"/>
  <c r="H372" i="13"/>
  <c r="H373" i="13"/>
  <c r="H374" i="13"/>
  <c r="H375" i="13"/>
  <c r="H376" i="13"/>
  <c r="H377" i="13"/>
  <c r="H378" i="13"/>
  <c r="H379" i="13"/>
  <c r="H380" i="13"/>
  <c r="H381" i="13"/>
  <c r="H382" i="13"/>
  <c r="H383" i="13"/>
  <c r="H384" i="13"/>
  <c r="H385" i="13"/>
  <c r="H386" i="13"/>
  <c r="H387" i="13"/>
  <c r="H388" i="13"/>
  <c r="H389" i="13"/>
  <c r="H390" i="13"/>
  <c r="H391" i="13"/>
  <c r="H392" i="13"/>
  <c r="H393" i="13"/>
  <c r="H394" i="13"/>
  <c r="H395" i="13"/>
  <c r="H396" i="13"/>
  <c r="H397" i="13"/>
  <c r="H398" i="13"/>
  <c r="H399" i="13"/>
  <c r="H400" i="13"/>
  <c r="H401" i="13"/>
  <c r="H402" i="13"/>
  <c r="H403" i="13"/>
  <c r="H404" i="13"/>
  <c r="H405" i="13"/>
  <c r="H406" i="13"/>
  <c r="H407" i="13"/>
  <c r="H408" i="13"/>
  <c r="H409" i="13"/>
  <c r="H410" i="13"/>
  <c r="H411" i="13"/>
  <c r="H412" i="13"/>
  <c r="H413" i="13"/>
  <c r="H414" i="13"/>
  <c r="H415" i="13"/>
  <c r="H416" i="13"/>
  <c r="H417" i="13"/>
  <c r="H418" i="13"/>
  <c r="H419" i="13"/>
  <c r="H420" i="13"/>
  <c r="H421" i="13"/>
  <c r="H422" i="13"/>
  <c r="H423" i="13"/>
  <c r="H424" i="13"/>
  <c r="H425" i="13"/>
  <c r="H426" i="13"/>
  <c r="H427" i="13"/>
  <c r="H428" i="13"/>
  <c r="H429" i="13"/>
  <c r="H430" i="13"/>
  <c r="H431" i="13"/>
  <c r="H432" i="13"/>
  <c r="H433" i="13"/>
  <c r="H434" i="13"/>
  <c r="H435" i="13"/>
  <c r="H436" i="13"/>
  <c r="H437" i="13"/>
  <c r="H438" i="13"/>
  <c r="H439" i="13"/>
  <c r="H440" i="13"/>
  <c r="H441" i="13"/>
  <c r="H442" i="13"/>
  <c r="H443" i="13"/>
  <c r="H444" i="13"/>
  <c r="H445" i="13"/>
  <c r="H446" i="13"/>
  <c r="H447" i="13"/>
  <c r="H448" i="13"/>
  <c r="H449" i="13"/>
  <c r="H450" i="13"/>
  <c r="H451" i="13"/>
  <c r="H452" i="13"/>
  <c r="H453" i="13"/>
  <c r="H454" i="13"/>
  <c r="H455" i="13"/>
  <c r="H456" i="13"/>
  <c r="H457" i="13"/>
  <c r="H458" i="13"/>
  <c r="H459" i="13"/>
  <c r="H460" i="13"/>
  <c r="H461" i="13"/>
  <c r="H462" i="13"/>
  <c r="H463" i="13"/>
  <c r="H464" i="13"/>
  <c r="H465" i="13"/>
  <c r="H466" i="13"/>
  <c r="H467" i="13"/>
  <c r="H468" i="13"/>
  <c r="H469" i="13"/>
  <c r="H470" i="13"/>
  <c r="H471" i="13"/>
  <c r="H472" i="13"/>
  <c r="H473" i="13"/>
  <c r="H474" i="13"/>
  <c r="H475" i="13"/>
  <c r="H476" i="13"/>
  <c r="H477" i="13"/>
  <c r="H478" i="13"/>
  <c r="H479" i="13"/>
  <c r="H480" i="13"/>
  <c r="H481" i="13"/>
  <c r="H482" i="13"/>
  <c r="H483" i="13"/>
  <c r="H484" i="13"/>
  <c r="H485" i="13"/>
  <c r="H486" i="13"/>
  <c r="H487" i="13"/>
  <c r="H488" i="13"/>
  <c r="H489" i="13"/>
  <c r="H490" i="13"/>
  <c r="H491" i="13"/>
  <c r="H492" i="13"/>
  <c r="H493" i="13"/>
  <c r="H494" i="13"/>
  <c r="H495" i="13"/>
  <c r="H496" i="13"/>
  <c r="H497" i="13"/>
  <c r="H498" i="13"/>
  <c r="H499" i="13"/>
  <c r="H500" i="13"/>
  <c r="H501" i="13"/>
  <c r="H502" i="13"/>
  <c r="H503" i="13"/>
  <c r="H504" i="13"/>
  <c r="H505" i="13"/>
  <c r="H506" i="13"/>
  <c r="H507" i="13"/>
  <c r="H508" i="13"/>
  <c r="H509" i="13"/>
  <c r="H510" i="13"/>
  <c r="H511" i="13"/>
  <c r="H512" i="13"/>
  <c r="H513" i="13"/>
  <c r="H514" i="13"/>
  <c r="H515" i="13"/>
  <c r="H516" i="13"/>
  <c r="H517" i="13"/>
  <c r="H518" i="13"/>
  <c r="H519" i="13"/>
  <c r="H520" i="13"/>
  <c r="H521" i="13"/>
  <c r="H522" i="13"/>
  <c r="H523" i="13"/>
  <c r="H524" i="13"/>
  <c r="H525" i="13"/>
  <c r="H526" i="13"/>
  <c r="H527" i="13"/>
  <c r="H528" i="13"/>
  <c r="H529" i="13"/>
  <c r="H530" i="13"/>
  <c r="H531" i="13"/>
  <c r="H532" i="13"/>
  <c r="H533" i="13"/>
  <c r="H534" i="13"/>
  <c r="H535" i="13"/>
  <c r="H536" i="13"/>
  <c r="H537" i="13"/>
  <c r="H538" i="13"/>
  <c r="H539" i="13"/>
  <c r="H540" i="13"/>
  <c r="H541" i="13"/>
  <c r="H542" i="13"/>
  <c r="H543" i="13"/>
  <c r="H544" i="13"/>
  <c r="H545" i="13"/>
  <c r="H546" i="13"/>
  <c r="H547" i="13"/>
  <c r="H548" i="13"/>
  <c r="H549" i="13"/>
  <c r="H550" i="13"/>
  <c r="H551" i="13"/>
  <c r="H552" i="13"/>
  <c r="H553" i="13"/>
  <c r="H554" i="13"/>
  <c r="H555" i="13"/>
  <c r="H556" i="13"/>
  <c r="H557" i="13"/>
  <c r="H558" i="13"/>
  <c r="H559" i="13"/>
  <c r="H560" i="13"/>
  <c r="H561" i="13"/>
  <c r="H562" i="13"/>
  <c r="H563" i="13"/>
  <c r="H564" i="13"/>
  <c r="H565" i="13"/>
  <c r="H566" i="13"/>
  <c r="H567" i="13"/>
  <c r="H568" i="13"/>
  <c r="H569" i="13"/>
  <c r="H570" i="13"/>
  <c r="H571" i="13"/>
  <c r="H572" i="13"/>
  <c r="H573" i="13"/>
  <c r="H574" i="13"/>
  <c r="H575" i="13"/>
  <c r="H576" i="13"/>
  <c r="H577" i="13"/>
  <c r="H578" i="13"/>
  <c r="H579" i="13"/>
  <c r="H580" i="13"/>
  <c r="H581" i="13"/>
  <c r="H582" i="13"/>
  <c r="H583" i="13"/>
  <c r="H584" i="13"/>
  <c r="H585" i="13"/>
  <c r="H586" i="13"/>
  <c r="H587" i="13"/>
  <c r="H588" i="13"/>
  <c r="H589" i="13"/>
  <c r="H590" i="13"/>
  <c r="H591" i="13"/>
  <c r="H592" i="13"/>
  <c r="H593" i="13"/>
  <c r="H594" i="13"/>
  <c r="H595" i="13"/>
  <c r="H596" i="13"/>
  <c r="H597" i="13"/>
  <c r="H598" i="13"/>
  <c r="H599" i="13"/>
  <c r="H600" i="13"/>
  <c r="H601" i="13"/>
  <c r="H602" i="13"/>
  <c r="H603" i="13"/>
  <c r="H604" i="13"/>
  <c r="H605" i="13"/>
  <c r="H606" i="13"/>
  <c r="H607" i="13"/>
  <c r="H608" i="13"/>
  <c r="H609" i="13"/>
  <c r="H610" i="13"/>
  <c r="H611" i="13"/>
  <c r="H612" i="13"/>
  <c r="H613" i="13"/>
  <c r="H614" i="13"/>
  <c r="H615" i="13"/>
  <c r="H616" i="13"/>
  <c r="H617" i="13"/>
  <c r="H618" i="13"/>
  <c r="H619" i="13"/>
  <c r="H620" i="13"/>
  <c r="H621" i="13"/>
  <c r="H622" i="13"/>
  <c r="H623" i="13"/>
  <c r="H624" i="13"/>
  <c r="H625" i="13"/>
  <c r="H626" i="13"/>
  <c r="H627" i="13"/>
  <c r="H628" i="13"/>
  <c r="H629" i="13"/>
  <c r="H630" i="13"/>
  <c r="H631" i="13"/>
  <c r="H632" i="13"/>
  <c r="H633" i="13"/>
  <c r="H634" i="13"/>
  <c r="H635" i="13"/>
  <c r="H636" i="13"/>
  <c r="H637" i="13"/>
  <c r="H638" i="13"/>
  <c r="H639" i="13"/>
  <c r="H640" i="13"/>
  <c r="H641" i="13"/>
  <c r="H642" i="13"/>
  <c r="H643" i="13"/>
  <c r="H644" i="13"/>
  <c r="H645" i="13"/>
  <c r="H646" i="13"/>
  <c r="H647" i="13"/>
  <c r="H648" i="13"/>
  <c r="H649" i="13"/>
  <c r="H650" i="13"/>
  <c r="H651" i="13"/>
  <c r="H652" i="13"/>
  <c r="H653" i="13"/>
  <c r="H654" i="13"/>
  <c r="H655" i="13"/>
  <c r="H656" i="13"/>
  <c r="H657" i="13"/>
  <c r="H658" i="13"/>
  <c r="H659" i="13"/>
  <c r="H660" i="13"/>
  <c r="H661" i="13"/>
  <c r="H662" i="13"/>
  <c r="H663" i="13"/>
  <c r="H664" i="13"/>
  <c r="H665" i="13"/>
  <c r="H666" i="13"/>
  <c r="H667" i="13"/>
  <c r="H668" i="13"/>
  <c r="H669" i="13"/>
  <c r="H670" i="13"/>
  <c r="H671" i="13"/>
  <c r="H672" i="13"/>
  <c r="H673" i="13"/>
  <c r="H674" i="13"/>
  <c r="H675" i="13"/>
  <c r="H676" i="13"/>
  <c r="H677" i="13"/>
  <c r="M129" i="13" l="1"/>
  <c r="M29" i="13"/>
  <c r="M185" i="13"/>
  <c r="M313" i="13"/>
  <c r="M45" i="13"/>
  <c r="M193" i="13"/>
  <c r="M321" i="13"/>
  <c r="M257" i="13"/>
  <c r="M121" i="13"/>
  <c r="M249" i="13"/>
  <c r="M672" i="13"/>
  <c r="N672" i="13"/>
  <c r="M664" i="13"/>
  <c r="N664" i="13"/>
  <c r="M652" i="13"/>
  <c r="N652" i="13"/>
  <c r="M644" i="13"/>
  <c r="N644" i="13"/>
  <c r="M632" i="13"/>
  <c r="N632" i="13"/>
  <c r="M620" i="13"/>
  <c r="N620" i="13"/>
  <c r="M608" i="13"/>
  <c r="N608" i="13"/>
  <c r="M600" i="13"/>
  <c r="N600" i="13"/>
  <c r="M588" i="13"/>
  <c r="N588" i="13"/>
  <c r="M576" i="13"/>
  <c r="N576" i="13"/>
  <c r="M568" i="13"/>
  <c r="N568" i="13"/>
  <c r="M556" i="13"/>
  <c r="N556" i="13"/>
  <c r="M544" i="13"/>
  <c r="N544" i="13"/>
  <c r="M532" i="13"/>
  <c r="N532" i="13"/>
  <c r="M524" i="13"/>
  <c r="N524" i="13"/>
  <c r="M512" i="13"/>
  <c r="N512" i="13"/>
  <c r="M500" i="13"/>
  <c r="N500" i="13"/>
  <c r="M492" i="13"/>
  <c r="N492" i="13"/>
  <c r="M480" i="13"/>
  <c r="N480" i="13"/>
  <c r="M468" i="13"/>
  <c r="N468" i="13"/>
  <c r="M460" i="13"/>
  <c r="N460" i="13"/>
  <c r="M448" i="13"/>
  <c r="N448" i="13"/>
  <c r="M436" i="13"/>
  <c r="N436" i="13"/>
  <c r="M428" i="13"/>
  <c r="N428" i="13"/>
  <c r="M416" i="13"/>
  <c r="N416" i="13"/>
  <c r="M404" i="13"/>
  <c r="N404" i="13"/>
  <c r="M396" i="13"/>
  <c r="N396" i="13"/>
  <c r="M380" i="13"/>
  <c r="N380" i="13"/>
  <c r="M372" i="13"/>
  <c r="N372" i="13"/>
  <c r="M360" i="13"/>
  <c r="N360" i="13"/>
  <c r="M352" i="13"/>
  <c r="N352" i="13"/>
  <c r="M340" i="13"/>
  <c r="N340" i="13"/>
  <c r="M328" i="13"/>
  <c r="N328" i="13"/>
  <c r="M320" i="13"/>
  <c r="N320" i="13"/>
  <c r="M308" i="13"/>
  <c r="N308" i="13"/>
  <c r="M296" i="13"/>
  <c r="N296" i="13"/>
  <c r="M288" i="13"/>
  <c r="N288" i="13"/>
  <c r="M276" i="13"/>
  <c r="N276" i="13"/>
  <c r="M264" i="13"/>
  <c r="N264" i="13"/>
  <c r="M256" i="13"/>
  <c r="N256" i="13"/>
  <c r="M244" i="13"/>
  <c r="N244" i="13"/>
  <c r="M232" i="13"/>
  <c r="N232" i="13"/>
  <c r="M224" i="13"/>
  <c r="N224" i="13"/>
  <c r="M208" i="13"/>
  <c r="N208" i="13"/>
  <c r="M196" i="13"/>
  <c r="N196" i="13"/>
  <c r="M188" i="13"/>
  <c r="N188" i="13"/>
  <c r="M176" i="13"/>
  <c r="N176" i="13"/>
  <c r="M164" i="13"/>
  <c r="N164" i="13"/>
  <c r="M156" i="13"/>
  <c r="N156" i="13"/>
  <c r="M148" i="13"/>
  <c r="N148" i="13"/>
  <c r="M136" i="13"/>
  <c r="N136" i="13"/>
  <c r="M128" i="13"/>
  <c r="N128" i="13"/>
  <c r="M120" i="13"/>
  <c r="N120" i="13"/>
  <c r="M112" i="13"/>
  <c r="N112" i="13"/>
  <c r="M100" i="13"/>
  <c r="N100" i="13"/>
  <c r="M92" i="13"/>
  <c r="N92" i="13"/>
  <c r="M84" i="13"/>
  <c r="N84" i="13"/>
  <c r="M76" i="13"/>
  <c r="N76" i="13"/>
  <c r="M68" i="13"/>
  <c r="N68" i="13"/>
  <c r="M60" i="13"/>
  <c r="N60" i="13"/>
  <c r="M52" i="13"/>
  <c r="N52" i="13"/>
  <c r="M44" i="13"/>
  <c r="N44" i="13"/>
  <c r="M36" i="13"/>
  <c r="N36" i="13"/>
  <c r="M28" i="13"/>
  <c r="N28" i="13"/>
  <c r="M16" i="13"/>
  <c r="N16" i="13"/>
  <c r="M8" i="13"/>
  <c r="N8" i="13"/>
  <c r="M675" i="13"/>
  <c r="N675" i="13"/>
  <c r="M663" i="13"/>
  <c r="N663" i="13"/>
  <c r="M651" i="13"/>
  <c r="N651" i="13"/>
  <c r="M643" i="13"/>
  <c r="N643" i="13"/>
  <c r="M631" i="13"/>
  <c r="N631" i="13"/>
  <c r="M619" i="13"/>
  <c r="N619" i="13"/>
  <c r="M607" i="13"/>
  <c r="N607" i="13"/>
  <c r="M599" i="13"/>
  <c r="N599" i="13"/>
  <c r="M583" i="13"/>
  <c r="N583" i="13"/>
  <c r="M575" i="13"/>
  <c r="N575" i="13"/>
  <c r="M567" i="13"/>
  <c r="N567" i="13"/>
  <c r="M555" i="13"/>
  <c r="N555" i="13"/>
  <c r="M547" i="13"/>
  <c r="N547" i="13"/>
  <c r="M539" i="13"/>
  <c r="N539" i="13"/>
  <c r="M535" i="13"/>
  <c r="N535" i="13"/>
  <c r="M527" i="13"/>
  <c r="N527" i="13"/>
  <c r="M515" i="13"/>
  <c r="N515" i="13"/>
  <c r="M503" i="13"/>
  <c r="N503" i="13"/>
  <c r="M495" i="13"/>
  <c r="N495" i="13"/>
  <c r="M483" i="13"/>
  <c r="N483" i="13"/>
  <c r="M475" i="13"/>
  <c r="N475" i="13"/>
  <c r="M463" i="13"/>
  <c r="N463" i="13"/>
  <c r="M455" i="13"/>
  <c r="N455" i="13"/>
  <c r="M447" i="13"/>
  <c r="N447" i="13"/>
  <c r="M439" i="13"/>
  <c r="N439" i="13"/>
  <c r="M431" i="13"/>
  <c r="N431" i="13"/>
  <c r="M419" i="13"/>
  <c r="N419" i="13"/>
  <c r="M411" i="13"/>
  <c r="N411" i="13"/>
  <c r="M399" i="13"/>
  <c r="N399" i="13"/>
  <c r="M391" i="13"/>
  <c r="N391" i="13"/>
  <c r="M383" i="13"/>
  <c r="N383" i="13"/>
  <c r="M375" i="13"/>
  <c r="N375" i="13"/>
  <c r="M367" i="13"/>
  <c r="N367" i="13"/>
  <c r="M359" i="13"/>
  <c r="N359" i="13"/>
  <c r="M351" i="13"/>
  <c r="N351" i="13"/>
  <c r="M343" i="13"/>
  <c r="N343" i="13"/>
  <c r="M335" i="13"/>
  <c r="N335" i="13"/>
  <c r="M327" i="13"/>
  <c r="N327" i="13"/>
  <c r="M319" i="13"/>
  <c r="N319" i="13"/>
  <c r="M311" i="13"/>
  <c r="N311" i="13"/>
  <c r="M303" i="13"/>
  <c r="N303" i="13"/>
  <c r="M295" i="13"/>
  <c r="N295" i="13"/>
  <c r="M287" i="13"/>
  <c r="N287" i="13"/>
  <c r="M275" i="13"/>
  <c r="N275" i="13"/>
  <c r="M239" i="13"/>
  <c r="N239" i="13"/>
  <c r="M676" i="13"/>
  <c r="N676" i="13"/>
  <c r="M668" i="13"/>
  <c r="N668" i="13"/>
  <c r="M660" i="13"/>
  <c r="N660" i="13"/>
  <c r="M648" i="13"/>
  <c r="N648" i="13"/>
  <c r="M636" i="13"/>
  <c r="N636" i="13"/>
  <c r="M624" i="13"/>
  <c r="N624" i="13"/>
  <c r="M616" i="13"/>
  <c r="N616" i="13"/>
  <c r="M604" i="13"/>
  <c r="N604" i="13"/>
  <c r="M592" i="13"/>
  <c r="N592" i="13"/>
  <c r="M584" i="13"/>
  <c r="N584" i="13"/>
  <c r="M572" i="13"/>
  <c r="N572" i="13"/>
  <c r="M560" i="13"/>
  <c r="N560" i="13"/>
  <c r="M552" i="13"/>
  <c r="N552" i="13"/>
  <c r="M540" i="13"/>
  <c r="N540" i="13"/>
  <c r="M528" i="13"/>
  <c r="N528" i="13"/>
  <c r="M516" i="13"/>
  <c r="N516" i="13"/>
  <c r="M508" i="13"/>
  <c r="N508" i="13"/>
  <c r="M496" i="13"/>
  <c r="N496" i="13"/>
  <c r="M484" i="13"/>
  <c r="N484" i="13"/>
  <c r="M476" i="13"/>
  <c r="N476" i="13"/>
  <c r="M464" i="13"/>
  <c r="N464" i="13"/>
  <c r="M456" i="13"/>
  <c r="N456" i="13"/>
  <c r="M444" i="13"/>
  <c r="N444" i="13"/>
  <c r="M432" i="13"/>
  <c r="N432" i="13"/>
  <c r="M424" i="13"/>
  <c r="N424" i="13"/>
  <c r="M412" i="13"/>
  <c r="N412" i="13"/>
  <c r="M400" i="13"/>
  <c r="N400" i="13"/>
  <c r="M392" i="13"/>
  <c r="N392" i="13"/>
  <c r="M384" i="13"/>
  <c r="N384" i="13"/>
  <c r="M376" i="13"/>
  <c r="N376" i="13"/>
  <c r="M364" i="13"/>
  <c r="N364" i="13"/>
  <c r="M356" i="13"/>
  <c r="N356" i="13"/>
  <c r="M344" i="13"/>
  <c r="N344" i="13"/>
  <c r="M336" i="13"/>
  <c r="N336" i="13"/>
  <c r="M324" i="13"/>
  <c r="N324" i="13"/>
  <c r="M312" i="13"/>
  <c r="N312" i="13"/>
  <c r="M304" i="13"/>
  <c r="N304" i="13"/>
  <c r="M292" i="13"/>
  <c r="N292" i="13"/>
  <c r="M280" i="13"/>
  <c r="N280" i="13"/>
  <c r="M272" i="13"/>
  <c r="N272" i="13"/>
  <c r="M260" i="13"/>
  <c r="N260" i="13"/>
  <c r="M252" i="13"/>
  <c r="N252" i="13"/>
  <c r="M240" i="13"/>
  <c r="N240" i="13"/>
  <c r="M228" i="13"/>
  <c r="N228" i="13"/>
  <c r="M220" i="13"/>
  <c r="N220" i="13"/>
  <c r="M212" i="13"/>
  <c r="N212" i="13"/>
  <c r="M200" i="13"/>
  <c r="N200" i="13"/>
  <c r="M192" i="13"/>
  <c r="N192" i="13"/>
  <c r="M180" i="13"/>
  <c r="N180" i="13"/>
  <c r="M172" i="13"/>
  <c r="N172" i="13"/>
  <c r="M160" i="13"/>
  <c r="N160" i="13"/>
  <c r="M152" i="13"/>
  <c r="N152" i="13"/>
  <c r="M140" i="13"/>
  <c r="N140" i="13"/>
  <c r="M132" i="13"/>
  <c r="N132" i="13"/>
  <c r="M124" i="13"/>
  <c r="N124" i="13"/>
  <c r="M116" i="13"/>
  <c r="N116" i="13"/>
  <c r="M104" i="13"/>
  <c r="N104" i="13"/>
  <c r="M96" i="13"/>
  <c r="N96" i="13"/>
  <c r="M88" i="13"/>
  <c r="N88" i="13"/>
  <c r="M80" i="13"/>
  <c r="N80" i="13"/>
  <c r="M72" i="13"/>
  <c r="N72" i="13"/>
  <c r="M64" i="13"/>
  <c r="N64" i="13"/>
  <c r="M56" i="13"/>
  <c r="N56" i="13"/>
  <c r="M48" i="13"/>
  <c r="N48" i="13"/>
  <c r="M40" i="13"/>
  <c r="N40" i="13"/>
  <c r="M32" i="13"/>
  <c r="N32" i="13"/>
  <c r="M24" i="13"/>
  <c r="N24" i="13"/>
  <c r="M20" i="13"/>
  <c r="N20" i="13"/>
  <c r="M12" i="13"/>
  <c r="N12" i="13"/>
  <c r="M667" i="13"/>
  <c r="N667" i="13"/>
  <c r="M659" i="13"/>
  <c r="N659" i="13"/>
  <c r="M647" i="13"/>
  <c r="N647" i="13"/>
  <c r="M635" i="13"/>
  <c r="N635" i="13"/>
  <c r="M623" i="13"/>
  <c r="N623" i="13"/>
  <c r="M611" i="13"/>
  <c r="N611" i="13"/>
  <c r="M595" i="13"/>
  <c r="N595" i="13"/>
  <c r="M523" i="13"/>
  <c r="N523" i="13"/>
  <c r="M511" i="13"/>
  <c r="N511" i="13"/>
  <c r="M499" i="13"/>
  <c r="N499" i="13"/>
  <c r="M487" i="13"/>
  <c r="N487" i="13"/>
  <c r="M479" i="13"/>
  <c r="N479" i="13"/>
  <c r="M467" i="13"/>
  <c r="N467" i="13"/>
  <c r="M459" i="13"/>
  <c r="N459" i="13"/>
  <c r="M451" i="13"/>
  <c r="N451" i="13"/>
  <c r="M443" i="13"/>
  <c r="N443" i="13"/>
  <c r="M435" i="13"/>
  <c r="N435" i="13"/>
  <c r="M427" i="13"/>
  <c r="N427" i="13"/>
  <c r="M423" i="13"/>
  <c r="N423" i="13"/>
  <c r="M415" i="13"/>
  <c r="N415" i="13"/>
  <c r="M403" i="13"/>
  <c r="N403" i="13"/>
  <c r="M395" i="13"/>
  <c r="N395" i="13"/>
  <c r="M387" i="13"/>
  <c r="N387" i="13"/>
  <c r="M379" i="13"/>
  <c r="N379" i="13"/>
  <c r="M371" i="13"/>
  <c r="N371" i="13"/>
  <c r="M363" i="13"/>
  <c r="N363" i="13"/>
  <c r="M355" i="13"/>
  <c r="N355" i="13"/>
  <c r="M347" i="13"/>
  <c r="N347" i="13"/>
  <c r="M339" i="13"/>
  <c r="N339" i="13"/>
  <c r="M331" i="13"/>
  <c r="N331" i="13"/>
  <c r="M323" i="13"/>
  <c r="N323" i="13"/>
  <c r="M315" i="13"/>
  <c r="N315" i="13"/>
  <c r="M307" i="13"/>
  <c r="N307" i="13"/>
  <c r="M299" i="13"/>
  <c r="N299" i="13"/>
  <c r="M291" i="13"/>
  <c r="N291" i="13"/>
  <c r="M283" i="13"/>
  <c r="N283" i="13"/>
  <c r="M279" i="13"/>
  <c r="N279" i="13"/>
  <c r="M271" i="13"/>
  <c r="N271" i="13"/>
  <c r="M267" i="13"/>
  <c r="N267" i="13"/>
  <c r="M263" i="13"/>
  <c r="N263" i="13"/>
  <c r="M259" i="13"/>
  <c r="N259" i="13"/>
  <c r="M255" i="13"/>
  <c r="N255" i="13"/>
  <c r="M251" i="13"/>
  <c r="N251" i="13"/>
  <c r="M247" i="13"/>
  <c r="N247" i="13"/>
  <c r="M243" i="13"/>
  <c r="N243" i="13"/>
  <c r="M235" i="13"/>
  <c r="N235" i="13"/>
  <c r="M231" i="13"/>
  <c r="N231" i="13"/>
  <c r="M227" i="13"/>
  <c r="N227" i="13"/>
  <c r="M223" i="13"/>
  <c r="N223" i="13"/>
  <c r="M219" i="13"/>
  <c r="N219" i="13"/>
  <c r="M215" i="13"/>
  <c r="N215" i="13"/>
  <c r="M211" i="13"/>
  <c r="N211" i="13"/>
  <c r="M207" i="13"/>
  <c r="N207" i="13"/>
  <c r="M203" i="13"/>
  <c r="N203" i="13"/>
  <c r="M199" i="13"/>
  <c r="N199" i="13"/>
  <c r="M195" i="13"/>
  <c r="N195" i="13"/>
  <c r="M191" i="13"/>
  <c r="N191" i="13"/>
  <c r="M187" i="13"/>
  <c r="N187" i="13"/>
  <c r="M183" i="13"/>
  <c r="N183" i="13"/>
  <c r="M179" i="13"/>
  <c r="N179" i="13"/>
  <c r="M175" i="13"/>
  <c r="N175" i="13"/>
  <c r="M171" i="13"/>
  <c r="N171" i="13"/>
  <c r="M167" i="13"/>
  <c r="N167" i="13"/>
  <c r="M163" i="13"/>
  <c r="N163" i="13"/>
  <c r="M159" i="13"/>
  <c r="N159" i="13"/>
  <c r="M155" i="13"/>
  <c r="N155" i="13"/>
  <c r="M151" i="13"/>
  <c r="N151" i="13"/>
  <c r="M147" i="13"/>
  <c r="N147" i="13"/>
  <c r="M143" i="13"/>
  <c r="N143" i="13"/>
  <c r="M139" i="13"/>
  <c r="N139" i="13"/>
  <c r="M135" i="13"/>
  <c r="N135" i="13"/>
  <c r="M131" i="13"/>
  <c r="N131" i="13"/>
  <c r="M127" i="13"/>
  <c r="N127" i="13"/>
  <c r="M123" i="13"/>
  <c r="N123" i="13"/>
  <c r="M119" i="13"/>
  <c r="N119" i="13"/>
  <c r="M115" i="13"/>
  <c r="N115" i="13"/>
  <c r="M111" i="13"/>
  <c r="N111" i="13"/>
  <c r="M107" i="13"/>
  <c r="N107" i="13"/>
  <c r="M103" i="13"/>
  <c r="N103" i="13"/>
  <c r="M99" i="13"/>
  <c r="N99" i="13"/>
  <c r="M95" i="13"/>
  <c r="N95" i="13"/>
  <c r="M91" i="13"/>
  <c r="N91" i="13"/>
  <c r="M87" i="13"/>
  <c r="N87" i="13"/>
  <c r="M83" i="13"/>
  <c r="N83" i="13"/>
  <c r="M79" i="13"/>
  <c r="N79" i="13"/>
  <c r="M75" i="13"/>
  <c r="N75" i="13"/>
  <c r="M71" i="13"/>
  <c r="N71" i="13"/>
  <c r="M67" i="13"/>
  <c r="N67" i="13"/>
  <c r="M63" i="13"/>
  <c r="N63" i="13"/>
  <c r="M59" i="13"/>
  <c r="N59" i="13"/>
  <c r="M55" i="13"/>
  <c r="N55" i="13"/>
  <c r="M51" i="13"/>
  <c r="N51" i="13"/>
  <c r="M47" i="13"/>
  <c r="N47" i="13"/>
  <c r="M43" i="13"/>
  <c r="N43" i="13"/>
  <c r="M39" i="13"/>
  <c r="N39" i="13"/>
  <c r="M35" i="13"/>
  <c r="N35" i="13"/>
  <c r="M31" i="13"/>
  <c r="N31" i="13"/>
  <c r="M27" i="13"/>
  <c r="N27" i="13"/>
  <c r="M23" i="13"/>
  <c r="N23" i="13"/>
  <c r="M19" i="13"/>
  <c r="N19" i="13"/>
  <c r="M15" i="13"/>
  <c r="N15" i="13"/>
  <c r="M11" i="13"/>
  <c r="N11" i="13"/>
  <c r="M7" i="13"/>
  <c r="N7" i="13"/>
  <c r="M674" i="13"/>
  <c r="N674" i="13"/>
  <c r="M670" i="13"/>
  <c r="N670" i="13"/>
  <c r="M666" i="13"/>
  <c r="N666" i="13"/>
  <c r="M662" i="13"/>
  <c r="N662" i="13"/>
  <c r="M658" i="13"/>
  <c r="N658" i="13"/>
  <c r="M654" i="13"/>
  <c r="N654" i="13"/>
  <c r="M650" i="13"/>
  <c r="N650" i="13"/>
  <c r="M646" i="13"/>
  <c r="N646" i="13"/>
  <c r="M642" i="13"/>
  <c r="N642" i="13"/>
  <c r="M638" i="13"/>
  <c r="N638" i="13"/>
  <c r="M634" i="13"/>
  <c r="N634" i="13"/>
  <c r="M630" i="13"/>
  <c r="N630" i="13"/>
  <c r="M626" i="13"/>
  <c r="N626" i="13"/>
  <c r="M622" i="13"/>
  <c r="N622" i="13"/>
  <c r="M618" i="13"/>
  <c r="N618" i="13"/>
  <c r="M614" i="13"/>
  <c r="N614" i="13"/>
  <c r="M610" i="13"/>
  <c r="N610" i="13"/>
  <c r="M606" i="13"/>
  <c r="N606" i="13"/>
  <c r="M602" i="13"/>
  <c r="N602" i="13"/>
  <c r="M598" i="13"/>
  <c r="N598" i="13"/>
  <c r="M594" i="13"/>
  <c r="N594" i="13"/>
  <c r="M590" i="13"/>
  <c r="N590" i="13"/>
  <c r="M586" i="13"/>
  <c r="N586" i="13"/>
  <c r="M582" i="13"/>
  <c r="N582" i="13"/>
  <c r="M578" i="13"/>
  <c r="N578" i="13"/>
  <c r="M574" i="13"/>
  <c r="N574" i="13"/>
  <c r="M570" i="13"/>
  <c r="N570" i="13"/>
  <c r="M566" i="13"/>
  <c r="N566" i="13"/>
  <c r="M562" i="13"/>
  <c r="N562" i="13"/>
  <c r="M558" i="13"/>
  <c r="N558" i="13"/>
  <c r="M554" i="13"/>
  <c r="N554" i="13"/>
  <c r="M550" i="13"/>
  <c r="N550" i="13"/>
  <c r="M546" i="13"/>
  <c r="N546" i="13"/>
  <c r="M542" i="13"/>
  <c r="N542" i="13"/>
  <c r="M538" i="13"/>
  <c r="N538" i="13"/>
  <c r="M534" i="13"/>
  <c r="N534" i="13"/>
  <c r="M530" i="13"/>
  <c r="N530" i="13"/>
  <c r="M526" i="13"/>
  <c r="N526" i="13"/>
  <c r="M522" i="13"/>
  <c r="N522" i="13"/>
  <c r="M518" i="13"/>
  <c r="N518" i="13"/>
  <c r="M514" i="13"/>
  <c r="N514" i="13"/>
  <c r="M510" i="13"/>
  <c r="N510" i="13"/>
  <c r="M506" i="13"/>
  <c r="N506" i="13"/>
  <c r="M502" i="13"/>
  <c r="N502" i="13"/>
  <c r="M498" i="13"/>
  <c r="N498" i="13"/>
  <c r="M494" i="13"/>
  <c r="N494" i="13"/>
  <c r="M490" i="13"/>
  <c r="N490" i="13"/>
  <c r="M486" i="13"/>
  <c r="N486" i="13"/>
  <c r="M482" i="13"/>
  <c r="N482" i="13"/>
  <c r="M478" i="13"/>
  <c r="N478" i="13"/>
  <c r="M474" i="13"/>
  <c r="N474" i="13"/>
  <c r="M470" i="13"/>
  <c r="N470" i="13"/>
  <c r="M466" i="13"/>
  <c r="N466" i="13"/>
  <c r="M462" i="13"/>
  <c r="N462" i="13"/>
  <c r="M458" i="13"/>
  <c r="N458" i="13"/>
  <c r="M454" i="13"/>
  <c r="N454" i="13"/>
  <c r="M450" i="13"/>
  <c r="N450" i="13"/>
  <c r="M446" i="13"/>
  <c r="N446" i="13"/>
  <c r="M442" i="13"/>
  <c r="N442" i="13"/>
  <c r="M438" i="13"/>
  <c r="N438" i="13"/>
  <c r="M434" i="13"/>
  <c r="N434" i="13"/>
  <c r="M430" i="13"/>
  <c r="N430" i="13"/>
  <c r="M426" i="13"/>
  <c r="N426" i="13"/>
  <c r="M422" i="13"/>
  <c r="N422" i="13"/>
  <c r="M418" i="13"/>
  <c r="N418" i="13"/>
  <c r="M414" i="13"/>
  <c r="N414" i="13"/>
  <c r="M410" i="13"/>
  <c r="N410" i="13"/>
  <c r="M406" i="13"/>
  <c r="N406" i="13"/>
  <c r="M402" i="13"/>
  <c r="N402" i="13"/>
  <c r="M398" i="13"/>
  <c r="N398" i="13"/>
  <c r="M394" i="13"/>
  <c r="N394" i="13"/>
  <c r="M390" i="13"/>
  <c r="N390" i="13"/>
  <c r="M386" i="13"/>
  <c r="N386" i="13"/>
  <c r="M382" i="13"/>
  <c r="N382" i="13"/>
  <c r="M378" i="13"/>
  <c r="N378" i="13"/>
  <c r="M374" i="13"/>
  <c r="N374" i="13"/>
  <c r="M370" i="13"/>
  <c r="N370" i="13"/>
  <c r="M366" i="13"/>
  <c r="N366" i="13"/>
  <c r="M362" i="13"/>
  <c r="N362" i="13"/>
  <c r="M358" i="13"/>
  <c r="N358" i="13"/>
  <c r="M354" i="13"/>
  <c r="N354" i="13"/>
  <c r="M350" i="13"/>
  <c r="N350" i="13"/>
  <c r="M346" i="13"/>
  <c r="N346" i="13"/>
  <c r="M342" i="13"/>
  <c r="N342" i="13"/>
  <c r="M338" i="13"/>
  <c r="N338" i="13"/>
  <c r="M334" i="13"/>
  <c r="N334" i="13"/>
  <c r="M330" i="13"/>
  <c r="N330" i="13"/>
  <c r="M326" i="13"/>
  <c r="N326" i="13"/>
  <c r="M322" i="13"/>
  <c r="N322" i="13"/>
  <c r="M318" i="13"/>
  <c r="N318" i="13"/>
  <c r="M314" i="13"/>
  <c r="N314" i="13"/>
  <c r="M310" i="13"/>
  <c r="N310" i="13"/>
  <c r="M306" i="13"/>
  <c r="N306" i="13"/>
  <c r="M302" i="13"/>
  <c r="N302" i="13"/>
  <c r="M298" i="13"/>
  <c r="N298" i="13"/>
  <c r="M294" i="13"/>
  <c r="N294" i="13"/>
  <c r="M290" i="13"/>
  <c r="N290" i="13"/>
  <c r="M286" i="13"/>
  <c r="N286" i="13"/>
  <c r="M282" i="13"/>
  <c r="N282" i="13"/>
  <c r="M278" i="13"/>
  <c r="N278" i="13"/>
  <c r="M274" i="13"/>
  <c r="N274" i="13"/>
  <c r="M270" i="13"/>
  <c r="N270" i="13"/>
  <c r="M266" i="13"/>
  <c r="N266" i="13"/>
  <c r="M262" i="13"/>
  <c r="N262" i="13"/>
  <c r="M258" i="13"/>
  <c r="N258" i="13"/>
  <c r="M254" i="13"/>
  <c r="N254" i="13"/>
  <c r="M250" i="13"/>
  <c r="N250" i="13"/>
  <c r="M246" i="13"/>
  <c r="N246" i="13"/>
  <c r="M242" i="13"/>
  <c r="N242" i="13"/>
  <c r="M238" i="13"/>
  <c r="N238" i="13"/>
  <c r="M234" i="13"/>
  <c r="N234" i="13"/>
  <c r="M230" i="13"/>
  <c r="N230" i="13"/>
  <c r="M226" i="13"/>
  <c r="N226" i="13"/>
  <c r="M222" i="13"/>
  <c r="N222" i="13"/>
  <c r="M218" i="13"/>
  <c r="N218" i="13"/>
  <c r="M214" i="13"/>
  <c r="N214" i="13"/>
  <c r="M210" i="13"/>
  <c r="N210" i="13"/>
  <c r="M206" i="13"/>
  <c r="N206" i="13"/>
  <c r="M202" i="13"/>
  <c r="N202" i="13"/>
  <c r="M198" i="13"/>
  <c r="N198" i="13"/>
  <c r="M194" i="13"/>
  <c r="N194" i="13"/>
  <c r="M190" i="13"/>
  <c r="N190" i="13"/>
  <c r="M186" i="13"/>
  <c r="N186" i="13"/>
  <c r="M182" i="13"/>
  <c r="N182" i="13"/>
  <c r="M178" i="13"/>
  <c r="N178" i="13"/>
  <c r="M174" i="13"/>
  <c r="N174" i="13"/>
  <c r="M170" i="13"/>
  <c r="N170" i="13"/>
  <c r="M166" i="13"/>
  <c r="N166" i="13"/>
  <c r="M162" i="13"/>
  <c r="N162" i="13"/>
  <c r="M158" i="13"/>
  <c r="N158" i="13"/>
  <c r="M154" i="13"/>
  <c r="N154" i="13"/>
  <c r="M150" i="13"/>
  <c r="N150" i="13"/>
  <c r="M146" i="13"/>
  <c r="N146" i="13"/>
  <c r="M142" i="13"/>
  <c r="N142" i="13"/>
  <c r="M138" i="13"/>
  <c r="N138" i="13"/>
  <c r="M134" i="13"/>
  <c r="N134" i="13"/>
  <c r="M130" i="13"/>
  <c r="N130" i="13"/>
  <c r="M126" i="13"/>
  <c r="N126" i="13"/>
  <c r="M122" i="13"/>
  <c r="N122" i="13"/>
  <c r="M118" i="13"/>
  <c r="N118" i="13"/>
  <c r="M114" i="13"/>
  <c r="N114" i="13"/>
  <c r="M110" i="13"/>
  <c r="N110" i="13"/>
  <c r="M106" i="13"/>
  <c r="N106" i="13"/>
  <c r="M102" i="13"/>
  <c r="N102" i="13"/>
  <c r="M98" i="13"/>
  <c r="N98" i="13"/>
  <c r="M94" i="13"/>
  <c r="N94" i="13"/>
  <c r="M90" i="13"/>
  <c r="N90" i="13"/>
  <c r="M86" i="13"/>
  <c r="N86" i="13"/>
  <c r="M82" i="13"/>
  <c r="N82" i="13"/>
  <c r="M78" i="13"/>
  <c r="N78" i="13"/>
  <c r="M74" i="13"/>
  <c r="N74" i="13"/>
  <c r="M70" i="13"/>
  <c r="N70" i="13"/>
  <c r="M66" i="13"/>
  <c r="N66" i="13"/>
  <c r="M62" i="13"/>
  <c r="N62" i="13"/>
  <c r="M58" i="13"/>
  <c r="N58" i="13"/>
  <c r="M54" i="13"/>
  <c r="N54" i="13"/>
  <c r="M50" i="13"/>
  <c r="N50" i="13"/>
  <c r="M46" i="13"/>
  <c r="N46" i="13"/>
  <c r="M42" i="13"/>
  <c r="N42" i="13"/>
  <c r="M38" i="13"/>
  <c r="N38" i="13"/>
  <c r="M34" i="13"/>
  <c r="N34" i="13"/>
  <c r="M30" i="13"/>
  <c r="N30" i="13"/>
  <c r="M26" i="13"/>
  <c r="N26" i="13"/>
  <c r="M22" i="13"/>
  <c r="N22" i="13"/>
  <c r="M18" i="13"/>
  <c r="N18" i="13"/>
  <c r="M14" i="13"/>
  <c r="N14" i="13"/>
  <c r="M10" i="13"/>
  <c r="N10" i="13"/>
  <c r="M6" i="13"/>
  <c r="N6" i="13"/>
  <c r="M89" i="13"/>
  <c r="M153" i="13"/>
  <c r="M217" i="13"/>
  <c r="M281" i="13"/>
  <c r="M656" i="13"/>
  <c r="N656" i="13"/>
  <c r="M640" i="13"/>
  <c r="N640" i="13"/>
  <c r="M628" i="13"/>
  <c r="N628" i="13"/>
  <c r="M612" i="13"/>
  <c r="N612" i="13"/>
  <c r="M596" i="13"/>
  <c r="N596" i="13"/>
  <c r="M580" i="13"/>
  <c r="N580" i="13"/>
  <c r="M564" i="13"/>
  <c r="N564" i="13"/>
  <c r="M548" i="13"/>
  <c r="N548" i="13"/>
  <c r="M536" i="13"/>
  <c r="N536" i="13"/>
  <c r="M520" i="13"/>
  <c r="N520" i="13"/>
  <c r="M504" i="13"/>
  <c r="N504" i="13"/>
  <c r="M488" i="13"/>
  <c r="N488" i="13"/>
  <c r="M472" i="13"/>
  <c r="N472" i="13"/>
  <c r="M452" i="13"/>
  <c r="N452" i="13"/>
  <c r="M440" i="13"/>
  <c r="N440" i="13"/>
  <c r="M420" i="13"/>
  <c r="N420" i="13"/>
  <c r="M408" i="13"/>
  <c r="N408" i="13"/>
  <c r="M388" i="13"/>
  <c r="N388" i="13"/>
  <c r="M368" i="13"/>
  <c r="N368" i="13"/>
  <c r="M348" i="13"/>
  <c r="N348" i="13"/>
  <c r="M332" i="13"/>
  <c r="N332" i="13"/>
  <c r="M316" i="13"/>
  <c r="N316" i="13"/>
  <c r="M300" i="13"/>
  <c r="N300" i="13"/>
  <c r="M284" i="13"/>
  <c r="N284" i="13"/>
  <c r="M268" i="13"/>
  <c r="N268" i="13"/>
  <c r="M248" i="13"/>
  <c r="N248" i="13"/>
  <c r="M236" i="13"/>
  <c r="N236" i="13"/>
  <c r="M216" i="13"/>
  <c r="N216" i="13"/>
  <c r="M204" i="13"/>
  <c r="N204" i="13"/>
  <c r="M184" i="13"/>
  <c r="N184" i="13"/>
  <c r="M168" i="13"/>
  <c r="N168" i="13"/>
  <c r="M144" i="13"/>
  <c r="N144" i="13"/>
  <c r="M108" i="13"/>
  <c r="N108" i="13"/>
  <c r="M671" i="13"/>
  <c r="N671" i="13"/>
  <c r="M655" i="13"/>
  <c r="N655" i="13"/>
  <c r="M639" i="13"/>
  <c r="N639" i="13"/>
  <c r="M627" i="13"/>
  <c r="N627" i="13"/>
  <c r="M615" i="13"/>
  <c r="N615" i="13"/>
  <c r="M603" i="13"/>
  <c r="N603" i="13"/>
  <c r="M591" i="13"/>
  <c r="N591" i="13"/>
  <c r="M587" i="13"/>
  <c r="N587" i="13"/>
  <c r="M579" i="13"/>
  <c r="N579" i="13"/>
  <c r="M571" i="13"/>
  <c r="N571" i="13"/>
  <c r="M563" i="13"/>
  <c r="N563" i="13"/>
  <c r="M559" i="13"/>
  <c r="N559" i="13"/>
  <c r="M551" i="13"/>
  <c r="N551" i="13"/>
  <c r="M543" i="13"/>
  <c r="N543" i="13"/>
  <c r="M531" i="13"/>
  <c r="N531" i="13"/>
  <c r="M519" i="13"/>
  <c r="N519" i="13"/>
  <c r="M507" i="13"/>
  <c r="N507" i="13"/>
  <c r="M491" i="13"/>
  <c r="N491" i="13"/>
  <c r="M471" i="13"/>
  <c r="N471" i="13"/>
  <c r="M407" i="13"/>
  <c r="N407" i="13"/>
  <c r="M677" i="13"/>
  <c r="N677" i="13"/>
  <c r="M673" i="13"/>
  <c r="N673" i="13"/>
  <c r="M669" i="13"/>
  <c r="N669" i="13"/>
  <c r="M665" i="13"/>
  <c r="N665" i="13"/>
  <c r="M661" i="13"/>
  <c r="N661" i="13"/>
  <c r="M657" i="13"/>
  <c r="N657" i="13"/>
  <c r="M653" i="13"/>
  <c r="N653" i="13"/>
  <c r="M649" i="13"/>
  <c r="N649" i="13"/>
  <c r="M645" i="13"/>
  <c r="N645" i="13"/>
  <c r="M641" i="13"/>
  <c r="N641" i="13"/>
  <c r="M637" i="13"/>
  <c r="N637" i="13"/>
  <c r="M633" i="13"/>
  <c r="N633" i="13"/>
  <c r="M629" i="13"/>
  <c r="N629" i="13"/>
  <c r="M625" i="13"/>
  <c r="N625" i="13"/>
  <c r="M621" i="13"/>
  <c r="N621" i="13"/>
  <c r="M617" i="13"/>
  <c r="N617" i="13"/>
  <c r="M613" i="13"/>
  <c r="N613" i="13"/>
  <c r="M609" i="13"/>
  <c r="N609" i="13"/>
  <c r="M605" i="13"/>
  <c r="N605" i="13"/>
  <c r="M601" i="13"/>
  <c r="N601" i="13"/>
  <c r="M597" i="13"/>
  <c r="N597" i="13"/>
  <c r="M593" i="13"/>
  <c r="N593" i="13"/>
  <c r="M589" i="13"/>
  <c r="N589" i="13"/>
  <c r="M585" i="13"/>
  <c r="N585" i="13"/>
  <c r="M581" i="13"/>
  <c r="N581" i="13"/>
  <c r="M577" i="13"/>
  <c r="N577" i="13"/>
  <c r="M573" i="13"/>
  <c r="N573" i="13"/>
  <c r="M569" i="13"/>
  <c r="N569" i="13"/>
  <c r="M565" i="13"/>
  <c r="N565" i="13"/>
  <c r="M561" i="13"/>
  <c r="N561" i="13"/>
  <c r="M557" i="13"/>
  <c r="N557" i="13"/>
  <c r="M553" i="13"/>
  <c r="N553" i="13"/>
  <c r="M549" i="13"/>
  <c r="N549" i="13"/>
  <c r="M545" i="13"/>
  <c r="N545" i="13"/>
  <c r="M541" i="13"/>
  <c r="N541" i="13"/>
  <c r="M537" i="13"/>
  <c r="N537" i="13"/>
  <c r="M533" i="13"/>
  <c r="N533" i="13"/>
  <c r="M529" i="13"/>
  <c r="N529" i="13"/>
  <c r="M525" i="13"/>
  <c r="N525" i="13"/>
  <c r="M521" i="13"/>
  <c r="N521" i="13"/>
  <c r="M517" i="13"/>
  <c r="N517" i="13"/>
  <c r="M513" i="13"/>
  <c r="N513" i="13"/>
  <c r="M509" i="13"/>
  <c r="N509" i="13"/>
  <c r="M505" i="13"/>
  <c r="N505" i="13"/>
  <c r="M501" i="13"/>
  <c r="N501" i="13"/>
  <c r="M497" i="13"/>
  <c r="N497" i="13"/>
  <c r="M493" i="13"/>
  <c r="N493" i="13"/>
  <c r="M489" i="13"/>
  <c r="N489" i="13"/>
  <c r="M485" i="13"/>
  <c r="N485" i="13"/>
  <c r="M481" i="13"/>
  <c r="N481" i="13"/>
  <c r="M477" i="13"/>
  <c r="N477" i="13"/>
  <c r="M473" i="13"/>
  <c r="N473" i="13"/>
  <c r="M469" i="13"/>
  <c r="N469" i="13"/>
  <c r="M465" i="13"/>
  <c r="N465" i="13"/>
  <c r="M461" i="13"/>
  <c r="N461" i="13"/>
  <c r="M457" i="13"/>
  <c r="N457" i="13"/>
  <c r="M453" i="13"/>
  <c r="N453" i="13"/>
  <c r="M449" i="13"/>
  <c r="N449" i="13"/>
  <c r="M445" i="13"/>
  <c r="N445" i="13"/>
  <c r="M441" i="13"/>
  <c r="N441" i="13"/>
  <c r="M437" i="13"/>
  <c r="N437" i="13"/>
  <c r="M433" i="13"/>
  <c r="N433" i="13"/>
  <c r="M429" i="13"/>
  <c r="N429" i="13"/>
  <c r="M425" i="13"/>
  <c r="N425" i="13"/>
  <c r="M421" i="13"/>
  <c r="N421" i="13"/>
  <c r="M417" i="13"/>
  <c r="N417" i="13"/>
  <c r="M413" i="13"/>
  <c r="N413" i="13"/>
  <c r="M409" i="13"/>
  <c r="N409" i="13"/>
  <c r="M405" i="13"/>
  <c r="N405" i="13"/>
  <c r="M401" i="13"/>
  <c r="N401" i="13"/>
  <c r="M397" i="13"/>
  <c r="N397" i="13"/>
  <c r="M393" i="13"/>
  <c r="N393" i="13"/>
  <c r="M389" i="13"/>
  <c r="N389" i="13"/>
  <c r="M385" i="13"/>
  <c r="N385" i="13"/>
  <c r="M381" i="13"/>
  <c r="N381" i="13"/>
  <c r="M377" i="13"/>
  <c r="N377" i="13"/>
  <c r="M373" i="13"/>
  <c r="N373" i="13"/>
  <c r="M369" i="13"/>
  <c r="N369" i="13"/>
  <c r="M365" i="13"/>
  <c r="N365" i="13"/>
  <c r="M361" i="13"/>
  <c r="N361" i="13"/>
  <c r="M357" i="13"/>
  <c r="N357" i="13"/>
  <c r="M353" i="13"/>
  <c r="N353" i="13"/>
  <c r="M349" i="13"/>
  <c r="N349" i="13"/>
  <c r="M345" i="13"/>
  <c r="N345" i="13"/>
  <c r="M341" i="13"/>
  <c r="N341" i="13"/>
  <c r="M337" i="13"/>
  <c r="N337" i="13"/>
  <c r="M333" i="13"/>
  <c r="N333" i="13"/>
  <c r="M329" i="13"/>
  <c r="N329" i="13"/>
  <c r="M325" i="13"/>
  <c r="N325" i="13"/>
  <c r="M317" i="13"/>
  <c r="N317" i="13"/>
  <c r="M309" i="13"/>
  <c r="N309" i="13"/>
  <c r="M305" i="13"/>
  <c r="N305" i="13"/>
  <c r="M301" i="13"/>
  <c r="N301" i="13"/>
  <c r="M297" i="13"/>
  <c r="N297" i="13"/>
  <c r="M293" i="13"/>
  <c r="N293" i="13"/>
  <c r="M285" i="13"/>
  <c r="N285" i="13"/>
  <c r="M277" i="13"/>
  <c r="N277" i="13"/>
  <c r="M273" i="13"/>
  <c r="N273" i="13"/>
  <c r="M269" i="13"/>
  <c r="N269" i="13"/>
  <c r="M265" i="13"/>
  <c r="N265" i="13"/>
  <c r="M261" i="13"/>
  <c r="N261" i="13"/>
  <c r="M253" i="13"/>
  <c r="N253" i="13"/>
  <c r="M245" i="13"/>
  <c r="N245" i="13"/>
  <c r="M241" i="13"/>
  <c r="N241" i="13"/>
  <c r="M237" i="13"/>
  <c r="N237" i="13"/>
  <c r="M233" i="13"/>
  <c r="N233" i="13"/>
  <c r="M229" i="13"/>
  <c r="N229" i="13"/>
  <c r="M221" i="13"/>
  <c r="N221" i="13"/>
  <c r="M213" i="13"/>
  <c r="N213" i="13"/>
  <c r="M209" i="13"/>
  <c r="N209" i="13"/>
  <c r="M205" i="13"/>
  <c r="N205" i="13"/>
  <c r="M201" i="13"/>
  <c r="N201" i="13"/>
  <c r="M197" i="13"/>
  <c r="N197" i="13"/>
  <c r="M189" i="13"/>
  <c r="N189" i="13"/>
  <c r="M181" i="13"/>
  <c r="N181" i="13"/>
  <c r="M177" i="13"/>
  <c r="N177" i="13"/>
  <c r="M173" i="13"/>
  <c r="N173" i="13"/>
  <c r="M169" i="13"/>
  <c r="N169" i="13"/>
  <c r="M165" i="13"/>
  <c r="N165" i="13"/>
  <c r="M157" i="13"/>
  <c r="N157" i="13"/>
  <c r="M149" i="13"/>
  <c r="N149" i="13"/>
  <c r="M145" i="13"/>
  <c r="N145" i="13"/>
  <c r="M141" i="13"/>
  <c r="N141" i="13"/>
  <c r="M137" i="13"/>
  <c r="N137" i="13"/>
  <c r="M133" i="13"/>
  <c r="N133" i="13"/>
  <c r="M125" i="13"/>
  <c r="N125" i="13"/>
  <c r="M117" i="13"/>
  <c r="N117" i="13"/>
  <c r="M113" i="13"/>
  <c r="N113" i="13"/>
  <c r="M109" i="13"/>
  <c r="N109" i="13"/>
  <c r="M105" i="13"/>
  <c r="N105" i="13"/>
  <c r="M101" i="13"/>
  <c r="N101" i="13"/>
  <c r="M93" i="13"/>
  <c r="N93" i="13"/>
  <c r="M85" i="13"/>
  <c r="N85" i="13"/>
  <c r="M81" i="13"/>
  <c r="N81" i="13"/>
  <c r="M77" i="13"/>
  <c r="N77" i="13"/>
  <c r="M73" i="13"/>
  <c r="N73" i="13"/>
  <c r="M69" i="13"/>
  <c r="N69" i="13"/>
  <c r="M65" i="13"/>
  <c r="N65" i="13"/>
  <c r="M61" i="13"/>
  <c r="N61" i="13"/>
  <c r="M57" i="13"/>
  <c r="N57" i="13"/>
  <c r="M53" i="13"/>
  <c r="N53" i="13"/>
  <c r="M49" i="13"/>
  <c r="N49" i="13"/>
  <c r="M41" i="13"/>
  <c r="N41" i="13"/>
  <c r="M37" i="13"/>
  <c r="N37" i="13"/>
  <c r="M33" i="13"/>
  <c r="N33" i="13"/>
  <c r="M25" i="13"/>
  <c r="N25" i="13"/>
  <c r="M21" i="13"/>
  <c r="N21" i="13"/>
  <c r="M17" i="13"/>
  <c r="N17" i="13"/>
  <c r="M13" i="13"/>
  <c r="N13" i="13"/>
  <c r="M9" i="13"/>
  <c r="N9" i="13"/>
  <c r="M5" i="13"/>
  <c r="N5" i="13"/>
  <c r="M97" i="13"/>
  <c r="M161" i="13"/>
  <c r="M225" i="13"/>
  <c r="M289" i="13"/>
  <c r="H678" i="13"/>
  <c r="M678" i="13" l="1"/>
  <c r="G685" i="13"/>
  <c r="D680" i="13"/>
  <c r="N678" i="13"/>
  <c r="J568" i="13" l="1"/>
  <c r="J440" i="13"/>
  <c r="K176" i="13"/>
  <c r="K112" i="13"/>
  <c r="K48" i="13"/>
  <c r="K678" i="13"/>
  <c r="I677" i="13"/>
  <c r="K677" i="13" s="1"/>
  <c r="I676" i="13"/>
  <c r="K676" i="13" s="1"/>
  <c r="I675" i="13"/>
  <c r="K675" i="13" s="1"/>
  <c r="I674" i="13"/>
  <c r="K674" i="13" s="1"/>
  <c r="I673" i="13"/>
  <c r="K673" i="13" s="1"/>
  <c r="I672" i="13"/>
  <c r="K672" i="13" s="1"/>
  <c r="I671" i="13"/>
  <c r="K671" i="13" s="1"/>
  <c r="I670" i="13"/>
  <c r="K670" i="13" s="1"/>
  <c r="I669" i="13"/>
  <c r="K669" i="13" s="1"/>
  <c r="I668" i="13"/>
  <c r="K668" i="13" s="1"/>
  <c r="I667" i="13"/>
  <c r="K667" i="13" s="1"/>
  <c r="I666" i="13"/>
  <c r="K666" i="13" s="1"/>
  <c r="I665" i="13"/>
  <c r="K665" i="13" s="1"/>
  <c r="I664" i="13"/>
  <c r="K664" i="13" s="1"/>
  <c r="I663" i="13"/>
  <c r="K663" i="13" s="1"/>
  <c r="I662" i="13"/>
  <c r="K662" i="13" s="1"/>
  <c r="I661" i="13"/>
  <c r="K661" i="13" s="1"/>
  <c r="I660" i="13"/>
  <c r="K660" i="13" s="1"/>
  <c r="I659" i="13"/>
  <c r="K659" i="13" s="1"/>
  <c r="I658" i="13"/>
  <c r="K658" i="13" s="1"/>
  <c r="I657" i="13"/>
  <c r="K657" i="13" s="1"/>
  <c r="I656" i="13"/>
  <c r="K656" i="13" s="1"/>
  <c r="I655" i="13"/>
  <c r="K655" i="13" s="1"/>
  <c r="I654" i="13"/>
  <c r="K654" i="13" s="1"/>
  <c r="I653" i="13"/>
  <c r="K653" i="13" s="1"/>
  <c r="I652" i="13"/>
  <c r="K652" i="13" s="1"/>
  <c r="I651" i="13"/>
  <c r="K651" i="13" s="1"/>
  <c r="I650" i="13"/>
  <c r="K650" i="13" s="1"/>
  <c r="I649" i="13"/>
  <c r="K649" i="13" s="1"/>
  <c r="I648" i="13"/>
  <c r="K648" i="13" s="1"/>
  <c r="I647" i="13"/>
  <c r="K647" i="13" s="1"/>
  <c r="I646" i="13"/>
  <c r="K646" i="13" s="1"/>
  <c r="I645" i="13"/>
  <c r="K645" i="13" s="1"/>
  <c r="I644" i="13"/>
  <c r="K644" i="13" s="1"/>
  <c r="I643" i="13"/>
  <c r="K643" i="13" s="1"/>
  <c r="I642" i="13"/>
  <c r="K642" i="13" s="1"/>
  <c r="I641" i="13"/>
  <c r="K641" i="13" s="1"/>
  <c r="I640" i="13"/>
  <c r="K640" i="13" s="1"/>
  <c r="I639" i="13"/>
  <c r="K639" i="13" s="1"/>
  <c r="I638" i="13"/>
  <c r="K638" i="13" s="1"/>
  <c r="I637" i="13"/>
  <c r="K637" i="13" s="1"/>
  <c r="I636" i="13"/>
  <c r="K636" i="13" s="1"/>
  <c r="I635" i="13"/>
  <c r="K635" i="13" s="1"/>
  <c r="I634" i="13"/>
  <c r="K634" i="13" s="1"/>
  <c r="I633" i="13"/>
  <c r="K633" i="13" s="1"/>
  <c r="I632" i="13"/>
  <c r="K632" i="13" s="1"/>
  <c r="I631" i="13"/>
  <c r="K631" i="13" s="1"/>
  <c r="I630" i="13"/>
  <c r="K630" i="13" s="1"/>
  <c r="I629" i="13"/>
  <c r="K629" i="13" s="1"/>
  <c r="I628" i="13"/>
  <c r="K628" i="13" s="1"/>
  <c r="I627" i="13"/>
  <c r="K627" i="13" s="1"/>
  <c r="I626" i="13"/>
  <c r="K626" i="13" s="1"/>
  <c r="I625" i="13"/>
  <c r="K625" i="13" s="1"/>
  <c r="I624" i="13"/>
  <c r="K624" i="13" s="1"/>
  <c r="I623" i="13"/>
  <c r="K623" i="13" s="1"/>
  <c r="I622" i="13"/>
  <c r="K622" i="13" s="1"/>
  <c r="I621" i="13"/>
  <c r="K621" i="13" s="1"/>
  <c r="I620" i="13"/>
  <c r="K620" i="13" s="1"/>
  <c r="I619" i="13"/>
  <c r="K619" i="13" s="1"/>
  <c r="I618" i="13"/>
  <c r="K618" i="13" s="1"/>
  <c r="I617" i="13"/>
  <c r="K617" i="13" s="1"/>
  <c r="I616" i="13"/>
  <c r="K616" i="13" s="1"/>
  <c r="I615" i="13"/>
  <c r="K615" i="13" s="1"/>
  <c r="I614" i="13"/>
  <c r="K614" i="13" s="1"/>
  <c r="I613" i="13"/>
  <c r="K613" i="13" s="1"/>
  <c r="I612" i="13"/>
  <c r="K612" i="13" s="1"/>
  <c r="I611" i="13"/>
  <c r="K611" i="13" s="1"/>
  <c r="I610" i="13"/>
  <c r="K610" i="13" s="1"/>
  <c r="I609" i="13"/>
  <c r="K609" i="13" s="1"/>
  <c r="I608" i="13"/>
  <c r="K608" i="13" s="1"/>
  <c r="I607" i="13"/>
  <c r="K607" i="13" s="1"/>
  <c r="I606" i="13"/>
  <c r="K606" i="13" s="1"/>
  <c r="I605" i="13"/>
  <c r="K605" i="13" s="1"/>
  <c r="I604" i="13"/>
  <c r="K604" i="13" s="1"/>
  <c r="I603" i="13"/>
  <c r="K603" i="13" s="1"/>
  <c r="I602" i="13"/>
  <c r="K602" i="13" s="1"/>
  <c r="I601" i="13"/>
  <c r="K601" i="13" s="1"/>
  <c r="I600" i="13"/>
  <c r="K600" i="13" s="1"/>
  <c r="I599" i="13"/>
  <c r="K599" i="13" s="1"/>
  <c r="I598" i="13"/>
  <c r="K598" i="13" s="1"/>
  <c r="I597" i="13"/>
  <c r="K597" i="13" s="1"/>
  <c r="I596" i="13"/>
  <c r="K596" i="13" s="1"/>
  <c r="I595" i="13"/>
  <c r="K595" i="13" s="1"/>
  <c r="I594" i="13"/>
  <c r="K594" i="13" s="1"/>
  <c r="I593" i="13"/>
  <c r="K593" i="13" s="1"/>
  <c r="I592" i="13"/>
  <c r="K592" i="13" s="1"/>
  <c r="I591" i="13"/>
  <c r="K591" i="13" s="1"/>
  <c r="I590" i="13"/>
  <c r="K590" i="13" s="1"/>
  <c r="I589" i="13"/>
  <c r="K589" i="13" s="1"/>
  <c r="I588" i="13"/>
  <c r="K588" i="13" s="1"/>
  <c r="I587" i="13"/>
  <c r="K587" i="13" s="1"/>
  <c r="I586" i="13"/>
  <c r="K586" i="13" s="1"/>
  <c r="I585" i="13"/>
  <c r="K585" i="13" s="1"/>
  <c r="I584" i="13"/>
  <c r="K584" i="13" s="1"/>
  <c r="I583" i="13"/>
  <c r="K583" i="13" s="1"/>
  <c r="I582" i="13"/>
  <c r="K582" i="13" s="1"/>
  <c r="I581" i="13"/>
  <c r="K581" i="13" s="1"/>
  <c r="I580" i="13"/>
  <c r="K580" i="13" s="1"/>
  <c r="I579" i="13"/>
  <c r="K579" i="13" s="1"/>
  <c r="I578" i="13"/>
  <c r="K578" i="13" s="1"/>
  <c r="I577" i="13"/>
  <c r="K577" i="13" s="1"/>
  <c r="I576" i="13"/>
  <c r="K576" i="13" s="1"/>
  <c r="I575" i="13"/>
  <c r="K575" i="13" s="1"/>
  <c r="I574" i="13"/>
  <c r="K574" i="13" s="1"/>
  <c r="I573" i="13"/>
  <c r="K573" i="13" s="1"/>
  <c r="I572" i="13"/>
  <c r="K572" i="13" s="1"/>
  <c r="I571" i="13"/>
  <c r="K571" i="13" s="1"/>
  <c r="I570" i="13"/>
  <c r="K570" i="13" s="1"/>
  <c r="I569" i="13"/>
  <c r="K569" i="13" s="1"/>
  <c r="I568" i="13"/>
  <c r="K568" i="13" s="1"/>
  <c r="I567" i="13"/>
  <c r="K567" i="13" s="1"/>
  <c r="I566" i="13"/>
  <c r="K566" i="13" s="1"/>
  <c r="I565" i="13"/>
  <c r="K565" i="13" s="1"/>
  <c r="I564" i="13"/>
  <c r="K564" i="13" s="1"/>
  <c r="I563" i="13"/>
  <c r="K563" i="13" s="1"/>
  <c r="I562" i="13"/>
  <c r="K562" i="13" s="1"/>
  <c r="I561" i="13"/>
  <c r="K561" i="13" s="1"/>
  <c r="I560" i="13"/>
  <c r="K560" i="13" s="1"/>
  <c r="I559" i="13"/>
  <c r="K559" i="13" s="1"/>
  <c r="I558" i="13"/>
  <c r="K558" i="13" s="1"/>
  <c r="I557" i="13"/>
  <c r="K557" i="13" s="1"/>
  <c r="I556" i="13"/>
  <c r="K556" i="13" s="1"/>
  <c r="I555" i="13"/>
  <c r="K555" i="13" s="1"/>
  <c r="I554" i="13"/>
  <c r="K554" i="13" s="1"/>
  <c r="I553" i="13"/>
  <c r="K553" i="13" s="1"/>
  <c r="I552" i="13"/>
  <c r="K552" i="13" s="1"/>
  <c r="I551" i="13"/>
  <c r="K551" i="13" s="1"/>
  <c r="I550" i="13"/>
  <c r="K550" i="13" s="1"/>
  <c r="I549" i="13"/>
  <c r="K549" i="13" s="1"/>
  <c r="I548" i="13"/>
  <c r="K548" i="13" s="1"/>
  <c r="I547" i="13"/>
  <c r="K547" i="13" s="1"/>
  <c r="I546" i="13"/>
  <c r="K546" i="13" s="1"/>
  <c r="I545" i="13"/>
  <c r="K545" i="13" s="1"/>
  <c r="I544" i="13"/>
  <c r="K544" i="13" s="1"/>
  <c r="I543" i="13"/>
  <c r="K543" i="13" s="1"/>
  <c r="I542" i="13"/>
  <c r="K542" i="13" s="1"/>
  <c r="I541" i="13"/>
  <c r="K541" i="13" s="1"/>
  <c r="I540" i="13"/>
  <c r="K540" i="13" s="1"/>
  <c r="I539" i="13"/>
  <c r="K539" i="13" s="1"/>
  <c r="I538" i="13"/>
  <c r="K538" i="13" s="1"/>
  <c r="I537" i="13"/>
  <c r="K537" i="13" s="1"/>
  <c r="I536" i="13"/>
  <c r="K536" i="13" s="1"/>
  <c r="I535" i="13"/>
  <c r="K535" i="13" s="1"/>
  <c r="I534" i="13"/>
  <c r="K534" i="13" s="1"/>
  <c r="I533" i="13"/>
  <c r="K533" i="13" s="1"/>
  <c r="I532" i="13"/>
  <c r="K532" i="13" s="1"/>
  <c r="I531" i="13"/>
  <c r="K531" i="13" s="1"/>
  <c r="I530" i="13"/>
  <c r="K530" i="13" s="1"/>
  <c r="I529" i="13"/>
  <c r="K529" i="13" s="1"/>
  <c r="I528" i="13"/>
  <c r="K528" i="13" s="1"/>
  <c r="I527" i="13"/>
  <c r="K527" i="13" s="1"/>
  <c r="I526" i="13"/>
  <c r="K526" i="13" s="1"/>
  <c r="I525" i="13"/>
  <c r="K525" i="13" s="1"/>
  <c r="I524" i="13"/>
  <c r="K524" i="13" s="1"/>
  <c r="I523" i="13"/>
  <c r="K523" i="13" s="1"/>
  <c r="I522" i="13"/>
  <c r="K522" i="13" s="1"/>
  <c r="I521" i="13"/>
  <c r="K521" i="13" s="1"/>
  <c r="I520" i="13"/>
  <c r="K520" i="13" s="1"/>
  <c r="I519" i="13"/>
  <c r="K519" i="13" s="1"/>
  <c r="I518" i="13"/>
  <c r="K518" i="13" s="1"/>
  <c r="I517" i="13"/>
  <c r="K517" i="13" s="1"/>
  <c r="I516" i="13"/>
  <c r="K516" i="13" s="1"/>
  <c r="I515" i="13"/>
  <c r="K515" i="13" s="1"/>
  <c r="I514" i="13"/>
  <c r="K514" i="13" s="1"/>
  <c r="I513" i="13"/>
  <c r="K513" i="13" s="1"/>
  <c r="I512" i="13"/>
  <c r="K512" i="13" s="1"/>
  <c r="I511" i="13"/>
  <c r="K511" i="13" s="1"/>
  <c r="I510" i="13"/>
  <c r="K510" i="13" s="1"/>
  <c r="I509" i="13"/>
  <c r="K509" i="13" s="1"/>
  <c r="I508" i="13"/>
  <c r="K508" i="13" s="1"/>
  <c r="I507" i="13"/>
  <c r="K507" i="13" s="1"/>
  <c r="I506" i="13"/>
  <c r="K506" i="13" s="1"/>
  <c r="I505" i="13"/>
  <c r="K505" i="13" s="1"/>
  <c r="I504" i="13"/>
  <c r="K504" i="13" s="1"/>
  <c r="I503" i="13"/>
  <c r="K503" i="13" s="1"/>
  <c r="I502" i="13"/>
  <c r="K502" i="13" s="1"/>
  <c r="I501" i="13"/>
  <c r="K501" i="13" s="1"/>
  <c r="I500" i="13"/>
  <c r="K500" i="13" s="1"/>
  <c r="I499" i="13"/>
  <c r="K499" i="13" s="1"/>
  <c r="I498" i="13"/>
  <c r="K498" i="13" s="1"/>
  <c r="I497" i="13"/>
  <c r="K497" i="13" s="1"/>
  <c r="I496" i="13"/>
  <c r="K496" i="13" s="1"/>
  <c r="I495" i="13"/>
  <c r="K495" i="13" s="1"/>
  <c r="I494" i="13"/>
  <c r="K494" i="13" s="1"/>
  <c r="I493" i="13"/>
  <c r="K493" i="13" s="1"/>
  <c r="I492" i="13"/>
  <c r="K492" i="13" s="1"/>
  <c r="I491" i="13"/>
  <c r="K491" i="13" s="1"/>
  <c r="I490" i="13"/>
  <c r="K490" i="13" s="1"/>
  <c r="I489" i="13"/>
  <c r="K489" i="13" s="1"/>
  <c r="I488" i="13"/>
  <c r="K488" i="13" s="1"/>
  <c r="I487" i="13"/>
  <c r="K487" i="13" s="1"/>
  <c r="I486" i="13"/>
  <c r="K486" i="13" s="1"/>
  <c r="I485" i="13"/>
  <c r="K485" i="13" s="1"/>
  <c r="I484" i="13"/>
  <c r="K484" i="13" s="1"/>
  <c r="I483" i="13"/>
  <c r="K483" i="13" s="1"/>
  <c r="I482" i="13"/>
  <c r="K482" i="13" s="1"/>
  <c r="I481" i="13"/>
  <c r="K481" i="13" s="1"/>
  <c r="I480" i="13"/>
  <c r="K480" i="13" s="1"/>
  <c r="I479" i="13"/>
  <c r="K479" i="13" s="1"/>
  <c r="I478" i="13"/>
  <c r="K478" i="13" s="1"/>
  <c r="I477" i="13"/>
  <c r="K477" i="13" s="1"/>
  <c r="I476" i="13"/>
  <c r="K476" i="13" s="1"/>
  <c r="I475" i="13"/>
  <c r="K475" i="13" s="1"/>
  <c r="I474" i="13"/>
  <c r="K474" i="13" s="1"/>
  <c r="I473" i="13"/>
  <c r="K473" i="13" s="1"/>
  <c r="I472" i="13"/>
  <c r="K472" i="13" s="1"/>
  <c r="I471" i="13"/>
  <c r="K471" i="13" s="1"/>
  <c r="I470" i="13"/>
  <c r="K470" i="13" s="1"/>
  <c r="I469" i="13"/>
  <c r="K469" i="13" s="1"/>
  <c r="I468" i="13"/>
  <c r="K468" i="13" s="1"/>
  <c r="I467" i="13"/>
  <c r="K467" i="13" s="1"/>
  <c r="I466" i="13"/>
  <c r="K466" i="13" s="1"/>
  <c r="I465" i="13"/>
  <c r="K465" i="13" s="1"/>
  <c r="I464" i="13"/>
  <c r="K464" i="13" s="1"/>
  <c r="I463" i="13"/>
  <c r="K463" i="13" s="1"/>
  <c r="I462" i="13"/>
  <c r="K462" i="13" s="1"/>
  <c r="I461" i="13"/>
  <c r="K461" i="13" s="1"/>
  <c r="I460" i="13"/>
  <c r="K460" i="13" s="1"/>
  <c r="I459" i="13"/>
  <c r="K459" i="13" s="1"/>
  <c r="I458" i="13"/>
  <c r="K458" i="13" s="1"/>
  <c r="I457" i="13"/>
  <c r="K457" i="13" s="1"/>
  <c r="I456" i="13"/>
  <c r="K456" i="13" s="1"/>
  <c r="I455" i="13"/>
  <c r="K455" i="13" s="1"/>
  <c r="I454" i="13"/>
  <c r="K454" i="13" s="1"/>
  <c r="I453" i="13"/>
  <c r="K453" i="13" s="1"/>
  <c r="I452" i="13"/>
  <c r="K452" i="13" s="1"/>
  <c r="I451" i="13"/>
  <c r="K451" i="13" s="1"/>
  <c r="I450" i="13"/>
  <c r="K450" i="13" s="1"/>
  <c r="I449" i="13"/>
  <c r="K449" i="13" s="1"/>
  <c r="I448" i="13"/>
  <c r="K448" i="13" s="1"/>
  <c r="I447" i="13"/>
  <c r="K447" i="13" s="1"/>
  <c r="I446" i="13"/>
  <c r="K446" i="13" s="1"/>
  <c r="I445" i="13"/>
  <c r="K445" i="13" s="1"/>
  <c r="I444" i="13"/>
  <c r="K444" i="13" s="1"/>
  <c r="I443" i="13"/>
  <c r="K443" i="13" s="1"/>
  <c r="I442" i="13"/>
  <c r="K442" i="13" s="1"/>
  <c r="I441" i="13"/>
  <c r="K441" i="13" s="1"/>
  <c r="I440" i="13"/>
  <c r="K440" i="13" s="1"/>
  <c r="I439" i="13"/>
  <c r="K439" i="13" s="1"/>
  <c r="I438" i="13"/>
  <c r="K438" i="13" s="1"/>
  <c r="I437" i="13"/>
  <c r="K437" i="13" s="1"/>
  <c r="I436" i="13"/>
  <c r="K436" i="13" s="1"/>
  <c r="I435" i="13"/>
  <c r="K435" i="13" s="1"/>
  <c r="I434" i="13"/>
  <c r="K434" i="13" s="1"/>
  <c r="I433" i="13"/>
  <c r="K433" i="13" s="1"/>
  <c r="I432" i="13"/>
  <c r="K432" i="13" s="1"/>
  <c r="I431" i="13"/>
  <c r="K431" i="13" s="1"/>
  <c r="I430" i="13"/>
  <c r="K430" i="13" s="1"/>
  <c r="I429" i="13"/>
  <c r="K429" i="13" s="1"/>
  <c r="I428" i="13"/>
  <c r="K428" i="13" s="1"/>
  <c r="I427" i="13"/>
  <c r="K427" i="13" s="1"/>
  <c r="I426" i="13"/>
  <c r="K426" i="13" s="1"/>
  <c r="I425" i="13"/>
  <c r="K425" i="13" s="1"/>
  <c r="I424" i="13"/>
  <c r="K424" i="13" s="1"/>
  <c r="I423" i="13"/>
  <c r="K423" i="13" s="1"/>
  <c r="I422" i="13"/>
  <c r="K422" i="13" s="1"/>
  <c r="I421" i="13"/>
  <c r="K421" i="13" s="1"/>
  <c r="I420" i="13"/>
  <c r="K420" i="13" s="1"/>
  <c r="I419" i="13"/>
  <c r="K419" i="13" s="1"/>
  <c r="I418" i="13"/>
  <c r="K418" i="13" s="1"/>
  <c r="I417" i="13"/>
  <c r="K417" i="13" s="1"/>
  <c r="I416" i="13"/>
  <c r="K416" i="13" s="1"/>
  <c r="I415" i="13"/>
  <c r="K415" i="13" s="1"/>
  <c r="I414" i="13"/>
  <c r="K414" i="13" s="1"/>
  <c r="I413" i="13"/>
  <c r="K413" i="13" s="1"/>
  <c r="I412" i="13"/>
  <c r="K412" i="13" s="1"/>
  <c r="I411" i="13"/>
  <c r="K411" i="13" s="1"/>
  <c r="I410" i="13"/>
  <c r="K410" i="13" s="1"/>
  <c r="I409" i="13"/>
  <c r="K409" i="13" s="1"/>
  <c r="I408" i="13"/>
  <c r="K408" i="13" s="1"/>
  <c r="I407" i="13"/>
  <c r="K407" i="13" s="1"/>
  <c r="I406" i="13"/>
  <c r="K406" i="13" s="1"/>
  <c r="I405" i="13"/>
  <c r="K405" i="13" s="1"/>
  <c r="I404" i="13"/>
  <c r="K404" i="13" s="1"/>
  <c r="I403" i="13"/>
  <c r="K403" i="13" s="1"/>
  <c r="I402" i="13"/>
  <c r="K402" i="13" s="1"/>
  <c r="I401" i="13"/>
  <c r="K401" i="13" s="1"/>
  <c r="I400" i="13"/>
  <c r="K400" i="13" s="1"/>
  <c r="I399" i="13"/>
  <c r="K399" i="13" s="1"/>
  <c r="I398" i="13"/>
  <c r="K398" i="13" s="1"/>
  <c r="I397" i="13"/>
  <c r="K397" i="13" s="1"/>
  <c r="I396" i="13"/>
  <c r="K396" i="13" s="1"/>
  <c r="I395" i="13"/>
  <c r="K395" i="13" s="1"/>
  <c r="I394" i="13"/>
  <c r="K394" i="13" s="1"/>
  <c r="I393" i="13"/>
  <c r="K393" i="13" s="1"/>
  <c r="I392" i="13"/>
  <c r="K392" i="13" s="1"/>
  <c r="I391" i="13"/>
  <c r="K391" i="13" s="1"/>
  <c r="I390" i="13"/>
  <c r="K390" i="13" s="1"/>
  <c r="I389" i="13"/>
  <c r="K389" i="13" s="1"/>
  <c r="I388" i="13"/>
  <c r="K388" i="13" s="1"/>
  <c r="I387" i="13"/>
  <c r="K387" i="13" s="1"/>
  <c r="I386" i="13"/>
  <c r="K386" i="13" s="1"/>
  <c r="I385" i="13"/>
  <c r="K385" i="13" s="1"/>
  <c r="I384" i="13"/>
  <c r="K384" i="13" s="1"/>
  <c r="I383" i="13"/>
  <c r="K383" i="13" s="1"/>
  <c r="I382" i="13"/>
  <c r="K382" i="13" s="1"/>
  <c r="I381" i="13"/>
  <c r="K381" i="13" s="1"/>
  <c r="I380" i="13"/>
  <c r="K380" i="13" s="1"/>
  <c r="I379" i="13"/>
  <c r="K379" i="13" s="1"/>
  <c r="I378" i="13"/>
  <c r="K378" i="13" s="1"/>
  <c r="I377" i="13"/>
  <c r="K377" i="13" s="1"/>
  <c r="I376" i="13"/>
  <c r="K376" i="13" s="1"/>
  <c r="I375" i="13"/>
  <c r="K375" i="13" s="1"/>
  <c r="I374" i="13"/>
  <c r="K374" i="13" s="1"/>
  <c r="I373" i="13"/>
  <c r="K373" i="13" s="1"/>
  <c r="I372" i="13"/>
  <c r="K372" i="13" s="1"/>
  <c r="I371" i="13"/>
  <c r="K371" i="13" s="1"/>
  <c r="I370" i="13"/>
  <c r="K370" i="13" s="1"/>
  <c r="I369" i="13"/>
  <c r="K369" i="13" s="1"/>
  <c r="I368" i="13"/>
  <c r="K368" i="13" s="1"/>
  <c r="I367" i="13"/>
  <c r="K367" i="13" s="1"/>
  <c r="I366" i="13"/>
  <c r="K366" i="13" s="1"/>
  <c r="I365" i="13"/>
  <c r="K365" i="13" s="1"/>
  <c r="I364" i="13"/>
  <c r="K364" i="13" s="1"/>
  <c r="I363" i="13"/>
  <c r="K363" i="13" s="1"/>
  <c r="I362" i="13"/>
  <c r="K362" i="13" s="1"/>
  <c r="I361" i="13"/>
  <c r="K361" i="13" s="1"/>
  <c r="I360" i="13"/>
  <c r="K360" i="13" s="1"/>
  <c r="I359" i="13"/>
  <c r="K359" i="13" s="1"/>
  <c r="I358" i="13"/>
  <c r="K358" i="13" s="1"/>
  <c r="I357" i="13"/>
  <c r="K357" i="13" s="1"/>
  <c r="I356" i="13"/>
  <c r="K356" i="13" s="1"/>
  <c r="I355" i="13"/>
  <c r="K355" i="13" s="1"/>
  <c r="I354" i="13"/>
  <c r="K354" i="13" s="1"/>
  <c r="I353" i="13"/>
  <c r="K353" i="13" s="1"/>
  <c r="I352" i="13"/>
  <c r="K352" i="13" s="1"/>
  <c r="I351" i="13"/>
  <c r="K351" i="13" s="1"/>
  <c r="I350" i="13"/>
  <c r="K350" i="13" s="1"/>
  <c r="I349" i="13"/>
  <c r="K349" i="13" s="1"/>
  <c r="I348" i="13"/>
  <c r="K348" i="13" s="1"/>
  <c r="I347" i="13"/>
  <c r="K347" i="13" s="1"/>
  <c r="I346" i="13"/>
  <c r="K346" i="13" s="1"/>
  <c r="I345" i="13"/>
  <c r="K345" i="13" s="1"/>
  <c r="I344" i="13"/>
  <c r="K344" i="13" s="1"/>
  <c r="I343" i="13"/>
  <c r="K343" i="13" s="1"/>
  <c r="I342" i="13"/>
  <c r="K342" i="13" s="1"/>
  <c r="I341" i="13"/>
  <c r="K341" i="13" s="1"/>
  <c r="I340" i="13"/>
  <c r="K340" i="13" s="1"/>
  <c r="I339" i="13"/>
  <c r="K339" i="13" s="1"/>
  <c r="I338" i="13"/>
  <c r="K338" i="13" s="1"/>
  <c r="I337" i="13"/>
  <c r="K337" i="13" s="1"/>
  <c r="I336" i="13"/>
  <c r="K336" i="13" s="1"/>
  <c r="I335" i="13"/>
  <c r="K335" i="13" s="1"/>
  <c r="I334" i="13"/>
  <c r="K334" i="13" s="1"/>
  <c r="I333" i="13"/>
  <c r="K333" i="13" s="1"/>
  <c r="I332" i="13"/>
  <c r="K332" i="13" s="1"/>
  <c r="I331" i="13"/>
  <c r="K331" i="13" s="1"/>
  <c r="I330" i="13"/>
  <c r="K330" i="13" s="1"/>
  <c r="I329" i="13"/>
  <c r="K329" i="13" s="1"/>
  <c r="I328" i="13"/>
  <c r="K328" i="13" s="1"/>
  <c r="I327" i="13"/>
  <c r="K327" i="13" s="1"/>
  <c r="I326" i="13"/>
  <c r="K326" i="13" s="1"/>
  <c r="I325" i="13"/>
  <c r="K325" i="13" s="1"/>
  <c r="I324" i="13"/>
  <c r="K324" i="13" s="1"/>
  <c r="I323" i="13"/>
  <c r="K323" i="13" s="1"/>
  <c r="I322" i="13"/>
  <c r="K322" i="13" s="1"/>
  <c r="I321" i="13"/>
  <c r="K321" i="13" s="1"/>
  <c r="I320" i="13"/>
  <c r="K320" i="13" s="1"/>
  <c r="I319" i="13"/>
  <c r="K319" i="13" s="1"/>
  <c r="I318" i="13"/>
  <c r="K318" i="13" s="1"/>
  <c r="I317" i="13"/>
  <c r="K317" i="13" s="1"/>
  <c r="I316" i="13"/>
  <c r="K316" i="13" s="1"/>
  <c r="I315" i="13"/>
  <c r="K315" i="13" s="1"/>
  <c r="I314" i="13"/>
  <c r="K314" i="13" s="1"/>
  <c r="I313" i="13"/>
  <c r="K313" i="13" s="1"/>
  <c r="I312" i="13"/>
  <c r="K312" i="13" s="1"/>
  <c r="I311" i="13"/>
  <c r="K311" i="13" s="1"/>
  <c r="I310" i="13"/>
  <c r="K310" i="13" s="1"/>
  <c r="I309" i="13"/>
  <c r="K309" i="13" s="1"/>
  <c r="I308" i="13"/>
  <c r="K308" i="13" s="1"/>
  <c r="I307" i="13"/>
  <c r="K307" i="13" s="1"/>
  <c r="I306" i="13"/>
  <c r="K306" i="13" s="1"/>
  <c r="I305" i="13"/>
  <c r="K305" i="13" s="1"/>
  <c r="I304" i="13"/>
  <c r="K304" i="13" s="1"/>
  <c r="I303" i="13"/>
  <c r="K303" i="13" s="1"/>
  <c r="I302" i="13"/>
  <c r="K302" i="13" s="1"/>
  <c r="I301" i="13"/>
  <c r="K301" i="13" s="1"/>
  <c r="I300" i="13"/>
  <c r="K300" i="13" s="1"/>
  <c r="I299" i="13"/>
  <c r="K299" i="13" s="1"/>
  <c r="I298" i="13"/>
  <c r="K298" i="13" s="1"/>
  <c r="I297" i="13"/>
  <c r="K297" i="13" s="1"/>
  <c r="I296" i="13"/>
  <c r="K296" i="13" s="1"/>
  <c r="I295" i="13"/>
  <c r="K295" i="13" s="1"/>
  <c r="I294" i="13"/>
  <c r="K294" i="13" s="1"/>
  <c r="I293" i="13"/>
  <c r="K293" i="13" s="1"/>
  <c r="I292" i="13"/>
  <c r="K292" i="13" s="1"/>
  <c r="I291" i="13"/>
  <c r="K291" i="13" s="1"/>
  <c r="I290" i="13"/>
  <c r="K290" i="13" s="1"/>
  <c r="I289" i="13"/>
  <c r="K289" i="13" s="1"/>
  <c r="I288" i="13"/>
  <c r="K288" i="13" s="1"/>
  <c r="I287" i="13"/>
  <c r="K287" i="13" s="1"/>
  <c r="I286" i="13"/>
  <c r="K286" i="13" s="1"/>
  <c r="I285" i="13"/>
  <c r="K285" i="13" s="1"/>
  <c r="I284" i="13"/>
  <c r="K284" i="13" s="1"/>
  <c r="I283" i="13"/>
  <c r="K283" i="13" s="1"/>
  <c r="I282" i="13"/>
  <c r="K282" i="13" s="1"/>
  <c r="I281" i="13"/>
  <c r="K281" i="13" s="1"/>
  <c r="I280" i="13"/>
  <c r="K280" i="13" s="1"/>
  <c r="I279" i="13"/>
  <c r="K279" i="13" s="1"/>
  <c r="I278" i="13"/>
  <c r="K278" i="13" s="1"/>
  <c r="I277" i="13"/>
  <c r="K277" i="13" s="1"/>
  <c r="I276" i="13"/>
  <c r="K276" i="13" s="1"/>
  <c r="I275" i="13"/>
  <c r="K275" i="13" s="1"/>
  <c r="I274" i="13"/>
  <c r="K274" i="13" s="1"/>
  <c r="I273" i="13"/>
  <c r="K273" i="13" s="1"/>
  <c r="I272" i="13"/>
  <c r="K272" i="13" s="1"/>
  <c r="I271" i="13"/>
  <c r="K271" i="13" s="1"/>
  <c r="I270" i="13"/>
  <c r="K270" i="13" s="1"/>
  <c r="I269" i="13"/>
  <c r="K269" i="13" s="1"/>
  <c r="I268" i="13"/>
  <c r="K268" i="13" s="1"/>
  <c r="I267" i="13"/>
  <c r="K267" i="13" s="1"/>
  <c r="I266" i="13"/>
  <c r="K266" i="13" s="1"/>
  <c r="I265" i="13"/>
  <c r="K265" i="13" s="1"/>
  <c r="I264" i="13"/>
  <c r="K264" i="13" s="1"/>
  <c r="I263" i="13"/>
  <c r="K263" i="13" s="1"/>
  <c r="I262" i="13"/>
  <c r="K262" i="13" s="1"/>
  <c r="I261" i="13"/>
  <c r="K261" i="13" s="1"/>
  <c r="I260" i="13"/>
  <c r="K260" i="13" s="1"/>
  <c r="I259" i="13"/>
  <c r="K259" i="13" s="1"/>
  <c r="I258" i="13"/>
  <c r="K258" i="13" s="1"/>
  <c r="I257" i="13"/>
  <c r="K257" i="13" s="1"/>
  <c r="I256" i="13"/>
  <c r="K256" i="13" s="1"/>
  <c r="I255" i="13"/>
  <c r="K255" i="13" s="1"/>
  <c r="I254" i="13"/>
  <c r="K254" i="13" s="1"/>
  <c r="I253" i="13"/>
  <c r="K253" i="13" s="1"/>
  <c r="I252" i="13"/>
  <c r="K252" i="13" s="1"/>
  <c r="I251" i="13"/>
  <c r="K251" i="13" s="1"/>
  <c r="I250" i="13"/>
  <c r="K250" i="13" s="1"/>
  <c r="I249" i="13"/>
  <c r="K249" i="13" s="1"/>
  <c r="I248" i="13"/>
  <c r="K248" i="13" s="1"/>
  <c r="I247" i="13"/>
  <c r="K247" i="13" s="1"/>
  <c r="I246" i="13"/>
  <c r="K246" i="13" s="1"/>
  <c r="I245" i="13"/>
  <c r="K245" i="13" s="1"/>
  <c r="I244" i="13"/>
  <c r="K244" i="13" s="1"/>
  <c r="I243" i="13"/>
  <c r="K243" i="13" s="1"/>
  <c r="I242" i="13"/>
  <c r="K242" i="13" s="1"/>
  <c r="I241" i="13"/>
  <c r="K241" i="13" s="1"/>
  <c r="I240" i="13"/>
  <c r="K240" i="13" s="1"/>
  <c r="I239" i="13"/>
  <c r="K239" i="13" s="1"/>
  <c r="I238" i="13"/>
  <c r="K238" i="13" s="1"/>
  <c r="I237" i="13"/>
  <c r="K237" i="13" s="1"/>
  <c r="I236" i="13"/>
  <c r="K236" i="13" s="1"/>
  <c r="I235" i="13"/>
  <c r="K235" i="13" s="1"/>
  <c r="I234" i="13"/>
  <c r="K234" i="13" s="1"/>
  <c r="I233" i="13"/>
  <c r="K233" i="13" s="1"/>
  <c r="I232" i="13"/>
  <c r="K232" i="13" s="1"/>
  <c r="I231" i="13"/>
  <c r="K231" i="13" s="1"/>
  <c r="I230" i="13"/>
  <c r="K230" i="13" s="1"/>
  <c r="I229" i="13"/>
  <c r="K229" i="13" s="1"/>
  <c r="I228" i="13"/>
  <c r="K228" i="13" s="1"/>
  <c r="I227" i="13"/>
  <c r="K227" i="13" s="1"/>
  <c r="I226" i="13"/>
  <c r="K226" i="13" s="1"/>
  <c r="I225" i="13"/>
  <c r="K225" i="13" s="1"/>
  <c r="I224" i="13"/>
  <c r="K224" i="13" s="1"/>
  <c r="I223" i="13"/>
  <c r="K223" i="13" s="1"/>
  <c r="I222" i="13"/>
  <c r="K222" i="13" s="1"/>
  <c r="I221" i="13"/>
  <c r="K221" i="13" s="1"/>
  <c r="I220" i="13"/>
  <c r="K220" i="13" s="1"/>
  <c r="I219" i="13"/>
  <c r="K219" i="13" s="1"/>
  <c r="I218" i="13"/>
  <c r="K218" i="13" s="1"/>
  <c r="I217" i="13"/>
  <c r="K217" i="13" s="1"/>
  <c r="I216" i="13"/>
  <c r="K216" i="13" s="1"/>
  <c r="I215" i="13"/>
  <c r="K215" i="13" s="1"/>
  <c r="I214" i="13"/>
  <c r="K214" i="13" s="1"/>
  <c r="I213" i="13"/>
  <c r="K213" i="13" s="1"/>
  <c r="I212" i="13"/>
  <c r="K212" i="13" s="1"/>
  <c r="I211" i="13"/>
  <c r="K211" i="13" s="1"/>
  <c r="I210" i="13"/>
  <c r="K210" i="13" s="1"/>
  <c r="I209" i="13"/>
  <c r="K209" i="13" s="1"/>
  <c r="I208" i="13"/>
  <c r="K208" i="13" s="1"/>
  <c r="I207" i="13"/>
  <c r="K207" i="13" s="1"/>
  <c r="I206" i="13"/>
  <c r="K206" i="13" s="1"/>
  <c r="I205" i="13"/>
  <c r="K205" i="13" s="1"/>
  <c r="I204" i="13"/>
  <c r="K204" i="13" s="1"/>
  <c r="I203" i="13"/>
  <c r="K203" i="13" s="1"/>
  <c r="I202" i="13"/>
  <c r="K202" i="13" s="1"/>
  <c r="I201" i="13"/>
  <c r="K201" i="13" s="1"/>
  <c r="I200" i="13"/>
  <c r="K200" i="13" s="1"/>
  <c r="I199" i="13"/>
  <c r="K199" i="13" s="1"/>
  <c r="I198" i="13"/>
  <c r="K198" i="13" s="1"/>
  <c r="I197" i="13"/>
  <c r="K197" i="13" s="1"/>
  <c r="I196" i="13"/>
  <c r="K196" i="13" s="1"/>
  <c r="I195" i="13"/>
  <c r="K195" i="13" s="1"/>
  <c r="I194" i="13"/>
  <c r="K194" i="13" s="1"/>
  <c r="I193" i="13"/>
  <c r="K193" i="13" s="1"/>
  <c r="I192" i="13"/>
  <c r="K192" i="13" s="1"/>
  <c r="I191" i="13"/>
  <c r="K191" i="13" s="1"/>
  <c r="I190" i="13"/>
  <c r="K190" i="13" s="1"/>
  <c r="I189" i="13"/>
  <c r="K189" i="13" s="1"/>
  <c r="I188" i="13"/>
  <c r="K188" i="13" s="1"/>
  <c r="I187" i="13"/>
  <c r="K187" i="13" s="1"/>
  <c r="I186" i="13"/>
  <c r="K186" i="13" s="1"/>
  <c r="I185" i="13"/>
  <c r="K185" i="13" s="1"/>
  <c r="I184" i="13"/>
  <c r="K184" i="13" s="1"/>
  <c r="I183" i="13"/>
  <c r="K183" i="13" s="1"/>
  <c r="I182" i="13"/>
  <c r="K182" i="13" s="1"/>
  <c r="I181" i="13"/>
  <c r="K181" i="13" s="1"/>
  <c r="I180" i="13"/>
  <c r="K180" i="13" s="1"/>
  <c r="I179" i="13"/>
  <c r="K179" i="13" s="1"/>
  <c r="I178" i="13"/>
  <c r="K178" i="13" s="1"/>
  <c r="I177" i="13"/>
  <c r="K177" i="13" s="1"/>
  <c r="I176" i="13"/>
  <c r="I175" i="13"/>
  <c r="K175" i="13" s="1"/>
  <c r="I174" i="13"/>
  <c r="K174" i="13" s="1"/>
  <c r="I173" i="13"/>
  <c r="K173" i="13" s="1"/>
  <c r="I172" i="13"/>
  <c r="K172" i="13" s="1"/>
  <c r="I171" i="13"/>
  <c r="K171" i="13" s="1"/>
  <c r="I170" i="13"/>
  <c r="K170" i="13" s="1"/>
  <c r="I169" i="13"/>
  <c r="K169" i="13" s="1"/>
  <c r="I168" i="13"/>
  <c r="K168" i="13" s="1"/>
  <c r="I167" i="13"/>
  <c r="K167" i="13" s="1"/>
  <c r="I166" i="13"/>
  <c r="K166" i="13" s="1"/>
  <c r="I165" i="13"/>
  <c r="K165" i="13" s="1"/>
  <c r="I164" i="13"/>
  <c r="K164" i="13" s="1"/>
  <c r="I163" i="13"/>
  <c r="K163" i="13" s="1"/>
  <c r="I162" i="13"/>
  <c r="K162" i="13" s="1"/>
  <c r="I161" i="13"/>
  <c r="K161" i="13" s="1"/>
  <c r="I160" i="13"/>
  <c r="K160" i="13" s="1"/>
  <c r="I159" i="13"/>
  <c r="K159" i="13" s="1"/>
  <c r="I158" i="13"/>
  <c r="K158" i="13" s="1"/>
  <c r="I157" i="13"/>
  <c r="K157" i="13" s="1"/>
  <c r="I156" i="13"/>
  <c r="K156" i="13" s="1"/>
  <c r="I155" i="13"/>
  <c r="K155" i="13" s="1"/>
  <c r="I154" i="13"/>
  <c r="K154" i="13" s="1"/>
  <c r="I153" i="13"/>
  <c r="K153" i="13" s="1"/>
  <c r="I152" i="13"/>
  <c r="K152" i="13" s="1"/>
  <c r="I151" i="13"/>
  <c r="K151" i="13" s="1"/>
  <c r="I150" i="13"/>
  <c r="K150" i="13" s="1"/>
  <c r="I149" i="13"/>
  <c r="K149" i="13" s="1"/>
  <c r="I148" i="13"/>
  <c r="K148" i="13" s="1"/>
  <c r="I147" i="13"/>
  <c r="K147" i="13" s="1"/>
  <c r="I146" i="13"/>
  <c r="K146" i="13" s="1"/>
  <c r="I145" i="13"/>
  <c r="K145" i="13" s="1"/>
  <c r="I144" i="13"/>
  <c r="K144" i="13" s="1"/>
  <c r="I143" i="13"/>
  <c r="K143" i="13" s="1"/>
  <c r="I142" i="13"/>
  <c r="K142" i="13" s="1"/>
  <c r="I141" i="13"/>
  <c r="K141" i="13" s="1"/>
  <c r="I140" i="13"/>
  <c r="K140" i="13" s="1"/>
  <c r="I139" i="13"/>
  <c r="K139" i="13" s="1"/>
  <c r="I138" i="13"/>
  <c r="K138" i="13" s="1"/>
  <c r="I137" i="13"/>
  <c r="K137" i="13" s="1"/>
  <c r="I136" i="13"/>
  <c r="K136" i="13" s="1"/>
  <c r="I135" i="13"/>
  <c r="K135" i="13" s="1"/>
  <c r="I134" i="13"/>
  <c r="K134" i="13" s="1"/>
  <c r="I133" i="13"/>
  <c r="K133" i="13" s="1"/>
  <c r="I132" i="13"/>
  <c r="K132" i="13" s="1"/>
  <c r="I131" i="13"/>
  <c r="K131" i="13" s="1"/>
  <c r="I130" i="13"/>
  <c r="K130" i="13" s="1"/>
  <c r="I129" i="13"/>
  <c r="K129" i="13" s="1"/>
  <c r="I128" i="13"/>
  <c r="K128" i="13" s="1"/>
  <c r="I127" i="13"/>
  <c r="K127" i="13" s="1"/>
  <c r="I126" i="13"/>
  <c r="K126" i="13" s="1"/>
  <c r="I125" i="13"/>
  <c r="K125" i="13" s="1"/>
  <c r="I124" i="13"/>
  <c r="K124" i="13" s="1"/>
  <c r="I123" i="13"/>
  <c r="K123" i="13" s="1"/>
  <c r="I122" i="13"/>
  <c r="K122" i="13" s="1"/>
  <c r="I121" i="13"/>
  <c r="K121" i="13" s="1"/>
  <c r="I120" i="13"/>
  <c r="K120" i="13" s="1"/>
  <c r="I119" i="13"/>
  <c r="K119" i="13" s="1"/>
  <c r="I118" i="13"/>
  <c r="K118" i="13" s="1"/>
  <c r="I117" i="13"/>
  <c r="K117" i="13" s="1"/>
  <c r="I116" i="13"/>
  <c r="K116" i="13" s="1"/>
  <c r="I115" i="13"/>
  <c r="K115" i="13" s="1"/>
  <c r="I114" i="13"/>
  <c r="K114" i="13" s="1"/>
  <c r="I113" i="13"/>
  <c r="K113" i="13" s="1"/>
  <c r="I112" i="13"/>
  <c r="I111" i="13"/>
  <c r="K111" i="13" s="1"/>
  <c r="I110" i="13"/>
  <c r="K110" i="13" s="1"/>
  <c r="I109" i="13"/>
  <c r="K109" i="13" s="1"/>
  <c r="I108" i="13"/>
  <c r="K108" i="13" s="1"/>
  <c r="I107" i="13"/>
  <c r="K107" i="13" s="1"/>
  <c r="I106" i="13"/>
  <c r="K106" i="13" s="1"/>
  <c r="I105" i="13"/>
  <c r="K105" i="13" s="1"/>
  <c r="I104" i="13"/>
  <c r="K104" i="13" s="1"/>
  <c r="I103" i="13"/>
  <c r="K103" i="13" s="1"/>
  <c r="I102" i="13"/>
  <c r="K102" i="13" s="1"/>
  <c r="I101" i="13"/>
  <c r="K101" i="13" s="1"/>
  <c r="I100" i="13"/>
  <c r="K100" i="13" s="1"/>
  <c r="I99" i="13"/>
  <c r="K99" i="13" s="1"/>
  <c r="I98" i="13"/>
  <c r="K98" i="13" s="1"/>
  <c r="I97" i="13"/>
  <c r="K97" i="13" s="1"/>
  <c r="I96" i="13"/>
  <c r="K96" i="13" s="1"/>
  <c r="I95" i="13"/>
  <c r="K95" i="13" s="1"/>
  <c r="I94" i="13"/>
  <c r="K94" i="13" s="1"/>
  <c r="I93" i="13"/>
  <c r="K93" i="13" s="1"/>
  <c r="I92" i="13"/>
  <c r="K92" i="13" s="1"/>
  <c r="I91" i="13"/>
  <c r="K91" i="13" s="1"/>
  <c r="I90" i="13"/>
  <c r="K90" i="13" s="1"/>
  <c r="I89" i="13"/>
  <c r="K89" i="13" s="1"/>
  <c r="I88" i="13"/>
  <c r="K88" i="13" s="1"/>
  <c r="I87" i="13"/>
  <c r="K87" i="13" s="1"/>
  <c r="I86" i="13"/>
  <c r="K86" i="13" s="1"/>
  <c r="I85" i="13"/>
  <c r="K85" i="13" s="1"/>
  <c r="I84" i="13"/>
  <c r="K84" i="13" s="1"/>
  <c r="I83" i="13"/>
  <c r="K83" i="13" s="1"/>
  <c r="I82" i="13"/>
  <c r="K82" i="13" s="1"/>
  <c r="I81" i="13"/>
  <c r="K81" i="13" s="1"/>
  <c r="I80" i="13"/>
  <c r="K80" i="13" s="1"/>
  <c r="I79" i="13"/>
  <c r="K79" i="13" s="1"/>
  <c r="I78" i="13"/>
  <c r="K78" i="13" s="1"/>
  <c r="I77" i="13"/>
  <c r="K77" i="13" s="1"/>
  <c r="I76" i="13"/>
  <c r="K76" i="13" s="1"/>
  <c r="I75" i="13"/>
  <c r="K75" i="13" s="1"/>
  <c r="I74" i="13"/>
  <c r="K74" i="13" s="1"/>
  <c r="I73" i="13"/>
  <c r="K73" i="13" s="1"/>
  <c r="I72" i="13"/>
  <c r="K72" i="13" s="1"/>
  <c r="I71" i="13"/>
  <c r="K71" i="13" s="1"/>
  <c r="I70" i="13"/>
  <c r="K70" i="13" s="1"/>
  <c r="I69" i="13"/>
  <c r="K69" i="13" s="1"/>
  <c r="I68" i="13"/>
  <c r="K68" i="13" s="1"/>
  <c r="I67" i="13"/>
  <c r="K67" i="13" s="1"/>
  <c r="I66" i="13"/>
  <c r="K66" i="13" s="1"/>
  <c r="I65" i="13"/>
  <c r="K65" i="13" s="1"/>
  <c r="I64" i="13"/>
  <c r="K64" i="13" s="1"/>
  <c r="I63" i="13"/>
  <c r="K63" i="13" s="1"/>
  <c r="I62" i="13"/>
  <c r="K62" i="13" s="1"/>
  <c r="I61" i="13"/>
  <c r="K61" i="13" s="1"/>
  <c r="I60" i="13"/>
  <c r="K60" i="13" s="1"/>
  <c r="I59" i="13"/>
  <c r="K59" i="13" s="1"/>
  <c r="I58" i="13"/>
  <c r="K58" i="13" s="1"/>
  <c r="I57" i="13"/>
  <c r="K57" i="13" s="1"/>
  <c r="I56" i="13"/>
  <c r="K56" i="13" s="1"/>
  <c r="I55" i="13"/>
  <c r="K55" i="13" s="1"/>
  <c r="I54" i="13"/>
  <c r="K54" i="13" s="1"/>
  <c r="I53" i="13"/>
  <c r="K53" i="13" s="1"/>
  <c r="I52" i="13"/>
  <c r="K52" i="13" s="1"/>
  <c r="I51" i="13"/>
  <c r="K51" i="13" s="1"/>
  <c r="I50" i="13"/>
  <c r="K50" i="13" s="1"/>
  <c r="I49" i="13"/>
  <c r="K49" i="13" s="1"/>
  <c r="I48" i="13"/>
  <c r="I47" i="13"/>
  <c r="K47" i="13" s="1"/>
  <c r="I46" i="13"/>
  <c r="K46" i="13" s="1"/>
  <c r="I45" i="13"/>
  <c r="K45" i="13" s="1"/>
  <c r="I44" i="13"/>
  <c r="K44" i="13" s="1"/>
  <c r="I43" i="13"/>
  <c r="K43" i="13" s="1"/>
  <c r="I42" i="13"/>
  <c r="K42" i="13" s="1"/>
  <c r="I41" i="13"/>
  <c r="K41" i="13" s="1"/>
  <c r="I40" i="13"/>
  <c r="K40" i="13" s="1"/>
  <c r="I39" i="13"/>
  <c r="K39" i="13" s="1"/>
  <c r="I38" i="13"/>
  <c r="K38" i="13" s="1"/>
  <c r="I37" i="13"/>
  <c r="K37" i="13" s="1"/>
  <c r="I36" i="13"/>
  <c r="K36" i="13" s="1"/>
  <c r="I35" i="13"/>
  <c r="K35" i="13" s="1"/>
  <c r="I34" i="13"/>
  <c r="K34" i="13" s="1"/>
  <c r="I33" i="13"/>
  <c r="K33" i="13" s="1"/>
  <c r="I32" i="13"/>
  <c r="K32" i="13" s="1"/>
  <c r="I31" i="13"/>
  <c r="K31" i="13" s="1"/>
  <c r="I30" i="13"/>
  <c r="K30" i="13" s="1"/>
  <c r="I29" i="13"/>
  <c r="K29" i="13" s="1"/>
  <c r="I28" i="13"/>
  <c r="K28" i="13" s="1"/>
  <c r="I27" i="13"/>
  <c r="K27" i="13" s="1"/>
  <c r="I26" i="13"/>
  <c r="K26" i="13" s="1"/>
  <c r="I25" i="13"/>
  <c r="K25" i="13" s="1"/>
  <c r="I24" i="13"/>
  <c r="K24" i="13" s="1"/>
  <c r="I23" i="13"/>
  <c r="K23" i="13" s="1"/>
  <c r="I22" i="13"/>
  <c r="K22" i="13" s="1"/>
  <c r="I21" i="13"/>
  <c r="K21" i="13" s="1"/>
  <c r="I20" i="13"/>
  <c r="K20" i="13" s="1"/>
  <c r="I19" i="13"/>
  <c r="K19" i="13" s="1"/>
  <c r="I18" i="13"/>
  <c r="K18" i="13" s="1"/>
  <c r="I17" i="13"/>
  <c r="K17" i="13" s="1"/>
  <c r="I16" i="13"/>
  <c r="K16" i="13" s="1"/>
  <c r="I15" i="13"/>
  <c r="K15" i="13" s="1"/>
  <c r="I14" i="13"/>
  <c r="K14" i="13" s="1"/>
  <c r="I13" i="13"/>
  <c r="K13" i="13" s="1"/>
  <c r="I12" i="13"/>
  <c r="K12" i="13" s="1"/>
  <c r="I11" i="13"/>
  <c r="K11" i="13" s="1"/>
  <c r="I10" i="13"/>
  <c r="K10" i="13" s="1"/>
  <c r="I9" i="13"/>
  <c r="K9" i="13" s="1"/>
  <c r="I8" i="13"/>
  <c r="K8" i="13" s="1"/>
  <c r="I7" i="13"/>
  <c r="K7" i="13" s="1"/>
  <c r="I6" i="13"/>
  <c r="K6" i="13" s="1"/>
  <c r="I5" i="13"/>
  <c r="K5" i="13" s="1"/>
  <c r="E677" i="13"/>
  <c r="E676" i="13"/>
  <c r="E675" i="13"/>
  <c r="E674" i="13"/>
  <c r="E673" i="13"/>
  <c r="E672" i="13"/>
  <c r="E671" i="13"/>
  <c r="E670" i="13"/>
  <c r="E669" i="13"/>
  <c r="E668" i="13"/>
  <c r="E667" i="13"/>
  <c r="E666" i="13"/>
  <c r="E665" i="13"/>
  <c r="E664" i="13"/>
  <c r="L664" i="13" s="1"/>
  <c r="E663" i="13"/>
  <c r="E662" i="13"/>
  <c r="E661" i="13"/>
  <c r="E660" i="13"/>
  <c r="E659" i="13"/>
  <c r="E658" i="13"/>
  <c r="E657" i="13"/>
  <c r="E656" i="13"/>
  <c r="E655" i="13"/>
  <c r="E654" i="13"/>
  <c r="E653" i="13"/>
  <c r="E652" i="13"/>
  <c r="E651" i="13"/>
  <c r="E650" i="13"/>
  <c r="E649" i="13"/>
  <c r="E648" i="13"/>
  <c r="L648" i="13" s="1"/>
  <c r="E647" i="13"/>
  <c r="E646" i="13"/>
  <c r="E645" i="13"/>
  <c r="E644" i="13"/>
  <c r="E643" i="13"/>
  <c r="E642" i="13"/>
  <c r="E641" i="13"/>
  <c r="E640" i="13"/>
  <c r="E639" i="13"/>
  <c r="E638" i="13"/>
  <c r="E637" i="13"/>
  <c r="E636" i="13"/>
  <c r="E635" i="13"/>
  <c r="E634" i="13"/>
  <c r="E633" i="13"/>
  <c r="E632" i="13"/>
  <c r="L632" i="13" s="1"/>
  <c r="E631" i="13"/>
  <c r="E630" i="13"/>
  <c r="E629" i="13"/>
  <c r="E628" i="13"/>
  <c r="E627" i="13"/>
  <c r="E626" i="13"/>
  <c r="E625" i="13"/>
  <c r="E624" i="13"/>
  <c r="E623" i="13"/>
  <c r="E622" i="13"/>
  <c r="E621" i="13"/>
  <c r="E620" i="13"/>
  <c r="E619" i="13"/>
  <c r="E618" i="13"/>
  <c r="E617" i="13"/>
  <c r="E616" i="13"/>
  <c r="L616" i="13" s="1"/>
  <c r="E615" i="13"/>
  <c r="E614" i="13"/>
  <c r="E613" i="13"/>
  <c r="E612" i="13"/>
  <c r="E611" i="13"/>
  <c r="E610" i="13"/>
  <c r="E609" i="13"/>
  <c r="E608" i="13"/>
  <c r="E607" i="13"/>
  <c r="E606" i="13"/>
  <c r="E605" i="13"/>
  <c r="E604" i="13"/>
  <c r="E603" i="13"/>
  <c r="E602" i="13"/>
  <c r="E601" i="13"/>
  <c r="E600" i="13"/>
  <c r="L600" i="13" s="1"/>
  <c r="E599" i="13"/>
  <c r="E598" i="13"/>
  <c r="E597" i="13"/>
  <c r="E596" i="13"/>
  <c r="E595" i="13"/>
  <c r="E594" i="13"/>
  <c r="E593" i="13"/>
  <c r="E592" i="13"/>
  <c r="E591" i="13"/>
  <c r="E590" i="13"/>
  <c r="E589" i="13"/>
  <c r="E588" i="13"/>
  <c r="E587" i="13"/>
  <c r="E586" i="13"/>
  <c r="E585" i="13"/>
  <c r="E584" i="13"/>
  <c r="L584" i="13" s="1"/>
  <c r="E583" i="13"/>
  <c r="E582" i="13"/>
  <c r="E581" i="13"/>
  <c r="E580" i="13"/>
  <c r="E579" i="13"/>
  <c r="E578" i="13"/>
  <c r="E577" i="13"/>
  <c r="E576" i="13"/>
  <c r="E575" i="13"/>
  <c r="E574" i="13"/>
  <c r="E573" i="13"/>
  <c r="E572" i="13"/>
  <c r="E571" i="13"/>
  <c r="E570" i="13"/>
  <c r="E569" i="13"/>
  <c r="E568" i="13"/>
  <c r="L568" i="13" s="1"/>
  <c r="E567" i="13"/>
  <c r="E566" i="13"/>
  <c r="E565" i="13"/>
  <c r="E564" i="13"/>
  <c r="E563" i="13"/>
  <c r="E562" i="13"/>
  <c r="E561" i="13"/>
  <c r="E560" i="13"/>
  <c r="E559" i="13"/>
  <c r="E558" i="13"/>
  <c r="E557" i="13"/>
  <c r="E556" i="13"/>
  <c r="E555" i="13"/>
  <c r="E554" i="13"/>
  <c r="E553" i="13"/>
  <c r="E552" i="13"/>
  <c r="L552" i="13" s="1"/>
  <c r="E551" i="13"/>
  <c r="E550" i="13"/>
  <c r="E549" i="13"/>
  <c r="E548" i="13"/>
  <c r="E547" i="13"/>
  <c r="E546" i="13"/>
  <c r="E545" i="13"/>
  <c r="E544" i="13"/>
  <c r="E543" i="13"/>
  <c r="E542" i="13"/>
  <c r="E541" i="13"/>
  <c r="E540" i="13"/>
  <c r="E539" i="13"/>
  <c r="E538" i="13"/>
  <c r="E537" i="13"/>
  <c r="E536" i="13"/>
  <c r="L536" i="13" s="1"/>
  <c r="E535" i="13"/>
  <c r="E534" i="13"/>
  <c r="E533" i="13"/>
  <c r="E532" i="13"/>
  <c r="E531" i="13"/>
  <c r="E530" i="13"/>
  <c r="E529" i="13"/>
  <c r="E528" i="13"/>
  <c r="E527" i="13"/>
  <c r="E526" i="13"/>
  <c r="E525" i="13"/>
  <c r="E524" i="13"/>
  <c r="E523" i="13"/>
  <c r="E522" i="13"/>
  <c r="E521" i="13"/>
  <c r="E520" i="13"/>
  <c r="L520" i="13" s="1"/>
  <c r="E519" i="13"/>
  <c r="E518" i="13"/>
  <c r="E517" i="13"/>
  <c r="E516" i="13"/>
  <c r="E515" i="13"/>
  <c r="E514" i="13"/>
  <c r="E513" i="13"/>
  <c r="E512" i="13"/>
  <c r="E511" i="13"/>
  <c r="E510" i="13"/>
  <c r="E509" i="13"/>
  <c r="E508" i="13"/>
  <c r="E507" i="13"/>
  <c r="E506" i="13"/>
  <c r="E505" i="13"/>
  <c r="E504" i="13"/>
  <c r="L504" i="13" s="1"/>
  <c r="E503" i="13"/>
  <c r="E502" i="13"/>
  <c r="E501" i="13"/>
  <c r="E500" i="13"/>
  <c r="E499" i="13"/>
  <c r="E498" i="13"/>
  <c r="E497" i="13"/>
  <c r="E496" i="13"/>
  <c r="E495" i="13"/>
  <c r="E494" i="13"/>
  <c r="E493" i="13"/>
  <c r="E492" i="13"/>
  <c r="E491" i="13"/>
  <c r="E490" i="13"/>
  <c r="E489" i="13"/>
  <c r="E488" i="13"/>
  <c r="L488" i="13" s="1"/>
  <c r="E487" i="13"/>
  <c r="E486" i="13"/>
  <c r="E485" i="13"/>
  <c r="E484" i="13"/>
  <c r="E483" i="13"/>
  <c r="E482" i="13"/>
  <c r="E481" i="13"/>
  <c r="E480" i="13"/>
  <c r="E479" i="13"/>
  <c r="E478" i="13"/>
  <c r="E477" i="13"/>
  <c r="E476" i="13"/>
  <c r="E475" i="13"/>
  <c r="E474" i="13"/>
  <c r="E473" i="13"/>
  <c r="E472" i="13"/>
  <c r="L472" i="13" s="1"/>
  <c r="E471" i="13"/>
  <c r="E470" i="13"/>
  <c r="E469" i="13"/>
  <c r="E468" i="13"/>
  <c r="E467" i="13"/>
  <c r="E466" i="13"/>
  <c r="E465" i="13"/>
  <c r="E464" i="13"/>
  <c r="E463" i="13"/>
  <c r="E462" i="13"/>
  <c r="E461" i="13"/>
  <c r="E460" i="13"/>
  <c r="E459" i="13"/>
  <c r="E458" i="13"/>
  <c r="E457" i="13"/>
  <c r="E456" i="13"/>
  <c r="L456" i="13" s="1"/>
  <c r="E455" i="13"/>
  <c r="E454" i="13"/>
  <c r="E453" i="13"/>
  <c r="E452" i="13"/>
  <c r="E451" i="13"/>
  <c r="E450" i="13"/>
  <c r="E449" i="13"/>
  <c r="E448" i="13"/>
  <c r="E447" i="13"/>
  <c r="E446" i="13"/>
  <c r="E445" i="13"/>
  <c r="E444" i="13"/>
  <c r="E443" i="13"/>
  <c r="E442" i="13"/>
  <c r="E441" i="13"/>
  <c r="E440" i="13"/>
  <c r="L440" i="13" s="1"/>
  <c r="E439" i="13"/>
  <c r="E438" i="13"/>
  <c r="E437" i="13"/>
  <c r="E436" i="13"/>
  <c r="E435" i="13"/>
  <c r="E434" i="13"/>
  <c r="E433" i="13"/>
  <c r="E432" i="13"/>
  <c r="E431" i="13"/>
  <c r="E430" i="13"/>
  <c r="E429" i="13"/>
  <c r="E428" i="13"/>
  <c r="E427" i="13"/>
  <c r="E426" i="13"/>
  <c r="E425" i="13"/>
  <c r="E424" i="13"/>
  <c r="L424" i="13" s="1"/>
  <c r="E423" i="13"/>
  <c r="E422" i="13"/>
  <c r="E421" i="13"/>
  <c r="E420" i="13"/>
  <c r="E419" i="13"/>
  <c r="E418" i="13"/>
  <c r="E417" i="13"/>
  <c r="E416" i="13"/>
  <c r="E415" i="13"/>
  <c r="E414" i="13"/>
  <c r="E413" i="13"/>
  <c r="E412" i="13"/>
  <c r="E411" i="13"/>
  <c r="E410" i="13"/>
  <c r="E409" i="13"/>
  <c r="E408" i="13"/>
  <c r="L408" i="13" s="1"/>
  <c r="E407" i="13"/>
  <c r="E406" i="13"/>
  <c r="E405" i="13"/>
  <c r="E404" i="13"/>
  <c r="E403" i="13"/>
  <c r="E402" i="13"/>
  <c r="E401" i="13"/>
  <c r="E400" i="13"/>
  <c r="E399" i="13"/>
  <c r="E398" i="13"/>
  <c r="E397" i="13"/>
  <c r="E396" i="13"/>
  <c r="E395" i="13"/>
  <c r="E394" i="13"/>
  <c r="E393" i="13"/>
  <c r="E392" i="13"/>
  <c r="L392" i="13" s="1"/>
  <c r="E391" i="13"/>
  <c r="E390" i="13"/>
  <c r="E389" i="13"/>
  <c r="E388" i="13"/>
  <c r="E387" i="13"/>
  <c r="E386" i="13"/>
  <c r="E385" i="13"/>
  <c r="E384" i="13"/>
  <c r="E383" i="13"/>
  <c r="E382" i="13"/>
  <c r="E381" i="13"/>
  <c r="E380" i="13"/>
  <c r="E379" i="13"/>
  <c r="E378" i="13"/>
  <c r="E377" i="13"/>
  <c r="E376" i="13"/>
  <c r="L376" i="13" s="1"/>
  <c r="E375" i="13"/>
  <c r="E374" i="13"/>
  <c r="E373" i="13"/>
  <c r="E372" i="13"/>
  <c r="E371" i="13"/>
  <c r="E370" i="13"/>
  <c r="E369" i="13"/>
  <c r="E368" i="13"/>
  <c r="E367" i="13"/>
  <c r="E366" i="13"/>
  <c r="E365" i="13"/>
  <c r="E364" i="13"/>
  <c r="E363" i="13"/>
  <c r="E362" i="13"/>
  <c r="E361" i="13"/>
  <c r="E360" i="13"/>
  <c r="E359" i="13"/>
  <c r="E358" i="13"/>
  <c r="E357" i="13"/>
  <c r="E356" i="13"/>
  <c r="E355" i="13"/>
  <c r="E354" i="13"/>
  <c r="L354" i="13" s="1"/>
  <c r="E353" i="13"/>
  <c r="E352" i="13"/>
  <c r="E351" i="13"/>
  <c r="E350" i="13"/>
  <c r="E349" i="13"/>
  <c r="E348" i="13"/>
  <c r="E347" i="13"/>
  <c r="E346" i="13"/>
  <c r="E345" i="13"/>
  <c r="E344" i="13"/>
  <c r="E343" i="13"/>
  <c r="E342" i="13"/>
  <c r="E341" i="13"/>
  <c r="E340" i="13"/>
  <c r="E339" i="13"/>
  <c r="E338" i="13"/>
  <c r="E337" i="13"/>
  <c r="E336" i="13"/>
  <c r="E335" i="13"/>
  <c r="E334" i="13"/>
  <c r="E333" i="13"/>
  <c r="E332" i="13"/>
  <c r="E331" i="13"/>
  <c r="E330" i="13"/>
  <c r="E329" i="13"/>
  <c r="E328" i="13"/>
  <c r="E327" i="13"/>
  <c r="E326" i="13"/>
  <c r="E325" i="13"/>
  <c r="E324" i="13"/>
  <c r="E323" i="13"/>
  <c r="E322" i="13"/>
  <c r="E321" i="13"/>
  <c r="E320" i="13"/>
  <c r="E319" i="13"/>
  <c r="E318" i="13"/>
  <c r="E317" i="13"/>
  <c r="E316" i="13"/>
  <c r="E315" i="13"/>
  <c r="E314" i="13"/>
  <c r="E313" i="13"/>
  <c r="E312" i="13"/>
  <c r="E311" i="13"/>
  <c r="E310" i="13"/>
  <c r="E309" i="13"/>
  <c r="E308" i="13"/>
  <c r="E307" i="13"/>
  <c r="E306" i="13"/>
  <c r="E305" i="13"/>
  <c r="E304" i="13"/>
  <c r="E303" i="13"/>
  <c r="E302" i="13"/>
  <c r="E301" i="13"/>
  <c r="E300" i="13"/>
  <c r="E299" i="13"/>
  <c r="E298" i="13"/>
  <c r="E297" i="13"/>
  <c r="E296" i="13"/>
  <c r="E295" i="13"/>
  <c r="E294" i="13"/>
  <c r="E293" i="13"/>
  <c r="E292" i="13"/>
  <c r="E291" i="13"/>
  <c r="E290" i="13"/>
  <c r="E289" i="13"/>
  <c r="E288" i="13"/>
  <c r="E287" i="13"/>
  <c r="E286" i="13"/>
  <c r="E285" i="13"/>
  <c r="E284" i="13"/>
  <c r="E283" i="13"/>
  <c r="E282" i="13"/>
  <c r="E281" i="13"/>
  <c r="E280" i="13"/>
  <c r="E279" i="13"/>
  <c r="E278" i="13"/>
  <c r="E277" i="13"/>
  <c r="E276" i="13"/>
  <c r="E275" i="13"/>
  <c r="E274" i="13"/>
  <c r="E273" i="13"/>
  <c r="E272" i="13"/>
  <c r="E271" i="13"/>
  <c r="E270" i="13"/>
  <c r="E269" i="13"/>
  <c r="E268" i="13"/>
  <c r="E267" i="13"/>
  <c r="E266" i="13"/>
  <c r="E265" i="13"/>
  <c r="E264" i="13"/>
  <c r="E263" i="13"/>
  <c r="E262" i="13"/>
  <c r="E261" i="13"/>
  <c r="E260" i="13"/>
  <c r="E259" i="13"/>
  <c r="E258" i="13"/>
  <c r="E257" i="13"/>
  <c r="E256" i="13"/>
  <c r="E255" i="13"/>
  <c r="E254" i="13"/>
  <c r="E253" i="13"/>
  <c r="E252" i="13"/>
  <c r="E251" i="13"/>
  <c r="E250" i="13"/>
  <c r="E249" i="13"/>
  <c r="E248" i="13"/>
  <c r="E247" i="13"/>
  <c r="E246" i="13"/>
  <c r="E245" i="13"/>
  <c r="E244" i="13"/>
  <c r="E243" i="13"/>
  <c r="E242" i="13"/>
  <c r="E241" i="13"/>
  <c r="E240" i="13"/>
  <c r="E239" i="13"/>
  <c r="E238" i="13"/>
  <c r="E237" i="13"/>
  <c r="E236" i="13"/>
  <c r="E235" i="13"/>
  <c r="E234" i="13"/>
  <c r="E233" i="13"/>
  <c r="E232" i="13"/>
  <c r="E231" i="13"/>
  <c r="E230" i="13"/>
  <c r="E229" i="13"/>
  <c r="E228" i="13"/>
  <c r="E227" i="13"/>
  <c r="E226" i="13"/>
  <c r="E225" i="13"/>
  <c r="E224" i="13"/>
  <c r="E223" i="13"/>
  <c r="E222" i="13"/>
  <c r="E221" i="13"/>
  <c r="E220" i="13"/>
  <c r="E219" i="13"/>
  <c r="E218" i="13"/>
  <c r="E217" i="13"/>
  <c r="E216" i="13"/>
  <c r="E215" i="13"/>
  <c r="E214" i="13"/>
  <c r="E213" i="13"/>
  <c r="E212" i="13"/>
  <c r="E211" i="13"/>
  <c r="E210" i="13"/>
  <c r="E209" i="13"/>
  <c r="E208" i="13"/>
  <c r="E207" i="13"/>
  <c r="E206" i="13"/>
  <c r="E205" i="13"/>
  <c r="E204" i="13"/>
  <c r="E203" i="13"/>
  <c r="E202" i="13"/>
  <c r="E201" i="13"/>
  <c r="E200" i="13"/>
  <c r="E199" i="13"/>
  <c r="E198" i="13"/>
  <c r="E197" i="13"/>
  <c r="E196" i="13"/>
  <c r="E195" i="13"/>
  <c r="E194" i="13"/>
  <c r="E193" i="13"/>
  <c r="E192" i="13"/>
  <c r="E191" i="13"/>
  <c r="E190" i="13"/>
  <c r="E189" i="13"/>
  <c r="E188" i="13"/>
  <c r="E187" i="13"/>
  <c r="E186" i="13"/>
  <c r="E185" i="13"/>
  <c r="E184" i="13"/>
  <c r="E183" i="13"/>
  <c r="E182" i="13"/>
  <c r="E181" i="13"/>
  <c r="E180" i="13"/>
  <c r="E179" i="13"/>
  <c r="E178" i="13"/>
  <c r="E177" i="13"/>
  <c r="E176" i="13"/>
  <c r="E175" i="13"/>
  <c r="E174" i="13"/>
  <c r="E173" i="13"/>
  <c r="E172" i="13"/>
  <c r="L172" i="13" s="1"/>
  <c r="E171" i="13"/>
  <c r="E170" i="13"/>
  <c r="E169" i="13"/>
  <c r="E168" i="13"/>
  <c r="E167" i="13"/>
  <c r="E166" i="13"/>
  <c r="L166" i="13" s="1"/>
  <c r="E165" i="13"/>
  <c r="E164" i="13"/>
  <c r="E163" i="13"/>
  <c r="E162" i="13"/>
  <c r="E161" i="13"/>
  <c r="E160" i="13"/>
  <c r="E159" i="13"/>
  <c r="E158" i="13"/>
  <c r="E157" i="13"/>
  <c r="E156" i="13"/>
  <c r="L156" i="13" s="1"/>
  <c r="E155" i="13"/>
  <c r="E154" i="13"/>
  <c r="E153" i="13"/>
  <c r="E152" i="13"/>
  <c r="E151" i="13"/>
  <c r="E150" i="13"/>
  <c r="L150" i="13" s="1"/>
  <c r="E149" i="13"/>
  <c r="E148" i="13"/>
  <c r="E147" i="13"/>
  <c r="E146" i="13"/>
  <c r="E145" i="13"/>
  <c r="E144" i="13"/>
  <c r="E143" i="13"/>
  <c r="E142" i="13"/>
  <c r="E141" i="13"/>
  <c r="E140" i="13"/>
  <c r="L140" i="13" s="1"/>
  <c r="E139" i="13"/>
  <c r="E138" i="13"/>
  <c r="E137" i="13"/>
  <c r="E136" i="13"/>
  <c r="E135" i="13"/>
  <c r="E134" i="13"/>
  <c r="L134" i="13" s="1"/>
  <c r="E133" i="13"/>
  <c r="E132" i="13"/>
  <c r="E131" i="13"/>
  <c r="E130" i="13"/>
  <c r="E129" i="13"/>
  <c r="E128" i="13"/>
  <c r="E127" i="13"/>
  <c r="E126" i="13"/>
  <c r="E125" i="13"/>
  <c r="E124" i="13"/>
  <c r="L124" i="13" s="1"/>
  <c r="E123" i="13"/>
  <c r="E122" i="13"/>
  <c r="E121" i="13"/>
  <c r="E120" i="13"/>
  <c r="E119" i="13"/>
  <c r="E118" i="13"/>
  <c r="L118" i="13" s="1"/>
  <c r="E117" i="13"/>
  <c r="E116" i="13"/>
  <c r="E115" i="13"/>
  <c r="E114" i="13"/>
  <c r="E113" i="13"/>
  <c r="E112" i="13"/>
  <c r="E111" i="13"/>
  <c r="E110" i="13"/>
  <c r="E109" i="13"/>
  <c r="E108" i="13"/>
  <c r="L108" i="13" s="1"/>
  <c r="E107" i="13"/>
  <c r="E106" i="13"/>
  <c r="E105" i="13"/>
  <c r="E104" i="13"/>
  <c r="E103" i="13"/>
  <c r="E102" i="13"/>
  <c r="L102" i="13" s="1"/>
  <c r="E101" i="13"/>
  <c r="E100" i="13"/>
  <c r="E99" i="13"/>
  <c r="E98" i="13"/>
  <c r="E97" i="13"/>
  <c r="E96" i="13"/>
  <c r="E95" i="13"/>
  <c r="E94" i="13"/>
  <c r="E93" i="13"/>
  <c r="E92" i="13"/>
  <c r="L92" i="13" s="1"/>
  <c r="E91" i="13"/>
  <c r="E90" i="13"/>
  <c r="E89" i="13"/>
  <c r="E88" i="13"/>
  <c r="E87" i="13"/>
  <c r="E86" i="13"/>
  <c r="L86" i="13" s="1"/>
  <c r="E85" i="13"/>
  <c r="E84" i="13"/>
  <c r="E83" i="13"/>
  <c r="E82" i="13"/>
  <c r="E81" i="13"/>
  <c r="E80" i="13"/>
  <c r="E79" i="13"/>
  <c r="E78" i="13"/>
  <c r="E77" i="13"/>
  <c r="E76" i="13"/>
  <c r="L76" i="13" s="1"/>
  <c r="E75" i="13"/>
  <c r="E74" i="13"/>
  <c r="E73" i="13"/>
  <c r="E72" i="13"/>
  <c r="E71" i="13"/>
  <c r="E70" i="13"/>
  <c r="L70" i="13" s="1"/>
  <c r="E69" i="13"/>
  <c r="E68" i="13"/>
  <c r="E67" i="13"/>
  <c r="E66" i="13"/>
  <c r="E65" i="13"/>
  <c r="E64" i="13"/>
  <c r="E63" i="13"/>
  <c r="E62" i="13"/>
  <c r="E61" i="13"/>
  <c r="E60" i="13"/>
  <c r="L60" i="13" s="1"/>
  <c r="E59" i="13"/>
  <c r="E58" i="13"/>
  <c r="E57" i="13"/>
  <c r="E56" i="13"/>
  <c r="E55" i="13"/>
  <c r="E54" i="13"/>
  <c r="L54" i="13" s="1"/>
  <c r="E53" i="13"/>
  <c r="E52" i="13"/>
  <c r="E51" i="13"/>
  <c r="E50" i="13"/>
  <c r="E49" i="13"/>
  <c r="E48" i="13"/>
  <c r="E47" i="13"/>
  <c r="E46" i="13"/>
  <c r="E45" i="13"/>
  <c r="E44" i="13"/>
  <c r="L44" i="13" s="1"/>
  <c r="E43" i="13"/>
  <c r="E42" i="13"/>
  <c r="E41" i="13"/>
  <c r="E40" i="13"/>
  <c r="E39" i="13"/>
  <c r="E38" i="13"/>
  <c r="L38" i="13" s="1"/>
  <c r="E37" i="13"/>
  <c r="E36" i="13"/>
  <c r="E35" i="13"/>
  <c r="E34" i="13"/>
  <c r="E33" i="13"/>
  <c r="E32" i="13"/>
  <c r="E31" i="13"/>
  <c r="E30" i="13"/>
  <c r="E29" i="13"/>
  <c r="E28" i="13"/>
  <c r="L28" i="13" s="1"/>
  <c r="E27" i="13"/>
  <c r="E26" i="13"/>
  <c r="E25" i="13"/>
  <c r="E24" i="13"/>
  <c r="E23" i="13"/>
  <c r="E22" i="13"/>
  <c r="L22" i="13" s="1"/>
  <c r="E21" i="13"/>
  <c r="E20" i="13"/>
  <c r="E19" i="13"/>
  <c r="E18" i="13"/>
  <c r="E17" i="13"/>
  <c r="E16" i="13"/>
  <c r="E15" i="13"/>
  <c r="E14" i="13"/>
  <c r="E13" i="13"/>
  <c r="E12" i="13"/>
  <c r="L12" i="13" s="1"/>
  <c r="E11" i="13"/>
  <c r="E10" i="13"/>
  <c r="E9" i="13"/>
  <c r="E8" i="13"/>
  <c r="E7" i="13"/>
  <c r="E6" i="13"/>
  <c r="L6" i="13" s="1"/>
  <c r="E5" i="13"/>
  <c r="D1" i="13"/>
  <c r="J6" i="13" l="1"/>
  <c r="J70" i="13"/>
  <c r="J134" i="13"/>
  <c r="J456" i="13"/>
  <c r="J584" i="13"/>
  <c r="J12" i="13"/>
  <c r="J76" i="13"/>
  <c r="J140" i="13"/>
  <c r="J376" i="13"/>
  <c r="J504" i="13"/>
  <c r="J632" i="13"/>
  <c r="J28" i="13"/>
  <c r="J92" i="13"/>
  <c r="J156" i="13"/>
  <c r="J392" i="13"/>
  <c r="J520" i="13"/>
  <c r="J648" i="13"/>
  <c r="J13" i="13"/>
  <c r="L13" i="13"/>
  <c r="J17" i="13"/>
  <c r="L17" i="13"/>
  <c r="J21" i="13"/>
  <c r="L21" i="13"/>
  <c r="J25" i="13"/>
  <c r="L25" i="13"/>
  <c r="J29" i="13"/>
  <c r="L29" i="13"/>
  <c r="J33" i="13"/>
  <c r="L33" i="13"/>
  <c r="J37" i="13"/>
  <c r="L37" i="13"/>
  <c r="J41" i="13"/>
  <c r="L41" i="13"/>
  <c r="J45" i="13"/>
  <c r="L45" i="13"/>
  <c r="J49" i="13"/>
  <c r="L49" i="13"/>
  <c r="J53" i="13"/>
  <c r="L53" i="13"/>
  <c r="J57" i="13"/>
  <c r="L57" i="13"/>
  <c r="J61" i="13"/>
  <c r="L61" i="13"/>
  <c r="J65" i="13"/>
  <c r="L65" i="13"/>
  <c r="J69" i="13"/>
  <c r="L69" i="13"/>
  <c r="J73" i="13"/>
  <c r="L73" i="13"/>
  <c r="J77" i="13"/>
  <c r="L77" i="13"/>
  <c r="J81" i="13"/>
  <c r="L81" i="13"/>
  <c r="J85" i="13"/>
  <c r="L85" i="13"/>
  <c r="J89" i="13"/>
  <c r="L89" i="13"/>
  <c r="J93" i="13"/>
  <c r="L93" i="13"/>
  <c r="J97" i="13"/>
  <c r="L97" i="13"/>
  <c r="J101" i="13"/>
  <c r="L101" i="13"/>
  <c r="J105" i="13"/>
  <c r="L105" i="13"/>
  <c r="J109" i="13"/>
  <c r="L109" i="13"/>
  <c r="J113" i="13"/>
  <c r="L113" i="13"/>
  <c r="J117" i="13"/>
  <c r="L117" i="13"/>
  <c r="J121" i="13"/>
  <c r="L121" i="13"/>
  <c r="J125" i="13"/>
  <c r="L125" i="13"/>
  <c r="J129" i="13"/>
  <c r="L129" i="13"/>
  <c r="J133" i="13"/>
  <c r="L133" i="13"/>
  <c r="J137" i="13"/>
  <c r="L137" i="13"/>
  <c r="J141" i="13"/>
  <c r="L141" i="13"/>
  <c r="J145" i="13"/>
  <c r="L145" i="13"/>
  <c r="J149" i="13"/>
  <c r="L149" i="13"/>
  <c r="J153" i="13"/>
  <c r="L153" i="13"/>
  <c r="J157" i="13"/>
  <c r="L157" i="13"/>
  <c r="J161" i="13"/>
  <c r="L161" i="13"/>
  <c r="J165" i="13"/>
  <c r="L165" i="13"/>
  <c r="J169" i="13"/>
  <c r="L169" i="13"/>
  <c r="J173" i="13"/>
  <c r="L173" i="13"/>
  <c r="J177" i="13"/>
  <c r="L177" i="13"/>
  <c r="J181" i="13"/>
  <c r="L181" i="13"/>
  <c r="J185" i="13"/>
  <c r="L185" i="13"/>
  <c r="J189" i="13"/>
  <c r="L189" i="13"/>
  <c r="J193" i="13"/>
  <c r="L193" i="13"/>
  <c r="J197" i="13"/>
  <c r="L197" i="13"/>
  <c r="J201" i="13"/>
  <c r="L201" i="13"/>
  <c r="J205" i="13"/>
  <c r="L205" i="13"/>
  <c r="J209" i="13"/>
  <c r="L209" i="13"/>
  <c r="J213" i="13"/>
  <c r="L213" i="13"/>
  <c r="J217" i="13"/>
  <c r="L217" i="13"/>
  <c r="J221" i="13"/>
  <c r="L221" i="13"/>
  <c r="J225" i="13"/>
  <c r="L225" i="13"/>
  <c r="J229" i="13"/>
  <c r="L229" i="13"/>
  <c r="J233" i="13"/>
  <c r="L233" i="13"/>
  <c r="J237" i="13"/>
  <c r="L237" i="13"/>
  <c r="J241" i="13"/>
  <c r="L241" i="13"/>
  <c r="J245" i="13"/>
  <c r="L245" i="13"/>
  <c r="J249" i="13"/>
  <c r="L249" i="13"/>
  <c r="J253" i="13"/>
  <c r="L253" i="13"/>
  <c r="J257" i="13"/>
  <c r="L257" i="13"/>
  <c r="J261" i="13"/>
  <c r="L261" i="13"/>
  <c r="J265" i="13"/>
  <c r="L265" i="13"/>
  <c r="J269" i="13"/>
  <c r="L269" i="13"/>
  <c r="J273" i="13"/>
  <c r="L273" i="13"/>
  <c r="J277" i="13"/>
  <c r="L277" i="13"/>
  <c r="J281" i="13"/>
  <c r="L281" i="13"/>
  <c r="J285" i="13"/>
  <c r="L285" i="13"/>
  <c r="J289" i="13"/>
  <c r="L289" i="13"/>
  <c r="J293" i="13"/>
  <c r="L293" i="13"/>
  <c r="J297" i="13"/>
  <c r="L297" i="13"/>
  <c r="J301" i="13"/>
  <c r="L301" i="13"/>
  <c r="J305" i="13"/>
  <c r="L305" i="13"/>
  <c r="J309" i="13"/>
  <c r="L309" i="13"/>
  <c r="J313" i="13"/>
  <c r="L313" i="13"/>
  <c r="J317" i="13"/>
  <c r="L317" i="13"/>
  <c r="J321" i="13"/>
  <c r="L321" i="13"/>
  <c r="J325" i="13"/>
  <c r="L325" i="13"/>
  <c r="J329" i="13"/>
  <c r="L329" i="13"/>
  <c r="J333" i="13"/>
  <c r="L333" i="13"/>
  <c r="J337" i="13"/>
  <c r="L337" i="13"/>
  <c r="J341" i="13"/>
  <c r="L341" i="13"/>
  <c r="J345" i="13"/>
  <c r="L345" i="13"/>
  <c r="J349" i="13"/>
  <c r="L349" i="13"/>
  <c r="J353" i="13"/>
  <c r="L353" i="13"/>
  <c r="J357" i="13"/>
  <c r="L357" i="13"/>
  <c r="J361" i="13"/>
  <c r="L361" i="13"/>
  <c r="J365" i="13"/>
  <c r="L365" i="13"/>
  <c r="J369" i="13"/>
  <c r="L369" i="13"/>
  <c r="J373" i="13"/>
  <c r="L373" i="13"/>
  <c r="J377" i="13"/>
  <c r="L377" i="13"/>
  <c r="J381" i="13"/>
  <c r="L381" i="13"/>
  <c r="J385" i="13"/>
  <c r="L385" i="13"/>
  <c r="J389" i="13"/>
  <c r="L389" i="13"/>
  <c r="J393" i="13"/>
  <c r="L393" i="13"/>
  <c r="J397" i="13"/>
  <c r="L397" i="13"/>
  <c r="J401" i="13"/>
  <c r="L401" i="13"/>
  <c r="J405" i="13"/>
  <c r="L405" i="13"/>
  <c r="J409" i="13"/>
  <c r="L409" i="13"/>
  <c r="J413" i="13"/>
  <c r="L413" i="13"/>
  <c r="J417" i="13"/>
  <c r="L417" i="13"/>
  <c r="J421" i="13"/>
  <c r="L421" i="13"/>
  <c r="J425" i="13"/>
  <c r="L425" i="13"/>
  <c r="J429" i="13"/>
  <c r="L429" i="13"/>
  <c r="J433" i="13"/>
  <c r="L433" i="13"/>
  <c r="J437" i="13"/>
  <c r="L437" i="13"/>
  <c r="J441" i="13"/>
  <c r="L441" i="13"/>
  <c r="J445" i="13"/>
  <c r="L445" i="13"/>
  <c r="J449" i="13"/>
  <c r="L449" i="13"/>
  <c r="J453" i="13"/>
  <c r="L453" i="13"/>
  <c r="J457" i="13"/>
  <c r="L457" i="13"/>
  <c r="J461" i="13"/>
  <c r="L461" i="13"/>
  <c r="J465" i="13"/>
  <c r="L465" i="13"/>
  <c r="J469" i="13"/>
  <c r="L469" i="13"/>
  <c r="J473" i="13"/>
  <c r="L473" i="13"/>
  <c r="J477" i="13"/>
  <c r="L477" i="13"/>
  <c r="J481" i="13"/>
  <c r="L481" i="13"/>
  <c r="J485" i="13"/>
  <c r="L485" i="13"/>
  <c r="J489" i="13"/>
  <c r="L489" i="13"/>
  <c r="J493" i="13"/>
  <c r="L493" i="13"/>
  <c r="J497" i="13"/>
  <c r="L497" i="13"/>
  <c r="J501" i="13"/>
  <c r="L501" i="13"/>
  <c r="J505" i="13"/>
  <c r="L505" i="13"/>
  <c r="J509" i="13"/>
  <c r="L509" i="13"/>
  <c r="J513" i="13"/>
  <c r="L513" i="13"/>
  <c r="J517" i="13"/>
  <c r="L517" i="13"/>
  <c r="J521" i="13"/>
  <c r="L521" i="13"/>
  <c r="J525" i="13"/>
  <c r="L525" i="13"/>
  <c r="J529" i="13"/>
  <c r="L529" i="13"/>
  <c r="J533" i="13"/>
  <c r="L533" i="13"/>
  <c r="J537" i="13"/>
  <c r="L537" i="13"/>
  <c r="J541" i="13"/>
  <c r="L541" i="13"/>
  <c r="J545" i="13"/>
  <c r="L545" i="13"/>
  <c r="J549" i="13"/>
  <c r="L549" i="13"/>
  <c r="J553" i="13"/>
  <c r="L553" i="13"/>
  <c r="J557" i="13"/>
  <c r="L557" i="13"/>
  <c r="J561" i="13"/>
  <c r="L561" i="13"/>
  <c r="J565" i="13"/>
  <c r="L565" i="13"/>
  <c r="J569" i="13"/>
  <c r="L569" i="13"/>
  <c r="J573" i="13"/>
  <c r="L573" i="13"/>
  <c r="J577" i="13"/>
  <c r="L577" i="13"/>
  <c r="J581" i="13"/>
  <c r="L581" i="13"/>
  <c r="J585" i="13"/>
  <c r="L585" i="13"/>
  <c r="J589" i="13"/>
  <c r="L589" i="13"/>
  <c r="J593" i="13"/>
  <c r="L593" i="13"/>
  <c r="J597" i="13"/>
  <c r="L597" i="13"/>
  <c r="J601" i="13"/>
  <c r="L601" i="13"/>
  <c r="J605" i="13"/>
  <c r="L605" i="13"/>
  <c r="J609" i="13"/>
  <c r="L609" i="13"/>
  <c r="J613" i="13"/>
  <c r="L613" i="13"/>
  <c r="J617" i="13"/>
  <c r="L617" i="13"/>
  <c r="J621" i="13"/>
  <c r="L621" i="13"/>
  <c r="J625" i="13"/>
  <c r="L625" i="13"/>
  <c r="J629" i="13"/>
  <c r="L629" i="13"/>
  <c r="J633" i="13"/>
  <c r="L633" i="13"/>
  <c r="J637" i="13"/>
  <c r="L637" i="13"/>
  <c r="J641" i="13"/>
  <c r="L641" i="13"/>
  <c r="J645" i="13"/>
  <c r="L645" i="13"/>
  <c r="J649" i="13"/>
  <c r="L649" i="13"/>
  <c r="J653" i="13"/>
  <c r="L653" i="13"/>
  <c r="J657" i="13"/>
  <c r="L657" i="13"/>
  <c r="J661" i="13"/>
  <c r="L661" i="13"/>
  <c r="J665" i="13"/>
  <c r="L665" i="13"/>
  <c r="J669" i="13"/>
  <c r="L669" i="13"/>
  <c r="J673" i="13"/>
  <c r="L673" i="13"/>
  <c r="J677" i="13"/>
  <c r="L677" i="13"/>
  <c r="J10" i="13"/>
  <c r="L10" i="13"/>
  <c r="J18" i="13"/>
  <c r="L18" i="13"/>
  <c r="J26" i="13"/>
  <c r="L26" i="13"/>
  <c r="J34" i="13"/>
  <c r="L34" i="13"/>
  <c r="J42" i="13"/>
  <c r="L42" i="13"/>
  <c r="J62" i="13"/>
  <c r="L62" i="13"/>
  <c r="J66" i="13"/>
  <c r="L66" i="13"/>
  <c r="J74" i="13"/>
  <c r="L74" i="13"/>
  <c r="J82" i="13"/>
  <c r="L82" i="13"/>
  <c r="J90" i="13"/>
  <c r="L90" i="13"/>
  <c r="J122" i="13"/>
  <c r="L122" i="13"/>
  <c r="J130" i="13"/>
  <c r="L130" i="13"/>
  <c r="J138" i="13"/>
  <c r="L138" i="13"/>
  <c r="J146" i="13"/>
  <c r="L146" i="13"/>
  <c r="J154" i="13"/>
  <c r="L154" i="13"/>
  <c r="J162" i="13"/>
  <c r="L162" i="13"/>
  <c r="J170" i="13"/>
  <c r="L170" i="13"/>
  <c r="J178" i="13"/>
  <c r="L178" i="13"/>
  <c r="J186" i="13"/>
  <c r="L186" i="13"/>
  <c r="J194" i="13"/>
  <c r="L194" i="13"/>
  <c r="J206" i="13"/>
  <c r="L206" i="13"/>
  <c r="J214" i="13"/>
  <c r="L214" i="13"/>
  <c r="J222" i="13"/>
  <c r="L222" i="13"/>
  <c r="J230" i="13"/>
  <c r="L230" i="13"/>
  <c r="J238" i="13"/>
  <c r="L238" i="13"/>
  <c r="J246" i="13"/>
  <c r="L246" i="13"/>
  <c r="J254" i="13"/>
  <c r="L254" i="13"/>
  <c r="J266" i="13"/>
  <c r="L266" i="13"/>
  <c r="J274" i="13"/>
  <c r="L274" i="13"/>
  <c r="J282" i="13"/>
  <c r="L282" i="13"/>
  <c r="J294" i="13"/>
  <c r="L294" i="13"/>
  <c r="J302" i="13"/>
  <c r="L302" i="13"/>
  <c r="J310" i="13"/>
  <c r="L310" i="13"/>
  <c r="J322" i="13"/>
  <c r="L322" i="13"/>
  <c r="J330" i="13"/>
  <c r="L330" i="13"/>
  <c r="J338" i="13"/>
  <c r="L338" i="13"/>
  <c r="J346" i="13"/>
  <c r="L346" i="13"/>
  <c r="J350" i="13"/>
  <c r="L350" i="13"/>
  <c r="J362" i="13"/>
  <c r="L362" i="13"/>
  <c r="J370" i="13"/>
  <c r="L370" i="13"/>
  <c r="J378" i="13"/>
  <c r="L378" i="13"/>
  <c r="J386" i="13"/>
  <c r="L386" i="13"/>
  <c r="J398" i="13"/>
  <c r="L398" i="13"/>
  <c r="J406" i="13"/>
  <c r="L406" i="13"/>
  <c r="J414" i="13"/>
  <c r="L414" i="13"/>
  <c r="J422" i="13"/>
  <c r="L422" i="13"/>
  <c r="J430" i="13"/>
  <c r="L430" i="13"/>
  <c r="J442" i="13"/>
  <c r="L442" i="13"/>
  <c r="J450" i="13"/>
  <c r="L450" i="13"/>
  <c r="J458" i="13"/>
  <c r="L458" i="13"/>
  <c r="J470" i="13"/>
  <c r="L470" i="13"/>
  <c r="J478" i="13"/>
  <c r="L478" i="13"/>
  <c r="J486" i="13"/>
  <c r="L486" i="13"/>
  <c r="J494" i="13"/>
  <c r="L494" i="13"/>
  <c r="J502" i="13"/>
  <c r="L502" i="13"/>
  <c r="J510" i="13"/>
  <c r="L510" i="13"/>
  <c r="J518" i="13"/>
  <c r="L518" i="13"/>
  <c r="J526" i="13"/>
  <c r="L526" i="13"/>
  <c r="J538" i="13"/>
  <c r="L538" i="13"/>
  <c r="J546" i="13"/>
  <c r="L546" i="13"/>
  <c r="J554" i="13"/>
  <c r="L554" i="13"/>
  <c r="J562" i="13"/>
  <c r="L562" i="13"/>
  <c r="J570" i="13"/>
  <c r="L570" i="13"/>
  <c r="J582" i="13"/>
  <c r="L582" i="13"/>
  <c r="J590" i="13"/>
  <c r="L590" i="13"/>
  <c r="J602" i="13"/>
  <c r="L602" i="13"/>
  <c r="J610" i="13"/>
  <c r="L610" i="13"/>
  <c r="J618" i="13"/>
  <c r="L618" i="13"/>
  <c r="J626" i="13"/>
  <c r="L626" i="13"/>
  <c r="J634" i="13"/>
  <c r="L634" i="13"/>
  <c r="J646" i="13"/>
  <c r="L646" i="13"/>
  <c r="J654" i="13"/>
  <c r="L654" i="13"/>
  <c r="J666" i="13"/>
  <c r="L666" i="13"/>
  <c r="J11" i="13"/>
  <c r="L11" i="13"/>
  <c r="J19" i="13"/>
  <c r="L19" i="13"/>
  <c r="J27" i="13"/>
  <c r="L27" i="13"/>
  <c r="J39" i="13"/>
  <c r="L39" i="13"/>
  <c r="J47" i="13"/>
  <c r="L47" i="13"/>
  <c r="J55" i="13"/>
  <c r="L55" i="13"/>
  <c r="J67" i="13"/>
  <c r="L67" i="13"/>
  <c r="J75" i="13"/>
  <c r="L75" i="13"/>
  <c r="J83" i="13"/>
  <c r="L83" i="13"/>
  <c r="J91" i="13"/>
  <c r="L91" i="13"/>
  <c r="J99" i="13"/>
  <c r="L99" i="13"/>
  <c r="J111" i="13"/>
  <c r="L111" i="13"/>
  <c r="J119" i="13"/>
  <c r="L119" i="13"/>
  <c r="J127" i="13"/>
  <c r="L127" i="13"/>
  <c r="J139" i="13"/>
  <c r="L139" i="13"/>
  <c r="J151" i="13"/>
  <c r="L151" i="13"/>
  <c r="J163" i="13"/>
  <c r="L163" i="13"/>
  <c r="J171" i="13"/>
  <c r="L171" i="13"/>
  <c r="J179" i="13"/>
  <c r="L179" i="13"/>
  <c r="J191" i="13"/>
  <c r="L191" i="13"/>
  <c r="J199" i="13"/>
  <c r="L199" i="13"/>
  <c r="J211" i="13"/>
  <c r="L211" i="13"/>
  <c r="J219" i="13"/>
  <c r="L219" i="13"/>
  <c r="J227" i="13"/>
  <c r="L227" i="13"/>
  <c r="J239" i="13"/>
  <c r="L239" i="13"/>
  <c r="J247" i="13"/>
  <c r="L247" i="13"/>
  <c r="J255" i="13"/>
  <c r="L255" i="13"/>
  <c r="J267" i="13"/>
  <c r="L267" i="13"/>
  <c r="J275" i="13"/>
  <c r="L275" i="13"/>
  <c r="J283" i="13"/>
  <c r="L283" i="13"/>
  <c r="J295" i="13"/>
  <c r="L295" i="13"/>
  <c r="J303" i="13"/>
  <c r="L303" i="13"/>
  <c r="J311" i="13"/>
  <c r="L311" i="13"/>
  <c r="J323" i="13"/>
  <c r="L323" i="13"/>
  <c r="J331" i="13"/>
  <c r="L331" i="13"/>
  <c r="J335" i="13"/>
  <c r="L335" i="13"/>
  <c r="J339" i="13"/>
  <c r="L339" i="13"/>
  <c r="J343" i="13"/>
  <c r="L343" i="13"/>
  <c r="J347" i="13"/>
  <c r="L347" i="13"/>
  <c r="J351" i="13"/>
  <c r="L351" i="13"/>
  <c r="J359" i="13"/>
  <c r="L359" i="13"/>
  <c r="J363" i="13"/>
  <c r="L363" i="13"/>
  <c r="J367" i="13"/>
  <c r="L367" i="13"/>
  <c r="J371" i="13"/>
  <c r="L371" i="13"/>
  <c r="J375" i="13"/>
  <c r="L375" i="13"/>
  <c r="J379" i="13"/>
  <c r="L379" i="13"/>
  <c r="J383" i="13"/>
  <c r="L383" i="13"/>
  <c r="J387" i="13"/>
  <c r="L387" i="13"/>
  <c r="J391" i="13"/>
  <c r="L391" i="13"/>
  <c r="J395" i="13"/>
  <c r="L395" i="13"/>
  <c r="J399" i="13"/>
  <c r="L399" i="13"/>
  <c r="J403" i="13"/>
  <c r="L403" i="13"/>
  <c r="J407" i="13"/>
  <c r="L407" i="13"/>
  <c r="J411" i="13"/>
  <c r="L411" i="13"/>
  <c r="J415" i="13"/>
  <c r="L415" i="13"/>
  <c r="J419" i="13"/>
  <c r="L419" i="13"/>
  <c r="J423" i="13"/>
  <c r="L423" i="13"/>
  <c r="J427" i="13"/>
  <c r="L427" i="13"/>
  <c r="J431" i="13"/>
  <c r="L431" i="13"/>
  <c r="J435" i="13"/>
  <c r="L435" i="13"/>
  <c r="J439" i="13"/>
  <c r="L439" i="13"/>
  <c r="J443" i="13"/>
  <c r="L443" i="13"/>
  <c r="J447" i="13"/>
  <c r="L447" i="13"/>
  <c r="J451" i="13"/>
  <c r="L451" i="13"/>
  <c r="J455" i="13"/>
  <c r="L455" i="13"/>
  <c r="J459" i="13"/>
  <c r="L459" i="13"/>
  <c r="J463" i="13"/>
  <c r="L463" i="13"/>
  <c r="J467" i="13"/>
  <c r="L467" i="13"/>
  <c r="J471" i="13"/>
  <c r="L471" i="13"/>
  <c r="J475" i="13"/>
  <c r="L475" i="13"/>
  <c r="J479" i="13"/>
  <c r="L479" i="13"/>
  <c r="J483" i="13"/>
  <c r="L483" i="13"/>
  <c r="J487" i="13"/>
  <c r="L487" i="13"/>
  <c r="J491" i="13"/>
  <c r="L491" i="13"/>
  <c r="J495" i="13"/>
  <c r="L495" i="13"/>
  <c r="J499" i="13"/>
  <c r="L499" i="13"/>
  <c r="J503" i="13"/>
  <c r="L503" i="13"/>
  <c r="J507" i="13"/>
  <c r="L507" i="13"/>
  <c r="J511" i="13"/>
  <c r="L511" i="13"/>
  <c r="J515" i="13"/>
  <c r="L515" i="13"/>
  <c r="J519" i="13"/>
  <c r="L519" i="13"/>
  <c r="J523" i="13"/>
  <c r="L523" i="13"/>
  <c r="J527" i="13"/>
  <c r="L527" i="13"/>
  <c r="J531" i="13"/>
  <c r="L531" i="13"/>
  <c r="J535" i="13"/>
  <c r="L535" i="13"/>
  <c r="J539" i="13"/>
  <c r="L539" i="13"/>
  <c r="J543" i="13"/>
  <c r="L543" i="13"/>
  <c r="J547" i="13"/>
  <c r="L547" i="13"/>
  <c r="J551" i="13"/>
  <c r="L551" i="13"/>
  <c r="J555" i="13"/>
  <c r="L555" i="13"/>
  <c r="J559" i="13"/>
  <c r="L559" i="13"/>
  <c r="J563" i="13"/>
  <c r="L563" i="13"/>
  <c r="J567" i="13"/>
  <c r="L567" i="13"/>
  <c r="J571" i="13"/>
  <c r="L571" i="13"/>
  <c r="J575" i="13"/>
  <c r="L575" i="13"/>
  <c r="J579" i="13"/>
  <c r="L579" i="13"/>
  <c r="J583" i="13"/>
  <c r="L583" i="13"/>
  <c r="J587" i="13"/>
  <c r="L587" i="13"/>
  <c r="J591" i="13"/>
  <c r="L591" i="13"/>
  <c r="J595" i="13"/>
  <c r="L595" i="13"/>
  <c r="J599" i="13"/>
  <c r="L599" i="13"/>
  <c r="J603" i="13"/>
  <c r="L603" i="13"/>
  <c r="J607" i="13"/>
  <c r="L607" i="13"/>
  <c r="J611" i="13"/>
  <c r="L611" i="13"/>
  <c r="J615" i="13"/>
  <c r="L615" i="13"/>
  <c r="J619" i="13"/>
  <c r="L619" i="13"/>
  <c r="J623" i="13"/>
  <c r="L623" i="13"/>
  <c r="J627" i="13"/>
  <c r="L627" i="13"/>
  <c r="J631" i="13"/>
  <c r="L631" i="13"/>
  <c r="J635" i="13"/>
  <c r="L635" i="13"/>
  <c r="J639" i="13"/>
  <c r="L639" i="13"/>
  <c r="J643" i="13"/>
  <c r="L643" i="13"/>
  <c r="J647" i="13"/>
  <c r="L647" i="13"/>
  <c r="J651" i="13"/>
  <c r="L651" i="13"/>
  <c r="J655" i="13"/>
  <c r="L655" i="13"/>
  <c r="J659" i="13"/>
  <c r="L659" i="13"/>
  <c r="J663" i="13"/>
  <c r="L663" i="13"/>
  <c r="J667" i="13"/>
  <c r="L667" i="13"/>
  <c r="J671" i="13"/>
  <c r="L671" i="13"/>
  <c r="J675" i="13"/>
  <c r="L675" i="13"/>
  <c r="J38" i="13"/>
  <c r="J60" i="13"/>
  <c r="J102" i="13"/>
  <c r="J124" i="13"/>
  <c r="J166" i="13"/>
  <c r="J408" i="13"/>
  <c r="J472" i="13"/>
  <c r="J536" i="13"/>
  <c r="J600" i="13"/>
  <c r="J664" i="13"/>
  <c r="J9" i="13"/>
  <c r="L9" i="13"/>
  <c r="J5" i="13"/>
  <c r="L5" i="13"/>
  <c r="E678" i="13"/>
  <c r="J14" i="13"/>
  <c r="L14" i="13"/>
  <c r="J30" i="13"/>
  <c r="L30" i="13"/>
  <c r="J46" i="13"/>
  <c r="L46" i="13"/>
  <c r="J50" i="13"/>
  <c r="L50" i="13"/>
  <c r="J58" i="13"/>
  <c r="L58" i="13"/>
  <c r="J78" i="13"/>
  <c r="L78" i="13"/>
  <c r="J94" i="13"/>
  <c r="L94" i="13"/>
  <c r="J98" i="13"/>
  <c r="L98" i="13"/>
  <c r="J106" i="13"/>
  <c r="L106" i="13"/>
  <c r="J110" i="13"/>
  <c r="L110" i="13"/>
  <c r="J114" i="13"/>
  <c r="L114" i="13"/>
  <c r="J126" i="13"/>
  <c r="L126" i="13"/>
  <c r="J142" i="13"/>
  <c r="L142" i="13"/>
  <c r="J158" i="13"/>
  <c r="L158" i="13"/>
  <c r="J174" i="13"/>
  <c r="L174" i="13"/>
  <c r="J182" i="13"/>
  <c r="L182" i="13"/>
  <c r="J190" i="13"/>
  <c r="L190" i="13"/>
  <c r="J198" i="13"/>
  <c r="L198" i="13"/>
  <c r="J202" i="13"/>
  <c r="L202" i="13"/>
  <c r="J210" i="13"/>
  <c r="L210" i="13"/>
  <c r="J218" i="13"/>
  <c r="L218" i="13"/>
  <c r="J226" i="13"/>
  <c r="L226" i="13"/>
  <c r="J234" i="13"/>
  <c r="L234" i="13"/>
  <c r="J242" i="13"/>
  <c r="L242" i="13"/>
  <c r="J250" i="13"/>
  <c r="L250" i="13"/>
  <c r="J258" i="13"/>
  <c r="L258" i="13"/>
  <c r="J262" i="13"/>
  <c r="L262" i="13"/>
  <c r="J270" i="13"/>
  <c r="L270" i="13"/>
  <c r="J278" i="13"/>
  <c r="L278" i="13"/>
  <c r="J286" i="13"/>
  <c r="L286" i="13"/>
  <c r="J290" i="13"/>
  <c r="L290" i="13"/>
  <c r="J298" i="13"/>
  <c r="L298" i="13"/>
  <c r="J306" i="13"/>
  <c r="L306" i="13"/>
  <c r="J314" i="13"/>
  <c r="L314" i="13"/>
  <c r="J318" i="13"/>
  <c r="L318" i="13"/>
  <c r="J326" i="13"/>
  <c r="L326" i="13"/>
  <c r="J334" i="13"/>
  <c r="L334" i="13"/>
  <c r="J342" i="13"/>
  <c r="L342" i="13"/>
  <c r="J358" i="13"/>
  <c r="L358" i="13"/>
  <c r="J366" i="13"/>
  <c r="L366" i="13"/>
  <c r="J374" i="13"/>
  <c r="L374" i="13"/>
  <c r="J382" i="13"/>
  <c r="L382" i="13"/>
  <c r="J390" i="13"/>
  <c r="L390" i="13"/>
  <c r="J394" i="13"/>
  <c r="L394" i="13"/>
  <c r="J402" i="13"/>
  <c r="L402" i="13"/>
  <c r="J410" i="13"/>
  <c r="L410" i="13"/>
  <c r="J418" i="13"/>
  <c r="L418" i="13"/>
  <c r="J426" i="13"/>
  <c r="L426" i="13"/>
  <c r="J434" i="13"/>
  <c r="L434" i="13"/>
  <c r="J438" i="13"/>
  <c r="L438" i="13"/>
  <c r="J446" i="13"/>
  <c r="L446" i="13"/>
  <c r="J454" i="13"/>
  <c r="L454" i="13"/>
  <c r="J462" i="13"/>
  <c r="L462" i="13"/>
  <c r="J466" i="13"/>
  <c r="L466" i="13"/>
  <c r="J474" i="13"/>
  <c r="L474" i="13"/>
  <c r="J482" i="13"/>
  <c r="L482" i="13"/>
  <c r="J490" i="13"/>
  <c r="L490" i="13"/>
  <c r="J498" i="13"/>
  <c r="L498" i="13"/>
  <c r="J506" i="13"/>
  <c r="L506" i="13"/>
  <c r="J514" i="13"/>
  <c r="L514" i="13"/>
  <c r="J522" i="13"/>
  <c r="L522" i="13"/>
  <c r="J530" i="13"/>
  <c r="L530" i="13"/>
  <c r="J534" i="13"/>
  <c r="L534" i="13"/>
  <c r="J542" i="13"/>
  <c r="L542" i="13"/>
  <c r="J550" i="13"/>
  <c r="L550" i="13"/>
  <c r="J558" i="13"/>
  <c r="L558" i="13"/>
  <c r="J566" i="13"/>
  <c r="L566" i="13"/>
  <c r="J574" i="13"/>
  <c r="L574" i="13"/>
  <c r="J578" i="13"/>
  <c r="L578" i="13"/>
  <c r="J586" i="13"/>
  <c r="L586" i="13"/>
  <c r="J594" i="13"/>
  <c r="L594" i="13"/>
  <c r="J598" i="13"/>
  <c r="L598" i="13"/>
  <c r="J606" i="13"/>
  <c r="L606" i="13"/>
  <c r="J614" i="13"/>
  <c r="L614" i="13"/>
  <c r="J622" i="13"/>
  <c r="L622" i="13"/>
  <c r="J630" i="13"/>
  <c r="L630" i="13"/>
  <c r="J638" i="13"/>
  <c r="L638" i="13"/>
  <c r="J642" i="13"/>
  <c r="L642" i="13"/>
  <c r="J650" i="13"/>
  <c r="L650" i="13"/>
  <c r="J658" i="13"/>
  <c r="L658" i="13"/>
  <c r="J662" i="13"/>
  <c r="L662" i="13"/>
  <c r="J670" i="13"/>
  <c r="L670" i="13"/>
  <c r="J674" i="13"/>
  <c r="L674" i="13"/>
  <c r="J54" i="13"/>
  <c r="J118" i="13"/>
  <c r="J7" i="13"/>
  <c r="L7" i="13"/>
  <c r="J15" i="13"/>
  <c r="L15" i="13"/>
  <c r="J23" i="13"/>
  <c r="L23" i="13"/>
  <c r="J31" i="13"/>
  <c r="L31" i="13"/>
  <c r="J35" i="13"/>
  <c r="L35" i="13"/>
  <c r="J43" i="13"/>
  <c r="L43" i="13"/>
  <c r="J51" i="13"/>
  <c r="L51" i="13"/>
  <c r="J59" i="13"/>
  <c r="L59" i="13"/>
  <c r="J63" i="13"/>
  <c r="L63" i="13"/>
  <c r="J71" i="13"/>
  <c r="L71" i="13"/>
  <c r="J79" i="13"/>
  <c r="L79" i="13"/>
  <c r="J87" i="13"/>
  <c r="L87" i="13"/>
  <c r="J95" i="13"/>
  <c r="L95" i="13"/>
  <c r="J103" i="13"/>
  <c r="L103" i="13"/>
  <c r="J107" i="13"/>
  <c r="L107" i="13"/>
  <c r="J115" i="13"/>
  <c r="L115" i="13"/>
  <c r="J123" i="13"/>
  <c r="L123" i="13"/>
  <c r="J131" i="13"/>
  <c r="L131" i="13"/>
  <c r="J135" i="13"/>
  <c r="L135" i="13"/>
  <c r="J143" i="13"/>
  <c r="L143" i="13"/>
  <c r="J147" i="13"/>
  <c r="L147" i="13"/>
  <c r="J155" i="13"/>
  <c r="L155" i="13"/>
  <c r="J159" i="13"/>
  <c r="L159" i="13"/>
  <c r="J167" i="13"/>
  <c r="L167" i="13"/>
  <c r="J175" i="13"/>
  <c r="L175" i="13"/>
  <c r="J183" i="13"/>
  <c r="L183" i="13"/>
  <c r="J187" i="13"/>
  <c r="L187" i="13"/>
  <c r="J195" i="13"/>
  <c r="L195" i="13"/>
  <c r="J203" i="13"/>
  <c r="L203" i="13"/>
  <c r="J207" i="13"/>
  <c r="L207" i="13"/>
  <c r="J215" i="13"/>
  <c r="L215" i="13"/>
  <c r="J223" i="13"/>
  <c r="L223" i="13"/>
  <c r="J231" i="13"/>
  <c r="L231" i="13"/>
  <c r="J235" i="13"/>
  <c r="L235" i="13"/>
  <c r="J243" i="13"/>
  <c r="L243" i="13"/>
  <c r="J251" i="13"/>
  <c r="L251" i="13"/>
  <c r="J259" i="13"/>
  <c r="L259" i="13"/>
  <c r="J263" i="13"/>
  <c r="L263" i="13"/>
  <c r="J271" i="13"/>
  <c r="L271" i="13"/>
  <c r="J279" i="13"/>
  <c r="L279" i="13"/>
  <c r="J287" i="13"/>
  <c r="L287" i="13"/>
  <c r="J291" i="13"/>
  <c r="L291" i="13"/>
  <c r="J299" i="13"/>
  <c r="L299" i="13"/>
  <c r="J307" i="13"/>
  <c r="L307" i="13"/>
  <c r="J315" i="13"/>
  <c r="L315" i="13"/>
  <c r="J319" i="13"/>
  <c r="L319" i="13"/>
  <c r="J327" i="13"/>
  <c r="L327" i="13"/>
  <c r="J355" i="13"/>
  <c r="L355" i="13"/>
  <c r="J8" i="13"/>
  <c r="L8" i="13"/>
  <c r="J16" i="13"/>
  <c r="L16" i="13"/>
  <c r="J20" i="13"/>
  <c r="L20" i="13"/>
  <c r="J24" i="13"/>
  <c r="L24" i="13"/>
  <c r="J32" i="13"/>
  <c r="L32" i="13"/>
  <c r="J36" i="13"/>
  <c r="L36" i="13"/>
  <c r="J40" i="13"/>
  <c r="L40" i="13"/>
  <c r="J48" i="13"/>
  <c r="L48" i="13"/>
  <c r="J52" i="13"/>
  <c r="L52" i="13"/>
  <c r="J56" i="13"/>
  <c r="L56" i="13"/>
  <c r="J64" i="13"/>
  <c r="L64" i="13"/>
  <c r="J68" i="13"/>
  <c r="L68" i="13"/>
  <c r="J72" i="13"/>
  <c r="L72" i="13"/>
  <c r="J80" i="13"/>
  <c r="L80" i="13"/>
  <c r="J84" i="13"/>
  <c r="L84" i="13"/>
  <c r="J88" i="13"/>
  <c r="L88" i="13"/>
  <c r="J96" i="13"/>
  <c r="L96" i="13"/>
  <c r="J100" i="13"/>
  <c r="L100" i="13"/>
  <c r="J104" i="13"/>
  <c r="L104" i="13"/>
  <c r="J112" i="13"/>
  <c r="L112" i="13"/>
  <c r="J116" i="13"/>
  <c r="L116" i="13"/>
  <c r="J120" i="13"/>
  <c r="L120" i="13"/>
  <c r="J128" i="13"/>
  <c r="L128" i="13"/>
  <c r="J132" i="13"/>
  <c r="L132" i="13"/>
  <c r="J136" i="13"/>
  <c r="L136" i="13"/>
  <c r="J144" i="13"/>
  <c r="L144" i="13"/>
  <c r="J148" i="13"/>
  <c r="L148" i="13"/>
  <c r="J152" i="13"/>
  <c r="L152" i="13"/>
  <c r="J160" i="13"/>
  <c r="L160" i="13"/>
  <c r="J164" i="13"/>
  <c r="L164" i="13"/>
  <c r="J168" i="13"/>
  <c r="L168" i="13"/>
  <c r="J176" i="13"/>
  <c r="L176" i="13"/>
  <c r="J180" i="13"/>
  <c r="L180" i="13"/>
  <c r="J184" i="13"/>
  <c r="L184" i="13"/>
  <c r="J188" i="13"/>
  <c r="L188" i="13"/>
  <c r="J192" i="13"/>
  <c r="L192" i="13"/>
  <c r="J196" i="13"/>
  <c r="L196" i="13"/>
  <c r="J200" i="13"/>
  <c r="L200" i="13"/>
  <c r="J204" i="13"/>
  <c r="L204" i="13"/>
  <c r="J208" i="13"/>
  <c r="L208" i="13"/>
  <c r="J212" i="13"/>
  <c r="L212" i="13"/>
  <c r="J216" i="13"/>
  <c r="L216" i="13"/>
  <c r="J220" i="13"/>
  <c r="L220" i="13"/>
  <c r="J224" i="13"/>
  <c r="L224" i="13"/>
  <c r="J228" i="13"/>
  <c r="L228" i="13"/>
  <c r="J232" i="13"/>
  <c r="L232" i="13"/>
  <c r="J236" i="13"/>
  <c r="L236" i="13"/>
  <c r="J240" i="13"/>
  <c r="L240" i="13"/>
  <c r="J244" i="13"/>
  <c r="L244" i="13"/>
  <c r="J248" i="13"/>
  <c r="L248" i="13"/>
  <c r="J252" i="13"/>
  <c r="L252" i="13"/>
  <c r="J256" i="13"/>
  <c r="L256" i="13"/>
  <c r="J260" i="13"/>
  <c r="L260" i="13"/>
  <c r="J264" i="13"/>
  <c r="L264" i="13"/>
  <c r="J268" i="13"/>
  <c r="L268" i="13"/>
  <c r="J272" i="13"/>
  <c r="L272" i="13"/>
  <c r="J276" i="13"/>
  <c r="L276" i="13"/>
  <c r="J280" i="13"/>
  <c r="L280" i="13"/>
  <c r="J284" i="13"/>
  <c r="L284" i="13"/>
  <c r="J288" i="13"/>
  <c r="L288" i="13"/>
  <c r="J292" i="13"/>
  <c r="L292" i="13"/>
  <c r="J296" i="13"/>
  <c r="L296" i="13"/>
  <c r="J300" i="13"/>
  <c r="L300" i="13"/>
  <c r="J304" i="13"/>
  <c r="L304" i="13"/>
  <c r="J308" i="13"/>
  <c r="L308" i="13"/>
  <c r="J312" i="13"/>
  <c r="L312" i="13"/>
  <c r="J316" i="13"/>
  <c r="L316" i="13"/>
  <c r="J320" i="13"/>
  <c r="L320" i="13"/>
  <c r="J324" i="13"/>
  <c r="L324" i="13"/>
  <c r="J328" i="13"/>
  <c r="L328" i="13"/>
  <c r="J332" i="13"/>
  <c r="L332" i="13"/>
  <c r="J336" i="13"/>
  <c r="L336" i="13"/>
  <c r="J340" i="13"/>
  <c r="L340" i="13"/>
  <c r="J344" i="13"/>
  <c r="L344" i="13"/>
  <c r="J348" i="13"/>
  <c r="L348" i="13"/>
  <c r="J352" i="13"/>
  <c r="L352" i="13"/>
  <c r="J356" i="13"/>
  <c r="L356" i="13"/>
  <c r="J360" i="13"/>
  <c r="L360" i="13"/>
  <c r="J364" i="13"/>
  <c r="L364" i="13"/>
  <c r="J368" i="13"/>
  <c r="L368" i="13"/>
  <c r="J372" i="13"/>
  <c r="L372" i="13"/>
  <c r="J380" i="13"/>
  <c r="L380" i="13"/>
  <c r="J384" i="13"/>
  <c r="L384" i="13"/>
  <c r="J388" i="13"/>
  <c r="L388" i="13"/>
  <c r="J396" i="13"/>
  <c r="L396" i="13"/>
  <c r="J400" i="13"/>
  <c r="L400" i="13"/>
  <c r="J404" i="13"/>
  <c r="L404" i="13"/>
  <c r="J412" i="13"/>
  <c r="L412" i="13"/>
  <c r="J416" i="13"/>
  <c r="L416" i="13"/>
  <c r="J420" i="13"/>
  <c r="L420" i="13"/>
  <c r="J428" i="13"/>
  <c r="L428" i="13"/>
  <c r="J432" i="13"/>
  <c r="L432" i="13"/>
  <c r="J436" i="13"/>
  <c r="L436" i="13"/>
  <c r="J444" i="13"/>
  <c r="L444" i="13"/>
  <c r="J448" i="13"/>
  <c r="L448" i="13"/>
  <c r="J452" i="13"/>
  <c r="L452" i="13"/>
  <c r="J460" i="13"/>
  <c r="L460" i="13"/>
  <c r="J464" i="13"/>
  <c r="L464" i="13"/>
  <c r="J468" i="13"/>
  <c r="L468" i="13"/>
  <c r="J476" i="13"/>
  <c r="L476" i="13"/>
  <c r="J480" i="13"/>
  <c r="L480" i="13"/>
  <c r="J484" i="13"/>
  <c r="L484" i="13"/>
  <c r="J492" i="13"/>
  <c r="L492" i="13"/>
  <c r="J496" i="13"/>
  <c r="L496" i="13"/>
  <c r="J500" i="13"/>
  <c r="L500" i="13"/>
  <c r="J508" i="13"/>
  <c r="L508" i="13"/>
  <c r="J512" i="13"/>
  <c r="L512" i="13"/>
  <c r="J516" i="13"/>
  <c r="L516" i="13"/>
  <c r="J524" i="13"/>
  <c r="L524" i="13"/>
  <c r="J528" i="13"/>
  <c r="L528" i="13"/>
  <c r="J532" i="13"/>
  <c r="L532" i="13"/>
  <c r="J540" i="13"/>
  <c r="L540" i="13"/>
  <c r="J544" i="13"/>
  <c r="L544" i="13"/>
  <c r="J548" i="13"/>
  <c r="L548" i="13"/>
  <c r="J556" i="13"/>
  <c r="L556" i="13"/>
  <c r="J560" i="13"/>
  <c r="L560" i="13"/>
  <c r="J564" i="13"/>
  <c r="L564" i="13"/>
  <c r="J572" i="13"/>
  <c r="L572" i="13"/>
  <c r="J576" i="13"/>
  <c r="L576" i="13"/>
  <c r="J580" i="13"/>
  <c r="L580" i="13"/>
  <c r="J588" i="13"/>
  <c r="L588" i="13"/>
  <c r="J592" i="13"/>
  <c r="L592" i="13"/>
  <c r="J596" i="13"/>
  <c r="L596" i="13"/>
  <c r="J604" i="13"/>
  <c r="L604" i="13"/>
  <c r="J608" i="13"/>
  <c r="L608" i="13"/>
  <c r="J612" i="13"/>
  <c r="L612" i="13"/>
  <c r="J620" i="13"/>
  <c r="L620" i="13"/>
  <c r="J624" i="13"/>
  <c r="L624" i="13"/>
  <c r="J628" i="13"/>
  <c r="L628" i="13"/>
  <c r="J636" i="13"/>
  <c r="L636" i="13"/>
  <c r="J640" i="13"/>
  <c r="L640" i="13"/>
  <c r="J644" i="13"/>
  <c r="L644" i="13"/>
  <c r="J652" i="13"/>
  <c r="L652" i="13"/>
  <c r="J656" i="13"/>
  <c r="L656" i="13"/>
  <c r="J660" i="13"/>
  <c r="L660" i="13"/>
  <c r="J668" i="13"/>
  <c r="L668" i="13"/>
  <c r="J672" i="13"/>
  <c r="L672" i="13"/>
  <c r="J676" i="13"/>
  <c r="L676" i="13"/>
  <c r="J22" i="13"/>
  <c r="J44" i="13"/>
  <c r="J86" i="13"/>
  <c r="J108" i="13"/>
  <c r="J150" i="13"/>
  <c r="J172" i="13"/>
  <c r="J354" i="13"/>
  <c r="J424" i="13"/>
  <c r="J488" i="13"/>
  <c r="J552" i="13"/>
  <c r="J616" i="13"/>
  <c r="K681" i="13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E676" i="14"/>
  <c r="E675" i="14"/>
  <c r="E674" i="14"/>
  <c r="E673" i="14"/>
  <c r="E672" i="14"/>
  <c r="E671" i="14"/>
  <c r="E670" i="14"/>
  <c r="E669" i="14"/>
  <c r="E668" i="14"/>
  <c r="E667" i="14"/>
  <c r="E666" i="14"/>
  <c r="E665" i="14"/>
  <c r="E664" i="14"/>
  <c r="E663" i="14"/>
  <c r="E662" i="14"/>
  <c r="E661" i="14"/>
  <c r="E660" i="14"/>
  <c r="E659" i="14"/>
  <c r="E658" i="14"/>
  <c r="E657" i="14"/>
  <c r="E656" i="14"/>
  <c r="E655" i="14"/>
  <c r="E654" i="14"/>
  <c r="E653" i="14"/>
  <c r="E652" i="14"/>
  <c r="E651" i="14"/>
  <c r="E650" i="14"/>
  <c r="E649" i="14"/>
  <c r="E648" i="14"/>
  <c r="E647" i="14"/>
  <c r="E646" i="14"/>
  <c r="E645" i="14"/>
  <c r="E644" i="14"/>
  <c r="E643" i="14"/>
  <c r="E642" i="14"/>
  <c r="E641" i="14"/>
  <c r="E640" i="14"/>
  <c r="E639" i="14"/>
  <c r="E638" i="14"/>
  <c r="E637" i="14"/>
  <c r="E636" i="14"/>
  <c r="E635" i="14"/>
  <c r="E634" i="14"/>
  <c r="E633" i="14"/>
  <c r="E632" i="14"/>
  <c r="E631" i="14"/>
  <c r="E630" i="14"/>
  <c r="E629" i="14"/>
  <c r="E628" i="14"/>
  <c r="E627" i="14"/>
  <c r="E626" i="14"/>
  <c r="E625" i="14"/>
  <c r="E624" i="14"/>
  <c r="E623" i="14"/>
  <c r="E622" i="14"/>
  <c r="E621" i="14"/>
  <c r="E620" i="14"/>
  <c r="E619" i="14"/>
  <c r="E618" i="14"/>
  <c r="E617" i="14"/>
  <c r="E616" i="14"/>
  <c r="E615" i="14"/>
  <c r="E614" i="14"/>
  <c r="E613" i="14"/>
  <c r="E612" i="14"/>
  <c r="E611" i="14"/>
  <c r="E610" i="14"/>
  <c r="E609" i="14"/>
  <c r="E608" i="14"/>
  <c r="E607" i="14"/>
  <c r="E606" i="14"/>
  <c r="E605" i="14"/>
  <c r="E604" i="14"/>
  <c r="E603" i="14"/>
  <c r="E602" i="14"/>
  <c r="E601" i="14"/>
  <c r="E600" i="14"/>
  <c r="E599" i="14"/>
  <c r="E598" i="14"/>
  <c r="E597" i="14"/>
  <c r="E596" i="14"/>
  <c r="E595" i="14"/>
  <c r="E594" i="14"/>
  <c r="E593" i="14"/>
  <c r="E592" i="14"/>
  <c r="E591" i="14"/>
  <c r="E590" i="14"/>
  <c r="E589" i="14"/>
  <c r="E588" i="14"/>
  <c r="E587" i="14"/>
  <c r="E586" i="14"/>
  <c r="E585" i="14"/>
  <c r="E584" i="14"/>
  <c r="E583" i="14"/>
  <c r="E582" i="14"/>
  <c r="E581" i="14"/>
  <c r="E580" i="14"/>
  <c r="E579" i="14"/>
  <c r="E578" i="14"/>
  <c r="E577" i="14"/>
  <c r="E576" i="14"/>
  <c r="E575" i="14"/>
  <c r="E574" i="14"/>
  <c r="E573" i="14"/>
  <c r="E572" i="14"/>
  <c r="E571" i="14"/>
  <c r="E570" i="14"/>
  <c r="E569" i="14"/>
  <c r="E568" i="14"/>
  <c r="E567" i="14"/>
  <c r="E566" i="14"/>
  <c r="E565" i="14"/>
  <c r="E564" i="14"/>
  <c r="E563" i="14"/>
  <c r="E562" i="14"/>
  <c r="E561" i="14"/>
  <c r="E560" i="14"/>
  <c r="E559" i="14"/>
  <c r="E558" i="14"/>
  <c r="E557" i="14"/>
  <c r="E556" i="14"/>
  <c r="E555" i="14"/>
  <c r="E554" i="14"/>
  <c r="E553" i="14"/>
  <c r="E552" i="14"/>
  <c r="E551" i="14"/>
  <c r="E550" i="14"/>
  <c r="E549" i="14"/>
  <c r="E548" i="14"/>
  <c r="E547" i="14"/>
  <c r="E546" i="14"/>
  <c r="E545" i="14"/>
  <c r="E544" i="14"/>
  <c r="E543" i="14"/>
  <c r="E542" i="14"/>
  <c r="E541" i="14"/>
  <c r="E540" i="14"/>
  <c r="E539" i="14"/>
  <c r="E538" i="14"/>
  <c r="E537" i="14"/>
  <c r="E536" i="14"/>
  <c r="E535" i="14"/>
  <c r="E534" i="14"/>
  <c r="E533" i="14"/>
  <c r="E532" i="14"/>
  <c r="E531" i="14"/>
  <c r="E530" i="14"/>
  <c r="E529" i="14"/>
  <c r="E528" i="14"/>
  <c r="E527" i="14"/>
  <c r="E526" i="14"/>
  <c r="E525" i="14"/>
  <c r="E524" i="14"/>
  <c r="E523" i="14"/>
  <c r="E522" i="14"/>
  <c r="E521" i="14"/>
  <c r="E520" i="14"/>
  <c r="E519" i="14"/>
  <c r="E518" i="14"/>
  <c r="E517" i="14"/>
  <c r="E516" i="14"/>
  <c r="E515" i="14"/>
  <c r="E514" i="14"/>
  <c r="E513" i="14"/>
  <c r="E512" i="14"/>
  <c r="E511" i="14"/>
  <c r="E510" i="14"/>
  <c r="E509" i="14"/>
  <c r="E508" i="14"/>
  <c r="E507" i="14"/>
  <c r="E506" i="14"/>
  <c r="E505" i="14"/>
  <c r="E504" i="14"/>
  <c r="E503" i="14"/>
  <c r="E502" i="14"/>
  <c r="E501" i="14"/>
  <c r="E500" i="14"/>
  <c r="E499" i="14"/>
  <c r="E498" i="14"/>
  <c r="E497" i="14"/>
  <c r="E496" i="14"/>
  <c r="E495" i="14"/>
  <c r="E494" i="14"/>
  <c r="E493" i="14"/>
  <c r="E492" i="14"/>
  <c r="E491" i="14"/>
  <c r="E490" i="14"/>
  <c r="E489" i="14"/>
  <c r="E488" i="14"/>
  <c r="E487" i="14"/>
  <c r="E486" i="14"/>
  <c r="E485" i="14"/>
  <c r="E484" i="14"/>
  <c r="E483" i="14"/>
  <c r="E482" i="14"/>
  <c r="E481" i="14"/>
  <c r="E480" i="14"/>
  <c r="E479" i="14"/>
  <c r="E478" i="14"/>
  <c r="E477" i="14"/>
  <c r="E476" i="14"/>
  <c r="E475" i="14"/>
  <c r="E474" i="14"/>
  <c r="E473" i="14"/>
  <c r="E472" i="14"/>
  <c r="E471" i="14"/>
  <c r="E470" i="14"/>
  <c r="E469" i="14"/>
  <c r="E468" i="14"/>
  <c r="E467" i="14"/>
  <c r="E466" i="14"/>
  <c r="E465" i="14"/>
  <c r="E464" i="14"/>
  <c r="E463" i="14"/>
  <c r="E462" i="14"/>
  <c r="E461" i="14"/>
  <c r="E460" i="14"/>
  <c r="E459" i="14"/>
  <c r="E458" i="14"/>
  <c r="E457" i="14"/>
  <c r="E456" i="14"/>
  <c r="E455" i="14"/>
  <c r="E454" i="14"/>
  <c r="E453" i="14"/>
  <c r="E452" i="14"/>
  <c r="E451" i="14"/>
  <c r="E450" i="14"/>
  <c r="E449" i="14"/>
  <c r="E448" i="14"/>
  <c r="E447" i="14"/>
  <c r="E446" i="14"/>
  <c r="E445" i="14"/>
  <c r="E444" i="14"/>
  <c r="E443" i="14"/>
  <c r="E442" i="14"/>
  <c r="E441" i="14"/>
  <c r="E440" i="14"/>
  <c r="E439" i="14"/>
  <c r="E438" i="14"/>
  <c r="E437" i="14"/>
  <c r="E436" i="14"/>
  <c r="E435" i="14"/>
  <c r="E434" i="14"/>
  <c r="E433" i="14"/>
  <c r="E432" i="14"/>
  <c r="E431" i="14"/>
  <c r="E430" i="14"/>
  <c r="E429" i="14"/>
  <c r="E428" i="14"/>
  <c r="E427" i="14"/>
  <c r="E426" i="14"/>
  <c r="E425" i="14"/>
  <c r="E424" i="14"/>
  <c r="E423" i="14"/>
  <c r="E422" i="14"/>
  <c r="E421" i="14"/>
  <c r="E420" i="14"/>
  <c r="E419" i="14"/>
  <c r="E418" i="14"/>
  <c r="E417" i="14"/>
  <c r="E416" i="14"/>
  <c r="E415" i="14"/>
  <c r="E414" i="14"/>
  <c r="E413" i="14"/>
  <c r="E412" i="14"/>
  <c r="E411" i="14"/>
  <c r="E410" i="14"/>
  <c r="E409" i="14"/>
  <c r="E408" i="14"/>
  <c r="E407" i="14"/>
  <c r="E406" i="14"/>
  <c r="E405" i="14"/>
  <c r="E404" i="14"/>
  <c r="E403" i="14"/>
  <c r="E402" i="14"/>
  <c r="E401" i="14"/>
  <c r="E400" i="14"/>
  <c r="E399" i="14"/>
  <c r="E398" i="14"/>
  <c r="E397" i="14"/>
  <c r="E396" i="14"/>
  <c r="E395" i="14"/>
  <c r="E394" i="14"/>
  <c r="E393" i="14"/>
  <c r="E392" i="14"/>
  <c r="E391" i="14"/>
  <c r="E390" i="14"/>
  <c r="E389" i="14"/>
  <c r="E388" i="14"/>
  <c r="E387" i="14"/>
  <c r="E386" i="14"/>
  <c r="E385" i="14"/>
  <c r="E384" i="14"/>
  <c r="E383" i="14"/>
  <c r="E382" i="14"/>
  <c r="E381" i="14"/>
  <c r="E380" i="14"/>
  <c r="E379" i="14"/>
  <c r="E378" i="14"/>
  <c r="E377" i="14"/>
  <c r="E376" i="14"/>
  <c r="E375" i="14"/>
  <c r="E374" i="14"/>
  <c r="E373" i="14"/>
  <c r="E372" i="14"/>
  <c r="E371" i="14"/>
  <c r="E370" i="14"/>
  <c r="E369" i="14"/>
  <c r="E368" i="14"/>
  <c r="E367" i="14"/>
  <c r="E366" i="14"/>
  <c r="E365" i="14"/>
  <c r="E364" i="14"/>
  <c r="E363" i="14"/>
  <c r="E362" i="14"/>
  <c r="E361" i="14"/>
  <c r="E360" i="14"/>
  <c r="E359" i="14"/>
  <c r="E358" i="14"/>
  <c r="E357" i="14"/>
  <c r="E356" i="14"/>
  <c r="E355" i="14"/>
  <c r="E354" i="14"/>
  <c r="E353" i="14"/>
  <c r="E352" i="14"/>
  <c r="E351" i="14"/>
  <c r="E350" i="14"/>
  <c r="E349" i="14"/>
  <c r="E348" i="14"/>
  <c r="E347" i="14"/>
  <c r="E346" i="14"/>
  <c r="E345" i="14"/>
  <c r="E344" i="14"/>
  <c r="E343" i="14"/>
  <c r="E342" i="14"/>
  <c r="E341" i="14"/>
  <c r="E340" i="14"/>
  <c r="E339" i="14"/>
  <c r="E338" i="14"/>
  <c r="E337" i="14"/>
  <c r="E336" i="14"/>
  <c r="E335" i="14"/>
  <c r="E334" i="14"/>
  <c r="E333" i="14"/>
  <c r="E332" i="14"/>
  <c r="E331" i="14"/>
  <c r="E330" i="14"/>
  <c r="E329" i="14"/>
  <c r="E328" i="14"/>
  <c r="E327" i="14"/>
  <c r="E326" i="14"/>
  <c r="E325" i="14"/>
  <c r="E324" i="14"/>
  <c r="E323" i="14"/>
  <c r="E322" i="14"/>
  <c r="E321" i="14"/>
  <c r="E320" i="14"/>
  <c r="E319" i="14"/>
  <c r="E318" i="14"/>
  <c r="E317" i="14"/>
  <c r="E316" i="14"/>
  <c r="E315" i="14"/>
  <c r="E314" i="14"/>
  <c r="E313" i="14"/>
  <c r="E312" i="14"/>
  <c r="E311" i="14"/>
  <c r="E310" i="14"/>
  <c r="E309" i="14"/>
  <c r="E308" i="14"/>
  <c r="E307" i="14"/>
  <c r="E306" i="14"/>
  <c r="E305" i="14"/>
  <c r="E304" i="14"/>
  <c r="E303" i="14"/>
  <c r="E302" i="14"/>
  <c r="E301" i="14"/>
  <c r="E300" i="14"/>
  <c r="E299" i="14"/>
  <c r="E298" i="14"/>
  <c r="E297" i="14"/>
  <c r="E296" i="14"/>
  <c r="E295" i="14"/>
  <c r="E294" i="14"/>
  <c r="E293" i="14"/>
  <c r="E292" i="14"/>
  <c r="E291" i="14"/>
  <c r="E290" i="14"/>
  <c r="E289" i="14"/>
  <c r="E288" i="14"/>
  <c r="E287" i="14"/>
  <c r="E286" i="14"/>
  <c r="E285" i="14"/>
  <c r="E284" i="14"/>
  <c r="E283" i="14"/>
  <c r="E282" i="14"/>
  <c r="E281" i="14"/>
  <c r="E280" i="14"/>
  <c r="E279" i="14"/>
  <c r="E278" i="14"/>
  <c r="E277" i="14"/>
  <c r="E276" i="14"/>
  <c r="E275" i="14"/>
  <c r="E274" i="14"/>
  <c r="E273" i="14"/>
  <c r="E272" i="14"/>
  <c r="E271" i="14"/>
  <c r="E270" i="14"/>
  <c r="E269" i="14"/>
  <c r="E268" i="14"/>
  <c r="E267" i="14"/>
  <c r="E266" i="14"/>
  <c r="E265" i="14"/>
  <c r="E264" i="14"/>
  <c r="E263" i="14"/>
  <c r="E262" i="14"/>
  <c r="E261" i="14"/>
  <c r="E260" i="14"/>
  <c r="E259" i="14"/>
  <c r="E258" i="14"/>
  <c r="E257" i="14"/>
  <c r="E256" i="14"/>
  <c r="E255" i="14"/>
  <c r="E254" i="14"/>
  <c r="E253" i="14"/>
  <c r="E252" i="14"/>
  <c r="E251" i="14"/>
  <c r="E250" i="14"/>
  <c r="E249" i="14"/>
  <c r="E248" i="14"/>
  <c r="E247" i="14"/>
  <c r="E246" i="14"/>
  <c r="E245" i="14"/>
  <c r="E244" i="14"/>
  <c r="E243" i="14"/>
  <c r="E242" i="14"/>
  <c r="E241" i="14"/>
  <c r="E240" i="14"/>
  <c r="E239" i="14"/>
  <c r="E238" i="14"/>
  <c r="E237" i="14"/>
  <c r="E236" i="14"/>
  <c r="E235" i="14"/>
  <c r="E234" i="14"/>
  <c r="E233" i="14"/>
  <c r="E232" i="14"/>
  <c r="E231" i="14"/>
  <c r="E230" i="14"/>
  <c r="E229" i="14"/>
  <c r="E228" i="14"/>
  <c r="E227" i="14"/>
  <c r="E226" i="14"/>
  <c r="E225" i="14"/>
  <c r="E224" i="14"/>
  <c r="E223" i="14"/>
  <c r="E222" i="14"/>
  <c r="E221" i="14"/>
  <c r="E220" i="14"/>
  <c r="E219" i="14"/>
  <c r="E218" i="14"/>
  <c r="E217" i="14"/>
  <c r="E216" i="14"/>
  <c r="E215" i="14"/>
  <c r="E214" i="14"/>
  <c r="E213" i="14"/>
  <c r="E212" i="14"/>
  <c r="E211" i="14"/>
  <c r="E210" i="14"/>
  <c r="E209" i="14"/>
  <c r="E208" i="14"/>
  <c r="E207" i="14"/>
  <c r="E206" i="14"/>
  <c r="E205" i="14"/>
  <c r="E204" i="14"/>
  <c r="E203" i="14"/>
  <c r="E202" i="14"/>
  <c r="E201" i="14"/>
  <c r="E200" i="14"/>
  <c r="E199" i="14"/>
  <c r="E198" i="14"/>
  <c r="E197" i="14"/>
  <c r="E196" i="14"/>
  <c r="E195" i="14"/>
  <c r="E194" i="14"/>
  <c r="E193" i="14"/>
  <c r="E192" i="14"/>
  <c r="E191" i="14"/>
  <c r="E190" i="14"/>
  <c r="E189" i="14"/>
  <c r="E188" i="14"/>
  <c r="E187" i="14"/>
  <c r="E186" i="14"/>
  <c r="E185" i="14"/>
  <c r="E184" i="14"/>
  <c r="E183" i="14"/>
  <c r="E182" i="14"/>
  <c r="E181" i="14"/>
  <c r="E180" i="14"/>
  <c r="E179" i="14"/>
  <c r="E178" i="14"/>
  <c r="E177" i="14"/>
  <c r="E176" i="14"/>
  <c r="E175" i="14"/>
  <c r="E174" i="14"/>
  <c r="E173" i="14"/>
  <c r="E172" i="14"/>
  <c r="E171" i="14"/>
  <c r="E170" i="14"/>
  <c r="E169" i="14"/>
  <c r="E168" i="14"/>
  <c r="E167" i="14"/>
  <c r="E166" i="14"/>
  <c r="E165" i="14"/>
  <c r="E164" i="14"/>
  <c r="E163" i="14"/>
  <c r="E162" i="14"/>
  <c r="E161" i="14"/>
  <c r="E160" i="14"/>
  <c r="E159" i="14"/>
  <c r="E158" i="14"/>
  <c r="E157" i="14"/>
  <c r="E156" i="14"/>
  <c r="E155" i="14"/>
  <c r="E154" i="14"/>
  <c r="E153" i="14"/>
  <c r="E152" i="14"/>
  <c r="E151" i="14"/>
  <c r="E150" i="14"/>
  <c r="E149" i="14"/>
  <c r="E148" i="14"/>
  <c r="E147" i="14"/>
  <c r="E146" i="14"/>
  <c r="E145" i="14"/>
  <c r="E144" i="14"/>
  <c r="E143" i="14"/>
  <c r="E142" i="14"/>
  <c r="E141" i="14"/>
  <c r="E140" i="14"/>
  <c r="E139" i="14"/>
  <c r="E138" i="14"/>
  <c r="E137" i="14"/>
  <c r="E136" i="14"/>
  <c r="E135" i="14"/>
  <c r="E134" i="14"/>
  <c r="E133" i="14"/>
  <c r="E132" i="14"/>
  <c r="E131" i="14"/>
  <c r="E130" i="14"/>
  <c r="E129" i="14"/>
  <c r="E128" i="14"/>
  <c r="E127" i="14"/>
  <c r="E126" i="14"/>
  <c r="E125" i="14"/>
  <c r="E124" i="14"/>
  <c r="E123" i="14"/>
  <c r="E122" i="14"/>
  <c r="E121" i="14"/>
  <c r="E120" i="14"/>
  <c r="E119" i="14"/>
  <c r="E118" i="14"/>
  <c r="E117" i="14"/>
  <c r="E116" i="14"/>
  <c r="E115" i="14"/>
  <c r="E114" i="14"/>
  <c r="E113" i="14"/>
  <c r="E112" i="14"/>
  <c r="E111" i="14"/>
  <c r="E110" i="14"/>
  <c r="E109" i="14"/>
  <c r="E108" i="14"/>
  <c r="E107" i="14"/>
  <c r="E106" i="14"/>
  <c r="E105" i="14"/>
  <c r="E104" i="14"/>
  <c r="E103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E4" i="14"/>
  <c r="E3" i="14"/>
  <c r="B1" i="13"/>
  <c r="B1" i="19"/>
  <c r="C1" i="19" s="1"/>
  <c r="D1" i="19" s="1"/>
  <c r="E1" i="19" s="1"/>
  <c r="F1" i="19" s="1"/>
  <c r="G1" i="19" s="1"/>
  <c r="H1" i="19" s="1"/>
  <c r="I1" i="19" s="1"/>
  <c r="J1" i="19" s="1"/>
  <c r="K1" i="19" s="1"/>
  <c r="L1" i="19" s="1"/>
  <c r="M1" i="19" s="1"/>
  <c r="N1" i="19" s="1"/>
  <c r="O1" i="19" s="1"/>
  <c r="P1" i="19" s="1"/>
  <c r="Q1" i="19" s="1"/>
  <c r="R1" i="19" s="1"/>
  <c r="S1" i="19" s="1"/>
  <c r="T1" i="19" s="1"/>
  <c r="B1" i="3"/>
  <c r="C1" i="3" s="1"/>
  <c r="D1" i="3" s="1"/>
  <c r="E1" i="3" s="1"/>
  <c r="F1" i="3" s="1"/>
  <c r="G1" i="3" s="1"/>
  <c r="H1" i="3" s="1"/>
  <c r="I1" i="3" s="1"/>
  <c r="J1" i="3" s="1"/>
  <c r="K1" i="3" s="1"/>
  <c r="L1" i="3" s="1"/>
  <c r="M1" i="3" s="1"/>
  <c r="N1" i="3" s="1"/>
  <c r="O1" i="3" s="1"/>
  <c r="P1" i="3" s="1"/>
  <c r="Q1" i="3" s="1"/>
  <c r="R1" i="3" s="1"/>
  <c r="T1" i="3" s="1"/>
  <c r="U1" i="3" s="1"/>
  <c r="V1" i="3" s="1"/>
  <c r="B1" i="2"/>
  <c r="D6" i="4"/>
  <c r="D5" i="4"/>
  <c r="L678" i="13" l="1"/>
  <c r="J678" i="13"/>
  <c r="N680" i="13"/>
  <c r="N681" i="13" s="1"/>
  <c r="F16" i="4"/>
  <c r="F18" i="4"/>
  <c r="F17" i="4"/>
  <c r="J681" i="13" l="1"/>
  <c r="D682" i="13"/>
  <c r="D689" i="13"/>
  <c r="G687" i="13"/>
  <c r="G688" i="13" s="1"/>
  <c r="D690" i="13" l="1"/>
  <c r="G689" i="13" s="1"/>
  <c r="G690" i="13" s="1"/>
  <c r="D683" i="13"/>
  <c r="G691" i="13"/>
  <c r="G692" i="13" l="1"/>
  <c r="D691" i="13"/>
</calcChain>
</file>

<file path=xl/sharedStrings.xml><?xml version="1.0" encoding="utf-8"?>
<sst xmlns="http://schemas.openxmlformats.org/spreadsheetml/2006/main" count="26713" uniqueCount="2944">
  <si>
    <t>COUNTY</t>
  </si>
  <si>
    <t>DISTRICT</t>
  </si>
  <si>
    <t>CODE</t>
  </si>
  <si>
    <t>Albany</t>
  </si>
  <si>
    <t>ALBANY CITY SD</t>
  </si>
  <si>
    <t>010100</t>
  </si>
  <si>
    <t>BERNE-KNOX-WESTERLO CSD</t>
  </si>
  <si>
    <t>010201</t>
  </si>
  <si>
    <t>BETHLEHEM CSD</t>
  </si>
  <si>
    <t>010306</t>
  </si>
  <si>
    <t>COHOES CITY SD</t>
  </si>
  <si>
    <t>010500</t>
  </si>
  <si>
    <t>GREEN ISLAND UFSD</t>
  </si>
  <si>
    <t>010701</t>
  </si>
  <si>
    <t>GUILDERLAND CSD</t>
  </si>
  <si>
    <t>010802</t>
  </si>
  <si>
    <t>MENANDS UFSD</t>
  </si>
  <si>
    <t>010615</t>
  </si>
  <si>
    <t>NORTH COLONIE CSD</t>
  </si>
  <si>
    <t>010623</t>
  </si>
  <si>
    <t>RAVENA-COEYMANS-SELKIRK CSD</t>
  </si>
  <si>
    <t>010402</t>
  </si>
  <si>
    <t>SOUTH COLONIE CSD</t>
  </si>
  <si>
    <t>010601</t>
  </si>
  <si>
    <t>VOORHEESVILLE CSD</t>
  </si>
  <si>
    <t>011003</t>
  </si>
  <si>
    <t>WATERVLIET CITY SD</t>
  </si>
  <si>
    <t>011200</t>
  </si>
  <si>
    <t>Allegany</t>
  </si>
  <si>
    <t>ALFRED-ALMOND CSD</t>
  </si>
  <si>
    <t>020101</t>
  </si>
  <si>
    <t>ANDOVER CSD</t>
  </si>
  <si>
    <t>020601</t>
  </si>
  <si>
    <t>BELFAST CSD</t>
  </si>
  <si>
    <t>020801</t>
  </si>
  <si>
    <t>BOLIVAR-RICHBURG CSD</t>
  </si>
  <si>
    <t>022902</t>
  </si>
  <si>
    <t>CANASERAGA CSD</t>
  </si>
  <si>
    <t>021102</t>
  </si>
  <si>
    <t>CUBA-RUSHFORD CSD</t>
  </si>
  <si>
    <t>022302</t>
  </si>
  <si>
    <t>FILLMORE CSD</t>
  </si>
  <si>
    <t>022001</t>
  </si>
  <si>
    <t>FRIENDSHIP CSD</t>
  </si>
  <si>
    <t>021601</t>
  </si>
  <si>
    <t xml:space="preserve">GENESEE VALLEY CSD </t>
  </si>
  <si>
    <t>020702</t>
  </si>
  <si>
    <t>SCIO CSD</t>
  </si>
  <si>
    <t>022401</t>
  </si>
  <si>
    <t>WELLSVILLE CSD</t>
  </si>
  <si>
    <t>022601</t>
  </si>
  <si>
    <t>WHITESVILLE CSD</t>
  </si>
  <si>
    <t>022101</t>
  </si>
  <si>
    <t>Broome</t>
  </si>
  <si>
    <t>BINGHAMTON CITY SD</t>
  </si>
  <si>
    <t>030200</t>
  </si>
  <si>
    <t>CHENANGO FORKS CSD</t>
  </si>
  <si>
    <t>030101</t>
  </si>
  <si>
    <t>CHENANGO VALLEY CSD</t>
  </si>
  <si>
    <t>030701</t>
  </si>
  <si>
    <t>DEPOSIT CSD</t>
  </si>
  <si>
    <t>031301</t>
  </si>
  <si>
    <t>HARPURSVILLE CSD</t>
  </si>
  <si>
    <t>030501</t>
  </si>
  <si>
    <t>JOHNSON CITY CSD</t>
  </si>
  <si>
    <t>031502</t>
  </si>
  <si>
    <t>MAINE-ENDWELL CSD</t>
  </si>
  <si>
    <t>031101</t>
  </si>
  <si>
    <t>SUSQUEHANNA VALLEY CSD</t>
  </si>
  <si>
    <t>030601</t>
  </si>
  <si>
    <t>UNION-ENDICOTT CSD</t>
  </si>
  <si>
    <t>031501</t>
  </si>
  <si>
    <t>VESTAL CSD</t>
  </si>
  <si>
    <t>031601</t>
  </si>
  <si>
    <t>WHITNEY POINT CSD</t>
  </si>
  <si>
    <t>031401</t>
  </si>
  <si>
    <t>WINDSOR CSD</t>
  </si>
  <si>
    <t>031701</t>
  </si>
  <si>
    <t>Cattaraugus</t>
  </si>
  <si>
    <t>ALLEGANY-LIMESTONE CSD</t>
  </si>
  <si>
    <t>040302</t>
  </si>
  <si>
    <t>CATTARAUGUS-LITTLE VALLEY CSD</t>
  </si>
  <si>
    <t>042302</t>
  </si>
  <si>
    <t>ELLICOTTVILLE CSD</t>
  </si>
  <si>
    <t>040901</t>
  </si>
  <si>
    <t>FRANKLINVILLE CSD</t>
  </si>
  <si>
    <t>041101</t>
  </si>
  <si>
    <t>GOWANDA CSD</t>
  </si>
  <si>
    <t>042801</t>
  </si>
  <si>
    <t>HINSDALE CSD</t>
  </si>
  <si>
    <t>041401</t>
  </si>
  <si>
    <t>OLEAN CITY SD</t>
  </si>
  <si>
    <t>042400</t>
  </si>
  <si>
    <t>PORTVILLE CSD</t>
  </si>
  <si>
    <t>042901</t>
  </si>
  <si>
    <t>RANDOLPH CSD</t>
  </si>
  <si>
    <t>043001</t>
  </si>
  <si>
    <t>SALAMANCA CITY SD</t>
  </si>
  <si>
    <t>043200</t>
  </si>
  <si>
    <t>WEST VALLEY CSD</t>
  </si>
  <si>
    <t>040204</t>
  </si>
  <si>
    <t>YORKSHIRE-PIONEER CSD</t>
  </si>
  <si>
    <t>043501</t>
  </si>
  <si>
    <t>Cayuga</t>
  </si>
  <si>
    <t>AUBURN CITY SD</t>
  </si>
  <si>
    <t>050100</t>
  </si>
  <si>
    <t>CATO-MERIDIAN CSD</t>
  </si>
  <si>
    <t>050401</t>
  </si>
  <si>
    <t>MORAVIA CSD</t>
  </si>
  <si>
    <t>051301</t>
  </si>
  <si>
    <t>PORT BYRON CSD</t>
  </si>
  <si>
    <t>051101</t>
  </si>
  <si>
    <t>SOUTHERN CAYUGA CSD</t>
  </si>
  <si>
    <t>050701</t>
  </si>
  <si>
    <t>UNION SPRINGS CSD</t>
  </si>
  <si>
    <t>051901</t>
  </si>
  <si>
    <t>WEEDSPORT CSD</t>
  </si>
  <si>
    <t>050301</t>
  </si>
  <si>
    <t>Chautauqua</t>
  </si>
  <si>
    <t>BEMUS POINT CSD</t>
  </si>
  <si>
    <t>061001</t>
  </si>
  <si>
    <t>BROCTON CSD</t>
  </si>
  <si>
    <t>062301</t>
  </si>
  <si>
    <t>CASSADAGA VALLEY CSD</t>
  </si>
  <si>
    <t>060401</t>
  </si>
  <si>
    <t>CHAUTAUQUA LAKE CSD</t>
  </si>
  <si>
    <t>060503</t>
  </si>
  <si>
    <t>CLYMER CSD</t>
  </si>
  <si>
    <t>060701</t>
  </si>
  <si>
    <t>DUNKIRK CITY SD</t>
  </si>
  <si>
    <t>060800</t>
  </si>
  <si>
    <t>FALCONER CSD</t>
  </si>
  <si>
    <t>061101</t>
  </si>
  <si>
    <t>FORESTVILLE CSD</t>
  </si>
  <si>
    <t>061503</t>
  </si>
  <si>
    <t>FREDONIA CSD</t>
  </si>
  <si>
    <t>062201</t>
  </si>
  <si>
    <t>FREWSBURG CSD</t>
  </si>
  <si>
    <t>060301</t>
  </si>
  <si>
    <t>JAMESTOWN CITY SD</t>
  </si>
  <si>
    <t>061700</t>
  </si>
  <si>
    <t>PANAMA CSD</t>
  </si>
  <si>
    <t>061601</t>
  </si>
  <si>
    <t>PINE VALLEY CSD (SOUTH DAYTON)</t>
  </si>
  <si>
    <t>060601</t>
  </si>
  <si>
    <t>RIPLEY CSD</t>
  </si>
  <si>
    <t>062401</t>
  </si>
  <si>
    <t>SHERMAN CSD</t>
  </si>
  <si>
    <t>062601</t>
  </si>
  <si>
    <t>SILVER CREEK CSD</t>
  </si>
  <si>
    <t>061501</t>
  </si>
  <si>
    <t>SOUTHWESTERN CSD AT JAMESTOWN</t>
  </si>
  <si>
    <t>060201</t>
  </si>
  <si>
    <t>WESTFIELD CSD</t>
  </si>
  <si>
    <t>062901</t>
  </si>
  <si>
    <t>Chemung</t>
  </si>
  <si>
    <t>ELMIRA CITY SD</t>
  </si>
  <si>
    <t>070600</t>
  </si>
  <si>
    <t>ELMIRA HEIGHTS CSD</t>
  </si>
  <si>
    <t>070902</t>
  </si>
  <si>
    <t>HORSEHEADS CSD</t>
  </si>
  <si>
    <t>070901</t>
  </si>
  <si>
    <t>Chenango</t>
  </si>
  <si>
    <t>AFTON CSD</t>
  </si>
  <si>
    <t>080101</t>
  </si>
  <si>
    <t>BAINBRIDGE-GUILFORD CSD</t>
  </si>
  <si>
    <t>080201</t>
  </si>
  <si>
    <t>GEORGETOWN-SOUTH OTSELIC CSD</t>
  </si>
  <si>
    <t>081401</t>
  </si>
  <si>
    <t>GREENE CSD</t>
  </si>
  <si>
    <t>080601</t>
  </si>
  <si>
    <t>NORWICH CITY SD</t>
  </si>
  <si>
    <t>081200</t>
  </si>
  <si>
    <t>OXFORD ACADEMY &amp; CSD</t>
  </si>
  <si>
    <t>081501</t>
  </si>
  <si>
    <t>SHERBURNE-EARLVILLE CSD</t>
  </si>
  <si>
    <t>082001</t>
  </si>
  <si>
    <t>UNADILLA VALLEY CSD</t>
  </si>
  <si>
    <t>081003</t>
  </si>
  <si>
    <t>Clinton</t>
  </si>
  <si>
    <t>AUSABLE VALLEY CSD</t>
  </si>
  <si>
    <t>090201</t>
  </si>
  <si>
    <t>BEEKMANTOWN CSD</t>
  </si>
  <si>
    <t>090301</t>
  </si>
  <si>
    <t>CHAZY UFSD</t>
  </si>
  <si>
    <t>090601</t>
  </si>
  <si>
    <t>NORTHEASTERN CLINTON CSD</t>
  </si>
  <si>
    <t>090501</t>
  </si>
  <si>
    <t>NORTHERN ADIRONDACK CSD</t>
  </si>
  <si>
    <t>090901</t>
  </si>
  <si>
    <t>PERU CSD</t>
  </si>
  <si>
    <t>091101</t>
  </si>
  <si>
    <t>PLATTSBURGH CITY SD</t>
  </si>
  <si>
    <t>091200</t>
  </si>
  <si>
    <t>SARANAC CSD</t>
  </si>
  <si>
    <t>091402</t>
  </si>
  <si>
    <t>Columbia</t>
  </si>
  <si>
    <t>CHATHAM CSD</t>
  </si>
  <si>
    <t>101001</t>
  </si>
  <si>
    <t>GERMANTOWN CSD</t>
  </si>
  <si>
    <t>100902</t>
  </si>
  <si>
    <t>HUDSON CITY SD</t>
  </si>
  <si>
    <t>101300</t>
  </si>
  <si>
    <t>KINDERHOOK CSD</t>
  </si>
  <si>
    <t>101401</t>
  </si>
  <si>
    <t>NEW LEBANON CSD</t>
  </si>
  <si>
    <t>101601</t>
  </si>
  <si>
    <t>TACONIC HILLS CSD</t>
  </si>
  <si>
    <t>100501</t>
  </si>
  <si>
    <t>Cortland</t>
  </si>
  <si>
    <t>CINCINNATUS CSD</t>
  </si>
  <si>
    <t>110101</t>
  </si>
  <si>
    <t>CORTLAND CITY SD</t>
  </si>
  <si>
    <t>110200</t>
  </si>
  <si>
    <t>HOMER CSD</t>
  </si>
  <si>
    <t>110701</t>
  </si>
  <si>
    <t>MARATHON CSD</t>
  </si>
  <si>
    <t>110901</t>
  </si>
  <si>
    <t>MCGRAW CSD</t>
  </si>
  <si>
    <t>110304</t>
  </si>
  <si>
    <t>Delaware</t>
  </si>
  <si>
    <t>ANDES CSD</t>
  </si>
  <si>
    <t>120102</t>
  </si>
  <si>
    <t>CHARLOTTE VALLEY CSD</t>
  </si>
  <si>
    <t>120401</t>
  </si>
  <si>
    <t>DELHI CSD</t>
  </si>
  <si>
    <t>120501</t>
  </si>
  <si>
    <t>DOWNSVILLE CSD</t>
  </si>
  <si>
    <t>120301</t>
  </si>
  <si>
    <t>FRANKLIN CSD</t>
  </si>
  <si>
    <t>120701</t>
  </si>
  <si>
    <t>HANCOCK CSD</t>
  </si>
  <si>
    <t>120906</t>
  </si>
  <si>
    <t>MARGARETVILLE CSD</t>
  </si>
  <si>
    <t>121401</t>
  </si>
  <si>
    <t>ROXBURY CSD</t>
  </si>
  <si>
    <t>121502</t>
  </si>
  <si>
    <t>SIDNEY CSD</t>
  </si>
  <si>
    <t>121601</t>
  </si>
  <si>
    <t>SOUTH KORTRIGHT CSD</t>
  </si>
  <si>
    <t>121702</t>
  </si>
  <si>
    <t>STAMFORD CSD</t>
  </si>
  <si>
    <t>121701</t>
  </si>
  <si>
    <t>WALTON CSD</t>
  </si>
  <si>
    <t>121901</t>
  </si>
  <si>
    <t>Dutchess</t>
  </si>
  <si>
    <t>ARLINGTON CSD</t>
  </si>
  <si>
    <t>131601</t>
  </si>
  <si>
    <t>BEACON CITY SD</t>
  </si>
  <si>
    <t>130200</t>
  </si>
  <si>
    <t>DOVER UFSD</t>
  </si>
  <si>
    <t>130502</t>
  </si>
  <si>
    <t>HYDE PARK CSD</t>
  </si>
  <si>
    <t>130801</t>
  </si>
  <si>
    <t>MILLBROOK CSD</t>
  </si>
  <si>
    <t>132201</t>
  </si>
  <si>
    <t>NORTHEAST CSD</t>
  </si>
  <si>
    <t>131101</t>
  </si>
  <si>
    <t>PAWLING CSD</t>
  </si>
  <si>
    <t>131201</t>
  </si>
  <si>
    <t>PINE PLAINS CSD</t>
  </si>
  <si>
    <t>131301</t>
  </si>
  <si>
    <t>POUGHKEEPSIE CITY SD</t>
  </si>
  <si>
    <t>131500</t>
  </si>
  <si>
    <t>RED HOOK CSD</t>
  </si>
  <si>
    <t>131701</t>
  </si>
  <si>
    <t>RHINEBECK CSD</t>
  </si>
  <si>
    <t>131801</t>
  </si>
  <si>
    <t>SPACKENKILL UFSD</t>
  </si>
  <si>
    <t>131602</t>
  </si>
  <si>
    <t>WAPPINGERS CSD</t>
  </si>
  <si>
    <t>132101</t>
  </si>
  <si>
    <t>Erie</t>
  </si>
  <si>
    <t>AKRON CSD</t>
  </si>
  <si>
    <t>142101</t>
  </si>
  <si>
    <t>ALDEN CSD</t>
  </si>
  <si>
    <t>140101</t>
  </si>
  <si>
    <t>AMHERST CSD</t>
  </si>
  <si>
    <t>140201</t>
  </si>
  <si>
    <t>BUFFALO CITY SD</t>
  </si>
  <si>
    <t>140600</t>
  </si>
  <si>
    <t>CHEEKTOWAGA CSD</t>
  </si>
  <si>
    <t>140701</t>
  </si>
  <si>
    <t>CHEEKTOWAGA-MARYVALE UFSD</t>
  </si>
  <si>
    <t>140702</t>
  </si>
  <si>
    <t>CHEEKTOWAGA-SLOAN UFSD</t>
  </si>
  <si>
    <t>140709</t>
  </si>
  <si>
    <t>CLARENCE CSD</t>
  </si>
  <si>
    <t>140801</t>
  </si>
  <si>
    <t>CLEVELAND HILL UFSD</t>
  </si>
  <si>
    <t>140703</t>
  </si>
  <si>
    <t>DEPEW UFSD</t>
  </si>
  <si>
    <t>140707</t>
  </si>
  <si>
    <t>EAST AURORA UFSD</t>
  </si>
  <si>
    <t>140301</t>
  </si>
  <si>
    <t>EDEN CSD</t>
  </si>
  <si>
    <t>141201</t>
  </si>
  <si>
    <t>EVANS-BRANT CSD (LAKE SHORE)</t>
  </si>
  <si>
    <t>141401</t>
  </si>
  <si>
    <t>FRONTIER CSD</t>
  </si>
  <si>
    <t>141604</t>
  </si>
  <si>
    <t>GRAND ISLAND CSD</t>
  </si>
  <si>
    <t>141501</t>
  </si>
  <si>
    <t>HAMBURG CSD</t>
  </si>
  <si>
    <t>141601</t>
  </si>
  <si>
    <t>HOLLAND CSD</t>
  </si>
  <si>
    <t>141701</t>
  </si>
  <si>
    <t>IROQUOIS CSD</t>
  </si>
  <si>
    <t>141301</t>
  </si>
  <si>
    <t>KENMORE-TONAWANDA UFSD</t>
  </si>
  <si>
    <t>142601</t>
  </si>
  <si>
    <t>LACKAWANNA CITY SD</t>
  </si>
  <si>
    <t>141800</t>
  </si>
  <si>
    <t>LANCASTER CSD</t>
  </si>
  <si>
    <t>141901</t>
  </si>
  <si>
    <t>NORTH COLLINS CSD</t>
  </si>
  <si>
    <t>142201</t>
  </si>
  <si>
    <t>ORCHARD PARK CSD</t>
  </si>
  <si>
    <t>142301</t>
  </si>
  <si>
    <t>SPRINGVILLE-GRIFFITH INST CSD</t>
  </si>
  <si>
    <t>141101</t>
  </si>
  <si>
    <t>SWEET HOME CSD</t>
  </si>
  <si>
    <t>140207</t>
  </si>
  <si>
    <t>TONAWANDA CITY SD</t>
  </si>
  <si>
    <t>142500</t>
  </si>
  <si>
    <t>WEST SENECA CSD</t>
  </si>
  <si>
    <t>142801</t>
  </si>
  <si>
    <t>WILLIAMSVILLE CSD</t>
  </si>
  <si>
    <t>140203</t>
  </si>
  <si>
    <t>Essex</t>
  </si>
  <si>
    <t>CROWN POINT CSD</t>
  </si>
  <si>
    <t>150203</t>
  </si>
  <si>
    <t>ELIZABETHTOWN-LEWIS CSD</t>
  </si>
  <si>
    <t>150301</t>
  </si>
  <si>
    <t>KEENE CSD</t>
  </si>
  <si>
    <t>150601</t>
  </si>
  <si>
    <t>LAKE PLACID CSD</t>
  </si>
  <si>
    <t>151102</t>
  </si>
  <si>
    <t>MINERVA CSD</t>
  </si>
  <si>
    <t>150801</t>
  </si>
  <si>
    <t>MORIAH CSD</t>
  </si>
  <si>
    <t>150901</t>
  </si>
  <si>
    <t>NEWCOMB CSD</t>
  </si>
  <si>
    <t>151001</t>
  </si>
  <si>
    <t>SCHROON LAKE CSD</t>
  </si>
  <si>
    <t>151401</t>
  </si>
  <si>
    <t>TICONDEROGA CSD</t>
  </si>
  <si>
    <t>151501</t>
  </si>
  <si>
    <t>WESTPORT CSD</t>
  </si>
  <si>
    <t>151601</t>
  </si>
  <si>
    <t>WILLSBORO CSD</t>
  </si>
  <si>
    <t>151701</t>
  </si>
  <si>
    <t>Franklin</t>
  </si>
  <si>
    <t>BRUSHTON-MOIRA CSD</t>
  </si>
  <si>
    <t>161601</t>
  </si>
  <si>
    <t>CHATEAUGAY CSD</t>
  </si>
  <si>
    <t>160801</t>
  </si>
  <si>
    <t>MALONE CSD</t>
  </si>
  <si>
    <t>161501</t>
  </si>
  <si>
    <t>SALMON RIVER CSD</t>
  </si>
  <si>
    <t>161201</t>
  </si>
  <si>
    <t>SARANAC LAKE CSD</t>
  </si>
  <si>
    <t>161401</t>
  </si>
  <si>
    <t>ST REGIS FALLS CSD</t>
  </si>
  <si>
    <t>161801</t>
  </si>
  <si>
    <t>TUPPER LAKE CSD</t>
  </si>
  <si>
    <t>160101</t>
  </si>
  <si>
    <t>Fulton</t>
  </si>
  <si>
    <t>BROADALBIN-PERTH CSD</t>
  </si>
  <si>
    <t>171102</t>
  </si>
  <si>
    <t>GLOVERSVILLE CITY SD</t>
  </si>
  <si>
    <t>170500</t>
  </si>
  <si>
    <t>JOHNSTOWN CITY SD</t>
  </si>
  <si>
    <t>170600</t>
  </si>
  <si>
    <t>MAYFIELD CSD</t>
  </si>
  <si>
    <t>170801</t>
  </si>
  <si>
    <t>NORTHVILLE CSD</t>
  </si>
  <si>
    <t>170901</t>
  </si>
  <si>
    <t>WHEELERVILLE UFSD</t>
  </si>
  <si>
    <t>170301</t>
  </si>
  <si>
    <t>Genesee</t>
  </si>
  <si>
    <t>ALEXANDER CSD</t>
  </si>
  <si>
    <t>180202</t>
  </si>
  <si>
    <t>BATAVIA CITY SD</t>
  </si>
  <si>
    <t>180300</t>
  </si>
  <si>
    <t>BYRON-BERGEN CSD</t>
  </si>
  <si>
    <t>180701</t>
  </si>
  <si>
    <t>ELBA CSD</t>
  </si>
  <si>
    <t>180901</t>
  </si>
  <si>
    <t>LE ROY CSD</t>
  </si>
  <si>
    <t>181001</t>
  </si>
  <si>
    <t>OAKFIELD-ALABAMA CSD</t>
  </si>
  <si>
    <t>181101</t>
  </si>
  <si>
    <t>PAVILION CSD</t>
  </si>
  <si>
    <t>181201</t>
  </si>
  <si>
    <t>PEMBROKE CSD</t>
  </si>
  <si>
    <t>181302</t>
  </si>
  <si>
    <t>Greene</t>
  </si>
  <si>
    <t>CAIRO-DURHAM CSD</t>
  </si>
  <si>
    <t>190301</t>
  </si>
  <si>
    <t>CATSKILL CSD</t>
  </si>
  <si>
    <t>190401</t>
  </si>
  <si>
    <t>COXSACKIE-ATHENS CSD</t>
  </si>
  <si>
    <t>190501</t>
  </si>
  <si>
    <t>GREENVILLE CSD</t>
  </si>
  <si>
    <t>190701</t>
  </si>
  <si>
    <t>HUNTER-TANNERSVILLE CSD</t>
  </si>
  <si>
    <t>190901</t>
  </si>
  <si>
    <t>WINDHAM-ASHLAND-JEWETT CSD</t>
  </si>
  <si>
    <t>191401</t>
  </si>
  <si>
    <t>Hamilton</t>
  </si>
  <si>
    <t>INDIAN LAKE CSD</t>
  </si>
  <si>
    <t>200401</t>
  </si>
  <si>
    <t>LAKE PLEASANT CSD</t>
  </si>
  <si>
    <t>200601</t>
  </si>
  <si>
    <t>LONG LAKE CSD</t>
  </si>
  <si>
    <t>200701</t>
  </si>
  <si>
    <t>WELLS CSD</t>
  </si>
  <si>
    <t>200901</t>
  </si>
  <si>
    <t>Herkimer</t>
  </si>
  <si>
    <t>DOLGEVILLE CSD</t>
  </si>
  <si>
    <t>211003</t>
  </si>
  <si>
    <t>FRANKFORT-SCHUYLER CSD</t>
  </si>
  <si>
    <t>210402</t>
  </si>
  <si>
    <t>HERKIMER CSD</t>
  </si>
  <si>
    <t>210601</t>
  </si>
  <si>
    <t>LITTLE FALLS CITY SD</t>
  </si>
  <si>
    <t>210800</t>
  </si>
  <si>
    <t>MOUNT MARKHAM CSD</t>
  </si>
  <si>
    <t>212001</t>
  </si>
  <si>
    <t>POLAND CSD</t>
  </si>
  <si>
    <t>211103</t>
  </si>
  <si>
    <t>TOWN OF WEBB UFSD</t>
  </si>
  <si>
    <t>211901</t>
  </si>
  <si>
    <t>VAN HORNESVILLE-OWEN D YOUNG CSD</t>
  </si>
  <si>
    <t>211701</t>
  </si>
  <si>
    <t>WEST CANADA VALLEY CSD</t>
  </si>
  <si>
    <t>210302</t>
  </si>
  <si>
    <t>Jefferson</t>
  </si>
  <si>
    <t>ALEXANDRIA CSD</t>
  </si>
  <si>
    <t>220202</t>
  </si>
  <si>
    <t>BELLEVILLE HENDERSON CSD</t>
  </si>
  <si>
    <t>220909</t>
  </si>
  <si>
    <t>CARTHAGE CSD</t>
  </si>
  <si>
    <t>222201</t>
  </si>
  <si>
    <t>GENERAL BROWN CSD</t>
  </si>
  <si>
    <t>220401</t>
  </si>
  <si>
    <t>INDIAN RIVER CSD</t>
  </si>
  <si>
    <t>220301</t>
  </si>
  <si>
    <t>LA FARGEVILLE CSD</t>
  </si>
  <si>
    <t>221401</t>
  </si>
  <si>
    <t>LYME CSD</t>
  </si>
  <si>
    <t>221301</t>
  </si>
  <si>
    <t>SACKETS HARBOR CSD</t>
  </si>
  <si>
    <t>221001</t>
  </si>
  <si>
    <t>SOUTH JEFFERSON CSD</t>
  </si>
  <si>
    <t>220101</t>
  </si>
  <si>
    <t>THOUSAND ISLANDS CSD</t>
  </si>
  <si>
    <t>220701</t>
  </si>
  <si>
    <t>WATERTOWN CITY SD</t>
  </si>
  <si>
    <t>222000</t>
  </si>
  <si>
    <t>Lewis</t>
  </si>
  <si>
    <t>BEAVER RIVER CSD</t>
  </si>
  <si>
    <t>231301</t>
  </si>
  <si>
    <t>COPENHAGEN CSD</t>
  </si>
  <si>
    <t>230201</t>
  </si>
  <si>
    <t>HARRISVILLE CSD</t>
  </si>
  <si>
    <t>230301</t>
  </si>
  <si>
    <t>LOWVILLE ACADEMY &amp; CSD</t>
  </si>
  <si>
    <t>230901</t>
  </si>
  <si>
    <t>SOUTH LEWIS CSD</t>
  </si>
  <si>
    <t>231101</t>
  </si>
  <si>
    <t>Livingston</t>
  </si>
  <si>
    <t>AVON CSD</t>
  </si>
  <si>
    <t>240101</t>
  </si>
  <si>
    <t>CALEDONIA-MUMFORD CSD</t>
  </si>
  <si>
    <t>240201</t>
  </si>
  <si>
    <t>DALTON-NUNDA CSD (KESHEQUA)</t>
  </si>
  <si>
    <t>241101</t>
  </si>
  <si>
    <t>DANSVILLE CSD</t>
  </si>
  <si>
    <t>241001</t>
  </si>
  <si>
    <t>GENESEO CSD</t>
  </si>
  <si>
    <t>240401</t>
  </si>
  <si>
    <t>LIVONIA CSD</t>
  </si>
  <si>
    <t>240801</t>
  </si>
  <si>
    <t>MT MORRIS CSD</t>
  </si>
  <si>
    <t>240901</t>
  </si>
  <si>
    <t>YORK CSD</t>
  </si>
  <si>
    <t>241701</t>
  </si>
  <si>
    <t>Madison</t>
  </si>
  <si>
    <t>BROOKFIELD CSD</t>
  </si>
  <si>
    <t>250109</t>
  </si>
  <si>
    <t>CANASTOTA CSD</t>
  </si>
  <si>
    <t>250901</t>
  </si>
  <si>
    <t>CAZENOVIA CSD</t>
  </si>
  <si>
    <t>250201</t>
  </si>
  <si>
    <t>CHITTENANGO CSD</t>
  </si>
  <si>
    <t>251601</t>
  </si>
  <si>
    <t>DERUYTER CSD</t>
  </si>
  <si>
    <t>250301</t>
  </si>
  <si>
    <t>HAMILTON CSD</t>
  </si>
  <si>
    <t>250701</t>
  </si>
  <si>
    <t>MADISON CSD</t>
  </si>
  <si>
    <t>251101</t>
  </si>
  <si>
    <t>MORRISVILLE-EATON CSD</t>
  </si>
  <si>
    <t>250401</t>
  </si>
  <si>
    <t>ONEIDA CITY SD</t>
  </si>
  <si>
    <t>251400</t>
  </si>
  <si>
    <t>STOCKBRIDGE VALLEY CSD</t>
  </si>
  <si>
    <t>251501</t>
  </si>
  <si>
    <t>Monroe</t>
  </si>
  <si>
    <t>BRIGHTON CSD</t>
  </si>
  <si>
    <t>260101</t>
  </si>
  <si>
    <t>BROCKPORT CSD</t>
  </si>
  <si>
    <t>261801</t>
  </si>
  <si>
    <t>CHURCHVILLE-CHILI CSD</t>
  </si>
  <si>
    <t>261501</t>
  </si>
  <si>
    <t>EAST IRONDEQUOIT CSD</t>
  </si>
  <si>
    <t>260801</t>
  </si>
  <si>
    <t>EAST ROCHESTER UFSD</t>
  </si>
  <si>
    <t>261313</t>
  </si>
  <si>
    <t>FAIRPORT CSD</t>
  </si>
  <si>
    <t>261301</t>
  </si>
  <si>
    <t>GATES-CHILI CSD</t>
  </si>
  <si>
    <t>260401</t>
  </si>
  <si>
    <t>GREECE CSD</t>
  </si>
  <si>
    <t>260501</t>
  </si>
  <si>
    <t>HILTON CSD</t>
  </si>
  <si>
    <t>261101</t>
  </si>
  <si>
    <t>HONEOYE FALLS-LIMA CSD</t>
  </si>
  <si>
    <t>260901</t>
  </si>
  <si>
    <t>PENFIELD CSD</t>
  </si>
  <si>
    <t>261201</t>
  </si>
  <si>
    <t>PITTSFORD CSD</t>
  </si>
  <si>
    <t>261401</t>
  </si>
  <si>
    <t>ROCHESTER CITY SD</t>
  </si>
  <si>
    <t>261600</t>
  </si>
  <si>
    <t>RUSH-HENRIETTA CSD</t>
  </si>
  <si>
    <t>261701</t>
  </si>
  <si>
    <t>SPENCERPORT CSD</t>
  </si>
  <si>
    <t>261001</t>
  </si>
  <si>
    <t>WEBSTER CSD</t>
  </si>
  <si>
    <t>261901</t>
  </si>
  <si>
    <t>WEST IRONDEQUOIT CSD</t>
  </si>
  <si>
    <t>260803</t>
  </si>
  <si>
    <t>WHEATLAND-CHILI CSD</t>
  </si>
  <si>
    <t>262001</t>
  </si>
  <si>
    <t>Montgomery</t>
  </si>
  <si>
    <t>AMSTERDAM CITY SD</t>
  </si>
  <si>
    <t>270100</t>
  </si>
  <si>
    <t>CANAJOHARIE CSD</t>
  </si>
  <si>
    <t>270301</t>
  </si>
  <si>
    <t>FONDA-FULTONVILLE CSD</t>
  </si>
  <si>
    <t>270601</t>
  </si>
  <si>
    <t>FORT PLAIN CSD</t>
  </si>
  <si>
    <t>270701</t>
  </si>
  <si>
    <t>271102</t>
  </si>
  <si>
    <t>Nassau</t>
  </si>
  <si>
    <t>BALDWIN UFSD</t>
  </si>
  <si>
    <t>280210</t>
  </si>
  <si>
    <t>BELLMORE UFSD</t>
  </si>
  <si>
    <t>280207</t>
  </si>
  <si>
    <t>BELLMORE-MERRICK CENTRAL HS DISTRICT</t>
  </si>
  <si>
    <t>280253</t>
  </si>
  <si>
    <t>BETHPAGE UFSD</t>
  </si>
  <si>
    <t>280521</t>
  </si>
  <si>
    <t>CARLE PLACE UFSD</t>
  </si>
  <si>
    <t>280411</t>
  </si>
  <si>
    <t>EAST MEADOW UFSD</t>
  </si>
  <si>
    <t>280203</t>
  </si>
  <si>
    <t>EAST ROCKAWAY UFSD</t>
  </si>
  <si>
    <t>280219</t>
  </si>
  <si>
    <t>EAST WILLISTON UFSD</t>
  </si>
  <si>
    <t>280402</t>
  </si>
  <si>
    <t>ELMONT UFSD</t>
  </si>
  <si>
    <t>280216</t>
  </si>
  <si>
    <t>FARMINGDALE UFSD</t>
  </si>
  <si>
    <t>280522</t>
  </si>
  <si>
    <t>FLORAL PARK-BELLEROSE UFSD</t>
  </si>
  <si>
    <t>280222</t>
  </si>
  <si>
    <t>FRANKLIN SQUARE UFSD</t>
  </si>
  <si>
    <t>280217</t>
  </si>
  <si>
    <t>FREEPORT UFSD</t>
  </si>
  <si>
    <t>280209</t>
  </si>
  <si>
    <t>GARDEN CITY UFSD</t>
  </si>
  <si>
    <t>280218</t>
  </si>
  <si>
    <t>GLEN COVE CITY SD</t>
  </si>
  <si>
    <t>280100</t>
  </si>
  <si>
    <t>GREAT NECK UFSD</t>
  </si>
  <si>
    <t>280407</t>
  </si>
  <si>
    <t>HEMPSTEAD UFSD</t>
  </si>
  <si>
    <t>280201</t>
  </si>
  <si>
    <t>HERRICKS UFSD</t>
  </si>
  <si>
    <t>280409</t>
  </si>
  <si>
    <t>HEWLETT-WOODMERE UFSD</t>
  </si>
  <si>
    <t>280214</t>
  </si>
  <si>
    <t>HICKSVILLE UFSD</t>
  </si>
  <si>
    <t>280517</t>
  </si>
  <si>
    <t>ISLAND PARK UFSD</t>
  </si>
  <si>
    <t>280231</t>
  </si>
  <si>
    <t>ISLAND TREES UFSD</t>
  </si>
  <si>
    <t>280226</t>
  </si>
  <si>
    <t>JERICHO UFSD</t>
  </si>
  <si>
    <t>280515</t>
  </si>
  <si>
    <t>LAWRENCE UFSD</t>
  </si>
  <si>
    <t>280215</t>
  </si>
  <si>
    <t>LEVITTOWN UFSD</t>
  </si>
  <si>
    <t>280205</t>
  </si>
  <si>
    <t>LOCUST VALLEY CSD</t>
  </si>
  <si>
    <t>280503</t>
  </si>
  <si>
    <t>LONG BEACH CITY SD</t>
  </si>
  <si>
    <t>280300</t>
  </si>
  <si>
    <t>LYNBROOK UFSD</t>
  </si>
  <si>
    <t>280220</t>
  </si>
  <si>
    <t>MALVERNE UFSD</t>
  </si>
  <si>
    <t>280212</t>
  </si>
  <si>
    <t>MANHASSET UFSD</t>
  </si>
  <si>
    <t>280406</t>
  </si>
  <si>
    <t>MASSAPEQUA UFSD</t>
  </si>
  <si>
    <t>280523</t>
  </si>
  <si>
    <t>MERRICK UFSD</t>
  </si>
  <si>
    <t>280225</t>
  </si>
  <si>
    <t>MINEOLA UFSD</t>
  </si>
  <si>
    <t>280410</t>
  </si>
  <si>
    <t>NEW HYDE PARK-GARDEN CITY PARK UFSD</t>
  </si>
  <si>
    <t>280405</t>
  </si>
  <si>
    <t>NORTH BELLMORE UFSD</t>
  </si>
  <si>
    <t>280204</t>
  </si>
  <si>
    <t>NORTH MERRICK UFSD</t>
  </si>
  <si>
    <t>280229</t>
  </si>
  <si>
    <t>NORTH SHORE CSD</t>
  </si>
  <si>
    <t>280501</t>
  </si>
  <si>
    <t>OCEANSIDE UFSD</t>
  </si>
  <si>
    <t>280211</t>
  </si>
  <si>
    <t>OYSTER BAY-EAST NORWICH CSD</t>
  </si>
  <si>
    <t>280506</t>
  </si>
  <si>
    <t>PLAINEDGE UFSD</t>
  </si>
  <si>
    <t>280518</t>
  </si>
  <si>
    <t>PLAINVIEW-OLD BETHPAGE CSD</t>
  </si>
  <si>
    <t>280504</t>
  </si>
  <si>
    <t>PORT WASHINGTON UFSD</t>
  </si>
  <si>
    <t>280404</t>
  </si>
  <si>
    <t>ROCKVILLE CENTRE UFSD</t>
  </si>
  <si>
    <t>280221</t>
  </si>
  <si>
    <t>ROOSEVELT UFSD</t>
  </si>
  <si>
    <t>280208</t>
  </si>
  <si>
    <t>ROSLYN UFSD</t>
  </si>
  <si>
    <t>280403</t>
  </si>
  <si>
    <t>SEAFORD UFSD</t>
  </si>
  <si>
    <t>280206</t>
  </si>
  <si>
    <t>SEWANHAKA CENTRAL HS DISTRICT</t>
  </si>
  <si>
    <t>280252</t>
  </si>
  <si>
    <t>SYOSSET CSD</t>
  </si>
  <si>
    <t>280502</t>
  </si>
  <si>
    <t>UNIONDALE UFSD</t>
  </si>
  <si>
    <t>280202</t>
  </si>
  <si>
    <t>VALLEY STREAM 13 UFSD</t>
  </si>
  <si>
    <t>280213</t>
  </si>
  <si>
    <t>VALLEY STREAM 24 UFSD</t>
  </si>
  <si>
    <t>280224</t>
  </si>
  <si>
    <t>VALLEY STREAM 30 UFSD</t>
  </si>
  <si>
    <t>280230</t>
  </si>
  <si>
    <t>VALLEY STREAM CENTRAL HS DISTRICT</t>
  </si>
  <si>
    <t>280251</t>
  </si>
  <si>
    <t>WANTAGH UFSD</t>
  </si>
  <si>
    <t>280223</t>
  </si>
  <si>
    <t>WEST HEMPSTEAD UFSD</t>
  </si>
  <si>
    <t>280227</t>
  </si>
  <si>
    <t>WESTBURY UFSD</t>
  </si>
  <si>
    <t>280401</t>
  </si>
  <si>
    <t>New York City</t>
  </si>
  <si>
    <t>NEW YORK CITY SD</t>
  </si>
  <si>
    <t>300000</t>
  </si>
  <si>
    <t>Niagara</t>
  </si>
  <si>
    <t>BARKER CSD</t>
  </si>
  <si>
    <t>401301</t>
  </si>
  <si>
    <t>LEWISTON-PORTER CSD</t>
  </si>
  <si>
    <t>400301</t>
  </si>
  <si>
    <t>LOCKPORT CITY SD</t>
  </si>
  <si>
    <t>400400</t>
  </si>
  <si>
    <t>NEWFANE CSD</t>
  </si>
  <si>
    <t>400601</t>
  </si>
  <si>
    <t>NIAGARA FALLS CITY SD</t>
  </si>
  <si>
    <t>400800</t>
  </si>
  <si>
    <t>NIAGARA-WHEATFIELD CSD</t>
  </si>
  <si>
    <t>400701</t>
  </si>
  <si>
    <t>NORTH TONAWANDA CITY SD</t>
  </si>
  <si>
    <t>400900</t>
  </si>
  <si>
    <t>ROYALTON-HARTLAND CSD</t>
  </si>
  <si>
    <t>401201</t>
  </si>
  <si>
    <t>STARPOINT CSD</t>
  </si>
  <si>
    <t>401001</t>
  </si>
  <si>
    <t>WILSON CSD</t>
  </si>
  <si>
    <t>401501</t>
  </si>
  <si>
    <t>Oneida</t>
  </si>
  <si>
    <t>ADIRONDACK CSD</t>
  </si>
  <si>
    <t>410401</t>
  </si>
  <si>
    <t>CAMDEN CSD</t>
  </si>
  <si>
    <t>410601</t>
  </si>
  <si>
    <t>CLINTON CSD</t>
  </si>
  <si>
    <t>411101</t>
  </si>
  <si>
    <t>HOLLAND PATENT CSD</t>
  </si>
  <si>
    <t>412201</t>
  </si>
  <si>
    <t>NEW HARTFORD CSD</t>
  </si>
  <si>
    <t>411501</t>
  </si>
  <si>
    <t>NY MILLS UFSD</t>
  </si>
  <si>
    <t>411504</t>
  </si>
  <si>
    <t>ORISKANY CSD</t>
  </si>
  <si>
    <t>412901</t>
  </si>
  <si>
    <t>REMSEN CSD</t>
  </si>
  <si>
    <t>411701</t>
  </si>
  <si>
    <t>ROME CITY SD</t>
  </si>
  <si>
    <t>411800</t>
  </si>
  <si>
    <t>SAUQUOIT VALLEY CSD</t>
  </si>
  <si>
    <t>411603</t>
  </si>
  <si>
    <t>SHERRILL CITY SD</t>
  </si>
  <si>
    <t>412000</t>
  </si>
  <si>
    <t>UTICA CITY SD</t>
  </si>
  <si>
    <t>412300</t>
  </si>
  <si>
    <t>WATERVILLE CSD</t>
  </si>
  <si>
    <t>411902</t>
  </si>
  <si>
    <t>WESTMORELAND CSD</t>
  </si>
  <si>
    <t>412801</t>
  </si>
  <si>
    <t>WHITESBORO CSD</t>
  </si>
  <si>
    <t>412902</t>
  </si>
  <si>
    <t>Onondaga</t>
  </si>
  <si>
    <t>BALDWINSVILLE CSD</t>
  </si>
  <si>
    <t>420901</t>
  </si>
  <si>
    <t>EAST SYRACUSE-MINOA CSD</t>
  </si>
  <si>
    <t>420401</t>
  </si>
  <si>
    <t>FABIUS-POMPEY CSD</t>
  </si>
  <si>
    <t>420601</t>
  </si>
  <si>
    <t>FAYETTEVILLE-MANLIUS CSD</t>
  </si>
  <si>
    <t>421001</t>
  </si>
  <si>
    <t>JAMESVILLE-DEWITT CSD</t>
  </si>
  <si>
    <t>420411</t>
  </si>
  <si>
    <t>JORDAN-ELBRIDGE CSD</t>
  </si>
  <si>
    <t>420501</t>
  </si>
  <si>
    <t>LAFAYETTE CSD</t>
  </si>
  <si>
    <t>420807</t>
  </si>
  <si>
    <t>LIVERPOOL CSD</t>
  </si>
  <si>
    <t>421501</t>
  </si>
  <si>
    <t>LYNCOURT UFSD</t>
  </si>
  <si>
    <t>421504</t>
  </si>
  <si>
    <t>MARCELLUS CSD</t>
  </si>
  <si>
    <t>421101</t>
  </si>
  <si>
    <t>NORTH SYRACUSE CSD</t>
  </si>
  <si>
    <t>420303</t>
  </si>
  <si>
    <t>ONONDAGA CSD</t>
  </si>
  <si>
    <t>421201</t>
  </si>
  <si>
    <t>SKANEATELES CSD</t>
  </si>
  <si>
    <t>421601</t>
  </si>
  <si>
    <t>SOLVAY UFSD</t>
  </si>
  <si>
    <t>420702</t>
  </si>
  <si>
    <t>SYRACUSE CITY SD</t>
  </si>
  <si>
    <t>421800</t>
  </si>
  <si>
    <t>TULLY CSD</t>
  </si>
  <si>
    <t>421902</t>
  </si>
  <si>
    <t>WEST GENESEE CSD</t>
  </si>
  <si>
    <t>420101</t>
  </si>
  <si>
    <t>WESTHILL CSD</t>
  </si>
  <si>
    <t>420701</t>
  </si>
  <si>
    <t>Ontario</t>
  </si>
  <si>
    <t>CANANDAIGUA CITY SD</t>
  </si>
  <si>
    <t>430300</t>
  </si>
  <si>
    <t>EAST BLOOMFIELD CSD</t>
  </si>
  <si>
    <t>430501</t>
  </si>
  <si>
    <t>GENEVA CITY SD</t>
  </si>
  <si>
    <t>430700</t>
  </si>
  <si>
    <t>GORHAM-MIDDLESEX CSD (MARCUS WHITMAN</t>
  </si>
  <si>
    <t>430901</t>
  </si>
  <si>
    <t>HONEOYE CSD</t>
  </si>
  <si>
    <t>431401</t>
  </si>
  <si>
    <t>MANCHESTER-SHORTSVILLE CSD (RED JACK</t>
  </si>
  <si>
    <t>431101</t>
  </si>
  <si>
    <t>NAPLES CSD</t>
  </si>
  <si>
    <t>431201</t>
  </si>
  <si>
    <t>PHELPS-CLIFTON SPRINGS CSD</t>
  </si>
  <si>
    <t>431301</t>
  </si>
  <si>
    <t>VICTOR CSD</t>
  </si>
  <si>
    <t>431701</t>
  </si>
  <si>
    <t>Orange</t>
  </si>
  <si>
    <t>CHESTER UFSD</t>
  </si>
  <si>
    <t>440201</t>
  </si>
  <si>
    <t>CORNWALL CSD</t>
  </si>
  <si>
    <t>440301</t>
  </si>
  <si>
    <t>FLORIDA UFSD</t>
  </si>
  <si>
    <t>442115</t>
  </si>
  <si>
    <t>GOSHEN CSD</t>
  </si>
  <si>
    <t>440601</t>
  </si>
  <si>
    <t>GREENWOOD LAKE UFSD</t>
  </si>
  <si>
    <t>442111</t>
  </si>
  <si>
    <t>HIGHLAND FALLS CSD</t>
  </si>
  <si>
    <t>440901</t>
  </si>
  <si>
    <t>KIRYAS JOEL VILLAGE UFSD</t>
  </si>
  <si>
    <t>441202</t>
  </si>
  <si>
    <t>MIDDLETOWN CITY SD</t>
  </si>
  <si>
    <t>441000</t>
  </si>
  <si>
    <t>MINISINK VALLEY CSD</t>
  </si>
  <si>
    <t>441101</t>
  </si>
  <si>
    <t>MONROE-WOODBURY CSD</t>
  </si>
  <si>
    <t>441201</t>
  </si>
  <si>
    <t>NEWBURGH CITY SD</t>
  </si>
  <si>
    <t>441600</t>
  </si>
  <si>
    <t>PINE BUSH CSD</t>
  </si>
  <si>
    <t>440401</t>
  </si>
  <si>
    <t>PORT JERVIS CITY SD</t>
  </si>
  <si>
    <t>441800</t>
  </si>
  <si>
    <t>TUXEDO UFSD</t>
  </si>
  <si>
    <t>441903</t>
  </si>
  <si>
    <t>VALLEY CSD (MONTGOMERY)</t>
  </si>
  <si>
    <t>441301</t>
  </si>
  <si>
    <t>WARWICK VALLEY CSD</t>
  </si>
  <si>
    <t>442101</t>
  </si>
  <si>
    <t>WASHINGTONVILLE CSD</t>
  </si>
  <si>
    <t>440102</t>
  </si>
  <si>
    <t>Orleans</t>
  </si>
  <si>
    <t>ALBION CSD</t>
  </si>
  <si>
    <t>450101</t>
  </si>
  <si>
    <t>HOLLEY CSD</t>
  </si>
  <si>
    <t>450704</t>
  </si>
  <si>
    <t>KENDALL CSD</t>
  </si>
  <si>
    <t>450607</t>
  </si>
  <si>
    <t>LYNDONVILLE CSD</t>
  </si>
  <si>
    <t>451001</t>
  </si>
  <si>
    <t>MEDINA CSD</t>
  </si>
  <si>
    <t>450801</t>
  </si>
  <si>
    <t>Oswego</t>
  </si>
  <si>
    <t>ALTMAR-PARISH-WILLIAMSTOWN CSD</t>
  </si>
  <si>
    <t>460102</t>
  </si>
  <si>
    <t>CENTRAL SQUARE CSD</t>
  </si>
  <si>
    <t>460801</t>
  </si>
  <si>
    <t>FULTON CITY SD</t>
  </si>
  <si>
    <t>460500</t>
  </si>
  <si>
    <t>HANNIBAL CSD</t>
  </si>
  <si>
    <t>460701</t>
  </si>
  <si>
    <t>MEXICO CSD</t>
  </si>
  <si>
    <t>460901</t>
  </si>
  <si>
    <t>OSWEGO CITY SD</t>
  </si>
  <si>
    <t>461300</t>
  </si>
  <si>
    <t>PHOENIX CSD</t>
  </si>
  <si>
    <t>462001</t>
  </si>
  <si>
    <t>PULASKI CSD</t>
  </si>
  <si>
    <t>461801</t>
  </si>
  <si>
    <t>SANDY CREEK CSD</t>
  </si>
  <si>
    <t>461901</t>
  </si>
  <si>
    <t>Otsego</t>
  </si>
  <si>
    <t>CHERRY VALLEY-SPRINGFIELD CSD</t>
  </si>
  <si>
    <t>472202</t>
  </si>
  <si>
    <t>COOPERSTOWN CSD</t>
  </si>
  <si>
    <t>471701</t>
  </si>
  <si>
    <t>EDMESTON CSD</t>
  </si>
  <si>
    <t>470501</t>
  </si>
  <si>
    <t>GILBERTSVILLE-MOUNT UPTON CSD</t>
  </si>
  <si>
    <t>470202</t>
  </si>
  <si>
    <t>LAURENS CSD</t>
  </si>
  <si>
    <t>470801</t>
  </si>
  <si>
    <t>MILFORD CSD</t>
  </si>
  <si>
    <t>471101</t>
  </si>
  <si>
    <t>MORRIS CSD</t>
  </si>
  <si>
    <t>471201</t>
  </si>
  <si>
    <t>ONEONTA CITY SD</t>
  </si>
  <si>
    <t>471400</t>
  </si>
  <si>
    <t>OTEGO-UNADILLA CSD</t>
  </si>
  <si>
    <t>471601</t>
  </si>
  <si>
    <t>RICHFIELD SPRINGS CSD</t>
  </si>
  <si>
    <t>472001</t>
  </si>
  <si>
    <t>SCHENEVUS CSD</t>
  </si>
  <si>
    <t>470901</t>
  </si>
  <si>
    <t>WORCESTER CSD</t>
  </si>
  <si>
    <t>472506</t>
  </si>
  <si>
    <t>Putnam</t>
  </si>
  <si>
    <t>BREWSTER CSD</t>
  </si>
  <si>
    <t>480601</t>
  </si>
  <si>
    <t>CARMEL CSD</t>
  </si>
  <si>
    <t>480102</t>
  </si>
  <si>
    <t>GARRISON UFSD</t>
  </si>
  <si>
    <t>480404</t>
  </si>
  <si>
    <t>HALDANE CSD</t>
  </si>
  <si>
    <t>480401</t>
  </si>
  <si>
    <t>MAHOPAC CSD</t>
  </si>
  <si>
    <t>480101</t>
  </si>
  <si>
    <t>PUTNAM VALLEY CSD</t>
  </si>
  <si>
    <t>480503</t>
  </si>
  <si>
    <t>Rensselaer</t>
  </si>
  <si>
    <t>AVERILL PARK CSD</t>
  </si>
  <si>
    <t>491302</t>
  </si>
  <si>
    <t>BERLIN CSD</t>
  </si>
  <si>
    <t>490101</t>
  </si>
  <si>
    <t>BRUNSWICK CSD (BRITTONKILL)</t>
  </si>
  <si>
    <t>490202</t>
  </si>
  <si>
    <t>EAST GREENBUSH CSD</t>
  </si>
  <si>
    <t>490301</t>
  </si>
  <si>
    <t>HOOSIC VALLEY CSD</t>
  </si>
  <si>
    <t>491401</t>
  </si>
  <si>
    <t>HOOSICK FALLS CSD</t>
  </si>
  <si>
    <t>490501</t>
  </si>
  <si>
    <t>LANSINGBURGH CSD</t>
  </si>
  <si>
    <t>490601</t>
  </si>
  <si>
    <t>RENSSELAER CITY SD</t>
  </si>
  <si>
    <t>491200</t>
  </si>
  <si>
    <t>SCHODACK CSD</t>
  </si>
  <si>
    <t>491501</t>
  </si>
  <si>
    <t>TROY CITY SD</t>
  </si>
  <si>
    <t>491700</t>
  </si>
  <si>
    <t>WYNANTSKILL UFSD</t>
  </si>
  <si>
    <t>490804</t>
  </si>
  <si>
    <t>Rockland</t>
  </si>
  <si>
    <t>CLARKSTOWN CSD</t>
  </si>
  <si>
    <t>500101</t>
  </si>
  <si>
    <t>EAST RAMAPO CSD (SPRING VALLEY)</t>
  </si>
  <si>
    <t>500402</t>
  </si>
  <si>
    <t>HAVERSTRAW-STONY POINT CSD (NORTH RO</t>
  </si>
  <si>
    <t>500201</t>
  </si>
  <si>
    <t>NANUET UFSD</t>
  </si>
  <si>
    <t>500108</t>
  </si>
  <si>
    <t>NYACK UFSD</t>
  </si>
  <si>
    <t>500304</t>
  </si>
  <si>
    <t>PEARL RIVER UFSD</t>
  </si>
  <si>
    <t>500308</t>
  </si>
  <si>
    <t>RAMAPO CSD (SUFFERN)</t>
  </si>
  <si>
    <t>500401</t>
  </si>
  <si>
    <t>SOUTH ORANGETOWN CSD</t>
  </si>
  <si>
    <t>500301</t>
  </si>
  <si>
    <t>Saratoga</t>
  </si>
  <si>
    <t>BALLSTON SPA CSD</t>
  </si>
  <si>
    <t>521301</t>
  </si>
  <si>
    <t>BURNT HILLS-BALLSTON LAKE CSD</t>
  </si>
  <si>
    <t>520101</t>
  </si>
  <si>
    <t>CORINTH CSD</t>
  </si>
  <si>
    <t>520401</t>
  </si>
  <si>
    <t>EDINBURG COMMON SD</t>
  </si>
  <si>
    <t>520601</t>
  </si>
  <si>
    <t>GALWAY CSD</t>
  </si>
  <si>
    <t>520701</t>
  </si>
  <si>
    <t>MECHANICVILLE CITY SD</t>
  </si>
  <si>
    <t>521200</t>
  </si>
  <si>
    <t>SARATOGA SPRINGS CITY SD</t>
  </si>
  <si>
    <t>521800</t>
  </si>
  <si>
    <t>SCHUYLERVILLE CSD</t>
  </si>
  <si>
    <t>521701</t>
  </si>
  <si>
    <t>SHENENDEHOWA CSD</t>
  </si>
  <si>
    <t>520302</t>
  </si>
  <si>
    <t>SOUTH GLENS FALLS CSD</t>
  </si>
  <si>
    <t>521401</t>
  </si>
  <si>
    <t>STILLWATER CSD</t>
  </si>
  <si>
    <t>522001</t>
  </si>
  <si>
    <t>WATERFORD-HALFMOON UFSD</t>
  </si>
  <si>
    <t>522101</t>
  </si>
  <si>
    <t>Schenectady</t>
  </si>
  <si>
    <t>DUANESBURG CSD</t>
  </si>
  <si>
    <t>530101</t>
  </si>
  <si>
    <t>NISKAYUNA CSD</t>
  </si>
  <si>
    <t>530301</t>
  </si>
  <si>
    <t>ROTTERDAM-MOHONASEN CSD</t>
  </si>
  <si>
    <t>530515</t>
  </si>
  <si>
    <t>SCHALMONT CSD</t>
  </si>
  <si>
    <t>530501</t>
  </si>
  <si>
    <t>SCHENECTADY CITY SD</t>
  </si>
  <si>
    <t>530600</t>
  </si>
  <si>
    <t>SCOTIA-GLENVILLE CSD</t>
  </si>
  <si>
    <t>530202</t>
  </si>
  <si>
    <t>Schoharie</t>
  </si>
  <si>
    <t>COBLESKILL-RICHMONDVILLE CSD</t>
  </si>
  <si>
    <t>541102</t>
  </si>
  <si>
    <t>GILBOA-CONESVILLE CSD</t>
  </si>
  <si>
    <t>540801</t>
  </si>
  <si>
    <t>JEFFERSON CSD</t>
  </si>
  <si>
    <t>540901</t>
  </si>
  <si>
    <t>MIDDLEBURGH CSD</t>
  </si>
  <si>
    <t>541001</t>
  </si>
  <si>
    <t>SCHOHARIE CSD</t>
  </si>
  <si>
    <t>541201</t>
  </si>
  <si>
    <t>SHARON SPRINGS CSD</t>
  </si>
  <si>
    <t>541401</t>
  </si>
  <si>
    <t>Schuyler</t>
  </si>
  <si>
    <t>ODESSA-MONTOUR CSD</t>
  </si>
  <si>
    <t>550101</t>
  </si>
  <si>
    <t>WATKINS GLEN CSD</t>
  </si>
  <si>
    <t>550301</t>
  </si>
  <si>
    <t>Seneca</t>
  </si>
  <si>
    <t>ROMULUS CSD</t>
  </si>
  <si>
    <t>560603</t>
  </si>
  <si>
    <t>SENECA FALLS CSD</t>
  </si>
  <si>
    <t>560701</t>
  </si>
  <si>
    <t>SOUTH SENECA CSD</t>
  </si>
  <si>
    <t>560501</t>
  </si>
  <si>
    <t>WATERLOO CSD</t>
  </si>
  <si>
    <t>561006</t>
  </si>
  <si>
    <t>St. Lawrence</t>
  </si>
  <si>
    <t>BRASHER FALLS CSD</t>
  </si>
  <si>
    <t>510101</t>
  </si>
  <si>
    <t>CANTON CSD</t>
  </si>
  <si>
    <t>510201</t>
  </si>
  <si>
    <t>CLIFTON-FINE CSD</t>
  </si>
  <si>
    <t>510401</t>
  </si>
  <si>
    <t>COLTON-PIERREPONT CSD</t>
  </si>
  <si>
    <t>510501</t>
  </si>
  <si>
    <t>EDWARDS-KNOX CSD</t>
  </si>
  <si>
    <t>513102</t>
  </si>
  <si>
    <t>GOUVERNEUR CSD</t>
  </si>
  <si>
    <t>511101</t>
  </si>
  <si>
    <t>HAMMOND CSD</t>
  </si>
  <si>
    <t>511201</t>
  </si>
  <si>
    <t>HERMON-DEKALB CSD</t>
  </si>
  <si>
    <t>511301</t>
  </si>
  <si>
    <t>HEUVELTON CSD</t>
  </si>
  <si>
    <t>512404</t>
  </si>
  <si>
    <t>LISBON CSD</t>
  </si>
  <si>
    <t>511602</t>
  </si>
  <si>
    <t>MADRID-WADDINGTON CSD</t>
  </si>
  <si>
    <t>511901</t>
  </si>
  <si>
    <t>MASSENA CSD</t>
  </si>
  <si>
    <t>512001</t>
  </si>
  <si>
    <t>MORRISTOWN CSD</t>
  </si>
  <si>
    <t>512101</t>
  </si>
  <si>
    <t>NORWOOD-NORFOLK CSD</t>
  </si>
  <si>
    <t>512201</t>
  </si>
  <si>
    <t>OGDENSBURG CITY SD</t>
  </si>
  <si>
    <t>512300</t>
  </si>
  <si>
    <t>PARISHVILLE-HOPKINTON CSD</t>
  </si>
  <si>
    <t>512501</t>
  </si>
  <si>
    <t>POTSDAM CSD</t>
  </si>
  <si>
    <t>512902</t>
  </si>
  <si>
    <t>Steuben</t>
  </si>
  <si>
    <t>ADDISON CSD</t>
  </si>
  <si>
    <t>570101</t>
  </si>
  <si>
    <t>ARKPORT CSD</t>
  </si>
  <si>
    <t>571901</t>
  </si>
  <si>
    <t>AVOCA CSD</t>
  </si>
  <si>
    <t>570201</t>
  </si>
  <si>
    <t>BATH CSD</t>
  </si>
  <si>
    <t>570302</t>
  </si>
  <si>
    <t>BRADFORD CSD</t>
  </si>
  <si>
    <t>570401</t>
  </si>
  <si>
    <t>CAMPBELL-SAVONA CSD</t>
  </si>
  <si>
    <t>570603</t>
  </si>
  <si>
    <t>CANISTEO-GREENWOOD CSD</t>
  </si>
  <si>
    <t>571502</t>
  </si>
  <si>
    <t>CORNING CITY SD</t>
  </si>
  <si>
    <t>571000</t>
  </si>
  <si>
    <t>HAMMONDSPORT CSD</t>
  </si>
  <si>
    <t>572901</t>
  </si>
  <si>
    <t>HORNELL CITY SD</t>
  </si>
  <si>
    <t>571800</t>
  </si>
  <si>
    <t>JASPER-TROUPSBURG CSD</t>
  </si>
  <si>
    <t>572702</t>
  </si>
  <si>
    <t>PRATTSBURGH CSD</t>
  </si>
  <si>
    <t>572301</t>
  </si>
  <si>
    <t>WAYLAND-COHOCTON CSD</t>
  </si>
  <si>
    <t>573002</t>
  </si>
  <si>
    <t>Suffolk</t>
  </si>
  <si>
    <t>AMAGANSETT UFSD</t>
  </si>
  <si>
    <t>580303</t>
  </si>
  <si>
    <t>AMITYVILLE UFSD</t>
  </si>
  <si>
    <t>580106</t>
  </si>
  <si>
    <t>BABYLON UFSD</t>
  </si>
  <si>
    <t>580101</t>
  </si>
  <si>
    <t>BAY SHORE UFSD</t>
  </si>
  <si>
    <t>580501</t>
  </si>
  <si>
    <t>BAYPORT-BLUE POINT UFSD</t>
  </si>
  <si>
    <t>580505</t>
  </si>
  <si>
    <t>BRENTWOOD UFSD</t>
  </si>
  <si>
    <t>580512</t>
  </si>
  <si>
    <t>BRIDGEHAMPTON UFSD</t>
  </si>
  <si>
    <t>580909</t>
  </si>
  <si>
    <t>BROOKHAVEN-COMSEWOGUE UFSD</t>
  </si>
  <si>
    <t>580203</t>
  </si>
  <si>
    <t>CENTER MORICHES UFSD</t>
  </si>
  <si>
    <t>580233</t>
  </si>
  <si>
    <t>CENTRAL ISLIP UFSD</t>
  </si>
  <si>
    <t>580513</t>
  </si>
  <si>
    <t>COLD SPRING HARBOR CSD</t>
  </si>
  <si>
    <t>580402</t>
  </si>
  <si>
    <t>COMMACK UFSD</t>
  </si>
  <si>
    <t>580410</t>
  </si>
  <si>
    <t>CONNETQUOT CSD</t>
  </si>
  <si>
    <t>580507</t>
  </si>
  <si>
    <t>COPIAGUE UFSD</t>
  </si>
  <si>
    <t>580105</t>
  </si>
  <si>
    <t>DEER PARK UFSD</t>
  </si>
  <si>
    <t>580107</t>
  </si>
  <si>
    <t>EAST HAMPTON UFSD</t>
  </si>
  <si>
    <t>580301</t>
  </si>
  <si>
    <t>EAST ISLIP UFSD</t>
  </si>
  <si>
    <t>580503</t>
  </si>
  <si>
    <t>EAST MORICHES UFSD</t>
  </si>
  <si>
    <t>580234</t>
  </si>
  <si>
    <t>EAST QUOGUE UFSD</t>
  </si>
  <si>
    <t>580917</t>
  </si>
  <si>
    <t>EASTPORT-SOUTH MANOR CSD</t>
  </si>
  <si>
    <t>580912</t>
  </si>
  <si>
    <t>ELWOOD UFSD</t>
  </si>
  <si>
    <t>580401</t>
  </si>
  <si>
    <t>FIRE ISLAND UFSD</t>
  </si>
  <si>
    <t>580514</t>
  </si>
  <si>
    <t>FISHERS ISLAND UFSD</t>
  </si>
  <si>
    <t>581004</t>
  </si>
  <si>
    <t>GREENPORT UFSD</t>
  </si>
  <si>
    <t>581010</t>
  </si>
  <si>
    <t>HALF HOLLOW HILLS CSD</t>
  </si>
  <si>
    <t>580405</t>
  </si>
  <si>
    <t>HAMPTON BAYS UFSD</t>
  </si>
  <si>
    <t>580905</t>
  </si>
  <si>
    <t>HARBORFIELDS CSD</t>
  </si>
  <si>
    <t>580406</t>
  </si>
  <si>
    <t>HAUPPAUGE UFSD</t>
  </si>
  <si>
    <t>580506</t>
  </si>
  <si>
    <t>HUNTINGTON UFSD</t>
  </si>
  <si>
    <t>580403</t>
  </si>
  <si>
    <t>ISLIP UFSD</t>
  </si>
  <si>
    <t>580502</t>
  </si>
  <si>
    <t>KINGS PARK CSD</t>
  </si>
  <si>
    <t>580805</t>
  </si>
  <si>
    <t>LINDENHURST UFSD</t>
  </si>
  <si>
    <t>580104</t>
  </si>
  <si>
    <t>LONGWOOD CSD</t>
  </si>
  <si>
    <t>580212</t>
  </si>
  <si>
    <t>MATTITUCK-CUTCHOGUE UFSD</t>
  </si>
  <si>
    <t>581012</t>
  </si>
  <si>
    <t>MIDDLE COUNTRY CSD</t>
  </si>
  <si>
    <t>580211</t>
  </si>
  <si>
    <t>MILLER PLACE UFSD</t>
  </si>
  <si>
    <t>580208</t>
  </si>
  <si>
    <t>MONTAUK UFSD</t>
  </si>
  <si>
    <t>580306</t>
  </si>
  <si>
    <t>MT SINAI UFSD</t>
  </si>
  <si>
    <t>580207</t>
  </si>
  <si>
    <t>NORTH BABYLON UFSD</t>
  </si>
  <si>
    <t>580103</t>
  </si>
  <si>
    <t>NORTHPORT-EAST NORTHPORT UFSD</t>
  </si>
  <si>
    <t>580404</t>
  </si>
  <si>
    <t>OYSTERPONDS UFSD</t>
  </si>
  <si>
    <t>581002</t>
  </si>
  <si>
    <t>PATCHOGUE-MEDFORD UFSD</t>
  </si>
  <si>
    <t>580224</t>
  </si>
  <si>
    <t>PORT JEFFERSON UFSD</t>
  </si>
  <si>
    <t>580206</t>
  </si>
  <si>
    <t>QUOGUE UFSD</t>
  </si>
  <si>
    <t>580903</t>
  </si>
  <si>
    <t>REMSENBURG-SPEONK UFSD</t>
  </si>
  <si>
    <t>580901</t>
  </si>
  <si>
    <t>RIVERHEAD CSD</t>
  </si>
  <si>
    <t>580602</t>
  </si>
  <si>
    <t>ROCKY POINT UFSD</t>
  </si>
  <si>
    <t>580209</t>
  </si>
  <si>
    <t>SACHEM CSD</t>
  </si>
  <si>
    <t>580205</t>
  </si>
  <si>
    <t>SAG HARBOR UFSD</t>
  </si>
  <si>
    <t>580305</t>
  </si>
  <si>
    <t>SAYVILLE UFSD</t>
  </si>
  <si>
    <t>580504</t>
  </si>
  <si>
    <t>SHELTER ISLAND UFSD</t>
  </si>
  <si>
    <t>580701</t>
  </si>
  <si>
    <t>SHOREHAM-WADING RIVER CSD</t>
  </si>
  <si>
    <t>580601</t>
  </si>
  <si>
    <t>SMITHTOWN CSD</t>
  </si>
  <si>
    <t>580801</t>
  </si>
  <si>
    <t>SOUTH COUNTRY CSD</t>
  </si>
  <si>
    <t>580235</t>
  </si>
  <si>
    <t>SOUTH HUNTINGTON UFSD</t>
  </si>
  <si>
    <t>580413</t>
  </si>
  <si>
    <t>SOUTHAMPTON UFSD</t>
  </si>
  <si>
    <t>580906</t>
  </si>
  <si>
    <t>SOUTHOLD UFSD</t>
  </si>
  <si>
    <t>581005</t>
  </si>
  <si>
    <t>SPRINGS UFSD</t>
  </si>
  <si>
    <t>580304</t>
  </si>
  <si>
    <t>THREE VILLAGE CSD</t>
  </si>
  <si>
    <t>580201</t>
  </si>
  <si>
    <t>TUCKAHOE COMN SD</t>
  </si>
  <si>
    <t>580913</t>
  </si>
  <si>
    <t>WEST BABYLON UFSD</t>
  </si>
  <si>
    <t>580102</t>
  </si>
  <si>
    <t>WEST ISLIP UFSD</t>
  </si>
  <si>
    <t>580509</t>
  </si>
  <si>
    <t>WESTHAMPTON BEACH UFSD</t>
  </si>
  <si>
    <t>580902</t>
  </si>
  <si>
    <t>WILLIAM FLOYD UFSD</t>
  </si>
  <si>
    <t>580232</t>
  </si>
  <si>
    <t>WYANDANCH UFSD</t>
  </si>
  <si>
    <t>580109</t>
  </si>
  <si>
    <t>Sullivan</t>
  </si>
  <si>
    <t>ELDRED CSD</t>
  </si>
  <si>
    <t>590801</t>
  </si>
  <si>
    <t>FALLSBURG CSD</t>
  </si>
  <si>
    <t>590501</t>
  </si>
  <si>
    <t>LIBERTY CSD</t>
  </si>
  <si>
    <t>590901</t>
  </si>
  <si>
    <t>LIVINGSTON MANOR CSD</t>
  </si>
  <si>
    <t>591302</t>
  </si>
  <si>
    <t>MONTICELLO CSD</t>
  </si>
  <si>
    <t>591401</t>
  </si>
  <si>
    <t>ROSCOE CSD</t>
  </si>
  <si>
    <t>591301</t>
  </si>
  <si>
    <t>SULLIVAN WEST CSD</t>
  </si>
  <si>
    <t>591502</t>
  </si>
  <si>
    <t>TRI-VALLEY CSD</t>
  </si>
  <si>
    <t>591201</t>
  </si>
  <si>
    <t>Tioga</t>
  </si>
  <si>
    <t>CANDOR CSD</t>
  </si>
  <si>
    <t>600301</t>
  </si>
  <si>
    <t>NEWARK VALLEY CSD</t>
  </si>
  <si>
    <t>600402</t>
  </si>
  <si>
    <t>OWEGO-APALACHIN CSD</t>
  </si>
  <si>
    <t>600601</t>
  </si>
  <si>
    <t>SPENCER-VAN ETTEN CSD</t>
  </si>
  <si>
    <t>600801</t>
  </si>
  <si>
    <t>TIOGA CSD</t>
  </si>
  <si>
    <t>600903</t>
  </si>
  <si>
    <t>WAVERLY CSD</t>
  </si>
  <si>
    <t>600101</t>
  </si>
  <si>
    <t>Tompkins</t>
  </si>
  <si>
    <t>DRYDEN CSD</t>
  </si>
  <si>
    <t>610301</t>
  </si>
  <si>
    <t>GROTON CSD</t>
  </si>
  <si>
    <t>610501</t>
  </si>
  <si>
    <t>ITHACA CITY SD</t>
  </si>
  <si>
    <t>610600</t>
  </si>
  <si>
    <t>LANSING CSD</t>
  </si>
  <si>
    <t>610801</t>
  </si>
  <si>
    <t>NEWFIELD CSD</t>
  </si>
  <si>
    <t>610901</t>
  </si>
  <si>
    <t>TRUMANSBURG CSD</t>
  </si>
  <si>
    <t>611001</t>
  </si>
  <si>
    <t>Ulster</t>
  </si>
  <si>
    <t>ELLENVILLE CSD</t>
  </si>
  <si>
    <t>622002</t>
  </si>
  <si>
    <t>HIGHLAND CSD</t>
  </si>
  <si>
    <t>620803</t>
  </si>
  <si>
    <t>KINGSTON CITY SD</t>
  </si>
  <si>
    <t>620600</t>
  </si>
  <si>
    <t>MARLBORO CSD</t>
  </si>
  <si>
    <t>621001</t>
  </si>
  <si>
    <t>NEW PALTZ CSD</t>
  </si>
  <si>
    <t>621101</t>
  </si>
  <si>
    <t>ONTEORA CSD</t>
  </si>
  <si>
    <t>621201</t>
  </si>
  <si>
    <t>RONDOUT VALLEY CSD</t>
  </si>
  <si>
    <t>620901</t>
  </si>
  <si>
    <t>SAUGERTIES CSD</t>
  </si>
  <si>
    <t>621601</t>
  </si>
  <si>
    <t>WALLKILL CSD</t>
  </si>
  <si>
    <t>621801</t>
  </si>
  <si>
    <t>Warren</t>
  </si>
  <si>
    <t>BOLTON CSD</t>
  </si>
  <si>
    <t>630101</t>
  </si>
  <si>
    <t>GLENS FALLS CITY SD</t>
  </si>
  <si>
    <t>630300</t>
  </si>
  <si>
    <t>GLENS FALLS COMN SD</t>
  </si>
  <si>
    <t>630918</t>
  </si>
  <si>
    <t>HADLEY-LUZERNE CSD</t>
  </si>
  <si>
    <t>630801</t>
  </si>
  <si>
    <t>JOHNSBURG CSD</t>
  </si>
  <si>
    <t>630601</t>
  </si>
  <si>
    <t>LAKE GEORGE CSD</t>
  </si>
  <si>
    <t>630701</t>
  </si>
  <si>
    <t>NORTH WARREN CSD</t>
  </si>
  <si>
    <t>630202</t>
  </si>
  <si>
    <t>QUEENSBURY UFSD</t>
  </si>
  <si>
    <t>630902</t>
  </si>
  <si>
    <t>WARRENSBURG CSD</t>
  </si>
  <si>
    <t>631201</t>
  </si>
  <si>
    <t>Washington</t>
  </si>
  <si>
    <t>ARGYLE CSD</t>
  </si>
  <si>
    <t>640101</t>
  </si>
  <si>
    <t>CAMBRIDGE CSD</t>
  </si>
  <si>
    <t>641610</t>
  </si>
  <si>
    <t>FORT ANN CSD</t>
  </si>
  <si>
    <t>640502</t>
  </si>
  <si>
    <t>FORT EDWARD UFSD</t>
  </si>
  <si>
    <t>640601</t>
  </si>
  <si>
    <t>GRANVILLE CSD</t>
  </si>
  <si>
    <t>640701</t>
  </si>
  <si>
    <t>GREENWICH CSD</t>
  </si>
  <si>
    <t>640801</t>
  </si>
  <si>
    <t>HARTFORD CSD</t>
  </si>
  <si>
    <t>641001</t>
  </si>
  <si>
    <t>HUDSON FALLS CSD</t>
  </si>
  <si>
    <t>641301</t>
  </si>
  <si>
    <t>PUTNAM CSD</t>
  </si>
  <si>
    <t>641401</t>
  </si>
  <si>
    <t>SALEM CSD</t>
  </si>
  <si>
    <t>641501</t>
  </si>
  <si>
    <t>WHITEHALL CSD</t>
  </si>
  <si>
    <t>641701</t>
  </si>
  <si>
    <t>Wayne</t>
  </si>
  <si>
    <t>CLYDE-SAVANNAH CSD</t>
  </si>
  <si>
    <t>650301</t>
  </si>
  <si>
    <t>GANANDA CSD</t>
  </si>
  <si>
    <t>650902</t>
  </si>
  <si>
    <t>LYONS CSD</t>
  </si>
  <si>
    <t>650501</t>
  </si>
  <si>
    <t>MARION CSD</t>
  </si>
  <si>
    <t>650701</t>
  </si>
  <si>
    <t>NEWARK CSD</t>
  </si>
  <si>
    <t>650101</t>
  </si>
  <si>
    <t>NORTH ROSE-WOLCOTT CSD</t>
  </si>
  <si>
    <t>651501</t>
  </si>
  <si>
    <t>PALMYRA-MACEDON CSD</t>
  </si>
  <si>
    <t>650901</t>
  </si>
  <si>
    <t>RED CREEK CSD</t>
  </si>
  <si>
    <t>651503</t>
  </si>
  <si>
    <t>SODUS CSD</t>
  </si>
  <si>
    <t>651201</t>
  </si>
  <si>
    <t>WAYNE CSD</t>
  </si>
  <si>
    <t>650801</t>
  </si>
  <si>
    <t>WILLIAMSON CSD</t>
  </si>
  <si>
    <t>651402</t>
  </si>
  <si>
    <t>Westchester</t>
  </si>
  <si>
    <t>ARDSLEY UFSD</t>
  </si>
  <si>
    <t>660405</t>
  </si>
  <si>
    <t>BEDFORD CSD</t>
  </si>
  <si>
    <t>660102</t>
  </si>
  <si>
    <t>BLIND BROOK-RYE UFSD</t>
  </si>
  <si>
    <t>661905</t>
  </si>
  <si>
    <t>BRIARCLIFF MANOR UFSD</t>
  </si>
  <si>
    <t>661402</t>
  </si>
  <si>
    <t>BRONXVILLE UFSD</t>
  </si>
  <si>
    <t>660303</t>
  </si>
  <si>
    <t>BYRAM HILLS CSD</t>
  </si>
  <si>
    <t>661201</t>
  </si>
  <si>
    <t>CHAPPAQUA CSD</t>
  </si>
  <si>
    <t>661004</t>
  </si>
  <si>
    <t>CROTON-HARMON UFSD</t>
  </si>
  <si>
    <t>660202</t>
  </si>
  <si>
    <t>DOBBS FERRY UFSD</t>
  </si>
  <si>
    <t>660403</t>
  </si>
  <si>
    <t>EASTCHESTER UFSD</t>
  </si>
  <si>
    <t>660301</t>
  </si>
  <si>
    <t>EDGEMONT UFSD</t>
  </si>
  <si>
    <t>660406</t>
  </si>
  <si>
    <t>ELMSFORD UFSD</t>
  </si>
  <si>
    <t>660409</t>
  </si>
  <si>
    <t>GREENBURGH CSD</t>
  </si>
  <si>
    <t>660407</t>
  </si>
  <si>
    <t>HARRISON CSD</t>
  </si>
  <si>
    <t>660501</t>
  </si>
  <si>
    <t>HASTINGS-ON-HUDSON UFSD</t>
  </si>
  <si>
    <t>660404</t>
  </si>
  <si>
    <t>HENDRICK HUDSON CSD</t>
  </si>
  <si>
    <t>660203</t>
  </si>
  <si>
    <t>IRVINGTON UFSD</t>
  </si>
  <si>
    <t>660402</t>
  </si>
  <si>
    <t>KATONAH-LEWISBORO UFSD</t>
  </si>
  <si>
    <t>660101</t>
  </si>
  <si>
    <t>LAKELAND CSD</t>
  </si>
  <si>
    <t>662401</t>
  </si>
  <si>
    <t>MAMARONECK UFSD</t>
  </si>
  <si>
    <t>660701</t>
  </si>
  <si>
    <t>MT PLEASANT CSD</t>
  </si>
  <si>
    <t>660801</t>
  </si>
  <si>
    <t>MT VERNON SCHOOL DISTRICT</t>
  </si>
  <si>
    <t>660900</t>
  </si>
  <si>
    <t>NEW ROCHELLE CITY SD</t>
  </si>
  <si>
    <t>661100</t>
  </si>
  <si>
    <t>NORTH SALEM CSD</t>
  </si>
  <si>
    <t>661301</t>
  </si>
  <si>
    <t>OSSINING UFSD</t>
  </si>
  <si>
    <t>661401</t>
  </si>
  <si>
    <t>PEEKSKILL CITY SD</t>
  </si>
  <si>
    <t>661500</t>
  </si>
  <si>
    <t>PELHAM UFSD</t>
  </si>
  <si>
    <t>661601</t>
  </si>
  <si>
    <t>PLEASANTVILLE UFSD</t>
  </si>
  <si>
    <t>660809</t>
  </si>
  <si>
    <t>POCANTICO HILLS CSD</t>
  </si>
  <si>
    <t>660802</t>
  </si>
  <si>
    <t>PORT CHESTER-RYE UFSD</t>
  </si>
  <si>
    <t>661904</t>
  </si>
  <si>
    <t>RYE CITY SD</t>
  </si>
  <si>
    <t>661800</t>
  </si>
  <si>
    <t>RYE NECK UFSD</t>
  </si>
  <si>
    <t>661901</t>
  </si>
  <si>
    <t>SCARSDALE UFSD</t>
  </si>
  <si>
    <t>662001</t>
  </si>
  <si>
    <t>SOMERS CSD</t>
  </si>
  <si>
    <t>662101</t>
  </si>
  <si>
    <t>TUCKAHOE UFSD</t>
  </si>
  <si>
    <t>660302</t>
  </si>
  <si>
    <t>UFSD-TARRYTOWNS</t>
  </si>
  <si>
    <t>660401</t>
  </si>
  <si>
    <t>VALHALLA UFSD</t>
  </si>
  <si>
    <t>660805</t>
  </si>
  <si>
    <t>WHITE PLAINS CITY SD</t>
  </si>
  <si>
    <t>662200</t>
  </si>
  <si>
    <t>YONKERS CITY SD</t>
  </si>
  <si>
    <t>662300</t>
  </si>
  <si>
    <t>YORKTOWN CSD</t>
  </si>
  <si>
    <t>662402</t>
  </si>
  <si>
    <t>Wyoming</t>
  </si>
  <si>
    <t>ATTICA CSD</t>
  </si>
  <si>
    <t>670201</t>
  </si>
  <si>
    <t>LETCHWORTH CSD</t>
  </si>
  <si>
    <t>670401</t>
  </si>
  <si>
    <t>PERRY CSD</t>
  </si>
  <si>
    <t>671201</t>
  </si>
  <si>
    <t>WARSAW CSD</t>
  </si>
  <si>
    <t>671501</t>
  </si>
  <si>
    <t>WYOMING CSD</t>
  </si>
  <si>
    <t>671002</t>
  </si>
  <si>
    <t>Yates</t>
  </si>
  <si>
    <t>DUNDEE CSD</t>
  </si>
  <si>
    <t>680801</t>
  </si>
  <si>
    <t>PENN YAN CSD</t>
  </si>
  <si>
    <t>680601</t>
  </si>
  <si>
    <t>999999</t>
  </si>
  <si>
    <t>District:</t>
  </si>
  <si>
    <t>County:</t>
  </si>
  <si>
    <t>Charter School Transition Aid</t>
  </si>
  <si>
    <t>High Tax Aid</t>
  </si>
  <si>
    <t>Reorganization Incentive Operating Aid</t>
  </si>
  <si>
    <t>Academic Enhancement Aid</t>
  </si>
  <si>
    <t>Building Aid</t>
  </si>
  <si>
    <t>Reorganization Incentive Building Aid</t>
  </si>
  <si>
    <t>BOCES Aid</t>
  </si>
  <si>
    <t>Private Excess Cost Aid</t>
  </si>
  <si>
    <t>Supplemental Public Excess Cost Aid</t>
  </si>
  <si>
    <t>Textbook Aid</t>
  </si>
  <si>
    <t xml:space="preserve"> </t>
  </si>
  <si>
    <t>DACLB1</t>
  </si>
  <si>
    <t xml:space="preserve"> 11/14/11</t>
  </si>
  <si>
    <t xml:space="preserve">ALBANY        </t>
  </si>
  <si>
    <t xml:space="preserve">BERNE KNOX    </t>
  </si>
  <si>
    <t xml:space="preserve">BETHLEHEM     </t>
  </si>
  <si>
    <t>RAVENA COEYMAN</t>
  </si>
  <si>
    <t xml:space="preserve">COHOES        </t>
  </si>
  <si>
    <t xml:space="preserve">SOUTH COLONIE </t>
  </si>
  <si>
    <t xml:space="preserve">MENANDS       </t>
  </si>
  <si>
    <t xml:space="preserve">NORTH COLONIE </t>
  </si>
  <si>
    <t xml:space="preserve">GREEN ISLAND  </t>
  </si>
  <si>
    <t xml:space="preserve">GUILDERLAND   </t>
  </si>
  <si>
    <t xml:space="preserve">VOORHEESVILLE </t>
  </si>
  <si>
    <t xml:space="preserve">WATERVLIET    </t>
  </si>
  <si>
    <t xml:space="preserve">ALFRED ALMOND </t>
  </si>
  <si>
    <t xml:space="preserve">ANDOVER       </t>
  </si>
  <si>
    <t>GENESEE VALLEY</t>
  </si>
  <si>
    <t xml:space="preserve">BELFAST       </t>
  </si>
  <si>
    <t xml:space="preserve">CANASERAGA    </t>
  </si>
  <si>
    <t xml:space="preserve">FRIENDSHIP    </t>
  </si>
  <si>
    <t xml:space="preserve">FILLMORE      </t>
  </si>
  <si>
    <t xml:space="preserve">WHITESVILLE   </t>
  </si>
  <si>
    <t xml:space="preserve">CUBA-RUSHFORD </t>
  </si>
  <si>
    <t xml:space="preserve">SCIO          </t>
  </si>
  <si>
    <t xml:space="preserve">WELLSVILLE    </t>
  </si>
  <si>
    <t>BOLIVAR-RICHBG</t>
  </si>
  <si>
    <t>CHENANGO FORKS</t>
  </si>
  <si>
    <t xml:space="preserve">BINGHAMTON    </t>
  </si>
  <si>
    <t xml:space="preserve">HARPURSVILLE  </t>
  </si>
  <si>
    <t>SUSQUEHANNA VA</t>
  </si>
  <si>
    <t>CHENANGO VALLE</t>
  </si>
  <si>
    <t xml:space="preserve">MAINE ENDWELL </t>
  </si>
  <si>
    <t xml:space="preserve">DEPOSIT       </t>
  </si>
  <si>
    <t xml:space="preserve">WHITNEY POINT </t>
  </si>
  <si>
    <t>UNION-ENDICOTT</t>
  </si>
  <si>
    <t>JOHNSON   CITY</t>
  </si>
  <si>
    <t xml:space="preserve">VESTAL        </t>
  </si>
  <si>
    <t xml:space="preserve">WINDSOR       </t>
  </si>
  <si>
    <t xml:space="preserve">WEST VALLEY   </t>
  </si>
  <si>
    <t>ALLEGANY-LIMES</t>
  </si>
  <si>
    <t xml:space="preserve">ELLICOTTVILLE </t>
  </si>
  <si>
    <t xml:space="preserve">FRANKLINVILLE </t>
  </si>
  <si>
    <t xml:space="preserve">HINSDALE      </t>
  </si>
  <si>
    <t>CATTARAUGUS-LI</t>
  </si>
  <si>
    <t xml:space="preserve">OLEAN         </t>
  </si>
  <si>
    <t xml:space="preserve">GOWANDA       </t>
  </si>
  <si>
    <t xml:space="preserve">PORTVILLE     </t>
  </si>
  <si>
    <t xml:space="preserve">RANDOLPH      </t>
  </si>
  <si>
    <t xml:space="preserve">SALAMANCA     </t>
  </si>
  <si>
    <t>YORKSHRE-PIONE</t>
  </si>
  <si>
    <t xml:space="preserve">AUBURN        </t>
  </si>
  <si>
    <t xml:space="preserve">WEEDSPORT     </t>
  </si>
  <si>
    <t xml:space="preserve">CATO MERIDIAN </t>
  </si>
  <si>
    <t>SOUTHERN CAYUG</t>
  </si>
  <si>
    <t xml:space="preserve">PORT BYRON    </t>
  </si>
  <si>
    <t xml:space="preserve">MORAVIA       </t>
  </si>
  <si>
    <t xml:space="preserve">UNION SPRINGS </t>
  </si>
  <si>
    <t xml:space="preserve">SOUTHWESTERN  </t>
  </si>
  <si>
    <t xml:space="preserve">FREWSBURG     </t>
  </si>
  <si>
    <t>CASSADAGA VALL</t>
  </si>
  <si>
    <t xml:space="preserve">CHAUTAUQUA    </t>
  </si>
  <si>
    <t xml:space="preserve">PINE VALLEY   </t>
  </si>
  <si>
    <t xml:space="preserve">CLYMER        </t>
  </si>
  <si>
    <t xml:space="preserve">DUNKIRK       </t>
  </si>
  <si>
    <t xml:space="preserve">BEMUS POINT   </t>
  </si>
  <si>
    <t xml:space="preserve">FALCONER      </t>
  </si>
  <si>
    <t xml:space="preserve">SILVER CREEK  </t>
  </si>
  <si>
    <t xml:space="preserve">FORESTVILLE   </t>
  </si>
  <si>
    <t xml:space="preserve">PANAMA        </t>
  </si>
  <si>
    <t xml:space="preserve">JAMESTOWN     </t>
  </si>
  <si>
    <t xml:space="preserve">FREDONIA      </t>
  </si>
  <si>
    <t xml:space="preserve">BROCTON       </t>
  </si>
  <si>
    <t xml:space="preserve">RIPLEY        </t>
  </si>
  <si>
    <t xml:space="preserve">SHERMAN       </t>
  </si>
  <si>
    <t xml:space="preserve">WESTFIELD     </t>
  </si>
  <si>
    <t xml:space="preserve">ELMIRA        </t>
  </si>
  <si>
    <t xml:space="preserve">HORSEHEADS    </t>
  </si>
  <si>
    <t>ELMIRA HEIGHTS</t>
  </si>
  <si>
    <t xml:space="preserve">AFTON         </t>
  </si>
  <si>
    <t>BAINBRIDGE GUI</t>
  </si>
  <si>
    <t xml:space="preserve">GREENE        </t>
  </si>
  <si>
    <t xml:space="preserve">UNADILLA      </t>
  </si>
  <si>
    <t xml:space="preserve">NORWICH       </t>
  </si>
  <si>
    <t>GRGETWN-SO OTS</t>
  </si>
  <si>
    <t xml:space="preserve">OXFORD        </t>
  </si>
  <si>
    <t>SHERBURNE EARL</t>
  </si>
  <si>
    <t>AUSABLE VALLEY</t>
  </si>
  <si>
    <t xml:space="preserve">BEEKMANTOWN   </t>
  </si>
  <si>
    <t xml:space="preserve">NORTHEASTERN  </t>
  </si>
  <si>
    <t xml:space="preserve">CHAZY         </t>
  </si>
  <si>
    <t>NORTHRN ADIRON</t>
  </si>
  <si>
    <t xml:space="preserve">PERU          </t>
  </si>
  <si>
    <t xml:space="preserve">PLATTSBURGH   </t>
  </si>
  <si>
    <t xml:space="preserve">SARANAC       </t>
  </si>
  <si>
    <t>COPAKE-TACONIC</t>
  </si>
  <si>
    <t xml:space="preserve">GERMANTOWN    </t>
  </si>
  <si>
    <t xml:space="preserve">CHATHAM       </t>
  </si>
  <si>
    <t xml:space="preserve">HUDSON        </t>
  </si>
  <si>
    <t xml:space="preserve">KINDERHOOK    </t>
  </si>
  <si>
    <t xml:space="preserve">NEW LEBANON   </t>
  </si>
  <si>
    <t xml:space="preserve">CINCINNATUS   </t>
  </si>
  <si>
    <t xml:space="preserve">CORTLAND      </t>
  </si>
  <si>
    <t xml:space="preserve">MCGRAW        </t>
  </si>
  <si>
    <t xml:space="preserve">HOMER         </t>
  </si>
  <si>
    <t xml:space="preserve">MARATHON      </t>
  </si>
  <si>
    <t xml:space="preserve">ANDES         </t>
  </si>
  <si>
    <t xml:space="preserve">DOWNSVILLE    </t>
  </si>
  <si>
    <t>CHARLOTTE VALL</t>
  </si>
  <si>
    <t xml:space="preserve">DELHI         </t>
  </si>
  <si>
    <t xml:space="preserve">FRANKLIN      </t>
  </si>
  <si>
    <t xml:space="preserve">HANCOCK       </t>
  </si>
  <si>
    <t xml:space="preserve">MARGARETVILLE </t>
  </si>
  <si>
    <t xml:space="preserve">ROXBURY       </t>
  </si>
  <si>
    <t xml:space="preserve">SIDNEY        </t>
  </si>
  <si>
    <t xml:space="preserve">STAMFORD      </t>
  </si>
  <si>
    <t xml:space="preserve">S. KORTRIGHT  </t>
  </si>
  <si>
    <t xml:space="preserve">WALTON        </t>
  </si>
  <si>
    <t xml:space="preserve">BEACON        </t>
  </si>
  <si>
    <t xml:space="preserve">DOVER         </t>
  </si>
  <si>
    <t xml:space="preserve">HYDE PARK     </t>
  </si>
  <si>
    <t xml:space="preserve">NORTHEAST     </t>
  </si>
  <si>
    <t xml:space="preserve">PAWLING       </t>
  </si>
  <si>
    <t xml:space="preserve">PINE PLAINS   </t>
  </si>
  <si>
    <t xml:space="preserve">POUGHKEEPSIE  </t>
  </si>
  <si>
    <t xml:space="preserve">ARLINGTON     </t>
  </si>
  <si>
    <t xml:space="preserve">SPACKENKILL   </t>
  </si>
  <si>
    <t xml:space="preserve">RED HOOK      </t>
  </si>
  <si>
    <t xml:space="preserve">RHINEBECK     </t>
  </si>
  <si>
    <t xml:space="preserve">WAPPINGERS    </t>
  </si>
  <si>
    <t xml:space="preserve">MILLBROOK     </t>
  </si>
  <si>
    <t xml:space="preserve">ALDEN         </t>
  </si>
  <si>
    <t xml:space="preserve">AMHERST       </t>
  </si>
  <si>
    <t xml:space="preserve">WILLIAMSVILLE </t>
  </si>
  <si>
    <t xml:space="preserve">SWEET HOME    </t>
  </si>
  <si>
    <t xml:space="preserve">EAST AURORA   </t>
  </si>
  <si>
    <t xml:space="preserve">BUFFALO       </t>
  </si>
  <si>
    <t xml:space="preserve">CHEEKTOWAGA   </t>
  </si>
  <si>
    <t xml:space="preserve">MARYVALE      </t>
  </si>
  <si>
    <t>CLEVELAND HILL</t>
  </si>
  <si>
    <t xml:space="preserve">DEPEW         </t>
  </si>
  <si>
    <t xml:space="preserve">SLOAN         </t>
  </si>
  <si>
    <t xml:space="preserve">CLARENCE      </t>
  </si>
  <si>
    <t>SPRINGVILLE-GR</t>
  </si>
  <si>
    <t xml:space="preserve">EDEN          </t>
  </si>
  <si>
    <t xml:space="preserve">IROQUOIS      </t>
  </si>
  <si>
    <t xml:space="preserve">EVANS-BRANT   </t>
  </si>
  <si>
    <t xml:space="preserve">GRAND ISLAND  </t>
  </si>
  <si>
    <t xml:space="preserve">HAMBURG       </t>
  </si>
  <si>
    <t xml:space="preserve">FRONTIER      </t>
  </si>
  <si>
    <t xml:space="preserve">HOLLAND       </t>
  </si>
  <si>
    <t xml:space="preserve">LACKAWANNA    </t>
  </si>
  <si>
    <t xml:space="preserve">LANCASTER     </t>
  </si>
  <si>
    <t xml:space="preserve">AKRON         </t>
  </si>
  <si>
    <t xml:space="preserve">NORTH COLLINS </t>
  </si>
  <si>
    <t xml:space="preserve">ORCHARD PARK  </t>
  </si>
  <si>
    <t xml:space="preserve">TONAWANDA     </t>
  </si>
  <si>
    <t xml:space="preserve">KENMORE       </t>
  </si>
  <si>
    <t xml:space="preserve">WEST SENECA   </t>
  </si>
  <si>
    <t xml:space="preserve">CROWN POINT   </t>
  </si>
  <si>
    <t xml:space="preserve">ELIZABETHTOWN </t>
  </si>
  <si>
    <t xml:space="preserve">KEENE         </t>
  </si>
  <si>
    <t xml:space="preserve">MINERVA       </t>
  </si>
  <si>
    <t xml:space="preserve">MORIAH        </t>
  </si>
  <si>
    <t xml:space="preserve">NEWCOMB       </t>
  </si>
  <si>
    <t xml:space="preserve">LAKE PLACID   </t>
  </si>
  <si>
    <t xml:space="preserve">SCHROON LAKE  </t>
  </si>
  <si>
    <t xml:space="preserve">TICONDEROGA   </t>
  </si>
  <si>
    <t xml:space="preserve">WESTPORT      </t>
  </si>
  <si>
    <t xml:space="preserve">WILLSBORO     </t>
  </si>
  <si>
    <t xml:space="preserve">TUPPER LAKE   </t>
  </si>
  <si>
    <t xml:space="preserve">CHATEAUGAY    </t>
  </si>
  <si>
    <t xml:space="preserve">SALMON RIVER  </t>
  </si>
  <si>
    <t xml:space="preserve">SARANAC LAKE  </t>
  </si>
  <si>
    <t xml:space="preserve">MALONE        </t>
  </si>
  <si>
    <t>BRUSHTON MOIRA</t>
  </si>
  <si>
    <t>ST REGIS FALLS</t>
  </si>
  <si>
    <t xml:space="preserve">WHEELERVILLE  </t>
  </si>
  <si>
    <t xml:space="preserve">GLOVERSVILLE  </t>
  </si>
  <si>
    <t xml:space="preserve">JOHNSTOWN     </t>
  </si>
  <si>
    <t xml:space="preserve">MAYFIELD      </t>
  </si>
  <si>
    <t xml:space="preserve">NORTHVILLE    </t>
  </si>
  <si>
    <t>BROADALBIN-PER</t>
  </si>
  <si>
    <t xml:space="preserve">ALEXANDER     </t>
  </si>
  <si>
    <t xml:space="preserve">BATAVIA       </t>
  </si>
  <si>
    <t xml:space="preserve">BYRON BERGEN  </t>
  </si>
  <si>
    <t xml:space="preserve">ELBA          </t>
  </si>
  <si>
    <t xml:space="preserve">LE ROY        </t>
  </si>
  <si>
    <t>OAKFIELD ALABA</t>
  </si>
  <si>
    <t xml:space="preserve">PAVILION      </t>
  </si>
  <si>
    <t xml:space="preserve">PEMBROKE      </t>
  </si>
  <si>
    <t xml:space="preserve">CAIRO-DURHAM  </t>
  </si>
  <si>
    <t xml:space="preserve">CATSKILL      </t>
  </si>
  <si>
    <t>COXSACKIE ATHE</t>
  </si>
  <si>
    <t xml:space="preserve">GREENVILLE    </t>
  </si>
  <si>
    <t>HUNTER TANNERS</t>
  </si>
  <si>
    <t>WINDHAM ASHLAN</t>
  </si>
  <si>
    <t xml:space="preserve">INDIAN LAKE   </t>
  </si>
  <si>
    <t xml:space="preserve">LAKE PLEASANT </t>
  </si>
  <si>
    <t xml:space="preserve">LONG LAKE     </t>
  </si>
  <si>
    <t xml:space="preserve">WELLS         </t>
  </si>
  <si>
    <t>WEST CANADA VA</t>
  </si>
  <si>
    <t>FRANKFORT-SCHU</t>
  </si>
  <si>
    <t xml:space="preserve">HERKIMER      </t>
  </si>
  <si>
    <t xml:space="preserve">LITTLE FALLS  </t>
  </si>
  <si>
    <t xml:space="preserve">DOLGEVILLE    </t>
  </si>
  <si>
    <t xml:space="preserve">POLAND        </t>
  </si>
  <si>
    <t>VAN HORNSVILLE</t>
  </si>
  <si>
    <t xml:space="preserve">TOWN OF WEBB  </t>
  </si>
  <si>
    <t>MT MARKHAM CSD</t>
  </si>
  <si>
    <t xml:space="preserve">S. JEFFERSON  </t>
  </si>
  <si>
    <t xml:space="preserve">ALEXANDRIA    </t>
  </si>
  <si>
    <t xml:space="preserve">INDIAN RIVER  </t>
  </si>
  <si>
    <t xml:space="preserve">GENERAL BROWN </t>
  </si>
  <si>
    <t>THOUSAND ISLAN</t>
  </si>
  <si>
    <t>BELLEVILLE-HEN</t>
  </si>
  <si>
    <t>SACKETS HARBOR</t>
  </si>
  <si>
    <t xml:space="preserve">LYME          </t>
  </si>
  <si>
    <t xml:space="preserve">LA FARGEVILLE </t>
  </si>
  <si>
    <t xml:space="preserve">WATERTOWN     </t>
  </si>
  <si>
    <t xml:space="preserve">CARTHAGE      </t>
  </si>
  <si>
    <t xml:space="preserve">COPENHAGEN    </t>
  </si>
  <si>
    <t xml:space="preserve">HARRISVILLE   </t>
  </si>
  <si>
    <t xml:space="preserve">LOWVILLE      </t>
  </si>
  <si>
    <t xml:space="preserve">SOUTH LEWIS   </t>
  </si>
  <si>
    <t xml:space="preserve">BEAVER RIVER  </t>
  </si>
  <si>
    <t xml:space="preserve">AVON          </t>
  </si>
  <si>
    <t>CALEDONIA MUMF</t>
  </si>
  <si>
    <t xml:space="preserve">GENESEO       </t>
  </si>
  <si>
    <t xml:space="preserve">LIVONIA       </t>
  </si>
  <si>
    <t xml:space="preserve">MOUNT MORRIS  </t>
  </si>
  <si>
    <t xml:space="preserve">DANSVILLE     </t>
  </si>
  <si>
    <t xml:space="preserve">DALTON-NUNDA  </t>
  </si>
  <si>
    <t xml:space="preserve">YORK          </t>
  </si>
  <si>
    <t xml:space="preserve">BROOKFIELD    </t>
  </si>
  <si>
    <t xml:space="preserve">CAZENOVIA     </t>
  </si>
  <si>
    <t xml:space="preserve">DE RUYTER     </t>
  </si>
  <si>
    <t>MORRISVILLE EA</t>
  </si>
  <si>
    <t xml:space="preserve">HAMILTON      </t>
  </si>
  <si>
    <t xml:space="preserve">CANASTOTA     </t>
  </si>
  <si>
    <t xml:space="preserve">MADISON       </t>
  </si>
  <si>
    <t xml:space="preserve">ONEIDA CITY   </t>
  </si>
  <si>
    <t>STOCKBRIDGE VA</t>
  </si>
  <si>
    <t xml:space="preserve">CHITTENANGO   </t>
  </si>
  <si>
    <t xml:space="preserve">BRIGHTON      </t>
  </si>
  <si>
    <t xml:space="preserve">GATES CHILI   </t>
  </si>
  <si>
    <t xml:space="preserve">GREECE        </t>
  </si>
  <si>
    <t>E. IRONDEQUOIT</t>
  </si>
  <si>
    <t>W. IRONDEQUOIT</t>
  </si>
  <si>
    <t xml:space="preserve">HONEOYE FALLS </t>
  </si>
  <si>
    <t xml:space="preserve">SPENCERPORT   </t>
  </si>
  <si>
    <t xml:space="preserve">HILTON        </t>
  </si>
  <si>
    <t xml:space="preserve">PENFIELD      </t>
  </si>
  <si>
    <t xml:space="preserve">FAIRPORT      </t>
  </si>
  <si>
    <t>EAST ROCHESTER</t>
  </si>
  <si>
    <t xml:space="preserve">PITTSFORD     </t>
  </si>
  <si>
    <t>CHURCHVILLE CH</t>
  </si>
  <si>
    <t xml:space="preserve">ROCHESTER     </t>
  </si>
  <si>
    <t>RUSH HENRIETTA</t>
  </si>
  <si>
    <t xml:space="preserve">BROCKPORT     </t>
  </si>
  <si>
    <t xml:space="preserve">WEBSTER       </t>
  </si>
  <si>
    <t>WHEATLAND CHIL</t>
  </si>
  <si>
    <t xml:space="preserve">AMSTERDAM     </t>
  </si>
  <si>
    <t xml:space="preserve">CANAJOHARIE   </t>
  </si>
  <si>
    <t>FONDA FULTONVI</t>
  </si>
  <si>
    <t xml:space="preserve">FORT PLAIN    </t>
  </si>
  <si>
    <t xml:space="preserve">ST JOHNSVILLE </t>
  </si>
  <si>
    <t xml:space="preserve">GLEN COVE     </t>
  </si>
  <si>
    <t xml:space="preserve">HEMPSTEAD     </t>
  </si>
  <si>
    <t xml:space="preserve">UNIONDALE     </t>
  </si>
  <si>
    <t xml:space="preserve">EAST MEADOW   </t>
  </si>
  <si>
    <t>NORTH BELLMORE</t>
  </si>
  <si>
    <t xml:space="preserve">LEVITTOWN     </t>
  </si>
  <si>
    <t xml:space="preserve">SEAFORD       </t>
  </si>
  <si>
    <t xml:space="preserve">BELLMORE      </t>
  </si>
  <si>
    <t xml:space="preserve">ROOSEVELT     </t>
  </si>
  <si>
    <t xml:space="preserve">FREEPORT      </t>
  </si>
  <si>
    <t xml:space="preserve">BALDWIN       </t>
  </si>
  <si>
    <t xml:space="preserve">OCEANSIDE     </t>
  </si>
  <si>
    <t xml:space="preserve">MALVERNE      </t>
  </si>
  <si>
    <t>V STR THIRTEEN</t>
  </si>
  <si>
    <t>HEWLETT WOODME</t>
  </si>
  <si>
    <t xml:space="preserve">LAWRENCE      </t>
  </si>
  <si>
    <t xml:space="preserve">ELMONT        </t>
  </si>
  <si>
    <t>FRANKLIN SQUAR</t>
  </si>
  <si>
    <t xml:space="preserve">GARDEN CITY   </t>
  </si>
  <si>
    <t xml:space="preserve">EAST ROCKAWAY </t>
  </si>
  <si>
    <t xml:space="preserve">LYNBROOK      </t>
  </si>
  <si>
    <t>ROCKVILLE CENT</t>
  </si>
  <si>
    <t xml:space="preserve">FLORAL PARK   </t>
  </si>
  <si>
    <t xml:space="preserve">WANTAGH       </t>
  </si>
  <si>
    <t>V STR TWENTY-F</t>
  </si>
  <si>
    <t xml:space="preserve">MERRICK       </t>
  </si>
  <si>
    <t xml:space="preserve">ISLAND TREES  </t>
  </si>
  <si>
    <t>WEST HEMPSTEAD</t>
  </si>
  <si>
    <t xml:space="preserve">NORTH MERRICK </t>
  </si>
  <si>
    <t xml:space="preserve">VALLEY STR UF </t>
  </si>
  <si>
    <t xml:space="preserve">ISLAND PARK   </t>
  </si>
  <si>
    <t>VALLEY STR CHS</t>
  </si>
  <si>
    <t xml:space="preserve">SEWANHAKA     </t>
  </si>
  <si>
    <t>BELLMORE-MERRI</t>
  </si>
  <si>
    <t xml:space="preserve">LONG BEACH    </t>
  </si>
  <si>
    <t xml:space="preserve">WESTBURY      </t>
  </si>
  <si>
    <t>EAST WILLISTON</t>
  </si>
  <si>
    <t xml:space="preserve">ROSLYN        </t>
  </si>
  <si>
    <t>PORT WASHINGTO</t>
  </si>
  <si>
    <t xml:space="preserve">NEW HYDE PARK </t>
  </si>
  <si>
    <t xml:space="preserve">MANHASSET     </t>
  </si>
  <si>
    <t xml:space="preserve">GREAT NECK    </t>
  </si>
  <si>
    <t xml:space="preserve">HERRICKS      </t>
  </si>
  <si>
    <t xml:space="preserve">MINEOLA       </t>
  </si>
  <si>
    <t xml:space="preserve">CARLE PLACE   </t>
  </si>
  <si>
    <t xml:space="preserve">NORTH SHORE   </t>
  </si>
  <si>
    <t xml:space="preserve">SYOSSET       </t>
  </si>
  <si>
    <t xml:space="preserve">LOCUST VALLEY </t>
  </si>
  <si>
    <t xml:space="preserve">PLAINVIEW     </t>
  </si>
  <si>
    <t xml:space="preserve">OYSTER BAY    </t>
  </si>
  <si>
    <t xml:space="preserve">JERICHO       </t>
  </si>
  <si>
    <t xml:space="preserve">HICKSVILLE    </t>
  </si>
  <si>
    <t xml:space="preserve">PLAINEDGE     </t>
  </si>
  <si>
    <t xml:space="preserve">BETHPAGE      </t>
  </si>
  <si>
    <t xml:space="preserve">FARMINGDALE   </t>
  </si>
  <si>
    <t xml:space="preserve">MASSAPEQUA    </t>
  </si>
  <si>
    <t xml:space="preserve">NEW YORK CITY </t>
  </si>
  <si>
    <t>310000</t>
  </si>
  <si>
    <t xml:space="preserve">MANHATTAN     </t>
  </si>
  <si>
    <t>320000</t>
  </si>
  <si>
    <t xml:space="preserve">BRONX         </t>
  </si>
  <si>
    <t>330000</t>
  </si>
  <si>
    <t xml:space="preserve">BROOKLYN      </t>
  </si>
  <si>
    <t>340000</t>
  </si>
  <si>
    <t xml:space="preserve">QUEENS        </t>
  </si>
  <si>
    <t>350000</t>
  </si>
  <si>
    <t xml:space="preserve">RICHMOND      </t>
  </si>
  <si>
    <t>LEWISTON PORTE</t>
  </si>
  <si>
    <t xml:space="preserve">LOCKPORT      </t>
  </si>
  <si>
    <t xml:space="preserve">NEWFANE       </t>
  </si>
  <si>
    <t>NIAGARA WHEATF</t>
  </si>
  <si>
    <t xml:space="preserve">NIAGARA FALLS </t>
  </si>
  <si>
    <t xml:space="preserve">N. TONAWANDA  </t>
  </si>
  <si>
    <t xml:space="preserve">STARPOINT     </t>
  </si>
  <si>
    <t>ROYALTON HARTL</t>
  </si>
  <si>
    <t xml:space="preserve">BARKER        </t>
  </si>
  <si>
    <t xml:space="preserve">WILSON        </t>
  </si>
  <si>
    <t xml:space="preserve">ADIRONDACK    </t>
  </si>
  <si>
    <t xml:space="preserve">CAMDEN        </t>
  </si>
  <si>
    <t xml:space="preserve">CLINTON       </t>
  </si>
  <si>
    <t xml:space="preserve">NEW HARTFORD  </t>
  </si>
  <si>
    <t>NEW YORK MILLS</t>
  </si>
  <si>
    <t>SAUQUOIT VALLE</t>
  </si>
  <si>
    <t xml:space="preserve">REMSEN        </t>
  </si>
  <si>
    <t xml:space="preserve">ROME          </t>
  </si>
  <si>
    <t xml:space="preserve">WATERVILLE    </t>
  </si>
  <si>
    <t xml:space="preserve">SHERRILL      </t>
  </si>
  <si>
    <t>HOLLAND PATENT</t>
  </si>
  <si>
    <t xml:space="preserve">UTICA         </t>
  </si>
  <si>
    <t xml:space="preserve">WESTMORELAND  </t>
  </si>
  <si>
    <t xml:space="preserve">ORISKANY      </t>
  </si>
  <si>
    <t xml:space="preserve">WHITESBORO    </t>
  </si>
  <si>
    <t xml:space="preserve">WEST GENESEE  </t>
  </si>
  <si>
    <t>NORTH SYRACUSE</t>
  </si>
  <si>
    <t>E SYRACUSE-MIN</t>
  </si>
  <si>
    <t>JAMESVILLE-DEW</t>
  </si>
  <si>
    <t>JORDAN ELBRIDG</t>
  </si>
  <si>
    <t xml:space="preserve">FABIUS-POMPEY </t>
  </si>
  <si>
    <t xml:space="preserve">WESTHILL      </t>
  </si>
  <si>
    <t xml:space="preserve">SOLVAY        </t>
  </si>
  <si>
    <t xml:space="preserve">LA FAYETTE    </t>
  </si>
  <si>
    <t xml:space="preserve">BALDWINSVILLE </t>
  </si>
  <si>
    <t xml:space="preserve">FAYETTEVILLE  </t>
  </si>
  <si>
    <t xml:space="preserve">MARCELLUS     </t>
  </si>
  <si>
    <t xml:space="preserve">ONONDAGA      </t>
  </si>
  <si>
    <t xml:space="preserve">LIVERPOOL     </t>
  </si>
  <si>
    <t xml:space="preserve">LYNCOURT      </t>
  </si>
  <si>
    <t xml:space="preserve">SKANEATELES   </t>
  </si>
  <si>
    <t xml:space="preserve">SYRACUSE      </t>
  </si>
  <si>
    <t xml:space="preserve">TULLY         </t>
  </si>
  <si>
    <t xml:space="preserve">CANANDAIGUA   </t>
  </si>
  <si>
    <t>EAST BLOOMFIEL</t>
  </si>
  <si>
    <t xml:space="preserve">GENEVA        </t>
  </si>
  <si>
    <t>GORHAM-MIDDLES</t>
  </si>
  <si>
    <t>MANCHSTR-SHRTS</t>
  </si>
  <si>
    <t xml:space="preserve">NAPLES        </t>
  </si>
  <si>
    <t>PHELPS-CLIFTON</t>
  </si>
  <si>
    <t xml:space="preserve">HONEOYE       </t>
  </si>
  <si>
    <t xml:space="preserve">VICTOR        </t>
  </si>
  <si>
    <t>WASHINGTONVILL</t>
  </si>
  <si>
    <t xml:space="preserve">CHESTER       </t>
  </si>
  <si>
    <t xml:space="preserve">CORNWALL      </t>
  </si>
  <si>
    <t xml:space="preserve">PINE BUSH     </t>
  </si>
  <si>
    <t xml:space="preserve">GOSHEN        </t>
  </si>
  <si>
    <t>HIGHLAND FALLS</t>
  </si>
  <si>
    <t xml:space="preserve">MIDDLETOWN    </t>
  </si>
  <si>
    <t>MINISINK VALLE</t>
  </si>
  <si>
    <t>MONROE WOODBUR</t>
  </si>
  <si>
    <t xml:space="preserve">KIRYAS JOEL   </t>
  </si>
  <si>
    <t>VALLEY-MONTGMR</t>
  </si>
  <si>
    <t xml:space="preserve">NEWBURGH      </t>
  </si>
  <si>
    <t xml:space="preserve">PORT JERVIS   </t>
  </si>
  <si>
    <t xml:space="preserve">TUXEDO        </t>
  </si>
  <si>
    <t>WARWICK VALLEY</t>
  </si>
  <si>
    <t>GREENWOOD LAKE</t>
  </si>
  <si>
    <t xml:space="preserve">FLORIDA       </t>
  </si>
  <si>
    <t xml:space="preserve">ALBION        </t>
  </si>
  <si>
    <t xml:space="preserve">KENDALL       </t>
  </si>
  <si>
    <t xml:space="preserve">HOLLEY        </t>
  </si>
  <si>
    <t xml:space="preserve">MEDINA        </t>
  </si>
  <si>
    <t xml:space="preserve">LYNDONVILLE   </t>
  </si>
  <si>
    <t xml:space="preserve">ALTMAR PARISH </t>
  </si>
  <si>
    <t xml:space="preserve">FULTON        </t>
  </si>
  <si>
    <t xml:space="preserve">HANNIBAL      </t>
  </si>
  <si>
    <t>CENTRAL SQUARE</t>
  </si>
  <si>
    <t xml:space="preserve">MEXICO        </t>
  </si>
  <si>
    <t xml:space="preserve">OSWEGO        </t>
  </si>
  <si>
    <t xml:space="preserve">PULASKI       </t>
  </si>
  <si>
    <t xml:space="preserve">SANDY CREEK   </t>
  </si>
  <si>
    <t xml:space="preserve">PHOENIX       </t>
  </si>
  <si>
    <t>GLBTSVLLE-MT U</t>
  </si>
  <si>
    <t xml:space="preserve">EDMESTON      </t>
  </si>
  <si>
    <t xml:space="preserve">LAURENS       </t>
  </si>
  <si>
    <t xml:space="preserve">SCHENEVUS     </t>
  </si>
  <si>
    <t xml:space="preserve">MILFORD       </t>
  </si>
  <si>
    <t xml:space="preserve">MORRIS        </t>
  </si>
  <si>
    <t xml:space="preserve">ONEONTA       </t>
  </si>
  <si>
    <t>OTEGO-UNADILLA</t>
  </si>
  <si>
    <t xml:space="preserve">COOPERSTOWN   </t>
  </si>
  <si>
    <t>RICHFIELD SPRI</t>
  </si>
  <si>
    <t>CHERRY VLY-SPR</t>
  </si>
  <si>
    <t xml:space="preserve">WORCESTER     </t>
  </si>
  <si>
    <t xml:space="preserve">MAHOPAC       </t>
  </si>
  <si>
    <t xml:space="preserve">CARMEL        </t>
  </si>
  <si>
    <t xml:space="preserve">HALDANE       </t>
  </si>
  <si>
    <t xml:space="preserve">GARRISON      </t>
  </si>
  <si>
    <t xml:space="preserve">PUTNAM VALLEY </t>
  </si>
  <si>
    <t xml:space="preserve">BREWSTER      </t>
  </si>
  <si>
    <t xml:space="preserve">BERLIN        </t>
  </si>
  <si>
    <t>BRUNSWICK CENT</t>
  </si>
  <si>
    <t>EAST GREENBUSH</t>
  </si>
  <si>
    <t xml:space="preserve">HOOSICK FALLS </t>
  </si>
  <si>
    <t xml:space="preserve">LANSINGBURGH  </t>
  </si>
  <si>
    <t xml:space="preserve">WYNANTSKILL   </t>
  </si>
  <si>
    <t xml:space="preserve">RENSSELAER    </t>
  </si>
  <si>
    <t xml:space="preserve">AVERILL PARK  </t>
  </si>
  <si>
    <t xml:space="preserve">HOOSIC VALLEY </t>
  </si>
  <si>
    <t xml:space="preserve">SCHODACK      </t>
  </si>
  <si>
    <t xml:space="preserve">TROY          </t>
  </si>
  <si>
    <t xml:space="preserve">CLARKSTOWN    </t>
  </si>
  <si>
    <t xml:space="preserve">NANUET        </t>
  </si>
  <si>
    <t xml:space="preserve">HAVERSTRAW-ST </t>
  </si>
  <si>
    <t xml:space="preserve">S. ORANGETOWN </t>
  </si>
  <si>
    <t xml:space="preserve">NYACK         </t>
  </si>
  <si>
    <t xml:space="preserve">PEARL RIVER   </t>
  </si>
  <si>
    <t xml:space="preserve">RAMAPO        </t>
  </si>
  <si>
    <t xml:space="preserve">EAST RAMAPO   </t>
  </si>
  <si>
    <t xml:space="preserve">BRASHER FALLS </t>
  </si>
  <si>
    <t xml:space="preserve">CANTON        </t>
  </si>
  <si>
    <t xml:space="preserve">CLIFTON FINE  </t>
  </si>
  <si>
    <t>COLTON PIERREP</t>
  </si>
  <si>
    <t xml:space="preserve">GOUVERNEUR    </t>
  </si>
  <si>
    <t xml:space="preserve">HAMMOND       </t>
  </si>
  <si>
    <t xml:space="preserve">HERMON DEKALB </t>
  </si>
  <si>
    <t xml:space="preserve">LISBON        </t>
  </si>
  <si>
    <t>MADRID WADDING</t>
  </si>
  <si>
    <t xml:space="preserve">MASSENA       </t>
  </si>
  <si>
    <t xml:space="preserve">MORRISTOWN    </t>
  </si>
  <si>
    <t>NORWOOD NORFOL</t>
  </si>
  <si>
    <t xml:space="preserve">OGDENSBURG    </t>
  </si>
  <si>
    <t xml:space="preserve">HEUVELTON     </t>
  </si>
  <si>
    <t xml:space="preserve">PARISHVILLE   </t>
  </si>
  <si>
    <t xml:space="preserve">POTSDAM       </t>
  </si>
  <si>
    <t xml:space="preserve">EDWARDS-KNOX  </t>
  </si>
  <si>
    <t xml:space="preserve">BURNT HILLS   </t>
  </si>
  <si>
    <t xml:space="preserve">SHENENDEHOWA  </t>
  </si>
  <si>
    <t xml:space="preserve">CORINTH       </t>
  </si>
  <si>
    <t xml:space="preserve">EDINBURG      </t>
  </si>
  <si>
    <t xml:space="preserve">GALWAY        </t>
  </si>
  <si>
    <t xml:space="preserve">MECHANICVILLE </t>
  </si>
  <si>
    <t xml:space="preserve">BALLSTON SPA  </t>
  </si>
  <si>
    <t>S. GLENS FALLS</t>
  </si>
  <si>
    <t xml:space="preserve">SCHUYLERVILLE </t>
  </si>
  <si>
    <t>SARATOGA SPRIN</t>
  </si>
  <si>
    <t xml:space="preserve">STILLWATER    </t>
  </si>
  <si>
    <t xml:space="preserve">WATERFORD     </t>
  </si>
  <si>
    <t xml:space="preserve">DUANESBURG    </t>
  </si>
  <si>
    <t>SCOTIA GLENVIL</t>
  </si>
  <si>
    <t xml:space="preserve">NISKAYUNA     </t>
  </si>
  <si>
    <t xml:space="preserve">SCHALMONT     </t>
  </si>
  <si>
    <t xml:space="preserve">MOHONASEN     </t>
  </si>
  <si>
    <t xml:space="preserve">SCHENECTADY   </t>
  </si>
  <si>
    <t>GILBOA CONESVI</t>
  </si>
  <si>
    <t xml:space="preserve">JEFFERSON     </t>
  </si>
  <si>
    <t xml:space="preserve">MIDDLEBURGH   </t>
  </si>
  <si>
    <t>COBLESKL-RICHM</t>
  </si>
  <si>
    <t xml:space="preserve">SCHOHARIE     </t>
  </si>
  <si>
    <t>SHARON SPRINGS</t>
  </si>
  <si>
    <t>ODESSA MONTOUR</t>
  </si>
  <si>
    <t xml:space="preserve">WATKINS GLEN  </t>
  </si>
  <si>
    <t xml:space="preserve">SOUTH SENECA  </t>
  </si>
  <si>
    <t xml:space="preserve">ROMULUS       </t>
  </si>
  <si>
    <t xml:space="preserve">SENECA FALLS  </t>
  </si>
  <si>
    <t xml:space="preserve">WATERLOO CENT </t>
  </si>
  <si>
    <t xml:space="preserve">ADDISON       </t>
  </si>
  <si>
    <t xml:space="preserve">AVOCA         </t>
  </si>
  <si>
    <t xml:space="preserve">BATH          </t>
  </si>
  <si>
    <t xml:space="preserve">BRADFORD      </t>
  </si>
  <si>
    <t>CAMPBELL-SAVON</t>
  </si>
  <si>
    <t xml:space="preserve">CORNING       </t>
  </si>
  <si>
    <t>CANISTEO-GREEN</t>
  </si>
  <si>
    <t xml:space="preserve">HORNELL       </t>
  </si>
  <si>
    <t xml:space="preserve">ARKPORT       </t>
  </si>
  <si>
    <t xml:space="preserve">PRATTSBURG    </t>
  </si>
  <si>
    <t>JASPER-TRPSBRG</t>
  </si>
  <si>
    <t xml:space="preserve">HAMMONDSPORT  </t>
  </si>
  <si>
    <t>WAYLAND-COHOCT</t>
  </si>
  <si>
    <t xml:space="preserve">BABYLON       </t>
  </si>
  <si>
    <t xml:space="preserve">WEST BABYLON  </t>
  </si>
  <si>
    <t xml:space="preserve">NORTH BABYLON </t>
  </si>
  <si>
    <t xml:space="preserve">LINDENHURST   </t>
  </si>
  <si>
    <t xml:space="preserve">COPIAGUE      </t>
  </si>
  <si>
    <t xml:space="preserve">AMITYVILLE    </t>
  </si>
  <si>
    <t xml:space="preserve">DEER PARK     </t>
  </si>
  <si>
    <t xml:space="preserve">WYANDANCH     </t>
  </si>
  <si>
    <t xml:space="preserve">THREE VILLAGE </t>
  </si>
  <si>
    <t xml:space="preserve">COMSEWOGUE    </t>
  </si>
  <si>
    <t xml:space="preserve">SACHEM        </t>
  </si>
  <si>
    <t>PORT JEFFERSON</t>
  </si>
  <si>
    <t xml:space="preserve">MOUNT SINAI   </t>
  </si>
  <si>
    <t xml:space="preserve">MILLER PLACE  </t>
  </si>
  <si>
    <t xml:space="preserve">ROCKY POINT   </t>
  </si>
  <si>
    <t>MIDDLE COUNTRY</t>
  </si>
  <si>
    <t xml:space="preserve">LONGWOOD      </t>
  </si>
  <si>
    <t>PATCHOGUE-MEDF</t>
  </si>
  <si>
    <t xml:space="preserve">WILLIAM FLOYD </t>
  </si>
  <si>
    <t>CENTER MORICHE</t>
  </si>
  <si>
    <t xml:space="preserve">EAST MORICHES </t>
  </si>
  <si>
    <t xml:space="preserve">SOUTH COUNTRY </t>
  </si>
  <si>
    <t xml:space="preserve">EAST HAMPTON  </t>
  </si>
  <si>
    <t xml:space="preserve">AMAGANSETT    </t>
  </si>
  <si>
    <t xml:space="preserve">SPRINGS       </t>
  </si>
  <si>
    <t xml:space="preserve">SAG HARBOR    </t>
  </si>
  <si>
    <t xml:space="preserve">MONTAUK       </t>
  </si>
  <si>
    <t xml:space="preserve">ELWOOD        </t>
  </si>
  <si>
    <t>COLD SPRING HA</t>
  </si>
  <si>
    <t xml:space="preserve">HUNTINGTON    </t>
  </si>
  <si>
    <t xml:space="preserve">NORTHPORT     </t>
  </si>
  <si>
    <t>HALF HOLLOW HI</t>
  </si>
  <si>
    <t xml:space="preserve">HARBORFIELDS  </t>
  </si>
  <si>
    <t xml:space="preserve">COMMACK       </t>
  </si>
  <si>
    <t xml:space="preserve">S. HUNTINGTON </t>
  </si>
  <si>
    <t xml:space="preserve">BAY SHORE     </t>
  </si>
  <si>
    <t xml:space="preserve">ISLIP         </t>
  </si>
  <si>
    <t xml:space="preserve">EAST ISLIP    </t>
  </si>
  <si>
    <t xml:space="preserve">SAYVILLE      </t>
  </si>
  <si>
    <t>BAYPORT BLUE P</t>
  </si>
  <si>
    <t xml:space="preserve">HAUPPAUGE     </t>
  </si>
  <si>
    <t xml:space="preserve">CONNETQUOT    </t>
  </si>
  <si>
    <t xml:space="preserve">WEST ISLIP    </t>
  </si>
  <si>
    <t xml:space="preserve">BRENTWOOD     </t>
  </si>
  <si>
    <t xml:space="preserve">CENTRAL ISLIP </t>
  </si>
  <si>
    <t xml:space="preserve">FIRE ISLAND   </t>
  </si>
  <si>
    <t>SHOREHAM-WADIN</t>
  </si>
  <si>
    <t xml:space="preserve">RIVERHEAD     </t>
  </si>
  <si>
    <t>SHELTER ISLAND</t>
  </si>
  <si>
    <t xml:space="preserve">SMITHTOWN     </t>
  </si>
  <si>
    <t xml:space="preserve">KINGS PARK    </t>
  </si>
  <si>
    <t xml:space="preserve">REMSENBURG    </t>
  </si>
  <si>
    <t>WESTHAMPTON BE</t>
  </si>
  <si>
    <t xml:space="preserve">QUOGUE        </t>
  </si>
  <si>
    <t xml:space="preserve">HAMPTON BAYS  </t>
  </si>
  <si>
    <t xml:space="preserve">SOUTHAMPTON   </t>
  </si>
  <si>
    <t xml:space="preserve">BRIDGEHAMPTON </t>
  </si>
  <si>
    <t>EASTPORT-SOUTH</t>
  </si>
  <si>
    <t>TUCKAHOE COMMO</t>
  </si>
  <si>
    <t xml:space="preserve">EAST QUOGUE   </t>
  </si>
  <si>
    <t xml:space="preserve">OYSTERPONDS   </t>
  </si>
  <si>
    <t>FISHERS ISLAND</t>
  </si>
  <si>
    <t xml:space="preserve">SOUTHOLD      </t>
  </si>
  <si>
    <t xml:space="preserve">GREENPORT     </t>
  </si>
  <si>
    <t>MATTITUCK-CUTC</t>
  </si>
  <si>
    <t xml:space="preserve">FALLSBURGH    </t>
  </si>
  <si>
    <t xml:space="preserve">ELDRED        </t>
  </si>
  <si>
    <t xml:space="preserve">LIBERTY       </t>
  </si>
  <si>
    <t xml:space="preserve">TRI VALLEY    </t>
  </si>
  <si>
    <t xml:space="preserve">ROSCOE        </t>
  </si>
  <si>
    <t>LIVINGSTON MAN</t>
  </si>
  <si>
    <t xml:space="preserve">MONTICELLO    </t>
  </si>
  <si>
    <t xml:space="preserve">SULLIVAN WEST </t>
  </si>
  <si>
    <t xml:space="preserve">WAVERLY       </t>
  </si>
  <si>
    <t xml:space="preserve">CANDOR        </t>
  </si>
  <si>
    <t xml:space="preserve">NEWARK VALLEY </t>
  </si>
  <si>
    <t>OWEGO-APALACHI</t>
  </si>
  <si>
    <t>SPENCER VAN ET</t>
  </si>
  <si>
    <t xml:space="preserve">TIOGA         </t>
  </si>
  <si>
    <t xml:space="preserve">DRYDEN        </t>
  </si>
  <si>
    <t xml:space="preserve">GROTON        </t>
  </si>
  <si>
    <t xml:space="preserve">ITHACA        </t>
  </si>
  <si>
    <t xml:space="preserve">LANSING       </t>
  </si>
  <si>
    <t xml:space="preserve">NEWFIELD      </t>
  </si>
  <si>
    <t xml:space="preserve">TRUMANSBURG   </t>
  </si>
  <si>
    <t xml:space="preserve">KINGSTON      </t>
  </si>
  <si>
    <t xml:space="preserve">HIGHLAND      </t>
  </si>
  <si>
    <t>RONDOUT VALLEY</t>
  </si>
  <si>
    <t xml:space="preserve">MARLBORO      </t>
  </si>
  <si>
    <t xml:space="preserve">NEW PALTZ     </t>
  </si>
  <si>
    <t xml:space="preserve">ONTEORA       </t>
  </si>
  <si>
    <t xml:space="preserve">SAUGERTIES    </t>
  </si>
  <si>
    <t xml:space="preserve">WALLKILL      </t>
  </si>
  <si>
    <t xml:space="preserve">ELLENVILLE    </t>
  </si>
  <si>
    <t xml:space="preserve">BOLTON        </t>
  </si>
  <si>
    <t xml:space="preserve">NORTH WARREN  </t>
  </si>
  <si>
    <t xml:space="preserve">GLENS FALLS   </t>
  </si>
  <si>
    <t xml:space="preserve">JOHNSBURG     </t>
  </si>
  <si>
    <t xml:space="preserve">LAKE GEORGE   </t>
  </si>
  <si>
    <t>HADLEY LUZERNE</t>
  </si>
  <si>
    <t xml:space="preserve">QUEENSBURY    </t>
  </si>
  <si>
    <t>GLENS FALLS CO</t>
  </si>
  <si>
    <t xml:space="preserve">WARRENSBURG   </t>
  </si>
  <si>
    <t xml:space="preserve">ARGYLE        </t>
  </si>
  <si>
    <t xml:space="preserve">FORT ANN      </t>
  </si>
  <si>
    <t xml:space="preserve">FORT EDWARD   </t>
  </si>
  <si>
    <t xml:space="preserve">GRANVILLE     </t>
  </si>
  <si>
    <t xml:space="preserve">GREENWICH     </t>
  </si>
  <si>
    <t xml:space="preserve">HARTFORD      </t>
  </si>
  <si>
    <t xml:space="preserve">HUDSON FALLS  </t>
  </si>
  <si>
    <t xml:space="preserve">PUTNAM        </t>
  </si>
  <si>
    <t xml:space="preserve">SALEM         </t>
  </si>
  <si>
    <t xml:space="preserve">CAMBRIDGE     </t>
  </si>
  <si>
    <t xml:space="preserve">WHITEHALL     </t>
  </si>
  <si>
    <t xml:space="preserve">NEWARK        </t>
  </si>
  <si>
    <t>CLYDE-SAVANNAH</t>
  </si>
  <si>
    <t xml:space="preserve">LYONS         </t>
  </si>
  <si>
    <t xml:space="preserve">MARION        </t>
  </si>
  <si>
    <t xml:space="preserve">WAYNE         </t>
  </si>
  <si>
    <t>PALMYRA-MACEDO</t>
  </si>
  <si>
    <t xml:space="preserve">GANANDA       </t>
  </si>
  <si>
    <t xml:space="preserve">SODUS         </t>
  </si>
  <si>
    <t xml:space="preserve">WILLIAMSON    </t>
  </si>
  <si>
    <t>N. ROSE-WOLCOT</t>
  </si>
  <si>
    <t xml:space="preserve">RED CREEK     </t>
  </si>
  <si>
    <t>KATONAH LEWISB</t>
  </si>
  <si>
    <t xml:space="preserve">BEDFORD       </t>
  </si>
  <si>
    <t xml:space="preserve">CROTON HARMON </t>
  </si>
  <si>
    <t>HENDRICK HUDSO</t>
  </si>
  <si>
    <t xml:space="preserve">EASTCHESTER   </t>
  </si>
  <si>
    <t xml:space="preserve">TUCKAHOE      </t>
  </si>
  <si>
    <t xml:space="preserve">BRONXVILLE    </t>
  </si>
  <si>
    <t xml:space="preserve">TARRYTOWN     </t>
  </si>
  <si>
    <t xml:space="preserve">IRVINGTON     </t>
  </si>
  <si>
    <t xml:space="preserve">DOBBS FERRY   </t>
  </si>
  <si>
    <t>HASTINGS ON HU</t>
  </si>
  <si>
    <t xml:space="preserve">ARDSLEY       </t>
  </si>
  <si>
    <t xml:space="preserve">EDGEMONT      </t>
  </si>
  <si>
    <t xml:space="preserve">GREENBURGH    </t>
  </si>
  <si>
    <t xml:space="preserve">ELMSFORD      </t>
  </si>
  <si>
    <t xml:space="preserve">HARRISON      </t>
  </si>
  <si>
    <t xml:space="preserve">MAMARONECK    </t>
  </si>
  <si>
    <t xml:space="preserve">MT PLEAS CENT </t>
  </si>
  <si>
    <t>POCANTICO HILL</t>
  </si>
  <si>
    <t xml:space="preserve">VALHALLA      </t>
  </si>
  <si>
    <t xml:space="preserve">PLEASANTVILLE </t>
  </si>
  <si>
    <t xml:space="preserve">MOUNT VERNON  </t>
  </si>
  <si>
    <t xml:space="preserve">CHAPPAQUA     </t>
  </si>
  <si>
    <t xml:space="preserve">NEW ROCHELLE  </t>
  </si>
  <si>
    <t xml:space="preserve">BYRAM HILLS   </t>
  </si>
  <si>
    <t xml:space="preserve">NORTH SALEM   </t>
  </si>
  <si>
    <t xml:space="preserve">OSSINING      </t>
  </si>
  <si>
    <t>BRIARCLIFF MAN</t>
  </si>
  <si>
    <t xml:space="preserve">PEEKSKILL     </t>
  </si>
  <si>
    <t xml:space="preserve">PELHAM        </t>
  </si>
  <si>
    <t xml:space="preserve">RYE           </t>
  </si>
  <si>
    <t xml:space="preserve">RYE NECK      </t>
  </si>
  <si>
    <t xml:space="preserve">PORT CHESTER  </t>
  </si>
  <si>
    <t>BLIND BROOK-RY</t>
  </si>
  <si>
    <t xml:space="preserve">SCARSDALE     </t>
  </si>
  <si>
    <t xml:space="preserve">SOMERS        </t>
  </si>
  <si>
    <t xml:space="preserve">WHITE PLAINS  </t>
  </si>
  <si>
    <t xml:space="preserve">YONKERS       </t>
  </si>
  <si>
    <t xml:space="preserve">LAKELAND      </t>
  </si>
  <si>
    <t xml:space="preserve">YORKTOWN      </t>
  </si>
  <si>
    <t xml:space="preserve">ATTICA        </t>
  </si>
  <si>
    <t xml:space="preserve">LETCHWORTH    </t>
  </si>
  <si>
    <t xml:space="preserve">WYOMING       </t>
  </si>
  <si>
    <t xml:space="preserve">PERRY         </t>
  </si>
  <si>
    <t xml:space="preserve">WARSAW        </t>
  </si>
  <si>
    <t xml:space="preserve">PENN  YAN     </t>
  </si>
  <si>
    <t xml:space="preserve">DUNDEE        </t>
  </si>
  <si>
    <t>999997</t>
  </si>
  <si>
    <t>complete</t>
  </si>
  <si>
    <t>999998</t>
  </si>
  <si>
    <t>incomplete</t>
  </si>
  <si>
    <t xml:space="preserve">STATE TOTALS  </t>
  </si>
  <si>
    <t>TOTAL STATE</t>
  </si>
  <si>
    <t>--</t>
  </si>
  <si>
    <t>Hardware and Technology Aid</t>
  </si>
  <si>
    <t>INC</t>
  </si>
  <si>
    <t>REP</t>
  </si>
  <si>
    <t>Aid Category</t>
  </si>
  <si>
    <t>Change</t>
  </si>
  <si>
    <t>% Change</t>
  </si>
  <si>
    <t>212101</t>
  </si>
  <si>
    <t>CENTRAL VALLEY</t>
  </si>
  <si>
    <t>271201</t>
  </si>
  <si>
    <t>OP-EPH-ST JHNS</t>
  </si>
  <si>
    <t>CENTRAL VALLEY CSD</t>
  </si>
  <si>
    <t>OPPENHEIM-EPHRATAH-ST  JOHNSVILLE CSD</t>
  </si>
  <si>
    <t>OPPENHEIM-EPHRATAH-ST  JOHNSVILLE</t>
  </si>
  <si>
    <t xml:space="preserve"> 01/11/16</t>
  </si>
  <si>
    <t>MANCHESTER-SHORTSVILLE CSD (RED JACKET)</t>
  </si>
  <si>
    <t>High Need Small City or Suburb</t>
  </si>
  <si>
    <t>New York City (High Need)</t>
  </si>
  <si>
    <t>High Need Rural</t>
  </si>
  <si>
    <t>Big High Need Rural Cities (High Need)</t>
  </si>
  <si>
    <t>Average Need</t>
  </si>
  <si>
    <t>Low Need</t>
  </si>
  <si>
    <t>2003 NEED/RESOURCE CAPACITY CATEGORY</t>
  </si>
  <si>
    <t>2008 NEED/RESOURCE CAPACITY CATEGORY</t>
  </si>
  <si>
    <t>CHANGE?</t>
  </si>
  <si>
    <t>NA</t>
  </si>
  <si>
    <t>For a list of codes, use  your mouse to click on "CODE LIST" at the bottom of the screen</t>
  </si>
  <si>
    <t>SED CODE</t>
  </si>
  <si>
    <t>DISTRICT NAME</t>
  </si>
  <si>
    <t>Total Proposed Spending 2014-15</t>
  </si>
  <si>
    <t>Total Proposed Spending 2015-16</t>
  </si>
  <si>
    <t>Spending Percent Change</t>
  </si>
  <si>
    <t>Proposed Tax Levy to Support Budget 
2014-15</t>
  </si>
  <si>
    <t>Proposed Tax Levy to Support Budget 
2015-16</t>
  </si>
  <si>
    <t>Levy for Library Debt 2014-15</t>
  </si>
  <si>
    <t>Levy for Library Debt 2015-16</t>
  </si>
  <si>
    <t>Levy for Non-Excl Props 
2014-15</t>
  </si>
  <si>
    <t>Levy for Non-Excl Props 
2015-16</t>
  </si>
  <si>
    <t>Tax Cap Reserve Used for 2014-15</t>
  </si>
  <si>
    <t>Tax Cap Reserve Used for 2015-16</t>
  </si>
  <si>
    <t>Total Proposed Tax Levy 2014-15</t>
  </si>
  <si>
    <t>Total Proposed Tax Levy  2015-16</t>
  </si>
  <si>
    <t>Total Proposed Tax Levy Percent Change</t>
  </si>
  <si>
    <t>Permissible Exclusions 2014-15</t>
  </si>
  <si>
    <t>Permissible Exclusions 2015-16</t>
  </si>
  <si>
    <t>Tax Levy Limit w/o Exclusions 2014-15</t>
  </si>
  <si>
    <t>Tax Levy Limit w/o Exclusions 2015-16</t>
  </si>
  <si>
    <t>Proposed Tax Levy w/o Excl. 2014-15</t>
  </si>
  <si>
    <t>Proposed Tax Levy w/o Excl. 2015-16</t>
  </si>
  <si>
    <t>(w/o Exc.)
Tax Levy vs. Tax Levy Limit 2014-15</t>
  </si>
  <si>
    <t>(w/o Exc.) 
Tax Levy vs. Tax Levy Limit 
2015-16</t>
  </si>
  <si>
    <t>Enrollment 2014-15</t>
  </si>
  <si>
    <t>Enrollment 2015-16</t>
  </si>
  <si>
    <t>Enrollment Percent Change</t>
  </si>
  <si>
    <t>FB - Adj Restricted 2014-15</t>
  </si>
  <si>
    <t>FB - Adj Restricted 2015-16</t>
  </si>
  <si>
    <t>Assigned Approp FB 2014-15</t>
  </si>
  <si>
    <t>Assigned Approp FB 2015-16</t>
  </si>
  <si>
    <t>Adjusted Unrestricted 2014-15</t>
  </si>
  <si>
    <t>Adjusted Unrestricted 2015-16</t>
  </si>
  <si>
    <t>As Percent of Total Budget 2014-15</t>
  </si>
  <si>
    <t>As Percent of Total Budget 2015-16</t>
  </si>
  <si>
    <t>DELAWARE ACADEMY CSD AT DELHI</t>
  </si>
  <si>
    <t>CENTRAL VALLEY CSD AT ILION-MOHAWK</t>
  </si>
  <si>
    <t>BELLEVILLE-HENDERSON CSD</t>
  </si>
  <si>
    <t>OPPENHEIM-EPHRATAH-ST. JOHNSVILLE CS</t>
  </si>
  <si>
    <t xml:space="preserve"> J(PC0257) 00 2015-16 PUBLIC ENROLLMENT EST.                        </t>
  </si>
  <si>
    <t>ALBANY</t>
  </si>
  <si>
    <t>BERNE KNOX</t>
  </si>
  <si>
    <t>BETHLEHEM</t>
  </si>
  <si>
    <t>COHOES</t>
  </si>
  <si>
    <t>SOUTH COLONIE</t>
  </si>
  <si>
    <t>MENANDS</t>
  </si>
  <si>
    <t>NORTH COLONIE</t>
  </si>
  <si>
    <t>GREEN ISLAND</t>
  </si>
  <si>
    <t>GUILDERLAND</t>
  </si>
  <si>
    <t>VOORHEESVILLE</t>
  </si>
  <si>
    <t>WATERVLIET</t>
  </si>
  <si>
    <t>ALFRED ALMOND</t>
  </si>
  <si>
    <t>ANDOVER</t>
  </si>
  <si>
    <t>BELFAST</t>
  </si>
  <si>
    <t>CANASERAGA</t>
  </si>
  <si>
    <t>FRIENDSHIP</t>
  </si>
  <si>
    <t>FILLMORE</t>
  </si>
  <si>
    <t>WHITESVILLE</t>
  </si>
  <si>
    <t>CUBA-RUSHFORD</t>
  </si>
  <si>
    <t>SCIO</t>
  </si>
  <si>
    <t>WELLSVILLE</t>
  </si>
  <si>
    <t>BINGHAMTON</t>
  </si>
  <si>
    <t>HARPURSVILLE</t>
  </si>
  <si>
    <t>MAINE ENDWELL</t>
  </si>
  <si>
    <t>DEPOSIT</t>
  </si>
  <si>
    <t>WHITNEY POINT</t>
  </si>
  <si>
    <t>VESTAL</t>
  </si>
  <si>
    <t>WINDSOR</t>
  </si>
  <si>
    <t>WEST VALLEY</t>
  </si>
  <si>
    <t>ELLICOTTVILLE</t>
  </si>
  <si>
    <t>FRANKLINVILLE</t>
  </si>
  <si>
    <t>HINSDALE</t>
  </si>
  <si>
    <t>OLEAN</t>
  </si>
  <si>
    <t>GOWANDA</t>
  </si>
  <si>
    <t>PORTVILLE</t>
  </si>
  <si>
    <t>RANDOLPH</t>
  </si>
  <si>
    <t>SALAMANCA</t>
  </si>
  <si>
    <t>AUBURN</t>
  </si>
  <si>
    <t>WEEDSPORT</t>
  </si>
  <si>
    <t>CATO MERIDIAN</t>
  </si>
  <si>
    <t>PORT BYRON</t>
  </si>
  <si>
    <t>MORAVIA</t>
  </si>
  <si>
    <t>UNION SPRINGS</t>
  </si>
  <si>
    <t>SOUTHWESTERN</t>
  </si>
  <si>
    <t>FREWSBURG</t>
  </si>
  <si>
    <t>CHAUTAUQUA</t>
  </si>
  <si>
    <t>PINE VALLEY</t>
  </si>
  <si>
    <t>CLYMER</t>
  </si>
  <si>
    <t>DUNKIRK</t>
  </si>
  <si>
    <t>BEMUS POINT</t>
  </si>
  <si>
    <t>FALCONER</t>
  </si>
  <si>
    <t>SILVER CREEK</t>
  </si>
  <si>
    <t>FORESTVILLE</t>
  </si>
  <si>
    <t>PANAMA</t>
  </si>
  <si>
    <t>JAMESTOWN</t>
  </si>
  <si>
    <t>FREDONIA</t>
  </si>
  <si>
    <t>BROCTON</t>
  </si>
  <si>
    <t>RIPLEY</t>
  </si>
  <si>
    <t>SHERMAN</t>
  </si>
  <si>
    <t>WESTFIELD</t>
  </si>
  <si>
    <t>ELMIRA</t>
  </si>
  <si>
    <t>HORSEHEADS</t>
  </si>
  <si>
    <t>AFTON</t>
  </si>
  <si>
    <t>GREENE</t>
  </si>
  <si>
    <t>UNADILLA</t>
  </si>
  <si>
    <t>NORWICH</t>
  </si>
  <si>
    <t>OXFORD</t>
  </si>
  <si>
    <t>BEEKMANTOWN</t>
  </si>
  <si>
    <t>NORTHEASTERN</t>
  </si>
  <si>
    <t>CHAZY</t>
  </si>
  <si>
    <t>PERU</t>
  </si>
  <si>
    <t>PLATTSBURGH</t>
  </si>
  <si>
    <t>SARANAC</t>
  </si>
  <si>
    <t>GERMANTOWN</t>
  </si>
  <si>
    <t>CHATHAM</t>
  </si>
  <si>
    <t>HUDSON</t>
  </si>
  <si>
    <t>KINDERHOOK</t>
  </si>
  <si>
    <t>NEW LEBANON</t>
  </si>
  <si>
    <t>CINCINNATUS</t>
  </si>
  <si>
    <t>CORTLAND</t>
  </si>
  <si>
    <t>MCGRAW</t>
  </si>
  <si>
    <t>HOMER</t>
  </si>
  <si>
    <t>MARATHON</t>
  </si>
  <si>
    <t>ANDES</t>
  </si>
  <si>
    <t>DOWNSVILLE</t>
  </si>
  <si>
    <t>DELHI</t>
  </si>
  <si>
    <t>FRANKLIN</t>
  </si>
  <si>
    <t>HANCOCK</t>
  </si>
  <si>
    <t>MARGARETVILLE</t>
  </si>
  <si>
    <t>ROXBURY</t>
  </si>
  <si>
    <t>SIDNEY</t>
  </si>
  <si>
    <t>STAMFORD</t>
  </si>
  <si>
    <t>S. KORTRIGHT</t>
  </si>
  <si>
    <t>WALTON</t>
  </si>
  <si>
    <t>BEACON</t>
  </si>
  <si>
    <t>DOVER</t>
  </si>
  <si>
    <t>HYDE PARK</t>
  </si>
  <si>
    <t>NORTHEAST</t>
  </si>
  <si>
    <t>PAWLING</t>
  </si>
  <si>
    <t>PINE PLAINS</t>
  </si>
  <si>
    <t>POUGHKEEPSIE</t>
  </si>
  <si>
    <t>ARLINGTON</t>
  </si>
  <si>
    <t>SPACKENKILL</t>
  </si>
  <si>
    <t>RED HOOK</t>
  </si>
  <si>
    <t>RHINEBECK</t>
  </si>
  <si>
    <t>WAPPINGERS</t>
  </si>
  <si>
    <t>MILLBROOK</t>
  </si>
  <si>
    <t>ALDEN</t>
  </si>
  <si>
    <t>AMHERST</t>
  </si>
  <si>
    <t>WILLIAMSVILLE</t>
  </si>
  <si>
    <t>SWEET HOME</t>
  </si>
  <si>
    <t>EAST AURORA</t>
  </si>
  <si>
    <t>BUFFALO</t>
  </si>
  <si>
    <t>CHEEKTOWAGA</t>
  </si>
  <si>
    <t>MARYVALE</t>
  </si>
  <si>
    <t>DEPEW</t>
  </si>
  <si>
    <t>SLOAN</t>
  </si>
  <si>
    <t>CLARENCE</t>
  </si>
  <si>
    <t>EDEN</t>
  </si>
  <si>
    <t>IROQUOIS</t>
  </si>
  <si>
    <t>EVANS-BRANT</t>
  </si>
  <si>
    <t>GRAND ISLAND</t>
  </si>
  <si>
    <t>HAMBURG</t>
  </si>
  <si>
    <t>FRONTIER</t>
  </si>
  <si>
    <t>HOLLAND</t>
  </si>
  <si>
    <t>LACKAWANNA</t>
  </si>
  <si>
    <t>LANCASTER</t>
  </si>
  <si>
    <t>AKRON</t>
  </si>
  <si>
    <t>NORTH COLLINS</t>
  </si>
  <si>
    <t>ORCHARD PARK</t>
  </si>
  <si>
    <t>TONAWANDA</t>
  </si>
  <si>
    <t>KENMORE</t>
  </si>
  <si>
    <t>WEST SENECA</t>
  </si>
  <si>
    <t>CROWN POINT</t>
  </si>
  <si>
    <t>KEENE</t>
  </si>
  <si>
    <t>MINERVA</t>
  </si>
  <si>
    <t>MORIAH</t>
  </si>
  <si>
    <t>NEWCOMB</t>
  </si>
  <si>
    <t>LAKE PLACID</t>
  </si>
  <si>
    <t>SCHROON LAKE</t>
  </si>
  <si>
    <t>TICONDEROGA</t>
  </si>
  <si>
    <t>WILLSBORO</t>
  </si>
  <si>
    <t>TUPPER LAKE</t>
  </si>
  <si>
    <t>CHATEAUGAY</t>
  </si>
  <si>
    <t>SALMON RIVER</t>
  </si>
  <si>
    <t>SARANAC LAKE</t>
  </si>
  <si>
    <t>MALONE</t>
  </si>
  <si>
    <t>WHEELERVILLE</t>
  </si>
  <si>
    <t>GLOVERSVILLE</t>
  </si>
  <si>
    <t>JOHNSTOWN</t>
  </si>
  <si>
    <t>MAYFIELD</t>
  </si>
  <si>
    <t>NORTHVILLE</t>
  </si>
  <si>
    <t>ALEXANDER</t>
  </si>
  <si>
    <t>BATAVIA</t>
  </si>
  <si>
    <t>BYRON BERGEN</t>
  </si>
  <si>
    <t>ELBA</t>
  </si>
  <si>
    <t>LE ROY</t>
  </si>
  <si>
    <t>PAVILION</t>
  </si>
  <si>
    <t>PEMBROKE</t>
  </si>
  <si>
    <t>CAIRO-DURHAM</t>
  </si>
  <si>
    <t>CATSKILL</t>
  </si>
  <si>
    <t>GREENVILLE</t>
  </si>
  <si>
    <t>INDIAN LAKE</t>
  </si>
  <si>
    <t>LAKE PLEASANT</t>
  </si>
  <si>
    <t>LONG LAKE</t>
  </si>
  <si>
    <t>WELLS</t>
  </si>
  <si>
    <t>HERKIMER</t>
  </si>
  <si>
    <t>LITTLE FALLS</t>
  </si>
  <si>
    <t>DOLGEVILLE</t>
  </si>
  <si>
    <t>POLAND</t>
  </si>
  <si>
    <t>TOWN OF WEBB</t>
  </si>
  <si>
    <t>S. JEFFERSON</t>
  </si>
  <si>
    <t>ALEXANDRIA</t>
  </si>
  <si>
    <t>INDIAN RIVER</t>
  </si>
  <si>
    <t>GENERAL BROWN</t>
  </si>
  <si>
    <t>LYME</t>
  </si>
  <si>
    <t>LA FARGEVILLE</t>
  </si>
  <si>
    <t>WATERTOWN</t>
  </si>
  <si>
    <t>CARTHAGE</t>
  </si>
  <si>
    <t>COPENHAGEN</t>
  </si>
  <si>
    <t>HARRISVILLE</t>
  </si>
  <si>
    <t>LOWVILLE</t>
  </si>
  <si>
    <t>SOUTH LEWIS</t>
  </si>
  <si>
    <t>BEAVER RIVER</t>
  </si>
  <si>
    <t>AVON</t>
  </si>
  <si>
    <t>GENESEO</t>
  </si>
  <si>
    <t>LIVONIA</t>
  </si>
  <si>
    <t>MOUNT MORRIS</t>
  </si>
  <si>
    <t>DANSVILLE</t>
  </si>
  <si>
    <t>DALTON-NUNDA</t>
  </si>
  <si>
    <t>YORK</t>
  </si>
  <si>
    <t>BROOKFIELD</t>
  </si>
  <si>
    <t>CAZENOVIA</t>
  </si>
  <si>
    <t>DE RUYTER</t>
  </si>
  <si>
    <t>HAMILTON</t>
  </si>
  <si>
    <t>CANASTOTA</t>
  </si>
  <si>
    <t>MADISON</t>
  </si>
  <si>
    <t>ONEIDA CITY</t>
  </si>
  <si>
    <t>CHITTENANGO</t>
  </si>
  <si>
    <t>BRIGHTON</t>
  </si>
  <si>
    <t>GATES CHILI</t>
  </si>
  <si>
    <t>GREECE</t>
  </si>
  <si>
    <t>HONEOYE FALLS</t>
  </si>
  <si>
    <t>SPENCERPORT</t>
  </si>
  <si>
    <t>HILTON</t>
  </si>
  <si>
    <t>PENFIELD</t>
  </si>
  <si>
    <t>FAIRPORT</t>
  </si>
  <si>
    <t>PITTSFORD</t>
  </si>
  <si>
    <t>ROCHESTER</t>
  </si>
  <si>
    <t>BROCKPORT</t>
  </si>
  <si>
    <t>WEBSTER</t>
  </si>
  <si>
    <t>AMSTERDAM</t>
  </si>
  <si>
    <t>CANAJOHARIE</t>
  </si>
  <si>
    <t>FORT PLAIN</t>
  </si>
  <si>
    <t>GLEN COVE</t>
  </si>
  <si>
    <t>HEMPSTEAD</t>
  </si>
  <si>
    <t>UNIONDALE</t>
  </si>
  <si>
    <t>EAST MEADOW</t>
  </si>
  <si>
    <t>LEVITTOWN</t>
  </si>
  <si>
    <t>SEAFORD</t>
  </si>
  <si>
    <t>BELLMORE</t>
  </si>
  <si>
    <t>ROOSEVELT</t>
  </si>
  <si>
    <t>FREEPORT</t>
  </si>
  <si>
    <t>BALDWIN</t>
  </si>
  <si>
    <t>OCEANSIDE</t>
  </si>
  <si>
    <t>MALVERNE</t>
  </si>
  <si>
    <t>LAWRENCE</t>
  </si>
  <si>
    <t>ELMONT</t>
  </si>
  <si>
    <t>GARDEN CITY</t>
  </si>
  <si>
    <t>EAST ROCKAWAY</t>
  </si>
  <si>
    <t>LYNBROOK</t>
  </si>
  <si>
    <t>FLORAL PARK</t>
  </si>
  <si>
    <t>WANTAGH</t>
  </si>
  <si>
    <t>MERRICK</t>
  </si>
  <si>
    <t>ISLAND TREES</t>
  </si>
  <si>
    <t>NORTH MERRICK</t>
  </si>
  <si>
    <t>VALLEY STR UF</t>
  </si>
  <si>
    <t>ISLAND PARK</t>
  </si>
  <si>
    <t>SEWANHAKA</t>
  </si>
  <si>
    <t>LONG BEACH</t>
  </si>
  <si>
    <t>WESTBURY</t>
  </si>
  <si>
    <t>ROSLYN</t>
  </si>
  <si>
    <t>NEW HYDE PARK</t>
  </si>
  <si>
    <t>MANHASSET</t>
  </si>
  <si>
    <t>GREAT NECK</t>
  </si>
  <si>
    <t>HERRICKS</t>
  </si>
  <si>
    <t>MINEOLA</t>
  </si>
  <si>
    <t>CARLE PLACE</t>
  </si>
  <si>
    <t>NORTH SHORE</t>
  </si>
  <si>
    <t>SYOSSET</t>
  </si>
  <si>
    <t>LOCUST VALLEY</t>
  </si>
  <si>
    <t>PLAINVIEW</t>
  </si>
  <si>
    <t>OYSTER BAY</t>
  </si>
  <si>
    <t>JERICHO</t>
  </si>
  <si>
    <t>HICKSVILLE</t>
  </si>
  <si>
    <t>PLAINEDGE</t>
  </si>
  <si>
    <t>BETHPAGE</t>
  </si>
  <si>
    <t>FARMINGDALE</t>
  </si>
  <si>
    <t>MASSAPEQUA</t>
  </si>
  <si>
    <t>NEW YORK CITY</t>
  </si>
  <si>
    <t>LOCKPORT</t>
  </si>
  <si>
    <t>NEWFANE</t>
  </si>
  <si>
    <t>NIAGARA FALLS</t>
  </si>
  <si>
    <t>N. TONAWANDA</t>
  </si>
  <si>
    <t>STARPOINT</t>
  </si>
  <si>
    <t>BARKER</t>
  </si>
  <si>
    <t>WILSON</t>
  </si>
  <si>
    <t>ADIRONDACK</t>
  </si>
  <si>
    <t>CAMDEN</t>
  </si>
  <si>
    <t>CLINTON</t>
  </si>
  <si>
    <t>NEW HARTFORD</t>
  </si>
  <si>
    <t>REMSEN</t>
  </si>
  <si>
    <t>ROME</t>
  </si>
  <si>
    <t>WATERVILLE</t>
  </si>
  <si>
    <t>SHERRILL</t>
  </si>
  <si>
    <t>UTICA</t>
  </si>
  <si>
    <t>WESTMORELAND</t>
  </si>
  <si>
    <t>ORISKANY</t>
  </si>
  <si>
    <t>WHITESBORO</t>
  </si>
  <si>
    <t>WEST GENESEE</t>
  </si>
  <si>
    <t>FABIUS-POMPEY</t>
  </si>
  <si>
    <t>WESTHILL</t>
  </si>
  <si>
    <t>SOLVAY</t>
  </si>
  <si>
    <t>LA FAYETTE</t>
  </si>
  <si>
    <t>BALDWINSVILLE</t>
  </si>
  <si>
    <t>FAYETTEVILLE</t>
  </si>
  <si>
    <t>MARCELLUS</t>
  </si>
  <si>
    <t>ONONDAGA</t>
  </si>
  <si>
    <t>LIVERPOOL</t>
  </si>
  <si>
    <t>LYNCOURT</t>
  </si>
  <si>
    <t>SKANEATELES</t>
  </si>
  <si>
    <t>SYRACUSE</t>
  </si>
  <si>
    <t>TULLY</t>
  </si>
  <si>
    <t>CANANDAIGUA</t>
  </si>
  <si>
    <t>GENEVA</t>
  </si>
  <si>
    <t>NAPLES</t>
  </si>
  <si>
    <t>HONEOYE</t>
  </si>
  <si>
    <t>VICTOR</t>
  </si>
  <si>
    <t>CHESTER</t>
  </si>
  <si>
    <t>CORNWALL</t>
  </si>
  <si>
    <t>PINE BUSH</t>
  </si>
  <si>
    <t>GOSHEN</t>
  </si>
  <si>
    <t>MIDDLETOWN</t>
  </si>
  <si>
    <t>KIRYAS JOEL</t>
  </si>
  <si>
    <t>NEWBURGH</t>
  </si>
  <si>
    <t>PORT JERVIS</t>
  </si>
  <si>
    <t>TUXEDO</t>
  </si>
  <si>
    <t>FLORIDA</t>
  </si>
  <si>
    <t>ALBION</t>
  </si>
  <si>
    <t>KENDALL</t>
  </si>
  <si>
    <t>HOLLEY</t>
  </si>
  <si>
    <t>MEDINA</t>
  </si>
  <si>
    <t>LYNDONVILLE</t>
  </si>
  <si>
    <t>ALTMAR PARISH</t>
  </si>
  <si>
    <t>FULTON</t>
  </si>
  <si>
    <t>HANNIBAL</t>
  </si>
  <si>
    <t>MEXICO</t>
  </si>
  <si>
    <t>OSWEGO</t>
  </si>
  <si>
    <t>PULASKI</t>
  </si>
  <si>
    <t>SANDY CREEK</t>
  </si>
  <si>
    <t>PHOENIX</t>
  </si>
  <si>
    <t>EDMESTON</t>
  </si>
  <si>
    <t>LAURENS</t>
  </si>
  <si>
    <t>SCHENEVUS</t>
  </si>
  <si>
    <t>MILFORD</t>
  </si>
  <si>
    <t>MORRIS</t>
  </si>
  <si>
    <t>ONEONTA</t>
  </si>
  <si>
    <t>COOPERSTOWN</t>
  </si>
  <si>
    <t>WORCESTER</t>
  </si>
  <si>
    <t>MAHOPAC</t>
  </si>
  <si>
    <t>CARMEL</t>
  </si>
  <si>
    <t>HALDANE</t>
  </si>
  <si>
    <t>GARRISON</t>
  </si>
  <si>
    <t>PUTNAM VALLEY</t>
  </si>
  <si>
    <t>BREWSTER</t>
  </si>
  <si>
    <t>BERLIN</t>
  </si>
  <si>
    <t>HOOSICK FALLS</t>
  </si>
  <si>
    <t>LANSINGBURGH</t>
  </si>
  <si>
    <t>WYNANTSKILL</t>
  </si>
  <si>
    <t>RENSSELAER</t>
  </si>
  <si>
    <t>AVERILL PARK</t>
  </si>
  <si>
    <t>HOOSIC VALLEY</t>
  </si>
  <si>
    <t>SCHODACK</t>
  </si>
  <si>
    <t>TROY</t>
  </si>
  <si>
    <t>CLARKSTOWN</t>
  </si>
  <si>
    <t>NANUET</t>
  </si>
  <si>
    <t>HAVERSTRAW-ST</t>
  </si>
  <si>
    <t>S. ORANGETOWN</t>
  </si>
  <si>
    <t>NYACK</t>
  </si>
  <si>
    <t>PEARL RIVER</t>
  </si>
  <si>
    <t>EAST RAMAPO</t>
  </si>
  <si>
    <t>BRASHER FALLS</t>
  </si>
  <si>
    <t>CANTON</t>
  </si>
  <si>
    <t>CLIFTON FINE</t>
  </si>
  <si>
    <t>GOUVERNEUR</t>
  </si>
  <si>
    <t>HAMMOND</t>
  </si>
  <si>
    <t>HERMON DEKALB</t>
  </si>
  <si>
    <t>LISBON</t>
  </si>
  <si>
    <t>MASSENA</t>
  </si>
  <si>
    <t>MORRISTOWN</t>
  </si>
  <si>
    <t>OGDENSBURG</t>
  </si>
  <si>
    <t>HEUVELTON</t>
  </si>
  <si>
    <t>PARISHVILLE</t>
  </si>
  <si>
    <t>POTSDAM</t>
  </si>
  <si>
    <t>EDWARDS-KNOX</t>
  </si>
  <si>
    <t>BURNT HILLS</t>
  </si>
  <si>
    <t>SHENENDEHOWA</t>
  </si>
  <si>
    <t>CORINTH</t>
  </si>
  <si>
    <t>EDINBURG</t>
  </si>
  <si>
    <t>GALWAY</t>
  </si>
  <si>
    <t>MECHANICVILLE</t>
  </si>
  <si>
    <t>BALLSTON SPA</t>
  </si>
  <si>
    <t>SCHUYLERVILLE</t>
  </si>
  <si>
    <t>STILLWATER</t>
  </si>
  <si>
    <t>WATERFORD</t>
  </si>
  <si>
    <t>DUANESBURG</t>
  </si>
  <si>
    <t>NISKAYUNA</t>
  </si>
  <si>
    <t>SCHALMONT</t>
  </si>
  <si>
    <t>MOHONASEN</t>
  </si>
  <si>
    <t>SCHENECTADY</t>
  </si>
  <si>
    <t>JEFFERSON</t>
  </si>
  <si>
    <t>MIDDLEBURGH</t>
  </si>
  <si>
    <t>SCHOHARIE</t>
  </si>
  <si>
    <t>WATKINS GLEN</t>
  </si>
  <si>
    <t>SOUTH SENECA</t>
  </si>
  <si>
    <t>ROMULUS</t>
  </si>
  <si>
    <t>SENECA FALLS</t>
  </si>
  <si>
    <t>WATERLOO CENT</t>
  </si>
  <si>
    <t>ADDISON</t>
  </si>
  <si>
    <t>AVOCA</t>
  </si>
  <si>
    <t>BATH</t>
  </si>
  <si>
    <t>BRADFORD</t>
  </si>
  <si>
    <t>CORNING</t>
  </si>
  <si>
    <t>HORNELL</t>
  </si>
  <si>
    <t>ARKPORT</t>
  </si>
  <si>
    <t>PRATTSBURG</t>
  </si>
  <si>
    <t>HAMMONDSPORT</t>
  </si>
  <si>
    <t>BABYLON</t>
  </si>
  <si>
    <t>WEST BABYLON</t>
  </si>
  <si>
    <t>NORTH BABYLON</t>
  </si>
  <si>
    <t>LINDENHURST</t>
  </si>
  <si>
    <t>COPIAGUE</t>
  </si>
  <si>
    <t>AMITYVILLE</t>
  </si>
  <si>
    <t>DEER PARK</t>
  </si>
  <si>
    <t>WYANDANCH</t>
  </si>
  <si>
    <t>THREE VILLAGE</t>
  </si>
  <si>
    <t>COMSEWOGUE</t>
  </si>
  <si>
    <t>SACHEM</t>
  </si>
  <si>
    <t>MOUNT SINAI</t>
  </si>
  <si>
    <t>MILLER PLACE</t>
  </si>
  <si>
    <t>ROCKY POINT</t>
  </si>
  <si>
    <t>LONGWOOD</t>
  </si>
  <si>
    <t>WILLIAM FLOYD</t>
  </si>
  <si>
    <t>EAST MORICHES</t>
  </si>
  <si>
    <t>SOUTH COUNTRY</t>
  </si>
  <si>
    <t>EAST HAMPTON</t>
  </si>
  <si>
    <t>AMAGANSETT</t>
  </si>
  <si>
    <t>SPRINGS</t>
  </si>
  <si>
    <t>SAG HARBOR</t>
  </si>
  <si>
    <t>MONTAUK</t>
  </si>
  <si>
    <t>ELWOOD</t>
  </si>
  <si>
    <t>HUNTINGTON</t>
  </si>
  <si>
    <t>NORTHPORT</t>
  </si>
  <si>
    <t>HARBORFIELDS</t>
  </si>
  <si>
    <t>COMMACK</t>
  </si>
  <si>
    <t>S. HUNTINGTON</t>
  </si>
  <si>
    <t>BAY SHORE</t>
  </si>
  <si>
    <t>ISLIP</t>
  </si>
  <si>
    <t>EAST ISLIP</t>
  </si>
  <si>
    <t>SAYVILLE</t>
  </si>
  <si>
    <t>HAUPPAUGE</t>
  </si>
  <si>
    <t>CONNETQUOT</t>
  </si>
  <si>
    <t>WEST ISLIP</t>
  </si>
  <si>
    <t>BRENTWOOD</t>
  </si>
  <si>
    <t>CENTRAL ISLIP</t>
  </si>
  <si>
    <t>FIRE ISLAND</t>
  </si>
  <si>
    <t>RIVERHEAD</t>
  </si>
  <si>
    <t>SMITHTOWN</t>
  </si>
  <si>
    <t>KINGS PARK</t>
  </si>
  <si>
    <t>REMSENBURG</t>
  </si>
  <si>
    <t>QUOGUE</t>
  </si>
  <si>
    <t>HAMPTON BAYS</t>
  </si>
  <si>
    <t>SOUTHAMPTON</t>
  </si>
  <si>
    <t>BRIDGEHAMPTON</t>
  </si>
  <si>
    <t>EAST QUOGUE</t>
  </si>
  <si>
    <t>OYSTERPONDS</t>
  </si>
  <si>
    <t>SOUTHOLD</t>
  </si>
  <si>
    <t>GREENPORT</t>
  </si>
  <si>
    <t>ELDRED</t>
  </si>
  <si>
    <t>LIBERTY</t>
  </si>
  <si>
    <t>TRI VALLEY</t>
  </si>
  <si>
    <t>ROSCOE</t>
  </si>
  <si>
    <t>MONTICELLO</t>
  </si>
  <si>
    <t>SULLIVAN WEST</t>
  </si>
  <si>
    <t>WAVERLY</t>
  </si>
  <si>
    <t>CANDOR</t>
  </si>
  <si>
    <t>NEWARK VALLEY</t>
  </si>
  <si>
    <t>TIOGA</t>
  </si>
  <si>
    <t>DRYDEN</t>
  </si>
  <si>
    <t>GROTON</t>
  </si>
  <si>
    <t>ITHACA</t>
  </si>
  <si>
    <t>LANSING</t>
  </si>
  <si>
    <t>NEWFIELD</t>
  </si>
  <si>
    <t>TRUMANSBURG</t>
  </si>
  <si>
    <t>KINGSTON</t>
  </si>
  <si>
    <t>HIGHLAND</t>
  </si>
  <si>
    <t>MARLBORO</t>
  </si>
  <si>
    <t>NEW PALTZ</t>
  </si>
  <si>
    <t>ONTEORA</t>
  </si>
  <si>
    <t>SAUGERTIES</t>
  </si>
  <si>
    <t>WALLKILL</t>
  </si>
  <si>
    <t>ELLENVILLE</t>
  </si>
  <si>
    <t>BOLTON</t>
  </si>
  <si>
    <t>NORTH WARREN</t>
  </si>
  <si>
    <t>GLENS FALLS</t>
  </si>
  <si>
    <t>JOHNSBURG</t>
  </si>
  <si>
    <t>LAKE GEORGE</t>
  </si>
  <si>
    <t>QUEENSBURY</t>
  </si>
  <si>
    <t>WARRENSBURG</t>
  </si>
  <si>
    <t>ARGYLE</t>
  </si>
  <si>
    <t>FORT ANN</t>
  </si>
  <si>
    <t>FORT EDWARD</t>
  </si>
  <si>
    <t>GRANVILLE</t>
  </si>
  <si>
    <t>GREENWICH</t>
  </si>
  <si>
    <t>HARTFORD</t>
  </si>
  <si>
    <t>HUDSON FALLS</t>
  </si>
  <si>
    <t>PUTNAM</t>
  </si>
  <si>
    <t>SALEM</t>
  </si>
  <si>
    <t>CAMBRIDGE</t>
  </si>
  <si>
    <t>WHITEHALL</t>
  </si>
  <si>
    <t>NEWARK</t>
  </si>
  <si>
    <t>LYONS</t>
  </si>
  <si>
    <t>MARION</t>
  </si>
  <si>
    <t>WAYNE</t>
  </si>
  <si>
    <t>GANANDA</t>
  </si>
  <si>
    <t>SODUS</t>
  </si>
  <si>
    <t>WILLIAMSON</t>
  </si>
  <si>
    <t>RED CREEK</t>
  </si>
  <si>
    <t>BEDFORD</t>
  </si>
  <si>
    <t>CROTON HARMON</t>
  </si>
  <si>
    <t>EASTCHESTER</t>
  </si>
  <si>
    <t>TUCKAHOE</t>
  </si>
  <si>
    <t>BRONXVILLE</t>
  </si>
  <si>
    <t>TARRYTOWN</t>
  </si>
  <si>
    <t>IRVINGTON</t>
  </si>
  <si>
    <t>DOBBS FERRY</t>
  </si>
  <si>
    <t>ARDSLEY</t>
  </si>
  <si>
    <t>EDGEMONT</t>
  </si>
  <si>
    <t>GREENBURGH</t>
  </si>
  <si>
    <t>ELMSFORD</t>
  </si>
  <si>
    <t>HARRISON</t>
  </si>
  <si>
    <t>MAMARONECK</t>
  </si>
  <si>
    <t>MT PLEAS CENT</t>
  </si>
  <si>
    <t>VALHALLA</t>
  </si>
  <si>
    <t>PLEASANTVILLE</t>
  </si>
  <si>
    <t>MOUNT VERNON</t>
  </si>
  <si>
    <t>CHAPPAQUA</t>
  </si>
  <si>
    <t>NEW ROCHELLE</t>
  </si>
  <si>
    <t>BYRAM HILLS</t>
  </si>
  <si>
    <t>NORTH SALEM</t>
  </si>
  <si>
    <t>OSSINING</t>
  </si>
  <si>
    <t>PEEKSKILL</t>
  </si>
  <si>
    <t>PELHAM</t>
  </si>
  <si>
    <t>RYE</t>
  </si>
  <si>
    <t>RYE NECK</t>
  </si>
  <si>
    <t>PORT CHESTER</t>
  </si>
  <si>
    <t>SCARSDALE</t>
  </si>
  <si>
    <t>SOMERS</t>
  </si>
  <si>
    <t>WHITE PLAINS</t>
  </si>
  <si>
    <t>YONKERS</t>
  </si>
  <si>
    <t>LAKELAND</t>
  </si>
  <si>
    <t>YORKTOWN</t>
  </si>
  <si>
    <t>ATTICA</t>
  </si>
  <si>
    <t>LETCHWORTH</t>
  </si>
  <si>
    <t>WYOMING</t>
  </si>
  <si>
    <t>PERRY</t>
  </si>
  <si>
    <t>WARSAW</t>
  </si>
  <si>
    <t>PENN  YAN</t>
  </si>
  <si>
    <t>DUNDEE</t>
  </si>
  <si>
    <t>STATE TOTALS</t>
  </si>
  <si>
    <t>=&gt;</t>
  </si>
  <si>
    <t>A = SCHOOL CODE</t>
  </si>
  <si>
    <t>B = SCHOOL NAME</t>
  </si>
  <si>
    <t>Foundation Aid</t>
  </si>
  <si>
    <t xml:space="preserve"> 01/14/18</t>
  </si>
  <si>
    <t>SUFFERN</t>
  </si>
  <si>
    <t>FALLSBURG</t>
  </si>
  <si>
    <t>DABTA1</t>
  </si>
  <si>
    <t>000100</t>
  </si>
  <si>
    <t>000200</t>
  </si>
  <si>
    <t>SUFFERN CSD</t>
  </si>
  <si>
    <t>2020-21</t>
  </si>
  <si>
    <t>BOQUET VALLEY CSD</t>
  </si>
  <si>
    <t>151801</t>
  </si>
  <si>
    <t>E(FA0198) 00 2019-20 FOUNDATION AID</t>
  </si>
  <si>
    <t>BOQUET VALLEY</t>
  </si>
  <si>
    <t>E(FA0197) 00 2020-21 FOUNDATION AID</t>
  </si>
  <si>
    <t>GORHAM-MIDDLESEX CSD (MARCUS WHITMAN)</t>
  </si>
  <si>
    <t>BUFFALO CITY CSD</t>
  </si>
  <si>
    <t>G(FA0001) 00 TOTAL FOUNDATION AID</t>
  </si>
  <si>
    <t>Exec Budget Total Foundation Aid  WITH SAVE HARMLESS</t>
  </si>
  <si>
    <t>2020-21 Foundation Aid w/o EBAs</t>
  </si>
  <si>
    <t>2020-21 Current Law Foundation Aid</t>
  </si>
  <si>
    <t>Currrent Law Total Foundation Aid with Save-Harmless</t>
  </si>
  <si>
    <t>2020-21 Total Foundation Aid wo EBAs w Save Harmless</t>
  </si>
  <si>
    <t>Proposed as % of Full</t>
  </si>
  <si>
    <t>Proposed as % of w/o EBAs</t>
  </si>
  <si>
    <t>AdditionaL TFA Save-Harmless Under Executive Proposal</t>
  </si>
  <si>
    <t>Current Law Save-Harmless</t>
  </si>
  <si>
    <t>Library Materials Aid</t>
  </si>
  <si>
    <t>STATEWIDE TOTALS</t>
  </si>
  <si>
    <t>DBCLA1</t>
  </si>
  <si>
    <t xml:space="preserve"> 02/14/20</t>
  </si>
  <si>
    <t>F(FA0013) 00 2020-21 CHARTER SCHOOL TRANSITIONAL</t>
  </si>
  <si>
    <t>G(FA0029) 00 2020-21 HIGH TAX AID</t>
  </si>
  <si>
    <t>H(FA0065) 00 2020-21 SUMMER TRANSPORTATION AID</t>
  </si>
  <si>
    <t>I(FA0069) 00 2020-21 TRANSPORTATION AID W/O SUMMER</t>
  </si>
  <si>
    <t>J(FA0073) 00 2020-21 BUILDING AID</t>
  </si>
  <si>
    <t>K(FA0077) 00 2020-21 BUILDING REORG INCENTIVE AID</t>
  </si>
  <si>
    <t>L(FA0081) 00 2020-21 OPERATING REORG INCENTIVE AID</t>
  </si>
  <si>
    <t>M(FA0085) 00 2020-21 NON-CMPNT COMPUTER ADMIN AID</t>
  </si>
  <si>
    <t>N(FA0089) 00 2020-21 NON-CMPNT CAREER EDN AID</t>
  </si>
  <si>
    <t>O(FA0021) 00 2020-21 NON-CMPNT ACADEMIC IMPROVMT AID</t>
  </si>
  <si>
    <t>P(FA0093) 00 2020-21 BOCES AID</t>
  </si>
  <si>
    <t>Q(FA0097) 00 2020-21 PUBLIC EC HIGH COST AID</t>
  </si>
  <si>
    <t>R(FA0101) 00 2020-21 PRIVATE EXCESS COST AID</t>
  </si>
  <si>
    <t>S(FA0105) 00 2020-21 SOFTWARE AID</t>
  </si>
  <si>
    <t>T(FA0109) 00 2020-21 LIBRARY MATERIALS AID</t>
  </si>
  <si>
    <t>U(FA0113) 00 2020-21 TEXTBOOK AID</t>
  </si>
  <si>
    <t>V(FA0117) 00 2020-21 HARDWARE &amp; TECHNOLOGY AID</t>
  </si>
  <si>
    <t>W(FA0121) 00 2020-21 FULL DAY K CONVERSION</t>
  </si>
  <si>
    <t>X(FA0125) 00 2020-21 UNIV PREKINDERGARTEN AID</t>
  </si>
  <si>
    <t>Y(FA0033) 00 2020-21 SUPPLEMENTAL PUB EXCESS COST</t>
  </si>
  <si>
    <t>Z(FA0025) 00 2020-21 ACADEMIC ENHANCEMENT AID</t>
  </si>
  <si>
    <t>AC(FA0189) 00 2020-21 TOTAL AID</t>
  </si>
  <si>
    <t>AD(SE0011) 00 2020-21 COMMUNITY SCHOOLS SETASIDE</t>
  </si>
  <si>
    <t xml:space="preserve">DATABASE EDITION 0139C      MODEL EDITION CL202-A   0139C           </t>
  </si>
  <si>
    <t>C = DATA STATUS (0=INCOMPLETE/UNVERIFIED DATA)</t>
  </si>
  <si>
    <t>D = REP INDICATOR (1=SED REPRESENTATIVE DIST)</t>
  </si>
  <si>
    <t>High Cost Public Excess Cost Aid</t>
  </si>
  <si>
    <t>Universal Prekindergarten Aid</t>
  </si>
  <si>
    <t>DBCLB1</t>
  </si>
  <si>
    <t>F(FA0014) 00 2019-20 CHARTER SCHOOL TRANSITIONAL</t>
  </si>
  <si>
    <t>G(FA0030) 00 2019-20 HIGH TAX AID</t>
  </si>
  <si>
    <t>H(FA0066) 00 2019-20 SUMMER TRANSPORTATION AID</t>
  </si>
  <si>
    <t>I(FA0070) 00 2019-20 TRANSPORTATION AID W/O SUMMER</t>
  </si>
  <si>
    <t>J(FA0074) 00 2019-20 BUILDING AID</t>
  </si>
  <si>
    <t>K(FA0078) 00 2019-20 BUILDING REORG INCENTIVE AID</t>
  </si>
  <si>
    <t>L(FA0082) 00 2019-20 OPERATING REORG INCENTIVE AID</t>
  </si>
  <si>
    <t>M(FA0086) 00 2019-20 NON-CMPNT COMPUTER ADMIN AID</t>
  </si>
  <si>
    <t>N(FA0090) 00 2019-20 NON-CMPNT CAREER EDN AID</t>
  </si>
  <si>
    <t>O(FA0022) 00 2019-20 NON-CMPNT ACADEMIC IMPROVMT AID</t>
  </si>
  <si>
    <t>P(FA0094) 00 2019-20 BOCES AID</t>
  </si>
  <si>
    <t>Q(FA0098) 00 2019-20 PUBLIC EC HIGH COST AID</t>
  </si>
  <si>
    <t>R(FA0102) 00 2019-20 PRIVATE EXCESS COST AID</t>
  </si>
  <si>
    <t>S(FA0106) 00 2019-20 SOFTWARE AID</t>
  </si>
  <si>
    <t>T(FA0110) 00 2019-20 LIBRARY MATERIALS AID</t>
  </si>
  <si>
    <t>U(FA0114) 00 2019-20 TEXTBOOK AID</t>
  </si>
  <si>
    <t>V(FA0118) 00 2019-20 HARDWARE &amp; TECHNOLOGY AID</t>
  </si>
  <si>
    <t>W(FA0122) 00 2019-20 FULL DAY K CONVERSION</t>
  </si>
  <si>
    <t>X(FA0126) 00 2019-20 UNIV PREKINDERGARTEN AID</t>
  </si>
  <si>
    <t>Y(FA0034) 00 2019-20 SUPPLEMENTAL PUB EXCESS COST</t>
  </si>
  <si>
    <t>Z(FA0026) 00 2019-20 ACADEMIC ENHANCEMENT AID</t>
  </si>
  <si>
    <t>AA(FA0190) 00 2019-20 TOTAL AID</t>
  </si>
  <si>
    <t>AB(A10027) 00 2019-20 UNCONFIRMED TRANSPORTATION AID</t>
  </si>
  <si>
    <t>AC(S10003) 00 2019-20 COMMUNITY SCHOOLS SETASIDE</t>
  </si>
  <si>
    <t>DBSAA1</t>
  </si>
  <si>
    <t xml:space="preserve"> 03/29/19</t>
  </si>
  <si>
    <t>E(FA0197) 00 2019-20 FOUNDATION AID</t>
  </si>
  <si>
    <t>F(FA0013) 00 2019-20 CHARTER SCHOOL TRANSITIONAL</t>
  </si>
  <si>
    <t>G(FA0029) 00 2019-20 HIGH TAX AID</t>
  </si>
  <si>
    <t>H(FA0065) 00 2019-20 SUMMER TRANSPORTATION AID</t>
  </si>
  <si>
    <t>I(FA0069) 00 2019-20 TRANSPORTATION AID W/O SUMMER</t>
  </si>
  <si>
    <t>J(FA0073) 00 2019-20 BUILDING AID</t>
  </si>
  <si>
    <t>K(FA0077) 00 2019-20 BUILDING  REORG INCENTIVE AID</t>
  </si>
  <si>
    <t>L(FA0081) 00 2019-20 OPERATING REORG INCENTIVE AID</t>
  </si>
  <si>
    <t>M(FA0085) 00 2019-20 NON-CMPNT COMPUTER ADMIN AID</t>
  </si>
  <si>
    <t>N(FA0089) 00 2019-20 NON-CMPNT CAREER EDN AID</t>
  </si>
  <si>
    <t>O(FA0021) 00 2019-20 NON-CMPNT ACADEMIC IMPROVMT AID</t>
  </si>
  <si>
    <t>P(FA0093) 00 2019-20 BOCES AID</t>
  </si>
  <si>
    <t>Q(FA0097) 00 2019-20 PUBLIC EC HIGH COST AID</t>
  </si>
  <si>
    <t>R(FA0101) 00 2019-20 PRIVATE EXCESS COST AID</t>
  </si>
  <si>
    <t>S(FA0105) 00 2019-20 SOFTWARE AID</t>
  </si>
  <si>
    <t>T(FA0109) 00 2019-20 LIBRARY MATERIALS AID</t>
  </si>
  <si>
    <t>U(FA0113) 00 2019-20 TEXTBOOK AID</t>
  </si>
  <si>
    <t>V(FA0117) 00 2019-20 HARDWARE &amp; TECHNOLOGY AID</t>
  </si>
  <si>
    <t>W(FA0121) 00 2019-20 FULL DAY K CONVERSION</t>
  </si>
  <si>
    <t>X(FA0125) 00 2019-20 UNIV PREKINDERGARTEN AID</t>
  </si>
  <si>
    <t>Y(FA0033) 00 2019-20 SUPPLEMENTAL PUB EXCESS COST</t>
  </si>
  <si>
    <t>Z(FA0025) 00 2019-20 ACADEMIC ENHANCEMENT AID</t>
  </si>
  <si>
    <t>AA(FA0189) 00 2019-20 TOTAL AID</t>
  </si>
  <si>
    <t>AB(SE0011) 00 2019-20 COMMUNITY SCHOOLS SETASIDE</t>
  </si>
  <si>
    <t>2019-20 Total Aid w/o Building Aid</t>
  </si>
  <si>
    <t>2019-20 Other Aids</t>
  </si>
  <si>
    <t>2020-21 Expense-Based Aids (FY 21 EX BT)</t>
  </si>
  <si>
    <t>ELIZABETHTOWN</t>
  </si>
  <si>
    <t>WESTPORT</t>
  </si>
  <si>
    <t xml:space="preserve">DATABASE EDITION 0150C      MODEL EDITION SA192-0   0150C           </t>
  </si>
  <si>
    <t>1</t>
  </si>
  <si>
    <t xml:space="preserve"> 11/18/19</t>
  </si>
  <si>
    <t>DACLA1</t>
  </si>
  <si>
    <t xml:space="preserve">DATABASE EDITION 0076C      MODEL EDITION CL202-1   0076C           </t>
  </si>
  <si>
    <t>Not Available</t>
  </si>
  <si>
    <t>Hit "CTRL P" (i.e., control P) to print a report</t>
  </si>
  <si>
    <t>Pandemic Adjustment</t>
  </si>
  <si>
    <t>Transportation Aid</t>
  </si>
  <si>
    <r>
      <rPr>
        <b/>
        <sz val="11"/>
        <rFont val="Calibri"/>
        <family val="2"/>
        <scheme val="minor"/>
      </rPr>
      <t>SOURCE:</t>
    </r>
    <r>
      <rPr>
        <sz val="11"/>
        <rFont val="Calibri"/>
        <family val="2"/>
        <scheme val="minor"/>
      </rPr>
      <t xml:space="preserve">  Compiled by NYSCOSS from NYSED School Aid data</t>
    </r>
  </si>
  <si>
    <t>DABTB1</t>
  </si>
  <si>
    <t xml:space="preserve"> 01/20/21</t>
  </si>
  <si>
    <t>E(FA0198) 00 2020-21 FOUNDATION AID</t>
  </si>
  <si>
    <t>F(CL0016) 00 2020-21 SERVICES AID</t>
  </si>
  <si>
    <t>G(FA0074) 00 2020-21 BUILDING AID</t>
  </si>
  <si>
    <t>H(FA0078) 00 2020-21 BUILDING REORG INCENTIVE AID</t>
  </si>
  <si>
    <t>I(FA0082) 00 2020-21 OPERATING REORG INCENTIVE AID</t>
  </si>
  <si>
    <t>J(FA0098) 00 2020-21 PUBLIC EC HIGH COST AID</t>
  </si>
  <si>
    <t>K(FA0102) 00 2020-21 PRIVATE EXCESS COST AID</t>
  </si>
  <si>
    <t>L(FA0122) 00 2020-21 FULL DAY K CONVERSION AID</t>
  </si>
  <si>
    <t>M(FA0126) 00 2020-21 UNIV PREKINDERGARTEN AID</t>
  </si>
  <si>
    <t>N(CL0020) 00 2020-21 PANDEMIC ADJUSTMENT</t>
  </si>
  <si>
    <t>O(FA0178) 00 2020-21 STAR</t>
  </si>
  <si>
    <t>P(FL0035) 00 2020-21 STATE SUBTOTAL</t>
  </si>
  <si>
    <t>Q(FL0006) 00 2020-21 FEDERAL CARES ACT RESTORATION</t>
  </si>
  <si>
    <t>R(FA0202) 00 2020-21 TOTAL WITH STAR &amp; FED</t>
  </si>
  <si>
    <t>S(A10027) 00 2020-21 UNCONFIRMED TRANSPORTATION AID</t>
  </si>
  <si>
    <t>T(S10003) 00 2020-21 COMMUNITY SCHOOLS SETASIDE</t>
  </si>
  <si>
    <t>2020-21 Total State Aid w/o Bldg Aids</t>
  </si>
  <si>
    <t>E(FA0197) 00 2021-22 FOUNDATION AID</t>
  </si>
  <si>
    <t>F(FL0033) 00 2021-22 SERVICES AID</t>
  </si>
  <si>
    <t>G(FA0073) 00 2021-22 BUILDING AID</t>
  </si>
  <si>
    <t>H(FA0077) 00 2021-22 BUILDING REORG INCENTIVE AID</t>
  </si>
  <si>
    <t>I(FA0081) 00 2021-22 OPERATING REORG INCENTIVE AID</t>
  </si>
  <si>
    <t>J(FA0097) 00 2021-22 PUBLIC EC HIGH COST AID</t>
  </si>
  <si>
    <t>K(FA0101) 00 2021-22 PRIVATE EXCESS COST AID</t>
  </si>
  <si>
    <t>L(FA0121) 00 2021-22 FULL DAY K CONVERSION AID</t>
  </si>
  <si>
    <t>M(FA0125) 00 2021-22 UNIV PREKINDERGARTEN AID</t>
  </si>
  <si>
    <t>N(FA0177) 00 2021-22 STAR</t>
  </si>
  <si>
    <t>O(FL0023) 00 2021-22 LOCAL DISTRICT FUNDING ADJ.</t>
  </si>
  <si>
    <t>P(CL0023) 00 2021-22 STATE SUBTOTAL</t>
  </si>
  <si>
    <t>Q(FA0181) 00 2021-22 COVID-19 SUPPLEMENTAL STIMULUS</t>
  </si>
  <si>
    <t>R(FL0019) 00 2021-22 TOTAL WITH STAR &amp; FEDERAL</t>
  </si>
  <si>
    <t>S(SE0011) 00 2021-22 COMMUNITY SCHOOLS SETASIDE</t>
  </si>
  <si>
    <t>2021-22 Total State Aid w/o Bldg Aids</t>
  </si>
  <si>
    <t>Full-Day Kindergarten Conversion Aid</t>
  </si>
  <si>
    <t>STAR</t>
  </si>
  <si>
    <t>Federal COVID-19 Supplemental Stimulus</t>
  </si>
  <si>
    <t>2021-22</t>
  </si>
  <si>
    <t>Total Funding, with STAR &amp; Federal</t>
  </si>
  <si>
    <t>N(FA0093) 00 2021-22 BOCES AID</t>
  </si>
  <si>
    <t>O(FA0094) 00 2020-21 BOCES AID</t>
  </si>
  <si>
    <t>P(FA0113) 00 2021-22 TEXTBOOK AID</t>
  </si>
  <si>
    <t>Q(FA0114) 00 2020-21 TEXTBOOK AID</t>
  </si>
  <si>
    <t>R(FA0105) 00 2021-22 SOFTWARE AID</t>
  </si>
  <si>
    <t>S(FA0106) 00 2020-21 SOFTWARE AID</t>
  </si>
  <si>
    <t>T(FA0109) 00 2021-22 LIBRARY MATERIALS AID</t>
  </si>
  <si>
    <t>U(FA0110) 00 2020-21 LIBRARY MATERIALS AID</t>
  </si>
  <si>
    <t>V(FA0117) 00 2021-22 HARDWARE &amp; TECHNOLOGY AID</t>
  </si>
  <si>
    <t>W(FA0118) 00 2020-21 HARDWARE &amp; TECHNOLOGY AID</t>
  </si>
  <si>
    <t>X(FA0065) 00 2021-22 SUMMER TRANSPORTATION AID</t>
  </si>
  <si>
    <t>Y(FA0066) 00 2020-21 SUMMER TRANSPORTATION AID</t>
  </si>
  <si>
    <t>Z(FA0069) 00 2021-22 TRANSPORTATION AID W/O SUMMER</t>
  </si>
  <si>
    <t>AA(FA0070) 00 2020-21 TRANSPORTATION AID W/O SUMMER</t>
  </si>
  <si>
    <t>AB(FA0085) 00 2021-22 NON-CMPNT COMPUTER ADMIN AID</t>
  </si>
  <si>
    <t>AC(FA0086) 00 2020-21 NON-CMPNT COMPUTER ADMIN AID</t>
  </si>
  <si>
    <t>AD(FA0089) 00 2021-22 NON-CMPNT CAREER EDN AID</t>
  </si>
  <si>
    <t>AE(FA0090) 00 2020-21 NON-CMPNT CAREER EDN AID</t>
  </si>
  <si>
    <t>AF(FA0021) 00 2021-22 NON-CMPNT ACADEMIC IMPROVMT AID</t>
  </si>
  <si>
    <t>AG(FA0022) 00 2020-21 NON-CMPNT ACADEMIC IMPROVMT AID</t>
  </si>
  <si>
    <t>AH(FA0014) 00 2020-21 CHARTER SCHOOL TRANSITIONAL</t>
  </si>
  <si>
    <t>DABTL1</t>
  </si>
  <si>
    <t xml:space="preserve">DATABASE EDITION 0082C      MODEL EDITION BT212-2   0082C           </t>
  </si>
  <si>
    <t>E(CL0015) 00 2021-22 SERVICES AID BEFORE REDUCTION</t>
  </si>
  <si>
    <t>F(FL0024) 03 SERVICES AID REDUCTION RATIO</t>
  </si>
  <si>
    <t>G(FL0025) 02 PER PUPIL SERVICES AID REDUCTION</t>
  </si>
  <si>
    <t>H(FL0027) 00 2021-22 SERVICES AID REDUCTION</t>
  </si>
  <si>
    <t>Software Aid</t>
  </si>
  <si>
    <t>2021-22 Current Law Formula Amounts</t>
  </si>
  <si>
    <t>Z(FA0013) 00 21-22 TRANSTN AID FOR CHARTER SCH PYMTS</t>
  </si>
  <si>
    <t>Non-BOCES Career Education Aid</t>
  </si>
  <si>
    <t>Non-BOCES Computer Admin. Aid</t>
  </si>
  <si>
    <t>Non-BOCES Academic Improvement Aid</t>
  </si>
  <si>
    <t>AA(FA0029) 00 2021-22 HIGH TAX AID</t>
  </si>
  <si>
    <t>AB(FA0033) 00 2021-22 SUPP PUB EXCESS COST AID</t>
  </si>
  <si>
    <t>AC(FA0025) 00 2021-22 ACADEMIC ENHANCEMENT AID</t>
  </si>
  <si>
    <t>Current Law Total</t>
  </si>
  <si>
    <t>Proposed Services Aid</t>
  </si>
  <si>
    <t>2021-22 TRANSPORTATION AID</t>
  </si>
  <si>
    <t>2021-22 Services Aid Reduction</t>
  </si>
  <si>
    <t>Change vs. Current Law</t>
  </si>
  <si>
    <t>2021-22 Current Law Aid</t>
  </si>
  <si>
    <t>Proposed 2021-22 Aid</t>
  </si>
  <si>
    <t>% Change vs. Current Law</t>
  </si>
  <si>
    <t>School District Funding
2021-22 Governor's Proposed Budget</t>
  </si>
  <si>
    <t>Total School Aid*</t>
  </si>
  <si>
    <t>Total School Aid w/o Building Aids*</t>
  </si>
  <si>
    <t>Year-to-Year Change</t>
  </si>
  <si>
    <t>Yr-to-Yr 
% Change</t>
  </si>
  <si>
    <r>
      <t>Services Aid (</t>
    </r>
    <r>
      <rPr>
        <i/>
        <sz val="11"/>
        <color theme="1"/>
        <rFont val="Calibri"/>
        <family val="2"/>
        <scheme val="minor"/>
      </rPr>
      <t>see below</t>
    </r>
    <r>
      <rPr>
        <sz val="11"/>
        <color theme="1"/>
        <rFont val="Calibri"/>
        <family val="2"/>
        <scheme val="minor"/>
      </rPr>
      <t>)</t>
    </r>
  </si>
  <si>
    <r>
      <t xml:space="preserve">"Services Aid" </t>
    </r>
    <r>
      <rPr>
        <b/>
        <sz val="12"/>
        <rFont val="Calibri"/>
        <family val="2"/>
      </rPr>
      <t xml:space="preserve">― analysis of </t>
    </r>
    <r>
      <rPr>
        <b/>
        <sz val="12"/>
        <rFont val="Calibri"/>
        <family val="2"/>
        <scheme val="minor"/>
      </rPr>
      <t>proposal to consolidate 11 formulas into a block grant
and cut total funding from what districts are to receive under formulas in current law</t>
    </r>
  </si>
  <si>
    <t>Non-BOCES Special Services Aid</t>
  </si>
  <si>
    <t>Total State Funding (School Aid &amp; STAR)</t>
  </si>
  <si>
    <t>Local District Funding Adjustment</t>
  </si>
  <si>
    <t>* Totals in these rows count the Local  District Funding Adjustment as a cut from School Aid, although in budget legislation, the cut is imposed against STAR.</t>
  </si>
  <si>
    <t>Federal CARES Act Restoration</t>
  </si>
  <si>
    <t xml:space="preserve">Enter 6-digit "BEDS" Code here:  </t>
  </si>
  <si>
    <t>Impact of Services Aid proposal vs.  
current law formulas</t>
  </si>
  <si>
    <t>State Subtotal (School Aid and STAR)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</si>
</sst>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#,##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1"/>
      <color theme="1"/>
      <name val="MetaBook-Roman"/>
      <family val="2"/>
    </font>
    <font>
      <b/>
      <sz val="12"/>
      <color theme="0"/>
      <name val="Calibri"/>
      <family val="2"/>
      <scheme val="minor"/>
    </font>
    <font>
      <sz val="20"/>
      <color theme="1"/>
      <name val="MetaBoldLF-Caps"/>
      <family val="2"/>
    </font>
    <font>
      <sz val="20"/>
      <color theme="1"/>
      <name val="Calibri"/>
      <family val="2"/>
      <scheme val="minor"/>
    </font>
    <font>
      <sz val="20"/>
      <color theme="1"/>
      <name val="MetaBook-Roman"/>
      <family val="2"/>
    </font>
    <font>
      <i/>
      <sz val="14"/>
      <color theme="0"/>
      <name val="MetaBoldLF-Roman"/>
      <family val="2"/>
    </font>
    <font>
      <sz val="12"/>
      <color theme="0"/>
      <name val="MetaBoldLF-Roman"/>
      <family val="2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i/>
      <sz val="14"/>
      <color theme="0"/>
      <name val="Calibri"/>
      <family val="2"/>
      <scheme val="minor"/>
    </font>
    <font>
      <b/>
      <sz val="20"/>
      <color rgb="FF005295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rgb="FF005295"/>
      <name val="Calibri"/>
      <family val="2"/>
      <scheme val="minor"/>
    </font>
    <font>
      <sz val="14"/>
      <color rgb="FF005295"/>
      <name val="Calibri"/>
      <family val="2"/>
      <scheme val="minor"/>
    </font>
    <font>
      <b/>
      <sz val="12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sz val="12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rgb="FF005295"/>
        <bgColor indexed="64"/>
      </patternFill>
    </fill>
    <fill>
      <patternFill patternType="solid">
        <fgColor rgb="FFDAEADE"/>
        <bgColor rgb="FFDDDDDD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rgb="FFDDDDDD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</fills>
  <borders count="21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medium">
        <color rgb="FF005295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 style="thick">
        <color rgb="FF005295"/>
      </top>
      <bottom style="thick">
        <color rgb="FF005295"/>
      </bottom>
      <diagonal/>
    </border>
    <border>
      <left style="medium">
        <color rgb="FF005295"/>
      </left>
      <right/>
      <top style="medium">
        <color rgb="FF005295"/>
      </top>
      <bottom/>
      <diagonal/>
    </border>
    <border>
      <left/>
      <right style="medium">
        <color rgb="FF005295"/>
      </right>
      <top style="medium">
        <color rgb="FF005295"/>
      </top>
      <bottom style="hair">
        <color auto="1"/>
      </bottom>
      <diagonal/>
    </border>
    <border>
      <left style="medium">
        <color rgb="FF005295"/>
      </left>
      <right/>
      <top/>
      <bottom/>
      <diagonal/>
    </border>
    <border>
      <left/>
      <right style="medium">
        <color rgb="FF005295"/>
      </right>
      <top/>
      <bottom style="hair">
        <color auto="1"/>
      </bottom>
      <diagonal/>
    </border>
    <border>
      <left style="medium">
        <color rgb="FF005295"/>
      </left>
      <right/>
      <top/>
      <bottom style="medium">
        <color rgb="FF005295"/>
      </bottom>
      <diagonal/>
    </border>
    <border>
      <left/>
      <right/>
      <top style="hair">
        <color auto="1"/>
      </top>
      <bottom style="medium">
        <color rgb="FF005295"/>
      </bottom>
      <diagonal/>
    </border>
    <border>
      <left/>
      <right style="medium">
        <color rgb="FF005295"/>
      </right>
      <top style="hair">
        <color auto="1"/>
      </top>
      <bottom style="medium">
        <color rgb="FF005295"/>
      </bottom>
      <diagonal/>
    </border>
    <border>
      <left/>
      <right/>
      <top style="hair">
        <color auto="1"/>
      </top>
      <bottom style="thick">
        <color rgb="FF005295"/>
      </bottom>
      <diagonal/>
    </border>
    <border>
      <left/>
      <right/>
      <top style="medium">
        <color rgb="FF005295"/>
      </top>
      <bottom style="medium">
        <color rgb="FF005295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16" fillId="0" borderId="0" applyNumberFormat="0" applyFill="0" applyBorder="0" applyAlignment="0" applyProtection="0"/>
  </cellStyleXfs>
  <cellXfs count="197">
    <xf numFmtId="0" fontId="0" fillId="0" borderId="0" xfId="0"/>
    <xf numFmtId="0" fontId="2" fillId="2" borderId="0" xfId="0" applyFont="1" applyFill="1"/>
    <xf numFmtId="49" fontId="2" fillId="2" borderId="0" xfId="0" applyNumberFormat="1" applyFont="1" applyFill="1"/>
    <xf numFmtId="0" fontId="0" fillId="3" borderId="1" xfId="0" applyFont="1" applyFill="1" applyBorder="1" applyAlignment="1">
      <alignment vertical="center"/>
    </xf>
    <xf numFmtId="0" fontId="0" fillId="3" borderId="1" xfId="0" applyFont="1" applyFill="1" applyBorder="1" applyAlignment="1">
      <alignment vertical="center" wrapText="1"/>
    </xf>
    <xf numFmtId="49" fontId="0" fillId="3" borderId="1" xfId="0" applyNumberFormat="1" applyFont="1" applyFill="1" applyBorder="1" applyAlignment="1">
      <alignment vertical="center" wrapText="1"/>
    </xf>
    <xf numFmtId="0" fontId="0" fillId="0" borderId="1" xfId="0" applyFont="1" applyBorder="1" applyAlignment="1">
      <alignment vertical="center"/>
    </xf>
    <xf numFmtId="0" fontId="0" fillId="0" borderId="1" xfId="0" applyFont="1" applyBorder="1" applyAlignment="1">
      <alignment vertical="center" wrapText="1"/>
    </xf>
    <xf numFmtId="49" fontId="4" fillId="0" borderId="1" xfId="3" applyNumberFormat="1" applyFont="1" applyFill="1" applyBorder="1" applyAlignment="1">
      <alignment horizontal="left" vertical="center"/>
    </xf>
    <xf numFmtId="0" fontId="0" fillId="0" borderId="0" xfId="0" applyBorder="1"/>
    <xf numFmtId="0" fontId="5" fillId="5" borderId="0" xfId="0" applyFont="1" applyFill="1" applyAlignment="1" applyProtection="1">
      <alignment horizontal="right"/>
    </xf>
    <xf numFmtId="0" fontId="0" fillId="0" borderId="0" xfId="0" applyBorder="1" applyAlignment="1"/>
    <xf numFmtId="0" fontId="0" fillId="0" borderId="0" xfId="0" applyAlignment="1"/>
    <xf numFmtId="0" fontId="8" fillId="0" borderId="0" xfId="0" applyFont="1" applyBorder="1" applyAlignment="1">
      <alignment vertical="center"/>
    </xf>
    <xf numFmtId="0" fontId="9" fillId="5" borderId="0" xfId="0" applyFont="1" applyFill="1" applyAlignment="1" applyProtection="1">
      <alignment horizontal="left" vertical="center"/>
    </xf>
    <xf numFmtId="0" fontId="8" fillId="0" borderId="0" xfId="0" applyFont="1" applyAlignment="1">
      <alignment vertical="center"/>
    </xf>
    <xf numFmtId="0" fontId="0" fillId="5" borderId="0" xfId="0" applyFill="1" applyBorder="1"/>
    <xf numFmtId="0" fontId="0" fillId="5" borderId="0" xfId="0" applyFill="1"/>
    <xf numFmtId="0" fontId="0" fillId="5" borderId="0" xfId="0" applyFill="1" applyBorder="1" applyAlignment="1" applyProtection="1">
      <alignment horizontal="right"/>
    </xf>
    <xf numFmtId="0" fontId="11" fillId="5" borderId="0" xfId="0" applyFont="1" applyFill="1" applyAlignment="1" applyProtection="1">
      <alignment horizontal="left" vertical="center" wrapText="1" indent="1"/>
    </xf>
    <xf numFmtId="0" fontId="10" fillId="5" borderId="0" xfId="0" applyFont="1" applyFill="1" applyBorder="1" applyAlignment="1" applyProtection="1">
      <alignment horizontal="center" vertical="center"/>
    </xf>
    <xf numFmtId="0" fontId="6" fillId="5" borderId="0" xfId="0" applyFont="1" applyFill="1" applyBorder="1" applyAlignment="1">
      <alignment horizontal="right"/>
    </xf>
    <xf numFmtId="0" fontId="8" fillId="5" borderId="0" xfId="0" applyFont="1" applyFill="1" applyAlignment="1">
      <alignment vertical="center"/>
    </xf>
    <xf numFmtId="0" fontId="0" fillId="4" borderId="0" xfId="0" applyFill="1"/>
    <xf numFmtId="0" fontId="12" fillId="5" borderId="0" xfId="0" applyFont="1" applyFill="1" applyBorder="1"/>
    <xf numFmtId="164" fontId="0" fillId="0" borderId="0" xfId="1" applyNumberFormat="1" applyFont="1" applyAlignment="1">
      <alignment horizontal="right" wrapText="1"/>
    </xf>
    <xf numFmtId="164" fontId="0" fillId="0" borderId="0" xfId="1" applyNumberFormat="1" applyFont="1"/>
    <xf numFmtId="0" fontId="0" fillId="0" borderId="0" xfId="0" applyFill="1"/>
    <xf numFmtId="0" fontId="0" fillId="6" borderId="0" xfId="0" applyFont="1" applyFill="1"/>
    <xf numFmtId="0" fontId="13" fillId="0" borderId="0" xfId="0" applyFont="1" applyAlignment="1">
      <alignment wrapText="1"/>
    </xf>
    <xf numFmtId="0" fontId="0" fillId="0" borderId="0" xfId="0" applyAlignment="1">
      <alignment horizontal="right"/>
    </xf>
    <xf numFmtId="0" fontId="13" fillId="0" borderId="0" xfId="0" applyFont="1" applyAlignment="1">
      <alignment horizontal="right"/>
    </xf>
    <xf numFmtId="0" fontId="0" fillId="0" borderId="3" xfId="0" applyBorder="1"/>
    <xf numFmtId="0" fontId="0" fillId="0" borderId="4" xfId="0" applyFont="1" applyFill="1" applyBorder="1" applyAlignment="1">
      <alignment horizontal="center" wrapText="1"/>
    </xf>
    <xf numFmtId="0" fontId="0" fillId="0" borderId="5" xfId="0" applyFont="1" applyFill="1" applyBorder="1" applyAlignment="1">
      <alignment horizontal="center" wrapText="1"/>
    </xf>
    <xf numFmtId="0" fontId="3" fillId="0" borderId="5" xfId="0" applyFont="1" applyFill="1" applyBorder="1" applyAlignment="1">
      <alignment horizontal="center" wrapText="1"/>
    </xf>
    <xf numFmtId="0" fontId="14" fillId="0" borderId="6" xfId="3" applyFont="1" applyFill="1" applyBorder="1" applyAlignment="1">
      <alignment horizontal="center" wrapText="1"/>
    </xf>
    <xf numFmtId="0" fontId="15" fillId="0" borderId="3" xfId="0" applyFont="1" applyFill="1" applyBorder="1" applyAlignment="1">
      <alignment horizontal="left" vertical="top"/>
    </xf>
    <xf numFmtId="3" fontId="15" fillId="7" borderId="3" xfId="0" applyNumberFormat="1" applyFont="1" applyFill="1" applyBorder="1" applyAlignment="1">
      <alignment horizontal="right" vertical="top"/>
    </xf>
    <xf numFmtId="2" fontId="15" fillId="7" borderId="3" xfId="0" applyNumberFormat="1" applyFont="1" applyFill="1" applyBorder="1" applyAlignment="1">
      <alignment horizontal="right" vertical="top"/>
    </xf>
    <xf numFmtId="3" fontId="0" fillId="7" borderId="3" xfId="0" applyNumberFormat="1" applyFont="1" applyFill="1" applyBorder="1" applyAlignment="1">
      <alignment horizontal="right" vertical="top"/>
    </xf>
    <xf numFmtId="0" fontId="0" fillId="5" borderId="2" xfId="0" applyFill="1" applyBorder="1"/>
    <xf numFmtId="0" fontId="0" fillId="0" borderId="2" xfId="0" applyBorder="1"/>
    <xf numFmtId="49" fontId="0" fillId="0" borderId="0" xfId="0" applyNumberFormat="1" applyAlignment="1">
      <alignment wrapText="1"/>
    </xf>
    <xf numFmtId="3" fontId="0" fillId="0" borderId="0" xfId="0" applyNumberFormat="1"/>
    <xf numFmtId="49" fontId="17" fillId="0" borderId="0" xfId="4" applyNumberFormat="1" applyFont="1"/>
    <xf numFmtId="49" fontId="0" fillId="0" borderId="0" xfId="0" applyNumberFormat="1"/>
    <xf numFmtId="0" fontId="0" fillId="0" borderId="0" xfId="0" applyAlignment="1">
      <alignment horizontal="right" wrapText="1"/>
    </xf>
    <xf numFmtId="0" fontId="0" fillId="0" borderId="1" xfId="0" applyFont="1" applyFill="1" applyBorder="1"/>
    <xf numFmtId="0" fontId="0" fillId="0" borderId="1" xfId="0" applyFont="1" applyFill="1" applyBorder="1" applyAlignment="1">
      <alignment wrapText="1"/>
    </xf>
    <xf numFmtId="0" fontId="0" fillId="0" borderId="1" xfId="0" applyFill="1" applyBorder="1" applyAlignment="1">
      <alignment wrapText="1"/>
    </xf>
    <xf numFmtId="0" fontId="0" fillId="0" borderId="1" xfId="0" applyFill="1" applyBorder="1"/>
    <xf numFmtId="49" fontId="0" fillId="0" borderId="1" xfId="0" applyNumberFormat="1" applyFon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0" fillId="0" borderId="1" xfId="0" applyFont="1" applyFill="1" applyBorder="1" applyAlignment="1">
      <alignment vertical="center" wrapText="1"/>
    </xf>
    <xf numFmtId="0" fontId="0" fillId="0" borderId="0" xfId="0" applyFont="1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0" fillId="3" borderId="1" xfId="0" applyFill="1" applyBorder="1" applyAlignment="1">
      <alignment vertical="center"/>
    </xf>
    <xf numFmtId="0" fontId="0" fillId="3" borderId="1" xfId="0" applyFill="1" applyBorder="1" applyAlignment="1">
      <alignment vertical="center" wrapText="1"/>
    </xf>
    <xf numFmtId="49" fontId="0" fillId="3" borderId="1" xfId="0" applyNumberFormat="1" applyFill="1" applyBorder="1" applyAlignment="1">
      <alignment vertical="center" wrapText="1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vertical="center" wrapText="1"/>
    </xf>
    <xf numFmtId="49" fontId="4" fillId="0" borderId="1" xfId="3" applyNumberFormat="1" applyFont="1" applyBorder="1" applyAlignment="1">
      <alignment horizontal="left" vertical="center"/>
    </xf>
    <xf numFmtId="0" fontId="0" fillId="5" borderId="0" xfId="0" applyFont="1" applyFill="1"/>
    <xf numFmtId="0" fontId="0" fillId="5" borderId="0" xfId="0" applyFont="1" applyFill="1" applyBorder="1"/>
    <xf numFmtId="0" fontId="0" fillId="5" borderId="2" xfId="0" applyFont="1" applyFill="1" applyBorder="1"/>
    <xf numFmtId="164" fontId="19" fillId="0" borderId="0" xfId="1" applyNumberFormat="1" applyFont="1" applyFill="1" applyBorder="1"/>
    <xf numFmtId="9" fontId="0" fillId="0" borderId="0" xfId="2" applyFont="1"/>
    <xf numFmtId="165" fontId="0" fillId="0" borderId="0" xfId="2" applyNumberFormat="1" applyFont="1"/>
    <xf numFmtId="164" fontId="0" fillId="0" borderId="0" xfId="0" applyNumberFormat="1"/>
    <xf numFmtId="49" fontId="13" fillId="8" borderId="1" xfId="0" applyNumberFormat="1" applyFont="1" applyFill="1" applyBorder="1" applyAlignment="1">
      <alignment vertical="center" wrapText="1"/>
    </xf>
    <xf numFmtId="0" fontId="13" fillId="0" borderId="1" xfId="0" applyFont="1" applyBorder="1"/>
    <xf numFmtId="49" fontId="0" fillId="0" borderId="0" xfId="0" quotePrefix="1" applyNumberFormat="1"/>
    <xf numFmtId="49" fontId="17" fillId="0" borderId="0" xfId="4" applyNumberFormat="1" applyFont="1" applyAlignment="1">
      <alignment wrapText="1"/>
    </xf>
    <xf numFmtId="3" fontId="0" fillId="0" borderId="0" xfId="0" applyNumberFormat="1" applyAlignment="1">
      <alignment horizontal="right" wrapText="1"/>
    </xf>
    <xf numFmtId="49" fontId="0" fillId="6" borderId="0" xfId="0" applyNumberFormat="1" applyFill="1" applyAlignment="1">
      <alignment wrapText="1"/>
    </xf>
    <xf numFmtId="0" fontId="21" fillId="0" borderId="0" xfId="0" applyFont="1" applyBorder="1"/>
    <xf numFmtId="0" fontId="0" fillId="0" borderId="0" xfId="0"/>
    <xf numFmtId="0" fontId="0" fillId="5" borderId="0" xfId="0" applyFill="1"/>
    <xf numFmtId="0" fontId="0" fillId="0" borderId="0" xfId="0" applyFill="1"/>
    <xf numFmtId="49" fontId="0" fillId="0" borderId="0" xfId="0" applyNumberFormat="1" applyAlignment="1">
      <alignment wrapText="1"/>
    </xf>
    <xf numFmtId="3" fontId="0" fillId="0" borderId="0" xfId="0" applyNumberFormat="1"/>
    <xf numFmtId="49" fontId="17" fillId="0" borderId="0" xfId="4" applyNumberFormat="1" applyFont="1"/>
    <xf numFmtId="0" fontId="0" fillId="5" borderId="0" xfId="0" applyFont="1" applyFill="1"/>
    <xf numFmtId="0" fontId="0" fillId="5" borderId="0" xfId="0" applyFont="1" applyFill="1" applyBorder="1"/>
    <xf numFmtId="0" fontId="21" fillId="0" borderId="0" xfId="0" applyFont="1"/>
    <xf numFmtId="0" fontId="22" fillId="5" borderId="0" xfId="0" applyFont="1" applyFill="1" applyBorder="1" applyAlignment="1">
      <alignment horizontal="right"/>
    </xf>
    <xf numFmtId="0" fontId="12" fillId="5" borderId="0" xfId="0" applyFont="1" applyFill="1" applyBorder="1" applyAlignment="1">
      <alignment horizontal="left" vertical="top" wrapText="1"/>
    </xf>
    <xf numFmtId="0" fontId="2" fillId="5" borderId="0" xfId="0" applyFont="1" applyFill="1" applyBorder="1" applyAlignment="1">
      <alignment vertical="top"/>
    </xf>
    <xf numFmtId="164" fontId="12" fillId="5" borderId="0" xfId="1" applyNumberFormat="1" applyFont="1" applyFill="1" applyBorder="1" applyAlignment="1">
      <alignment horizontal="right"/>
    </xf>
    <xf numFmtId="0" fontId="4" fillId="5" borderId="0" xfId="0" applyFont="1" applyFill="1" applyBorder="1" applyAlignment="1">
      <alignment horizontal="center" vertical="top"/>
    </xf>
    <xf numFmtId="0" fontId="4" fillId="5" borderId="0" xfId="0" applyFont="1" applyFill="1" applyBorder="1" applyAlignment="1">
      <alignment horizontal="center" vertical="top"/>
    </xf>
    <xf numFmtId="0" fontId="11" fillId="4" borderId="0" xfId="0" applyFont="1" applyFill="1" applyAlignment="1" applyProtection="1">
      <alignment horizontal="left" vertical="center" wrapText="1" indent="1"/>
    </xf>
    <xf numFmtId="0" fontId="10" fillId="2" borderId="0" xfId="0" applyFont="1" applyFill="1" applyBorder="1" applyAlignment="1" applyProtection="1">
      <alignment horizontal="center" vertical="center"/>
    </xf>
    <xf numFmtId="0" fontId="7" fillId="5" borderId="0" xfId="0" applyFont="1" applyFill="1" applyAlignment="1" applyProtection="1">
      <alignment horizontal="center" vertical="top"/>
    </xf>
    <xf numFmtId="0" fontId="20" fillId="5" borderId="0" xfId="0" applyFont="1" applyFill="1" applyAlignment="1">
      <alignment horizontal="left"/>
    </xf>
    <xf numFmtId="49" fontId="0" fillId="0" borderId="0" xfId="0" applyNumberFormat="1" applyAlignment="1">
      <alignment horizontal="right" wrapText="1"/>
    </xf>
    <xf numFmtId="166" fontId="0" fillId="0" borderId="0" xfId="0" applyNumberFormat="1"/>
    <xf numFmtId="4" fontId="0" fillId="0" borderId="0" xfId="0" applyNumberFormat="1"/>
    <xf numFmtId="49" fontId="23" fillId="0" borderId="0" xfId="0" applyNumberFormat="1" applyFont="1" applyAlignment="1">
      <alignment wrapText="1"/>
    </xf>
    <xf numFmtId="3" fontId="23" fillId="0" borderId="0" xfId="0" applyNumberFormat="1" applyFont="1"/>
    <xf numFmtId="164" fontId="4" fillId="5" borderId="0" xfId="1" applyNumberFormat="1" applyFont="1" applyFill="1" applyBorder="1" applyAlignment="1">
      <alignment horizontal="center" vertical="top"/>
    </xf>
    <xf numFmtId="0" fontId="2" fillId="2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right"/>
    </xf>
    <xf numFmtId="0" fontId="2" fillId="2" borderId="0" xfId="0" applyFont="1" applyFill="1" applyBorder="1" applyAlignment="1">
      <alignment horizontal="right" wrapText="1"/>
    </xf>
    <xf numFmtId="0" fontId="6" fillId="4" borderId="0" xfId="0" applyFont="1" applyFill="1" applyAlignment="1" applyProtection="1">
      <alignment horizontal="right" vertical="center"/>
    </xf>
    <xf numFmtId="49" fontId="24" fillId="0" borderId="0" xfId="0" applyNumberFormat="1" applyFont="1" applyAlignment="1" applyProtection="1">
      <alignment horizontal="center" vertical="center"/>
      <protection locked="0"/>
    </xf>
    <xf numFmtId="0" fontId="0" fillId="5" borderId="0" xfId="0" applyFont="1" applyFill="1" applyBorder="1" applyProtection="1"/>
    <xf numFmtId="49" fontId="0" fillId="5" borderId="0" xfId="0" applyNumberFormat="1" applyFont="1" applyFill="1" applyBorder="1" applyProtection="1"/>
    <xf numFmtId="0" fontId="0" fillId="5" borderId="0" xfId="0" applyFont="1" applyFill="1" applyBorder="1" applyAlignment="1" applyProtection="1">
      <alignment horizontal="right"/>
    </xf>
    <xf numFmtId="0" fontId="0" fillId="5" borderId="0" xfId="0" applyFont="1" applyFill="1" applyProtection="1"/>
    <xf numFmtId="0" fontId="29" fillId="5" borderId="0" xfId="0" applyFont="1" applyFill="1" applyAlignment="1" applyProtection="1">
      <alignment horizontal="right"/>
    </xf>
    <xf numFmtId="0" fontId="0" fillId="5" borderId="0" xfId="0" applyFont="1" applyFill="1" applyAlignment="1" applyProtection="1"/>
    <xf numFmtId="0" fontId="30" fillId="5" borderId="0" xfId="0" applyFont="1" applyFill="1" applyAlignment="1" applyProtection="1">
      <alignment horizontal="right"/>
    </xf>
    <xf numFmtId="0" fontId="0" fillId="5" borderId="0" xfId="0" applyFont="1" applyFill="1" applyAlignment="1">
      <alignment horizontal="left" indent="1"/>
    </xf>
    <xf numFmtId="164" fontId="0" fillId="5" borderId="0" xfId="0" applyNumberFormat="1" applyFont="1" applyFill="1" applyAlignment="1" applyProtection="1"/>
    <xf numFmtId="0" fontId="0" fillId="5" borderId="0" xfId="0" applyFont="1" applyFill="1" applyAlignment="1" applyProtection="1">
      <alignment horizontal="right"/>
    </xf>
    <xf numFmtId="165" fontId="0" fillId="5" borderId="8" xfId="2" applyNumberFormat="1" applyFont="1" applyFill="1" applyBorder="1" applyAlignment="1">
      <alignment horizontal="right" wrapText="1"/>
    </xf>
    <xf numFmtId="164" fontId="0" fillId="10" borderId="7" xfId="1" applyNumberFormat="1" applyFont="1" applyFill="1" applyBorder="1" applyAlignment="1">
      <alignment wrapText="1"/>
    </xf>
    <xf numFmtId="165" fontId="0" fillId="9" borderId="7" xfId="2" applyNumberFormat="1" applyFont="1" applyFill="1" applyBorder="1" applyAlignment="1">
      <alignment horizontal="right" wrapText="1"/>
    </xf>
    <xf numFmtId="164" fontId="0" fillId="5" borderId="7" xfId="1" applyNumberFormat="1" applyFont="1" applyFill="1" applyBorder="1" applyAlignment="1">
      <alignment wrapText="1"/>
    </xf>
    <xf numFmtId="165" fontId="0" fillId="5" borderId="7" xfId="2" applyNumberFormat="1" applyFont="1" applyFill="1" applyBorder="1" applyAlignment="1">
      <alignment horizontal="right" wrapText="1"/>
    </xf>
    <xf numFmtId="164" fontId="0" fillId="9" borderId="7" xfId="1" applyNumberFormat="1" applyFont="1" applyFill="1" applyBorder="1" applyAlignment="1">
      <alignment wrapText="1"/>
    </xf>
    <xf numFmtId="165" fontId="0" fillId="10" borderId="7" xfId="2" applyNumberFormat="1" applyFont="1" applyFill="1" applyBorder="1" applyAlignment="1">
      <alignment horizontal="right" wrapText="1"/>
    </xf>
    <xf numFmtId="164" fontId="0" fillId="10" borderId="7" xfId="1" applyNumberFormat="1" applyFont="1" applyFill="1" applyBorder="1" applyAlignment="1">
      <alignment horizontal="right" wrapText="1"/>
    </xf>
    <xf numFmtId="164" fontId="0" fillId="5" borderId="7" xfId="1" applyNumberFormat="1" applyFont="1" applyFill="1" applyBorder="1" applyAlignment="1">
      <alignment horizontal="right" wrapText="1"/>
    </xf>
    <xf numFmtId="165" fontId="1" fillId="5" borderId="0" xfId="2" applyNumberFormat="1" applyFont="1" applyFill="1" applyBorder="1" applyAlignment="1">
      <alignment horizontal="right" wrapText="1"/>
    </xf>
    <xf numFmtId="164" fontId="13" fillId="10" borderId="9" xfId="1" applyNumberFormat="1" applyFont="1" applyFill="1" applyBorder="1" applyAlignment="1">
      <alignment horizontal="right" wrapText="1"/>
    </xf>
    <xf numFmtId="49" fontId="18" fillId="5" borderId="0" xfId="0" applyNumberFormat="1" applyFont="1" applyFill="1" applyBorder="1" applyAlignment="1">
      <alignment vertical="center" wrapText="1"/>
    </xf>
    <xf numFmtId="164" fontId="0" fillId="5" borderId="9" xfId="1" applyNumberFormat="1" applyFont="1" applyFill="1" applyBorder="1" applyAlignment="1">
      <alignment wrapText="1"/>
    </xf>
    <xf numFmtId="165" fontId="0" fillId="5" borderId="9" xfId="2" applyNumberFormat="1" applyFont="1" applyFill="1" applyBorder="1" applyAlignment="1">
      <alignment horizontal="right" wrapText="1"/>
    </xf>
    <xf numFmtId="164" fontId="0" fillId="5" borderId="8" xfId="1" applyNumberFormat="1" applyFont="1" applyFill="1" applyBorder="1" applyAlignment="1">
      <alignment horizontal="right" wrapText="1"/>
    </xf>
    <xf numFmtId="164" fontId="0" fillId="9" borderId="7" xfId="1" applyNumberFormat="1" applyFont="1" applyFill="1" applyBorder="1" applyAlignment="1">
      <alignment horizontal="right" wrapText="1"/>
    </xf>
    <xf numFmtId="164" fontId="0" fillId="5" borderId="10" xfId="1" applyNumberFormat="1" applyFont="1" applyFill="1" applyBorder="1" applyAlignment="1">
      <alignment wrapText="1"/>
    </xf>
    <xf numFmtId="165" fontId="0" fillId="5" borderId="10" xfId="2" applyNumberFormat="1" applyFont="1" applyFill="1" applyBorder="1" applyAlignment="1">
      <alignment horizontal="right" wrapText="1"/>
    </xf>
    <xf numFmtId="49" fontId="13" fillId="10" borderId="11" xfId="0" applyNumberFormat="1" applyFont="1" applyFill="1" applyBorder="1" applyAlignment="1">
      <alignment wrapText="1"/>
    </xf>
    <xf numFmtId="164" fontId="13" fillId="10" borderId="11" xfId="1" applyNumberFormat="1" applyFont="1" applyFill="1" applyBorder="1" applyAlignment="1">
      <alignment wrapText="1"/>
    </xf>
    <xf numFmtId="165" fontId="13" fillId="10" borderId="11" xfId="2" applyNumberFormat="1" applyFont="1" applyFill="1" applyBorder="1" applyAlignment="1">
      <alignment horizontal="right" wrapText="1"/>
    </xf>
    <xf numFmtId="164" fontId="13" fillId="10" borderId="8" xfId="1" applyNumberFormat="1" applyFont="1" applyFill="1" applyBorder="1" applyAlignment="1">
      <alignment horizontal="right" wrapText="1"/>
    </xf>
    <xf numFmtId="164" fontId="1" fillId="10" borderId="13" xfId="1" applyNumberFormat="1" applyFont="1" applyFill="1" applyBorder="1" applyAlignment="1">
      <alignment horizontal="right" wrapText="1"/>
    </xf>
    <xf numFmtId="164" fontId="13" fillId="10" borderId="15" xfId="1" applyNumberFormat="1" applyFont="1" applyFill="1" applyBorder="1" applyAlignment="1">
      <alignment horizontal="right" wrapText="1"/>
    </xf>
    <xf numFmtId="0" fontId="18" fillId="5" borderId="17" xfId="0" applyFont="1" applyFill="1" applyBorder="1" applyAlignment="1">
      <alignment horizontal="center" vertical="top"/>
    </xf>
    <xf numFmtId="165" fontId="18" fillId="5" borderId="18" xfId="2" applyNumberFormat="1" applyFont="1" applyFill="1" applyBorder="1" applyAlignment="1">
      <alignment horizontal="right" vertical="top"/>
    </xf>
    <xf numFmtId="164" fontId="13" fillId="5" borderId="17" xfId="1" applyNumberFormat="1" applyFont="1" applyFill="1" applyBorder="1" applyAlignment="1">
      <alignment horizontal="right" wrapText="1"/>
    </xf>
    <xf numFmtId="164" fontId="1" fillId="5" borderId="18" xfId="1" applyNumberFormat="1" applyFont="1" applyFill="1" applyBorder="1" applyAlignment="1">
      <alignment horizontal="right" wrapText="1"/>
    </xf>
    <xf numFmtId="49" fontId="13" fillId="5" borderId="0" xfId="0" applyNumberFormat="1" applyFont="1" applyFill="1" applyBorder="1" applyAlignment="1">
      <alignment wrapText="1"/>
    </xf>
    <xf numFmtId="164" fontId="13" fillId="5" borderId="0" xfId="1" applyNumberFormat="1" applyFont="1" applyFill="1" applyBorder="1" applyAlignment="1">
      <alignment wrapText="1"/>
    </xf>
    <xf numFmtId="165" fontId="13" fillId="5" borderId="0" xfId="2" applyNumberFormat="1" applyFont="1" applyFill="1" applyBorder="1" applyAlignment="1">
      <alignment horizontal="right" wrapText="1"/>
    </xf>
    <xf numFmtId="49" fontId="0" fillId="10" borderId="19" xfId="0" applyNumberFormat="1" applyFont="1" applyFill="1" applyBorder="1" applyAlignment="1">
      <alignment wrapText="1"/>
    </xf>
    <xf numFmtId="164" fontId="1" fillId="10" borderId="19" xfId="1" applyNumberFormat="1" applyFont="1" applyFill="1" applyBorder="1" applyAlignment="1">
      <alignment wrapText="1"/>
    </xf>
    <xf numFmtId="165" fontId="1" fillId="10" borderId="19" xfId="2" applyNumberFormat="1" applyFont="1" applyFill="1" applyBorder="1" applyAlignment="1">
      <alignment horizontal="right" wrapText="1"/>
    </xf>
    <xf numFmtId="164" fontId="13" fillId="5" borderId="0" xfId="1" applyNumberFormat="1" applyFont="1" applyFill="1" applyBorder="1" applyAlignment="1">
      <alignment horizontal="right" wrapText="1"/>
    </xf>
    <xf numFmtId="164" fontId="13" fillId="10" borderId="11" xfId="1" applyNumberFormat="1" applyFont="1" applyFill="1" applyBorder="1" applyAlignment="1">
      <alignment horizontal="right" wrapText="1"/>
    </xf>
    <xf numFmtId="164" fontId="18" fillId="5" borderId="10" xfId="1" applyNumberFormat="1" applyFont="1" applyFill="1" applyBorder="1" applyAlignment="1">
      <alignment horizontal="right" wrapText="1"/>
    </xf>
    <xf numFmtId="165" fontId="18" fillId="5" borderId="10" xfId="2" applyNumberFormat="1" applyFont="1" applyFill="1" applyBorder="1" applyAlignment="1">
      <alignment horizontal="right" wrapText="1"/>
    </xf>
    <xf numFmtId="49" fontId="18" fillId="10" borderId="9" xfId="0" applyNumberFormat="1" applyFont="1" applyFill="1" applyBorder="1" applyAlignment="1">
      <alignment wrapText="1"/>
    </xf>
    <xf numFmtId="164" fontId="18" fillId="10" borderId="9" xfId="1" applyNumberFormat="1" applyFont="1" applyFill="1" applyBorder="1" applyAlignment="1">
      <alignment horizontal="right" wrapText="1"/>
    </xf>
    <xf numFmtId="165" fontId="18" fillId="10" borderId="9" xfId="2" applyNumberFormat="1" applyFont="1" applyFill="1" applyBorder="1" applyAlignment="1">
      <alignment horizontal="right" wrapText="1"/>
    </xf>
    <xf numFmtId="164" fontId="0" fillId="5" borderId="19" xfId="1" applyNumberFormat="1" applyFont="1" applyFill="1" applyBorder="1" applyAlignment="1">
      <alignment horizontal="right" wrapText="1"/>
    </xf>
    <xf numFmtId="165" fontId="0" fillId="5" borderId="19" xfId="2" applyNumberFormat="1" applyFont="1" applyFill="1" applyBorder="1" applyAlignment="1">
      <alignment horizontal="right" wrapText="1"/>
    </xf>
    <xf numFmtId="49" fontId="0" fillId="5" borderId="9" xfId="0" applyNumberFormat="1" applyFont="1" applyFill="1" applyBorder="1" applyAlignment="1">
      <alignment wrapText="1"/>
    </xf>
    <xf numFmtId="164" fontId="1" fillId="5" borderId="9" xfId="1" applyNumberFormat="1" applyFont="1" applyFill="1" applyBorder="1" applyAlignment="1">
      <alignment wrapText="1"/>
    </xf>
    <xf numFmtId="165" fontId="1" fillId="5" borderId="9" xfId="2" applyNumberFormat="1" applyFont="1" applyFill="1" applyBorder="1" applyAlignment="1">
      <alignment horizontal="right" wrapText="1"/>
    </xf>
    <xf numFmtId="49" fontId="0" fillId="10" borderId="11" xfId="0" applyNumberFormat="1" applyFont="1" applyFill="1" applyBorder="1" applyAlignment="1">
      <alignment wrapText="1"/>
    </xf>
    <xf numFmtId="164" fontId="1" fillId="10" borderId="11" xfId="1" applyNumberFormat="1" applyFont="1" applyFill="1" applyBorder="1" applyAlignment="1">
      <alignment wrapText="1"/>
    </xf>
    <xf numFmtId="165" fontId="1" fillId="10" borderId="11" xfId="2" applyNumberFormat="1" applyFont="1" applyFill="1" applyBorder="1" applyAlignment="1">
      <alignment horizontal="right" wrapText="1"/>
    </xf>
    <xf numFmtId="164" fontId="0" fillId="10" borderId="10" xfId="1" applyNumberFormat="1" applyFont="1" applyFill="1" applyBorder="1" applyAlignment="1">
      <alignment horizontal="right" wrapText="1"/>
    </xf>
    <xf numFmtId="164" fontId="0" fillId="10" borderId="10" xfId="1" applyNumberFormat="1" applyFont="1" applyFill="1" applyBorder="1" applyAlignment="1">
      <alignment wrapText="1"/>
    </xf>
    <xf numFmtId="165" fontId="0" fillId="10" borderId="10" xfId="2" applyNumberFormat="1" applyFont="1" applyFill="1" applyBorder="1" applyAlignment="1">
      <alignment horizontal="right" wrapText="1"/>
    </xf>
    <xf numFmtId="164" fontId="0" fillId="10" borderId="9" xfId="1" applyNumberFormat="1" applyFont="1" applyFill="1" applyBorder="1" applyAlignment="1">
      <alignment wrapText="1"/>
    </xf>
    <xf numFmtId="165" fontId="0" fillId="10" borderId="9" xfId="2" applyNumberFormat="1" applyFont="1" applyFill="1" applyBorder="1" applyAlignment="1">
      <alignment horizontal="right" wrapText="1"/>
    </xf>
    <xf numFmtId="49" fontId="13" fillId="5" borderId="20" xfId="0" applyNumberFormat="1" applyFont="1" applyFill="1" applyBorder="1" applyAlignment="1">
      <alignment wrapText="1"/>
    </xf>
    <xf numFmtId="164" fontId="13" fillId="5" borderId="20" xfId="1" applyNumberFormat="1" applyFont="1" applyFill="1" applyBorder="1" applyAlignment="1">
      <alignment wrapText="1"/>
    </xf>
    <xf numFmtId="165" fontId="13" fillId="5" borderId="20" xfId="2" applyNumberFormat="1" applyFont="1" applyFill="1" applyBorder="1" applyAlignment="1">
      <alignment horizontal="right" wrapText="1"/>
    </xf>
    <xf numFmtId="49" fontId="0" fillId="0" borderId="7" xfId="0" applyNumberFormat="1" applyFont="1" applyBorder="1" applyAlignment="1">
      <alignment horizontal="left" wrapText="1" indent="1"/>
    </xf>
    <xf numFmtId="49" fontId="0" fillId="10" borderId="7" xfId="0" applyNumberFormat="1" applyFont="1" applyFill="1" applyBorder="1" applyAlignment="1">
      <alignment horizontal="left" wrapText="1" indent="1"/>
    </xf>
    <xf numFmtId="49" fontId="0" fillId="9" borderId="7" xfId="0" applyNumberFormat="1" applyFont="1" applyFill="1" applyBorder="1" applyAlignment="1">
      <alignment horizontal="left" wrapText="1" indent="1"/>
    </xf>
    <xf numFmtId="49" fontId="0" fillId="5" borderId="7" xfId="0" applyNumberFormat="1" applyFont="1" applyFill="1" applyBorder="1" applyAlignment="1">
      <alignment horizontal="left" wrapText="1" indent="1"/>
    </xf>
    <xf numFmtId="49" fontId="0" fillId="10" borderId="10" xfId="0" applyNumberFormat="1" applyFont="1" applyFill="1" applyBorder="1" applyAlignment="1">
      <alignment horizontal="left" wrapText="1" indent="1"/>
    </xf>
    <xf numFmtId="49" fontId="0" fillId="10" borderId="9" xfId="0" applyNumberFormat="1" applyFont="1" applyFill="1" applyBorder="1" applyAlignment="1">
      <alignment horizontal="left" wrapText="1" indent="1"/>
    </xf>
    <xf numFmtId="49" fontId="0" fillId="5" borderId="10" xfId="0" applyNumberFormat="1" applyFont="1" applyFill="1" applyBorder="1" applyAlignment="1">
      <alignment horizontal="left" wrapText="1" indent="1"/>
    </xf>
    <xf numFmtId="49" fontId="0" fillId="5" borderId="8" xfId="0" applyNumberFormat="1" applyFont="1" applyFill="1" applyBorder="1" applyAlignment="1">
      <alignment horizontal="left" wrapText="1" indent="1"/>
    </xf>
    <xf numFmtId="49" fontId="0" fillId="5" borderId="19" xfId="0" applyNumberFormat="1" applyFont="1" applyFill="1" applyBorder="1" applyAlignment="1">
      <alignment horizontal="left" wrapText="1" indent="1"/>
    </xf>
    <xf numFmtId="49" fontId="18" fillId="5" borderId="10" xfId="0" applyNumberFormat="1" applyFont="1" applyFill="1" applyBorder="1" applyAlignment="1">
      <alignment horizontal="left" wrapText="1" indent="1"/>
    </xf>
    <xf numFmtId="0" fontId="4" fillId="5" borderId="0" xfId="0" applyFont="1" applyFill="1" applyBorder="1" applyAlignment="1">
      <alignment horizontal="center" vertical="top"/>
    </xf>
    <xf numFmtId="0" fontId="31" fillId="5" borderId="0" xfId="0" applyFont="1" applyFill="1" applyBorder="1" applyAlignment="1">
      <alignment horizontal="center" vertical="top" wrapText="1"/>
    </xf>
    <xf numFmtId="0" fontId="18" fillId="5" borderId="0" xfId="0" applyFont="1" applyFill="1" applyBorder="1" applyAlignment="1">
      <alignment horizontal="center" vertical="top" wrapText="1"/>
    </xf>
    <xf numFmtId="49" fontId="34" fillId="2" borderId="12" xfId="0" applyNumberFormat="1" applyFont="1" applyFill="1" applyBorder="1" applyAlignment="1">
      <alignment horizontal="right" vertical="center" wrapText="1" indent="1"/>
    </xf>
    <xf numFmtId="49" fontId="34" fillId="2" borderId="14" xfId="0" applyNumberFormat="1" applyFont="1" applyFill="1" applyBorder="1" applyAlignment="1">
      <alignment horizontal="right" vertical="center" wrapText="1" indent="1"/>
    </xf>
    <xf numFmtId="49" fontId="34" fillId="2" borderId="16" xfId="0" applyNumberFormat="1" applyFont="1" applyFill="1" applyBorder="1" applyAlignment="1">
      <alignment horizontal="right" vertical="center" wrapText="1" indent="1"/>
    </xf>
    <xf numFmtId="0" fontId="6" fillId="4" borderId="0" xfId="0" applyFont="1" applyFill="1" applyAlignment="1" applyProtection="1">
      <alignment horizontal="left" vertical="center" wrapText="1" indent="1"/>
    </xf>
    <xf numFmtId="0" fontId="25" fillId="2" borderId="0" xfId="0" applyFont="1" applyFill="1" applyBorder="1" applyAlignment="1" applyProtection="1">
      <alignment horizontal="center" vertical="center" wrapText="1"/>
    </xf>
    <xf numFmtId="0" fontId="26" fillId="2" borderId="0" xfId="0" applyFont="1" applyFill="1" applyBorder="1" applyAlignment="1" applyProtection="1">
      <alignment horizontal="center" vertical="center"/>
    </xf>
    <xf numFmtId="0" fontId="27" fillId="5" borderId="0" xfId="0" applyFont="1" applyFill="1" applyAlignment="1" applyProtection="1">
      <alignment horizontal="center" vertical="top" wrapText="1"/>
    </xf>
    <xf numFmtId="0" fontId="28" fillId="5" borderId="0" xfId="0" applyFont="1" applyFill="1" applyAlignment="1" applyProtection="1">
      <alignment horizontal="center" vertical="top"/>
    </xf>
    <xf numFmtId="0" fontId="20" fillId="5" borderId="0" xfId="0" applyFont="1" applyFill="1" applyAlignment="1">
      <alignment horizontal="left"/>
    </xf>
    <xf numFmtId="0" fontId="32" fillId="5" borderId="0" xfId="0" applyFont="1" applyFill="1" applyBorder="1" applyAlignment="1">
      <alignment horizontal="left" vertical="top" wrapText="1"/>
    </xf>
  </cellXfs>
  <cellStyles count="5">
    <cellStyle name="Comma" xfId="1" builtinId="3"/>
    <cellStyle name="Hyperlink" xfId="4" builtinId="8"/>
    <cellStyle name="Normal" xfId="0" builtinId="0"/>
    <cellStyle name="Normal_2010-11 PTRC 4_27_10_post_access" xfId="3" xr:uid="{00000000-0005-0000-0000-000004000000}"/>
    <cellStyle name="Percent" xfId="2" builtinId="5"/>
  </cellStyles>
  <dxfs count="0"/>
  <tableStyles count="0" defaultTableStyle="TableStyleMedium9" defaultPivotStyle="PivotStyleLight16"/>
  <colors>
    <mruColors>
      <color rgb="FF005295"/>
      <color rgb="FFF2F2F2"/>
      <color rgb="FFDEE3E6"/>
      <color rgb="FFACB8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26671</xdr:colOff>
      <xdr:row>4</xdr:row>
      <xdr:rowOff>5716</xdr:rowOff>
    </xdr:from>
    <xdr:to>
      <xdr:col>1</xdr:col>
      <xdr:colOff>1968735</xdr:colOff>
      <xdr:row>6</xdr:row>
      <xdr:rowOff>93056</xdr:rowOff>
    </xdr:to>
    <xdr:pic>
      <xdr:nvPicPr>
        <xdr:cNvPr id="2" name="Picture 8" descr="NYSCOSS_LOGO_horiz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1" y="1853566"/>
          <a:ext cx="1942064" cy="544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L259"/>
  <sheetViews>
    <sheetView tabSelected="1" zoomScaleNormal="100" workbookViewId="0">
      <selection activeCell="C1" sqref="C1"/>
    </sheetView>
  </sheetViews>
  <sheetFormatPr defaultColWidth="0" defaultRowHeight="14.4" zeroHeight="1" x14ac:dyDescent="0.3"/>
  <cols>
    <col min="1" max="1" width="3.6640625" style="17" customWidth="1"/>
    <col min="2" max="2" width="34.109375" style="9" customWidth="1"/>
    <col min="3" max="3" width="18" style="9" customWidth="1"/>
    <col min="4" max="4" width="22.88671875" style="9" customWidth="1"/>
    <col min="5" max="5" width="14" style="9" bestFit="1" customWidth="1"/>
    <col min="6" max="6" width="11.33203125" style="9" customWidth="1"/>
    <col min="7" max="7" width="3.6640625" style="78" customWidth="1"/>
    <col min="8" max="9" width="5.6640625" style="9" hidden="1" customWidth="1"/>
    <col min="10" max="16384" width="1.44140625" hidden="1"/>
  </cols>
  <sheetData>
    <row r="1" spans="1:12" ht="38.25" customHeight="1" x14ac:dyDescent="0.3">
      <c r="B1" s="105" t="s">
        <v>2941</v>
      </c>
      <c r="C1" s="106" t="s">
        <v>1406</v>
      </c>
      <c r="D1" s="190" t="s">
        <v>2137</v>
      </c>
      <c r="E1" s="190"/>
      <c r="F1" s="190"/>
      <c r="G1" s="19"/>
      <c r="H1" s="92"/>
      <c r="I1" s="92"/>
      <c r="J1" s="9"/>
    </row>
    <row r="2" spans="1:12" ht="40.5" customHeight="1" x14ac:dyDescent="0.3">
      <c r="B2" s="191" t="s">
        <v>2841</v>
      </c>
      <c r="C2" s="192"/>
      <c r="D2" s="192"/>
      <c r="E2" s="192"/>
      <c r="F2" s="192"/>
      <c r="G2" s="20"/>
      <c r="H2" s="93"/>
      <c r="I2" s="93"/>
      <c r="J2" s="9"/>
    </row>
    <row r="3" spans="1:12" ht="9.75" customHeight="1" x14ac:dyDescent="0.3">
      <c r="B3" s="107"/>
      <c r="C3" s="108"/>
      <c r="D3" s="107"/>
      <c r="E3" s="107"/>
      <c r="F3" s="109"/>
      <c r="G3" s="18"/>
      <c r="H3" s="18"/>
      <c r="I3" s="18"/>
      <c r="J3" s="9"/>
    </row>
    <row r="4" spans="1:12" s="15" customFormat="1" ht="57.6" customHeight="1" x14ac:dyDescent="0.3">
      <c r="A4" s="22"/>
      <c r="B4" s="193" t="s">
        <v>2929</v>
      </c>
      <c r="C4" s="194"/>
      <c r="D4" s="194"/>
      <c r="E4" s="194"/>
      <c r="F4" s="194"/>
      <c r="G4" s="94"/>
      <c r="H4" s="94"/>
      <c r="I4" s="94"/>
      <c r="J4" s="13"/>
      <c r="K4" s="14"/>
    </row>
    <row r="5" spans="1:12" ht="21" x14ac:dyDescent="0.4">
      <c r="B5" s="110"/>
      <c r="C5" s="111" t="s">
        <v>1407</v>
      </c>
      <c r="D5" s="195" t="str">
        <f>VLOOKUP(code,Names,4)</f>
        <v>TOTAL STATE</v>
      </c>
      <c r="E5" s="195"/>
      <c r="F5" s="195"/>
      <c r="G5" s="10"/>
      <c r="H5" s="95"/>
      <c r="I5" s="95"/>
      <c r="J5" s="9"/>
    </row>
    <row r="6" spans="1:12" ht="21" x14ac:dyDescent="0.4">
      <c r="B6" s="112"/>
      <c r="C6" s="111" t="s">
        <v>1408</v>
      </c>
      <c r="D6" s="195" t="str">
        <f>VLOOKUP(code,Names,5)</f>
        <v>--</v>
      </c>
      <c r="E6" s="195"/>
      <c r="F6" s="195"/>
      <c r="G6" s="10"/>
      <c r="H6" s="95"/>
      <c r="I6" s="95"/>
      <c r="J6" s="11"/>
      <c r="K6" s="12"/>
      <c r="L6" s="12"/>
    </row>
    <row r="7" spans="1:12" ht="18" x14ac:dyDescent="0.35">
      <c r="B7" s="112"/>
      <c r="C7" s="113"/>
      <c r="D7" s="114"/>
      <c r="E7" s="115"/>
      <c r="F7" s="116"/>
      <c r="G7" s="10"/>
      <c r="H7" s="10"/>
      <c r="I7" s="10"/>
      <c r="J7" s="11"/>
      <c r="K7" s="12"/>
      <c r="L7" s="12"/>
    </row>
    <row r="8" spans="1:12" ht="15.6" x14ac:dyDescent="0.3">
      <c r="B8" s="102" t="s">
        <v>2115</v>
      </c>
      <c r="C8" s="103" t="s">
        <v>2729</v>
      </c>
      <c r="D8" s="103" t="s">
        <v>2883</v>
      </c>
      <c r="E8" s="103" t="s">
        <v>2116</v>
      </c>
      <c r="F8" s="103" t="s">
        <v>2117</v>
      </c>
      <c r="G8" s="21"/>
      <c r="H8" s="78"/>
      <c r="I8" s="78"/>
      <c r="J8" s="9"/>
    </row>
    <row r="9" spans="1:12" s="85" customFormat="1" ht="14.4" customHeight="1" x14ac:dyDescent="0.3">
      <c r="A9" s="17"/>
      <c r="B9" s="174" t="s">
        <v>2721</v>
      </c>
      <c r="C9" s="129">
        <f>VLOOKUP(code,Base,5)</f>
        <v>18411787836</v>
      </c>
      <c r="D9" s="129">
        <f>VLOOKUP(code,Estimate,5)</f>
        <v>18411787836</v>
      </c>
      <c r="E9" s="129">
        <f t="shared" ref="E9:E18" si="0">D9-C9</f>
        <v>0</v>
      </c>
      <c r="F9" s="130">
        <f t="shared" ref="F9:F14" si="1">IF(C9=0,"NA",(E9/C9))</f>
        <v>0</v>
      </c>
      <c r="G9" s="86">
        <v>5</v>
      </c>
      <c r="H9" s="78"/>
      <c r="I9" s="78"/>
      <c r="J9" s="76"/>
    </row>
    <row r="10" spans="1:12" s="85" customFormat="1" ht="14.4" customHeight="1" x14ac:dyDescent="0.3">
      <c r="A10" s="17"/>
      <c r="B10" s="175" t="s">
        <v>2934</v>
      </c>
      <c r="C10" s="118">
        <f>VLOOKUP(code,Base,6)</f>
        <v>3725289508</v>
      </c>
      <c r="D10" s="118">
        <f>VLOOKUP(code,Estimate,6)</f>
        <v>3332756417</v>
      </c>
      <c r="E10" s="118">
        <f t="shared" si="0"/>
        <v>-392533091</v>
      </c>
      <c r="F10" s="119">
        <f t="shared" si="1"/>
        <v>-0.10536982163588667</v>
      </c>
      <c r="G10" s="86">
        <v>6</v>
      </c>
      <c r="H10" s="78"/>
      <c r="I10" s="78"/>
      <c r="J10" s="76"/>
    </row>
    <row r="11" spans="1:12" s="85" customFormat="1" ht="14.4" customHeight="1" x14ac:dyDescent="0.3">
      <c r="A11" s="17"/>
      <c r="B11" s="174" t="s">
        <v>1413</v>
      </c>
      <c r="C11" s="120">
        <f>VLOOKUP(code,Base,7)</f>
        <v>3036196391</v>
      </c>
      <c r="D11" s="120">
        <f>VLOOKUP(code,Estimate,7)</f>
        <v>3045429569</v>
      </c>
      <c r="E11" s="120">
        <f t="shared" si="0"/>
        <v>9233178</v>
      </c>
      <c r="F11" s="121">
        <f t="shared" si="1"/>
        <v>3.0410345086270803E-3</v>
      </c>
      <c r="G11" s="86">
        <v>7</v>
      </c>
      <c r="H11" s="78"/>
      <c r="I11" s="78"/>
      <c r="J11" s="76"/>
    </row>
    <row r="12" spans="1:12" s="85" customFormat="1" ht="14.4" customHeight="1" x14ac:dyDescent="0.3">
      <c r="A12" s="78"/>
      <c r="B12" s="176" t="s">
        <v>1414</v>
      </c>
      <c r="C12" s="118">
        <f>VLOOKUP(code,Base,8)</f>
        <v>19001946</v>
      </c>
      <c r="D12" s="118">
        <f>VLOOKUP(code,Estimate,8)</f>
        <v>17651115</v>
      </c>
      <c r="E12" s="122"/>
      <c r="F12" s="119"/>
      <c r="G12" s="86"/>
      <c r="H12" s="78"/>
      <c r="I12" s="78"/>
      <c r="J12" s="76"/>
    </row>
    <row r="13" spans="1:12" s="85" customFormat="1" ht="14.4" customHeight="1" x14ac:dyDescent="0.3">
      <c r="A13" s="78"/>
      <c r="B13" s="174" t="s">
        <v>1411</v>
      </c>
      <c r="C13" s="120">
        <f>VLOOKUP(code,Base,9)</f>
        <v>5368205</v>
      </c>
      <c r="D13" s="120">
        <f>VLOOKUP(code,Estimate,9)</f>
        <v>4491252</v>
      </c>
      <c r="E13" s="120"/>
      <c r="F13" s="121"/>
      <c r="G13" s="86"/>
      <c r="H13" s="78"/>
      <c r="I13" s="78"/>
      <c r="J13" s="76"/>
    </row>
    <row r="14" spans="1:12" s="85" customFormat="1" ht="14.4" customHeight="1" x14ac:dyDescent="0.3">
      <c r="A14" s="17"/>
      <c r="B14" s="176" t="s">
        <v>2777</v>
      </c>
      <c r="C14" s="118">
        <f>VLOOKUP(code,Base,10)</f>
        <v>619769941</v>
      </c>
      <c r="D14" s="118">
        <f>VLOOKUP(code,Estimate,10)</f>
        <v>666931747</v>
      </c>
      <c r="E14" s="122">
        <f t="shared" si="0"/>
        <v>47161806</v>
      </c>
      <c r="F14" s="119">
        <f t="shared" si="1"/>
        <v>7.6095665310751168E-2</v>
      </c>
      <c r="G14" s="86">
        <v>12</v>
      </c>
      <c r="H14" s="78"/>
      <c r="I14" s="78"/>
      <c r="J14" s="76"/>
    </row>
    <row r="15" spans="1:12" s="85" customFormat="1" ht="14.4" customHeight="1" x14ac:dyDescent="0.3">
      <c r="A15" s="83"/>
      <c r="B15" s="177" t="s">
        <v>1416</v>
      </c>
      <c r="C15" s="120">
        <f>VLOOKUP(code,Base,11)</f>
        <v>395722826</v>
      </c>
      <c r="D15" s="120">
        <f>VLOOKUP(code,Estimate,11)</f>
        <v>440803560</v>
      </c>
      <c r="E15" s="120"/>
      <c r="F15" s="121"/>
      <c r="G15" s="86"/>
      <c r="H15" s="78"/>
      <c r="I15" s="78"/>
      <c r="J15" s="76"/>
    </row>
    <row r="16" spans="1:12" s="85" customFormat="1" ht="14.4" customHeight="1" x14ac:dyDescent="0.3">
      <c r="A16" s="63"/>
      <c r="B16" s="175" t="s">
        <v>2880</v>
      </c>
      <c r="C16" s="118">
        <f>VLOOKUP(code,Base,12)</f>
        <v>2485436</v>
      </c>
      <c r="D16" s="118">
        <f>VLOOKUP(code,Estimate,12)</f>
        <v>1402239</v>
      </c>
      <c r="E16" s="118">
        <f t="shared" si="0"/>
        <v>-1083197</v>
      </c>
      <c r="F16" s="123">
        <f t="shared" ref="F16:F18" si="2">IF(C16=0,"NA",(E16/C16))</f>
        <v>-0.4358176995907358</v>
      </c>
      <c r="G16" s="86">
        <v>16</v>
      </c>
      <c r="H16" s="78"/>
      <c r="I16" s="78"/>
      <c r="J16" s="76"/>
    </row>
    <row r="17" spans="1:12" s="85" customFormat="1" ht="14.4" customHeight="1" x14ac:dyDescent="0.3">
      <c r="A17" s="63"/>
      <c r="B17" s="177" t="s">
        <v>2778</v>
      </c>
      <c r="C17" s="120">
        <f>VLOOKUP(code,Base,13)</f>
        <v>836119279</v>
      </c>
      <c r="D17" s="120">
        <f>VLOOKUP(code,Estimate,13)</f>
        <v>848613111</v>
      </c>
      <c r="E17" s="120">
        <f t="shared" si="0"/>
        <v>12493832</v>
      </c>
      <c r="F17" s="121">
        <f t="shared" si="2"/>
        <v>1.4942643129748955E-2</v>
      </c>
      <c r="G17" s="86">
        <v>17</v>
      </c>
      <c r="H17" s="78"/>
      <c r="I17" s="78"/>
      <c r="J17" s="76"/>
    </row>
    <row r="18" spans="1:12" s="85" customFormat="1" ht="14.4" customHeight="1" x14ac:dyDescent="0.3">
      <c r="A18" s="63"/>
      <c r="B18" s="175" t="s">
        <v>2842</v>
      </c>
      <c r="C18" s="118">
        <f>VLOOKUP(code,Base,14)</f>
        <v>-1130645395</v>
      </c>
      <c r="D18" s="118">
        <v>0</v>
      </c>
      <c r="E18" s="118">
        <f t="shared" si="0"/>
        <v>1130645395</v>
      </c>
      <c r="F18" s="123">
        <f t="shared" si="2"/>
        <v>-1</v>
      </c>
      <c r="G18" s="86">
        <v>18</v>
      </c>
      <c r="H18" s="78"/>
      <c r="I18" s="78"/>
      <c r="J18" s="76"/>
    </row>
    <row r="19" spans="1:12" s="85" customFormat="1" ht="14.4" customHeight="1" x14ac:dyDescent="0.3">
      <c r="A19" s="63"/>
      <c r="B19" s="177" t="s">
        <v>2881</v>
      </c>
      <c r="C19" s="120">
        <f>VLOOKUP(code,Base,15)</f>
        <v>2030376683</v>
      </c>
      <c r="D19" s="120">
        <f>VLOOKUP(code,Estimate,14)</f>
        <v>1938864150</v>
      </c>
      <c r="E19" s="120">
        <f t="shared" ref="E19:E24" si="3">D19-C19</f>
        <v>-91512533</v>
      </c>
      <c r="F19" s="121">
        <f t="shared" ref="F19:F24" si="4">IF(C19=0,"NA",(E19/C19))</f>
        <v>-4.5071702096571013E-2</v>
      </c>
      <c r="G19" s="86">
        <v>19</v>
      </c>
      <c r="H19" s="78"/>
      <c r="I19" s="78"/>
      <c r="J19" s="76"/>
    </row>
    <row r="20" spans="1:12" s="85" customFormat="1" ht="14.4" customHeight="1" thickBot="1" x14ac:dyDescent="0.35">
      <c r="A20" s="63"/>
      <c r="B20" s="178" t="s">
        <v>2938</v>
      </c>
      <c r="C20" s="166">
        <v>0</v>
      </c>
      <c r="D20" s="166">
        <f>VLOOKUP(code,Estimate,15)</f>
        <v>-1352361404</v>
      </c>
      <c r="E20" s="167">
        <f t="shared" si="3"/>
        <v>-1352361404</v>
      </c>
      <c r="F20" s="168" t="str">
        <f t="shared" si="4"/>
        <v>NA</v>
      </c>
      <c r="G20" s="86">
        <v>20</v>
      </c>
      <c r="H20" s="78"/>
      <c r="I20" s="78"/>
      <c r="J20" s="76"/>
    </row>
    <row r="21" spans="1:12" s="85" customFormat="1" ht="14.4" customHeight="1" thickBot="1" x14ac:dyDescent="0.35">
      <c r="A21" s="63"/>
      <c r="B21" s="171" t="s">
        <v>2943</v>
      </c>
      <c r="C21" s="172">
        <f>VLOOKUP(code,Base,16)</f>
        <v>27951472656</v>
      </c>
      <c r="D21" s="172">
        <f>VLOOKUP(code,Estimate,16)</f>
        <v>27356369592</v>
      </c>
      <c r="E21" s="172">
        <f t="shared" si="3"/>
        <v>-595103064</v>
      </c>
      <c r="F21" s="173">
        <f t="shared" si="4"/>
        <v>-2.1290579974942984E-2</v>
      </c>
      <c r="G21" s="86">
        <v>21</v>
      </c>
      <c r="H21" s="78"/>
      <c r="I21" s="78"/>
      <c r="J21" s="76"/>
    </row>
    <row r="22" spans="1:12" s="85" customFormat="1" ht="14.4" customHeight="1" x14ac:dyDescent="0.3">
      <c r="A22" s="63"/>
      <c r="B22" s="179" t="s">
        <v>2940</v>
      </c>
      <c r="C22" s="169">
        <f>VLOOKUP(code,Base,17)</f>
        <v>1133623251</v>
      </c>
      <c r="D22" s="169">
        <v>0</v>
      </c>
      <c r="E22" s="169">
        <f t="shared" si="3"/>
        <v>-1133623251</v>
      </c>
      <c r="F22" s="170">
        <f t="shared" si="4"/>
        <v>-1</v>
      </c>
      <c r="G22" s="86">
        <v>22</v>
      </c>
      <c r="H22" s="78"/>
      <c r="I22" s="78"/>
      <c r="J22" s="76"/>
    </row>
    <row r="23" spans="1:12" s="85" customFormat="1" ht="14.4" customHeight="1" thickBot="1" x14ac:dyDescent="0.35">
      <c r="A23" s="63"/>
      <c r="B23" s="180" t="s">
        <v>2882</v>
      </c>
      <c r="C23" s="133">
        <v>0</v>
      </c>
      <c r="D23" s="133">
        <f>VLOOKUP(code,Estimate,17)</f>
        <v>3851691953</v>
      </c>
      <c r="E23" s="133">
        <f t="shared" si="3"/>
        <v>3851691953</v>
      </c>
      <c r="F23" s="134" t="str">
        <f t="shared" si="4"/>
        <v>NA</v>
      </c>
      <c r="G23" s="86">
        <v>23</v>
      </c>
      <c r="H23" s="78"/>
      <c r="I23" s="78"/>
      <c r="J23" s="76"/>
    </row>
    <row r="24" spans="1:12" s="85" customFormat="1" ht="14.4" customHeight="1" thickTop="1" thickBot="1" x14ac:dyDescent="0.35">
      <c r="A24" s="63"/>
      <c r="B24" s="135" t="s">
        <v>2884</v>
      </c>
      <c r="C24" s="136">
        <f>VLOOKUP(code,Base,18)</f>
        <v>29085095907</v>
      </c>
      <c r="D24" s="136">
        <f>VLOOKUP(code,Estimate,18)</f>
        <v>31208061545</v>
      </c>
      <c r="E24" s="136">
        <f t="shared" si="3"/>
        <v>2122965638</v>
      </c>
      <c r="F24" s="137">
        <f t="shared" si="4"/>
        <v>7.2991529571991523E-2</v>
      </c>
      <c r="G24" s="86">
        <v>24</v>
      </c>
      <c r="H24" s="78"/>
      <c r="I24" s="78"/>
      <c r="J24" s="76"/>
    </row>
    <row r="25" spans="1:12" s="85" customFormat="1" ht="14.4" hidden="1" customHeight="1" thickTop="1" thickBot="1" x14ac:dyDescent="0.35">
      <c r="A25" s="83"/>
      <c r="B25" s="163" t="s">
        <v>2937</v>
      </c>
      <c r="C25" s="164">
        <f>C24-C22</f>
        <v>27951472656</v>
      </c>
      <c r="D25" s="164">
        <f>D24-D23</f>
        <v>27356369592</v>
      </c>
      <c r="E25" s="164">
        <f t="shared" ref="E25:E27" si="5">D25-C25</f>
        <v>-595103064</v>
      </c>
      <c r="F25" s="165">
        <f t="shared" ref="F25:F27" si="6">IF(C25=0,"NA",(E25/C25))</f>
        <v>-2.1290579974942984E-2</v>
      </c>
      <c r="G25" s="86"/>
      <c r="H25" s="78"/>
      <c r="I25" s="78"/>
      <c r="J25" s="76"/>
    </row>
    <row r="26" spans="1:12" s="85" customFormat="1" ht="14.4" hidden="1" customHeight="1" thickTop="1" x14ac:dyDescent="0.3">
      <c r="A26" s="63"/>
      <c r="B26" s="160" t="s">
        <v>2930</v>
      </c>
      <c r="C26" s="161">
        <f>SUM(C9:C20)-C19</f>
        <v>25921095973</v>
      </c>
      <c r="D26" s="161">
        <f>SUM(D9:D20)-D19</f>
        <v>25417505442</v>
      </c>
      <c r="E26" s="161">
        <f t="shared" si="5"/>
        <v>-503590531</v>
      </c>
      <c r="F26" s="162">
        <f t="shared" si="6"/>
        <v>-1.9427825564341542E-2</v>
      </c>
      <c r="G26" s="86">
        <v>25</v>
      </c>
      <c r="H26" s="78"/>
      <c r="I26" s="78"/>
      <c r="J26" s="76"/>
    </row>
    <row r="27" spans="1:12" s="85" customFormat="1" ht="14.4" hidden="1" customHeight="1" thickBot="1" x14ac:dyDescent="0.35">
      <c r="A27" s="63"/>
      <c r="B27" s="148" t="s">
        <v>2931</v>
      </c>
      <c r="C27" s="149">
        <f>C26-C11-C12</f>
        <v>22865897636</v>
      </c>
      <c r="D27" s="149">
        <f>D26-D11-D12</f>
        <v>22354424758</v>
      </c>
      <c r="E27" s="149">
        <f t="shared" si="5"/>
        <v>-511472878</v>
      </c>
      <c r="F27" s="150">
        <f t="shared" si="6"/>
        <v>-2.2368370843869199E-2</v>
      </c>
      <c r="G27" s="86">
        <v>26</v>
      </c>
      <c r="H27" s="78"/>
      <c r="I27" s="78"/>
      <c r="J27" s="76"/>
    </row>
    <row r="28" spans="1:12" s="42" customFormat="1" ht="10.8" customHeight="1" thickTop="1" x14ac:dyDescent="0.3">
      <c r="A28" s="84"/>
      <c r="B28" s="24"/>
      <c r="C28" s="87"/>
      <c r="D28" s="87"/>
      <c r="E28" s="87"/>
      <c r="F28" s="87"/>
      <c r="G28" s="24"/>
      <c r="H28" s="87"/>
      <c r="I28" s="87"/>
      <c r="J28" s="65"/>
      <c r="K28" s="41"/>
      <c r="L28" s="41"/>
    </row>
    <row r="29" spans="1:12" s="9" customFormat="1" ht="33" hidden="1" customHeight="1" x14ac:dyDescent="0.3">
      <c r="A29" s="84"/>
      <c r="B29" s="196" t="s">
        <v>2939</v>
      </c>
      <c r="C29" s="196"/>
      <c r="D29" s="196"/>
      <c r="E29" s="196"/>
      <c r="F29" s="196"/>
      <c r="G29" s="24"/>
      <c r="H29" s="88"/>
      <c r="I29" s="88"/>
      <c r="J29" s="64"/>
      <c r="K29" s="16"/>
      <c r="L29" s="16"/>
    </row>
    <row r="30" spans="1:12" s="27" customFormat="1" x14ac:dyDescent="0.3">
      <c r="A30" s="84"/>
      <c r="B30" s="184"/>
      <c r="C30" s="184"/>
      <c r="D30" s="184"/>
      <c r="E30" s="184"/>
      <c r="F30" s="184"/>
      <c r="G30" s="89"/>
      <c r="H30" s="91"/>
      <c r="I30" s="91"/>
      <c r="J30" s="66"/>
    </row>
    <row r="31" spans="1:12" s="79" customFormat="1" x14ac:dyDescent="0.3">
      <c r="A31" s="84"/>
      <c r="B31" s="185" t="s">
        <v>2935</v>
      </c>
      <c r="C31" s="186"/>
      <c r="D31" s="186"/>
      <c r="E31" s="186"/>
      <c r="F31" s="186"/>
      <c r="G31" s="89"/>
      <c r="H31" s="91"/>
      <c r="I31" s="91"/>
      <c r="J31" s="66"/>
    </row>
    <row r="32" spans="1:12" s="79" customFormat="1" ht="23.4" customHeight="1" x14ac:dyDescent="0.3">
      <c r="A32" s="84"/>
      <c r="B32" s="186"/>
      <c r="C32" s="186"/>
      <c r="D32" s="186"/>
      <c r="E32" s="186"/>
      <c r="F32" s="186"/>
      <c r="G32" s="89"/>
      <c r="H32" s="91"/>
      <c r="I32" s="91"/>
      <c r="J32" s="66"/>
    </row>
    <row r="33" spans="1:10" s="79" customFormat="1" ht="33" customHeight="1" thickBot="1" x14ac:dyDescent="0.35">
      <c r="A33" s="84"/>
      <c r="B33" s="102" t="s">
        <v>2115</v>
      </c>
      <c r="C33" s="103" t="s">
        <v>2729</v>
      </c>
      <c r="D33" s="104" t="s">
        <v>2913</v>
      </c>
      <c r="E33" s="104" t="s">
        <v>2932</v>
      </c>
      <c r="F33" s="104" t="s">
        <v>2933</v>
      </c>
      <c r="G33" s="89"/>
      <c r="H33" s="91"/>
      <c r="I33" s="91"/>
      <c r="J33" s="66"/>
    </row>
    <row r="34" spans="1:10" s="79" customFormat="1" x14ac:dyDescent="0.3">
      <c r="A34" s="84"/>
      <c r="B34" s="181" t="s">
        <v>2843</v>
      </c>
      <c r="C34" s="131">
        <f t="shared" ref="C34:C47" si="7">VLOOKUP(code,Services_Aid,H34)</f>
        <v>1832142732</v>
      </c>
      <c r="D34" s="131">
        <f t="shared" ref="D34:D47" si="8">VLOOKUP(code,Services_Aid,I34)</f>
        <v>2087582651</v>
      </c>
      <c r="E34" s="131">
        <f>D34-C34</f>
        <v>255439919</v>
      </c>
      <c r="F34" s="117">
        <f>IF(C34=0,"NA",(E34/C34))</f>
        <v>0.13942140780765327</v>
      </c>
      <c r="G34" s="89"/>
      <c r="H34" s="101">
        <v>8</v>
      </c>
      <c r="I34" s="101">
        <v>7</v>
      </c>
      <c r="J34" s="66"/>
    </row>
    <row r="35" spans="1:10" s="79" customFormat="1" x14ac:dyDescent="0.3">
      <c r="A35" s="84"/>
      <c r="B35" s="175" t="s">
        <v>1415</v>
      </c>
      <c r="C35" s="124">
        <f t="shared" si="7"/>
        <v>1034356015</v>
      </c>
      <c r="D35" s="124">
        <f t="shared" si="8"/>
        <v>1082731841</v>
      </c>
      <c r="E35" s="124">
        <f t="shared" ref="E35:E50" si="9">D35-C35</f>
        <v>48375826</v>
      </c>
      <c r="F35" s="123">
        <f t="shared" ref="F35:F50" si="10">IF(C35=0,"NA",(E35/C35))</f>
        <v>4.6769028553481175E-2</v>
      </c>
      <c r="G35" s="89"/>
      <c r="H35" s="101">
        <f>H34+2</f>
        <v>10</v>
      </c>
      <c r="I35" s="101">
        <f t="shared" ref="I35:I44" si="11">I34+2</f>
        <v>9</v>
      </c>
      <c r="J35" s="66"/>
    </row>
    <row r="36" spans="1:10" s="79" customFormat="1" x14ac:dyDescent="0.3">
      <c r="A36" s="84"/>
      <c r="B36" s="177" t="s">
        <v>1418</v>
      </c>
      <c r="C36" s="125">
        <f t="shared" si="7"/>
        <v>172152356</v>
      </c>
      <c r="D36" s="125">
        <f t="shared" si="8"/>
        <v>172095577</v>
      </c>
      <c r="E36" s="125">
        <f t="shared" si="9"/>
        <v>-56779</v>
      </c>
      <c r="F36" s="121">
        <f t="shared" si="10"/>
        <v>-3.298183151208224E-4</v>
      </c>
      <c r="G36" s="89"/>
      <c r="H36" s="101">
        <f t="shared" ref="H36:H44" si="12">H35+2</f>
        <v>12</v>
      </c>
      <c r="I36" s="101">
        <f t="shared" si="11"/>
        <v>11</v>
      </c>
      <c r="J36" s="66"/>
    </row>
    <row r="37" spans="1:10" s="79" customFormat="1" x14ac:dyDescent="0.3">
      <c r="A37" s="84"/>
      <c r="B37" s="176" t="s">
        <v>2912</v>
      </c>
      <c r="C37" s="132">
        <f t="shared" si="7"/>
        <v>44512199</v>
      </c>
      <c r="D37" s="132">
        <f t="shared" si="8"/>
        <v>44517013</v>
      </c>
      <c r="E37" s="132">
        <f t="shared" si="9"/>
        <v>4814</v>
      </c>
      <c r="F37" s="119">
        <f t="shared" si="10"/>
        <v>1.0815012756390669E-4</v>
      </c>
      <c r="G37" s="89"/>
      <c r="H37" s="101">
        <f t="shared" si="12"/>
        <v>14</v>
      </c>
      <c r="I37" s="101">
        <f t="shared" si="11"/>
        <v>13</v>
      </c>
      <c r="J37" s="66"/>
    </row>
    <row r="38" spans="1:10" s="79" customFormat="1" x14ac:dyDescent="0.3">
      <c r="A38" s="84"/>
      <c r="B38" s="177" t="s">
        <v>2747</v>
      </c>
      <c r="C38" s="125">
        <f t="shared" si="7"/>
        <v>18030654</v>
      </c>
      <c r="D38" s="125">
        <f t="shared" si="8"/>
        <v>18573605</v>
      </c>
      <c r="E38" s="125">
        <f t="shared" si="9"/>
        <v>542951</v>
      </c>
      <c r="F38" s="121">
        <f t="shared" si="10"/>
        <v>3.0112662580070584E-2</v>
      </c>
      <c r="G38" s="89"/>
      <c r="H38" s="101">
        <f t="shared" si="12"/>
        <v>16</v>
      </c>
      <c r="I38" s="101">
        <f t="shared" si="11"/>
        <v>15</v>
      </c>
      <c r="J38" s="66"/>
    </row>
    <row r="39" spans="1:10" s="79" customFormat="1" x14ac:dyDescent="0.3">
      <c r="A39" s="84"/>
      <c r="B39" s="176" t="s">
        <v>2112</v>
      </c>
      <c r="C39" s="132">
        <f t="shared" si="7"/>
        <v>36296326</v>
      </c>
      <c r="D39" s="132">
        <f t="shared" si="8"/>
        <v>36268894</v>
      </c>
      <c r="E39" s="132">
        <f t="shared" si="9"/>
        <v>-27432</v>
      </c>
      <c r="F39" s="119">
        <f t="shared" si="10"/>
        <v>-7.5577897333190143E-4</v>
      </c>
      <c r="G39" s="89"/>
      <c r="H39" s="101">
        <f t="shared" si="12"/>
        <v>18</v>
      </c>
      <c r="I39" s="101">
        <f t="shared" si="11"/>
        <v>17</v>
      </c>
      <c r="J39" s="66"/>
    </row>
    <row r="40" spans="1:10" s="79" customFormat="1" x14ac:dyDescent="0.3">
      <c r="A40" s="84"/>
      <c r="B40" s="177" t="s">
        <v>2936</v>
      </c>
      <c r="C40" s="125">
        <f>SUM(C41:C43)</f>
        <v>282674559</v>
      </c>
      <c r="D40" s="125">
        <f>SUM(D41:D43)</f>
        <v>281838949</v>
      </c>
      <c r="E40" s="125">
        <f t="shared" ref="E40" si="13">D40-C40</f>
        <v>-835610</v>
      </c>
      <c r="F40" s="121">
        <f t="shared" ref="F40" si="14">IF(C40=0,"NA",(E40/C40))</f>
        <v>-2.9560849160111362E-3</v>
      </c>
      <c r="G40" s="89"/>
      <c r="H40" s="101"/>
      <c r="I40" s="101"/>
      <c r="J40" s="66"/>
    </row>
    <row r="41" spans="1:10" s="79" customFormat="1" hidden="1" x14ac:dyDescent="0.3">
      <c r="A41" s="84"/>
      <c r="B41" s="177" t="s">
        <v>2916</v>
      </c>
      <c r="C41" s="125">
        <f t="shared" si="7"/>
        <v>35541466</v>
      </c>
      <c r="D41" s="125">
        <f t="shared" si="8"/>
        <v>35298772</v>
      </c>
      <c r="E41" s="125">
        <f t="shared" si="9"/>
        <v>-242694</v>
      </c>
      <c r="F41" s="121">
        <f t="shared" si="10"/>
        <v>-6.8284746611183677E-3</v>
      </c>
      <c r="G41" s="89"/>
      <c r="H41" s="101">
        <f>H39+2</f>
        <v>20</v>
      </c>
      <c r="I41" s="101">
        <f>I39+2</f>
        <v>19</v>
      </c>
      <c r="J41" s="66"/>
    </row>
    <row r="42" spans="1:10" s="79" customFormat="1" hidden="1" x14ac:dyDescent="0.3">
      <c r="A42" s="84"/>
      <c r="B42" s="175" t="s">
        <v>2915</v>
      </c>
      <c r="C42" s="124">
        <f t="shared" si="7"/>
        <v>180663152</v>
      </c>
      <c r="D42" s="124">
        <f t="shared" si="8"/>
        <v>180496922</v>
      </c>
      <c r="E42" s="124">
        <f t="shared" si="9"/>
        <v>-166230</v>
      </c>
      <c r="F42" s="123">
        <f t="shared" si="10"/>
        <v>-9.2011015062994138E-4</v>
      </c>
      <c r="G42" s="89"/>
      <c r="H42" s="101">
        <f t="shared" si="12"/>
        <v>22</v>
      </c>
      <c r="I42" s="101">
        <f t="shared" si="11"/>
        <v>21</v>
      </c>
      <c r="J42" s="66"/>
    </row>
    <row r="43" spans="1:10" s="79" customFormat="1" ht="28.8" hidden="1" x14ac:dyDescent="0.3">
      <c r="A43" s="84"/>
      <c r="B43" s="177" t="s">
        <v>2917</v>
      </c>
      <c r="C43" s="125">
        <f t="shared" si="7"/>
        <v>66469941</v>
      </c>
      <c r="D43" s="125">
        <f t="shared" si="8"/>
        <v>66043255</v>
      </c>
      <c r="E43" s="125">
        <f t="shared" si="9"/>
        <v>-426686</v>
      </c>
      <c r="F43" s="121">
        <f t="shared" si="10"/>
        <v>-6.4192324166498053E-3</v>
      </c>
      <c r="G43" s="89"/>
      <c r="H43" s="101">
        <f t="shared" si="12"/>
        <v>24</v>
      </c>
      <c r="I43" s="101">
        <f t="shared" si="11"/>
        <v>23</v>
      </c>
      <c r="J43" s="66"/>
    </row>
    <row r="44" spans="1:10" s="79" customFormat="1" x14ac:dyDescent="0.3">
      <c r="A44" s="84"/>
      <c r="B44" s="175" t="s">
        <v>1409</v>
      </c>
      <c r="C44" s="124">
        <f t="shared" si="7"/>
        <v>49454372</v>
      </c>
      <c r="D44" s="124">
        <f t="shared" si="8"/>
        <v>46216483</v>
      </c>
      <c r="E44" s="124">
        <f t="shared" si="9"/>
        <v>-3237889</v>
      </c>
      <c r="F44" s="123">
        <f t="shared" si="10"/>
        <v>-6.5472249854876333E-2</v>
      </c>
      <c r="G44" s="89"/>
      <c r="H44" s="101">
        <f t="shared" si="12"/>
        <v>26</v>
      </c>
      <c r="I44" s="101">
        <f t="shared" si="11"/>
        <v>25</v>
      </c>
      <c r="J44" s="66"/>
    </row>
    <row r="45" spans="1:10" s="79" customFormat="1" x14ac:dyDescent="0.3">
      <c r="A45" s="84"/>
      <c r="B45" s="177" t="s">
        <v>1410</v>
      </c>
      <c r="C45" s="125">
        <f t="shared" si="7"/>
        <v>223089092</v>
      </c>
      <c r="D45" s="125">
        <f t="shared" si="8"/>
        <v>223089092</v>
      </c>
      <c r="E45" s="125">
        <f t="shared" si="9"/>
        <v>0</v>
      </c>
      <c r="F45" s="121">
        <f t="shared" si="10"/>
        <v>0</v>
      </c>
      <c r="G45" s="89"/>
      <c r="H45" s="101">
        <v>27</v>
      </c>
      <c r="I45" s="101">
        <v>27</v>
      </c>
      <c r="J45" s="66"/>
    </row>
    <row r="46" spans="1:10" s="79" customFormat="1" x14ac:dyDescent="0.3">
      <c r="A46" s="84"/>
      <c r="B46" s="175" t="s">
        <v>1417</v>
      </c>
      <c r="C46" s="124">
        <f t="shared" si="7"/>
        <v>4309371</v>
      </c>
      <c r="D46" s="124">
        <f t="shared" si="8"/>
        <v>4309371</v>
      </c>
      <c r="E46" s="124">
        <f t="shared" si="9"/>
        <v>0</v>
      </c>
      <c r="F46" s="123">
        <f t="shared" si="10"/>
        <v>0</v>
      </c>
      <c r="G46" s="89"/>
      <c r="H46" s="101">
        <v>28</v>
      </c>
      <c r="I46" s="101">
        <v>28</v>
      </c>
      <c r="J46" s="66"/>
    </row>
    <row r="47" spans="1:10" s="79" customFormat="1" ht="15" thickBot="1" x14ac:dyDescent="0.35">
      <c r="A47" s="84"/>
      <c r="B47" s="182" t="s">
        <v>1412</v>
      </c>
      <c r="C47" s="158">
        <f t="shared" si="7"/>
        <v>28271832</v>
      </c>
      <c r="D47" s="158">
        <f t="shared" si="8"/>
        <v>28271832</v>
      </c>
      <c r="E47" s="158">
        <f t="shared" si="9"/>
        <v>0</v>
      </c>
      <c r="F47" s="159">
        <f t="shared" si="10"/>
        <v>0</v>
      </c>
      <c r="G47" s="89"/>
      <c r="H47" s="101">
        <v>29</v>
      </c>
      <c r="I47" s="101">
        <v>29</v>
      </c>
      <c r="J47" s="66"/>
    </row>
    <row r="48" spans="1:10" s="79" customFormat="1" ht="15" thickTop="1" x14ac:dyDescent="0.3">
      <c r="A48" s="84"/>
      <c r="B48" s="155" t="s">
        <v>2921</v>
      </c>
      <c r="C48" s="156">
        <f>SUM(C34:C39)+SUM(C41:C47)</f>
        <v>3725289508</v>
      </c>
      <c r="D48" s="156">
        <f>SUM(D34:D39)+SUM(D41:D47)</f>
        <v>4025495308</v>
      </c>
      <c r="E48" s="156">
        <f>SUM(E34:E39)+SUM(E41:E47)</f>
        <v>300205800</v>
      </c>
      <c r="F48" s="157">
        <f t="shared" si="10"/>
        <v>8.0585897916205657E-2</v>
      </c>
      <c r="G48" s="89"/>
      <c r="H48" s="101"/>
      <c r="I48" s="101"/>
      <c r="J48" s="66"/>
    </row>
    <row r="49" spans="1:10" s="79" customFormat="1" ht="15" thickBot="1" x14ac:dyDescent="0.35">
      <c r="A49" s="84"/>
      <c r="B49" s="183" t="s">
        <v>2924</v>
      </c>
      <c r="C49" s="153">
        <v>0</v>
      </c>
      <c r="D49" s="153">
        <f>VLOOKUP(code,Services_Aid,I49)</f>
        <v>-692738891</v>
      </c>
      <c r="E49" s="153">
        <f t="shared" si="9"/>
        <v>-692738891</v>
      </c>
      <c r="F49" s="154" t="str">
        <f t="shared" si="10"/>
        <v>NA</v>
      </c>
      <c r="G49" s="89"/>
      <c r="H49" s="101"/>
      <c r="I49" s="101">
        <v>6</v>
      </c>
      <c r="J49" s="66"/>
    </row>
    <row r="50" spans="1:10" s="79" customFormat="1" ht="15.6" thickTop="1" thickBot="1" x14ac:dyDescent="0.35">
      <c r="A50" s="84"/>
      <c r="B50" s="135" t="s">
        <v>2922</v>
      </c>
      <c r="C50" s="152">
        <f>C48+C49</f>
        <v>3725289508</v>
      </c>
      <c r="D50" s="152">
        <f>D48+D49</f>
        <v>3332756417</v>
      </c>
      <c r="E50" s="152">
        <f t="shared" si="9"/>
        <v>-392533091</v>
      </c>
      <c r="F50" s="137">
        <f t="shared" si="10"/>
        <v>-0.10536982163588667</v>
      </c>
      <c r="G50" s="89"/>
      <c r="H50" s="91"/>
      <c r="I50" s="91"/>
      <c r="J50" s="66"/>
    </row>
    <row r="51" spans="1:10" s="79" customFormat="1" ht="15.6" thickTop="1" thickBot="1" x14ac:dyDescent="0.35">
      <c r="A51" s="84"/>
      <c r="B51" s="145"/>
      <c r="C51" s="151"/>
      <c r="D51" s="151"/>
      <c r="E51" s="146"/>
      <c r="F51" s="147"/>
      <c r="G51" s="89"/>
      <c r="H51" s="91"/>
      <c r="I51" s="91"/>
      <c r="J51" s="66"/>
    </row>
    <row r="52" spans="1:10" s="79" customFormat="1" ht="15" customHeight="1" x14ac:dyDescent="0.3">
      <c r="A52" s="84"/>
      <c r="B52" s="128"/>
      <c r="C52" s="187" t="s">
        <v>2942</v>
      </c>
      <c r="D52" s="138" t="s">
        <v>2926</v>
      </c>
      <c r="E52" s="139">
        <f>D48</f>
        <v>4025495308</v>
      </c>
      <c r="F52" s="126"/>
      <c r="G52" s="89"/>
      <c r="H52" s="91"/>
      <c r="I52" s="91"/>
      <c r="J52" s="66"/>
    </row>
    <row r="53" spans="1:10" s="79" customFormat="1" ht="15" customHeight="1" thickBot="1" x14ac:dyDescent="0.35">
      <c r="A53" s="84"/>
      <c r="B53" s="128"/>
      <c r="C53" s="188"/>
      <c r="D53" s="143" t="s">
        <v>2927</v>
      </c>
      <c r="E53" s="144">
        <f>D50</f>
        <v>3332756417</v>
      </c>
      <c r="F53" s="126"/>
      <c r="G53" s="89"/>
      <c r="H53" s="91"/>
      <c r="I53" s="91"/>
      <c r="J53" s="66"/>
    </row>
    <row r="54" spans="1:10" s="79" customFormat="1" ht="15" customHeight="1" x14ac:dyDescent="0.3">
      <c r="A54" s="84"/>
      <c r="B54" s="128"/>
      <c r="C54" s="188"/>
      <c r="D54" s="127" t="s">
        <v>2925</v>
      </c>
      <c r="E54" s="140">
        <f>E53-E52</f>
        <v>-692738891</v>
      </c>
      <c r="F54" s="126"/>
      <c r="G54" s="89"/>
      <c r="H54" s="91"/>
      <c r="I54" s="91"/>
      <c r="J54" s="66"/>
    </row>
    <row r="55" spans="1:10" s="79" customFormat="1" ht="15" customHeight="1" thickBot="1" x14ac:dyDescent="0.35">
      <c r="A55" s="84"/>
      <c r="B55" s="128"/>
      <c r="C55" s="189"/>
      <c r="D55" s="141" t="s">
        <v>2928</v>
      </c>
      <c r="E55" s="142">
        <f>E54/E52</f>
        <v>-0.17208786447304933</v>
      </c>
      <c r="F55" s="91"/>
      <c r="G55" s="89"/>
      <c r="H55" s="91"/>
      <c r="I55" s="91"/>
      <c r="J55" s="66"/>
    </row>
    <row r="56" spans="1:10" s="79" customFormat="1" x14ac:dyDescent="0.3">
      <c r="A56" s="84"/>
      <c r="B56" s="90"/>
      <c r="C56" s="90"/>
      <c r="D56" s="90"/>
      <c r="E56" s="90"/>
      <c r="F56" s="90"/>
      <c r="G56" s="89"/>
      <c r="H56" s="91"/>
      <c r="I56" s="91"/>
      <c r="J56" s="66"/>
    </row>
    <row r="57" spans="1:10" s="79" customFormat="1" x14ac:dyDescent="0.3">
      <c r="A57" s="84"/>
      <c r="B57" s="184" t="s">
        <v>2844</v>
      </c>
      <c r="C57" s="184"/>
      <c r="D57" s="184"/>
      <c r="E57" s="184"/>
      <c r="F57" s="184"/>
      <c r="G57" s="89"/>
      <c r="H57" s="91"/>
      <c r="I57" s="91"/>
      <c r="J57" s="66"/>
    </row>
    <row r="58" spans="1:10" s="79" customFormat="1" x14ac:dyDescent="0.3">
      <c r="A58" s="84"/>
      <c r="B58" s="90"/>
      <c r="C58" s="90"/>
      <c r="D58" s="90"/>
      <c r="E58" s="90"/>
      <c r="F58" s="90"/>
      <c r="G58" s="89"/>
      <c r="H58" s="91"/>
      <c r="I58" s="91"/>
      <c r="J58" s="66"/>
    </row>
    <row r="59" spans="1:10" s="79" customFormat="1" x14ac:dyDescent="0.3">
      <c r="A59" s="84"/>
      <c r="B59" s="90"/>
      <c r="C59" s="90"/>
      <c r="D59" s="90"/>
      <c r="E59" s="90"/>
      <c r="F59" s="90"/>
      <c r="G59" s="89"/>
      <c r="H59" s="91"/>
      <c r="I59" s="91"/>
      <c r="J59" s="66"/>
    </row>
    <row r="60" spans="1:10" s="79" customFormat="1" x14ac:dyDescent="0.3">
      <c r="A60" s="84"/>
      <c r="B60" s="90"/>
      <c r="C60" s="90"/>
      <c r="D60" s="90"/>
      <c r="E60" s="90"/>
      <c r="F60" s="90"/>
      <c r="G60" s="89"/>
      <c r="H60" s="91"/>
      <c r="I60" s="91"/>
      <c r="J60" s="66"/>
    </row>
    <row r="61" spans="1:10" s="79" customFormat="1" x14ac:dyDescent="0.3">
      <c r="A61" s="84"/>
      <c r="B61" s="90"/>
      <c r="C61" s="90"/>
      <c r="D61" s="90"/>
      <c r="E61" s="90"/>
      <c r="F61" s="90"/>
      <c r="G61" s="89"/>
      <c r="H61" s="91"/>
      <c r="I61" s="91"/>
      <c r="J61" s="66"/>
    </row>
    <row r="62" spans="1:10" s="79" customFormat="1" x14ac:dyDescent="0.3">
      <c r="A62" s="84"/>
      <c r="B62" s="90"/>
      <c r="C62" s="90"/>
      <c r="D62" s="90"/>
      <c r="E62" s="90"/>
      <c r="F62" s="90"/>
      <c r="G62" s="89"/>
      <c r="H62" s="91"/>
      <c r="I62" s="91"/>
      <c r="J62" s="66"/>
    </row>
    <row r="63" spans="1:10" s="79" customFormat="1" x14ac:dyDescent="0.3">
      <c r="A63" s="84"/>
      <c r="B63" s="90"/>
      <c r="C63" s="90"/>
      <c r="D63" s="90"/>
      <c r="E63" s="90"/>
      <c r="F63" s="90"/>
      <c r="G63" s="89"/>
      <c r="H63" s="91"/>
      <c r="I63" s="91"/>
      <c r="J63" s="66"/>
    </row>
    <row r="64" spans="1:10" s="79" customFormat="1" x14ac:dyDescent="0.3">
      <c r="A64" s="84"/>
      <c r="B64" s="90"/>
      <c r="C64" s="90"/>
      <c r="D64" s="90"/>
      <c r="E64" s="90"/>
      <c r="F64" s="90"/>
      <c r="G64" s="89"/>
      <c r="H64" s="91"/>
      <c r="I64" s="91"/>
      <c r="J64" s="66"/>
    </row>
    <row r="65" spans="1:10" s="79" customFormat="1" x14ac:dyDescent="0.3">
      <c r="A65" s="84"/>
      <c r="B65" s="90"/>
      <c r="C65" s="90"/>
      <c r="D65" s="90"/>
      <c r="E65" s="90"/>
      <c r="F65" s="90"/>
      <c r="G65" s="89"/>
      <c r="H65" s="91"/>
      <c r="I65" s="91"/>
      <c r="J65" s="66"/>
    </row>
    <row r="66" spans="1:10" s="79" customFormat="1" x14ac:dyDescent="0.3">
      <c r="A66" s="84"/>
      <c r="B66" s="90"/>
      <c r="C66" s="90"/>
      <c r="D66" s="90"/>
      <c r="E66" s="90"/>
      <c r="F66" s="90"/>
      <c r="G66" s="89"/>
      <c r="H66" s="91"/>
      <c r="I66" s="91"/>
      <c r="J66" s="66"/>
    </row>
    <row r="67" spans="1:10" s="79" customFormat="1" x14ac:dyDescent="0.3">
      <c r="A67" s="84"/>
      <c r="B67" s="90"/>
      <c r="C67" s="90"/>
      <c r="D67" s="90"/>
      <c r="E67" s="90"/>
      <c r="F67" s="90"/>
      <c r="G67" s="89"/>
      <c r="H67" s="91"/>
      <c r="I67" s="91"/>
      <c r="J67" s="66"/>
    </row>
    <row r="68" spans="1:10" s="79" customFormat="1" x14ac:dyDescent="0.3">
      <c r="A68" s="84"/>
      <c r="B68" s="90"/>
      <c r="C68" s="90"/>
      <c r="D68" s="90"/>
      <c r="E68" s="90"/>
      <c r="F68" s="90"/>
      <c r="G68" s="89"/>
      <c r="H68" s="91"/>
      <c r="I68" s="91"/>
      <c r="J68" s="66"/>
    </row>
    <row r="69" spans="1:10" s="79" customFormat="1" x14ac:dyDescent="0.3">
      <c r="A69" s="84"/>
      <c r="B69" s="90"/>
      <c r="C69" s="90"/>
      <c r="D69" s="90"/>
      <c r="E69" s="90"/>
      <c r="F69" s="90"/>
      <c r="G69" s="89"/>
      <c r="H69" s="91"/>
      <c r="I69" s="91"/>
      <c r="J69" s="66"/>
    </row>
    <row r="70" spans="1:10" s="79" customFormat="1" x14ac:dyDescent="0.3">
      <c r="A70" s="84"/>
      <c r="B70" s="90"/>
      <c r="C70" s="90"/>
      <c r="D70" s="90"/>
      <c r="E70" s="90"/>
      <c r="F70" s="90"/>
      <c r="G70" s="89"/>
      <c r="H70" s="91"/>
      <c r="I70" s="91"/>
      <c r="J70" s="66"/>
    </row>
    <row r="71" spans="1:10" s="79" customFormat="1" x14ac:dyDescent="0.3">
      <c r="A71" s="84"/>
      <c r="B71" s="90"/>
      <c r="C71" s="90"/>
      <c r="D71" s="90"/>
      <c r="E71" s="90"/>
      <c r="F71" s="90"/>
      <c r="G71" s="89"/>
      <c r="H71" s="91"/>
      <c r="I71" s="91"/>
      <c r="J71" s="66"/>
    </row>
    <row r="72" spans="1:10" s="79" customFormat="1" x14ac:dyDescent="0.3">
      <c r="A72" s="84"/>
      <c r="B72" s="90"/>
      <c r="C72" s="90"/>
      <c r="D72" s="90"/>
      <c r="E72" s="90"/>
      <c r="F72" s="90"/>
      <c r="G72" s="89"/>
      <c r="H72" s="91"/>
      <c r="I72" s="91"/>
      <c r="J72" s="66"/>
    </row>
    <row r="73" spans="1:10" s="79" customFormat="1" x14ac:dyDescent="0.3">
      <c r="A73" s="84"/>
      <c r="B73" s="90"/>
      <c r="C73" s="90"/>
      <c r="D73" s="90"/>
      <c r="E73" s="90"/>
      <c r="F73" s="90"/>
      <c r="G73" s="89"/>
      <c r="H73" s="91"/>
      <c r="I73" s="91"/>
      <c r="J73" s="66"/>
    </row>
    <row r="74" spans="1:10" s="79" customFormat="1" x14ac:dyDescent="0.3">
      <c r="A74" s="84"/>
      <c r="B74" s="90"/>
      <c r="C74" s="90"/>
      <c r="D74" s="90"/>
      <c r="E74" s="90"/>
      <c r="F74" s="90"/>
      <c r="G74" s="89"/>
      <c r="H74" s="91"/>
      <c r="I74" s="91"/>
      <c r="J74" s="66"/>
    </row>
    <row r="75" spans="1:10" s="79" customFormat="1" x14ac:dyDescent="0.3">
      <c r="A75" s="84"/>
      <c r="B75" s="90"/>
      <c r="C75" s="90"/>
      <c r="D75" s="90"/>
      <c r="E75" s="90"/>
      <c r="F75" s="90"/>
      <c r="G75" s="89"/>
      <c r="H75" s="91"/>
      <c r="I75" s="91"/>
      <c r="J75" s="66"/>
    </row>
    <row r="76" spans="1:10" s="79" customFormat="1" x14ac:dyDescent="0.3">
      <c r="A76" s="84"/>
      <c r="B76" s="90"/>
      <c r="C76" s="90"/>
      <c r="D76" s="90"/>
      <c r="E76" s="90"/>
      <c r="F76" s="90"/>
      <c r="G76" s="89"/>
      <c r="H76" s="91"/>
      <c r="I76" s="91"/>
      <c r="J76" s="66"/>
    </row>
    <row r="77" spans="1:10" s="79" customFormat="1" x14ac:dyDescent="0.3">
      <c r="A77" s="84"/>
      <c r="B77" s="90"/>
      <c r="C77" s="90"/>
      <c r="D77" s="90"/>
      <c r="E77" s="90"/>
      <c r="F77" s="90"/>
      <c r="G77" s="89"/>
      <c r="H77" s="91"/>
      <c r="I77" s="91"/>
      <c r="J77" s="66"/>
    </row>
    <row r="78" spans="1:10" s="79" customFormat="1" x14ac:dyDescent="0.3">
      <c r="A78" s="84"/>
      <c r="B78" s="90"/>
      <c r="C78" s="90"/>
      <c r="D78" s="90"/>
      <c r="E78" s="90"/>
      <c r="F78" s="90"/>
      <c r="G78" s="89"/>
      <c r="H78" s="91"/>
      <c r="I78" s="91"/>
      <c r="J78" s="66"/>
    </row>
    <row r="79" spans="1:10" s="79" customFormat="1" x14ac:dyDescent="0.3">
      <c r="A79" s="84"/>
      <c r="B79" s="90"/>
      <c r="C79" s="90"/>
      <c r="D79" s="90"/>
      <c r="E79" s="90"/>
      <c r="F79" s="90"/>
      <c r="G79" s="89"/>
      <c r="H79" s="91"/>
      <c r="I79" s="91"/>
      <c r="J79" s="66"/>
    </row>
    <row r="80" spans="1:10" s="79" customFormat="1" x14ac:dyDescent="0.3">
      <c r="A80" s="84"/>
      <c r="B80" s="90"/>
      <c r="C80" s="90"/>
      <c r="D80" s="90"/>
      <c r="E80" s="90"/>
      <c r="F80" s="90"/>
      <c r="G80" s="89"/>
      <c r="H80" s="91"/>
      <c r="I80" s="91"/>
      <c r="J80" s="66"/>
    </row>
    <row r="81" spans="1:10" s="79" customFormat="1" x14ac:dyDescent="0.3">
      <c r="A81" s="84"/>
      <c r="B81" s="90"/>
      <c r="C81" s="90"/>
      <c r="D81" s="90"/>
      <c r="E81" s="90"/>
      <c r="F81" s="90"/>
      <c r="G81" s="89"/>
      <c r="H81" s="91"/>
      <c r="I81" s="91"/>
      <c r="J81" s="66"/>
    </row>
    <row r="82" spans="1:10" s="79" customFormat="1" x14ac:dyDescent="0.3">
      <c r="A82" s="84"/>
      <c r="B82" s="90"/>
      <c r="C82" s="90"/>
      <c r="D82" s="90"/>
      <c r="E82" s="90"/>
      <c r="F82" s="90"/>
      <c r="G82" s="89"/>
      <c r="H82" s="91"/>
      <c r="I82" s="91"/>
      <c r="J82" s="66"/>
    </row>
    <row r="83" spans="1:10" s="79" customFormat="1" x14ac:dyDescent="0.3">
      <c r="A83" s="84"/>
      <c r="B83" s="90"/>
      <c r="C83" s="90"/>
      <c r="D83" s="90"/>
      <c r="E83" s="90"/>
      <c r="F83" s="90"/>
      <c r="G83" s="89"/>
      <c r="H83" s="91"/>
      <c r="I83" s="91"/>
      <c r="J83" s="66"/>
    </row>
    <row r="84" spans="1:10" s="79" customFormat="1" x14ac:dyDescent="0.3">
      <c r="A84" s="84"/>
      <c r="B84" s="90"/>
      <c r="C84" s="90"/>
      <c r="D84" s="90"/>
      <c r="E84" s="90"/>
      <c r="F84" s="90"/>
      <c r="G84" s="89"/>
      <c r="H84" s="91"/>
      <c r="I84" s="91"/>
      <c r="J84" s="66"/>
    </row>
    <row r="85" spans="1:10" s="79" customFormat="1" x14ac:dyDescent="0.3">
      <c r="A85" s="84"/>
      <c r="B85" s="90"/>
      <c r="C85" s="90"/>
      <c r="D85" s="90"/>
      <c r="E85" s="90"/>
      <c r="F85" s="90"/>
      <c r="G85" s="89"/>
      <c r="H85" s="91"/>
      <c r="I85" s="91"/>
      <c r="J85" s="66"/>
    </row>
    <row r="86" spans="1:10" s="79" customFormat="1" x14ac:dyDescent="0.3">
      <c r="A86" s="84"/>
      <c r="B86" s="90"/>
      <c r="C86" s="90"/>
      <c r="D86" s="90"/>
      <c r="E86" s="90"/>
      <c r="F86" s="90"/>
      <c r="G86" s="89"/>
      <c r="H86" s="91"/>
      <c r="I86" s="91"/>
      <c r="J86" s="66"/>
    </row>
    <row r="87" spans="1:10" s="79" customFormat="1" x14ac:dyDescent="0.3">
      <c r="A87" s="84"/>
      <c r="B87" s="90"/>
      <c r="C87" s="90"/>
      <c r="D87" s="90"/>
      <c r="E87" s="90"/>
      <c r="F87" s="90"/>
      <c r="G87" s="89"/>
      <c r="H87" s="91"/>
      <c r="I87" s="91"/>
      <c r="J87" s="66"/>
    </row>
    <row r="88" spans="1:10" s="79" customFormat="1" x14ac:dyDescent="0.3">
      <c r="A88" s="84"/>
      <c r="B88" s="90"/>
      <c r="C88" s="90"/>
      <c r="D88" s="90"/>
      <c r="E88" s="90"/>
      <c r="F88" s="90"/>
      <c r="G88" s="89"/>
      <c r="H88" s="91"/>
      <c r="I88" s="91"/>
      <c r="J88" s="66"/>
    </row>
    <row r="89" spans="1:10" s="79" customFormat="1" x14ac:dyDescent="0.3">
      <c r="A89" s="84"/>
      <c r="B89" s="90"/>
      <c r="C89" s="90"/>
      <c r="D89" s="90"/>
      <c r="E89" s="90"/>
      <c r="F89" s="90"/>
      <c r="G89" s="89"/>
      <c r="H89" s="91"/>
      <c r="I89" s="91"/>
      <c r="J89" s="66"/>
    </row>
    <row r="90" spans="1:10" s="79" customFormat="1" x14ac:dyDescent="0.3">
      <c r="A90" s="84"/>
      <c r="B90" s="90"/>
      <c r="C90" s="90"/>
      <c r="D90" s="90"/>
      <c r="E90" s="90"/>
      <c r="F90" s="90"/>
      <c r="G90" s="89"/>
      <c r="H90" s="91"/>
      <c r="I90" s="91"/>
      <c r="J90" s="66"/>
    </row>
    <row r="91" spans="1:10" s="79" customFormat="1" x14ac:dyDescent="0.3">
      <c r="A91" s="84"/>
      <c r="B91" s="90"/>
      <c r="C91" s="90"/>
      <c r="D91" s="90"/>
      <c r="E91" s="90"/>
      <c r="F91" s="90"/>
      <c r="G91" s="89"/>
      <c r="H91" s="91"/>
      <c r="I91" s="91"/>
      <c r="J91" s="66"/>
    </row>
    <row r="92" spans="1:10" s="79" customFormat="1" x14ac:dyDescent="0.3">
      <c r="A92" s="84"/>
      <c r="B92" s="90"/>
      <c r="C92" s="90"/>
      <c r="D92" s="90"/>
      <c r="E92" s="90"/>
      <c r="F92" s="90"/>
      <c r="G92" s="89"/>
      <c r="H92" s="91"/>
      <c r="I92" s="91"/>
      <c r="J92" s="66"/>
    </row>
    <row r="93" spans="1:10" s="79" customFormat="1" x14ac:dyDescent="0.3">
      <c r="A93" s="84"/>
      <c r="B93" s="90"/>
      <c r="C93" s="90"/>
      <c r="D93" s="90"/>
      <c r="E93" s="90"/>
      <c r="F93" s="90"/>
      <c r="G93" s="89"/>
      <c r="H93" s="91"/>
      <c r="I93" s="91"/>
      <c r="J93" s="66"/>
    </row>
    <row r="94" spans="1:10" s="79" customFormat="1" x14ac:dyDescent="0.3">
      <c r="A94" s="84"/>
      <c r="B94" s="90"/>
      <c r="C94" s="90"/>
      <c r="D94" s="90"/>
      <c r="E94" s="90"/>
      <c r="F94" s="90"/>
      <c r="G94" s="89"/>
      <c r="H94" s="91"/>
      <c r="I94" s="91"/>
      <c r="J94" s="66"/>
    </row>
    <row r="95" spans="1:10" s="79" customFormat="1" x14ac:dyDescent="0.3">
      <c r="A95" s="84"/>
      <c r="B95" s="90"/>
      <c r="C95" s="90"/>
      <c r="D95" s="90"/>
      <c r="E95" s="90"/>
      <c r="F95" s="90"/>
      <c r="G95" s="89"/>
      <c r="H95" s="91"/>
      <c r="I95" s="91"/>
      <c r="J95" s="66"/>
    </row>
    <row r="96" spans="1:10" s="79" customFormat="1" x14ac:dyDescent="0.3">
      <c r="A96" s="84"/>
      <c r="B96" s="90"/>
      <c r="C96" s="90"/>
      <c r="D96" s="90"/>
      <c r="E96" s="90"/>
      <c r="F96" s="90"/>
      <c r="G96" s="89"/>
      <c r="H96" s="91"/>
      <c r="I96" s="91"/>
      <c r="J96" s="66"/>
    </row>
    <row r="97" spans="1:12" s="79" customFormat="1" x14ac:dyDescent="0.3">
      <c r="A97" s="84"/>
      <c r="B97" s="90"/>
      <c r="C97" s="90"/>
      <c r="D97" s="90"/>
      <c r="E97" s="90"/>
      <c r="F97" s="90"/>
      <c r="G97" s="89"/>
      <c r="H97" s="91"/>
      <c r="I97" s="91"/>
      <c r="J97" s="66"/>
    </row>
    <row r="98" spans="1:12" s="79" customFormat="1" x14ac:dyDescent="0.3">
      <c r="A98" s="84"/>
      <c r="B98" s="90"/>
      <c r="C98" s="90"/>
      <c r="D98" s="90"/>
      <c r="E98" s="90"/>
      <c r="F98" s="90"/>
      <c r="G98" s="89"/>
      <c r="H98" s="91"/>
      <c r="I98" s="91"/>
      <c r="J98" s="66"/>
    </row>
    <row r="99" spans="1:12" s="79" customFormat="1" x14ac:dyDescent="0.3">
      <c r="A99" s="84"/>
      <c r="B99" s="90"/>
      <c r="C99" s="90"/>
      <c r="D99" s="90"/>
      <c r="E99" s="90"/>
      <c r="F99" s="90"/>
      <c r="G99" s="89"/>
      <c r="H99" s="91"/>
      <c r="I99" s="91"/>
      <c r="J99" s="66"/>
    </row>
    <row r="100" spans="1:12" s="79" customFormat="1" x14ac:dyDescent="0.3">
      <c r="A100" s="84"/>
      <c r="B100" s="90"/>
      <c r="C100" s="90"/>
      <c r="D100" s="90"/>
      <c r="E100" s="90"/>
      <c r="F100" s="90"/>
      <c r="G100" s="89"/>
      <c r="H100" s="91"/>
      <c r="I100" s="91"/>
      <c r="J100" s="66"/>
    </row>
    <row r="101" spans="1:12" s="79" customFormat="1" x14ac:dyDescent="0.3">
      <c r="A101" s="84"/>
      <c r="B101" s="90"/>
      <c r="C101" s="90"/>
      <c r="D101" s="90"/>
      <c r="E101" s="90"/>
      <c r="F101" s="90"/>
      <c r="G101" s="89"/>
      <c r="H101" s="91"/>
      <c r="I101" s="91"/>
      <c r="J101" s="66"/>
    </row>
    <row r="102" spans="1:12" s="79" customFormat="1" x14ac:dyDescent="0.3">
      <c r="A102" s="84"/>
      <c r="B102" s="90"/>
      <c r="C102" s="90"/>
      <c r="D102" s="90"/>
      <c r="E102" s="90"/>
      <c r="F102" s="90"/>
      <c r="G102" s="89"/>
      <c r="H102" s="91"/>
      <c r="I102" s="91"/>
      <c r="J102" s="66"/>
    </row>
    <row r="103" spans="1:12" s="79" customFormat="1" x14ac:dyDescent="0.3">
      <c r="A103" s="84"/>
      <c r="B103" s="90"/>
      <c r="C103" s="90"/>
      <c r="D103" s="90"/>
      <c r="E103" s="90"/>
      <c r="F103" s="90"/>
      <c r="G103" s="89"/>
      <c r="H103" s="91"/>
      <c r="I103" s="91"/>
      <c r="J103" s="66"/>
    </row>
    <row r="104" spans="1:12" s="27" customFormat="1" x14ac:dyDescent="0.3">
      <c r="A104"/>
      <c r="B104"/>
      <c r="C104"/>
      <c r="D104"/>
      <c r="E104"/>
      <c r="F104"/>
      <c r="G104"/>
      <c r="H104"/>
      <c r="I104"/>
      <c r="J104"/>
      <c r="K104"/>
      <c r="L104"/>
    </row>
    <row r="105" spans="1:12" s="79" customFormat="1" x14ac:dyDescent="0.3">
      <c r="A105"/>
      <c r="B105"/>
      <c r="C105"/>
      <c r="D105"/>
      <c r="E105"/>
      <c r="F105"/>
      <c r="G105"/>
      <c r="H105"/>
      <c r="I105"/>
      <c r="J105"/>
      <c r="K105"/>
      <c r="L105"/>
    </row>
    <row r="106" spans="1:12" x14ac:dyDescent="0.3">
      <c r="A106"/>
      <c r="B106"/>
      <c r="C106"/>
      <c r="D106"/>
      <c r="E106"/>
      <c r="F106"/>
      <c r="G106"/>
      <c r="H106"/>
      <c r="I106"/>
    </row>
    <row r="107" spans="1:12" s="27" customFormat="1" ht="14.4" hidden="1" customHeight="1" x14ac:dyDescent="0.3">
      <c r="A107"/>
      <c r="B107"/>
      <c r="C107"/>
      <c r="D107"/>
      <c r="E107"/>
      <c r="F107"/>
      <c r="G107"/>
      <c r="H107"/>
      <c r="I107"/>
      <c r="J107"/>
      <c r="K107"/>
      <c r="L107"/>
    </row>
    <row r="108" spans="1:12" s="27" customFormat="1" ht="14.4" hidden="1" customHeight="1" x14ac:dyDescent="0.3">
      <c r="A108"/>
      <c r="B108"/>
      <c r="C108"/>
      <c r="D108"/>
      <c r="E108"/>
      <c r="F108"/>
      <c r="G108"/>
      <c r="H108"/>
      <c r="I108"/>
      <c r="J108"/>
      <c r="K108"/>
      <c r="L108"/>
    </row>
    <row r="109" spans="1:12" s="27" customFormat="1" ht="14.4" hidden="1" customHeight="1" x14ac:dyDescent="0.3">
      <c r="A109"/>
      <c r="B109"/>
      <c r="C109"/>
      <c r="D109"/>
      <c r="E109"/>
      <c r="F109"/>
      <c r="G109"/>
      <c r="H109"/>
      <c r="I109"/>
      <c r="J109"/>
      <c r="K109"/>
      <c r="L109"/>
    </row>
    <row r="110" spans="1:12" s="27" customFormat="1" ht="14.4" hidden="1" customHeight="1" x14ac:dyDescent="0.3">
      <c r="A110"/>
      <c r="B110"/>
      <c r="C110"/>
      <c r="D110"/>
      <c r="E110"/>
      <c r="F110"/>
      <c r="G110"/>
      <c r="H110"/>
      <c r="I110"/>
      <c r="J110"/>
      <c r="K110"/>
      <c r="L110"/>
    </row>
    <row r="111" spans="1:12" s="27" customFormat="1" ht="14.4" hidden="1" customHeight="1" x14ac:dyDescent="0.3">
      <c r="A111"/>
      <c r="B111"/>
      <c r="C111"/>
      <c r="D111"/>
      <c r="E111"/>
      <c r="F111"/>
      <c r="G111"/>
      <c r="H111"/>
      <c r="I111"/>
      <c r="J111"/>
      <c r="K111"/>
      <c r="L111"/>
    </row>
    <row r="112" spans="1:12" s="27" customFormat="1" ht="14.4" hidden="1" customHeight="1" x14ac:dyDescent="0.3">
      <c r="A112"/>
      <c r="B112"/>
      <c r="C112"/>
      <c r="D112"/>
      <c r="E112"/>
      <c r="F112"/>
      <c r="G112"/>
      <c r="H112"/>
      <c r="I112"/>
      <c r="J112"/>
      <c r="K112"/>
      <c r="L112"/>
    </row>
    <row r="113" spans="1:12" s="27" customFormat="1" ht="14.4" hidden="1" customHeight="1" x14ac:dyDescent="0.3">
      <c r="A113"/>
      <c r="B113"/>
      <c r="C113"/>
      <c r="D113"/>
      <c r="E113"/>
      <c r="F113"/>
      <c r="G113"/>
      <c r="H113"/>
      <c r="I113"/>
      <c r="J113"/>
      <c r="K113"/>
      <c r="L113"/>
    </row>
    <row r="114" spans="1:12" s="27" customFormat="1" ht="14.4" hidden="1" customHeight="1" x14ac:dyDescent="0.3">
      <c r="A114"/>
      <c r="B114"/>
      <c r="C114"/>
      <c r="D114"/>
      <c r="E114"/>
      <c r="F114"/>
      <c r="G114"/>
      <c r="H114"/>
      <c r="I114"/>
      <c r="J114"/>
      <c r="K114"/>
      <c r="L114"/>
    </row>
    <row r="115" spans="1:12" s="27" customFormat="1" ht="14.4" hidden="1" customHeight="1" x14ac:dyDescent="0.3">
      <c r="A115"/>
      <c r="B115"/>
      <c r="C115"/>
      <c r="D115"/>
      <c r="E115"/>
      <c r="F115"/>
      <c r="G115"/>
      <c r="H115"/>
      <c r="I115"/>
      <c r="J115"/>
      <c r="K115"/>
      <c r="L115"/>
    </row>
    <row r="116" spans="1:12" s="27" customFormat="1" ht="14.4" hidden="1" customHeight="1" x14ac:dyDescent="0.3">
      <c r="A116"/>
      <c r="B116"/>
      <c r="C116"/>
      <c r="D116"/>
      <c r="E116"/>
      <c r="F116"/>
      <c r="G116"/>
      <c r="H116"/>
      <c r="I116"/>
      <c r="J116"/>
      <c r="K116"/>
      <c r="L116"/>
    </row>
    <row r="117" spans="1:12" s="27" customFormat="1" ht="14.4" hidden="1" customHeight="1" x14ac:dyDescent="0.3">
      <c r="A117"/>
      <c r="B117"/>
      <c r="C117"/>
      <c r="D117"/>
      <c r="E117"/>
      <c r="F117"/>
      <c r="G117"/>
      <c r="H117"/>
      <c r="I117"/>
      <c r="J117"/>
      <c r="K117"/>
      <c r="L117"/>
    </row>
    <row r="118" spans="1:12" s="27" customFormat="1" ht="14.4" hidden="1" customHeight="1" x14ac:dyDescent="0.3">
      <c r="A118"/>
      <c r="B118"/>
      <c r="C118"/>
      <c r="D118"/>
      <c r="E118"/>
      <c r="F118"/>
      <c r="G118"/>
      <c r="H118"/>
      <c r="I118"/>
      <c r="J118"/>
      <c r="K118"/>
      <c r="L118"/>
    </row>
    <row r="119" spans="1:12" s="27" customFormat="1" ht="14.4" hidden="1" customHeight="1" x14ac:dyDescent="0.3">
      <c r="A119"/>
      <c r="B119"/>
      <c r="C119"/>
      <c r="D119"/>
      <c r="E119"/>
      <c r="F119"/>
      <c r="G119"/>
      <c r="H119"/>
      <c r="I119"/>
      <c r="J119"/>
      <c r="K119"/>
      <c r="L119"/>
    </row>
    <row r="120" spans="1:12" s="27" customFormat="1" ht="14.4" hidden="1" customHeight="1" x14ac:dyDescent="0.3">
      <c r="A120"/>
      <c r="B120"/>
      <c r="C120"/>
      <c r="D120"/>
      <c r="E120"/>
      <c r="F120"/>
      <c r="G120"/>
      <c r="H120"/>
      <c r="I120"/>
      <c r="J120"/>
      <c r="K120"/>
      <c r="L120"/>
    </row>
    <row r="121" spans="1:12" s="27" customFormat="1" ht="14.4" hidden="1" customHeight="1" x14ac:dyDescent="0.3">
      <c r="A121"/>
      <c r="B121"/>
      <c r="C121"/>
      <c r="D121"/>
      <c r="E121"/>
      <c r="F121"/>
      <c r="G121"/>
      <c r="H121"/>
      <c r="I121"/>
      <c r="J121"/>
      <c r="K121"/>
      <c r="L121"/>
    </row>
    <row r="122" spans="1:12" s="27" customFormat="1" ht="14.4" hidden="1" customHeight="1" x14ac:dyDescent="0.3">
      <c r="A122"/>
      <c r="B122"/>
      <c r="C122"/>
      <c r="D122"/>
      <c r="E122"/>
      <c r="F122"/>
      <c r="G122"/>
      <c r="H122"/>
      <c r="I122"/>
      <c r="J122"/>
      <c r="K122"/>
      <c r="L122"/>
    </row>
    <row r="123" spans="1:12" s="27" customFormat="1" ht="14.4" hidden="1" customHeight="1" x14ac:dyDescent="0.3">
      <c r="A123"/>
      <c r="B123"/>
      <c r="C123"/>
      <c r="D123"/>
      <c r="E123"/>
      <c r="F123"/>
      <c r="G123"/>
      <c r="H123"/>
      <c r="I123"/>
      <c r="J123"/>
      <c r="K123"/>
      <c r="L123"/>
    </row>
    <row r="124" spans="1:12" s="27" customFormat="1" ht="14.4" hidden="1" customHeight="1" x14ac:dyDescent="0.3">
      <c r="A124"/>
      <c r="B124"/>
      <c r="C124"/>
      <c r="D124"/>
      <c r="E124"/>
      <c r="F124"/>
      <c r="G124"/>
      <c r="H124"/>
      <c r="I124"/>
      <c r="J124"/>
      <c r="K124"/>
      <c r="L124"/>
    </row>
    <row r="125" spans="1:12" s="27" customFormat="1" ht="14.4" hidden="1" customHeight="1" x14ac:dyDescent="0.3">
      <c r="A125"/>
      <c r="B125"/>
      <c r="C125"/>
      <c r="D125"/>
      <c r="E125"/>
      <c r="F125"/>
      <c r="G125"/>
      <c r="H125"/>
      <c r="I125"/>
      <c r="J125"/>
      <c r="K125"/>
      <c r="L125"/>
    </row>
    <row r="126" spans="1:12" s="27" customFormat="1" ht="14.4" hidden="1" customHeight="1" x14ac:dyDescent="0.3">
      <c r="A126"/>
      <c r="B126"/>
      <c r="C126"/>
      <c r="D126"/>
      <c r="E126"/>
      <c r="F126"/>
      <c r="G126"/>
      <c r="H126"/>
      <c r="I126"/>
      <c r="J126"/>
      <c r="K126"/>
      <c r="L126"/>
    </row>
    <row r="127" spans="1:12" s="27" customFormat="1" ht="14.4" hidden="1" customHeight="1" x14ac:dyDescent="0.3">
      <c r="A127"/>
      <c r="B127"/>
      <c r="C127"/>
      <c r="D127"/>
      <c r="E127"/>
      <c r="F127"/>
      <c r="G127"/>
      <c r="H127"/>
      <c r="I127"/>
      <c r="J127"/>
      <c r="K127"/>
      <c r="L127"/>
    </row>
    <row r="128" spans="1:12" s="27" customFormat="1" ht="14.4" hidden="1" customHeight="1" x14ac:dyDescent="0.3">
      <c r="A128"/>
      <c r="B128"/>
      <c r="C128"/>
      <c r="D128"/>
      <c r="E128"/>
      <c r="F128"/>
      <c r="G128"/>
      <c r="H128"/>
      <c r="I128"/>
      <c r="J128"/>
      <c r="K128"/>
      <c r="L128"/>
    </row>
    <row r="129" spans="1:12" s="27" customFormat="1" ht="14.4" hidden="1" customHeight="1" x14ac:dyDescent="0.3">
      <c r="A129"/>
      <c r="B129"/>
      <c r="C129"/>
      <c r="D129"/>
      <c r="E129"/>
      <c r="F129"/>
      <c r="G129"/>
      <c r="H129"/>
      <c r="I129"/>
      <c r="J129"/>
      <c r="K129"/>
      <c r="L129"/>
    </row>
    <row r="130" spans="1:12" s="27" customFormat="1" ht="14.4" hidden="1" customHeight="1" x14ac:dyDescent="0.3">
      <c r="A130"/>
      <c r="B130"/>
      <c r="C130"/>
      <c r="D130"/>
      <c r="E130"/>
      <c r="F130"/>
      <c r="G130"/>
      <c r="H130"/>
      <c r="I130"/>
      <c r="J130"/>
      <c r="K130"/>
      <c r="L130"/>
    </row>
    <row r="131" spans="1:12" s="27" customFormat="1" ht="14.4" hidden="1" customHeight="1" x14ac:dyDescent="0.3">
      <c r="A131"/>
      <c r="B131"/>
      <c r="C131"/>
      <c r="D131"/>
      <c r="E131"/>
      <c r="F131"/>
      <c r="G131"/>
      <c r="H131"/>
      <c r="I131"/>
      <c r="J131"/>
      <c r="K131"/>
      <c r="L131"/>
    </row>
    <row r="132" spans="1:12" s="27" customFormat="1" ht="14.4" hidden="1" customHeight="1" x14ac:dyDescent="0.3">
      <c r="A132"/>
      <c r="B132"/>
      <c r="C132"/>
      <c r="D132"/>
      <c r="E132"/>
      <c r="F132"/>
      <c r="G132"/>
      <c r="H132"/>
      <c r="I132"/>
      <c r="J132"/>
      <c r="K132"/>
      <c r="L132"/>
    </row>
    <row r="133" spans="1:12" s="27" customFormat="1" ht="14.4" hidden="1" customHeight="1" x14ac:dyDescent="0.3">
      <c r="A133"/>
      <c r="B133"/>
      <c r="C133"/>
      <c r="D133"/>
      <c r="E133"/>
      <c r="F133"/>
      <c r="G133"/>
      <c r="H133"/>
      <c r="I133"/>
      <c r="J133"/>
      <c r="K133"/>
      <c r="L133"/>
    </row>
    <row r="134" spans="1:12" s="27" customFormat="1" ht="14.4" hidden="1" customHeight="1" x14ac:dyDescent="0.3">
      <c r="A134"/>
      <c r="B134"/>
      <c r="C134"/>
      <c r="D134"/>
      <c r="E134"/>
      <c r="F134"/>
      <c r="G134"/>
      <c r="H134"/>
      <c r="I134"/>
      <c r="J134"/>
      <c r="K134"/>
      <c r="L134"/>
    </row>
    <row r="135" spans="1:12" s="27" customFormat="1" ht="14.4" hidden="1" customHeight="1" x14ac:dyDescent="0.3">
      <c r="A135"/>
      <c r="B135"/>
      <c r="C135"/>
      <c r="D135"/>
      <c r="E135"/>
      <c r="F135"/>
      <c r="G135"/>
      <c r="H135"/>
      <c r="I135"/>
      <c r="J135"/>
      <c r="K135"/>
      <c r="L135"/>
    </row>
    <row r="136" spans="1:12" s="27" customFormat="1" ht="14.4" hidden="1" customHeight="1" x14ac:dyDescent="0.3">
      <c r="A136"/>
      <c r="B136"/>
      <c r="C136"/>
      <c r="D136"/>
      <c r="E136"/>
      <c r="F136"/>
      <c r="G136"/>
      <c r="H136"/>
      <c r="I136"/>
      <c r="J136"/>
      <c r="K136"/>
      <c r="L136"/>
    </row>
    <row r="137" spans="1:12" s="27" customFormat="1" ht="14.4" hidden="1" customHeight="1" x14ac:dyDescent="0.3">
      <c r="A137"/>
      <c r="B137"/>
      <c r="C137"/>
      <c r="D137"/>
      <c r="E137"/>
      <c r="F137"/>
      <c r="G137"/>
      <c r="H137"/>
      <c r="I137"/>
      <c r="J137"/>
      <c r="K137"/>
      <c r="L137"/>
    </row>
    <row r="138" spans="1:12" s="27" customFormat="1" ht="14.4" hidden="1" customHeight="1" x14ac:dyDescent="0.3">
      <c r="A138"/>
      <c r="B138"/>
      <c r="C138"/>
      <c r="D138"/>
      <c r="E138"/>
      <c r="F138"/>
      <c r="G138"/>
      <c r="H138"/>
      <c r="I138"/>
      <c r="J138"/>
      <c r="K138"/>
      <c r="L138"/>
    </row>
    <row r="139" spans="1:12" s="27" customFormat="1" ht="14.4" hidden="1" customHeight="1" x14ac:dyDescent="0.3">
      <c r="A139"/>
      <c r="B139"/>
      <c r="C139"/>
      <c r="D139"/>
      <c r="E139"/>
      <c r="F139"/>
      <c r="G139"/>
      <c r="H139"/>
      <c r="I139"/>
      <c r="J139"/>
      <c r="K139"/>
      <c r="L139"/>
    </row>
    <row r="140" spans="1:12" s="27" customFormat="1" ht="14.4" hidden="1" customHeight="1" x14ac:dyDescent="0.3">
      <c r="A140"/>
      <c r="B140"/>
      <c r="C140"/>
      <c r="D140"/>
      <c r="E140"/>
      <c r="F140"/>
      <c r="G140"/>
      <c r="H140"/>
      <c r="I140"/>
      <c r="J140"/>
      <c r="K140"/>
      <c r="L140"/>
    </row>
    <row r="141" spans="1:12" s="27" customFormat="1" ht="14.4" hidden="1" customHeight="1" x14ac:dyDescent="0.3">
      <c r="A141"/>
      <c r="B141"/>
      <c r="C141"/>
      <c r="D141"/>
      <c r="E141"/>
      <c r="F141"/>
      <c r="G141"/>
      <c r="H141"/>
      <c r="I141"/>
      <c r="J141"/>
      <c r="K141"/>
      <c r="L141"/>
    </row>
    <row r="142" spans="1:12" s="27" customFormat="1" ht="14.4" hidden="1" customHeight="1" x14ac:dyDescent="0.3">
      <c r="A142"/>
      <c r="B142"/>
      <c r="C142"/>
      <c r="D142"/>
      <c r="E142"/>
      <c r="F142"/>
      <c r="G142"/>
      <c r="H142"/>
      <c r="I142"/>
      <c r="J142"/>
      <c r="K142"/>
      <c r="L142"/>
    </row>
    <row r="143" spans="1:12" s="27" customFormat="1" ht="14.4" hidden="1" customHeight="1" x14ac:dyDescent="0.3">
      <c r="A143"/>
      <c r="B143"/>
      <c r="C143"/>
      <c r="D143"/>
      <c r="E143"/>
      <c r="F143"/>
      <c r="G143"/>
      <c r="H143"/>
      <c r="I143"/>
      <c r="J143"/>
      <c r="K143"/>
      <c r="L143"/>
    </row>
    <row r="144" spans="1:12" s="27" customFormat="1" ht="14.4" hidden="1" customHeight="1" x14ac:dyDescent="0.3">
      <c r="A144"/>
      <c r="B144"/>
      <c r="C144"/>
      <c r="D144"/>
      <c r="E144"/>
      <c r="F144"/>
      <c r="G144"/>
      <c r="H144"/>
      <c r="I144"/>
      <c r="J144"/>
      <c r="K144"/>
      <c r="L144"/>
    </row>
    <row r="145" spans="1:12" s="27" customFormat="1" ht="14.4" hidden="1" customHeight="1" x14ac:dyDescent="0.3">
      <c r="A145"/>
      <c r="B145"/>
      <c r="C145"/>
      <c r="D145"/>
      <c r="E145"/>
      <c r="F145"/>
      <c r="G145"/>
      <c r="H145"/>
      <c r="I145"/>
      <c r="J145"/>
      <c r="K145"/>
      <c r="L145"/>
    </row>
    <row r="146" spans="1:12" s="27" customFormat="1" ht="14.4" hidden="1" customHeight="1" x14ac:dyDescent="0.3">
      <c r="A146"/>
      <c r="B146"/>
      <c r="C146"/>
      <c r="D146"/>
      <c r="E146"/>
      <c r="F146"/>
      <c r="G146"/>
      <c r="H146"/>
      <c r="I146"/>
      <c r="J146"/>
      <c r="K146"/>
      <c r="L146"/>
    </row>
    <row r="147" spans="1:12" s="27" customFormat="1" ht="14.4" hidden="1" customHeight="1" x14ac:dyDescent="0.3">
      <c r="A147"/>
      <c r="B147"/>
      <c r="C147"/>
      <c r="D147"/>
      <c r="E147"/>
      <c r="F147"/>
      <c r="G147"/>
      <c r="H147"/>
      <c r="I147"/>
      <c r="J147"/>
      <c r="K147"/>
      <c r="L147"/>
    </row>
    <row r="148" spans="1:12" s="27" customFormat="1" ht="14.4" hidden="1" customHeight="1" x14ac:dyDescent="0.3">
      <c r="A148"/>
      <c r="B148"/>
      <c r="C148"/>
      <c r="D148"/>
      <c r="E148"/>
      <c r="F148"/>
      <c r="G148"/>
      <c r="H148"/>
      <c r="I148"/>
      <c r="J148"/>
      <c r="K148"/>
      <c r="L148"/>
    </row>
    <row r="149" spans="1:12" s="27" customFormat="1" ht="14.4" hidden="1" customHeight="1" x14ac:dyDescent="0.3">
      <c r="A149"/>
      <c r="B149"/>
      <c r="C149"/>
      <c r="D149"/>
      <c r="E149"/>
      <c r="F149"/>
      <c r="G149"/>
      <c r="H149"/>
      <c r="I149"/>
      <c r="J149"/>
      <c r="K149"/>
      <c r="L149"/>
    </row>
    <row r="150" spans="1:12" s="27" customFormat="1" ht="14.4" hidden="1" customHeight="1" x14ac:dyDescent="0.3">
      <c r="A150"/>
      <c r="B150"/>
      <c r="C150"/>
      <c r="D150"/>
      <c r="E150"/>
      <c r="F150"/>
      <c r="G150"/>
      <c r="H150"/>
      <c r="I150"/>
      <c r="J150"/>
      <c r="K150"/>
      <c r="L150"/>
    </row>
    <row r="151" spans="1:12" s="27" customFormat="1" ht="14.4" hidden="1" customHeight="1" x14ac:dyDescent="0.3">
      <c r="A151"/>
      <c r="B151"/>
      <c r="C151"/>
      <c r="D151"/>
      <c r="E151"/>
      <c r="F151"/>
      <c r="G151"/>
      <c r="H151"/>
      <c r="I151"/>
      <c r="J151"/>
      <c r="K151"/>
      <c r="L151"/>
    </row>
    <row r="152" spans="1:12" s="27" customFormat="1" ht="14.4" hidden="1" customHeight="1" x14ac:dyDescent="0.3">
      <c r="A152"/>
      <c r="B152"/>
      <c r="C152"/>
      <c r="D152"/>
      <c r="E152"/>
      <c r="F152"/>
      <c r="G152"/>
      <c r="H152"/>
      <c r="I152"/>
      <c r="J152"/>
      <c r="K152"/>
      <c r="L152"/>
    </row>
    <row r="153" spans="1:12" s="27" customFormat="1" ht="14.4" hidden="1" customHeight="1" x14ac:dyDescent="0.3">
      <c r="A153"/>
      <c r="B153"/>
      <c r="C153"/>
      <c r="D153"/>
      <c r="E153"/>
      <c r="F153"/>
      <c r="G153"/>
      <c r="H153"/>
      <c r="I153"/>
      <c r="J153"/>
      <c r="K153"/>
      <c r="L153"/>
    </row>
    <row r="154" spans="1:12" s="27" customFormat="1" ht="14.4" hidden="1" customHeight="1" x14ac:dyDescent="0.3">
      <c r="A154"/>
      <c r="B154"/>
      <c r="C154"/>
      <c r="D154"/>
      <c r="E154"/>
      <c r="F154"/>
      <c r="G154"/>
      <c r="H154"/>
      <c r="I154"/>
      <c r="J154"/>
      <c r="K154"/>
      <c r="L154"/>
    </row>
    <row r="155" spans="1:12" s="27" customFormat="1" ht="14.4" hidden="1" customHeight="1" x14ac:dyDescent="0.3">
      <c r="A155"/>
      <c r="B155"/>
      <c r="C155"/>
      <c r="D155"/>
      <c r="E155"/>
      <c r="F155"/>
      <c r="G155"/>
      <c r="H155"/>
      <c r="I155"/>
      <c r="J155"/>
      <c r="K155"/>
      <c r="L155"/>
    </row>
    <row r="156" spans="1:12" s="27" customFormat="1" ht="14.4" hidden="1" customHeight="1" x14ac:dyDescent="0.3">
      <c r="A156"/>
      <c r="B156"/>
      <c r="C156"/>
      <c r="D156"/>
      <c r="E156"/>
      <c r="F156"/>
      <c r="G156"/>
      <c r="H156"/>
      <c r="I156"/>
      <c r="J156"/>
      <c r="K156"/>
      <c r="L156"/>
    </row>
    <row r="157" spans="1:12" s="27" customFormat="1" ht="14.4" hidden="1" customHeight="1" x14ac:dyDescent="0.3">
      <c r="A157"/>
      <c r="B157"/>
      <c r="C157"/>
      <c r="D157"/>
      <c r="E157"/>
      <c r="F157"/>
      <c r="G157"/>
      <c r="H157"/>
      <c r="I157"/>
      <c r="J157"/>
      <c r="K157"/>
      <c r="L157"/>
    </row>
    <row r="158" spans="1:12" s="27" customFormat="1" ht="14.4" hidden="1" customHeight="1" x14ac:dyDescent="0.3">
      <c r="A158"/>
      <c r="B158"/>
      <c r="C158"/>
      <c r="D158"/>
      <c r="E158"/>
      <c r="F158"/>
      <c r="G158"/>
      <c r="H158"/>
      <c r="I158"/>
      <c r="J158"/>
      <c r="K158"/>
      <c r="L158"/>
    </row>
    <row r="159" spans="1:12" s="27" customFormat="1" ht="14.4" hidden="1" customHeight="1" x14ac:dyDescent="0.3">
      <c r="A159"/>
      <c r="B159"/>
      <c r="C159"/>
      <c r="D159"/>
      <c r="E159"/>
      <c r="F159"/>
      <c r="G159"/>
      <c r="H159"/>
      <c r="I159"/>
      <c r="J159"/>
      <c r="K159"/>
      <c r="L159"/>
    </row>
    <row r="160" spans="1:12" s="27" customFormat="1" ht="14.4" hidden="1" customHeight="1" x14ac:dyDescent="0.3">
      <c r="A160"/>
      <c r="B160"/>
      <c r="C160"/>
      <c r="D160"/>
      <c r="E160"/>
      <c r="F160"/>
      <c r="G160"/>
      <c r="H160"/>
      <c r="I160"/>
      <c r="J160"/>
      <c r="K160"/>
      <c r="L160"/>
    </row>
    <row r="161" spans="1:12" s="27" customFormat="1" ht="14.4" hidden="1" customHeight="1" x14ac:dyDescent="0.3">
      <c r="A161"/>
      <c r="B161"/>
      <c r="C161"/>
      <c r="D161"/>
      <c r="E161"/>
      <c r="F161"/>
      <c r="G161"/>
      <c r="H161"/>
      <c r="I161"/>
      <c r="J161"/>
      <c r="K161"/>
      <c r="L161"/>
    </row>
    <row r="162" spans="1:12" ht="14.4" hidden="1" customHeight="1" x14ac:dyDescent="0.3">
      <c r="A162"/>
      <c r="B162"/>
      <c r="C162"/>
      <c r="D162"/>
      <c r="E162"/>
      <c r="F162"/>
      <c r="G162"/>
      <c r="H162"/>
      <c r="I162"/>
    </row>
    <row r="163" spans="1:12" ht="14.4" hidden="1" customHeight="1" x14ac:dyDescent="0.3">
      <c r="A163"/>
      <c r="B163"/>
      <c r="C163"/>
      <c r="D163"/>
      <c r="E163"/>
      <c r="F163"/>
      <c r="G163"/>
      <c r="H163"/>
      <c r="I163"/>
    </row>
    <row r="164" spans="1:12" x14ac:dyDescent="0.3">
      <c r="A164"/>
      <c r="B164"/>
      <c r="C164"/>
      <c r="D164"/>
      <c r="E164"/>
      <c r="F164"/>
      <c r="G164"/>
      <c r="H164"/>
      <c r="I164"/>
    </row>
    <row r="165" spans="1:12" x14ac:dyDescent="0.3">
      <c r="A165"/>
      <c r="B165"/>
      <c r="C165"/>
      <c r="D165"/>
      <c r="E165"/>
      <c r="F165"/>
      <c r="G165"/>
      <c r="H165"/>
      <c r="I165"/>
    </row>
    <row r="166" spans="1:12" x14ac:dyDescent="0.3">
      <c r="A166"/>
      <c r="B166"/>
      <c r="C166"/>
      <c r="D166"/>
      <c r="E166"/>
      <c r="F166"/>
      <c r="G166"/>
      <c r="H166"/>
      <c r="I166"/>
    </row>
    <row r="167" spans="1:12" x14ac:dyDescent="0.3">
      <c r="A167"/>
      <c r="B167"/>
      <c r="C167"/>
      <c r="D167"/>
      <c r="E167"/>
      <c r="F167"/>
      <c r="G167"/>
      <c r="H167"/>
      <c r="I167"/>
    </row>
    <row r="168" spans="1:12" x14ac:dyDescent="0.3">
      <c r="A168"/>
      <c r="B168"/>
      <c r="C168"/>
      <c r="D168"/>
      <c r="E168"/>
      <c r="F168"/>
      <c r="G168"/>
      <c r="H168"/>
      <c r="I168"/>
    </row>
    <row r="169" spans="1:12" x14ac:dyDescent="0.3">
      <c r="A169"/>
      <c r="B169"/>
      <c r="C169"/>
      <c r="D169"/>
      <c r="E169"/>
      <c r="F169"/>
      <c r="G169"/>
      <c r="H169"/>
      <c r="I169"/>
    </row>
    <row r="170" spans="1:12" x14ac:dyDescent="0.3">
      <c r="A170"/>
      <c r="B170"/>
      <c r="C170"/>
      <c r="D170"/>
      <c r="E170"/>
      <c r="F170"/>
      <c r="G170"/>
      <c r="H170"/>
      <c r="I170"/>
    </row>
    <row r="171" spans="1:12" x14ac:dyDescent="0.3">
      <c r="A171"/>
      <c r="B171"/>
      <c r="C171"/>
      <c r="D171"/>
      <c r="E171"/>
      <c r="F171"/>
      <c r="G171"/>
      <c r="H171"/>
      <c r="I171"/>
    </row>
    <row r="172" spans="1:12" x14ac:dyDescent="0.3">
      <c r="A172"/>
      <c r="B172"/>
      <c r="C172"/>
      <c r="D172"/>
      <c r="E172"/>
      <c r="F172"/>
      <c r="G172"/>
      <c r="H172"/>
      <c r="I172"/>
    </row>
    <row r="173" spans="1:12" x14ac:dyDescent="0.3">
      <c r="A173"/>
      <c r="B173"/>
      <c r="C173"/>
      <c r="D173"/>
      <c r="E173"/>
      <c r="F173"/>
      <c r="G173"/>
      <c r="H173"/>
      <c r="I173"/>
    </row>
    <row r="174" spans="1:12" x14ac:dyDescent="0.3">
      <c r="A174"/>
      <c r="B174"/>
      <c r="C174"/>
      <c r="D174"/>
      <c r="E174"/>
      <c r="F174"/>
      <c r="G174"/>
      <c r="H174"/>
      <c r="I174"/>
    </row>
    <row r="175" spans="1:12" x14ac:dyDescent="0.3">
      <c r="A175"/>
      <c r="B175"/>
      <c r="C175"/>
      <c r="D175"/>
      <c r="E175"/>
      <c r="F175"/>
      <c r="G175"/>
      <c r="H175"/>
      <c r="I175"/>
    </row>
    <row r="176" spans="1:12" x14ac:dyDescent="0.3">
      <c r="A176"/>
      <c r="B176"/>
      <c r="C176"/>
      <c r="D176"/>
      <c r="E176"/>
      <c r="F176"/>
      <c r="G176"/>
      <c r="H176"/>
      <c r="I176"/>
    </row>
    <row r="177" customFormat="1" x14ac:dyDescent="0.3"/>
    <row r="178" customFormat="1" x14ac:dyDescent="0.3"/>
    <row r="179" customFormat="1" x14ac:dyDescent="0.3"/>
    <row r="180" customFormat="1" x14ac:dyDescent="0.3"/>
    <row r="181" customFormat="1" x14ac:dyDescent="0.3"/>
    <row r="182" customFormat="1" x14ac:dyDescent="0.3"/>
    <row r="183" customFormat="1" x14ac:dyDescent="0.3"/>
    <row r="184" customFormat="1" x14ac:dyDescent="0.3"/>
    <row r="185" customFormat="1" x14ac:dyDescent="0.3"/>
    <row r="186" customFormat="1" x14ac:dyDescent="0.3"/>
    <row r="187" customFormat="1" x14ac:dyDescent="0.3"/>
    <row r="188" customFormat="1" x14ac:dyDescent="0.3"/>
    <row r="189" customFormat="1" x14ac:dyDescent="0.3"/>
    <row r="190" customFormat="1" x14ac:dyDescent="0.3"/>
    <row r="191" customFormat="1" x14ac:dyDescent="0.3"/>
    <row r="192" customFormat="1" x14ac:dyDescent="0.3"/>
    <row r="193" customFormat="1" x14ac:dyDescent="0.3"/>
    <row r="194" customFormat="1" x14ac:dyDescent="0.3"/>
    <row r="195" customFormat="1" x14ac:dyDescent="0.3"/>
    <row r="196" customFormat="1" x14ac:dyDescent="0.3"/>
    <row r="197" customFormat="1" x14ac:dyDescent="0.3"/>
    <row r="198" customFormat="1" x14ac:dyDescent="0.3"/>
    <row r="199" customFormat="1" x14ac:dyDescent="0.3"/>
    <row r="200" customFormat="1" x14ac:dyDescent="0.3"/>
    <row r="201" customFormat="1" x14ac:dyDescent="0.3"/>
    <row r="202" customFormat="1" x14ac:dyDescent="0.3"/>
    <row r="203" customFormat="1" x14ac:dyDescent="0.3"/>
    <row r="204" customFormat="1" x14ac:dyDescent="0.3"/>
    <row r="205" customFormat="1" x14ac:dyDescent="0.3"/>
    <row r="206" customFormat="1" x14ac:dyDescent="0.3"/>
    <row r="207" customFormat="1" x14ac:dyDescent="0.3"/>
    <row r="208" customFormat="1" x14ac:dyDescent="0.3"/>
    <row r="209" customFormat="1" x14ac:dyDescent="0.3"/>
    <row r="210" customFormat="1" x14ac:dyDescent="0.3"/>
    <row r="211" customFormat="1" x14ac:dyDescent="0.3"/>
    <row r="212" customFormat="1" x14ac:dyDescent="0.3"/>
    <row r="213" customFormat="1" x14ac:dyDescent="0.3"/>
    <row r="214" customFormat="1" x14ac:dyDescent="0.3"/>
    <row r="215" customFormat="1" x14ac:dyDescent="0.3"/>
    <row r="216" customFormat="1" x14ac:dyDescent="0.3"/>
    <row r="217" customFormat="1" x14ac:dyDescent="0.3"/>
    <row r="218" customFormat="1" x14ac:dyDescent="0.3"/>
    <row r="219" customFormat="1" x14ac:dyDescent="0.3"/>
    <row r="220" customFormat="1" x14ac:dyDescent="0.3"/>
    <row r="221" customFormat="1" x14ac:dyDescent="0.3"/>
    <row r="222" customFormat="1" x14ac:dyDescent="0.3"/>
    <row r="223" customFormat="1" x14ac:dyDescent="0.3"/>
    <row r="224" customFormat="1" x14ac:dyDescent="0.3"/>
    <row r="225" customFormat="1" x14ac:dyDescent="0.3"/>
    <row r="226" customFormat="1" x14ac:dyDescent="0.3"/>
    <row r="227" customFormat="1" x14ac:dyDescent="0.3"/>
    <row r="228" customFormat="1" x14ac:dyDescent="0.3"/>
    <row r="229" customFormat="1" x14ac:dyDescent="0.3"/>
    <row r="230" customFormat="1" x14ac:dyDescent="0.3"/>
    <row r="231" customFormat="1" x14ac:dyDescent="0.3"/>
    <row r="232" customFormat="1" x14ac:dyDescent="0.3"/>
    <row r="233" customFormat="1" x14ac:dyDescent="0.3"/>
    <row r="234" customFormat="1" x14ac:dyDescent="0.3"/>
    <row r="235" customFormat="1" x14ac:dyDescent="0.3"/>
    <row r="236" customFormat="1" x14ac:dyDescent="0.3"/>
    <row r="237" customFormat="1" x14ac:dyDescent="0.3"/>
    <row r="238" customFormat="1" x14ac:dyDescent="0.3"/>
    <row r="239" customFormat="1" x14ac:dyDescent="0.3"/>
    <row r="240" customFormat="1" x14ac:dyDescent="0.3"/>
    <row r="241" customFormat="1" x14ac:dyDescent="0.3"/>
    <row r="242" customFormat="1" x14ac:dyDescent="0.3"/>
    <row r="243" customFormat="1" x14ac:dyDescent="0.3"/>
    <row r="244" customFormat="1" x14ac:dyDescent="0.3"/>
    <row r="245" customFormat="1" x14ac:dyDescent="0.3"/>
    <row r="246" customFormat="1" x14ac:dyDescent="0.3"/>
    <row r="247" customFormat="1" x14ac:dyDescent="0.3"/>
    <row r="248" customFormat="1" x14ac:dyDescent="0.3"/>
    <row r="249" customFormat="1" x14ac:dyDescent="0.3"/>
    <row r="250" customFormat="1" x14ac:dyDescent="0.3"/>
    <row r="251" customFormat="1" x14ac:dyDescent="0.3"/>
    <row r="252" customFormat="1" x14ac:dyDescent="0.3"/>
    <row r="253" customFormat="1" x14ac:dyDescent="0.3"/>
    <row r="254" customFormat="1" x14ac:dyDescent="0.3"/>
    <row r="255" customFormat="1" x14ac:dyDescent="0.3"/>
    <row r="256" customFormat="1" x14ac:dyDescent="0.3"/>
    <row r="257" customFormat="1" x14ac:dyDescent="0.3"/>
    <row r="258" customFormat="1" x14ac:dyDescent="0.3"/>
    <row r="259" customFormat="1" x14ac:dyDescent="0.3"/>
  </sheetData>
  <mergeCells count="10">
    <mergeCell ref="B57:F57"/>
    <mergeCell ref="B31:F32"/>
    <mergeCell ref="C52:C55"/>
    <mergeCell ref="B30:F30"/>
    <mergeCell ref="D1:F1"/>
    <mergeCell ref="B2:F2"/>
    <mergeCell ref="B4:F4"/>
    <mergeCell ref="D5:F5"/>
    <mergeCell ref="D6:F6"/>
    <mergeCell ref="B29:F29"/>
  </mergeCells>
  <printOptions horizontalCentered="1"/>
  <pageMargins left="0.2" right="0.2" top="0.25" bottom="0.25" header="0.3" footer="0.3"/>
  <pageSetup scale="83" orientation="portrait" r:id="rId1"/>
  <ignoredErrors>
    <ignoredError sqref="C40:D40 D48:E48" formula="1"/>
    <ignoredError sqref="C1" numberStoredAsText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E4C29-F13D-4823-8332-E12748EFB7A7}">
  <dimension ref="A1:AC685"/>
  <sheetViews>
    <sheetView workbookViewId="0">
      <selection activeCell="E5" sqref="E5:G5"/>
    </sheetView>
  </sheetViews>
  <sheetFormatPr defaultRowHeight="14.4" x14ac:dyDescent="0.3"/>
  <cols>
    <col min="5" max="5" width="46.33203125" bestFit="1" customWidth="1"/>
    <col min="27" max="27" width="13.44140625" bestFit="1" customWidth="1"/>
  </cols>
  <sheetData>
    <row r="1" spans="1:29" x14ac:dyDescent="0.3">
      <c r="A1">
        <v>1</v>
      </c>
      <c r="B1">
        <f>A1+1</f>
        <v>2</v>
      </c>
      <c r="C1">
        <f t="shared" ref="C1:AC1" si="0">B1+1</f>
        <v>3</v>
      </c>
      <c r="D1">
        <f t="shared" si="0"/>
        <v>4</v>
      </c>
      <c r="E1">
        <f t="shared" si="0"/>
        <v>5</v>
      </c>
      <c r="F1">
        <f t="shared" si="0"/>
        <v>6</v>
      </c>
      <c r="G1">
        <f t="shared" si="0"/>
        <v>7</v>
      </c>
      <c r="H1">
        <f t="shared" si="0"/>
        <v>8</v>
      </c>
      <c r="I1">
        <f t="shared" si="0"/>
        <v>9</v>
      </c>
      <c r="J1">
        <f t="shared" si="0"/>
        <v>10</v>
      </c>
      <c r="K1">
        <f t="shared" si="0"/>
        <v>11</v>
      </c>
      <c r="L1">
        <f t="shared" si="0"/>
        <v>12</v>
      </c>
      <c r="M1">
        <f t="shared" si="0"/>
        <v>13</v>
      </c>
      <c r="N1">
        <f t="shared" si="0"/>
        <v>14</v>
      </c>
      <c r="O1">
        <f t="shared" si="0"/>
        <v>15</v>
      </c>
      <c r="P1">
        <f t="shared" si="0"/>
        <v>16</v>
      </c>
      <c r="Q1">
        <f t="shared" si="0"/>
        <v>17</v>
      </c>
      <c r="R1">
        <f t="shared" si="0"/>
        <v>18</v>
      </c>
      <c r="S1">
        <f t="shared" si="0"/>
        <v>19</v>
      </c>
      <c r="T1">
        <f t="shared" si="0"/>
        <v>20</v>
      </c>
      <c r="U1">
        <f t="shared" si="0"/>
        <v>21</v>
      </c>
      <c r="V1">
        <f t="shared" si="0"/>
        <v>22</v>
      </c>
      <c r="W1">
        <f t="shared" si="0"/>
        <v>23</v>
      </c>
      <c r="X1">
        <f t="shared" si="0"/>
        <v>24</v>
      </c>
      <c r="Y1">
        <f t="shared" si="0"/>
        <v>25</v>
      </c>
      <c r="Z1">
        <f t="shared" si="0"/>
        <v>26</v>
      </c>
      <c r="AA1">
        <f t="shared" si="0"/>
        <v>27</v>
      </c>
      <c r="AB1">
        <f t="shared" si="0"/>
        <v>28</v>
      </c>
      <c r="AC1">
        <f t="shared" si="0"/>
        <v>29</v>
      </c>
    </row>
    <row r="2" spans="1:29" ht="129.6" x14ac:dyDescent="0.3">
      <c r="A2" s="45" t="s">
        <v>2779</v>
      </c>
      <c r="B2" t="s">
        <v>2750</v>
      </c>
      <c r="C2" t="s">
        <v>2113</v>
      </c>
      <c r="D2" t="s">
        <v>2114</v>
      </c>
      <c r="E2" s="43" t="s">
        <v>2732</v>
      </c>
      <c r="F2" s="43" t="s">
        <v>2780</v>
      </c>
      <c r="G2" s="43" t="s">
        <v>2781</v>
      </c>
      <c r="H2" s="43" t="s">
        <v>2782</v>
      </c>
      <c r="I2" s="43" t="s">
        <v>2783</v>
      </c>
      <c r="J2" s="43" t="s">
        <v>2784</v>
      </c>
      <c r="K2" s="43" t="s">
        <v>2785</v>
      </c>
      <c r="L2" s="43" t="s">
        <v>2786</v>
      </c>
      <c r="M2" s="43" t="s">
        <v>2787</v>
      </c>
      <c r="N2" s="43" t="s">
        <v>2788</v>
      </c>
      <c r="O2" s="43" t="s">
        <v>2789</v>
      </c>
      <c r="P2" s="43" t="s">
        <v>2790</v>
      </c>
      <c r="Q2" s="43" t="s">
        <v>2791</v>
      </c>
      <c r="R2" s="43" t="s">
        <v>2792</v>
      </c>
      <c r="S2" s="43" t="s">
        <v>2793</v>
      </c>
      <c r="T2" s="43" t="s">
        <v>2794</v>
      </c>
      <c r="U2" s="43" t="s">
        <v>2795</v>
      </c>
      <c r="V2" s="43" t="s">
        <v>2796</v>
      </c>
      <c r="W2" s="43" t="s">
        <v>2797</v>
      </c>
      <c r="X2" s="43" t="s">
        <v>2798</v>
      </c>
      <c r="Y2" s="43" t="s">
        <v>2799</v>
      </c>
      <c r="Z2" s="43" t="s">
        <v>2800</v>
      </c>
      <c r="AA2" s="43" t="s">
        <v>2801</v>
      </c>
      <c r="AB2" s="43" t="s">
        <v>2802</v>
      </c>
      <c r="AC2" s="43" t="s">
        <v>2803</v>
      </c>
    </row>
    <row r="3" spans="1:29" x14ac:dyDescent="0.3">
      <c r="A3" s="46" t="s">
        <v>2726</v>
      </c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</row>
    <row r="4" spans="1:29" x14ac:dyDescent="0.3">
      <c r="A4" s="46" t="s">
        <v>2726</v>
      </c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</row>
    <row r="5" spans="1:29" x14ac:dyDescent="0.3">
      <c r="A5" s="46" t="s">
        <v>5</v>
      </c>
      <c r="B5" t="s">
        <v>2178</v>
      </c>
      <c r="C5">
        <v>1</v>
      </c>
      <c r="D5">
        <v>1</v>
      </c>
      <c r="E5" s="44">
        <v>82479470</v>
      </c>
      <c r="F5" s="44">
        <v>1327201</v>
      </c>
      <c r="G5" s="44">
        <v>0</v>
      </c>
      <c r="H5" s="44">
        <v>0</v>
      </c>
      <c r="I5" s="44">
        <v>7526566</v>
      </c>
      <c r="J5" s="44">
        <v>12483346</v>
      </c>
      <c r="K5" s="44">
        <v>0</v>
      </c>
      <c r="L5" s="44">
        <v>0</v>
      </c>
      <c r="M5" s="44">
        <v>469646</v>
      </c>
      <c r="N5" s="44">
        <v>2435264</v>
      </c>
      <c r="O5" s="44">
        <v>1075476</v>
      </c>
      <c r="P5" s="44">
        <v>0</v>
      </c>
      <c r="Q5" s="44">
        <v>1657156</v>
      </c>
      <c r="R5" s="44">
        <v>3667016</v>
      </c>
      <c r="S5" s="44">
        <v>205391</v>
      </c>
      <c r="T5" s="44">
        <v>80829</v>
      </c>
      <c r="U5" s="44">
        <v>714553</v>
      </c>
      <c r="V5" s="44">
        <v>237906</v>
      </c>
      <c r="W5" s="44">
        <v>0</v>
      </c>
      <c r="X5" s="44">
        <v>5306481</v>
      </c>
      <c r="Y5" s="44">
        <v>0</v>
      </c>
      <c r="Z5" s="44">
        <v>1247799</v>
      </c>
      <c r="AA5" s="44">
        <v>120914100</v>
      </c>
      <c r="AB5" s="44">
        <v>0</v>
      </c>
      <c r="AC5" s="44">
        <v>4449735</v>
      </c>
    </row>
    <row r="6" spans="1:29" x14ac:dyDescent="0.3">
      <c r="A6" s="46" t="s">
        <v>7</v>
      </c>
      <c r="B6" t="s">
        <v>2179</v>
      </c>
      <c r="C6">
        <v>1</v>
      </c>
      <c r="D6">
        <v>0</v>
      </c>
      <c r="E6" s="44">
        <v>6472338</v>
      </c>
      <c r="F6" s="44">
        <v>0</v>
      </c>
      <c r="G6" s="44">
        <v>0</v>
      </c>
      <c r="H6" s="44">
        <v>5909</v>
      </c>
      <c r="I6" s="44">
        <v>1224723</v>
      </c>
      <c r="J6" s="44">
        <v>1213035</v>
      </c>
      <c r="K6" s="44">
        <v>0</v>
      </c>
      <c r="L6" s="44">
        <v>0</v>
      </c>
      <c r="M6" s="44">
        <v>0</v>
      </c>
      <c r="N6" s="44">
        <v>0</v>
      </c>
      <c r="O6" s="44">
        <v>0</v>
      </c>
      <c r="P6" s="44">
        <v>828836</v>
      </c>
      <c r="Q6" s="44">
        <v>125085</v>
      </c>
      <c r="R6" s="44">
        <v>161368</v>
      </c>
      <c r="S6" s="44">
        <v>11640</v>
      </c>
      <c r="T6" s="44">
        <v>3209</v>
      </c>
      <c r="U6" s="44">
        <v>45960</v>
      </c>
      <c r="V6" s="44">
        <v>10530</v>
      </c>
      <c r="W6" s="44">
        <v>0</v>
      </c>
      <c r="X6" s="44">
        <v>67761</v>
      </c>
      <c r="Y6" s="44">
        <v>0</v>
      </c>
      <c r="Z6" s="44">
        <v>0</v>
      </c>
      <c r="AA6" s="44">
        <v>10170394</v>
      </c>
      <c r="AB6" s="44">
        <v>0</v>
      </c>
      <c r="AC6" s="44">
        <v>0</v>
      </c>
    </row>
    <row r="7" spans="1:29" x14ac:dyDescent="0.3">
      <c r="A7" s="46" t="s">
        <v>9</v>
      </c>
      <c r="B7" t="s">
        <v>2180</v>
      </c>
      <c r="C7">
        <v>1</v>
      </c>
      <c r="D7">
        <v>0</v>
      </c>
      <c r="E7" s="44">
        <v>12836257</v>
      </c>
      <c r="F7" s="44">
        <v>0</v>
      </c>
      <c r="G7" s="44">
        <v>950728</v>
      </c>
      <c r="H7" s="44">
        <v>0</v>
      </c>
      <c r="I7" s="44">
        <v>4892670</v>
      </c>
      <c r="J7" s="44">
        <v>6634992</v>
      </c>
      <c r="K7" s="44">
        <v>0</v>
      </c>
      <c r="L7" s="44">
        <v>0</v>
      </c>
      <c r="M7" s="44">
        <v>0</v>
      </c>
      <c r="N7" s="44">
        <v>0</v>
      </c>
      <c r="O7" s="44">
        <v>0</v>
      </c>
      <c r="P7" s="44">
        <v>1734971</v>
      </c>
      <c r="Q7" s="44">
        <v>499045</v>
      </c>
      <c r="R7" s="44">
        <v>576506</v>
      </c>
      <c r="S7" s="44">
        <v>70047</v>
      </c>
      <c r="T7" s="44">
        <v>29225</v>
      </c>
      <c r="U7" s="44">
        <v>280532</v>
      </c>
      <c r="V7" s="44">
        <v>67330</v>
      </c>
      <c r="W7" s="44">
        <v>0</v>
      </c>
      <c r="X7" s="44">
        <v>0</v>
      </c>
      <c r="Y7" s="44">
        <v>0</v>
      </c>
      <c r="Z7" s="44">
        <v>0</v>
      </c>
      <c r="AA7" s="44">
        <v>28572303</v>
      </c>
      <c r="AB7" s="44">
        <v>0</v>
      </c>
      <c r="AC7" s="44">
        <v>0</v>
      </c>
    </row>
    <row r="8" spans="1:29" x14ac:dyDescent="0.3">
      <c r="A8" s="46" t="s">
        <v>21</v>
      </c>
      <c r="B8" t="s">
        <v>1425</v>
      </c>
      <c r="C8">
        <v>1</v>
      </c>
      <c r="D8">
        <v>0</v>
      </c>
      <c r="E8" s="44">
        <v>11596744</v>
      </c>
      <c r="F8" s="44">
        <v>0</v>
      </c>
      <c r="G8" s="44">
        <v>0</v>
      </c>
      <c r="H8" s="44">
        <v>0</v>
      </c>
      <c r="I8" s="44">
        <v>2593997</v>
      </c>
      <c r="J8" s="44">
        <v>1520243</v>
      </c>
      <c r="K8" s="44">
        <v>0</v>
      </c>
      <c r="L8" s="44">
        <v>0</v>
      </c>
      <c r="M8" s="44">
        <v>0</v>
      </c>
      <c r="N8" s="44">
        <v>0</v>
      </c>
      <c r="O8" s="44">
        <v>0</v>
      </c>
      <c r="P8" s="44">
        <v>840762</v>
      </c>
      <c r="Q8" s="44">
        <v>242055</v>
      </c>
      <c r="R8" s="44">
        <v>675067</v>
      </c>
      <c r="S8" s="44">
        <v>27669</v>
      </c>
      <c r="T8" s="44">
        <v>11543</v>
      </c>
      <c r="U8" s="44">
        <v>114636</v>
      </c>
      <c r="V8" s="44">
        <v>25299</v>
      </c>
      <c r="W8" s="44">
        <v>0</v>
      </c>
      <c r="X8" s="44">
        <v>173163</v>
      </c>
      <c r="Y8" s="44">
        <v>0</v>
      </c>
      <c r="Z8" s="44">
        <v>0</v>
      </c>
      <c r="AA8" s="44">
        <v>17821178</v>
      </c>
      <c r="AB8" s="44">
        <v>0</v>
      </c>
      <c r="AC8" s="44">
        <v>0</v>
      </c>
    </row>
    <row r="9" spans="1:29" x14ac:dyDescent="0.3">
      <c r="A9" s="46" t="s">
        <v>11</v>
      </c>
      <c r="B9" t="s">
        <v>2181</v>
      </c>
      <c r="C9">
        <v>1</v>
      </c>
      <c r="D9">
        <v>0</v>
      </c>
      <c r="E9" s="44">
        <v>16669596</v>
      </c>
      <c r="F9" s="44">
        <v>297642</v>
      </c>
      <c r="G9" s="44">
        <v>0</v>
      </c>
      <c r="H9" s="44">
        <v>0</v>
      </c>
      <c r="I9" s="44">
        <v>988718</v>
      </c>
      <c r="J9" s="44">
        <v>3168214</v>
      </c>
      <c r="K9" s="44">
        <v>0</v>
      </c>
      <c r="L9" s="44">
        <v>0</v>
      </c>
      <c r="M9" s="44">
        <v>0</v>
      </c>
      <c r="N9" s="44">
        <v>0</v>
      </c>
      <c r="O9" s="44">
        <v>0</v>
      </c>
      <c r="P9" s="44">
        <v>1735324</v>
      </c>
      <c r="Q9" s="44">
        <v>155789</v>
      </c>
      <c r="R9" s="44">
        <v>413729</v>
      </c>
      <c r="S9" s="44">
        <v>28597</v>
      </c>
      <c r="T9" s="44">
        <v>9413</v>
      </c>
      <c r="U9" s="44">
        <v>67568</v>
      </c>
      <c r="V9" s="44">
        <v>33448</v>
      </c>
      <c r="W9" s="44">
        <v>0</v>
      </c>
      <c r="X9" s="44">
        <v>914587</v>
      </c>
      <c r="Y9" s="44">
        <v>0</v>
      </c>
      <c r="Z9" s="44">
        <v>0</v>
      </c>
      <c r="AA9" s="44">
        <v>24482625</v>
      </c>
      <c r="AB9" s="44">
        <v>0</v>
      </c>
      <c r="AC9" s="44">
        <v>110625</v>
      </c>
    </row>
    <row r="10" spans="1:29" x14ac:dyDescent="0.3">
      <c r="A10" s="46" t="s">
        <v>23</v>
      </c>
      <c r="B10" t="s">
        <v>2182</v>
      </c>
      <c r="C10">
        <v>1</v>
      </c>
      <c r="D10">
        <v>0</v>
      </c>
      <c r="E10" s="44">
        <v>16365390</v>
      </c>
      <c r="F10" s="44">
        <v>0</v>
      </c>
      <c r="G10" s="44">
        <v>0</v>
      </c>
      <c r="H10" s="44">
        <v>8816</v>
      </c>
      <c r="I10" s="44">
        <v>2574864</v>
      </c>
      <c r="J10" s="44">
        <v>2615897</v>
      </c>
      <c r="K10" s="44">
        <v>0</v>
      </c>
      <c r="L10" s="44">
        <v>0</v>
      </c>
      <c r="M10" s="44">
        <v>0</v>
      </c>
      <c r="N10" s="44">
        <v>0</v>
      </c>
      <c r="O10" s="44">
        <v>0</v>
      </c>
      <c r="P10" s="44">
        <v>1016993</v>
      </c>
      <c r="Q10" s="44">
        <v>305056</v>
      </c>
      <c r="R10" s="44">
        <v>278729</v>
      </c>
      <c r="S10" s="44">
        <v>82031</v>
      </c>
      <c r="T10" s="44">
        <v>34225</v>
      </c>
      <c r="U10" s="44">
        <v>287522</v>
      </c>
      <c r="V10" s="44">
        <v>66658</v>
      </c>
      <c r="W10" s="44">
        <v>0</v>
      </c>
      <c r="X10" s="44">
        <v>384193</v>
      </c>
      <c r="Y10" s="44">
        <v>0</v>
      </c>
      <c r="Z10" s="44">
        <v>0</v>
      </c>
      <c r="AA10" s="44">
        <v>24020374</v>
      </c>
      <c r="AB10" s="44">
        <v>0</v>
      </c>
      <c r="AC10" s="44">
        <v>0</v>
      </c>
    </row>
    <row r="11" spans="1:29" x14ac:dyDescent="0.3">
      <c r="A11" s="46" t="s">
        <v>17</v>
      </c>
      <c r="B11" t="s">
        <v>2183</v>
      </c>
      <c r="C11">
        <v>1</v>
      </c>
      <c r="D11">
        <v>0</v>
      </c>
      <c r="E11" s="44">
        <v>464711</v>
      </c>
      <c r="F11" s="44">
        <v>73701</v>
      </c>
      <c r="G11" s="44">
        <v>0</v>
      </c>
      <c r="H11" s="44">
        <v>0</v>
      </c>
      <c r="I11" s="44">
        <v>260957</v>
      </c>
      <c r="J11" s="44">
        <v>9531</v>
      </c>
      <c r="K11" s="44">
        <v>0</v>
      </c>
      <c r="L11" s="44">
        <v>0</v>
      </c>
      <c r="M11" s="44">
        <v>0</v>
      </c>
      <c r="N11" s="44">
        <v>0</v>
      </c>
      <c r="O11" s="44">
        <v>0</v>
      </c>
      <c r="P11" s="44">
        <v>184531</v>
      </c>
      <c r="Q11" s="44">
        <v>36453</v>
      </c>
      <c r="R11" s="44">
        <v>0</v>
      </c>
      <c r="S11" s="44">
        <v>4480</v>
      </c>
      <c r="T11" s="44">
        <v>1868</v>
      </c>
      <c r="U11" s="44">
        <v>27028</v>
      </c>
      <c r="V11" s="44">
        <v>3119</v>
      </c>
      <c r="W11" s="44">
        <v>0</v>
      </c>
      <c r="X11" s="44">
        <v>0</v>
      </c>
      <c r="Y11" s="44">
        <v>0</v>
      </c>
      <c r="Z11" s="44">
        <v>0</v>
      </c>
      <c r="AA11" s="44">
        <v>1066379</v>
      </c>
      <c r="AB11" s="44">
        <v>0</v>
      </c>
      <c r="AC11" s="44">
        <v>0</v>
      </c>
    </row>
    <row r="12" spans="1:29" x14ac:dyDescent="0.3">
      <c r="A12" s="46" t="s">
        <v>19</v>
      </c>
      <c r="B12" t="s">
        <v>2184</v>
      </c>
      <c r="C12">
        <v>1</v>
      </c>
      <c r="D12">
        <v>1</v>
      </c>
      <c r="E12" s="44">
        <v>12125223</v>
      </c>
      <c r="F12" s="44">
        <v>0</v>
      </c>
      <c r="G12" s="44">
        <v>0</v>
      </c>
      <c r="H12" s="44">
        <v>23612</v>
      </c>
      <c r="I12" s="44">
        <v>3384315</v>
      </c>
      <c r="J12" s="44">
        <v>2296670</v>
      </c>
      <c r="K12" s="44">
        <v>304794</v>
      </c>
      <c r="L12" s="44">
        <v>856977</v>
      </c>
      <c r="M12" s="44">
        <v>0</v>
      </c>
      <c r="N12" s="44">
        <v>0</v>
      </c>
      <c r="O12" s="44">
        <v>0</v>
      </c>
      <c r="P12" s="44">
        <v>1482391</v>
      </c>
      <c r="Q12" s="44">
        <v>575142</v>
      </c>
      <c r="R12" s="44">
        <v>277115</v>
      </c>
      <c r="S12" s="44">
        <v>99872</v>
      </c>
      <c r="T12" s="44">
        <v>41668</v>
      </c>
      <c r="U12" s="44">
        <v>363946</v>
      </c>
      <c r="V12" s="44">
        <v>79380</v>
      </c>
      <c r="W12" s="44">
        <v>0</v>
      </c>
      <c r="X12" s="44">
        <v>0</v>
      </c>
      <c r="Y12" s="44">
        <v>531</v>
      </c>
      <c r="Z12" s="44">
        <v>0</v>
      </c>
      <c r="AA12" s="44">
        <v>21911636</v>
      </c>
      <c r="AB12" s="44">
        <v>0</v>
      </c>
      <c r="AC12" s="44">
        <v>0</v>
      </c>
    </row>
    <row r="13" spans="1:29" x14ac:dyDescent="0.3">
      <c r="A13" s="46" t="s">
        <v>13</v>
      </c>
      <c r="B13" t="s">
        <v>2185</v>
      </c>
      <c r="C13">
        <v>1</v>
      </c>
      <c r="D13">
        <v>0</v>
      </c>
      <c r="E13" s="44">
        <v>2361337</v>
      </c>
      <c r="F13" s="44">
        <v>60600</v>
      </c>
      <c r="G13" s="44">
        <v>0</v>
      </c>
      <c r="H13" s="44">
        <v>0</v>
      </c>
      <c r="I13" s="44">
        <v>21763</v>
      </c>
      <c r="J13" s="44">
        <v>615771</v>
      </c>
      <c r="K13" s="44">
        <v>0</v>
      </c>
      <c r="L13" s="44">
        <v>0</v>
      </c>
      <c r="M13" s="44">
        <v>0</v>
      </c>
      <c r="N13" s="44">
        <v>0</v>
      </c>
      <c r="O13" s="44">
        <v>0</v>
      </c>
      <c r="P13" s="44">
        <v>135535</v>
      </c>
      <c r="Q13" s="44">
        <v>0</v>
      </c>
      <c r="R13" s="44">
        <v>96394</v>
      </c>
      <c r="S13" s="44">
        <v>3120</v>
      </c>
      <c r="T13" s="44">
        <v>1693</v>
      </c>
      <c r="U13" s="44">
        <v>16381</v>
      </c>
      <c r="V13" s="44">
        <v>2109</v>
      </c>
      <c r="W13" s="44">
        <v>0</v>
      </c>
      <c r="X13" s="44">
        <v>82888</v>
      </c>
      <c r="Y13" s="44">
        <v>0</v>
      </c>
      <c r="Z13" s="44">
        <v>0</v>
      </c>
      <c r="AA13" s="44">
        <v>3397591</v>
      </c>
      <c r="AB13" s="44">
        <v>1744</v>
      </c>
      <c r="AC13" s="44">
        <v>100000</v>
      </c>
    </row>
    <row r="14" spans="1:29" x14ac:dyDescent="0.3">
      <c r="A14" s="46" t="s">
        <v>15</v>
      </c>
      <c r="B14" t="s">
        <v>2186</v>
      </c>
      <c r="C14">
        <v>1</v>
      </c>
      <c r="D14">
        <v>0</v>
      </c>
      <c r="E14" s="44">
        <v>15092990</v>
      </c>
      <c r="F14" s="44">
        <v>0</v>
      </c>
      <c r="G14" s="44">
        <v>0</v>
      </c>
      <c r="H14" s="44">
        <v>0</v>
      </c>
      <c r="I14" s="44">
        <v>4069136</v>
      </c>
      <c r="J14" s="44">
        <v>3603367</v>
      </c>
      <c r="K14" s="44">
        <v>0</v>
      </c>
      <c r="L14" s="44">
        <v>0</v>
      </c>
      <c r="M14" s="44">
        <v>0</v>
      </c>
      <c r="N14" s="44">
        <v>0</v>
      </c>
      <c r="O14" s="44">
        <v>0</v>
      </c>
      <c r="P14" s="44">
        <v>1579895</v>
      </c>
      <c r="Q14" s="44">
        <v>586296</v>
      </c>
      <c r="R14" s="44">
        <v>646410</v>
      </c>
      <c r="S14" s="44">
        <v>74466</v>
      </c>
      <c r="T14" s="44">
        <v>31068</v>
      </c>
      <c r="U14" s="44">
        <v>296435</v>
      </c>
      <c r="V14" s="44">
        <v>67849</v>
      </c>
      <c r="W14" s="44">
        <v>0</v>
      </c>
      <c r="X14" s="44">
        <v>0</v>
      </c>
      <c r="Y14" s="44">
        <v>0</v>
      </c>
      <c r="Z14" s="44">
        <v>0</v>
      </c>
      <c r="AA14" s="44">
        <v>26047912</v>
      </c>
      <c r="AB14" s="44">
        <v>0</v>
      </c>
      <c r="AC14" s="44">
        <v>0</v>
      </c>
    </row>
    <row r="15" spans="1:29" x14ac:dyDescent="0.3">
      <c r="A15" s="46" t="s">
        <v>25</v>
      </c>
      <c r="B15" t="s">
        <v>2187</v>
      </c>
      <c r="C15">
        <v>1</v>
      </c>
      <c r="D15">
        <v>0</v>
      </c>
      <c r="E15" s="44">
        <v>3595288</v>
      </c>
      <c r="F15" s="44">
        <v>0</v>
      </c>
      <c r="G15" s="44">
        <v>0</v>
      </c>
      <c r="H15" s="44">
        <v>0</v>
      </c>
      <c r="I15" s="44">
        <v>719094</v>
      </c>
      <c r="J15" s="44">
        <v>1304840</v>
      </c>
      <c r="K15" s="44">
        <v>0</v>
      </c>
      <c r="L15" s="44">
        <v>0</v>
      </c>
      <c r="M15" s="44">
        <v>0</v>
      </c>
      <c r="N15" s="44">
        <v>0</v>
      </c>
      <c r="O15" s="44">
        <v>0</v>
      </c>
      <c r="P15" s="44">
        <v>499024</v>
      </c>
      <c r="Q15" s="44">
        <v>246728</v>
      </c>
      <c r="R15" s="44">
        <v>65010</v>
      </c>
      <c r="S15" s="44">
        <v>17542</v>
      </c>
      <c r="T15" s="44">
        <v>7318</v>
      </c>
      <c r="U15" s="44">
        <v>70483</v>
      </c>
      <c r="V15" s="44">
        <v>15728</v>
      </c>
      <c r="W15" s="44">
        <v>0</v>
      </c>
      <c r="X15" s="44">
        <v>0</v>
      </c>
      <c r="Y15" s="44">
        <v>0</v>
      </c>
      <c r="Z15" s="44">
        <v>0</v>
      </c>
      <c r="AA15" s="44">
        <v>6541055</v>
      </c>
      <c r="AB15" s="44">
        <v>0</v>
      </c>
      <c r="AC15" s="44">
        <v>0</v>
      </c>
    </row>
    <row r="16" spans="1:29" x14ac:dyDescent="0.3">
      <c r="A16" s="46" t="s">
        <v>27</v>
      </c>
      <c r="B16" t="s">
        <v>2188</v>
      </c>
      <c r="C16">
        <v>1</v>
      </c>
      <c r="D16">
        <v>0</v>
      </c>
      <c r="E16" s="44">
        <v>13014199</v>
      </c>
      <c r="F16" s="44">
        <v>63173</v>
      </c>
      <c r="G16" s="44">
        <v>0</v>
      </c>
      <c r="H16" s="44">
        <v>0</v>
      </c>
      <c r="I16" s="44">
        <v>1007442</v>
      </c>
      <c r="J16" s="44">
        <v>3873818</v>
      </c>
      <c r="K16" s="44">
        <v>0</v>
      </c>
      <c r="L16" s="44">
        <v>0</v>
      </c>
      <c r="M16" s="44">
        <v>0</v>
      </c>
      <c r="N16" s="44">
        <v>0</v>
      </c>
      <c r="O16" s="44">
        <v>0</v>
      </c>
      <c r="P16" s="44">
        <v>863962</v>
      </c>
      <c r="Q16" s="44">
        <v>746669</v>
      </c>
      <c r="R16" s="44">
        <v>535669</v>
      </c>
      <c r="S16" s="44">
        <v>4929</v>
      </c>
      <c r="T16" s="44">
        <v>8250</v>
      </c>
      <c r="U16" s="44">
        <v>25167</v>
      </c>
      <c r="V16" s="44">
        <v>9780</v>
      </c>
      <c r="W16" s="44">
        <v>0</v>
      </c>
      <c r="X16" s="44">
        <v>518627</v>
      </c>
      <c r="Y16" s="44">
        <v>0</v>
      </c>
      <c r="Z16" s="44">
        <v>0</v>
      </c>
      <c r="AA16" s="44">
        <v>20671685</v>
      </c>
      <c r="AB16" s="44">
        <v>0</v>
      </c>
      <c r="AC16" s="44">
        <v>100000</v>
      </c>
    </row>
    <row r="17" spans="1:29" x14ac:dyDescent="0.3">
      <c r="A17" s="46" t="s">
        <v>30</v>
      </c>
      <c r="B17" t="s">
        <v>2189</v>
      </c>
      <c r="C17">
        <v>1</v>
      </c>
      <c r="D17">
        <v>0</v>
      </c>
      <c r="E17" s="44">
        <v>5184335</v>
      </c>
      <c r="F17" s="44">
        <v>0</v>
      </c>
      <c r="G17" s="44">
        <v>0</v>
      </c>
      <c r="H17" s="44">
        <v>0</v>
      </c>
      <c r="I17" s="44">
        <v>523840</v>
      </c>
      <c r="J17" s="44">
        <v>1369248</v>
      </c>
      <c r="K17" s="44">
        <v>0</v>
      </c>
      <c r="L17" s="44">
        <v>0</v>
      </c>
      <c r="M17" s="44">
        <v>0</v>
      </c>
      <c r="N17" s="44">
        <v>0</v>
      </c>
      <c r="O17" s="44">
        <v>0</v>
      </c>
      <c r="P17" s="44">
        <v>1194640</v>
      </c>
      <c r="Q17" s="44">
        <v>126456</v>
      </c>
      <c r="R17" s="44">
        <v>0</v>
      </c>
      <c r="S17" s="44">
        <v>9123</v>
      </c>
      <c r="T17" s="44">
        <v>3806</v>
      </c>
      <c r="U17" s="44">
        <v>34018</v>
      </c>
      <c r="V17" s="44">
        <v>11599</v>
      </c>
      <c r="W17" s="44">
        <v>0</v>
      </c>
      <c r="X17" s="44">
        <v>66336</v>
      </c>
      <c r="Y17" s="44">
        <v>0</v>
      </c>
      <c r="Z17" s="44">
        <v>0</v>
      </c>
      <c r="AA17" s="44">
        <v>8523401</v>
      </c>
      <c r="AB17" s="44">
        <v>0</v>
      </c>
      <c r="AC17" s="44">
        <v>0</v>
      </c>
    </row>
    <row r="18" spans="1:29" x14ac:dyDescent="0.3">
      <c r="A18" s="46" t="s">
        <v>32</v>
      </c>
      <c r="B18" t="s">
        <v>2190</v>
      </c>
      <c r="C18">
        <v>1</v>
      </c>
      <c r="D18">
        <v>0</v>
      </c>
      <c r="E18" s="44">
        <v>4132849</v>
      </c>
      <c r="F18" s="44">
        <v>0</v>
      </c>
      <c r="G18" s="44">
        <v>0</v>
      </c>
      <c r="H18" s="44">
        <v>2256</v>
      </c>
      <c r="I18" s="44">
        <v>291846</v>
      </c>
      <c r="J18" s="44">
        <v>412585</v>
      </c>
      <c r="K18" s="44">
        <v>0</v>
      </c>
      <c r="L18" s="44">
        <v>0</v>
      </c>
      <c r="M18" s="44">
        <v>0</v>
      </c>
      <c r="N18" s="44">
        <v>0</v>
      </c>
      <c r="O18" s="44">
        <v>0</v>
      </c>
      <c r="P18" s="44">
        <v>729206</v>
      </c>
      <c r="Q18" s="44">
        <v>13148</v>
      </c>
      <c r="R18" s="44">
        <v>0</v>
      </c>
      <c r="S18" s="44">
        <v>4450</v>
      </c>
      <c r="T18" s="44">
        <v>1856</v>
      </c>
      <c r="U18" s="44">
        <v>16543</v>
      </c>
      <c r="V18" s="44">
        <v>5607</v>
      </c>
      <c r="W18" s="44">
        <v>0</v>
      </c>
      <c r="X18" s="44">
        <v>59517</v>
      </c>
      <c r="Y18" s="44">
        <v>0</v>
      </c>
      <c r="Z18" s="44">
        <v>0</v>
      </c>
      <c r="AA18" s="44">
        <v>5669863</v>
      </c>
      <c r="AB18" s="44">
        <v>0</v>
      </c>
      <c r="AC18" s="44">
        <v>100000</v>
      </c>
    </row>
    <row r="19" spans="1:29" x14ac:dyDescent="0.3">
      <c r="A19" s="46" t="s">
        <v>46</v>
      </c>
      <c r="B19" t="s">
        <v>1436</v>
      </c>
      <c r="C19">
        <v>1</v>
      </c>
      <c r="D19">
        <v>0</v>
      </c>
      <c r="E19" s="44">
        <v>7895317</v>
      </c>
      <c r="F19" s="44">
        <v>0</v>
      </c>
      <c r="G19" s="44">
        <v>0</v>
      </c>
      <c r="H19" s="44">
        <v>0</v>
      </c>
      <c r="I19" s="44">
        <v>559889</v>
      </c>
      <c r="J19" s="44">
        <v>3259460</v>
      </c>
      <c r="K19" s="44">
        <v>0</v>
      </c>
      <c r="L19" s="44">
        <v>0</v>
      </c>
      <c r="M19" s="44">
        <v>0</v>
      </c>
      <c r="N19" s="44">
        <v>0</v>
      </c>
      <c r="O19" s="44">
        <v>0</v>
      </c>
      <c r="P19" s="44">
        <v>930151</v>
      </c>
      <c r="Q19" s="44">
        <v>118317</v>
      </c>
      <c r="R19" s="44">
        <v>0</v>
      </c>
      <c r="S19" s="44">
        <v>7266</v>
      </c>
      <c r="T19" s="44">
        <v>3031</v>
      </c>
      <c r="U19" s="44">
        <v>27902</v>
      </c>
      <c r="V19" s="44">
        <v>9050</v>
      </c>
      <c r="W19" s="44">
        <v>0</v>
      </c>
      <c r="X19" s="44">
        <v>296000</v>
      </c>
      <c r="Y19" s="44">
        <v>0</v>
      </c>
      <c r="Z19" s="44">
        <v>0</v>
      </c>
      <c r="AA19" s="44">
        <v>13106383</v>
      </c>
      <c r="AB19" s="44">
        <v>0</v>
      </c>
      <c r="AC19" s="44">
        <v>100000</v>
      </c>
    </row>
    <row r="20" spans="1:29" x14ac:dyDescent="0.3">
      <c r="A20" s="46" t="s">
        <v>34</v>
      </c>
      <c r="B20" t="s">
        <v>2191</v>
      </c>
      <c r="C20">
        <v>1</v>
      </c>
      <c r="D20">
        <v>0</v>
      </c>
      <c r="E20" s="44">
        <v>4750491</v>
      </c>
      <c r="F20" s="44">
        <v>0</v>
      </c>
      <c r="G20" s="44">
        <v>0</v>
      </c>
      <c r="H20" s="44">
        <v>2959</v>
      </c>
      <c r="I20" s="44">
        <v>522375</v>
      </c>
      <c r="J20" s="44">
        <v>1364655</v>
      </c>
      <c r="K20" s="44">
        <v>0</v>
      </c>
      <c r="L20" s="44">
        <v>0</v>
      </c>
      <c r="M20" s="44">
        <v>0</v>
      </c>
      <c r="N20" s="44">
        <v>0</v>
      </c>
      <c r="O20" s="44">
        <v>0</v>
      </c>
      <c r="P20" s="44">
        <v>901795</v>
      </c>
      <c r="Q20" s="44">
        <v>0</v>
      </c>
      <c r="R20" s="44">
        <v>0</v>
      </c>
      <c r="S20" s="44">
        <v>5258</v>
      </c>
      <c r="T20" s="44">
        <v>2193</v>
      </c>
      <c r="U20" s="44">
        <v>20213</v>
      </c>
      <c r="V20" s="44">
        <v>6881</v>
      </c>
      <c r="W20" s="44">
        <v>0</v>
      </c>
      <c r="X20" s="44">
        <v>105638</v>
      </c>
      <c r="Y20" s="44">
        <v>0</v>
      </c>
      <c r="Z20" s="44">
        <v>0</v>
      </c>
      <c r="AA20" s="44">
        <v>7682458</v>
      </c>
      <c r="AB20" s="44">
        <v>0</v>
      </c>
      <c r="AC20" s="44">
        <v>100000</v>
      </c>
    </row>
    <row r="21" spans="1:29" x14ac:dyDescent="0.3">
      <c r="A21" s="46" t="s">
        <v>38</v>
      </c>
      <c r="B21" t="s">
        <v>2192</v>
      </c>
      <c r="C21">
        <v>1</v>
      </c>
      <c r="D21">
        <v>0</v>
      </c>
      <c r="E21" s="44">
        <v>3196746</v>
      </c>
      <c r="F21" s="44">
        <v>0</v>
      </c>
      <c r="G21" s="44">
        <v>0</v>
      </c>
      <c r="H21" s="44">
        <v>0</v>
      </c>
      <c r="I21" s="44">
        <v>203915</v>
      </c>
      <c r="J21" s="44">
        <v>476524</v>
      </c>
      <c r="K21" s="44">
        <v>0</v>
      </c>
      <c r="L21" s="44">
        <v>0</v>
      </c>
      <c r="M21" s="44">
        <v>0</v>
      </c>
      <c r="N21" s="44">
        <v>0</v>
      </c>
      <c r="O21" s="44">
        <v>0</v>
      </c>
      <c r="P21" s="44">
        <v>499232</v>
      </c>
      <c r="Q21" s="44">
        <v>0</v>
      </c>
      <c r="R21" s="44">
        <v>0</v>
      </c>
      <c r="S21" s="44">
        <v>3371</v>
      </c>
      <c r="T21" s="44">
        <v>922</v>
      </c>
      <c r="U21" s="44">
        <v>12349</v>
      </c>
      <c r="V21" s="44">
        <v>3894</v>
      </c>
      <c r="W21" s="44">
        <v>0</v>
      </c>
      <c r="X21" s="44">
        <v>82278</v>
      </c>
      <c r="Y21" s="44">
        <v>0</v>
      </c>
      <c r="Z21" s="44">
        <v>0</v>
      </c>
      <c r="AA21" s="44">
        <v>4479231</v>
      </c>
      <c r="AB21" s="44">
        <v>0</v>
      </c>
      <c r="AC21" s="44">
        <v>100000</v>
      </c>
    </row>
    <row r="22" spans="1:29" x14ac:dyDescent="0.3">
      <c r="A22" s="46" t="s">
        <v>44</v>
      </c>
      <c r="B22" t="s">
        <v>2193</v>
      </c>
      <c r="C22">
        <v>1</v>
      </c>
      <c r="D22">
        <v>0</v>
      </c>
      <c r="E22" s="44">
        <v>5038008</v>
      </c>
      <c r="F22" s="44">
        <v>0</v>
      </c>
      <c r="G22" s="44">
        <v>0</v>
      </c>
      <c r="H22" s="44">
        <v>0</v>
      </c>
      <c r="I22" s="44">
        <v>290122</v>
      </c>
      <c r="J22" s="44">
        <v>1453289</v>
      </c>
      <c r="K22" s="44">
        <v>0</v>
      </c>
      <c r="L22" s="44">
        <v>0</v>
      </c>
      <c r="M22" s="44">
        <v>0</v>
      </c>
      <c r="N22" s="44">
        <v>0</v>
      </c>
      <c r="O22" s="44">
        <v>0</v>
      </c>
      <c r="P22" s="44">
        <v>1186927</v>
      </c>
      <c r="Q22" s="44">
        <v>223208</v>
      </c>
      <c r="R22" s="44">
        <v>0</v>
      </c>
      <c r="S22" s="44">
        <v>5109</v>
      </c>
      <c r="T22" s="44">
        <v>2131</v>
      </c>
      <c r="U22" s="44">
        <v>19922</v>
      </c>
      <c r="V22" s="44">
        <v>7180</v>
      </c>
      <c r="W22" s="44">
        <v>0</v>
      </c>
      <c r="X22" s="44">
        <v>91607</v>
      </c>
      <c r="Y22" s="44">
        <v>0</v>
      </c>
      <c r="Z22" s="44">
        <v>0</v>
      </c>
      <c r="AA22" s="44">
        <v>8317503</v>
      </c>
      <c r="AB22" s="44">
        <v>0</v>
      </c>
      <c r="AC22" s="44">
        <v>100000</v>
      </c>
    </row>
    <row r="23" spans="1:29" x14ac:dyDescent="0.3">
      <c r="A23" s="46" t="s">
        <v>42</v>
      </c>
      <c r="B23" t="s">
        <v>2194</v>
      </c>
      <c r="C23">
        <v>1</v>
      </c>
      <c r="D23">
        <v>0</v>
      </c>
      <c r="E23" s="44">
        <v>8042181</v>
      </c>
      <c r="F23" s="44">
        <v>0</v>
      </c>
      <c r="G23" s="44">
        <v>0</v>
      </c>
      <c r="H23" s="44">
        <v>240</v>
      </c>
      <c r="I23" s="44">
        <v>1085103</v>
      </c>
      <c r="J23" s="44">
        <v>2172569</v>
      </c>
      <c r="K23" s="44">
        <v>0</v>
      </c>
      <c r="L23" s="44">
        <v>0</v>
      </c>
      <c r="M23" s="44">
        <v>0</v>
      </c>
      <c r="N23" s="44">
        <v>0</v>
      </c>
      <c r="O23" s="44">
        <v>0</v>
      </c>
      <c r="P23" s="44">
        <v>1208984</v>
      </c>
      <c r="Q23" s="44">
        <v>233841</v>
      </c>
      <c r="R23" s="44">
        <v>0</v>
      </c>
      <c r="S23" s="44">
        <v>11206</v>
      </c>
      <c r="T23" s="44">
        <v>4675</v>
      </c>
      <c r="U23" s="44">
        <v>37397</v>
      </c>
      <c r="V23" s="44">
        <v>14771</v>
      </c>
      <c r="W23" s="44">
        <v>0</v>
      </c>
      <c r="X23" s="44">
        <v>260391</v>
      </c>
      <c r="Y23" s="44">
        <v>0</v>
      </c>
      <c r="Z23" s="44">
        <v>0</v>
      </c>
      <c r="AA23" s="44">
        <v>13071358</v>
      </c>
      <c r="AB23" s="44">
        <v>0</v>
      </c>
      <c r="AC23" s="44">
        <v>100000</v>
      </c>
    </row>
    <row r="24" spans="1:29" x14ac:dyDescent="0.3">
      <c r="A24" s="46" t="s">
        <v>52</v>
      </c>
      <c r="B24" t="s">
        <v>2195</v>
      </c>
      <c r="C24">
        <v>1</v>
      </c>
      <c r="D24">
        <v>0</v>
      </c>
      <c r="E24" s="44">
        <v>3292800</v>
      </c>
      <c r="F24" s="44">
        <v>0</v>
      </c>
      <c r="G24" s="44">
        <v>0</v>
      </c>
      <c r="H24" s="44">
        <v>0</v>
      </c>
      <c r="I24" s="44">
        <v>310626</v>
      </c>
      <c r="J24" s="44">
        <v>751506</v>
      </c>
      <c r="K24" s="44">
        <v>0</v>
      </c>
      <c r="L24" s="44">
        <v>0</v>
      </c>
      <c r="M24" s="44">
        <v>0</v>
      </c>
      <c r="N24" s="44">
        <v>0</v>
      </c>
      <c r="O24" s="44">
        <v>0</v>
      </c>
      <c r="P24" s="44">
        <v>580534</v>
      </c>
      <c r="Q24" s="44">
        <v>4208</v>
      </c>
      <c r="R24" s="44">
        <v>0</v>
      </c>
      <c r="S24" s="44">
        <v>2832</v>
      </c>
      <c r="T24" s="44">
        <v>1181</v>
      </c>
      <c r="U24" s="44">
        <v>9670</v>
      </c>
      <c r="V24" s="44">
        <v>3376</v>
      </c>
      <c r="W24" s="44">
        <v>0</v>
      </c>
      <c r="X24" s="44">
        <v>37407</v>
      </c>
      <c r="Y24" s="44">
        <v>0</v>
      </c>
      <c r="Z24" s="44">
        <v>0</v>
      </c>
      <c r="AA24" s="44">
        <v>4994140</v>
      </c>
      <c r="AB24" s="44">
        <v>0</v>
      </c>
      <c r="AC24" s="44">
        <v>100000</v>
      </c>
    </row>
    <row r="25" spans="1:29" x14ac:dyDescent="0.3">
      <c r="A25" s="46" t="s">
        <v>40</v>
      </c>
      <c r="B25" t="s">
        <v>2196</v>
      </c>
      <c r="C25">
        <v>1</v>
      </c>
      <c r="D25">
        <v>0</v>
      </c>
      <c r="E25" s="44">
        <v>10276429</v>
      </c>
      <c r="F25" s="44">
        <v>0</v>
      </c>
      <c r="G25" s="44">
        <v>0</v>
      </c>
      <c r="H25" s="44">
        <v>1846</v>
      </c>
      <c r="I25" s="44">
        <v>1037012</v>
      </c>
      <c r="J25" s="44">
        <v>1053381</v>
      </c>
      <c r="K25" s="44">
        <v>54411</v>
      </c>
      <c r="L25" s="44">
        <v>0</v>
      </c>
      <c r="M25" s="44">
        <v>0</v>
      </c>
      <c r="N25" s="44">
        <v>0</v>
      </c>
      <c r="O25" s="44">
        <v>0</v>
      </c>
      <c r="P25" s="44">
        <v>1752526</v>
      </c>
      <c r="Q25" s="44">
        <v>6775</v>
      </c>
      <c r="R25" s="44">
        <v>0</v>
      </c>
      <c r="S25" s="44">
        <v>10704</v>
      </c>
      <c r="T25" s="44">
        <v>4549</v>
      </c>
      <c r="U25" s="44">
        <v>31302</v>
      </c>
      <c r="V25" s="44">
        <v>2679</v>
      </c>
      <c r="W25" s="44">
        <v>0</v>
      </c>
      <c r="X25" s="44">
        <v>133764</v>
      </c>
      <c r="Y25" s="44">
        <v>0</v>
      </c>
      <c r="Z25" s="44">
        <v>0</v>
      </c>
      <c r="AA25" s="44">
        <v>14365378</v>
      </c>
      <c r="AB25" s="44">
        <v>0</v>
      </c>
      <c r="AC25" s="44">
        <v>100000</v>
      </c>
    </row>
    <row r="26" spans="1:29" x14ac:dyDescent="0.3">
      <c r="A26" s="46" t="s">
        <v>48</v>
      </c>
      <c r="B26" t="s">
        <v>2197</v>
      </c>
      <c r="C26">
        <v>1</v>
      </c>
      <c r="D26">
        <v>0</v>
      </c>
      <c r="E26" s="44">
        <v>5125190</v>
      </c>
      <c r="F26" s="44">
        <v>0</v>
      </c>
      <c r="G26" s="44">
        <v>0</v>
      </c>
      <c r="H26" s="44">
        <v>0</v>
      </c>
      <c r="I26" s="44">
        <v>456961</v>
      </c>
      <c r="J26" s="44">
        <v>855076</v>
      </c>
      <c r="K26" s="44">
        <v>0</v>
      </c>
      <c r="L26" s="44">
        <v>0</v>
      </c>
      <c r="M26" s="44">
        <v>0</v>
      </c>
      <c r="N26" s="44">
        <v>0</v>
      </c>
      <c r="O26" s="44">
        <v>0</v>
      </c>
      <c r="P26" s="44">
        <v>1047449</v>
      </c>
      <c r="Q26" s="44">
        <v>146024</v>
      </c>
      <c r="R26" s="44">
        <v>0</v>
      </c>
      <c r="S26" s="44">
        <v>5004</v>
      </c>
      <c r="T26" s="44">
        <v>2087</v>
      </c>
      <c r="U26" s="44">
        <v>18000</v>
      </c>
      <c r="V26" s="44">
        <v>6596</v>
      </c>
      <c r="W26" s="44">
        <v>0</v>
      </c>
      <c r="X26" s="44">
        <v>101006</v>
      </c>
      <c r="Y26" s="44">
        <v>0</v>
      </c>
      <c r="Z26" s="44">
        <v>0</v>
      </c>
      <c r="AA26" s="44">
        <v>7763393</v>
      </c>
      <c r="AB26" s="44">
        <v>0</v>
      </c>
      <c r="AC26" s="44">
        <v>100000</v>
      </c>
    </row>
    <row r="27" spans="1:29" x14ac:dyDescent="0.3">
      <c r="A27" s="46" t="s">
        <v>50</v>
      </c>
      <c r="B27" t="s">
        <v>2198</v>
      </c>
      <c r="C27">
        <v>1</v>
      </c>
      <c r="D27">
        <v>0</v>
      </c>
      <c r="E27" s="44">
        <v>12387142</v>
      </c>
      <c r="F27" s="44">
        <v>0</v>
      </c>
      <c r="G27" s="44">
        <v>0</v>
      </c>
      <c r="H27" s="44">
        <v>0</v>
      </c>
      <c r="I27" s="44">
        <v>1000662</v>
      </c>
      <c r="J27" s="44">
        <v>3588520</v>
      </c>
      <c r="K27" s="44">
        <v>0</v>
      </c>
      <c r="L27" s="44">
        <v>0</v>
      </c>
      <c r="M27" s="44">
        <v>0</v>
      </c>
      <c r="N27" s="44">
        <v>0</v>
      </c>
      <c r="O27" s="44">
        <v>0</v>
      </c>
      <c r="P27" s="44">
        <v>2191944</v>
      </c>
      <c r="Q27" s="44">
        <v>496286</v>
      </c>
      <c r="R27" s="44">
        <v>57126</v>
      </c>
      <c r="S27" s="44">
        <v>19564</v>
      </c>
      <c r="T27" s="44">
        <v>8162</v>
      </c>
      <c r="U27" s="44">
        <v>73570</v>
      </c>
      <c r="V27" s="44">
        <v>25632</v>
      </c>
      <c r="W27" s="44">
        <v>0</v>
      </c>
      <c r="X27" s="44">
        <v>256381</v>
      </c>
      <c r="Y27" s="44">
        <v>0</v>
      </c>
      <c r="Z27" s="44">
        <v>0</v>
      </c>
      <c r="AA27" s="44">
        <v>20104989</v>
      </c>
      <c r="AB27" s="44">
        <v>0</v>
      </c>
      <c r="AC27" s="44">
        <v>114359</v>
      </c>
    </row>
    <row r="28" spans="1:29" x14ac:dyDescent="0.3">
      <c r="A28" s="46" t="s">
        <v>36</v>
      </c>
      <c r="B28" t="s">
        <v>1445</v>
      </c>
      <c r="C28">
        <v>1</v>
      </c>
      <c r="D28">
        <v>0</v>
      </c>
      <c r="E28" s="44">
        <v>10685954</v>
      </c>
      <c r="F28" s="44">
        <v>0</v>
      </c>
      <c r="G28" s="44">
        <v>0</v>
      </c>
      <c r="H28" s="44">
        <v>0</v>
      </c>
      <c r="I28" s="44">
        <v>977976</v>
      </c>
      <c r="J28" s="44">
        <v>2029354</v>
      </c>
      <c r="K28" s="44">
        <v>16016</v>
      </c>
      <c r="L28" s="44">
        <v>0</v>
      </c>
      <c r="M28" s="44">
        <v>0</v>
      </c>
      <c r="N28" s="44">
        <v>0</v>
      </c>
      <c r="O28" s="44">
        <v>0</v>
      </c>
      <c r="P28" s="44">
        <v>1844211</v>
      </c>
      <c r="Q28" s="44">
        <v>425436</v>
      </c>
      <c r="R28" s="44">
        <v>0</v>
      </c>
      <c r="S28" s="44">
        <v>11101</v>
      </c>
      <c r="T28" s="44">
        <v>4631</v>
      </c>
      <c r="U28" s="44">
        <v>41882</v>
      </c>
      <c r="V28" s="44">
        <v>15494</v>
      </c>
      <c r="W28" s="44">
        <v>0</v>
      </c>
      <c r="X28" s="44">
        <v>461659</v>
      </c>
      <c r="Y28" s="44">
        <v>0</v>
      </c>
      <c r="Z28" s="44">
        <v>0</v>
      </c>
      <c r="AA28" s="44">
        <v>16513714</v>
      </c>
      <c r="AB28" s="44">
        <v>0</v>
      </c>
      <c r="AC28" s="44">
        <v>102276</v>
      </c>
    </row>
    <row r="29" spans="1:29" x14ac:dyDescent="0.3">
      <c r="A29" s="46" t="s">
        <v>57</v>
      </c>
      <c r="B29" t="s">
        <v>1446</v>
      </c>
      <c r="C29">
        <v>1</v>
      </c>
      <c r="D29">
        <v>0</v>
      </c>
      <c r="E29" s="44">
        <v>12799460</v>
      </c>
      <c r="F29" s="44">
        <v>0</v>
      </c>
      <c r="G29" s="44">
        <v>0</v>
      </c>
      <c r="H29" s="44">
        <v>0</v>
      </c>
      <c r="I29" s="44">
        <v>2038743</v>
      </c>
      <c r="J29" s="44">
        <v>3064121</v>
      </c>
      <c r="K29" s="44">
        <v>0</v>
      </c>
      <c r="L29" s="44">
        <v>0</v>
      </c>
      <c r="M29" s="44">
        <v>0</v>
      </c>
      <c r="N29" s="44">
        <v>0</v>
      </c>
      <c r="O29" s="44">
        <v>0</v>
      </c>
      <c r="P29" s="44">
        <v>2009677</v>
      </c>
      <c r="Q29" s="44">
        <v>291349</v>
      </c>
      <c r="R29" s="44">
        <v>106467</v>
      </c>
      <c r="S29" s="44">
        <v>21497</v>
      </c>
      <c r="T29" s="44">
        <v>8968</v>
      </c>
      <c r="U29" s="44">
        <v>82948</v>
      </c>
      <c r="V29" s="44">
        <v>27886</v>
      </c>
      <c r="W29" s="44">
        <v>0</v>
      </c>
      <c r="X29" s="44">
        <v>201965</v>
      </c>
      <c r="Y29" s="44">
        <v>47253</v>
      </c>
      <c r="Z29" s="44">
        <v>0</v>
      </c>
      <c r="AA29" s="44">
        <v>20700334</v>
      </c>
      <c r="AB29" s="44">
        <v>0</v>
      </c>
      <c r="AC29" s="44">
        <v>0</v>
      </c>
    </row>
    <row r="30" spans="1:29" x14ac:dyDescent="0.3">
      <c r="A30" s="46" t="s">
        <v>55</v>
      </c>
      <c r="B30" t="s">
        <v>2199</v>
      </c>
      <c r="C30">
        <v>1</v>
      </c>
      <c r="D30">
        <v>0</v>
      </c>
      <c r="E30" s="44">
        <v>52435962</v>
      </c>
      <c r="F30" s="44">
        <v>0</v>
      </c>
      <c r="G30" s="44">
        <v>0</v>
      </c>
      <c r="H30" s="44">
        <v>15821</v>
      </c>
      <c r="I30" s="44">
        <v>2410848</v>
      </c>
      <c r="J30" s="44">
        <v>6255536</v>
      </c>
      <c r="K30" s="44">
        <v>0</v>
      </c>
      <c r="L30" s="44">
        <v>0</v>
      </c>
      <c r="M30" s="44">
        <v>0</v>
      </c>
      <c r="N30" s="44">
        <v>0</v>
      </c>
      <c r="O30" s="44">
        <v>0</v>
      </c>
      <c r="P30" s="44">
        <v>7567991</v>
      </c>
      <c r="Q30" s="44">
        <v>1075096</v>
      </c>
      <c r="R30" s="44">
        <v>725047</v>
      </c>
      <c r="S30" s="44">
        <v>85716</v>
      </c>
      <c r="T30" s="44">
        <v>35762</v>
      </c>
      <c r="U30" s="44">
        <v>325909</v>
      </c>
      <c r="V30" s="44">
        <v>113132</v>
      </c>
      <c r="W30" s="44">
        <v>0</v>
      </c>
      <c r="X30" s="44">
        <v>2163277</v>
      </c>
      <c r="Y30" s="44">
        <v>0</v>
      </c>
      <c r="Z30" s="44">
        <v>0</v>
      </c>
      <c r="AA30" s="44">
        <v>73210097</v>
      </c>
      <c r="AB30" s="44">
        <v>0</v>
      </c>
      <c r="AC30" s="44">
        <v>477949</v>
      </c>
    </row>
    <row r="31" spans="1:29" x14ac:dyDescent="0.3">
      <c r="A31" s="46" t="s">
        <v>63</v>
      </c>
      <c r="B31" t="s">
        <v>2200</v>
      </c>
      <c r="C31">
        <v>1</v>
      </c>
      <c r="D31">
        <v>0</v>
      </c>
      <c r="E31" s="44">
        <v>10551098</v>
      </c>
      <c r="F31" s="44">
        <v>0</v>
      </c>
      <c r="G31" s="44">
        <v>0</v>
      </c>
      <c r="H31" s="44">
        <v>0</v>
      </c>
      <c r="I31" s="44">
        <v>1128994</v>
      </c>
      <c r="J31" s="44">
        <v>1309395</v>
      </c>
      <c r="K31" s="44">
        <v>0</v>
      </c>
      <c r="L31" s="44">
        <v>0</v>
      </c>
      <c r="M31" s="44">
        <v>0</v>
      </c>
      <c r="N31" s="44">
        <v>0</v>
      </c>
      <c r="O31" s="44">
        <v>0</v>
      </c>
      <c r="P31" s="44">
        <v>1309997</v>
      </c>
      <c r="Q31" s="44">
        <v>294418</v>
      </c>
      <c r="R31" s="44">
        <v>94772</v>
      </c>
      <c r="S31" s="44">
        <v>11056</v>
      </c>
      <c r="T31" s="44">
        <v>4612</v>
      </c>
      <c r="U31" s="44">
        <v>42465</v>
      </c>
      <c r="V31" s="44">
        <v>14127</v>
      </c>
      <c r="W31" s="44">
        <v>0</v>
      </c>
      <c r="X31" s="44">
        <v>166175</v>
      </c>
      <c r="Y31" s="44">
        <v>0</v>
      </c>
      <c r="Z31" s="44">
        <v>0</v>
      </c>
      <c r="AA31" s="44">
        <v>14927109</v>
      </c>
      <c r="AB31" s="44">
        <v>0</v>
      </c>
      <c r="AC31" s="44">
        <v>100000</v>
      </c>
    </row>
    <row r="32" spans="1:29" x14ac:dyDescent="0.3">
      <c r="A32" s="46" t="s">
        <v>69</v>
      </c>
      <c r="B32" t="s">
        <v>1449</v>
      </c>
      <c r="C32">
        <v>1</v>
      </c>
      <c r="D32">
        <v>0</v>
      </c>
      <c r="E32" s="44">
        <v>13285158</v>
      </c>
      <c r="F32" s="44">
        <v>0</v>
      </c>
      <c r="G32" s="44">
        <v>0</v>
      </c>
      <c r="H32" s="44">
        <v>0</v>
      </c>
      <c r="I32" s="44">
        <v>1405152</v>
      </c>
      <c r="J32" s="44">
        <v>2977591</v>
      </c>
      <c r="K32" s="44">
        <v>0</v>
      </c>
      <c r="L32" s="44">
        <v>0</v>
      </c>
      <c r="M32" s="44">
        <v>0</v>
      </c>
      <c r="N32" s="44">
        <v>0</v>
      </c>
      <c r="O32" s="44">
        <v>0</v>
      </c>
      <c r="P32" s="44">
        <v>2196236</v>
      </c>
      <c r="Q32" s="44">
        <v>118627</v>
      </c>
      <c r="R32" s="44">
        <v>33401</v>
      </c>
      <c r="S32" s="44">
        <v>21272</v>
      </c>
      <c r="T32" s="44">
        <v>8875</v>
      </c>
      <c r="U32" s="44">
        <v>84113</v>
      </c>
      <c r="V32" s="44">
        <v>25842</v>
      </c>
      <c r="W32" s="44">
        <v>0</v>
      </c>
      <c r="X32" s="44">
        <v>0</v>
      </c>
      <c r="Y32" s="44">
        <v>0</v>
      </c>
      <c r="Z32" s="44">
        <v>0</v>
      </c>
      <c r="AA32" s="44">
        <v>20156267</v>
      </c>
      <c r="AB32" s="44">
        <v>0</v>
      </c>
      <c r="AC32" s="44">
        <v>0</v>
      </c>
    </row>
    <row r="33" spans="1:29" x14ac:dyDescent="0.3">
      <c r="A33" s="46" t="s">
        <v>59</v>
      </c>
      <c r="B33" t="s">
        <v>1450</v>
      </c>
      <c r="C33">
        <v>1</v>
      </c>
      <c r="D33">
        <v>0</v>
      </c>
      <c r="E33" s="44">
        <v>10567831</v>
      </c>
      <c r="F33" s="44">
        <v>0</v>
      </c>
      <c r="G33" s="44">
        <v>0</v>
      </c>
      <c r="H33" s="44">
        <v>0</v>
      </c>
      <c r="I33" s="44">
        <v>1232723</v>
      </c>
      <c r="J33" s="44">
        <v>2983197</v>
      </c>
      <c r="K33" s="44">
        <v>0</v>
      </c>
      <c r="L33" s="44">
        <v>0</v>
      </c>
      <c r="M33" s="44">
        <v>0</v>
      </c>
      <c r="N33" s="44">
        <v>0</v>
      </c>
      <c r="O33" s="44">
        <v>0</v>
      </c>
      <c r="P33" s="44">
        <v>2532977</v>
      </c>
      <c r="Q33" s="44">
        <v>401503</v>
      </c>
      <c r="R33" s="44">
        <v>0</v>
      </c>
      <c r="S33" s="44">
        <v>26290</v>
      </c>
      <c r="T33" s="44">
        <v>10968</v>
      </c>
      <c r="U33" s="44">
        <v>100540</v>
      </c>
      <c r="V33" s="44">
        <v>32066</v>
      </c>
      <c r="W33" s="44">
        <v>0</v>
      </c>
      <c r="X33" s="44">
        <v>227670</v>
      </c>
      <c r="Y33" s="44">
        <v>0</v>
      </c>
      <c r="Z33" s="44">
        <v>0</v>
      </c>
      <c r="AA33" s="44">
        <v>18115765</v>
      </c>
      <c r="AB33" s="44">
        <v>0</v>
      </c>
      <c r="AC33" s="44">
        <v>100000</v>
      </c>
    </row>
    <row r="34" spans="1:29" x14ac:dyDescent="0.3">
      <c r="A34" s="46" t="s">
        <v>67</v>
      </c>
      <c r="B34" t="s">
        <v>2201</v>
      </c>
      <c r="C34">
        <v>1</v>
      </c>
      <c r="D34">
        <v>0</v>
      </c>
      <c r="E34" s="44">
        <v>14821855</v>
      </c>
      <c r="F34" s="44">
        <v>0</v>
      </c>
      <c r="G34" s="44">
        <v>0</v>
      </c>
      <c r="H34" s="44">
        <v>0</v>
      </c>
      <c r="I34" s="44">
        <v>2202762</v>
      </c>
      <c r="J34" s="44">
        <v>5525350</v>
      </c>
      <c r="K34" s="44">
        <v>0</v>
      </c>
      <c r="L34" s="44">
        <v>0</v>
      </c>
      <c r="M34" s="44">
        <v>0</v>
      </c>
      <c r="N34" s="44">
        <v>0</v>
      </c>
      <c r="O34" s="44">
        <v>0</v>
      </c>
      <c r="P34" s="44">
        <v>3175853</v>
      </c>
      <c r="Q34" s="44">
        <v>737585</v>
      </c>
      <c r="R34" s="44">
        <v>146654</v>
      </c>
      <c r="S34" s="44">
        <v>37585</v>
      </c>
      <c r="T34" s="44">
        <v>15681</v>
      </c>
      <c r="U34" s="44">
        <v>145567</v>
      </c>
      <c r="V34" s="44">
        <v>48575</v>
      </c>
      <c r="W34" s="44">
        <v>0</v>
      </c>
      <c r="X34" s="44">
        <v>198332</v>
      </c>
      <c r="Y34" s="44">
        <v>0</v>
      </c>
      <c r="Z34" s="44">
        <v>0</v>
      </c>
      <c r="AA34" s="44">
        <v>27055799</v>
      </c>
      <c r="AB34" s="44">
        <v>0</v>
      </c>
      <c r="AC34" s="44">
        <v>0</v>
      </c>
    </row>
    <row r="35" spans="1:29" x14ac:dyDescent="0.3">
      <c r="A35" s="46" t="s">
        <v>61</v>
      </c>
      <c r="B35" t="s">
        <v>2202</v>
      </c>
      <c r="C35">
        <v>1</v>
      </c>
      <c r="D35">
        <v>0</v>
      </c>
      <c r="E35" s="44">
        <v>5203704</v>
      </c>
      <c r="F35" s="44">
        <v>0</v>
      </c>
      <c r="G35" s="44">
        <v>290478</v>
      </c>
      <c r="H35" s="44">
        <v>4791</v>
      </c>
      <c r="I35" s="44">
        <v>561220</v>
      </c>
      <c r="J35" s="44">
        <v>837170</v>
      </c>
      <c r="K35" s="44">
        <v>0</v>
      </c>
      <c r="L35" s="44">
        <v>0</v>
      </c>
      <c r="M35" s="44">
        <v>0</v>
      </c>
      <c r="N35" s="44">
        <v>0</v>
      </c>
      <c r="O35" s="44">
        <v>0</v>
      </c>
      <c r="P35" s="44">
        <v>501071</v>
      </c>
      <c r="Q35" s="44">
        <v>54096</v>
      </c>
      <c r="R35" s="44">
        <v>75450</v>
      </c>
      <c r="S35" s="44">
        <v>7356</v>
      </c>
      <c r="T35" s="44">
        <v>3068</v>
      </c>
      <c r="U35" s="44">
        <v>28368</v>
      </c>
      <c r="V35" s="44">
        <v>3126</v>
      </c>
      <c r="W35" s="44">
        <v>0</v>
      </c>
      <c r="X35" s="44">
        <v>84000</v>
      </c>
      <c r="Y35" s="44">
        <v>0</v>
      </c>
      <c r="Z35" s="44">
        <v>0</v>
      </c>
      <c r="AA35" s="44">
        <v>7653898</v>
      </c>
      <c r="AB35" s="44">
        <v>0</v>
      </c>
      <c r="AC35" s="44">
        <v>100000</v>
      </c>
    </row>
    <row r="36" spans="1:29" x14ac:dyDescent="0.3">
      <c r="A36" s="46" t="s">
        <v>75</v>
      </c>
      <c r="B36" t="s">
        <v>2203</v>
      </c>
      <c r="C36">
        <v>1</v>
      </c>
      <c r="D36">
        <v>0</v>
      </c>
      <c r="E36" s="44">
        <v>17515622</v>
      </c>
      <c r="F36" s="44">
        <v>0</v>
      </c>
      <c r="G36" s="44">
        <v>0</v>
      </c>
      <c r="H36" s="44">
        <v>9230</v>
      </c>
      <c r="I36" s="44">
        <v>2088889</v>
      </c>
      <c r="J36" s="44">
        <v>4909126</v>
      </c>
      <c r="K36" s="44">
        <v>0</v>
      </c>
      <c r="L36" s="44">
        <v>0</v>
      </c>
      <c r="M36" s="44">
        <v>0</v>
      </c>
      <c r="N36" s="44">
        <v>0</v>
      </c>
      <c r="O36" s="44">
        <v>0</v>
      </c>
      <c r="P36" s="44">
        <v>2244025</v>
      </c>
      <c r="Q36" s="44">
        <v>362573</v>
      </c>
      <c r="R36" s="44">
        <v>68351</v>
      </c>
      <c r="S36" s="44">
        <v>21047</v>
      </c>
      <c r="T36" s="44">
        <v>8781</v>
      </c>
      <c r="U36" s="44">
        <v>81725</v>
      </c>
      <c r="V36" s="44">
        <v>27575</v>
      </c>
      <c r="W36" s="44">
        <v>0</v>
      </c>
      <c r="X36" s="44">
        <v>1707412</v>
      </c>
      <c r="Y36" s="44">
        <v>0</v>
      </c>
      <c r="Z36" s="44">
        <v>0</v>
      </c>
      <c r="AA36" s="44">
        <v>29044356</v>
      </c>
      <c r="AB36" s="44">
        <v>0</v>
      </c>
      <c r="AC36" s="44">
        <v>152109</v>
      </c>
    </row>
    <row r="37" spans="1:29" x14ac:dyDescent="0.3">
      <c r="A37" s="46" t="s">
        <v>71</v>
      </c>
      <c r="B37" t="s">
        <v>1454</v>
      </c>
      <c r="C37">
        <v>1</v>
      </c>
      <c r="D37">
        <v>0</v>
      </c>
      <c r="E37" s="44">
        <v>24268048</v>
      </c>
      <c r="F37" s="44">
        <v>0</v>
      </c>
      <c r="G37" s="44">
        <v>0</v>
      </c>
      <c r="H37" s="44">
        <v>0</v>
      </c>
      <c r="I37" s="44">
        <v>2080280</v>
      </c>
      <c r="J37" s="44">
        <v>6670432</v>
      </c>
      <c r="K37" s="44">
        <v>0</v>
      </c>
      <c r="L37" s="44">
        <v>0</v>
      </c>
      <c r="M37" s="44">
        <v>0</v>
      </c>
      <c r="N37" s="44">
        <v>0</v>
      </c>
      <c r="O37" s="44">
        <v>0</v>
      </c>
      <c r="P37" s="44">
        <v>4760912</v>
      </c>
      <c r="Q37" s="44">
        <v>980009</v>
      </c>
      <c r="R37" s="44">
        <v>392081</v>
      </c>
      <c r="S37" s="44">
        <v>58932</v>
      </c>
      <c r="T37" s="44">
        <v>24587</v>
      </c>
      <c r="U37" s="44">
        <v>235796</v>
      </c>
      <c r="V37" s="44">
        <v>73116</v>
      </c>
      <c r="W37" s="44">
        <v>0</v>
      </c>
      <c r="X37" s="44">
        <v>390213</v>
      </c>
      <c r="Y37" s="44">
        <v>0</v>
      </c>
      <c r="Z37" s="44">
        <v>0</v>
      </c>
      <c r="AA37" s="44">
        <v>39934406</v>
      </c>
      <c r="AB37" s="44">
        <v>0</v>
      </c>
      <c r="AC37" s="44">
        <v>0</v>
      </c>
    </row>
    <row r="38" spans="1:29" x14ac:dyDescent="0.3">
      <c r="A38" s="46" t="s">
        <v>65</v>
      </c>
      <c r="B38" t="s">
        <v>1455</v>
      </c>
      <c r="C38">
        <v>1</v>
      </c>
      <c r="D38">
        <v>0</v>
      </c>
      <c r="E38" s="44">
        <v>17855239</v>
      </c>
      <c r="F38" s="44">
        <v>0</v>
      </c>
      <c r="G38" s="44">
        <v>0</v>
      </c>
      <c r="H38" s="44">
        <v>7746</v>
      </c>
      <c r="I38" s="44">
        <v>1975478</v>
      </c>
      <c r="J38" s="44">
        <v>3919431</v>
      </c>
      <c r="K38" s="44">
        <v>0</v>
      </c>
      <c r="L38" s="44">
        <v>0</v>
      </c>
      <c r="M38" s="44">
        <v>0</v>
      </c>
      <c r="N38" s="44">
        <v>0</v>
      </c>
      <c r="O38" s="44">
        <v>0</v>
      </c>
      <c r="P38" s="44">
        <v>2310182</v>
      </c>
      <c r="Q38" s="44">
        <v>583962</v>
      </c>
      <c r="R38" s="44">
        <v>242796</v>
      </c>
      <c r="S38" s="44">
        <v>39413</v>
      </c>
      <c r="T38" s="44">
        <v>16443</v>
      </c>
      <c r="U38" s="44">
        <v>149120</v>
      </c>
      <c r="V38" s="44">
        <v>47944</v>
      </c>
      <c r="W38" s="44">
        <v>0</v>
      </c>
      <c r="X38" s="44">
        <v>89028</v>
      </c>
      <c r="Y38" s="44">
        <v>0</v>
      </c>
      <c r="Z38" s="44">
        <v>0</v>
      </c>
      <c r="AA38" s="44">
        <v>27236782</v>
      </c>
      <c r="AB38" s="44">
        <v>0</v>
      </c>
      <c r="AC38" s="44">
        <v>179735</v>
      </c>
    </row>
    <row r="39" spans="1:29" x14ac:dyDescent="0.3">
      <c r="A39" s="46" t="s">
        <v>73</v>
      </c>
      <c r="B39" t="s">
        <v>2204</v>
      </c>
      <c r="C39">
        <v>1</v>
      </c>
      <c r="D39">
        <v>0</v>
      </c>
      <c r="E39" s="44">
        <v>14702548</v>
      </c>
      <c r="F39" s="44">
        <v>0</v>
      </c>
      <c r="G39" s="44">
        <v>0</v>
      </c>
      <c r="H39" s="44">
        <v>0</v>
      </c>
      <c r="I39" s="44">
        <v>2433477</v>
      </c>
      <c r="J39" s="44">
        <v>4061436</v>
      </c>
      <c r="K39" s="44">
        <v>0</v>
      </c>
      <c r="L39" s="44">
        <v>0</v>
      </c>
      <c r="M39" s="44">
        <v>0</v>
      </c>
      <c r="N39" s="44">
        <v>0</v>
      </c>
      <c r="O39" s="44">
        <v>0</v>
      </c>
      <c r="P39" s="44">
        <v>3219152</v>
      </c>
      <c r="Q39" s="44">
        <v>1395082</v>
      </c>
      <c r="R39" s="44">
        <v>310238</v>
      </c>
      <c r="S39" s="44">
        <v>52895</v>
      </c>
      <c r="T39" s="44">
        <v>22068</v>
      </c>
      <c r="U39" s="44">
        <v>204458</v>
      </c>
      <c r="V39" s="44">
        <v>53407</v>
      </c>
      <c r="W39" s="44">
        <v>0</v>
      </c>
      <c r="X39" s="44">
        <v>267300</v>
      </c>
      <c r="Y39" s="44">
        <v>4264</v>
      </c>
      <c r="Z39" s="44">
        <v>0</v>
      </c>
      <c r="AA39" s="44">
        <v>26726325</v>
      </c>
      <c r="AB39" s="44">
        <v>0</v>
      </c>
      <c r="AC39" s="44">
        <v>0</v>
      </c>
    </row>
    <row r="40" spans="1:29" x14ac:dyDescent="0.3">
      <c r="A40" s="46" t="s">
        <v>77</v>
      </c>
      <c r="B40" t="s">
        <v>2205</v>
      </c>
      <c r="C40">
        <v>1</v>
      </c>
      <c r="D40">
        <v>0</v>
      </c>
      <c r="E40" s="44">
        <v>14234589</v>
      </c>
      <c r="F40" s="44">
        <v>0</v>
      </c>
      <c r="G40" s="44">
        <v>0</v>
      </c>
      <c r="H40" s="44">
        <v>0</v>
      </c>
      <c r="I40" s="44">
        <v>2336233</v>
      </c>
      <c r="J40" s="44">
        <v>2723557</v>
      </c>
      <c r="K40" s="44">
        <v>0</v>
      </c>
      <c r="L40" s="44">
        <v>0</v>
      </c>
      <c r="M40" s="44">
        <v>0</v>
      </c>
      <c r="N40" s="44">
        <v>0</v>
      </c>
      <c r="O40" s="44">
        <v>0</v>
      </c>
      <c r="P40" s="44">
        <v>2794762</v>
      </c>
      <c r="Q40" s="44">
        <v>316297</v>
      </c>
      <c r="R40" s="44">
        <v>158137</v>
      </c>
      <c r="S40" s="44">
        <v>24253</v>
      </c>
      <c r="T40" s="44">
        <v>10118</v>
      </c>
      <c r="U40" s="44">
        <v>92734</v>
      </c>
      <c r="V40" s="44">
        <v>29033</v>
      </c>
      <c r="W40" s="44">
        <v>0</v>
      </c>
      <c r="X40" s="44">
        <v>540343</v>
      </c>
      <c r="Y40" s="44">
        <v>0</v>
      </c>
      <c r="Z40" s="44">
        <v>0</v>
      </c>
      <c r="AA40" s="44">
        <v>23260056</v>
      </c>
      <c r="AB40" s="44">
        <v>0</v>
      </c>
      <c r="AC40" s="44">
        <v>0</v>
      </c>
    </row>
    <row r="41" spans="1:29" x14ac:dyDescent="0.3">
      <c r="A41" s="46" t="s">
        <v>100</v>
      </c>
      <c r="B41" t="s">
        <v>2206</v>
      </c>
      <c r="C41">
        <v>1</v>
      </c>
      <c r="D41">
        <v>0</v>
      </c>
      <c r="E41" s="44">
        <v>3357504</v>
      </c>
      <c r="F41" s="44">
        <v>0</v>
      </c>
      <c r="G41" s="44">
        <v>166648</v>
      </c>
      <c r="H41" s="44">
        <v>0</v>
      </c>
      <c r="I41" s="44">
        <v>365077</v>
      </c>
      <c r="J41" s="44">
        <v>188881</v>
      </c>
      <c r="K41" s="44">
        <v>0</v>
      </c>
      <c r="L41" s="44">
        <v>0</v>
      </c>
      <c r="M41" s="44">
        <v>0</v>
      </c>
      <c r="N41" s="44">
        <v>0</v>
      </c>
      <c r="O41" s="44">
        <v>0</v>
      </c>
      <c r="P41" s="44">
        <v>592240</v>
      </c>
      <c r="Q41" s="44">
        <v>0</v>
      </c>
      <c r="R41" s="44">
        <v>4125</v>
      </c>
      <c r="S41" s="44">
        <v>3386</v>
      </c>
      <c r="T41" s="44">
        <v>1412</v>
      </c>
      <c r="U41" s="44">
        <v>12815</v>
      </c>
      <c r="V41" s="44">
        <v>3539</v>
      </c>
      <c r="W41" s="44">
        <v>0</v>
      </c>
      <c r="X41" s="44">
        <v>59179</v>
      </c>
      <c r="Y41" s="44">
        <v>4176</v>
      </c>
      <c r="Z41" s="44">
        <v>0</v>
      </c>
      <c r="AA41" s="44">
        <v>4758982</v>
      </c>
      <c r="AB41" s="44">
        <v>0</v>
      </c>
      <c r="AC41" s="44">
        <v>0</v>
      </c>
    </row>
    <row r="42" spans="1:29" x14ac:dyDescent="0.3">
      <c r="A42" s="46" t="s">
        <v>80</v>
      </c>
      <c r="B42" t="s">
        <v>1459</v>
      </c>
      <c r="C42">
        <v>1</v>
      </c>
      <c r="D42">
        <v>0</v>
      </c>
      <c r="E42" s="44">
        <v>9986157</v>
      </c>
      <c r="F42" s="44">
        <v>0</v>
      </c>
      <c r="G42" s="44">
        <v>0</v>
      </c>
      <c r="H42" s="44">
        <v>0</v>
      </c>
      <c r="I42" s="44">
        <v>1238149</v>
      </c>
      <c r="J42" s="44">
        <v>2510609</v>
      </c>
      <c r="K42" s="44">
        <v>115370</v>
      </c>
      <c r="L42" s="44">
        <v>0</v>
      </c>
      <c r="M42" s="44">
        <v>0</v>
      </c>
      <c r="N42" s="44">
        <v>0</v>
      </c>
      <c r="O42" s="44">
        <v>0</v>
      </c>
      <c r="P42" s="44">
        <v>1934326</v>
      </c>
      <c r="Q42" s="44">
        <v>389724</v>
      </c>
      <c r="R42" s="44">
        <v>25706</v>
      </c>
      <c r="S42" s="44">
        <v>17257</v>
      </c>
      <c r="T42" s="44">
        <v>7200</v>
      </c>
      <c r="U42" s="44">
        <v>67104</v>
      </c>
      <c r="V42" s="44">
        <v>21578</v>
      </c>
      <c r="W42" s="44">
        <v>0</v>
      </c>
      <c r="X42" s="44">
        <v>149871</v>
      </c>
      <c r="Y42" s="44">
        <v>0</v>
      </c>
      <c r="Z42" s="44">
        <v>0</v>
      </c>
      <c r="AA42" s="44">
        <v>16463051</v>
      </c>
      <c r="AB42" s="44">
        <v>0</v>
      </c>
      <c r="AC42" s="44">
        <v>0</v>
      </c>
    </row>
    <row r="43" spans="1:29" x14ac:dyDescent="0.3">
      <c r="A43" s="46" t="s">
        <v>84</v>
      </c>
      <c r="B43" t="s">
        <v>2207</v>
      </c>
      <c r="C43">
        <v>1</v>
      </c>
      <c r="D43">
        <v>0</v>
      </c>
      <c r="E43" s="44">
        <v>2834274</v>
      </c>
      <c r="F43" s="44">
        <v>0</v>
      </c>
      <c r="G43" s="44">
        <v>0</v>
      </c>
      <c r="H43" s="44">
        <v>348</v>
      </c>
      <c r="I43" s="44">
        <v>188557</v>
      </c>
      <c r="J43" s="44">
        <v>1009585</v>
      </c>
      <c r="K43" s="44">
        <v>0</v>
      </c>
      <c r="L43" s="44">
        <v>0</v>
      </c>
      <c r="M43" s="44">
        <v>0</v>
      </c>
      <c r="N43" s="44">
        <v>0</v>
      </c>
      <c r="O43" s="44">
        <v>0</v>
      </c>
      <c r="P43" s="44">
        <v>380103</v>
      </c>
      <c r="Q43" s="44">
        <v>0</v>
      </c>
      <c r="R43" s="44">
        <v>0</v>
      </c>
      <c r="S43" s="44">
        <v>9168</v>
      </c>
      <c r="T43" s="44">
        <v>939</v>
      </c>
      <c r="U43" s="44">
        <v>25922</v>
      </c>
      <c r="V43" s="44">
        <v>0</v>
      </c>
      <c r="W43" s="44">
        <v>0</v>
      </c>
      <c r="X43" s="44">
        <v>44479</v>
      </c>
      <c r="Y43" s="44">
        <v>0</v>
      </c>
      <c r="Z43" s="44">
        <v>0</v>
      </c>
      <c r="AA43" s="44">
        <v>4493375</v>
      </c>
      <c r="AB43" s="44">
        <v>0</v>
      </c>
      <c r="AC43" s="44">
        <v>0</v>
      </c>
    </row>
    <row r="44" spans="1:29" x14ac:dyDescent="0.3">
      <c r="A44" s="46" t="s">
        <v>86</v>
      </c>
      <c r="B44" t="s">
        <v>2208</v>
      </c>
      <c r="C44">
        <v>1</v>
      </c>
      <c r="D44">
        <v>0</v>
      </c>
      <c r="E44" s="44">
        <v>9484067</v>
      </c>
      <c r="F44" s="44">
        <v>0</v>
      </c>
      <c r="G44" s="44">
        <v>0</v>
      </c>
      <c r="H44" s="44">
        <v>0</v>
      </c>
      <c r="I44" s="44">
        <v>1031129</v>
      </c>
      <c r="J44" s="44">
        <v>1664350</v>
      </c>
      <c r="K44" s="44">
        <v>0</v>
      </c>
      <c r="L44" s="44">
        <v>0</v>
      </c>
      <c r="M44" s="44">
        <v>0</v>
      </c>
      <c r="N44" s="44">
        <v>0</v>
      </c>
      <c r="O44" s="44">
        <v>0</v>
      </c>
      <c r="P44" s="44">
        <v>1616708</v>
      </c>
      <c r="Q44" s="44">
        <v>346051</v>
      </c>
      <c r="R44" s="44">
        <v>119914</v>
      </c>
      <c r="S44" s="44">
        <v>9633</v>
      </c>
      <c r="T44" s="44">
        <v>4018</v>
      </c>
      <c r="U44" s="44">
        <v>36232</v>
      </c>
      <c r="V44" s="44">
        <v>12091</v>
      </c>
      <c r="W44" s="44">
        <v>0</v>
      </c>
      <c r="X44" s="44">
        <v>426451</v>
      </c>
      <c r="Y44" s="44">
        <v>0</v>
      </c>
      <c r="Z44" s="44">
        <v>0</v>
      </c>
      <c r="AA44" s="44">
        <v>14750644</v>
      </c>
      <c r="AB44" s="44">
        <v>0</v>
      </c>
      <c r="AC44" s="44">
        <v>100000</v>
      </c>
    </row>
    <row r="45" spans="1:29" x14ac:dyDescent="0.3">
      <c r="A45" s="46" t="s">
        <v>90</v>
      </c>
      <c r="B45" t="s">
        <v>2209</v>
      </c>
      <c r="C45">
        <v>1</v>
      </c>
      <c r="D45">
        <v>0</v>
      </c>
      <c r="E45" s="44">
        <v>5268408</v>
      </c>
      <c r="F45" s="44">
        <v>0</v>
      </c>
      <c r="G45" s="44">
        <v>0</v>
      </c>
      <c r="H45" s="44">
        <v>0</v>
      </c>
      <c r="I45" s="44">
        <v>446637</v>
      </c>
      <c r="J45" s="44">
        <v>537497</v>
      </c>
      <c r="K45" s="44">
        <v>0</v>
      </c>
      <c r="L45" s="44">
        <v>0</v>
      </c>
      <c r="M45" s="44">
        <v>0</v>
      </c>
      <c r="N45" s="44">
        <v>0</v>
      </c>
      <c r="O45" s="44">
        <v>0</v>
      </c>
      <c r="P45" s="44">
        <v>951012</v>
      </c>
      <c r="Q45" s="44">
        <v>30819</v>
      </c>
      <c r="R45" s="44">
        <v>0</v>
      </c>
      <c r="S45" s="44">
        <v>6097</v>
      </c>
      <c r="T45" s="44">
        <v>2543</v>
      </c>
      <c r="U45" s="44">
        <v>22194</v>
      </c>
      <c r="V45" s="44">
        <v>7033</v>
      </c>
      <c r="W45" s="44">
        <v>0</v>
      </c>
      <c r="X45" s="44">
        <v>98300</v>
      </c>
      <c r="Y45" s="44">
        <v>0</v>
      </c>
      <c r="Z45" s="44">
        <v>0</v>
      </c>
      <c r="AA45" s="44">
        <v>7370540</v>
      </c>
      <c r="AB45" s="44">
        <v>0</v>
      </c>
      <c r="AC45" s="44">
        <v>100000</v>
      </c>
    </row>
    <row r="46" spans="1:29" x14ac:dyDescent="0.3">
      <c r="A46" s="46" t="s">
        <v>82</v>
      </c>
      <c r="B46" t="s">
        <v>1463</v>
      </c>
      <c r="C46">
        <v>1</v>
      </c>
      <c r="D46">
        <v>0</v>
      </c>
      <c r="E46" s="44">
        <v>11026806</v>
      </c>
      <c r="F46" s="44">
        <v>0</v>
      </c>
      <c r="G46" s="44">
        <v>0</v>
      </c>
      <c r="H46" s="44">
        <v>1899</v>
      </c>
      <c r="I46" s="44">
        <v>1747205</v>
      </c>
      <c r="J46" s="44">
        <v>3701401</v>
      </c>
      <c r="K46" s="44">
        <v>217534</v>
      </c>
      <c r="L46" s="44">
        <v>0</v>
      </c>
      <c r="M46" s="44">
        <v>0</v>
      </c>
      <c r="N46" s="44">
        <v>0</v>
      </c>
      <c r="O46" s="44">
        <v>0</v>
      </c>
      <c r="P46" s="44">
        <v>1742835</v>
      </c>
      <c r="Q46" s="44">
        <v>0</v>
      </c>
      <c r="R46" s="44">
        <v>192662</v>
      </c>
      <c r="S46" s="44">
        <v>13078</v>
      </c>
      <c r="T46" s="44">
        <v>5456</v>
      </c>
      <c r="U46" s="44">
        <v>50736</v>
      </c>
      <c r="V46" s="44">
        <v>15719</v>
      </c>
      <c r="W46" s="44">
        <v>0</v>
      </c>
      <c r="X46" s="44">
        <v>254112</v>
      </c>
      <c r="Y46" s="44">
        <v>45377</v>
      </c>
      <c r="Z46" s="44">
        <v>0</v>
      </c>
      <c r="AA46" s="44">
        <v>19014820</v>
      </c>
      <c r="AB46" s="44">
        <v>0</v>
      </c>
      <c r="AC46" s="44">
        <v>100000</v>
      </c>
    </row>
    <row r="47" spans="1:29" x14ac:dyDescent="0.3">
      <c r="A47" s="46" t="s">
        <v>92</v>
      </c>
      <c r="B47" t="s">
        <v>2210</v>
      </c>
      <c r="C47">
        <v>1</v>
      </c>
      <c r="D47">
        <v>0</v>
      </c>
      <c r="E47" s="44">
        <v>18679650</v>
      </c>
      <c r="F47" s="44">
        <v>0</v>
      </c>
      <c r="G47" s="44">
        <v>0</v>
      </c>
      <c r="H47" s="44">
        <v>0</v>
      </c>
      <c r="I47" s="44">
        <v>695384</v>
      </c>
      <c r="J47" s="44">
        <v>2238389</v>
      </c>
      <c r="K47" s="44">
        <v>0</v>
      </c>
      <c r="L47" s="44">
        <v>0</v>
      </c>
      <c r="M47" s="44">
        <v>0</v>
      </c>
      <c r="N47" s="44">
        <v>0</v>
      </c>
      <c r="O47" s="44">
        <v>0</v>
      </c>
      <c r="P47" s="44">
        <v>2811636</v>
      </c>
      <c r="Q47" s="44">
        <v>867079</v>
      </c>
      <c r="R47" s="44">
        <v>76912</v>
      </c>
      <c r="S47" s="44">
        <v>31938</v>
      </c>
      <c r="T47" s="44">
        <v>13325</v>
      </c>
      <c r="U47" s="44">
        <v>116617</v>
      </c>
      <c r="V47" s="44">
        <v>41586</v>
      </c>
      <c r="W47" s="44">
        <v>0</v>
      </c>
      <c r="X47" s="44">
        <v>477387</v>
      </c>
      <c r="Y47" s="44">
        <v>0</v>
      </c>
      <c r="Z47" s="44">
        <v>0</v>
      </c>
      <c r="AA47" s="44">
        <v>26049903</v>
      </c>
      <c r="AB47" s="44">
        <v>0</v>
      </c>
      <c r="AC47" s="44">
        <v>129603</v>
      </c>
    </row>
    <row r="48" spans="1:29" x14ac:dyDescent="0.3">
      <c r="A48" s="46" t="s">
        <v>88</v>
      </c>
      <c r="B48" t="s">
        <v>2211</v>
      </c>
      <c r="C48">
        <v>1</v>
      </c>
      <c r="D48">
        <v>0</v>
      </c>
      <c r="E48" s="44">
        <v>14173015</v>
      </c>
      <c r="F48" s="44">
        <v>0</v>
      </c>
      <c r="G48" s="44">
        <v>0</v>
      </c>
      <c r="H48" s="44">
        <v>7295</v>
      </c>
      <c r="I48" s="44">
        <v>1324495</v>
      </c>
      <c r="J48" s="44">
        <v>1042397</v>
      </c>
      <c r="K48" s="44">
        <v>0</v>
      </c>
      <c r="L48" s="44">
        <v>0</v>
      </c>
      <c r="M48" s="44">
        <v>0</v>
      </c>
      <c r="N48" s="44">
        <v>0</v>
      </c>
      <c r="O48" s="44">
        <v>0</v>
      </c>
      <c r="P48" s="44">
        <v>1851573</v>
      </c>
      <c r="Q48" s="44">
        <v>194832</v>
      </c>
      <c r="R48" s="44">
        <v>190425</v>
      </c>
      <c r="S48" s="44">
        <v>17078</v>
      </c>
      <c r="T48" s="44">
        <v>7125</v>
      </c>
      <c r="U48" s="44">
        <v>68502</v>
      </c>
      <c r="V48" s="44">
        <v>22981</v>
      </c>
      <c r="W48" s="44">
        <v>0</v>
      </c>
      <c r="X48" s="44">
        <v>159730</v>
      </c>
      <c r="Y48" s="44">
        <v>0</v>
      </c>
      <c r="Z48" s="44">
        <v>0</v>
      </c>
      <c r="AA48" s="44">
        <v>19059448</v>
      </c>
      <c r="AB48" s="44">
        <v>0</v>
      </c>
      <c r="AC48" s="44">
        <v>122173</v>
      </c>
    </row>
    <row r="49" spans="1:29" x14ac:dyDescent="0.3">
      <c r="A49" s="46" t="s">
        <v>94</v>
      </c>
      <c r="B49" t="s">
        <v>2212</v>
      </c>
      <c r="C49">
        <v>1</v>
      </c>
      <c r="D49">
        <v>0</v>
      </c>
      <c r="E49" s="44">
        <v>8398873</v>
      </c>
      <c r="F49" s="44">
        <v>0</v>
      </c>
      <c r="G49" s="44">
        <v>0</v>
      </c>
      <c r="H49" s="44">
        <v>0</v>
      </c>
      <c r="I49" s="44">
        <v>883681</v>
      </c>
      <c r="J49" s="44">
        <v>1201416</v>
      </c>
      <c r="K49" s="44">
        <v>0</v>
      </c>
      <c r="L49" s="44">
        <v>0</v>
      </c>
      <c r="M49" s="44">
        <v>0</v>
      </c>
      <c r="N49" s="44">
        <v>0</v>
      </c>
      <c r="O49" s="44">
        <v>0</v>
      </c>
      <c r="P49" s="44">
        <v>1256699</v>
      </c>
      <c r="Q49" s="44">
        <v>162907</v>
      </c>
      <c r="R49" s="44">
        <v>96545</v>
      </c>
      <c r="S49" s="44">
        <v>14711</v>
      </c>
      <c r="T49" s="44">
        <v>6075</v>
      </c>
      <c r="U49" s="44">
        <v>44795</v>
      </c>
      <c r="V49" s="44">
        <v>20058</v>
      </c>
      <c r="W49" s="44">
        <v>0</v>
      </c>
      <c r="X49" s="44">
        <v>169472</v>
      </c>
      <c r="Y49" s="44">
        <v>0</v>
      </c>
      <c r="Z49" s="44">
        <v>0</v>
      </c>
      <c r="AA49" s="44">
        <v>12255232</v>
      </c>
      <c r="AB49" s="44">
        <v>0</v>
      </c>
      <c r="AC49" s="44">
        <v>0</v>
      </c>
    </row>
    <row r="50" spans="1:29" x14ac:dyDescent="0.3">
      <c r="A50" s="46" t="s">
        <v>96</v>
      </c>
      <c r="B50" t="s">
        <v>2213</v>
      </c>
      <c r="C50">
        <v>1</v>
      </c>
      <c r="D50">
        <v>0</v>
      </c>
      <c r="E50" s="44">
        <v>9239674</v>
      </c>
      <c r="F50" s="44">
        <v>0</v>
      </c>
      <c r="G50" s="44">
        <v>0</v>
      </c>
      <c r="H50" s="44">
        <v>13647</v>
      </c>
      <c r="I50" s="44">
        <v>1134652</v>
      </c>
      <c r="J50" s="44">
        <v>1188975</v>
      </c>
      <c r="K50" s="44">
        <v>0</v>
      </c>
      <c r="L50" s="44">
        <v>0</v>
      </c>
      <c r="M50" s="44">
        <v>0</v>
      </c>
      <c r="N50" s="44">
        <v>0</v>
      </c>
      <c r="O50" s="44">
        <v>0</v>
      </c>
      <c r="P50" s="44">
        <v>1218904</v>
      </c>
      <c r="Q50" s="44">
        <v>226198</v>
      </c>
      <c r="R50" s="44">
        <v>81254</v>
      </c>
      <c r="S50" s="44">
        <v>15619</v>
      </c>
      <c r="T50" s="44">
        <v>6568</v>
      </c>
      <c r="U50" s="44">
        <v>45628</v>
      </c>
      <c r="V50" s="44">
        <v>17107</v>
      </c>
      <c r="W50" s="44">
        <v>0</v>
      </c>
      <c r="X50" s="44">
        <v>131324</v>
      </c>
      <c r="Y50" s="44">
        <v>0</v>
      </c>
      <c r="Z50" s="44">
        <v>0</v>
      </c>
      <c r="AA50" s="44">
        <v>13319550</v>
      </c>
      <c r="AB50" s="44">
        <v>0</v>
      </c>
      <c r="AC50" s="44">
        <v>100000</v>
      </c>
    </row>
    <row r="51" spans="1:29" x14ac:dyDescent="0.3">
      <c r="A51" s="46" t="s">
        <v>98</v>
      </c>
      <c r="B51" t="s">
        <v>2214</v>
      </c>
      <c r="C51">
        <v>1</v>
      </c>
      <c r="D51">
        <v>0</v>
      </c>
      <c r="E51" s="44">
        <v>15408309</v>
      </c>
      <c r="F51" s="44">
        <v>0</v>
      </c>
      <c r="G51" s="44">
        <v>0</v>
      </c>
      <c r="H51" s="44">
        <v>0</v>
      </c>
      <c r="I51" s="44">
        <v>621854</v>
      </c>
      <c r="J51" s="44">
        <v>3384445</v>
      </c>
      <c r="K51" s="44">
        <v>0</v>
      </c>
      <c r="L51" s="44">
        <v>0</v>
      </c>
      <c r="M51" s="44">
        <v>0</v>
      </c>
      <c r="N51" s="44">
        <v>0</v>
      </c>
      <c r="O51" s="44">
        <v>0</v>
      </c>
      <c r="P51" s="44">
        <v>2605686</v>
      </c>
      <c r="Q51" s="44">
        <v>122123</v>
      </c>
      <c r="R51" s="44">
        <v>152900</v>
      </c>
      <c r="S51" s="44">
        <v>18306</v>
      </c>
      <c r="T51" s="44">
        <v>7637</v>
      </c>
      <c r="U51" s="44">
        <v>73978</v>
      </c>
      <c r="V51" s="44">
        <v>26350</v>
      </c>
      <c r="W51" s="44">
        <v>0</v>
      </c>
      <c r="X51" s="44">
        <v>532081</v>
      </c>
      <c r="Y51" s="44">
        <v>0</v>
      </c>
      <c r="Z51" s="44">
        <v>0</v>
      </c>
      <c r="AA51" s="44">
        <v>22953669</v>
      </c>
      <c r="AB51" s="44">
        <v>0</v>
      </c>
      <c r="AC51" s="44">
        <v>139051</v>
      </c>
    </row>
    <row r="52" spans="1:29" x14ac:dyDescent="0.3">
      <c r="A52" s="46" t="s">
        <v>102</v>
      </c>
      <c r="B52" t="s">
        <v>1469</v>
      </c>
      <c r="C52">
        <v>1</v>
      </c>
      <c r="D52">
        <v>0</v>
      </c>
      <c r="E52" s="44">
        <v>26279898</v>
      </c>
      <c r="F52" s="44">
        <v>0</v>
      </c>
      <c r="G52" s="44">
        <v>0</v>
      </c>
      <c r="H52" s="44">
        <v>0</v>
      </c>
      <c r="I52" s="44">
        <v>2396440</v>
      </c>
      <c r="J52" s="44">
        <v>5546688</v>
      </c>
      <c r="K52" s="44">
        <v>230086</v>
      </c>
      <c r="L52" s="44">
        <v>0</v>
      </c>
      <c r="M52" s="44">
        <v>0</v>
      </c>
      <c r="N52" s="44">
        <v>0</v>
      </c>
      <c r="O52" s="44">
        <v>0</v>
      </c>
      <c r="P52" s="44">
        <v>3266938</v>
      </c>
      <c r="Q52" s="44">
        <v>610977</v>
      </c>
      <c r="R52" s="44">
        <v>171676</v>
      </c>
      <c r="S52" s="44">
        <v>37930</v>
      </c>
      <c r="T52" s="44">
        <v>15825</v>
      </c>
      <c r="U52" s="44">
        <v>143528</v>
      </c>
      <c r="V52" s="44">
        <v>45895</v>
      </c>
      <c r="W52" s="44">
        <v>0</v>
      </c>
      <c r="X52" s="44">
        <v>861855</v>
      </c>
      <c r="Y52" s="44">
        <v>12169</v>
      </c>
      <c r="Z52" s="44">
        <v>0</v>
      </c>
      <c r="AA52" s="44">
        <v>39619905</v>
      </c>
      <c r="AB52" s="44">
        <v>0</v>
      </c>
      <c r="AC52" s="44">
        <v>210306</v>
      </c>
    </row>
    <row r="53" spans="1:29" x14ac:dyDescent="0.3">
      <c r="A53" s="46" t="s">
        <v>105</v>
      </c>
      <c r="B53" t="s">
        <v>2215</v>
      </c>
      <c r="C53">
        <v>1</v>
      </c>
      <c r="D53">
        <v>0</v>
      </c>
      <c r="E53" s="44">
        <v>31344155</v>
      </c>
      <c r="F53" s="44">
        <v>0</v>
      </c>
      <c r="G53" s="44">
        <v>0</v>
      </c>
      <c r="H53" s="44">
        <v>13461</v>
      </c>
      <c r="I53" s="44">
        <v>1751888</v>
      </c>
      <c r="J53" s="44">
        <v>3255219</v>
      </c>
      <c r="K53" s="44">
        <v>0</v>
      </c>
      <c r="L53" s="44">
        <v>0</v>
      </c>
      <c r="M53" s="44">
        <v>0</v>
      </c>
      <c r="N53" s="44">
        <v>0</v>
      </c>
      <c r="O53" s="44">
        <v>0</v>
      </c>
      <c r="P53" s="44">
        <v>5023317</v>
      </c>
      <c r="Q53" s="44">
        <v>1255226</v>
      </c>
      <c r="R53" s="44">
        <v>0</v>
      </c>
      <c r="S53" s="44">
        <v>65119</v>
      </c>
      <c r="T53" s="44">
        <v>23795</v>
      </c>
      <c r="U53" s="44">
        <v>227911</v>
      </c>
      <c r="V53" s="44">
        <v>54143</v>
      </c>
      <c r="W53" s="44">
        <v>0</v>
      </c>
      <c r="X53" s="44">
        <v>3527361</v>
      </c>
      <c r="Y53" s="44">
        <v>0</v>
      </c>
      <c r="Z53" s="44">
        <v>0</v>
      </c>
      <c r="AA53" s="44">
        <v>46541595</v>
      </c>
      <c r="AB53" s="44">
        <v>0</v>
      </c>
      <c r="AC53" s="44">
        <v>211759</v>
      </c>
    </row>
    <row r="54" spans="1:29" x14ac:dyDescent="0.3">
      <c r="A54" s="46" t="s">
        <v>117</v>
      </c>
      <c r="B54" t="s">
        <v>2216</v>
      </c>
      <c r="C54">
        <v>1</v>
      </c>
      <c r="D54">
        <v>0</v>
      </c>
      <c r="E54" s="44">
        <v>6106382</v>
      </c>
      <c r="F54" s="44">
        <v>0</v>
      </c>
      <c r="G54" s="44">
        <v>0</v>
      </c>
      <c r="H54" s="44">
        <v>0</v>
      </c>
      <c r="I54" s="44">
        <v>750973</v>
      </c>
      <c r="J54" s="44">
        <v>2058261</v>
      </c>
      <c r="K54" s="44">
        <v>0</v>
      </c>
      <c r="L54" s="44">
        <v>0</v>
      </c>
      <c r="M54" s="44">
        <v>0</v>
      </c>
      <c r="N54" s="44">
        <v>0</v>
      </c>
      <c r="O54" s="44">
        <v>0</v>
      </c>
      <c r="P54" s="44">
        <v>1100411</v>
      </c>
      <c r="Q54" s="44">
        <v>3843</v>
      </c>
      <c r="R54" s="44">
        <v>0</v>
      </c>
      <c r="S54" s="44">
        <v>11550</v>
      </c>
      <c r="T54" s="44">
        <v>4818</v>
      </c>
      <c r="U54" s="44">
        <v>45086</v>
      </c>
      <c r="V54" s="44">
        <v>13602</v>
      </c>
      <c r="W54" s="44">
        <v>0</v>
      </c>
      <c r="X54" s="44">
        <v>98336</v>
      </c>
      <c r="Y54" s="44">
        <v>0</v>
      </c>
      <c r="Z54" s="44">
        <v>0</v>
      </c>
      <c r="AA54" s="44">
        <v>10193262</v>
      </c>
      <c r="AB54" s="44">
        <v>0</v>
      </c>
      <c r="AC54" s="44">
        <v>0</v>
      </c>
    </row>
    <row r="55" spans="1:29" x14ac:dyDescent="0.3">
      <c r="A55" s="46" t="s">
        <v>107</v>
      </c>
      <c r="B55" t="s">
        <v>2217</v>
      </c>
      <c r="C55">
        <v>1</v>
      </c>
      <c r="D55">
        <v>0</v>
      </c>
      <c r="E55" s="44">
        <v>9771668</v>
      </c>
      <c r="F55" s="44">
        <v>0</v>
      </c>
      <c r="G55" s="44">
        <v>0</v>
      </c>
      <c r="H55" s="44">
        <v>0</v>
      </c>
      <c r="I55" s="44">
        <v>1508046</v>
      </c>
      <c r="J55" s="44">
        <v>1810520</v>
      </c>
      <c r="K55" s="44">
        <v>0</v>
      </c>
      <c r="L55" s="44">
        <v>0</v>
      </c>
      <c r="M55" s="44">
        <v>0</v>
      </c>
      <c r="N55" s="44">
        <v>0</v>
      </c>
      <c r="O55" s="44">
        <v>0</v>
      </c>
      <c r="P55" s="44">
        <v>1355639</v>
      </c>
      <c r="Q55" s="44">
        <v>235234</v>
      </c>
      <c r="R55" s="44">
        <v>0</v>
      </c>
      <c r="S55" s="44">
        <v>13378</v>
      </c>
      <c r="T55" s="44">
        <v>5581</v>
      </c>
      <c r="U55" s="44">
        <v>51959</v>
      </c>
      <c r="V55" s="44">
        <v>16878</v>
      </c>
      <c r="W55" s="44">
        <v>0</v>
      </c>
      <c r="X55" s="44">
        <v>161533</v>
      </c>
      <c r="Y55" s="44">
        <v>0</v>
      </c>
      <c r="Z55" s="44">
        <v>0</v>
      </c>
      <c r="AA55" s="44">
        <v>14930436</v>
      </c>
      <c r="AB55" s="44">
        <v>0</v>
      </c>
      <c r="AC55" s="44">
        <v>0</v>
      </c>
    </row>
    <row r="56" spans="1:29" x14ac:dyDescent="0.3">
      <c r="A56" s="46" t="s">
        <v>113</v>
      </c>
      <c r="B56" t="s">
        <v>1473</v>
      </c>
      <c r="C56">
        <v>1</v>
      </c>
      <c r="D56">
        <v>0</v>
      </c>
      <c r="E56" s="44">
        <v>6647811</v>
      </c>
      <c r="F56" s="44">
        <v>0</v>
      </c>
      <c r="G56" s="44">
        <v>0</v>
      </c>
      <c r="H56" s="44">
        <v>0</v>
      </c>
      <c r="I56" s="44">
        <v>747094</v>
      </c>
      <c r="J56" s="44">
        <v>885882</v>
      </c>
      <c r="K56" s="44">
        <v>0</v>
      </c>
      <c r="L56" s="44">
        <v>0</v>
      </c>
      <c r="M56" s="44">
        <v>0</v>
      </c>
      <c r="N56" s="44">
        <v>0</v>
      </c>
      <c r="O56" s="44">
        <v>0</v>
      </c>
      <c r="P56" s="44">
        <v>600754</v>
      </c>
      <c r="Q56" s="44">
        <v>101910</v>
      </c>
      <c r="R56" s="44">
        <v>0</v>
      </c>
      <c r="S56" s="44">
        <v>10052</v>
      </c>
      <c r="T56" s="44">
        <v>4193</v>
      </c>
      <c r="U56" s="44">
        <v>40135</v>
      </c>
      <c r="V56" s="44">
        <v>7405</v>
      </c>
      <c r="W56" s="44">
        <v>0</v>
      </c>
      <c r="X56" s="44">
        <v>116824</v>
      </c>
      <c r="Y56" s="44">
        <v>0</v>
      </c>
      <c r="Z56" s="44">
        <v>0</v>
      </c>
      <c r="AA56" s="44">
        <v>9162060</v>
      </c>
      <c r="AB56" s="44">
        <v>0</v>
      </c>
      <c r="AC56" s="44">
        <v>0</v>
      </c>
    </row>
    <row r="57" spans="1:29" x14ac:dyDescent="0.3">
      <c r="A57" s="46" t="s">
        <v>111</v>
      </c>
      <c r="B57" t="s">
        <v>2218</v>
      </c>
      <c r="C57">
        <v>1</v>
      </c>
      <c r="D57">
        <v>0</v>
      </c>
      <c r="E57" s="44">
        <v>9471498</v>
      </c>
      <c r="F57" s="44">
        <v>0</v>
      </c>
      <c r="G57" s="44">
        <v>0</v>
      </c>
      <c r="H57" s="44">
        <v>0</v>
      </c>
      <c r="I57" s="44">
        <v>1100355</v>
      </c>
      <c r="J57" s="44">
        <v>1846497</v>
      </c>
      <c r="K57" s="44">
        <v>0</v>
      </c>
      <c r="L57" s="44">
        <v>0</v>
      </c>
      <c r="M57" s="44">
        <v>0</v>
      </c>
      <c r="N57" s="44">
        <v>0</v>
      </c>
      <c r="O57" s="44">
        <v>0</v>
      </c>
      <c r="P57" s="44">
        <v>2048063</v>
      </c>
      <c r="Q57" s="44">
        <v>131992</v>
      </c>
      <c r="R57" s="44">
        <v>0</v>
      </c>
      <c r="S57" s="44">
        <v>12898</v>
      </c>
      <c r="T57" s="44">
        <v>5381</v>
      </c>
      <c r="U57" s="44">
        <v>50911</v>
      </c>
      <c r="V57" s="44">
        <v>16294</v>
      </c>
      <c r="W57" s="44">
        <v>0</v>
      </c>
      <c r="X57" s="44">
        <v>373891</v>
      </c>
      <c r="Y57" s="44">
        <v>0</v>
      </c>
      <c r="Z57" s="44">
        <v>0</v>
      </c>
      <c r="AA57" s="44">
        <v>15057780</v>
      </c>
      <c r="AB57" s="44">
        <v>0</v>
      </c>
      <c r="AC57" s="44">
        <v>0</v>
      </c>
    </row>
    <row r="58" spans="1:29" x14ac:dyDescent="0.3">
      <c r="A58" s="46" t="s">
        <v>109</v>
      </c>
      <c r="B58" t="s">
        <v>2219</v>
      </c>
      <c r="C58">
        <v>1</v>
      </c>
      <c r="D58">
        <v>0</v>
      </c>
      <c r="E58" s="44">
        <v>8952996</v>
      </c>
      <c r="F58" s="44">
        <v>0</v>
      </c>
      <c r="G58" s="44">
        <v>0</v>
      </c>
      <c r="H58" s="44">
        <v>0</v>
      </c>
      <c r="I58" s="44">
        <v>927974</v>
      </c>
      <c r="J58" s="44">
        <v>2229335</v>
      </c>
      <c r="K58" s="44">
        <v>0</v>
      </c>
      <c r="L58" s="44">
        <v>0</v>
      </c>
      <c r="M58" s="44">
        <v>0</v>
      </c>
      <c r="N58" s="44">
        <v>0</v>
      </c>
      <c r="O58" s="44">
        <v>0</v>
      </c>
      <c r="P58" s="44">
        <v>1476299</v>
      </c>
      <c r="Q58" s="44">
        <v>144585</v>
      </c>
      <c r="R58" s="44">
        <v>0</v>
      </c>
      <c r="S58" s="44">
        <v>14291</v>
      </c>
      <c r="T58" s="44">
        <v>5962</v>
      </c>
      <c r="U58" s="44">
        <v>57610</v>
      </c>
      <c r="V58" s="44">
        <v>15422</v>
      </c>
      <c r="W58" s="44">
        <v>0</v>
      </c>
      <c r="X58" s="44">
        <v>118411</v>
      </c>
      <c r="Y58" s="44">
        <v>0</v>
      </c>
      <c r="Z58" s="44">
        <v>0</v>
      </c>
      <c r="AA58" s="44">
        <v>13942885</v>
      </c>
      <c r="AB58" s="44">
        <v>0</v>
      </c>
      <c r="AC58" s="44">
        <v>0</v>
      </c>
    </row>
    <row r="59" spans="1:29" x14ac:dyDescent="0.3">
      <c r="A59" s="46" t="s">
        <v>115</v>
      </c>
      <c r="B59" t="s">
        <v>2220</v>
      </c>
      <c r="C59">
        <v>1</v>
      </c>
      <c r="D59">
        <v>0</v>
      </c>
      <c r="E59" s="44">
        <v>7152416</v>
      </c>
      <c r="F59" s="44">
        <v>0</v>
      </c>
      <c r="G59" s="44">
        <v>0</v>
      </c>
      <c r="H59" s="44">
        <v>2115</v>
      </c>
      <c r="I59" s="44">
        <v>644605</v>
      </c>
      <c r="J59" s="44">
        <v>1868856</v>
      </c>
      <c r="K59" s="44">
        <v>0</v>
      </c>
      <c r="L59" s="44">
        <v>0</v>
      </c>
      <c r="M59" s="44">
        <v>0</v>
      </c>
      <c r="N59" s="44">
        <v>0</v>
      </c>
      <c r="O59" s="44">
        <v>0</v>
      </c>
      <c r="P59" s="44">
        <v>1257415</v>
      </c>
      <c r="Q59" s="44">
        <v>12897</v>
      </c>
      <c r="R59" s="44">
        <v>0</v>
      </c>
      <c r="S59" s="44">
        <v>13108</v>
      </c>
      <c r="T59" s="44">
        <v>5468</v>
      </c>
      <c r="U59" s="44">
        <v>49338</v>
      </c>
      <c r="V59" s="44">
        <v>12854</v>
      </c>
      <c r="W59" s="44">
        <v>0</v>
      </c>
      <c r="X59" s="44">
        <v>300000</v>
      </c>
      <c r="Y59" s="44">
        <v>0</v>
      </c>
      <c r="Z59" s="44">
        <v>0</v>
      </c>
      <c r="AA59" s="44">
        <v>11319072</v>
      </c>
      <c r="AB59" s="44">
        <v>0</v>
      </c>
      <c r="AC59" s="44">
        <v>0</v>
      </c>
    </row>
    <row r="60" spans="1:29" x14ac:dyDescent="0.3">
      <c r="A60" s="46" t="s">
        <v>152</v>
      </c>
      <c r="B60" t="s">
        <v>2221</v>
      </c>
      <c r="C60">
        <v>1</v>
      </c>
      <c r="D60">
        <v>0</v>
      </c>
      <c r="E60" s="44">
        <v>7674242</v>
      </c>
      <c r="F60" s="44">
        <v>0</v>
      </c>
      <c r="G60" s="44">
        <v>0</v>
      </c>
      <c r="H60" s="44">
        <v>7813</v>
      </c>
      <c r="I60" s="44">
        <v>774923</v>
      </c>
      <c r="J60" s="44">
        <v>4549597</v>
      </c>
      <c r="K60" s="44">
        <v>0</v>
      </c>
      <c r="L60" s="44">
        <v>0</v>
      </c>
      <c r="M60" s="44">
        <v>0</v>
      </c>
      <c r="N60" s="44">
        <v>0</v>
      </c>
      <c r="O60" s="44">
        <v>0</v>
      </c>
      <c r="P60" s="44">
        <v>1598012</v>
      </c>
      <c r="Q60" s="44">
        <v>282924</v>
      </c>
      <c r="R60" s="44">
        <v>70172</v>
      </c>
      <c r="S60" s="44">
        <v>20778</v>
      </c>
      <c r="T60" s="44">
        <v>8668</v>
      </c>
      <c r="U60" s="44">
        <v>75085</v>
      </c>
      <c r="V60" s="44">
        <v>23731</v>
      </c>
      <c r="W60" s="44">
        <v>0</v>
      </c>
      <c r="X60" s="44">
        <v>132675</v>
      </c>
      <c r="Y60" s="44">
        <v>1094</v>
      </c>
      <c r="Z60" s="44">
        <v>0</v>
      </c>
      <c r="AA60" s="44">
        <v>15219714</v>
      </c>
      <c r="AB60" s="44">
        <v>0</v>
      </c>
      <c r="AC60" s="44">
        <v>0</v>
      </c>
    </row>
    <row r="61" spans="1:29" x14ac:dyDescent="0.3">
      <c r="A61" s="46" t="s">
        <v>138</v>
      </c>
      <c r="B61" t="s">
        <v>2222</v>
      </c>
      <c r="C61">
        <v>1</v>
      </c>
      <c r="D61">
        <v>0</v>
      </c>
      <c r="E61" s="44">
        <v>7596393</v>
      </c>
      <c r="F61" s="44">
        <v>0</v>
      </c>
      <c r="G61" s="44">
        <v>0</v>
      </c>
      <c r="H61" s="44">
        <v>0</v>
      </c>
      <c r="I61" s="44">
        <v>788051</v>
      </c>
      <c r="J61" s="44">
        <v>1318064</v>
      </c>
      <c r="K61" s="44">
        <v>0</v>
      </c>
      <c r="L61" s="44">
        <v>0</v>
      </c>
      <c r="M61" s="44">
        <v>0</v>
      </c>
      <c r="N61" s="44">
        <v>0</v>
      </c>
      <c r="O61" s="44">
        <v>0</v>
      </c>
      <c r="P61" s="44">
        <v>1155566</v>
      </c>
      <c r="Q61" s="44">
        <v>179789</v>
      </c>
      <c r="R61" s="44">
        <v>137225</v>
      </c>
      <c r="S61" s="44">
        <v>11580</v>
      </c>
      <c r="T61" s="44">
        <v>4831</v>
      </c>
      <c r="U61" s="44">
        <v>42756</v>
      </c>
      <c r="V61" s="44">
        <v>15471</v>
      </c>
      <c r="W61" s="44">
        <v>0</v>
      </c>
      <c r="X61" s="44">
        <v>76768</v>
      </c>
      <c r="Y61" s="44">
        <v>0</v>
      </c>
      <c r="Z61" s="44">
        <v>0</v>
      </c>
      <c r="AA61" s="44">
        <v>11326494</v>
      </c>
      <c r="AB61" s="44">
        <v>0</v>
      </c>
      <c r="AC61" s="44">
        <v>0</v>
      </c>
    </row>
    <row r="62" spans="1:29" x14ac:dyDescent="0.3">
      <c r="A62" s="46" t="s">
        <v>124</v>
      </c>
      <c r="B62" t="s">
        <v>1479</v>
      </c>
      <c r="C62">
        <v>1</v>
      </c>
      <c r="D62">
        <v>0</v>
      </c>
      <c r="E62" s="44">
        <v>11976214</v>
      </c>
      <c r="F62" s="44">
        <v>0</v>
      </c>
      <c r="G62" s="44">
        <v>0</v>
      </c>
      <c r="H62" s="44">
        <v>1272</v>
      </c>
      <c r="I62" s="44">
        <v>1113498</v>
      </c>
      <c r="J62" s="44">
        <v>2337704</v>
      </c>
      <c r="K62" s="44">
        <v>0</v>
      </c>
      <c r="L62" s="44">
        <v>0</v>
      </c>
      <c r="M62" s="44">
        <v>0</v>
      </c>
      <c r="N62" s="44">
        <v>0</v>
      </c>
      <c r="O62" s="44">
        <v>0</v>
      </c>
      <c r="P62" s="44">
        <v>1060540</v>
      </c>
      <c r="Q62" s="44">
        <v>477495</v>
      </c>
      <c r="R62" s="44">
        <v>0</v>
      </c>
      <c r="S62" s="44">
        <v>12524</v>
      </c>
      <c r="T62" s="44">
        <v>5225</v>
      </c>
      <c r="U62" s="44">
        <v>49338</v>
      </c>
      <c r="V62" s="44">
        <v>15417</v>
      </c>
      <c r="W62" s="44">
        <v>0</v>
      </c>
      <c r="X62" s="44">
        <v>247225</v>
      </c>
      <c r="Y62" s="44">
        <v>0</v>
      </c>
      <c r="Z62" s="44">
        <v>0</v>
      </c>
      <c r="AA62" s="44">
        <v>17296452</v>
      </c>
      <c r="AB62" s="44">
        <v>0</v>
      </c>
      <c r="AC62" s="44">
        <v>100000</v>
      </c>
    </row>
    <row r="63" spans="1:29" x14ac:dyDescent="0.3">
      <c r="A63" s="46" t="s">
        <v>126</v>
      </c>
      <c r="B63" t="s">
        <v>2223</v>
      </c>
      <c r="C63">
        <v>1</v>
      </c>
      <c r="D63">
        <v>0</v>
      </c>
      <c r="E63" s="44">
        <v>4346109</v>
      </c>
      <c r="F63" s="44">
        <v>0</v>
      </c>
      <c r="G63" s="44">
        <v>256703</v>
      </c>
      <c r="H63" s="44">
        <v>0</v>
      </c>
      <c r="I63" s="44">
        <v>311289</v>
      </c>
      <c r="J63" s="44">
        <v>2568371</v>
      </c>
      <c r="K63" s="44">
        <v>432185</v>
      </c>
      <c r="L63" s="44">
        <v>0</v>
      </c>
      <c r="M63" s="44">
        <v>0</v>
      </c>
      <c r="N63" s="44">
        <v>0</v>
      </c>
      <c r="O63" s="44">
        <v>0</v>
      </c>
      <c r="P63" s="44">
        <v>364513</v>
      </c>
      <c r="Q63" s="44">
        <v>40829</v>
      </c>
      <c r="R63" s="44">
        <v>0</v>
      </c>
      <c r="S63" s="44">
        <v>11490</v>
      </c>
      <c r="T63" s="44">
        <v>4607</v>
      </c>
      <c r="U63" s="44">
        <v>36057</v>
      </c>
      <c r="V63" s="44">
        <v>0</v>
      </c>
      <c r="W63" s="44">
        <v>0</v>
      </c>
      <c r="X63" s="44">
        <v>54000</v>
      </c>
      <c r="Y63" s="44">
        <v>0</v>
      </c>
      <c r="Z63" s="44">
        <v>0</v>
      </c>
      <c r="AA63" s="44">
        <v>8426153</v>
      </c>
      <c r="AB63" s="44">
        <v>0</v>
      </c>
      <c r="AC63" s="44">
        <v>0</v>
      </c>
    </row>
    <row r="64" spans="1:29" x14ac:dyDescent="0.3">
      <c r="A64" s="46" t="s">
        <v>144</v>
      </c>
      <c r="B64" t="s">
        <v>2224</v>
      </c>
      <c r="C64">
        <v>1</v>
      </c>
      <c r="D64">
        <v>0</v>
      </c>
      <c r="E64" s="44">
        <v>7832666</v>
      </c>
      <c r="F64" s="44">
        <v>0</v>
      </c>
      <c r="G64" s="44">
        <v>0</v>
      </c>
      <c r="H64" s="44">
        <v>328</v>
      </c>
      <c r="I64" s="44">
        <v>1200304</v>
      </c>
      <c r="J64" s="44">
        <v>2426279</v>
      </c>
      <c r="K64" s="44">
        <v>0</v>
      </c>
      <c r="L64" s="44">
        <v>0</v>
      </c>
      <c r="M64" s="44">
        <v>0</v>
      </c>
      <c r="N64" s="44">
        <v>0</v>
      </c>
      <c r="O64" s="44">
        <v>0</v>
      </c>
      <c r="P64" s="44">
        <v>1032760</v>
      </c>
      <c r="Q64" s="44">
        <v>288839</v>
      </c>
      <c r="R64" s="44">
        <v>144190</v>
      </c>
      <c r="S64" s="44">
        <v>10412</v>
      </c>
      <c r="T64" s="44">
        <v>3712</v>
      </c>
      <c r="U64" s="44">
        <v>25331</v>
      </c>
      <c r="V64" s="44">
        <v>2810</v>
      </c>
      <c r="W64" s="44">
        <v>0</v>
      </c>
      <c r="X64" s="44">
        <v>99112</v>
      </c>
      <c r="Y64" s="44">
        <v>0</v>
      </c>
      <c r="Z64" s="44">
        <v>0</v>
      </c>
      <c r="AA64" s="44">
        <v>13066743</v>
      </c>
      <c r="AB64" s="44">
        <v>0</v>
      </c>
      <c r="AC64" s="44">
        <v>100000</v>
      </c>
    </row>
    <row r="65" spans="1:29" x14ac:dyDescent="0.3">
      <c r="A65" s="46" t="s">
        <v>128</v>
      </c>
      <c r="B65" t="s">
        <v>2225</v>
      </c>
      <c r="C65">
        <v>1</v>
      </c>
      <c r="D65">
        <v>0</v>
      </c>
      <c r="E65" s="44">
        <v>4037639</v>
      </c>
      <c r="F65" s="44">
        <v>0</v>
      </c>
      <c r="G65" s="44">
        <v>111903</v>
      </c>
      <c r="H65" s="44">
        <v>0</v>
      </c>
      <c r="I65" s="44">
        <v>355646</v>
      </c>
      <c r="J65" s="44">
        <v>839595</v>
      </c>
      <c r="K65" s="44">
        <v>0</v>
      </c>
      <c r="L65" s="44">
        <v>0</v>
      </c>
      <c r="M65" s="44">
        <v>0</v>
      </c>
      <c r="N65" s="44">
        <v>0</v>
      </c>
      <c r="O65" s="44">
        <v>0</v>
      </c>
      <c r="P65" s="44">
        <v>378446</v>
      </c>
      <c r="Q65" s="44">
        <v>52419</v>
      </c>
      <c r="R65" s="44">
        <v>0</v>
      </c>
      <c r="S65" s="44">
        <v>7805</v>
      </c>
      <c r="T65" s="44">
        <v>2953</v>
      </c>
      <c r="U65" s="44">
        <v>22400</v>
      </c>
      <c r="V65" s="44">
        <v>7251</v>
      </c>
      <c r="W65" s="44">
        <v>0</v>
      </c>
      <c r="X65" s="44">
        <v>45854</v>
      </c>
      <c r="Y65" s="44">
        <v>0</v>
      </c>
      <c r="Z65" s="44">
        <v>0</v>
      </c>
      <c r="AA65" s="44">
        <v>5861911</v>
      </c>
      <c r="AB65" s="44">
        <v>0</v>
      </c>
      <c r="AC65" s="44">
        <v>100000</v>
      </c>
    </row>
    <row r="66" spans="1:29" x14ac:dyDescent="0.3">
      <c r="A66" s="46" t="s">
        <v>130</v>
      </c>
      <c r="B66" t="s">
        <v>2226</v>
      </c>
      <c r="C66">
        <v>1</v>
      </c>
      <c r="D66">
        <v>0</v>
      </c>
      <c r="E66" s="44">
        <v>22310800</v>
      </c>
      <c r="F66" s="44">
        <v>0</v>
      </c>
      <c r="G66" s="44">
        <v>0</v>
      </c>
      <c r="H66" s="44">
        <v>0</v>
      </c>
      <c r="I66" s="44">
        <v>1080440</v>
      </c>
      <c r="J66" s="44">
        <v>4670746</v>
      </c>
      <c r="K66" s="44">
        <v>0</v>
      </c>
      <c r="L66" s="44">
        <v>0</v>
      </c>
      <c r="M66" s="44">
        <v>0</v>
      </c>
      <c r="N66" s="44">
        <v>0</v>
      </c>
      <c r="O66" s="44">
        <v>0</v>
      </c>
      <c r="P66" s="44">
        <v>2215730</v>
      </c>
      <c r="Q66" s="44">
        <v>789241</v>
      </c>
      <c r="R66" s="44">
        <v>467741</v>
      </c>
      <c r="S66" s="44">
        <v>21090</v>
      </c>
      <c r="T66" s="44">
        <v>4182</v>
      </c>
      <c r="U66" s="44">
        <v>86774</v>
      </c>
      <c r="V66" s="44">
        <v>44100</v>
      </c>
      <c r="W66" s="44">
        <v>0</v>
      </c>
      <c r="X66" s="44">
        <v>1799942</v>
      </c>
      <c r="Y66" s="44">
        <v>0</v>
      </c>
      <c r="Z66" s="44">
        <v>0</v>
      </c>
      <c r="AA66" s="44">
        <v>33490786</v>
      </c>
      <c r="AB66" s="44">
        <v>0</v>
      </c>
      <c r="AC66" s="44">
        <v>357648</v>
      </c>
    </row>
    <row r="67" spans="1:29" x14ac:dyDescent="0.3">
      <c r="A67" s="46" t="s">
        <v>120</v>
      </c>
      <c r="B67" t="s">
        <v>2227</v>
      </c>
      <c r="C67">
        <v>1</v>
      </c>
      <c r="D67">
        <v>0</v>
      </c>
      <c r="E67" s="44">
        <v>3482630</v>
      </c>
      <c r="F67" s="44">
        <v>0</v>
      </c>
      <c r="G67" s="44">
        <v>0</v>
      </c>
      <c r="H67" s="44">
        <v>0</v>
      </c>
      <c r="I67" s="44">
        <v>497486</v>
      </c>
      <c r="J67" s="44">
        <v>1272456</v>
      </c>
      <c r="K67" s="44">
        <v>0</v>
      </c>
      <c r="L67" s="44">
        <v>0</v>
      </c>
      <c r="M67" s="44">
        <v>0</v>
      </c>
      <c r="N67" s="44">
        <v>0</v>
      </c>
      <c r="O67" s="44">
        <v>0</v>
      </c>
      <c r="P67" s="44">
        <v>415217</v>
      </c>
      <c r="Q67" s="44">
        <v>190986</v>
      </c>
      <c r="R67" s="44">
        <v>25534</v>
      </c>
      <c r="S67" s="44">
        <v>9663</v>
      </c>
      <c r="T67" s="44">
        <v>4031</v>
      </c>
      <c r="U67" s="44">
        <v>36698</v>
      </c>
      <c r="V67" s="44">
        <v>7321</v>
      </c>
      <c r="W67" s="44">
        <v>0</v>
      </c>
      <c r="X67" s="44">
        <v>67500</v>
      </c>
      <c r="Y67" s="44">
        <v>0</v>
      </c>
      <c r="Z67" s="44">
        <v>0</v>
      </c>
      <c r="AA67" s="44">
        <v>6009522</v>
      </c>
      <c r="AB67" s="44">
        <v>0</v>
      </c>
      <c r="AC67" s="44">
        <v>0</v>
      </c>
    </row>
    <row r="68" spans="1:29" x14ac:dyDescent="0.3">
      <c r="A68" s="46" t="s">
        <v>132</v>
      </c>
      <c r="B68" t="s">
        <v>2228</v>
      </c>
      <c r="C68">
        <v>1</v>
      </c>
      <c r="D68">
        <v>0</v>
      </c>
      <c r="E68" s="44">
        <v>9843807</v>
      </c>
      <c r="F68" s="44">
        <v>0</v>
      </c>
      <c r="G68" s="44">
        <v>0</v>
      </c>
      <c r="H68" s="44">
        <v>0</v>
      </c>
      <c r="I68" s="44">
        <v>1068908</v>
      </c>
      <c r="J68" s="44">
        <v>2108610</v>
      </c>
      <c r="K68" s="44">
        <v>0</v>
      </c>
      <c r="L68" s="44">
        <v>0</v>
      </c>
      <c r="M68" s="44">
        <v>0</v>
      </c>
      <c r="N68" s="44">
        <v>0</v>
      </c>
      <c r="O68" s="44">
        <v>0</v>
      </c>
      <c r="P68" s="44">
        <v>1268975</v>
      </c>
      <c r="Q68" s="44">
        <v>0</v>
      </c>
      <c r="R68" s="44">
        <v>289148</v>
      </c>
      <c r="S68" s="44">
        <v>17692</v>
      </c>
      <c r="T68" s="44">
        <v>7381</v>
      </c>
      <c r="U68" s="44">
        <v>66930</v>
      </c>
      <c r="V68" s="44">
        <v>22722</v>
      </c>
      <c r="W68" s="44">
        <v>0</v>
      </c>
      <c r="X68" s="44">
        <v>155082</v>
      </c>
      <c r="Y68" s="44">
        <v>0</v>
      </c>
      <c r="Z68" s="44">
        <v>0</v>
      </c>
      <c r="AA68" s="44">
        <v>14849255</v>
      </c>
      <c r="AB68" s="44">
        <v>0</v>
      </c>
      <c r="AC68" s="44">
        <v>0</v>
      </c>
    </row>
    <row r="69" spans="1:29" x14ac:dyDescent="0.3">
      <c r="A69" s="46" t="s">
        <v>150</v>
      </c>
      <c r="B69" t="s">
        <v>2229</v>
      </c>
      <c r="C69">
        <v>1</v>
      </c>
      <c r="D69">
        <v>0</v>
      </c>
      <c r="E69" s="44">
        <v>10224594</v>
      </c>
      <c r="F69" s="44">
        <v>0</v>
      </c>
      <c r="G69" s="44">
        <v>0</v>
      </c>
      <c r="H69" s="44">
        <v>3791</v>
      </c>
      <c r="I69" s="44">
        <v>1194990</v>
      </c>
      <c r="J69" s="44">
        <v>1786565</v>
      </c>
      <c r="K69" s="44">
        <v>0</v>
      </c>
      <c r="L69" s="44">
        <v>0</v>
      </c>
      <c r="M69" s="44">
        <v>0</v>
      </c>
      <c r="N69" s="44">
        <v>0</v>
      </c>
      <c r="O69" s="44">
        <v>0</v>
      </c>
      <c r="P69" s="44">
        <v>1653034</v>
      </c>
      <c r="Q69" s="44">
        <v>407016</v>
      </c>
      <c r="R69" s="44">
        <v>70450</v>
      </c>
      <c r="S69" s="44">
        <v>15625</v>
      </c>
      <c r="T69" s="44">
        <v>6518</v>
      </c>
      <c r="U69" s="44">
        <v>61454</v>
      </c>
      <c r="V69" s="44">
        <v>19789</v>
      </c>
      <c r="W69" s="44">
        <v>0</v>
      </c>
      <c r="X69" s="44">
        <v>297145</v>
      </c>
      <c r="Y69" s="44">
        <v>0</v>
      </c>
      <c r="Z69" s="44">
        <v>0</v>
      </c>
      <c r="AA69" s="44">
        <v>15740971</v>
      </c>
      <c r="AB69" s="44">
        <v>0</v>
      </c>
      <c r="AC69" s="44">
        <v>100000</v>
      </c>
    </row>
    <row r="70" spans="1:29" x14ac:dyDescent="0.3">
      <c r="A70" s="46" t="s">
        <v>134</v>
      </c>
      <c r="B70" t="s">
        <v>2230</v>
      </c>
      <c r="C70">
        <v>1</v>
      </c>
      <c r="D70">
        <v>0</v>
      </c>
      <c r="E70" s="44">
        <v>4822646</v>
      </c>
      <c r="F70" s="44">
        <v>0</v>
      </c>
      <c r="G70" s="44">
        <v>0</v>
      </c>
      <c r="H70" s="44">
        <v>0</v>
      </c>
      <c r="I70" s="44">
        <v>742845</v>
      </c>
      <c r="J70" s="44">
        <v>1072177</v>
      </c>
      <c r="K70" s="44">
        <v>0</v>
      </c>
      <c r="L70" s="44">
        <v>0</v>
      </c>
      <c r="M70" s="44">
        <v>0</v>
      </c>
      <c r="N70" s="44">
        <v>0</v>
      </c>
      <c r="O70" s="44">
        <v>0</v>
      </c>
      <c r="P70" s="44">
        <v>652344</v>
      </c>
      <c r="Q70" s="44">
        <v>133052</v>
      </c>
      <c r="R70" s="44">
        <v>57178</v>
      </c>
      <c r="S70" s="44">
        <v>6637</v>
      </c>
      <c r="T70" s="44">
        <v>2768</v>
      </c>
      <c r="U70" s="44">
        <v>26155</v>
      </c>
      <c r="V70" s="44">
        <v>7591</v>
      </c>
      <c r="W70" s="44">
        <v>0</v>
      </c>
      <c r="X70" s="44">
        <v>114416</v>
      </c>
      <c r="Y70" s="44">
        <v>0</v>
      </c>
      <c r="Z70" s="44">
        <v>0</v>
      </c>
      <c r="AA70" s="44">
        <v>7637809</v>
      </c>
      <c r="AB70" s="44">
        <v>0</v>
      </c>
      <c r="AC70" s="44">
        <v>100000</v>
      </c>
    </row>
    <row r="71" spans="1:29" x14ac:dyDescent="0.3">
      <c r="A71" s="46" t="s">
        <v>142</v>
      </c>
      <c r="B71" t="s">
        <v>2231</v>
      </c>
      <c r="C71">
        <v>1</v>
      </c>
      <c r="D71">
        <v>0</v>
      </c>
      <c r="E71" s="44">
        <v>6552703</v>
      </c>
      <c r="F71" s="44">
        <v>0</v>
      </c>
      <c r="G71" s="44">
        <v>0</v>
      </c>
      <c r="H71" s="44">
        <v>2275</v>
      </c>
      <c r="I71" s="44">
        <v>562284</v>
      </c>
      <c r="J71" s="44">
        <v>801098</v>
      </c>
      <c r="K71" s="44">
        <v>0</v>
      </c>
      <c r="L71" s="44">
        <v>0</v>
      </c>
      <c r="M71" s="44">
        <v>0</v>
      </c>
      <c r="N71" s="44">
        <v>0</v>
      </c>
      <c r="O71" s="44">
        <v>0</v>
      </c>
      <c r="P71" s="44">
        <v>569325</v>
      </c>
      <c r="Q71" s="44">
        <v>0</v>
      </c>
      <c r="R71" s="44">
        <v>9272</v>
      </c>
      <c r="S71" s="44">
        <v>6981</v>
      </c>
      <c r="T71" s="44">
        <v>2912</v>
      </c>
      <c r="U71" s="44">
        <v>26504</v>
      </c>
      <c r="V71" s="44">
        <v>8470</v>
      </c>
      <c r="W71" s="44">
        <v>0</v>
      </c>
      <c r="X71" s="44">
        <v>77100</v>
      </c>
      <c r="Y71" s="44">
        <v>0</v>
      </c>
      <c r="Z71" s="44">
        <v>0</v>
      </c>
      <c r="AA71" s="44">
        <v>8618924</v>
      </c>
      <c r="AB71" s="44">
        <v>0</v>
      </c>
      <c r="AC71" s="44">
        <v>0</v>
      </c>
    </row>
    <row r="72" spans="1:29" x14ac:dyDescent="0.3">
      <c r="A72" s="46" t="s">
        <v>140</v>
      </c>
      <c r="B72" t="s">
        <v>2232</v>
      </c>
      <c r="C72">
        <v>1</v>
      </c>
      <c r="D72">
        <v>0</v>
      </c>
      <c r="E72" s="44">
        <v>50784833</v>
      </c>
      <c r="F72" s="44">
        <v>0</v>
      </c>
      <c r="G72" s="44">
        <v>0</v>
      </c>
      <c r="H72" s="44">
        <v>0</v>
      </c>
      <c r="I72" s="44">
        <v>1436456</v>
      </c>
      <c r="J72" s="44">
        <v>9179597</v>
      </c>
      <c r="K72" s="44">
        <v>0</v>
      </c>
      <c r="L72" s="44">
        <v>0</v>
      </c>
      <c r="M72" s="44">
        <v>0</v>
      </c>
      <c r="N72" s="44">
        <v>0</v>
      </c>
      <c r="O72" s="44">
        <v>0</v>
      </c>
      <c r="P72" s="44">
        <v>4478841</v>
      </c>
      <c r="Q72" s="44">
        <v>1184306</v>
      </c>
      <c r="R72" s="44">
        <v>916168</v>
      </c>
      <c r="S72" s="44">
        <v>68819</v>
      </c>
      <c r="T72" s="44">
        <v>28712</v>
      </c>
      <c r="U72" s="44">
        <v>268941</v>
      </c>
      <c r="V72" s="44">
        <v>99502</v>
      </c>
      <c r="W72" s="44">
        <v>0</v>
      </c>
      <c r="X72" s="44">
        <v>3066147</v>
      </c>
      <c r="Y72" s="44">
        <v>0</v>
      </c>
      <c r="Z72" s="44">
        <v>0</v>
      </c>
      <c r="AA72" s="44">
        <v>71512322</v>
      </c>
      <c r="AB72" s="44">
        <v>0</v>
      </c>
      <c r="AC72" s="44">
        <v>422610</v>
      </c>
    </row>
    <row r="73" spans="1:29" x14ac:dyDescent="0.3">
      <c r="A73" s="46" t="s">
        <v>136</v>
      </c>
      <c r="B73" t="s">
        <v>2233</v>
      </c>
      <c r="C73">
        <v>1</v>
      </c>
      <c r="D73">
        <v>0</v>
      </c>
      <c r="E73" s="44">
        <v>9313439</v>
      </c>
      <c r="F73" s="44">
        <v>0</v>
      </c>
      <c r="G73" s="44">
        <v>0</v>
      </c>
      <c r="H73" s="44">
        <v>0</v>
      </c>
      <c r="I73" s="44">
        <v>734408</v>
      </c>
      <c r="J73" s="44">
        <v>456639</v>
      </c>
      <c r="K73" s="44">
        <v>0</v>
      </c>
      <c r="L73" s="44">
        <v>0</v>
      </c>
      <c r="M73" s="44">
        <v>0</v>
      </c>
      <c r="N73" s="44">
        <v>0</v>
      </c>
      <c r="O73" s="44">
        <v>0</v>
      </c>
      <c r="P73" s="44">
        <v>1227485</v>
      </c>
      <c r="Q73" s="44">
        <v>312470</v>
      </c>
      <c r="R73" s="44">
        <v>14319</v>
      </c>
      <c r="S73" s="44">
        <v>21901</v>
      </c>
      <c r="T73" s="44">
        <v>9137</v>
      </c>
      <c r="U73" s="44">
        <v>86385</v>
      </c>
      <c r="V73" s="44">
        <v>14245</v>
      </c>
      <c r="W73" s="44">
        <v>0</v>
      </c>
      <c r="X73" s="44">
        <v>136560</v>
      </c>
      <c r="Y73" s="44">
        <v>0</v>
      </c>
      <c r="Z73" s="44">
        <v>0</v>
      </c>
      <c r="AA73" s="44">
        <v>12326988</v>
      </c>
      <c r="AB73" s="44">
        <v>0</v>
      </c>
      <c r="AC73" s="44">
        <v>0</v>
      </c>
    </row>
    <row r="74" spans="1:29" x14ac:dyDescent="0.3">
      <c r="A74" s="46" t="s">
        <v>122</v>
      </c>
      <c r="B74" t="s">
        <v>2234</v>
      </c>
      <c r="C74">
        <v>1</v>
      </c>
      <c r="D74">
        <v>0</v>
      </c>
      <c r="E74" s="44">
        <v>7763200</v>
      </c>
      <c r="F74" s="44">
        <v>0</v>
      </c>
      <c r="G74" s="44">
        <v>275127</v>
      </c>
      <c r="H74" s="44">
        <v>0</v>
      </c>
      <c r="I74" s="44">
        <v>522753</v>
      </c>
      <c r="J74" s="44">
        <v>1453251</v>
      </c>
      <c r="K74" s="44">
        <v>0</v>
      </c>
      <c r="L74" s="44">
        <v>0</v>
      </c>
      <c r="M74" s="44">
        <v>0</v>
      </c>
      <c r="N74" s="44">
        <v>0</v>
      </c>
      <c r="O74" s="44">
        <v>0</v>
      </c>
      <c r="P74" s="44">
        <v>827736</v>
      </c>
      <c r="Q74" s="44">
        <v>381072</v>
      </c>
      <c r="R74" s="44">
        <v>0</v>
      </c>
      <c r="S74" s="44">
        <v>8060</v>
      </c>
      <c r="T74" s="44">
        <v>3362</v>
      </c>
      <c r="U74" s="44">
        <v>32096</v>
      </c>
      <c r="V74" s="44">
        <v>10234</v>
      </c>
      <c r="W74" s="44">
        <v>0</v>
      </c>
      <c r="X74" s="44">
        <v>447419</v>
      </c>
      <c r="Y74" s="44">
        <v>0</v>
      </c>
      <c r="Z74" s="44">
        <v>0</v>
      </c>
      <c r="AA74" s="44">
        <v>11724310</v>
      </c>
      <c r="AB74" s="44">
        <v>0</v>
      </c>
      <c r="AC74" s="44">
        <v>100000</v>
      </c>
    </row>
    <row r="75" spans="1:29" x14ac:dyDescent="0.3">
      <c r="A75" s="46" t="s">
        <v>146</v>
      </c>
      <c r="B75" t="s">
        <v>2235</v>
      </c>
      <c r="C75">
        <v>1</v>
      </c>
      <c r="D75">
        <v>0</v>
      </c>
      <c r="E75" s="44">
        <v>4509375</v>
      </c>
      <c r="F75" s="44">
        <v>0</v>
      </c>
      <c r="G75" s="44">
        <v>147825</v>
      </c>
      <c r="H75" s="44">
        <v>502</v>
      </c>
      <c r="I75" s="44">
        <v>483886</v>
      </c>
      <c r="J75" s="44">
        <v>1013185</v>
      </c>
      <c r="K75" s="44">
        <v>0</v>
      </c>
      <c r="L75" s="44">
        <v>0</v>
      </c>
      <c r="M75" s="44">
        <v>0</v>
      </c>
      <c r="N75" s="44">
        <v>0</v>
      </c>
      <c r="O75" s="44">
        <v>0</v>
      </c>
      <c r="P75" s="44">
        <v>625556</v>
      </c>
      <c r="Q75" s="44">
        <v>0</v>
      </c>
      <c r="R75" s="44">
        <v>0</v>
      </c>
      <c r="S75" s="44">
        <v>2023</v>
      </c>
      <c r="T75" s="44">
        <v>843</v>
      </c>
      <c r="U75" s="44">
        <v>16310</v>
      </c>
      <c r="V75" s="44">
        <v>0</v>
      </c>
      <c r="W75" s="44">
        <v>0</v>
      </c>
      <c r="X75" s="44">
        <v>194319</v>
      </c>
      <c r="Y75" s="44">
        <v>0</v>
      </c>
      <c r="Z75" s="44">
        <v>0</v>
      </c>
      <c r="AA75" s="44">
        <v>6993824</v>
      </c>
      <c r="AB75" s="44">
        <v>0</v>
      </c>
      <c r="AC75" s="44">
        <v>100000</v>
      </c>
    </row>
    <row r="76" spans="1:29" x14ac:dyDescent="0.3">
      <c r="A76" s="46" t="s">
        <v>148</v>
      </c>
      <c r="B76" t="s">
        <v>2236</v>
      </c>
      <c r="C76">
        <v>1</v>
      </c>
      <c r="D76">
        <v>0</v>
      </c>
      <c r="E76" s="44">
        <v>5229069</v>
      </c>
      <c r="F76" s="44">
        <v>0</v>
      </c>
      <c r="G76" s="44">
        <v>0</v>
      </c>
      <c r="H76" s="44">
        <v>3263</v>
      </c>
      <c r="I76" s="44">
        <v>428274</v>
      </c>
      <c r="J76" s="44">
        <v>712723</v>
      </c>
      <c r="K76" s="44">
        <v>0</v>
      </c>
      <c r="L76" s="44">
        <v>0</v>
      </c>
      <c r="M76" s="44">
        <v>0</v>
      </c>
      <c r="N76" s="44">
        <v>0</v>
      </c>
      <c r="O76" s="44">
        <v>0</v>
      </c>
      <c r="P76" s="44">
        <v>583545</v>
      </c>
      <c r="Q76" s="44">
        <v>0</v>
      </c>
      <c r="R76" s="44">
        <v>0</v>
      </c>
      <c r="S76" s="44">
        <v>6996</v>
      </c>
      <c r="T76" s="44">
        <v>2918</v>
      </c>
      <c r="U76" s="44">
        <v>25339</v>
      </c>
      <c r="V76" s="44">
        <v>8239</v>
      </c>
      <c r="W76" s="44">
        <v>0</v>
      </c>
      <c r="X76" s="44">
        <v>234016</v>
      </c>
      <c r="Y76" s="44">
        <v>0</v>
      </c>
      <c r="Z76" s="44">
        <v>0</v>
      </c>
      <c r="AA76" s="44">
        <v>7234382</v>
      </c>
      <c r="AB76" s="44">
        <v>0</v>
      </c>
      <c r="AC76" s="44">
        <v>100000</v>
      </c>
    </row>
    <row r="77" spans="1:29" x14ac:dyDescent="0.3">
      <c r="A77" s="46" t="s">
        <v>154</v>
      </c>
      <c r="B77" t="s">
        <v>2237</v>
      </c>
      <c r="C77">
        <v>1</v>
      </c>
      <c r="D77">
        <v>0</v>
      </c>
      <c r="E77" s="44">
        <v>7186446</v>
      </c>
      <c r="F77" s="44">
        <v>0</v>
      </c>
      <c r="G77" s="44">
        <v>250006</v>
      </c>
      <c r="H77" s="44">
        <v>0</v>
      </c>
      <c r="I77" s="44">
        <v>569231</v>
      </c>
      <c r="J77" s="44">
        <v>744654</v>
      </c>
      <c r="K77" s="44">
        <v>0</v>
      </c>
      <c r="L77" s="44">
        <v>0</v>
      </c>
      <c r="M77" s="44">
        <v>0</v>
      </c>
      <c r="N77" s="44">
        <v>0</v>
      </c>
      <c r="O77" s="44">
        <v>0</v>
      </c>
      <c r="P77" s="44">
        <v>874483</v>
      </c>
      <c r="Q77" s="44">
        <v>193635</v>
      </c>
      <c r="R77" s="44">
        <v>0</v>
      </c>
      <c r="S77" s="44">
        <v>9947</v>
      </c>
      <c r="T77" s="44">
        <v>4150</v>
      </c>
      <c r="U77" s="44">
        <v>38911</v>
      </c>
      <c r="V77" s="44">
        <v>11249</v>
      </c>
      <c r="W77" s="44">
        <v>0</v>
      </c>
      <c r="X77" s="44">
        <v>71567</v>
      </c>
      <c r="Y77" s="44">
        <v>0</v>
      </c>
      <c r="Z77" s="44">
        <v>0</v>
      </c>
      <c r="AA77" s="44">
        <v>9954279</v>
      </c>
      <c r="AB77" s="44">
        <v>0</v>
      </c>
      <c r="AC77" s="44">
        <v>100000</v>
      </c>
    </row>
    <row r="78" spans="1:29" x14ac:dyDescent="0.3">
      <c r="A78" s="46" t="s">
        <v>157</v>
      </c>
      <c r="B78" t="s">
        <v>2238</v>
      </c>
      <c r="C78">
        <v>1</v>
      </c>
      <c r="D78">
        <v>0</v>
      </c>
      <c r="E78" s="44">
        <v>63807748</v>
      </c>
      <c r="F78" s="44">
        <v>1086733</v>
      </c>
      <c r="G78" s="44">
        <v>0</v>
      </c>
      <c r="H78" s="44">
        <v>28828</v>
      </c>
      <c r="I78" s="44">
        <v>4504444</v>
      </c>
      <c r="J78" s="44">
        <v>11060244</v>
      </c>
      <c r="K78" s="44">
        <v>0</v>
      </c>
      <c r="L78" s="44">
        <v>0</v>
      </c>
      <c r="M78" s="44">
        <v>0</v>
      </c>
      <c r="N78" s="44">
        <v>0</v>
      </c>
      <c r="O78" s="44">
        <v>0</v>
      </c>
      <c r="P78" s="44">
        <v>8528655</v>
      </c>
      <c r="Q78" s="44">
        <v>1246887</v>
      </c>
      <c r="R78" s="44">
        <v>0</v>
      </c>
      <c r="S78" s="44">
        <v>98958</v>
      </c>
      <c r="T78" s="44">
        <v>41287</v>
      </c>
      <c r="U78" s="44">
        <v>382878</v>
      </c>
      <c r="V78" s="44">
        <v>133168</v>
      </c>
      <c r="W78" s="44">
        <v>0</v>
      </c>
      <c r="X78" s="44">
        <v>1386068</v>
      </c>
      <c r="Y78" s="44">
        <v>0</v>
      </c>
      <c r="Z78" s="44">
        <v>0</v>
      </c>
      <c r="AA78" s="44">
        <v>92305898</v>
      </c>
      <c r="AB78" s="44">
        <v>0</v>
      </c>
      <c r="AC78" s="44">
        <v>501348</v>
      </c>
    </row>
    <row r="79" spans="1:29" x14ac:dyDescent="0.3">
      <c r="A79" s="46" t="s">
        <v>161</v>
      </c>
      <c r="B79" t="s">
        <v>2239</v>
      </c>
      <c r="C79">
        <v>1</v>
      </c>
      <c r="D79">
        <v>0</v>
      </c>
      <c r="E79" s="44">
        <v>21965334</v>
      </c>
      <c r="F79" s="44">
        <v>0</v>
      </c>
      <c r="G79" s="44">
        <v>0</v>
      </c>
      <c r="H79" s="44">
        <v>0</v>
      </c>
      <c r="I79" s="44">
        <v>2705263</v>
      </c>
      <c r="J79" s="44">
        <v>3573938</v>
      </c>
      <c r="K79" s="44">
        <v>0</v>
      </c>
      <c r="L79" s="44">
        <v>0</v>
      </c>
      <c r="M79" s="44">
        <v>0</v>
      </c>
      <c r="N79" s="44">
        <v>0</v>
      </c>
      <c r="O79" s="44">
        <v>0</v>
      </c>
      <c r="P79" s="44">
        <v>4959791</v>
      </c>
      <c r="Q79" s="44">
        <v>689640</v>
      </c>
      <c r="R79" s="44">
        <v>0</v>
      </c>
      <c r="S79" s="44">
        <v>65119</v>
      </c>
      <c r="T79" s="44">
        <v>25479</v>
      </c>
      <c r="U79" s="44">
        <v>244243</v>
      </c>
      <c r="V79" s="44">
        <v>74059</v>
      </c>
      <c r="W79" s="44">
        <v>0</v>
      </c>
      <c r="X79" s="44">
        <v>371608</v>
      </c>
      <c r="Y79" s="44">
        <v>50827</v>
      </c>
      <c r="Z79" s="44">
        <v>0</v>
      </c>
      <c r="AA79" s="44">
        <v>34725301</v>
      </c>
      <c r="AB79" s="44">
        <v>0</v>
      </c>
      <c r="AC79" s="44">
        <v>0</v>
      </c>
    </row>
    <row r="80" spans="1:29" x14ac:dyDescent="0.3">
      <c r="A80" s="46" t="s">
        <v>159</v>
      </c>
      <c r="B80" t="s">
        <v>1497</v>
      </c>
      <c r="C80">
        <v>1</v>
      </c>
      <c r="D80">
        <v>0</v>
      </c>
      <c r="E80" s="44">
        <v>7598820</v>
      </c>
      <c r="F80" s="44">
        <v>0</v>
      </c>
      <c r="G80" s="44">
        <v>0</v>
      </c>
      <c r="H80" s="44">
        <v>0</v>
      </c>
      <c r="I80" s="44">
        <v>442988</v>
      </c>
      <c r="J80" s="44">
        <v>1885916</v>
      </c>
      <c r="K80" s="44">
        <v>0</v>
      </c>
      <c r="L80" s="44">
        <v>0</v>
      </c>
      <c r="M80" s="44">
        <v>0</v>
      </c>
      <c r="N80" s="44">
        <v>0</v>
      </c>
      <c r="O80" s="44">
        <v>0</v>
      </c>
      <c r="P80" s="44">
        <v>1764025</v>
      </c>
      <c r="Q80" s="44">
        <v>271937</v>
      </c>
      <c r="R80" s="44">
        <v>0</v>
      </c>
      <c r="S80" s="44">
        <v>16194</v>
      </c>
      <c r="T80" s="44">
        <v>6541</v>
      </c>
      <c r="U80" s="44">
        <v>61105</v>
      </c>
      <c r="V80" s="44">
        <v>20719</v>
      </c>
      <c r="W80" s="44">
        <v>0</v>
      </c>
      <c r="X80" s="44">
        <v>164736</v>
      </c>
      <c r="Y80" s="44">
        <v>0</v>
      </c>
      <c r="Z80" s="44">
        <v>0</v>
      </c>
      <c r="AA80" s="44">
        <v>12232981</v>
      </c>
      <c r="AB80" s="44">
        <v>0</v>
      </c>
      <c r="AC80" s="44">
        <v>0</v>
      </c>
    </row>
    <row r="81" spans="1:29" x14ac:dyDescent="0.3">
      <c r="A81" s="46" t="s">
        <v>164</v>
      </c>
      <c r="B81" t="s">
        <v>2240</v>
      </c>
      <c r="C81">
        <v>1</v>
      </c>
      <c r="D81">
        <v>0</v>
      </c>
      <c r="E81" s="44">
        <v>7527837</v>
      </c>
      <c r="F81" s="44">
        <v>0</v>
      </c>
      <c r="G81" s="44">
        <v>283125</v>
      </c>
      <c r="H81" s="44">
        <v>0</v>
      </c>
      <c r="I81" s="44">
        <v>841304</v>
      </c>
      <c r="J81" s="44">
        <v>788058</v>
      </c>
      <c r="K81" s="44">
        <v>0</v>
      </c>
      <c r="L81" s="44">
        <v>0</v>
      </c>
      <c r="M81" s="44">
        <v>0</v>
      </c>
      <c r="N81" s="44">
        <v>0</v>
      </c>
      <c r="O81" s="44">
        <v>0</v>
      </c>
      <c r="P81" s="44">
        <v>1132257</v>
      </c>
      <c r="Q81" s="44">
        <v>25791</v>
      </c>
      <c r="R81" s="44">
        <v>26232</v>
      </c>
      <c r="S81" s="44">
        <v>8914</v>
      </c>
      <c r="T81" s="44">
        <v>3718</v>
      </c>
      <c r="U81" s="44">
        <v>34368</v>
      </c>
      <c r="V81" s="44">
        <v>10915</v>
      </c>
      <c r="W81" s="44">
        <v>0</v>
      </c>
      <c r="X81" s="44">
        <v>72191</v>
      </c>
      <c r="Y81" s="44">
        <v>0</v>
      </c>
      <c r="Z81" s="44">
        <v>0</v>
      </c>
      <c r="AA81" s="44">
        <v>10754710</v>
      </c>
      <c r="AB81" s="44">
        <v>0</v>
      </c>
      <c r="AC81" s="44">
        <v>100000</v>
      </c>
    </row>
    <row r="82" spans="1:29" x14ac:dyDescent="0.3">
      <c r="A82" s="46" t="s">
        <v>166</v>
      </c>
      <c r="B82" t="s">
        <v>1499</v>
      </c>
      <c r="C82">
        <v>1</v>
      </c>
      <c r="D82">
        <v>0</v>
      </c>
      <c r="E82" s="44">
        <v>8424076</v>
      </c>
      <c r="F82" s="44">
        <v>0</v>
      </c>
      <c r="G82" s="44">
        <v>0</v>
      </c>
      <c r="H82" s="44">
        <v>0</v>
      </c>
      <c r="I82" s="44">
        <v>873088</v>
      </c>
      <c r="J82" s="44">
        <v>836422</v>
      </c>
      <c r="K82" s="44">
        <v>0</v>
      </c>
      <c r="L82" s="44">
        <v>0</v>
      </c>
      <c r="M82" s="44">
        <v>0</v>
      </c>
      <c r="N82" s="44">
        <v>0</v>
      </c>
      <c r="O82" s="44">
        <v>0</v>
      </c>
      <c r="P82" s="44">
        <v>1199829</v>
      </c>
      <c r="Q82" s="44">
        <v>176223</v>
      </c>
      <c r="R82" s="44">
        <v>0</v>
      </c>
      <c r="S82" s="44">
        <v>11625</v>
      </c>
      <c r="T82" s="44">
        <v>4850</v>
      </c>
      <c r="U82" s="44">
        <v>41766</v>
      </c>
      <c r="V82" s="44">
        <v>13803</v>
      </c>
      <c r="W82" s="44">
        <v>0</v>
      </c>
      <c r="X82" s="44">
        <v>128230</v>
      </c>
      <c r="Y82" s="44">
        <v>0</v>
      </c>
      <c r="Z82" s="44">
        <v>0</v>
      </c>
      <c r="AA82" s="44">
        <v>11709912</v>
      </c>
      <c r="AB82" s="44">
        <v>0</v>
      </c>
      <c r="AC82" s="44">
        <v>0</v>
      </c>
    </row>
    <row r="83" spans="1:29" x14ac:dyDescent="0.3">
      <c r="A83" s="46" t="s">
        <v>170</v>
      </c>
      <c r="B83" t="s">
        <v>2241</v>
      </c>
      <c r="C83">
        <v>1</v>
      </c>
      <c r="D83">
        <v>0</v>
      </c>
      <c r="E83" s="44">
        <v>11624109</v>
      </c>
      <c r="F83" s="44">
        <v>0</v>
      </c>
      <c r="G83" s="44">
        <v>0</v>
      </c>
      <c r="H83" s="44">
        <v>0</v>
      </c>
      <c r="I83" s="44">
        <v>1617529</v>
      </c>
      <c r="J83" s="44">
        <v>3170205</v>
      </c>
      <c r="K83" s="44">
        <v>0</v>
      </c>
      <c r="L83" s="44">
        <v>0</v>
      </c>
      <c r="M83" s="44">
        <v>0</v>
      </c>
      <c r="N83" s="44">
        <v>0</v>
      </c>
      <c r="O83" s="44">
        <v>0</v>
      </c>
      <c r="P83" s="44">
        <v>1890853</v>
      </c>
      <c r="Q83" s="44">
        <v>302259</v>
      </c>
      <c r="R83" s="44">
        <v>146587</v>
      </c>
      <c r="S83" s="44">
        <v>14411</v>
      </c>
      <c r="T83" s="44">
        <v>6012</v>
      </c>
      <c r="U83" s="44">
        <v>56794</v>
      </c>
      <c r="V83" s="44">
        <v>17461</v>
      </c>
      <c r="W83" s="44">
        <v>0</v>
      </c>
      <c r="X83" s="44">
        <v>123521</v>
      </c>
      <c r="Y83" s="44">
        <v>0</v>
      </c>
      <c r="Z83" s="44">
        <v>0</v>
      </c>
      <c r="AA83" s="44">
        <v>18969741</v>
      </c>
      <c r="AB83" s="44">
        <v>0</v>
      </c>
      <c r="AC83" s="44">
        <v>100000</v>
      </c>
    </row>
    <row r="84" spans="1:29" x14ac:dyDescent="0.3">
      <c r="A84" s="46" t="s">
        <v>178</v>
      </c>
      <c r="B84" t="s">
        <v>2242</v>
      </c>
      <c r="C84">
        <v>1</v>
      </c>
      <c r="D84">
        <v>0</v>
      </c>
      <c r="E84" s="44">
        <v>10854095</v>
      </c>
      <c r="F84" s="44">
        <v>0</v>
      </c>
      <c r="G84" s="44">
        <v>0</v>
      </c>
      <c r="H84" s="44">
        <v>6000</v>
      </c>
      <c r="I84" s="44">
        <v>1148918</v>
      </c>
      <c r="J84" s="44">
        <v>1361318</v>
      </c>
      <c r="K84" s="44">
        <v>651</v>
      </c>
      <c r="L84" s="44">
        <v>0</v>
      </c>
      <c r="M84" s="44">
        <v>0</v>
      </c>
      <c r="N84" s="44">
        <v>0</v>
      </c>
      <c r="O84" s="44">
        <v>0</v>
      </c>
      <c r="P84" s="44">
        <v>1563097</v>
      </c>
      <c r="Q84" s="44">
        <v>136997</v>
      </c>
      <c r="R84" s="44">
        <v>135698</v>
      </c>
      <c r="S84" s="44">
        <v>11715</v>
      </c>
      <c r="T84" s="44">
        <v>646</v>
      </c>
      <c r="U84" s="44">
        <v>44387</v>
      </c>
      <c r="V84" s="44">
        <v>14534</v>
      </c>
      <c r="W84" s="44">
        <v>0</v>
      </c>
      <c r="X84" s="44">
        <v>145595</v>
      </c>
      <c r="Y84" s="44">
        <v>0</v>
      </c>
      <c r="Z84" s="44">
        <v>0</v>
      </c>
      <c r="AA84" s="44">
        <v>15423651</v>
      </c>
      <c r="AB84" s="44">
        <v>0</v>
      </c>
      <c r="AC84" s="44">
        <v>100000</v>
      </c>
    </row>
    <row r="85" spans="1:29" x14ac:dyDescent="0.3">
      <c r="A85" s="46" t="s">
        <v>172</v>
      </c>
      <c r="B85" t="s">
        <v>2243</v>
      </c>
      <c r="C85">
        <v>1</v>
      </c>
      <c r="D85">
        <v>0</v>
      </c>
      <c r="E85" s="44">
        <v>18930783</v>
      </c>
      <c r="F85" s="44">
        <v>0</v>
      </c>
      <c r="G85" s="44">
        <v>0</v>
      </c>
      <c r="H85" s="44">
        <v>15028</v>
      </c>
      <c r="I85" s="44">
        <v>1676158</v>
      </c>
      <c r="J85" s="44">
        <v>4067580</v>
      </c>
      <c r="K85" s="44">
        <v>0</v>
      </c>
      <c r="L85" s="44">
        <v>0</v>
      </c>
      <c r="M85" s="44">
        <v>0</v>
      </c>
      <c r="N85" s="44">
        <v>0</v>
      </c>
      <c r="O85" s="44">
        <v>0</v>
      </c>
      <c r="P85" s="44">
        <v>3117863</v>
      </c>
      <c r="Q85" s="44">
        <v>408363</v>
      </c>
      <c r="R85" s="44">
        <v>288638</v>
      </c>
      <c r="S85" s="44">
        <v>27624</v>
      </c>
      <c r="T85" s="44">
        <v>11525</v>
      </c>
      <c r="U85" s="44">
        <v>105375</v>
      </c>
      <c r="V85" s="44">
        <v>35656</v>
      </c>
      <c r="W85" s="44">
        <v>0</v>
      </c>
      <c r="X85" s="44">
        <v>373543</v>
      </c>
      <c r="Y85" s="44">
        <v>0</v>
      </c>
      <c r="Z85" s="44">
        <v>0</v>
      </c>
      <c r="AA85" s="44">
        <v>29058136</v>
      </c>
      <c r="AB85" s="44">
        <v>0</v>
      </c>
      <c r="AC85" s="44">
        <v>155921</v>
      </c>
    </row>
    <row r="86" spans="1:29" x14ac:dyDescent="0.3">
      <c r="A86" s="46" t="s">
        <v>168</v>
      </c>
      <c r="B86" t="s">
        <v>1503</v>
      </c>
      <c r="C86">
        <v>1</v>
      </c>
      <c r="D86">
        <v>0</v>
      </c>
      <c r="E86" s="44">
        <v>4642487</v>
      </c>
      <c r="F86" s="44">
        <v>0</v>
      </c>
      <c r="G86" s="44">
        <v>0</v>
      </c>
      <c r="H86" s="44">
        <v>10495</v>
      </c>
      <c r="I86" s="44">
        <v>859891</v>
      </c>
      <c r="J86" s="44">
        <v>963914</v>
      </c>
      <c r="K86" s="44">
        <v>0</v>
      </c>
      <c r="L86" s="44">
        <v>0</v>
      </c>
      <c r="M86" s="44">
        <v>0</v>
      </c>
      <c r="N86" s="44">
        <v>0</v>
      </c>
      <c r="O86" s="44">
        <v>0</v>
      </c>
      <c r="P86" s="44">
        <v>934294</v>
      </c>
      <c r="Q86" s="44">
        <v>1805</v>
      </c>
      <c r="R86" s="44">
        <v>32762</v>
      </c>
      <c r="S86" s="44">
        <v>4494</v>
      </c>
      <c r="T86" s="44">
        <v>1875</v>
      </c>
      <c r="U86" s="44">
        <v>17475</v>
      </c>
      <c r="V86" s="44">
        <v>4741</v>
      </c>
      <c r="W86" s="44">
        <v>0</v>
      </c>
      <c r="X86" s="44">
        <v>151833</v>
      </c>
      <c r="Y86" s="44">
        <v>0</v>
      </c>
      <c r="Z86" s="44">
        <v>0</v>
      </c>
      <c r="AA86" s="44">
        <v>7626066</v>
      </c>
      <c r="AB86" s="44">
        <v>0</v>
      </c>
      <c r="AC86" s="44">
        <v>100000</v>
      </c>
    </row>
    <row r="87" spans="1:29" x14ac:dyDescent="0.3">
      <c r="A87" s="46" t="s">
        <v>174</v>
      </c>
      <c r="B87" t="s">
        <v>2244</v>
      </c>
      <c r="C87">
        <v>1</v>
      </c>
      <c r="D87">
        <v>0</v>
      </c>
      <c r="E87" s="44">
        <v>9231648</v>
      </c>
      <c r="F87" s="44">
        <v>0</v>
      </c>
      <c r="G87" s="44">
        <v>0</v>
      </c>
      <c r="H87" s="44">
        <v>1388</v>
      </c>
      <c r="I87" s="44">
        <v>1199800</v>
      </c>
      <c r="J87" s="44">
        <v>2530820</v>
      </c>
      <c r="K87" s="44">
        <v>0</v>
      </c>
      <c r="L87" s="44">
        <v>0</v>
      </c>
      <c r="M87" s="44">
        <v>0</v>
      </c>
      <c r="N87" s="44">
        <v>0</v>
      </c>
      <c r="O87" s="44">
        <v>0</v>
      </c>
      <c r="P87" s="44">
        <v>1450359</v>
      </c>
      <c r="Q87" s="44">
        <v>193034</v>
      </c>
      <c r="R87" s="44">
        <v>37992</v>
      </c>
      <c r="S87" s="44">
        <v>11071</v>
      </c>
      <c r="T87" s="44">
        <v>4618</v>
      </c>
      <c r="U87" s="44">
        <v>43047</v>
      </c>
      <c r="V87" s="44">
        <v>14084</v>
      </c>
      <c r="W87" s="44">
        <v>0</v>
      </c>
      <c r="X87" s="44">
        <v>136589</v>
      </c>
      <c r="Y87" s="44">
        <v>0</v>
      </c>
      <c r="Z87" s="44">
        <v>0</v>
      </c>
      <c r="AA87" s="44">
        <v>14854450</v>
      </c>
      <c r="AB87" s="44">
        <v>0</v>
      </c>
      <c r="AC87" s="44">
        <v>100000</v>
      </c>
    </row>
    <row r="88" spans="1:29" x14ac:dyDescent="0.3">
      <c r="A88" s="46" t="s">
        <v>176</v>
      </c>
      <c r="B88" t="s">
        <v>1505</v>
      </c>
      <c r="C88">
        <v>1</v>
      </c>
      <c r="D88">
        <v>0</v>
      </c>
      <c r="E88" s="44">
        <v>17697072</v>
      </c>
      <c r="F88" s="44">
        <v>0</v>
      </c>
      <c r="G88" s="44">
        <v>0</v>
      </c>
      <c r="H88" s="44">
        <v>0</v>
      </c>
      <c r="I88" s="44">
        <v>2006301</v>
      </c>
      <c r="J88" s="44">
        <v>2793243</v>
      </c>
      <c r="K88" s="44">
        <v>96889</v>
      </c>
      <c r="L88" s="44">
        <v>0</v>
      </c>
      <c r="M88" s="44">
        <v>0</v>
      </c>
      <c r="N88" s="44">
        <v>0</v>
      </c>
      <c r="O88" s="44">
        <v>0</v>
      </c>
      <c r="P88" s="44">
        <v>2527979</v>
      </c>
      <c r="Q88" s="44">
        <v>188803</v>
      </c>
      <c r="R88" s="44">
        <v>104243</v>
      </c>
      <c r="S88" s="44">
        <v>19984</v>
      </c>
      <c r="T88" s="44">
        <v>8337</v>
      </c>
      <c r="U88" s="44">
        <v>78230</v>
      </c>
      <c r="V88" s="44">
        <v>25891</v>
      </c>
      <c r="W88" s="44">
        <v>0</v>
      </c>
      <c r="X88" s="44">
        <v>255058</v>
      </c>
      <c r="Y88" s="44">
        <v>0</v>
      </c>
      <c r="Z88" s="44">
        <v>0</v>
      </c>
      <c r="AA88" s="44">
        <v>25802030</v>
      </c>
      <c r="AB88" s="44">
        <v>0</v>
      </c>
      <c r="AC88" s="44">
        <v>154286</v>
      </c>
    </row>
    <row r="89" spans="1:29" x14ac:dyDescent="0.3">
      <c r="A89" s="46" t="s">
        <v>181</v>
      </c>
      <c r="B89" t="s">
        <v>1506</v>
      </c>
      <c r="C89">
        <v>1</v>
      </c>
      <c r="D89">
        <v>0</v>
      </c>
      <c r="E89" s="44">
        <v>11329628</v>
      </c>
      <c r="F89" s="44">
        <v>0</v>
      </c>
      <c r="G89" s="44">
        <v>283996</v>
      </c>
      <c r="H89" s="44">
        <v>0</v>
      </c>
      <c r="I89" s="44">
        <v>1570803</v>
      </c>
      <c r="J89" s="44">
        <v>2949831</v>
      </c>
      <c r="K89" s="44">
        <v>675960</v>
      </c>
      <c r="L89" s="44">
        <v>0</v>
      </c>
      <c r="M89" s="44">
        <v>0</v>
      </c>
      <c r="N89" s="44">
        <v>0</v>
      </c>
      <c r="O89" s="44">
        <v>0</v>
      </c>
      <c r="P89" s="44">
        <v>705464</v>
      </c>
      <c r="Q89" s="44">
        <v>167148</v>
      </c>
      <c r="R89" s="44">
        <v>0</v>
      </c>
      <c r="S89" s="44">
        <v>17213</v>
      </c>
      <c r="T89" s="44">
        <v>7074</v>
      </c>
      <c r="U89" s="44">
        <v>66289</v>
      </c>
      <c r="V89" s="44">
        <v>15850</v>
      </c>
      <c r="W89" s="44">
        <v>0</v>
      </c>
      <c r="X89" s="44">
        <v>365568</v>
      </c>
      <c r="Y89" s="44">
        <v>0</v>
      </c>
      <c r="Z89" s="44">
        <v>0</v>
      </c>
      <c r="AA89" s="44">
        <v>18154824</v>
      </c>
      <c r="AB89" s="44">
        <v>0</v>
      </c>
      <c r="AC89" s="44">
        <v>100000</v>
      </c>
    </row>
    <row r="90" spans="1:29" x14ac:dyDescent="0.3">
      <c r="A90" s="46" t="s">
        <v>183</v>
      </c>
      <c r="B90" t="s">
        <v>2245</v>
      </c>
      <c r="C90">
        <v>1</v>
      </c>
      <c r="D90">
        <v>0</v>
      </c>
      <c r="E90" s="44">
        <v>13455767</v>
      </c>
      <c r="F90" s="44">
        <v>0</v>
      </c>
      <c r="G90" s="44">
        <v>0</v>
      </c>
      <c r="H90" s="44">
        <v>3007</v>
      </c>
      <c r="I90" s="44">
        <v>1544047</v>
      </c>
      <c r="J90" s="44">
        <v>4248483</v>
      </c>
      <c r="K90" s="44">
        <v>0</v>
      </c>
      <c r="L90" s="44">
        <v>0</v>
      </c>
      <c r="M90" s="44">
        <v>0</v>
      </c>
      <c r="N90" s="44">
        <v>0</v>
      </c>
      <c r="O90" s="44">
        <v>0</v>
      </c>
      <c r="P90" s="44">
        <v>2974621</v>
      </c>
      <c r="Q90" s="44">
        <v>335505</v>
      </c>
      <c r="R90" s="44">
        <v>0</v>
      </c>
      <c r="S90" s="44">
        <v>28373</v>
      </c>
      <c r="T90" s="44">
        <v>11837</v>
      </c>
      <c r="U90" s="44">
        <v>112073</v>
      </c>
      <c r="V90" s="44">
        <v>28006</v>
      </c>
      <c r="W90" s="44">
        <v>0</v>
      </c>
      <c r="X90" s="44">
        <v>433390</v>
      </c>
      <c r="Y90" s="44">
        <v>0</v>
      </c>
      <c r="Z90" s="44">
        <v>0</v>
      </c>
      <c r="AA90" s="44">
        <v>23175109</v>
      </c>
      <c r="AB90" s="44">
        <v>0</v>
      </c>
      <c r="AC90" s="44">
        <v>100000</v>
      </c>
    </row>
    <row r="91" spans="1:29" x14ac:dyDescent="0.3">
      <c r="A91" s="46" t="s">
        <v>187</v>
      </c>
      <c r="B91" t="s">
        <v>2246</v>
      </c>
      <c r="C91">
        <v>1</v>
      </c>
      <c r="D91">
        <v>0</v>
      </c>
      <c r="E91" s="44">
        <v>12342263</v>
      </c>
      <c r="F91" s="44">
        <v>0</v>
      </c>
      <c r="G91" s="44">
        <v>0</v>
      </c>
      <c r="H91" s="44">
        <v>0</v>
      </c>
      <c r="I91" s="44">
        <v>1845837</v>
      </c>
      <c r="J91" s="44">
        <v>1755151</v>
      </c>
      <c r="K91" s="44">
        <v>179224</v>
      </c>
      <c r="L91" s="44">
        <v>0</v>
      </c>
      <c r="M91" s="44">
        <v>0</v>
      </c>
      <c r="N91" s="44">
        <v>0</v>
      </c>
      <c r="O91" s="44">
        <v>0</v>
      </c>
      <c r="P91" s="44">
        <v>2768573</v>
      </c>
      <c r="Q91" s="44">
        <v>470594</v>
      </c>
      <c r="R91" s="44">
        <v>0</v>
      </c>
      <c r="S91" s="44">
        <v>19699</v>
      </c>
      <c r="T91" s="44">
        <v>8218</v>
      </c>
      <c r="U91" s="44">
        <v>73331</v>
      </c>
      <c r="V91" s="44">
        <v>23868</v>
      </c>
      <c r="W91" s="44">
        <v>0</v>
      </c>
      <c r="X91" s="44">
        <v>142354</v>
      </c>
      <c r="Y91" s="44">
        <v>0</v>
      </c>
      <c r="Z91" s="44">
        <v>0</v>
      </c>
      <c r="AA91" s="44">
        <v>19629112</v>
      </c>
      <c r="AB91" s="44">
        <v>0</v>
      </c>
      <c r="AC91" s="44">
        <v>0</v>
      </c>
    </row>
    <row r="92" spans="1:29" x14ac:dyDescent="0.3">
      <c r="A92" s="46" t="s">
        <v>185</v>
      </c>
      <c r="B92" t="s">
        <v>2247</v>
      </c>
      <c r="C92">
        <v>1</v>
      </c>
      <c r="D92">
        <v>0</v>
      </c>
      <c r="E92" s="44">
        <v>3217401</v>
      </c>
      <c r="F92" s="44">
        <v>0</v>
      </c>
      <c r="G92" s="44">
        <v>0</v>
      </c>
      <c r="H92" s="44">
        <v>0</v>
      </c>
      <c r="I92" s="44">
        <v>344628</v>
      </c>
      <c r="J92" s="44">
        <v>660620</v>
      </c>
      <c r="K92" s="44">
        <v>0</v>
      </c>
      <c r="L92" s="44">
        <v>0</v>
      </c>
      <c r="M92" s="44">
        <v>0</v>
      </c>
      <c r="N92" s="44">
        <v>0</v>
      </c>
      <c r="O92" s="44">
        <v>0</v>
      </c>
      <c r="P92" s="44">
        <v>451143</v>
      </c>
      <c r="Q92" s="44">
        <v>0</v>
      </c>
      <c r="R92" s="44">
        <v>0</v>
      </c>
      <c r="S92" s="44">
        <v>6846</v>
      </c>
      <c r="T92" s="44">
        <v>2856</v>
      </c>
      <c r="U92" s="44">
        <v>18861</v>
      </c>
      <c r="V92" s="44">
        <v>7875</v>
      </c>
      <c r="W92" s="44">
        <v>0</v>
      </c>
      <c r="X92" s="44">
        <v>0</v>
      </c>
      <c r="Y92" s="44">
        <v>0</v>
      </c>
      <c r="Z92" s="44">
        <v>0</v>
      </c>
      <c r="AA92" s="44">
        <v>4710230</v>
      </c>
      <c r="AB92" s="44">
        <v>0</v>
      </c>
      <c r="AC92" s="44">
        <v>0</v>
      </c>
    </row>
    <row r="93" spans="1:29" x14ac:dyDescent="0.3">
      <c r="A93" s="46" t="s">
        <v>189</v>
      </c>
      <c r="B93" t="s">
        <v>1510</v>
      </c>
      <c r="C93">
        <v>1</v>
      </c>
      <c r="D93">
        <v>0</v>
      </c>
      <c r="E93" s="44">
        <v>11132418</v>
      </c>
      <c r="F93" s="44">
        <v>0</v>
      </c>
      <c r="G93" s="44">
        <v>0</v>
      </c>
      <c r="H93" s="44">
        <v>0</v>
      </c>
      <c r="I93" s="44">
        <v>1446361</v>
      </c>
      <c r="J93" s="44">
        <v>1727395</v>
      </c>
      <c r="K93" s="44">
        <v>2942</v>
      </c>
      <c r="L93" s="44">
        <v>0</v>
      </c>
      <c r="M93" s="44">
        <v>0</v>
      </c>
      <c r="N93" s="44">
        <v>0</v>
      </c>
      <c r="O93" s="44">
        <v>0</v>
      </c>
      <c r="P93" s="44">
        <v>961709</v>
      </c>
      <c r="Q93" s="44">
        <v>51854</v>
      </c>
      <c r="R93" s="44">
        <v>0</v>
      </c>
      <c r="S93" s="44">
        <v>5000</v>
      </c>
      <c r="T93" s="44">
        <v>5100</v>
      </c>
      <c r="U93" s="44">
        <v>33000</v>
      </c>
      <c r="V93" s="44">
        <v>12510</v>
      </c>
      <c r="W93" s="44">
        <v>0</v>
      </c>
      <c r="X93" s="44">
        <v>323662</v>
      </c>
      <c r="Y93" s="44">
        <v>0</v>
      </c>
      <c r="Z93" s="44">
        <v>0</v>
      </c>
      <c r="AA93" s="44">
        <v>15701951</v>
      </c>
      <c r="AB93" s="44">
        <v>0</v>
      </c>
      <c r="AC93" s="44">
        <v>100000</v>
      </c>
    </row>
    <row r="94" spans="1:29" x14ac:dyDescent="0.3">
      <c r="A94" s="46" t="s">
        <v>191</v>
      </c>
      <c r="B94" t="s">
        <v>2248</v>
      </c>
      <c r="C94">
        <v>1</v>
      </c>
      <c r="D94">
        <v>0</v>
      </c>
      <c r="E94" s="44">
        <v>18252049</v>
      </c>
      <c r="F94" s="44">
        <v>0</v>
      </c>
      <c r="G94" s="44">
        <v>0</v>
      </c>
      <c r="H94" s="44">
        <v>0</v>
      </c>
      <c r="I94" s="44">
        <v>2705998</v>
      </c>
      <c r="J94" s="44">
        <v>1858233</v>
      </c>
      <c r="K94" s="44">
        <v>0</v>
      </c>
      <c r="L94" s="44">
        <v>0</v>
      </c>
      <c r="M94" s="44">
        <v>0</v>
      </c>
      <c r="N94" s="44">
        <v>0</v>
      </c>
      <c r="O94" s="44">
        <v>0</v>
      </c>
      <c r="P94" s="44">
        <v>2094339</v>
      </c>
      <c r="Q94" s="44">
        <v>426101</v>
      </c>
      <c r="R94" s="44">
        <v>14275</v>
      </c>
      <c r="S94" s="44">
        <v>32357</v>
      </c>
      <c r="T94" s="44">
        <v>13500</v>
      </c>
      <c r="U94" s="44">
        <v>112248</v>
      </c>
      <c r="V94" s="44">
        <v>38211</v>
      </c>
      <c r="W94" s="44">
        <v>0</v>
      </c>
      <c r="X94" s="44">
        <v>595287</v>
      </c>
      <c r="Y94" s="44">
        <v>2222</v>
      </c>
      <c r="Z94" s="44">
        <v>0</v>
      </c>
      <c r="AA94" s="44">
        <v>26144820</v>
      </c>
      <c r="AB94" s="44">
        <v>0</v>
      </c>
      <c r="AC94" s="44">
        <v>0</v>
      </c>
    </row>
    <row r="95" spans="1:29" x14ac:dyDescent="0.3">
      <c r="A95" s="46" t="s">
        <v>193</v>
      </c>
      <c r="B95" t="s">
        <v>2249</v>
      </c>
      <c r="C95">
        <v>1</v>
      </c>
      <c r="D95">
        <v>0</v>
      </c>
      <c r="E95" s="44">
        <v>14492878</v>
      </c>
      <c r="F95" s="44">
        <v>0</v>
      </c>
      <c r="G95" s="44">
        <v>507748</v>
      </c>
      <c r="H95" s="44">
        <v>0</v>
      </c>
      <c r="I95" s="44">
        <v>166923</v>
      </c>
      <c r="J95" s="44">
        <v>2473211</v>
      </c>
      <c r="K95" s="44">
        <v>0</v>
      </c>
      <c r="L95" s="44">
        <v>0</v>
      </c>
      <c r="M95" s="44">
        <v>0</v>
      </c>
      <c r="N95" s="44">
        <v>0</v>
      </c>
      <c r="O95" s="44">
        <v>0</v>
      </c>
      <c r="P95" s="44">
        <v>1577715</v>
      </c>
      <c r="Q95" s="44">
        <v>344145</v>
      </c>
      <c r="R95" s="44">
        <v>28365</v>
      </c>
      <c r="S95" s="44">
        <v>26725</v>
      </c>
      <c r="T95" s="44">
        <v>11150</v>
      </c>
      <c r="U95" s="44">
        <v>106481</v>
      </c>
      <c r="V95" s="44">
        <v>28840</v>
      </c>
      <c r="W95" s="44">
        <v>0</v>
      </c>
      <c r="X95" s="44">
        <v>226069</v>
      </c>
      <c r="Y95" s="44">
        <v>43246</v>
      </c>
      <c r="Z95" s="44">
        <v>0</v>
      </c>
      <c r="AA95" s="44">
        <v>20033496</v>
      </c>
      <c r="AB95" s="44">
        <v>0</v>
      </c>
      <c r="AC95" s="44">
        <v>100000</v>
      </c>
    </row>
    <row r="96" spans="1:29" x14ac:dyDescent="0.3">
      <c r="A96" s="46" t="s">
        <v>195</v>
      </c>
      <c r="B96" t="s">
        <v>2250</v>
      </c>
      <c r="C96">
        <v>1</v>
      </c>
      <c r="D96">
        <v>0</v>
      </c>
      <c r="E96" s="44">
        <v>15129949</v>
      </c>
      <c r="F96" s="44">
        <v>0</v>
      </c>
      <c r="G96" s="44">
        <v>0</v>
      </c>
      <c r="H96" s="44">
        <v>1617</v>
      </c>
      <c r="I96" s="44">
        <v>1455771</v>
      </c>
      <c r="J96" s="44">
        <v>594690</v>
      </c>
      <c r="K96" s="44">
        <v>4347</v>
      </c>
      <c r="L96" s="44">
        <v>0</v>
      </c>
      <c r="M96" s="44">
        <v>0</v>
      </c>
      <c r="N96" s="44">
        <v>0</v>
      </c>
      <c r="O96" s="44">
        <v>0</v>
      </c>
      <c r="P96" s="44">
        <v>2550875</v>
      </c>
      <c r="Q96" s="44">
        <v>622177</v>
      </c>
      <c r="R96" s="44">
        <v>28842</v>
      </c>
      <c r="S96" s="44">
        <v>21692</v>
      </c>
      <c r="T96" s="44">
        <v>9050</v>
      </c>
      <c r="U96" s="44">
        <v>85104</v>
      </c>
      <c r="V96" s="44">
        <v>25546</v>
      </c>
      <c r="W96" s="44">
        <v>0</v>
      </c>
      <c r="X96" s="44">
        <v>515760</v>
      </c>
      <c r="Y96" s="44">
        <v>0</v>
      </c>
      <c r="Z96" s="44">
        <v>0</v>
      </c>
      <c r="AA96" s="44">
        <v>21045420</v>
      </c>
      <c r="AB96" s="44">
        <v>0</v>
      </c>
      <c r="AC96" s="44">
        <v>0</v>
      </c>
    </row>
    <row r="97" spans="1:29" x14ac:dyDescent="0.3">
      <c r="A97" s="46" t="s">
        <v>208</v>
      </c>
      <c r="B97" t="s">
        <v>1514</v>
      </c>
      <c r="C97">
        <v>1</v>
      </c>
      <c r="D97">
        <v>0</v>
      </c>
      <c r="E97" s="44">
        <v>7378753</v>
      </c>
      <c r="F97" s="44">
        <v>0</v>
      </c>
      <c r="G97" s="44">
        <v>352002</v>
      </c>
      <c r="H97" s="44">
        <v>0</v>
      </c>
      <c r="I97" s="44">
        <v>993033</v>
      </c>
      <c r="J97" s="44">
        <v>2390876</v>
      </c>
      <c r="K97" s="44">
        <v>10062</v>
      </c>
      <c r="L97" s="44">
        <v>0</v>
      </c>
      <c r="M97" s="44">
        <v>0</v>
      </c>
      <c r="N97" s="44">
        <v>0</v>
      </c>
      <c r="O97" s="44">
        <v>0</v>
      </c>
      <c r="P97" s="44">
        <v>621580</v>
      </c>
      <c r="Q97" s="44">
        <v>54437</v>
      </c>
      <c r="R97" s="44">
        <v>407416</v>
      </c>
      <c r="S97" s="44">
        <v>22770</v>
      </c>
      <c r="T97" s="44">
        <v>9500</v>
      </c>
      <c r="U97" s="44">
        <v>81259</v>
      </c>
      <c r="V97" s="44">
        <v>883</v>
      </c>
      <c r="W97" s="44">
        <v>0</v>
      </c>
      <c r="X97" s="44">
        <v>97200</v>
      </c>
      <c r="Y97" s="44">
        <v>0</v>
      </c>
      <c r="Z97" s="44">
        <v>0</v>
      </c>
      <c r="AA97" s="44">
        <v>12419771</v>
      </c>
      <c r="AB97" s="44">
        <v>0</v>
      </c>
      <c r="AC97" s="44">
        <v>0</v>
      </c>
    </row>
    <row r="98" spans="1:29" x14ac:dyDescent="0.3">
      <c r="A98" s="46" t="s">
        <v>200</v>
      </c>
      <c r="B98" t="s">
        <v>2251</v>
      </c>
      <c r="C98">
        <v>1</v>
      </c>
      <c r="D98">
        <v>0</v>
      </c>
      <c r="E98" s="44">
        <v>3675640</v>
      </c>
      <c r="F98" s="44">
        <v>0</v>
      </c>
      <c r="G98" s="44">
        <v>143067</v>
      </c>
      <c r="H98" s="44">
        <v>0</v>
      </c>
      <c r="I98" s="44">
        <v>318739</v>
      </c>
      <c r="J98" s="44">
        <v>224903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308369</v>
      </c>
      <c r="Q98" s="44">
        <v>0</v>
      </c>
      <c r="R98" s="44">
        <v>226207</v>
      </c>
      <c r="S98" s="44">
        <v>7670</v>
      </c>
      <c r="T98" s="44">
        <v>3200</v>
      </c>
      <c r="U98" s="44">
        <v>30756</v>
      </c>
      <c r="V98" s="44">
        <v>3296</v>
      </c>
      <c r="W98" s="44">
        <v>0</v>
      </c>
      <c r="X98" s="44">
        <v>380000</v>
      </c>
      <c r="Y98" s="44">
        <v>70</v>
      </c>
      <c r="Z98" s="44">
        <v>0</v>
      </c>
      <c r="AA98" s="44">
        <v>5321917</v>
      </c>
      <c r="AB98" s="44">
        <v>0</v>
      </c>
      <c r="AC98" s="44">
        <v>0</v>
      </c>
    </row>
    <row r="99" spans="1:29" x14ac:dyDescent="0.3">
      <c r="A99" s="46" t="s">
        <v>198</v>
      </c>
      <c r="B99" t="s">
        <v>2252</v>
      </c>
      <c r="C99">
        <v>1</v>
      </c>
      <c r="D99">
        <v>0</v>
      </c>
      <c r="E99" s="44">
        <v>4814072</v>
      </c>
      <c r="F99" s="44">
        <v>0</v>
      </c>
      <c r="G99" s="44">
        <v>148960</v>
      </c>
      <c r="H99" s="44">
        <v>0</v>
      </c>
      <c r="I99" s="44">
        <v>908441</v>
      </c>
      <c r="J99" s="44">
        <v>545552</v>
      </c>
      <c r="K99" s="44">
        <v>0</v>
      </c>
      <c r="L99" s="44">
        <v>0</v>
      </c>
      <c r="M99" s="44">
        <v>0</v>
      </c>
      <c r="N99" s="44">
        <v>0</v>
      </c>
      <c r="O99" s="44">
        <v>0</v>
      </c>
      <c r="P99" s="44">
        <v>687226</v>
      </c>
      <c r="Q99" s="44">
        <v>15543</v>
      </c>
      <c r="R99" s="44">
        <v>203041</v>
      </c>
      <c r="S99" s="44">
        <v>15340</v>
      </c>
      <c r="T99" s="44">
        <v>6400</v>
      </c>
      <c r="U99" s="44">
        <v>62561</v>
      </c>
      <c r="V99" s="44">
        <v>4659</v>
      </c>
      <c r="W99" s="44">
        <v>0</v>
      </c>
      <c r="X99" s="44">
        <v>0</v>
      </c>
      <c r="Y99" s="44">
        <v>0</v>
      </c>
      <c r="Z99" s="44">
        <v>0</v>
      </c>
      <c r="AA99" s="44">
        <v>7411795</v>
      </c>
      <c r="AB99" s="44">
        <v>0</v>
      </c>
      <c r="AC99" s="44">
        <v>0</v>
      </c>
    </row>
    <row r="100" spans="1:29" x14ac:dyDescent="0.3">
      <c r="A100" s="46" t="s">
        <v>202</v>
      </c>
      <c r="B100" t="s">
        <v>2253</v>
      </c>
      <c r="C100">
        <v>1</v>
      </c>
      <c r="D100">
        <v>0</v>
      </c>
      <c r="E100" s="44">
        <v>16217663</v>
      </c>
      <c r="F100" s="44">
        <v>0</v>
      </c>
      <c r="G100" s="44">
        <v>218990</v>
      </c>
      <c r="H100" s="44">
        <v>0</v>
      </c>
      <c r="I100" s="44">
        <v>1345416</v>
      </c>
      <c r="J100" s="44">
        <v>3912871</v>
      </c>
      <c r="K100" s="44">
        <v>729508</v>
      </c>
      <c r="L100" s="44">
        <v>0</v>
      </c>
      <c r="M100" s="44">
        <v>0</v>
      </c>
      <c r="N100" s="44">
        <v>0</v>
      </c>
      <c r="O100" s="44">
        <v>0</v>
      </c>
      <c r="P100" s="44">
        <v>839064</v>
      </c>
      <c r="Q100" s="44">
        <v>55273</v>
      </c>
      <c r="R100" s="44">
        <v>665646</v>
      </c>
      <c r="S100" s="44">
        <v>25946</v>
      </c>
      <c r="T100" s="44">
        <v>10825</v>
      </c>
      <c r="U100" s="44">
        <v>106015</v>
      </c>
      <c r="V100" s="44">
        <v>21922</v>
      </c>
      <c r="W100" s="44">
        <v>0</v>
      </c>
      <c r="X100" s="44">
        <v>154465</v>
      </c>
      <c r="Y100" s="44">
        <v>0</v>
      </c>
      <c r="Z100" s="44">
        <v>0</v>
      </c>
      <c r="AA100" s="44">
        <v>24303604</v>
      </c>
      <c r="AB100" s="44">
        <v>285</v>
      </c>
      <c r="AC100" s="44">
        <v>100000</v>
      </c>
    </row>
    <row r="101" spans="1:29" x14ac:dyDescent="0.3">
      <c r="A101" s="46" t="s">
        <v>204</v>
      </c>
      <c r="B101" t="s">
        <v>2254</v>
      </c>
      <c r="C101">
        <v>1</v>
      </c>
      <c r="D101">
        <v>0</v>
      </c>
      <c r="E101" s="44">
        <v>10803852</v>
      </c>
      <c r="F101" s="44">
        <v>0</v>
      </c>
      <c r="G101" s="44">
        <v>224558</v>
      </c>
      <c r="H101" s="44">
        <v>3254</v>
      </c>
      <c r="I101" s="44">
        <v>1668558</v>
      </c>
      <c r="J101" s="44">
        <v>1102825</v>
      </c>
      <c r="K101" s="44">
        <v>0</v>
      </c>
      <c r="L101" s="44">
        <v>0</v>
      </c>
      <c r="M101" s="44">
        <v>0</v>
      </c>
      <c r="N101" s="44">
        <v>0</v>
      </c>
      <c r="O101" s="44">
        <v>0</v>
      </c>
      <c r="P101" s="44">
        <v>1052510</v>
      </c>
      <c r="Q101" s="44">
        <v>364089</v>
      </c>
      <c r="R101" s="44">
        <v>289056</v>
      </c>
      <c r="S101" s="44">
        <v>26335</v>
      </c>
      <c r="T101" s="44">
        <v>10987</v>
      </c>
      <c r="U101" s="44">
        <v>108462</v>
      </c>
      <c r="V101" s="44">
        <v>23825</v>
      </c>
      <c r="W101" s="44">
        <v>0</v>
      </c>
      <c r="X101" s="44">
        <v>0</v>
      </c>
      <c r="Y101" s="44">
        <v>2199</v>
      </c>
      <c r="Z101" s="44">
        <v>0</v>
      </c>
      <c r="AA101" s="44">
        <v>15680510</v>
      </c>
      <c r="AB101" s="44">
        <v>0</v>
      </c>
      <c r="AC101" s="44">
        <v>0</v>
      </c>
    </row>
    <row r="102" spans="1:29" x14ac:dyDescent="0.3">
      <c r="A102" s="46" t="s">
        <v>206</v>
      </c>
      <c r="B102" t="s">
        <v>2255</v>
      </c>
      <c r="C102">
        <v>1</v>
      </c>
      <c r="D102">
        <v>0</v>
      </c>
      <c r="E102" s="44">
        <v>2344167</v>
      </c>
      <c r="F102" s="44">
        <v>0</v>
      </c>
      <c r="G102" s="44">
        <v>143187</v>
      </c>
      <c r="H102" s="44">
        <v>0</v>
      </c>
      <c r="I102" s="44">
        <v>207523</v>
      </c>
      <c r="J102" s="44">
        <v>138087</v>
      </c>
      <c r="K102" s="44">
        <v>13234</v>
      </c>
      <c r="L102" s="44">
        <v>0</v>
      </c>
      <c r="M102" s="44">
        <v>0</v>
      </c>
      <c r="N102" s="44">
        <v>0</v>
      </c>
      <c r="O102" s="44">
        <v>0</v>
      </c>
      <c r="P102" s="44">
        <v>165984</v>
      </c>
      <c r="Q102" s="44">
        <v>8648</v>
      </c>
      <c r="R102" s="44">
        <v>35156</v>
      </c>
      <c r="S102" s="44">
        <v>8225</v>
      </c>
      <c r="T102" s="44">
        <v>3431</v>
      </c>
      <c r="U102" s="44">
        <v>25689</v>
      </c>
      <c r="V102" s="44">
        <v>439</v>
      </c>
      <c r="W102" s="44">
        <v>0</v>
      </c>
      <c r="X102" s="44">
        <v>0</v>
      </c>
      <c r="Y102" s="44">
        <v>3825</v>
      </c>
      <c r="Z102" s="44">
        <v>0</v>
      </c>
      <c r="AA102" s="44">
        <v>3097595</v>
      </c>
      <c r="AB102" s="44">
        <v>0</v>
      </c>
      <c r="AC102" s="44">
        <v>0</v>
      </c>
    </row>
    <row r="103" spans="1:29" x14ac:dyDescent="0.3">
      <c r="A103" s="46" t="s">
        <v>211</v>
      </c>
      <c r="B103" t="s">
        <v>2256</v>
      </c>
      <c r="C103">
        <v>1</v>
      </c>
      <c r="D103">
        <v>0</v>
      </c>
      <c r="E103" s="44">
        <v>7776505</v>
      </c>
      <c r="F103" s="44">
        <v>0</v>
      </c>
      <c r="G103" s="44">
        <v>0</v>
      </c>
      <c r="H103" s="44">
        <v>0</v>
      </c>
      <c r="I103" s="44">
        <v>669517</v>
      </c>
      <c r="J103" s="44">
        <v>2195525</v>
      </c>
      <c r="K103" s="44">
        <v>0</v>
      </c>
      <c r="L103" s="44">
        <v>0</v>
      </c>
      <c r="M103" s="44">
        <v>0</v>
      </c>
      <c r="N103" s="44">
        <v>0</v>
      </c>
      <c r="O103" s="44">
        <v>0</v>
      </c>
      <c r="P103" s="44">
        <v>979687</v>
      </c>
      <c r="Q103" s="44">
        <v>243433</v>
      </c>
      <c r="R103" s="44">
        <v>68606</v>
      </c>
      <c r="S103" s="44">
        <v>7835</v>
      </c>
      <c r="T103" s="44">
        <v>3268</v>
      </c>
      <c r="U103" s="44">
        <v>30523</v>
      </c>
      <c r="V103" s="44">
        <v>9620</v>
      </c>
      <c r="W103" s="44">
        <v>0</v>
      </c>
      <c r="X103" s="44">
        <v>156015</v>
      </c>
      <c r="Y103" s="44">
        <v>0</v>
      </c>
      <c r="Z103" s="44">
        <v>0</v>
      </c>
      <c r="AA103" s="44">
        <v>12140534</v>
      </c>
      <c r="AB103" s="44">
        <v>0</v>
      </c>
      <c r="AC103" s="44">
        <v>100000</v>
      </c>
    </row>
    <row r="104" spans="1:29" x14ac:dyDescent="0.3">
      <c r="A104" s="46" t="s">
        <v>213</v>
      </c>
      <c r="B104" t="s">
        <v>2257</v>
      </c>
      <c r="C104">
        <v>1</v>
      </c>
      <c r="D104">
        <v>0</v>
      </c>
      <c r="E104" s="44">
        <v>21260554</v>
      </c>
      <c r="F104" s="44">
        <v>0</v>
      </c>
      <c r="G104" s="44">
        <v>0</v>
      </c>
      <c r="H104" s="44">
        <v>9143</v>
      </c>
      <c r="I104" s="44">
        <v>1393330</v>
      </c>
      <c r="J104" s="44">
        <v>3325325</v>
      </c>
      <c r="K104" s="44">
        <v>0</v>
      </c>
      <c r="L104" s="44">
        <v>0</v>
      </c>
      <c r="M104" s="44">
        <v>0</v>
      </c>
      <c r="N104" s="44">
        <v>0</v>
      </c>
      <c r="O104" s="44">
        <v>0</v>
      </c>
      <c r="P104" s="44">
        <v>2523431</v>
      </c>
      <c r="Q104" s="44">
        <v>1189105</v>
      </c>
      <c r="R104" s="44">
        <v>234259</v>
      </c>
      <c r="S104" s="44">
        <v>38484</v>
      </c>
      <c r="T104" s="44">
        <v>16056</v>
      </c>
      <c r="U104" s="44">
        <v>103545</v>
      </c>
      <c r="V104" s="44">
        <v>47312</v>
      </c>
      <c r="W104" s="44">
        <v>0</v>
      </c>
      <c r="X104" s="44">
        <v>457316</v>
      </c>
      <c r="Y104" s="44">
        <v>0</v>
      </c>
      <c r="Z104" s="44">
        <v>0</v>
      </c>
      <c r="AA104" s="44">
        <v>30597860</v>
      </c>
      <c r="AB104" s="44">
        <v>0</v>
      </c>
      <c r="AC104" s="44">
        <v>147875</v>
      </c>
    </row>
    <row r="105" spans="1:29" x14ac:dyDescent="0.3">
      <c r="A105" s="46" t="s">
        <v>219</v>
      </c>
      <c r="B105" t="s">
        <v>2258</v>
      </c>
      <c r="C105">
        <v>1</v>
      </c>
      <c r="D105">
        <v>0</v>
      </c>
      <c r="E105" s="44">
        <v>6344428</v>
      </c>
      <c r="F105" s="44">
        <v>0</v>
      </c>
      <c r="G105" s="44">
        <v>0</v>
      </c>
      <c r="H105" s="44">
        <v>3558</v>
      </c>
      <c r="I105" s="44">
        <v>471191</v>
      </c>
      <c r="J105" s="44">
        <v>794350</v>
      </c>
      <c r="K105" s="44">
        <v>0</v>
      </c>
      <c r="L105" s="44">
        <v>0</v>
      </c>
      <c r="M105" s="44">
        <v>0</v>
      </c>
      <c r="N105" s="44">
        <v>0</v>
      </c>
      <c r="O105" s="44">
        <v>0</v>
      </c>
      <c r="P105" s="44">
        <v>915527</v>
      </c>
      <c r="Q105" s="44">
        <v>250452</v>
      </c>
      <c r="R105" s="44">
        <v>7261</v>
      </c>
      <c r="S105" s="44">
        <v>8449</v>
      </c>
      <c r="T105" s="44">
        <v>3525</v>
      </c>
      <c r="U105" s="44">
        <v>33785</v>
      </c>
      <c r="V105" s="44">
        <v>11111</v>
      </c>
      <c r="W105" s="44">
        <v>0</v>
      </c>
      <c r="X105" s="44">
        <v>260512</v>
      </c>
      <c r="Y105" s="44">
        <v>0</v>
      </c>
      <c r="Z105" s="44">
        <v>0</v>
      </c>
      <c r="AA105" s="44">
        <v>9104149</v>
      </c>
      <c r="AB105" s="44">
        <v>0</v>
      </c>
      <c r="AC105" s="44">
        <v>100000</v>
      </c>
    </row>
    <row r="106" spans="1:29" x14ac:dyDescent="0.3">
      <c r="A106" s="46" t="s">
        <v>215</v>
      </c>
      <c r="B106" t="s">
        <v>2259</v>
      </c>
      <c r="C106">
        <v>1</v>
      </c>
      <c r="D106">
        <v>0</v>
      </c>
      <c r="E106" s="44">
        <v>16177430</v>
      </c>
      <c r="F106" s="44">
        <v>0</v>
      </c>
      <c r="G106" s="44">
        <v>0</v>
      </c>
      <c r="H106" s="44">
        <v>12571</v>
      </c>
      <c r="I106" s="44">
        <v>1733387</v>
      </c>
      <c r="J106" s="44">
        <v>3470837</v>
      </c>
      <c r="K106" s="44">
        <v>178035</v>
      </c>
      <c r="L106" s="44">
        <v>0</v>
      </c>
      <c r="M106" s="44">
        <v>0</v>
      </c>
      <c r="N106" s="44">
        <v>0</v>
      </c>
      <c r="O106" s="44">
        <v>0</v>
      </c>
      <c r="P106" s="44">
        <v>2131817</v>
      </c>
      <c r="Q106" s="44">
        <v>150199</v>
      </c>
      <c r="R106" s="44">
        <v>31591</v>
      </c>
      <c r="S106" s="44">
        <v>28008</v>
      </c>
      <c r="T106" s="44">
        <v>11868</v>
      </c>
      <c r="U106" s="44">
        <v>52221</v>
      </c>
      <c r="V106" s="44">
        <v>3475</v>
      </c>
      <c r="W106" s="44">
        <v>0</v>
      </c>
      <c r="X106" s="44">
        <v>135322</v>
      </c>
      <c r="Y106" s="44">
        <v>0</v>
      </c>
      <c r="Z106" s="44">
        <v>0</v>
      </c>
      <c r="AA106" s="44">
        <v>24116761</v>
      </c>
      <c r="AB106" s="44">
        <v>0</v>
      </c>
      <c r="AC106" s="44">
        <v>0</v>
      </c>
    </row>
    <row r="107" spans="1:29" x14ac:dyDescent="0.3">
      <c r="A107" s="46" t="s">
        <v>217</v>
      </c>
      <c r="B107" t="s">
        <v>2260</v>
      </c>
      <c r="C107">
        <v>1</v>
      </c>
      <c r="D107">
        <v>0</v>
      </c>
      <c r="E107" s="44">
        <v>9488871</v>
      </c>
      <c r="F107" s="44">
        <v>0</v>
      </c>
      <c r="G107" s="44">
        <v>0</v>
      </c>
      <c r="H107" s="44">
        <v>0</v>
      </c>
      <c r="I107" s="44">
        <v>829317</v>
      </c>
      <c r="J107" s="44">
        <v>1208503</v>
      </c>
      <c r="K107" s="44">
        <v>0</v>
      </c>
      <c r="L107" s="44">
        <v>0</v>
      </c>
      <c r="M107" s="44">
        <v>0</v>
      </c>
      <c r="N107" s="44">
        <v>0</v>
      </c>
      <c r="O107" s="44">
        <v>0</v>
      </c>
      <c r="P107" s="44">
        <v>873445</v>
      </c>
      <c r="Q107" s="44">
        <v>0</v>
      </c>
      <c r="R107" s="44">
        <v>0</v>
      </c>
      <c r="S107" s="44">
        <v>10516</v>
      </c>
      <c r="T107" s="44">
        <v>4105</v>
      </c>
      <c r="U107" s="44">
        <v>18200</v>
      </c>
      <c r="V107" s="44">
        <v>12980</v>
      </c>
      <c r="W107" s="44">
        <v>0</v>
      </c>
      <c r="X107" s="44">
        <v>85523</v>
      </c>
      <c r="Y107" s="44">
        <v>0</v>
      </c>
      <c r="Z107" s="44">
        <v>0</v>
      </c>
      <c r="AA107" s="44">
        <v>12531460</v>
      </c>
      <c r="AB107" s="44">
        <v>0</v>
      </c>
      <c r="AC107" s="44">
        <v>100000</v>
      </c>
    </row>
    <row r="108" spans="1:29" x14ac:dyDescent="0.3">
      <c r="A108" s="46" t="s">
        <v>222</v>
      </c>
      <c r="B108" t="s">
        <v>2261</v>
      </c>
      <c r="C108">
        <v>1</v>
      </c>
      <c r="D108">
        <v>0</v>
      </c>
      <c r="E108" s="44">
        <v>672621</v>
      </c>
      <c r="F108" s="44">
        <v>0</v>
      </c>
      <c r="G108" s="44">
        <v>100000</v>
      </c>
      <c r="H108" s="44">
        <v>30</v>
      </c>
      <c r="I108" s="44">
        <v>19003</v>
      </c>
      <c r="J108" s="44">
        <v>11222</v>
      </c>
      <c r="K108" s="44">
        <v>0</v>
      </c>
      <c r="L108" s="44">
        <v>0</v>
      </c>
      <c r="M108" s="44">
        <v>0</v>
      </c>
      <c r="N108" s="44">
        <v>0</v>
      </c>
      <c r="O108" s="44">
        <v>0</v>
      </c>
      <c r="P108" s="44">
        <v>137133</v>
      </c>
      <c r="Q108" s="44">
        <v>0</v>
      </c>
      <c r="R108" s="44">
        <v>0</v>
      </c>
      <c r="S108" s="44">
        <v>1124</v>
      </c>
      <c r="T108" s="44">
        <v>468</v>
      </c>
      <c r="U108" s="44">
        <v>4136</v>
      </c>
      <c r="V108" s="44">
        <v>0</v>
      </c>
      <c r="W108" s="44">
        <v>0</v>
      </c>
      <c r="X108" s="44">
        <v>0</v>
      </c>
      <c r="Y108" s="44">
        <v>1318</v>
      </c>
      <c r="Z108" s="44">
        <v>0</v>
      </c>
      <c r="AA108" s="44">
        <v>947055</v>
      </c>
      <c r="AB108" s="44">
        <v>0</v>
      </c>
      <c r="AC108" s="44">
        <v>0</v>
      </c>
    </row>
    <row r="109" spans="1:29" x14ac:dyDescent="0.3">
      <c r="A109" s="46" t="s">
        <v>228</v>
      </c>
      <c r="B109" t="s">
        <v>2262</v>
      </c>
      <c r="C109">
        <v>1</v>
      </c>
      <c r="D109">
        <v>0</v>
      </c>
      <c r="E109" s="44">
        <v>1124059</v>
      </c>
      <c r="F109" s="44">
        <v>0</v>
      </c>
      <c r="G109" s="44">
        <v>237714</v>
      </c>
      <c r="H109" s="44">
        <v>114</v>
      </c>
      <c r="I109" s="44">
        <v>46327</v>
      </c>
      <c r="J109" s="44">
        <v>116664</v>
      </c>
      <c r="K109" s="44">
        <v>0</v>
      </c>
      <c r="L109" s="44">
        <v>0</v>
      </c>
      <c r="M109" s="44">
        <v>0</v>
      </c>
      <c r="N109" s="44">
        <v>0</v>
      </c>
      <c r="O109" s="44">
        <v>0</v>
      </c>
      <c r="P109" s="44">
        <v>253935</v>
      </c>
      <c r="Q109" s="44">
        <v>0</v>
      </c>
      <c r="R109" s="44">
        <v>58096</v>
      </c>
      <c r="S109" s="44">
        <v>3386</v>
      </c>
      <c r="T109" s="44">
        <v>1412</v>
      </c>
      <c r="U109" s="44">
        <v>13747</v>
      </c>
      <c r="V109" s="44">
        <v>0</v>
      </c>
      <c r="W109" s="44">
        <v>0</v>
      </c>
      <c r="X109" s="44">
        <v>0</v>
      </c>
      <c r="Y109" s="44">
        <v>0</v>
      </c>
      <c r="Z109" s="44">
        <v>0</v>
      </c>
      <c r="AA109" s="44">
        <v>1855454</v>
      </c>
      <c r="AB109" s="44">
        <v>0</v>
      </c>
      <c r="AC109" s="44">
        <v>100000</v>
      </c>
    </row>
    <row r="110" spans="1:29" x14ac:dyDescent="0.3">
      <c r="A110" s="46" t="s">
        <v>224</v>
      </c>
      <c r="B110" t="s">
        <v>1527</v>
      </c>
      <c r="C110">
        <v>1</v>
      </c>
      <c r="D110">
        <v>0</v>
      </c>
      <c r="E110" s="44">
        <v>3878744</v>
      </c>
      <c r="F110" s="44">
        <v>0</v>
      </c>
      <c r="G110" s="44">
        <v>70000</v>
      </c>
      <c r="H110" s="44">
        <v>0</v>
      </c>
      <c r="I110" s="44">
        <v>540401</v>
      </c>
      <c r="J110" s="44">
        <v>581500</v>
      </c>
      <c r="K110" s="44">
        <v>0</v>
      </c>
      <c r="L110" s="44">
        <v>0</v>
      </c>
      <c r="M110" s="44">
        <v>0</v>
      </c>
      <c r="N110" s="44">
        <v>0</v>
      </c>
      <c r="O110" s="44">
        <v>0</v>
      </c>
      <c r="P110" s="44">
        <v>668438</v>
      </c>
      <c r="Q110" s="44">
        <v>28967</v>
      </c>
      <c r="R110" s="44">
        <v>0</v>
      </c>
      <c r="S110" s="44">
        <v>5603</v>
      </c>
      <c r="T110" s="44">
        <v>2337</v>
      </c>
      <c r="U110" s="44">
        <v>21611</v>
      </c>
      <c r="V110" s="44">
        <v>5721</v>
      </c>
      <c r="W110" s="44">
        <v>0</v>
      </c>
      <c r="X110" s="44">
        <v>80000</v>
      </c>
      <c r="Y110" s="44">
        <v>0</v>
      </c>
      <c r="Z110" s="44">
        <v>0</v>
      </c>
      <c r="AA110" s="44">
        <v>5883322</v>
      </c>
      <c r="AB110" s="44">
        <v>0</v>
      </c>
      <c r="AC110" s="44">
        <v>100000</v>
      </c>
    </row>
    <row r="111" spans="1:29" x14ac:dyDescent="0.3">
      <c r="A111" s="46" t="s">
        <v>226</v>
      </c>
      <c r="B111" t="s">
        <v>2263</v>
      </c>
      <c r="C111">
        <v>1</v>
      </c>
      <c r="D111">
        <v>0</v>
      </c>
      <c r="E111" s="44">
        <v>6118187</v>
      </c>
      <c r="F111" s="44">
        <v>0</v>
      </c>
      <c r="G111" s="44">
        <v>181328</v>
      </c>
      <c r="H111" s="44">
        <v>0</v>
      </c>
      <c r="I111" s="44">
        <v>555157</v>
      </c>
      <c r="J111" s="44">
        <v>1224440</v>
      </c>
      <c r="K111" s="44">
        <v>188416</v>
      </c>
      <c r="L111" s="44">
        <v>0</v>
      </c>
      <c r="M111" s="44">
        <v>0</v>
      </c>
      <c r="N111" s="44">
        <v>0</v>
      </c>
      <c r="O111" s="44">
        <v>0</v>
      </c>
      <c r="P111" s="44">
        <v>477204</v>
      </c>
      <c r="Q111" s="44">
        <v>73493</v>
      </c>
      <c r="R111" s="44">
        <v>0</v>
      </c>
      <c r="S111" s="44">
        <v>11685</v>
      </c>
      <c r="T111" s="44">
        <v>2897</v>
      </c>
      <c r="U111" s="44">
        <v>43863</v>
      </c>
      <c r="V111" s="44">
        <v>8834</v>
      </c>
      <c r="W111" s="44">
        <v>0</v>
      </c>
      <c r="X111" s="44">
        <v>0</v>
      </c>
      <c r="Y111" s="44">
        <v>16795</v>
      </c>
      <c r="Z111" s="44">
        <v>0</v>
      </c>
      <c r="AA111" s="44">
        <v>8902299</v>
      </c>
      <c r="AB111" s="44">
        <v>0</v>
      </c>
      <c r="AC111" s="44">
        <v>0</v>
      </c>
    </row>
    <row r="112" spans="1:29" x14ac:dyDescent="0.3">
      <c r="A112" s="46" t="s">
        <v>230</v>
      </c>
      <c r="B112" t="s">
        <v>2264</v>
      </c>
      <c r="C112">
        <v>1</v>
      </c>
      <c r="D112">
        <v>0</v>
      </c>
      <c r="E112" s="44">
        <v>2798747</v>
      </c>
      <c r="F112" s="44">
        <v>0</v>
      </c>
      <c r="G112" s="44">
        <v>100000</v>
      </c>
      <c r="H112" s="44">
        <v>0</v>
      </c>
      <c r="I112" s="44">
        <v>541517</v>
      </c>
      <c r="J112" s="44">
        <v>401855</v>
      </c>
      <c r="K112" s="44">
        <v>0</v>
      </c>
      <c r="L112" s="44">
        <v>0</v>
      </c>
      <c r="M112" s="44">
        <v>0</v>
      </c>
      <c r="N112" s="44">
        <v>0</v>
      </c>
      <c r="O112" s="44">
        <v>0</v>
      </c>
      <c r="P112" s="44">
        <v>296233</v>
      </c>
      <c r="Q112" s="44">
        <v>4403</v>
      </c>
      <c r="R112" s="44">
        <v>0</v>
      </c>
      <c r="S112" s="44">
        <v>3925</v>
      </c>
      <c r="T112" s="44">
        <v>1637</v>
      </c>
      <c r="U112" s="44">
        <v>13631</v>
      </c>
      <c r="V112" s="44">
        <v>3570</v>
      </c>
      <c r="W112" s="44">
        <v>0</v>
      </c>
      <c r="X112" s="44">
        <v>34623</v>
      </c>
      <c r="Y112" s="44">
        <v>3938</v>
      </c>
      <c r="Z112" s="44">
        <v>0</v>
      </c>
      <c r="AA112" s="44">
        <v>4204079</v>
      </c>
      <c r="AB112" s="44">
        <v>0</v>
      </c>
      <c r="AC112" s="44">
        <v>100000</v>
      </c>
    </row>
    <row r="113" spans="1:29" x14ac:dyDescent="0.3">
      <c r="A113" s="46" t="s">
        <v>232</v>
      </c>
      <c r="B113" t="s">
        <v>2265</v>
      </c>
      <c r="C113">
        <v>1</v>
      </c>
      <c r="D113">
        <v>0</v>
      </c>
      <c r="E113" s="44">
        <v>4853827</v>
      </c>
      <c r="F113" s="44">
        <v>0</v>
      </c>
      <c r="G113" s="44">
        <v>249655</v>
      </c>
      <c r="H113" s="44">
        <v>2906</v>
      </c>
      <c r="I113" s="44">
        <v>384617</v>
      </c>
      <c r="J113" s="44">
        <v>773601</v>
      </c>
      <c r="K113" s="44">
        <v>0</v>
      </c>
      <c r="L113" s="44">
        <v>0</v>
      </c>
      <c r="M113" s="44">
        <v>0</v>
      </c>
      <c r="N113" s="44">
        <v>0</v>
      </c>
      <c r="O113" s="44">
        <v>0</v>
      </c>
      <c r="P113" s="44">
        <v>300808</v>
      </c>
      <c r="Q113" s="44">
        <v>12446</v>
      </c>
      <c r="R113" s="44">
        <v>0</v>
      </c>
      <c r="S113" s="44">
        <v>4794</v>
      </c>
      <c r="T113" s="44">
        <v>2000</v>
      </c>
      <c r="U113" s="44">
        <v>16252</v>
      </c>
      <c r="V113" s="44">
        <v>2804</v>
      </c>
      <c r="W113" s="44">
        <v>0</v>
      </c>
      <c r="X113" s="44">
        <v>0</v>
      </c>
      <c r="Y113" s="44">
        <v>3994</v>
      </c>
      <c r="Z113" s="44">
        <v>0</v>
      </c>
      <c r="AA113" s="44">
        <v>6607704</v>
      </c>
      <c r="AB113" s="44">
        <v>0</v>
      </c>
      <c r="AC113" s="44">
        <v>100000</v>
      </c>
    </row>
    <row r="114" spans="1:29" x14ac:dyDescent="0.3">
      <c r="A114" s="46" t="s">
        <v>234</v>
      </c>
      <c r="B114" t="s">
        <v>2266</v>
      </c>
      <c r="C114">
        <v>1</v>
      </c>
      <c r="D114">
        <v>0</v>
      </c>
      <c r="E114" s="44">
        <v>2366881</v>
      </c>
      <c r="F114" s="44">
        <v>0</v>
      </c>
      <c r="G114" s="44">
        <v>70000</v>
      </c>
      <c r="H114" s="44">
        <v>0</v>
      </c>
      <c r="I114" s="44">
        <v>123647</v>
      </c>
      <c r="J114" s="44">
        <v>759923</v>
      </c>
      <c r="K114" s="44">
        <v>147794</v>
      </c>
      <c r="L114" s="44">
        <v>0</v>
      </c>
      <c r="M114" s="44">
        <v>0</v>
      </c>
      <c r="N114" s="44">
        <v>0</v>
      </c>
      <c r="O114" s="44">
        <v>0</v>
      </c>
      <c r="P114" s="44">
        <v>317086</v>
      </c>
      <c r="Q114" s="44">
        <v>32325</v>
      </c>
      <c r="R114" s="44">
        <v>0</v>
      </c>
      <c r="S114" s="44">
        <v>5049</v>
      </c>
      <c r="T114" s="44">
        <v>2106</v>
      </c>
      <c r="U114" s="44">
        <v>19514</v>
      </c>
      <c r="V114" s="44">
        <v>0</v>
      </c>
      <c r="W114" s="44">
        <v>0</v>
      </c>
      <c r="X114" s="44">
        <v>48000</v>
      </c>
      <c r="Y114" s="44">
        <v>10960</v>
      </c>
      <c r="Z114" s="44">
        <v>0</v>
      </c>
      <c r="AA114" s="44">
        <v>3903285</v>
      </c>
      <c r="AB114" s="44">
        <v>0</v>
      </c>
      <c r="AC114" s="44">
        <v>100000</v>
      </c>
    </row>
    <row r="115" spans="1:29" x14ac:dyDescent="0.3">
      <c r="A115" s="46" t="s">
        <v>236</v>
      </c>
      <c r="B115" t="s">
        <v>2267</v>
      </c>
      <c r="C115">
        <v>1</v>
      </c>
      <c r="D115">
        <v>0</v>
      </c>
      <c r="E115" s="44">
        <v>2447135</v>
      </c>
      <c r="F115" s="44">
        <v>0</v>
      </c>
      <c r="G115" s="44">
        <v>192600</v>
      </c>
      <c r="H115" s="44">
        <v>0</v>
      </c>
      <c r="I115" s="44">
        <v>291186</v>
      </c>
      <c r="J115" s="44">
        <v>129966</v>
      </c>
      <c r="K115" s="44">
        <v>0</v>
      </c>
      <c r="L115" s="44">
        <v>0</v>
      </c>
      <c r="M115" s="44">
        <v>0</v>
      </c>
      <c r="N115" s="44">
        <v>0</v>
      </c>
      <c r="O115" s="44">
        <v>0</v>
      </c>
      <c r="P115" s="44">
        <v>283404</v>
      </c>
      <c r="Q115" s="44">
        <v>5911</v>
      </c>
      <c r="R115" s="44">
        <v>0</v>
      </c>
      <c r="S115" s="44">
        <v>3955</v>
      </c>
      <c r="T115" s="44">
        <v>1650</v>
      </c>
      <c r="U115" s="44">
        <v>14621</v>
      </c>
      <c r="V115" s="44">
        <v>122</v>
      </c>
      <c r="W115" s="44">
        <v>0</v>
      </c>
      <c r="X115" s="44">
        <v>28350</v>
      </c>
      <c r="Y115" s="44">
        <v>290</v>
      </c>
      <c r="Z115" s="44">
        <v>0</v>
      </c>
      <c r="AA115" s="44">
        <v>3399190</v>
      </c>
      <c r="AB115" s="44">
        <v>0</v>
      </c>
      <c r="AC115" s="44">
        <v>0</v>
      </c>
    </row>
    <row r="116" spans="1:29" x14ac:dyDescent="0.3">
      <c r="A116" s="46" t="s">
        <v>238</v>
      </c>
      <c r="B116" t="s">
        <v>2268</v>
      </c>
      <c r="C116">
        <v>1</v>
      </c>
      <c r="D116">
        <v>0</v>
      </c>
      <c r="E116" s="44">
        <v>11553992</v>
      </c>
      <c r="F116" s="44">
        <v>0</v>
      </c>
      <c r="G116" s="44">
        <v>125580</v>
      </c>
      <c r="H116" s="44">
        <v>2798</v>
      </c>
      <c r="I116" s="44">
        <v>1109044</v>
      </c>
      <c r="J116" s="44">
        <v>2795209</v>
      </c>
      <c r="K116" s="44">
        <v>0</v>
      </c>
      <c r="L116" s="44">
        <v>0</v>
      </c>
      <c r="M116" s="44">
        <v>0</v>
      </c>
      <c r="N116" s="44">
        <v>0</v>
      </c>
      <c r="O116" s="44">
        <v>0</v>
      </c>
      <c r="P116" s="44">
        <v>2590160</v>
      </c>
      <c r="Q116" s="44">
        <v>196996</v>
      </c>
      <c r="R116" s="44">
        <v>0</v>
      </c>
      <c r="S116" s="44">
        <v>9058</v>
      </c>
      <c r="T116" s="44">
        <v>6981</v>
      </c>
      <c r="U116" s="44">
        <v>58068</v>
      </c>
      <c r="V116" s="44">
        <v>20977</v>
      </c>
      <c r="W116" s="44">
        <v>0</v>
      </c>
      <c r="X116" s="44">
        <v>83978</v>
      </c>
      <c r="Y116" s="44">
        <v>0</v>
      </c>
      <c r="Z116" s="44">
        <v>0</v>
      </c>
      <c r="AA116" s="44">
        <v>18552841</v>
      </c>
      <c r="AB116" s="44">
        <v>0</v>
      </c>
      <c r="AC116" s="44">
        <v>100000</v>
      </c>
    </row>
    <row r="117" spans="1:29" x14ac:dyDescent="0.3">
      <c r="A117" s="46" t="s">
        <v>242</v>
      </c>
      <c r="B117" t="s">
        <v>2269</v>
      </c>
      <c r="C117">
        <v>1</v>
      </c>
      <c r="D117">
        <v>0</v>
      </c>
      <c r="E117" s="44">
        <v>4145174</v>
      </c>
      <c r="F117" s="44">
        <v>0</v>
      </c>
      <c r="G117" s="44">
        <v>92649</v>
      </c>
      <c r="H117" s="44">
        <v>0</v>
      </c>
      <c r="I117" s="44">
        <v>324035</v>
      </c>
      <c r="J117" s="44">
        <v>353061</v>
      </c>
      <c r="K117" s="44">
        <v>0</v>
      </c>
      <c r="L117" s="44">
        <v>0</v>
      </c>
      <c r="M117" s="44">
        <v>0</v>
      </c>
      <c r="N117" s="44">
        <v>0</v>
      </c>
      <c r="O117" s="44">
        <v>0</v>
      </c>
      <c r="P117" s="44">
        <v>436952</v>
      </c>
      <c r="Q117" s="44">
        <v>54189</v>
      </c>
      <c r="R117" s="44">
        <v>0</v>
      </c>
      <c r="S117" s="44">
        <v>4150</v>
      </c>
      <c r="T117" s="44">
        <v>1731</v>
      </c>
      <c r="U117" s="44">
        <v>17009</v>
      </c>
      <c r="V117" s="44">
        <v>3587</v>
      </c>
      <c r="W117" s="44">
        <v>0</v>
      </c>
      <c r="X117" s="44">
        <v>24945</v>
      </c>
      <c r="Y117" s="44">
        <v>0</v>
      </c>
      <c r="Z117" s="44">
        <v>0</v>
      </c>
      <c r="AA117" s="44">
        <v>5457482</v>
      </c>
      <c r="AB117" s="44">
        <v>0</v>
      </c>
      <c r="AC117" s="44">
        <v>100000</v>
      </c>
    </row>
    <row r="118" spans="1:29" x14ac:dyDescent="0.3">
      <c r="A118" s="46" t="s">
        <v>240</v>
      </c>
      <c r="B118" t="s">
        <v>2270</v>
      </c>
      <c r="C118">
        <v>1</v>
      </c>
      <c r="D118">
        <v>0</v>
      </c>
      <c r="E118" s="44">
        <v>3147857</v>
      </c>
      <c r="F118" s="44">
        <v>0</v>
      </c>
      <c r="G118" s="44">
        <v>100000</v>
      </c>
      <c r="H118" s="44">
        <v>3693</v>
      </c>
      <c r="I118" s="44">
        <v>592136</v>
      </c>
      <c r="J118" s="44">
        <v>1073127</v>
      </c>
      <c r="K118" s="44">
        <v>0</v>
      </c>
      <c r="L118" s="44">
        <v>0</v>
      </c>
      <c r="M118" s="44">
        <v>0</v>
      </c>
      <c r="N118" s="44">
        <v>0</v>
      </c>
      <c r="O118" s="44">
        <v>0</v>
      </c>
      <c r="P118" s="44">
        <v>383160</v>
      </c>
      <c r="Q118" s="44">
        <v>53692</v>
      </c>
      <c r="R118" s="44">
        <v>17937</v>
      </c>
      <c r="S118" s="44">
        <v>5273</v>
      </c>
      <c r="T118" s="44">
        <v>2200</v>
      </c>
      <c r="U118" s="44">
        <v>18990</v>
      </c>
      <c r="V118" s="44">
        <v>4157</v>
      </c>
      <c r="W118" s="44">
        <v>0</v>
      </c>
      <c r="X118" s="44">
        <v>56250</v>
      </c>
      <c r="Y118" s="44">
        <v>0</v>
      </c>
      <c r="Z118" s="44">
        <v>0</v>
      </c>
      <c r="AA118" s="44">
        <v>5458472</v>
      </c>
      <c r="AB118" s="44">
        <v>0</v>
      </c>
      <c r="AC118" s="44">
        <v>100000</v>
      </c>
    </row>
    <row r="119" spans="1:29" x14ac:dyDescent="0.3">
      <c r="A119" s="46" t="s">
        <v>244</v>
      </c>
      <c r="B119" t="s">
        <v>2271</v>
      </c>
      <c r="C119">
        <v>1</v>
      </c>
      <c r="D119">
        <v>0</v>
      </c>
      <c r="E119" s="44">
        <v>10079943</v>
      </c>
      <c r="F119" s="44">
        <v>0</v>
      </c>
      <c r="G119" s="44">
        <v>117847</v>
      </c>
      <c r="H119" s="44">
        <v>0</v>
      </c>
      <c r="I119" s="44">
        <v>801789</v>
      </c>
      <c r="J119" s="44">
        <v>835223</v>
      </c>
      <c r="K119" s="44">
        <v>0</v>
      </c>
      <c r="L119" s="44">
        <v>0</v>
      </c>
      <c r="M119" s="44">
        <v>0</v>
      </c>
      <c r="N119" s="44">
        <v>0</v>
      </c>
      <c r="O119" s="44">
        <v>0</v>
      </c>
      <c r="P119" s="44">
        <v>1248741</v>
      </c>
      <c r="Q119" s="44">
        <v>273241</v>
      </c>
      <c r="R119" s="44">
        <v>0</v>
      </c>
      <c r="S119" s="44">
        <v>13767</v>
      </c>
      <c r="T119" s="44">
        <v>5743</v>
      </c>
      <c r="U119" s="44">
        <v>53124</v>
      </c>
      <c r="V119" s="44">
        <v>14278</v>
      </c>
      <c r="W119" s="44">
        <v>0</v>
      </c>
      <c r="X119" s="44">
        <v>105496</v>
      </c>
      <c r="Y119" s="44">
        <v>0</v>
      </c>
      <c r="Z119" s="44">
        <v>0</v>
      </c>
      <c r="AA119" s="44">
        <v>13549192</v>
      </c>
      <c r="AB119" s="44">
        <v>0</v>
      </c>
      <c r="AC119" s="44">
        <v>100000</v>
      </c>
    </row>
    <row r="120" spans="1:29" x14ac:dyDescent="0.3">
      <c r="A120" s="46" t="s">
        <v>249</v>
      </c>
      <c r="B120" t="s">
        <v>2272</v>
      </c>
      <c r="C120">
        <v>1</v>
      </c>
      <c r="D120">
        <v>0</v>
      </c>
      <c r="E120" s="44">
        <v>19489651</v>
      </c>
      <c r="F120" s="44">
        <v>0</v>
      </c>
      <c r="G120" s="44">
        <v>0</v>
      </c>
      <c r="H120" s="44">
        <v>0</v>
      </c>
      <c r="I120" s="44">
        <v>2238612</v>
      </c>
      <c r="J120" s="44">
        <v>3698674</v>
      </c>
      <c r="K120" s="44">
        <v>836045</v>
      </c>
      <c r="L120" s="44">
        <v>0</v>
      </c>
      <c r="M120" s="44">
        <v>0</v>
      </c>
      <c r="N120" s="44">
        <v>0</v>
      </c>
      <c r="O120" s="44">
        <v>0</v>
      </c>
      <c r="P120" s="44">
        <v>1281540</v>
      </c>
      <c r="Q120" s="44">
        <v>599736</v>
      </c>
      <c r="R120" s="44">
        <v>928628</v>
      </c>
      <c r="S120" s="44">
        <v>44281</v>
      </c>
      <c r="T120" s="44">
        <v>18475</v>
      </c>
      <c r="U120" s="44">
        <v>167812</v>
      </c>
      <c r="V120" s="44">
        <v>39416</v>
      </c>
      <c r="W120" s="44">
        <v>0</v>
      </c>
      <c r="X120" s="44">
        <v>295880</v>
      </c>
      <c r="Y120" s="44">
        <v>0</v>
      </c>
      <c r="Z120" s="44">
        <v>0</v>
      </c>
      <c r="AA120" s="44">
        <v>29638750</v>
      </c>
      <c r="AB120" s="44">
        <v>0</v>
      </c>
      <c r="AC120" s="44">
        <v>100000</v>
      </c>
    </row>
    <row r="121" spans="1:29" x14ac:dyDescent="0.3">
      <c r="A121" s="46" t="s">
        <v>251</v>
      </c>
      <c r="B121" t="s">
        <v>2273</v>
      </c>
      <c r="C121">
        <v>1</v>
      </c>
      <c r="D121">
        <v>0</v>
      </c>
      <c r="E121" s="44">
        <v>9010389</v>
      </c>
      <c r="F121" s="44">
        <v>0</v>
      </c>
      <c r="G121" s="44">
        <v>0</v>
      </c>
      <c r="H121" s="44">
        <v>0</v>
      </c>
      <c r="I121" s="44">
        <v>1363947</v>
      </c>
      <c r="J121" s="44">
        <v>554762</v>
      </c>
      <c r="K121" s="44">
        <v>0</v>
      </c>
      <c r="L121" s="44">
        <v>0</v>
      </c>
      <c r="M121" s="44">
        <v>0</v>
      </c>
      <c r="N121" s="44">
        <v>0</v>
      </c>
      <c r="O121" s="44">
        <v>0</v>
      </c>
      <c r="P121" s="44">
        <v>741988</v>
      </c>
      <c r="Q121" s="44">
        <v>282285</v>
      </c>
      <c r="R121" s="44">
        <v>535435</v>
      </c>
      <c r="S121" s="44">
        <v>20568</v>
      </c>
      <c r="T121" s="44">
        <v>8581</v>
      </c>
      <c r="U121" s="44">
        <v>86443</v>
      </c>
      <c r="V121" s="44">
        <v>20834</v>
      </c>
      <c r="W121" s="44">
        <v>0</v>
      </c>
      <c r="X121" s="44">
        <v>86184</v>
      </c>
      <c r="Y121" s="44">
        <v>0</v>
      </c>
      <c r="Z121" s="44">
        <v>0</v>
      </c>
      <c r="AA121" s="44">
        <v>12711416</v>
      </c>
      <c r="AB121" s="44">
        <v>0</v>
      </c>
      <c r="AC121" s="44">
        <v>0</v>
      </c>
    </row>
    <row r="122" spans="1:29" x14ac:dyDescent="0.3">
      <c r="A122" s="46" t="s">
        <v>253</v>
      </c>
      <c r="B122" t="s">
        <v>2274</v>
      </c>
      <c r="C122">
        <v>1</v>
      </c>
      <c r="D122">
        <v>0</v>
      </c>
      <c r="E122" s="44">
        <v>19077548</v>
      </c>
      <c r="F122" s="44">
        <v>0</v>
      </c>
      <c r="G122" s="44">
        <v>727915</v>
      </c>
      <c r="H122" s="44">
        <v>18771</v>
      </c>
      <c r="I122" s="44">
        <v>4597119</v>
      </c>
      <c r="J122" s="44">
        <v>2406876</v>
      </c>
      <c r="K122" s="44">
        <v>0</v>
      </c>
      <c r="L122" s="44">
        <v>0</v>
      </c>
      <c r="M122" s="44">
        <v>0</v>
      </c>
      <c r="N122" s="44">
        <v>0</v>
      </c>
      <c r="O122" s="44">
        <v>0</v>
      </c>
      <c r="P122" s="44">
        <v>2182224</v>
      </c>
      <c r="Q122" s="44">
        <v>376172</v>
      </c>
      <c r="R122" s="44">
        <v>902497</v>
      </c>
      <c r="S122" s="44">
        <v>55352</v>
      </c>
      <c r="T122" s="44">
        <v>23093</v>
      </c>
      <c r="U122" s="44">
        <v>222282</v>
      </c>
      <c r="V122" s="44">
        <v>48644</v>
      </c>
      <c r="W122" s="44">
        <v>0</v>
      </c>
      <c r="X122" s="44">
        <v>1462768</v>
      </c>
      <c r="Y122" s="44">
        <v>0</v>
      </c>
      <c r="Z122" s="44">
        <v>0</v>
      </c>
      <c r="AA122" s="44">
        <v>32101261</v>
      </c>
      <c r="AB122" s="44">
        <v>0</v>
      </c>
      <c r="AC122" s="44">
        <v>0</v>
      </c>
    </row>
    <row r="123" spans="1:29" x14ac:dyDescent="0.3">
      <c r="A123" s="46" t="s">
        <v>257</v>
      </c>
      <c r="B123" t="s">
        <v>2275</v>
      </c>
      <c r="C123">
        <v>1</v>
      </c>
      <c r="D123">
        <v>0</v>
      </c>
      <c r="E123" s="44">
        <v>4004399</v>
      </c>
      <c r="F123" s="44">
        <v>0</v>
      </c>
      <c r="G123" s="44">
        <v>232682</v>
      </c>
      <c r="H123" s="44">
        <v>0</v>
      </c>
      <c r="I123" s="44">
        <v>387188</v>
      </c>
      <c r="J123" s="44">
        <v>1077513</v>
      </c>
      <c r="K123" s="44">
        <v>0</v>
      </c>
      <c r="L123" s="44">
        <v>0</v>
      </c>
      <c r="M123" s="44">
        <v>0</v>
      </c>
      <c r="N123" s="44">
        <v>0</v>
      </c>
      <c r="O123" s="44">
        <v>0</v>
      </c>
      <c r="P123" s="44">
        <v>353232</v>
      </c>
      <c r="Q123" s="44">
        <v>1579</v>
      </c>
      <c r="R123" s="44">
        <v>92737</v>
      </c>
      <c r="S123" s="44">
        <v>16449</v>
      </c>
      <c r="T123" s="44">
        <v>6029</v>
      </c>
      <c r="U123" s="44">
        <v>39785</v>
      </c>
      <c r="V123" s="44">
        <v>771</v>
      </c>
      <c r="W123" s="44">
        <v>0</v>
      </c>
      <c r="X123" s="44">
        <v>77002</v>
      </c>
      <c r="Y123" s="44">
        <v>0</v>
      </c>
      <c r="Z123" s="44">
        <v>0</v>
      </c>
      <c r="AA123" s="44">
        <v>6289366</v>
      </c>
      <c r="AB123" s="44">
        <v>0</v>
      </c>
      <c r="AC123" s="44">
        <v>0</v>
      </c>
    </row>
    <row r="124" spans="1:29" x14ac:dyDescent="0.3">
      <c r="A124" s="46" t="s">
        <v>259</v>
      </c>
      <c r="B124" t="s">
        <v>2276</v>
      </c>
      <c r="C124">
        <v>1</v>
      </c>
      <c r="D124">
        <v>0</v>
      </c>
      <c r="E124" s="44">
        <v>3708789</v>
      </c>
      <c r="F124" s="44">
        <v>0</v>
      </c>
      <c r="G124" s="44">
        <v>505490</v>
      </c>
      <c r="H124" s="44">
        <v>3285</v>
      </c>
      <c r="I124" s="44">
        <v>1148900</v>
      </c>
      <c r="J124" s="44">
        <v>670146</v>
      </c>
      <c r="K124" s="44">
        <v>0</v>
      </c>
      <c r="L124" s="44">
        <v>0</v>
      </c>
      <c r="M124" s="44">
        <v>0</v>
      </c>
      <c r="N124" s="44">
        <v>0</v>
      </c>
      <c r="O124" s="44">
        <v>0</v>
      </c>
      <c r="P124" s="44">
        <v>1045214</v>
      </c>
      <c r="Q124" s="44">
        <v>120349</v>
      </c>
      <c r="R124" s="44">
        <v>107618</v>
      </c>
      <c r="S124" s="44">
        <v>22635</v>
      </c>
      <c r="T124" s="44">
        <v>9443</v>
      </c>
      <c r="U124" s="44">
        <v>71531</v>
      </c>
      <c r="V124" s="44">
        <v>14846</v>
      </c>
      <c r="W124" s="44">
        <v>0</v>
      </c>
      <c r="X124" s="44">
        <v>0</v>
      </c>
      <c r="Y124" s="44">
        <v>0</v>
      </c>
      <c r="Z124" s="44">
        <v>0</v>
      </c>
      <c r="AA124" s="44">
        <v>7428246</v>
      </c>
      <c r="AB124" s="44">
        <v>0</v>
      </c>
      <c r="AC124" s="44">
        <v>0</v>
      </c>
    </row>
    <row r="125" spans="1:29" x14ac:dyDescent="0.3">
      <c r="A125" s="46" t="s">
        <v>261</v>
      </c>
      <c r="B125" t="s">
        <v>2277</v>
      </c>
      <c r="C125">
        <v>1</v>
      </c>
      <c r="D125">
        <v>0</v>
      </c>
      <c r="E125" s="44">
        <v>5832222</v>
      </c>
      <c r="F125" s="44">
        <v>0</v>
      </c>
      <c r="G125" s="44">
        <v>27384</v>
      </c>
      <c r="H125" s="44">
        <v>2497</v>
      </c>
      <c r="I125" s="44">
        <v>452632</v>
      </c>
      <c r="J125" s="44">
        <v>389552</v>
      </c>
      <c r="K125" s="44">
        <v>0</v>
      </c>
      <c r="L125" s="44">
        <v>0</v>
      </c>
      <c r="M125" s="44">
        <v>0</v>
      </c>
      <c r="N125" s="44">
        <v>0</v>
      </c>
      <c r="O125" s="44">
        <v>0</v>
      </c>
      <c r="P125" s="44">
        <v>587551</v>
      </c>
      <c r="Q125" s="44">
        <v>15425</v>
      </c>
      <c r="R125" s="44">
        <v>193137</v>
      </c>
      <c r="S125" s="44">
        <v>13093</v>
      </c>
      <c r="T125" s="44">
        <v>5462</v>
      </c>
      <c r="U125" s="44">
        <v>53940</v>
      </c>
      <c r="V125" s="44">
        <v>0</v>
      </c>
      <c r="W125" s="44">
        <v>0</v>
      </c>
      <c r="X125" s="44">
        <v>0</v>
      </c>
      <c r="Y125" s="44">
        <v>2989</v>
      </c>
      <c r="Z125" s="44">
        <v>0</v>
      </c>
      <c r="AA125" s="44">
        <v>7575884</v>
      </c>
      <c r="AB125" s="44">
        <v>0</v>
      </c>
      <c r="AC125" s="44">
        <v>0</v>
      </c>
    </row>
    <row r="126" spans="1:29" x14ac:dyDescent="0.3">
      <c r="A126" s="46" t="s">
        <v>263</v>
      </c>
      <c r="B126" t="s">
        <v>2278</v>
      </c>
      <c r="C126">
        <v>1</v>
      </c>
      <c r="D126">
        <v>0</v>
      </c>
      <c r="E126" s="44">
        <v>57278340</v>
      </c>
      <c r="F126" s="44">
        <v>0</v>
      </c>
      <c r="G126" s="44">
        <v>0</v>
      </c>
      <c r="H126" s="44">
        <v>0</v>
      </c>
      <c r="I126" s="44">
        <v>3199885</v>
      </c>
      <c r="J126" s="44">
        <v>3226270</v>
      </c>
      <c r="K126" s="44">
        <v>0</v>
      </c>
      <c r="L126" s="44">
        <v>0</v>
      </c>
      <c r="M126" s="44">
        <v>0</v>
      </c>
      <c r="N126" s="44">
        <v>0</v>
      </c>
      <c r="O126" s="44">
        <v>0</v>
      </c>
      <c r="P126" s="44">
        <v>2417024</v>
      </c>
      <c r="Q126" s="44">
        <v>1322062</v>
      </c>
      <c r="R126" s="44">
        <v>2593374</v>
      </c>
      <c r="S126" s="44">
        <v>67560</v>
      </c>
      <c r="T126" s="44">
        <v>28187</v>
      </c>
      <c r="U126" s="44">
        <v>278435</v>
      </c>
      <c r="V126" s="44">
        <v>82294</v>
      </c>
      <c r="W126" s="44">
        <v>0</v>
      </c>
      <c r="X126" s="44">
        <v>796411</v>
      </c>
      <c r="Y126" s="44">
        <v>0</v>
      </c>
      <c r="Z126" s="44">
        <v>0</v>
      </c>
      <c r="AA126" s="44">
        <v>71289842</v>
      </c>
      <c r="AB126" s="44">
        <v>0</v>
      </c>
      <c r="AC126" s="44">
        <v>2515164</v>
      </c>
    </row>
    <row r="127" spans="1:29" x14ac:dyDescent="0.3">
      <c r="A127" s="46" t="s">
        <v>247</v>
      </c>
      <c r="B127" t="s">
        <v>2279</v>
      </c>
      <c r="C127">
        <v>1</v>
      </c>
      <c r="D127">
        <v>0</v>
      </c>
      <c r="E127" s="44">
        <v>35705954</v>
      </c>
      <c r="F127" s="44">
        <v>0</v>
      </c>
      <c r="G127" s="44">
        <v>222138</v>
      </c>
      <c r="H127" s="44">
        <v>0</v>
      </c>
      <c r="I127" s="44">
        <v>10544167</v>
      </c>
      <c r="J127" s="44">
        <v>7764496</v>
      </c>
      <c r="K127" s="44">
        <v>0</v>
      </c>
      <c r="L127" s="44">
        <v>0</v>
      </c>
      <c r="M127" s="44">
        <v>0</v>
      </c>
      <c r="N127" s="44">
        <v>0</v>
      </c>
      <c r="O127" s="44">
        <v>0</v>
      </c>
      <c r="P127" s="44">
        <v>4445455</v>
      </c>
      <c r="Q127" s="44">
        <v>1949837</v>
      </c>
      <c r="R127" s="44">
        <v>1562064</v>
      </c>
      <c r="S127" s="44">
        <v>144677</v>
      </c>
      <c r="T127" s="44">
        <v>60362</v>
      </c>
      <c r="U127" s="44">
        <v>503047</v>
      </c>
      <c r="V127" s="44">
        <v>141170</v>
      </c>
      <c r="W127" s="44">
        <v>0</v>
      </c>
      <c r="X127" s="44">
        <v>0</v>
      </c>
      <c r="Y127" s="44">
        <v>0</v>
      </c>
      <c r="Z127" s="44">
        <v>0</v>
      </c>
      <c r="AA127" s="44">
        <v>63043367</v>
      </c>
      <c r="AB127" s="44">
        <v>0</v>
      </c>
      <c r="AC127" s="44">
        <v>0</v>
      </c>
    </row>
    <row r="128" spans="1:29" x14ac:dyDescent="0.3">
      <c r="A128" s="46" t="s">
        <v>269</v>
      </c>
      <c r="B128" t="s">
        <v>2280</v>
      </c>
      <c r="C128">
        <v>1</v>
      </c>
      <c r="D128">
        <v>0</v>
      </c>
      <c r="E128" s="44">
        <v>5354574</v>
      </c>
      <c r="F128" s="44">
        <v>0</v>
      </c>
      <c r="G128" s="44">
        <v>341381</v>
      </c>
      <c r="H128" s="44">
        <v>8693</v>
      </c>
      <c r="I128" s="44">
        <v>1134884</v>
      </c>
      <c r="J128" s="44">
        <v>1366719</v>
      </c>
      <c r="K128" s="44">
        <v>0</v>
      </c>
      <c r="L128" s="44">
        <v>0</v>
      </c>
      <c r="M128" s="44">
        <v>0</v>
      </c>
      <c r="N128" s="44">
        <v>0</v>
      </c>
      <c r="O128" s="44">
        <v>0</v>
      </c>
      <c r="P128" s="44">
        <v>1372655</v>
      </c>
      <c r="Q128" s="44">
        <v>106947</v>
      </c>
      <c r="R128" s="44">
        <v>189261</v>
      </c>
      <c r="S128" s="44">
        <v>27773</v>
      </c>
      <c r="T128" s="44">
        <v>11587</v>
      </c>
      <c r="U128" s="44">
        <v>88773</v>
      </c>
      <c r="V128" s="44">
        <v>28581</v>
      </c>
      <c r="W128" s="44">
        <v>0</v>
      </c>
      <c r="X128" s="44">
        <v>0</v>
      </c>
      <c r="Y128" s="44">
        <v>0</v>
      </c>
      <c r="Z128" s="44">
        <v>0</v>
      </c>
      <c r="AA128" s="44">
        <v>10031828</v>
      </c>
      <c r="AB128" s="44">
        <v>0</v>
      </c>
      <c r="AC128" s="44">
        <v>0</v>
      </c>
    </row>
    <row r="129" spans="1:29" x14ac:dyDescent="0.3">
      <c r="A129" s="46" t="s">
        <v>265</v>
      </c>
      <c r="B129" t="s">
        <v>2281</v>
      </c>
      <c r="C129">
        <v>1</v>
      </c>
      <c r="D129">
        <v>0</v>
      </c>
      <c r="E129" s="44">
        <v>10372076</v>
      </c>
      <c r="F129" s="44">
        <v>0</v>
      </c>
      <c r="G129" s="44">
        <v>438238</v>
      </c>
      <c r="H129" s="44">
        <v>0</v>
      </c>
      <c r="I129" s="44">
        <v>1705593</v>
      </c>
      <c r="J129" s="44">
        <v>1296377</v>
      </c>
      <c r="K129" s="44">
        <v>216431</v>
      </c>
      <c r="L129" s="44">
        <v>0</v>
      </c>
      <c r="M129" s="44">
        <v>0</v>
      </c>
      <c r="N129" s="44">
        <v>0</v>
      </c>
      <c r="O129" s="44">
        <v>0</v>
      </c>
      <c r="P129" s="44">
        <v>947175</v>
      </c>
      <c r="Q129" s="44">
        <v>111829</v>
      </c>
      <c r="R129" s="44">
        <v>375493</v>
      </c>
      <c r="S129" s="44">
        <v>28462</v>
      </c>
      <c r="T129" s="44">
        <v>11875</v>
      </c>
      <c r="U129" s="44">
        <v>114170</v>
      </c>
      <c r="V129" s="44">
        <v>23680</v>
      </c>
      <c r="W129" s="44">
        <v>0</v>
      </c>
      <c r="X129" s="44">
        <v>0</v>
      </c>
      <c r="Y129" s="44">
        <v>0</v>
      </c>
      <c r="Z129" s="44">
        <v>0</v>
      </c>
      <c r="AA129" s="44">
        <v>15641399</v>
      </c>
      <c r="AB129" s="44">
        <v>0</v>
      </c>
      <c r="AC129" s="44">
        <v>0</v>
      </c>
    </row>
    <row r="130" spans="1:29" x14ac:dyDescent="0.3">
      <c r="A130" s="46" t="s">
        <v>267</v>
      </c>
      <c r="B130" t="s">
        <v>2282</v>
      </c>
      <c r="C130">
        <v>1</v>
      </c>
      <c r="D130">
        <v>0</v>
      </c>
      <c r="E130" s="44">
        <v>1947945</v>
      </c>
      <c r="F130" s="44">
        <v>0</v>
      </c>
      <c r="G130" s="44">
        <v>100000</v>
      </c>
      <c r="H130" s="44">
        <v>0</v>
      </c>
      <c r="I130" s="44">
        <v>197661</v>
      </c>
      <c r="J130" s="44">
        <v>771997</v>
      </c>
      <c r="K130" s="44">
        <v>0</v>
      </c>
      <c r="L130" s="44">
        <v>0</v>
      </c>
      <c r="M130" s="44">
        <v>0</v>
      </c>
      <c r="N130" s="44">
        <v>0</v>
      </c>
      <c r="O130" s="44">
        <v>0</v>
      </c>
      <c r="P130" s="44">
        <v>420865</v>
      </c>
      <c r="Q130" s="44">
        <v>18067</v>
      </c>
      <c r="R130" s="44">
        <v>182767</v>
      </c>
      <c r="S130" s="44">
        <v>16314</v>
      </c>
      <c r="T130" s="44">
        <v>6806</v>
      </c>
      <c r="U130" s="44">
        <v>60813</v>
      </c>
      <c r="V130" s="44">
        <v>264</v>
      </c>
      <c r="W130" s="44">
        <v>0</v>
      </c>
      <c r="X130" s="44">
        <v>0</v>
      </c>
      <c r="Y130" s="44">
        <v>0</v>
      </c>
      <c r="Z130" s="44">
        <v>0</v>
      </c>
      <c r="AA130" s="44">
        <v>3723499</v>
      </c>
      <c r="AB130" s="44">
        <v>185295</v>
      </c>
      <c r="AC130" s="44">
        <v>0</v>
      </c>
    </row>
    <row r="131" spans="1:29" x14ac:dyDescent="0.3">
      <c r="A131" s="46" t="s">
        <v>271</v>
      </c>
      <c r="B131" t="s">
        <v>2283</v>
      </c>
      <c r="C131">
        <v>1</v>
      </c>
      <c r="D131">
        <v>0</v>
      </c>
      <c r="E131" s="44">
        <v>39570884</v>
      </c>
      <c r="F131" s="44">
        <v>0</v>
      </c>
      <c r="G131" s="44">
        <v>0</v>
      </c>
      <c r="H131" s="44">
        <v>5078</v>
      </c>
      <c r="I131" s="44">
        <v>9531188</v>
      </c>
      <c r="J131" s="44">
        <v>2957943</v>
      </c>
      <c r="K131" s="44">
        <v>0</v>
      </c>
      <c r="L131" s="44">
        <v>0</v>
      </c>
      <c r="M131" s="44">
        <v>0</v>
      </c>
      <c r="N131" s="44">
        <v>0</v>
      </c>
      <c r="O131" s="44">
        <v>0</v>
      </c>
      <c r="P131" s="44">
        <v>3354753</v>
      </c>
      <c r="Q131" s="44">
        <v>2496398</v>
      </c>
      <c r="R131" s="44">
        <v>2671597</v>
      </c>
      <c r="S131" s="44">
        <v>170847</v>
      </c>
      <c r="T131" s="44">
        <v>71281</v>
      </c>
      <c r="U131" s="44">
        <v>688049</v>
      </c>
      <c r="V131" s="44">
        <v>141589</v>
      </c>
      <c r="W131" s="44">
        <v>0</v>
      </c>
      <c r="X131" s="44">
        <v>0</v>
      </c>
      <c r="Y131" s="44">
        <v>0</v>
      </c>
      <c r="Z131" s="44">
        <v>0</v>
      </c>
      <c r="AA131" s="44">
        <v>61659607</v>
      </c>
      <c r="AB131" s="44">
        <v>0</v>
      </c>
      <c r="AC131" s="44">
        <v>0</v>
      </c>
    </row>
    <row r="132" spans="1:29" x14ac:dyDescent="0.3">
      <c r="A132" s="46" t="s">
        <v>255</v>
      </c>
      <c r="B132" t="s">
        <v>2284</v>
      </c>
      <c r="C132">
        <v>1</v>
      </c>
      <c r="D132">
        <v>0</v>
      </c>
      <c r="E132" s="44">
        <v>2235859</v>
      </c>
      <c r="F132" s="44">
        <v>0</v>
      </c>
      <c r="G132" s="44">
        <v>83975</v>
      </c>
      <c r="H132" s="44">
        <v>0</v>
      </c>
      <c r="I132" s="44">
        <v>331503</v>
      </c>
      <c r="J132" s="44">
        <v>498811</v>
      </c>
      <c r="K132" s="44">
        <v>0</v>
      </c>
      <c r="L132" s="44">
        <v>0</v>
      </c>
      <c r="M132" s="44">
        <v>0</v>
      </c>
      <c r="N132" s="44">
        <v>0</v>
      </c>
      <c r="O132" s="44">
        <v>0</v>
      </c>
      <c r="P132" s="44">
        <v>492885</v>
      </c>
      <c r="Q132" s="44">
        <v>33405</v>
      </c>
      <c r="R132" s="44">
        <v>152525</v>
      </c>
      <c r="S132" s="44">
        <v>17108</v>
      </c>
      <c r="T132" s="44">
        <v>6918</v>
      </c>
      <c r="U132" s="44">
        <v>61512</v>
      </c>
      <c r="V132" s="44">
        <v>0</v>
      </c>
      <c r="W132" s="44">
        <v>0</v>
      </c>
      <c r="X132" s="44">
        <v>0</v>
      </c>
      <c r="Y132" s="44">
        <v>0</v>
      </c>
      <c r="Z132" s="44">
        <v>0</v>
      </c>
      <c r="AA132" s="44">
        <v>3914501</v>
      </c>
      <c r="AB132" s="44">
        <v>0</v>
      </c>
      <c r="AC132" s="44">
        <v>0</v>
      </c>
    </row>
    <row r="133" spans="1:29" x14ac:dyDescent="0.3">
      <c r="A133" s="46" t="s">
        <v>276</v>
      </c>
      <c r="B133" t="s">
        <v>2285</v>
      </c>
      <c r="C133">
        <v>1</v>
      </c>
      <c r="D133">
        <v>0</v>
      </c>
      <c r="E133" s="44">
        <v>9583491</v>
      </c>
      <c r="F133" s="44">
        <v>0</v>
      </c>
      <c r="G133" s="44">
        <v>0</v>
      </c>
      <c r="H133" s="44">
        <v>0</v>
      </c>
      <c r="I133" s="44">
        <v>1853006</v>
      </c>
      <c r="J133" s="44">
        <v>980019</v>
      </c>
      <c r="K133" s="44">
        <v>0</v>
      </c>
      <c r="L133" s="44">
        <v>0</v>
      </c>
      <c r="M133" s="44">
        <v>0</v>
      </c>
      <c r="N133" s="44">
        <v>0</v>
      </c>
      <c r="O133" s="44">
        <v>0</v>
      </c>
      <c r="P133" s="44">
        <v>1073105</v>
      </c>
      <c r="Q133" s="44">
        <v>73774</v>
      </c>
      <c r="R133" s="44">
        <v>272997</v>
      </c>
      <c r="S133" s="44">
        <v>25137</v>
      </c>
      <c r="T133" s="44">
        <v>10487</v>
      </c>
      <c r="U133" s="44">
        <v>96579</v>
      </c>
      <c r="V133" s="44">
        <v>27857</v>
      </c>
      <c r="W133" s="44">
        <v>0</v>
      </c>
      <c r="X133" s="44">
        <v>157352</v>
      </c>
      <c r="Y133" s="44">
        <v>878</v>
      </c>
      <c r="Z133" s="44">
        <v>0</v>
      </c>
      <c r="AA133" s="44">
        <v>14154682</v>
      </c>
      <c r="AB133" s="44">
        <v>0</v>
      </c>
      <c r="AC133" s="44">
        <v>0</v>
      </c>
    </row>
    <row r="134" spans="1:29" x14ac:dyDescent="0.3">
      <c r="A134" s="46" t="s">
        <v>278</v>
      </c>
      <c r="B134" t="s">
        <v>2286</v>
      </c>
      <c r="C134">
        <v>1</v>
      </c>
      <c r="D134">
        <v>0</v>
      </c>
      <c r="E134" s="44">
        <v>7656098</v>
      </c>
      <c r="F134" s="44">
        <v>0</v>
      </c>
      <c r="G134" s="44">
        <v>0</v>
      </c>
      <c r="H134" s="44">
        <v>0</v>
      </c>
      <c r="I134" s="44">
        <v>2341395</v>
      </c>
      <c r="J134" s="44">
        <v>3212419</v>
      </c>
      <c r="K134" s="44">
        <v>336181</v>
      </c>
      <c r="L134" s="44">
        <v>0</v>
      </c>
      <c r="M134" s="44">
        <v>0</v>
      </c>
      <c r="N134" s="44">
        <v>0</v>
      </c>
      <c r="O134" s="44">
        <v>0</v>
      </c>
      <c r="P134" s="44">
        <v>1499238</v>
      </c>
      <c r="Q134" s="44">
        <v>185835</v>
      </c>
      <c r="R134" s="44">
        <v>899250</v>
      </c>
      <c r="S134" s="44">
        <v>61568</v>
      </c>
      <c r="T134" s="44">
        <v>25687</v>
      </c>
      <c r="U134" s="44">
        <v>208128</v>
      </c>
      <c r="V134" s="44">
        <v>64850</v>
      </c>
      <c r="W134" s="44">
        <v>0</v>
      </c>
      <c r="X134" s="44">
        <v>375238</v>
      </c>
      <c r="Y134" s="44">
        <v>0</v>
      </c>
      <c r="Z134" s="44">
        <v>0</v>
      </c>
      <c r="AA134" s="44">
        <v>16865887</v>
      </c>
      <c r="AB134" s="44">
        <v>0</v>
      </c>
      <c r="AC134" s="44">
        <v>0</v>
      </c>
    </row>
    <row r="135" spans="1:29" x14ac:dyDescent="0.3">
      <c r="A135" s="46" t="s">
        <v>328</v>
      </c>
      <c r="B135" t="s">
        <v>2287</v>
      </c>
      <c r="C135">
        <v>1</v>
      </c>
      <c r="D135">
        <v>0</v>
      </c>
      <c r="E135" s="44">
        <v>25072791</v>
      </c>
      <c r="F135" s="44">
        <v>0</v>
      </c>
      <c r="G135" s="44">
        <v>0</v>
      </c>
      <c r="H135" s="44">
        <v>0</v>
      </c>
      <c r="I135" s="44">
        <v>5432045</v>
      </c>
      <c r="J135" s="44">
        <v>8082849</v>
      </c>
      <c r="K135" s="44">
        <v>0</v>
      </c>
      <c r="L135" s="44">
        <v>0</v>
      </c>
      <c r="M135" s="44">
        <v>0</v>
      </c>
      <c r="N135" s="44">
        <v>0</v>
      </c>
      <c r="O135" s="44">
        <v>0</v>
      </c>
      <c r="P135" s="44">
        <v>2491355</v>
      </c>
      <c r="Q135" s="44">
        <v>259993</v>
      </c>
      <c r="R135" s="44">
        <v>1328201</v>
      </c>
      <c r="S135" s="44">
        <v>165919</v>
      </c>
      <c r="T135" s="44">
        <v>69225</v>
      </c>
      <c r="U135" s="44">
        <v>642847</v>
      </c>
      <c r="V135" s="44">
        <v>159752</v>
      </c>
      <c r="W135" s="44">
        <v>0</v>
      </c>
      <c r="X135" s="44">
        <v>542631</v>
      </c>
      <c r="Y135" s="44">
        <v>0</v>
      </c>
      <c r="Z135" s="44">
        <v>0</v>
      </c>
      <c r="AA135" s="44">
        <v>44247608</v>
      </c>
      <c r="AB135" s="44">
        <v>0</v>
      </c>
      <c r="AC135" s="44">
        <v>0</v>
      </c>
    </row>
    <row r="136" spans="1:29" x14ac:dyDescent="0.3">
      <c r="A136" s="46" t="s">
        <v>322</v>
      </c>
      <c r="B136" t="s">
        <v>2288</v>
      </c>
      <c r="C136">
        <v>1</v>
      </c>
      <c r="D136">
        <v>0</v>
      </c>
      <c r="E136" s="44">
        <v>15004801</v>
      </c>
      <c r="F136" s="44">
        <v>0</v>
      </c>
      <c r="G136" s="44">
        <v>0</v>
      </c>
      <c r="H136" s="44">
        <v>7393</v>
      </c>
      <c r="I136" s="44">
        <v>3074057</v>
      </c>
      <c r="J136" s="44">
        <v>2898174</v>
      </c>
      <c r="K136" s="44">
        <v>0</v>
      </c>
      <c r="L136" s="44">
        <v>0</v>
      </c>
      <c r="M136" s="44">
        <v>0</v>
      </c>
      <c r="N136" s="44">
        <v>0</v>
      </c>
      <c r="O136" s="44">
        <v>0</v>
      </c>
      <c r="P136" s="44">
        <v>1187162</v>
      </c>
      <c r="Q136" s="44">
        <v>113355</v>
      </c>
      <c r="R136" s="44">
        <v>701142</v>
      </c>
      <c r="S136" s="44">
        <v>53973</v>
      </c>
      <c r="T136" s="44">
        <v>22518</v>
      </c>
      <c r="U136" s="44">
        <v>212788</v>
      </c>
      <c r="V136" s="44">
        <v>45515</v>
      </c>
      <c r="W136" s="44">
        <v>0</v>
      </c>
      <c r="X136" s="44">
        <v>326700</v>
      </c>
      <c r="Y136" s="44">
        <v>0</v>
      </c>
      <c r="Z136" s="44">
        <v>0</v>
      </c>
      <c r="AA136" s="44">
        <v>23647578</v>
      </c>
      <c r="AB136" s="44">
        <v>0</v>
      </c>
      <c r="AC136" s="44">
        <v>0</v>
      </c>
    </row>
    <row r="137" spans="1:29" x14ac:dyDescent="0.3">
      <c r="A137" s="46" t="s">
        <v>294</v>
      </c>
      <c r="B137" t="s">
        <v>2289</v>
      </c>
      <c r="C137">
        <v>1</v>
      </c>
      <c r="D137">
        <v>0</v>
      </c>
      <c r="E137" s="44">
        <v>4714559</v>
      </c>
      <c r="F137" s="44">
        <v>0</v>
      </c>
      <c r="G137" s="44">
        <v>0</v>
      </c>
      <c r="H137" s="44">
        <v>0</v>
      </c>
      <c r="I137" s="44">
        <v>1156607</v>
      </c>
      <c r="J137" s="44">
        <v>1948550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  <c r="P137" s="44">
        <v>1279806</v>
      </c>
      <c r="Q137" s="44">
        <v>501733</v>
      </c>
      <c r="R137" s="44">
        <v>128028</v>
      </c>
      <c r="S137" s="44">
        <v>33750</v>
      </c>
      <c r="T137" s="44">
        <v>14081</v>
      </c>
      <c r="U137" s="44">
        <v>116326</v>
      </c>
      <c r="V137" s="44">
        <v>30424</v>
      </c>
      <c r="W137" s="44">
        <v>0</v>
      </c>
      <c r="X137" s="44">
        <v>0</v>
      </c>
      <c r="Y137" s="44">
        <v>0</v>
      </c>
      <c r="Z137" s="44">
        <v>0</v>
      </c>
      <c r="AA137" s="44">
        <v>9923864</v>
      </c>
      <c r="AB137" s="44">
        <v>0</v>
      </c>
      <c r="AC137" s="44">
        <v>0</v>
      </c>
    </row>
    <row r="138" spans="1:29" x14ac:dyDescent="0.3">
      <c r="A138" s="46" t="s">
        <v>280</v>
      </c>
      <c r="B138" t="s">
        <v>2290</v>
      </c>
      <c r="C138">
        <v>1</v>
      </c>
      <c r="D138">
        <v>1</v>
      </c>
      <c r="E138" s="44">
        <v>544172616</v>
      </c>
      <c r="F138" s="44">
        <v>9310290</v>
      </c>
      <c r="G138" s="44">
        <v>0</v>
      </c>
      <c r="H138" s="44">
        <v>46732</v>
      </c>
      <c r="I138" s="44">
        <v>46490622</v>
      </c>
      <c r="J138" s="44">
        <v>117984700</v>
      </c>
      <c r="K138" s="44">
        <v>0</v>
      </c>
      <c r="L138" s="44">
        <v>0</v>
      </c>
      <c r="M138" s="44">
        <v>2132342</v>
      </c>
      <c r="N138" s="44">
        <v>8982357</v>
      </c>
      <c r="O138" s="44">
        <v>7516426</v>
      </c>
      <c r="P138" s="44">
        <v>0</v>
      </c>
      <c r="Q138" s="44">
        <v>2144313</v>
      </c>
      <c r="R138" s="44">
        <v>25584770</v>
      </c>
      <c r="S138" s="44">
        <v>670206</v>
      </c>
      <c r="T138" s="44">
        <v>279625</v>
      </c>
      <c r="U138" s="44">
        <v>2624804</v>
      </c>
      <c r="V138" s="44">
        <v>945205</v>
      </c>
      <c r="W138" s="44">
        <v>0</v>
      </c>
      <c r="X138" s="44">
        <v>16594227</v>
      </c>
      <c r="Y138" s="44">
        <v>0</v>
      </c>
      <c r="Z138" s="44">
        <v>0</v>
      </c>
      <c r="AA138" s="44">
        <v>785479235</v>
      </c>
      <c r="AB138" s="44">
        <v>0</v>
      </c>
      <c r="AC138" s="44">
        <v>21113422</v>
      </c>
    </row>
    <row r="139" spans="1:29" x14ac:dyDescent="0.3">
      <c r="A139" s="46" t="s">
        <v>282</v>
      </c>
      <c r="B139" t="s">
        <v>2291</v>
      </c>
      <c r="C139">
        <v>1</v>
      </c>
      <c r="D139">
        <v>0</v>
      </c>
      <c r="E139" s="44">
        <v>9122827</v>
      </c>
      <c r="F139" s="44">
        <v>189026</v>
      </c>
      <c r="G139" s="44">
        <v>0</v>
      </c>
      <c r="H139" s="44">
        <v>0</v>
      </c>
      <c r="I139" s="44">
        <v>2956236</v>
      </c>
      <c r="J139" s="44">
        <v>2213276</v>
      </c>
      <c r="K139" s="44">
        <v>0</v>
      </c>
      <c r="L139" s="44">
        <v>0</v>
      </c>
      <c r="M139" s="44">
        <v>0</v>
      </c>
      <c r="N139" s="44">
        <v>0</v>
      </c>
      <c r="O139" s="44">
        <v>0</v>
      </c>
      <c r="P139" s="44">
        <v>1180176</v>
      </c>
      <c r="Q139" s="44">
        <v>119462</v>
      </c>
      <c r="R139" s="44">
        <v>499545</v>
      </c>
      <c r="S139" s="44">
        <v>32852</v>
      </c>
      <c r="T139" s="44">
        <v>13706</v>
      </c>
      <c r="U139" s="44">
        <v>146091</v>
      </c>
      <c r="V139" s="44">
        <v>31843</v>
      </c>
      <c r="W139" s="44">
        <v>0</v>
      </c>
      <c r="X139" s="44">
        <v>1157120</v>
      </c>
      <c r="Y139" s="44">
        <v>0</v>
      </c>
      <c r="Z139" s="44">
        <v>0</v>
      </c>
      <c r="AA139" s="44">
        <v>17662160</v>
      </c>
      <c r="AB139" s="44">
        <v>0</v>
      </c>
      <c r="AC139" s="44">
        <v>0</v>
      </c>
    </row>
    <row r="140" spans="1:29" x14ac:dyDescent="0.3">
      <c r="A140" s="46" t="s">
        <v>284</v>
      </c>
      <c r="B140" t="s">
        <v>2292</v>
      </c>
      <c r="C140">
        <v>1</v>
      </c>
      <c r="D140">
        <v>0</v>
      </c>
      <c r="E140" s="44">
        <v>11489800</v>
      </c>
      <c r="F140" s="44">
        <v>0</v>
      </c>
      <c r="G140" s="44">
        <v>0</v>
      </c>
      <c r="H140" s="44">
        <v>0</v>
      </c>
      <c r="I140" s="44">
        <v>2237687</v>
      </c>
      <c r="J140" s="44">
        <v>3540044</v>
      </c>
      <c r="K140" s="44">
        <v>0</v>
      </c>
      <c r="L140" s="44">
        <v>0</v>
      </c>
      <c r="M140" s="44">
        <v>0</v>
      </c>
      <c r="N140" s="44">
        <v>0</v>
      </c>
      <c r="O140" s="44">
        <v>0</v>
      </c>
      <c r="P140" s="44">
        <v>1419583</v>
      </c>
      <c r="Q140" s="44">
        <v>343863</v>
      </c>
      <c r="R140" s="44">
        <v>846258</v>
      </c>
      <c r="S140" s="44">
        <v>34230</v>
      </c>
      <c r="T140" s="44">
        <v>14281</v>
      </c>
      <c r="U140" s="44">
        <v>143121</v>
      </c>
      <c r="V140" s="44">
        <v>37713</v>
      </c>
      <c r="W140" s="44">
        <v>0</v>
      </c>
      <c r="X140" s="44">
        <v>170392</v>
      </c>
      <c r="Y140" s="44">
        <v>0</v>
      </c>
      <c r="Z140" s="44">
        <v>0</v>
      </c>
      <c r="AA140" s="44">
        <v>20276972</v>
      </c>
      <c r="AB140" s="44">
        <v>0</v>
      </c>
      <c r="AC140" s="44">
        <v>0</v>
      </c>
    </row>
    <row r="141" spans="1:29" x14ac:dyDescent="0.3">
      <c r="A141" s="46" t="s">
        <v>290</v>
      </c>
      <c r="B141" t="s">
        <v>1558</v>
      </c>
      <c r="C141">
        <v>1</v>
      </c>
      <c r="D141">
        <v>0</v>
      </c>
      <c r="E141" s="44">
        <v>9080670</v>
      </c>
      <c r="F141" s="44">
        <v>105065</v>
      </c>
      <c r="G141" s="44">
        <v>0</v>
      </c>
      <c r="H141" s="44">
        <v>0</v>
      </c>
      <c r="I141" s="44">
        <v>1276238</v>
      </c>
      <c r="J141" s="44">
        <v>3886917</v>
      </c>
      <c r="K141" s="44">
        <v>0</v>
      </c>
      <c r="L141" s="44">
        <v>0</v>
      </c>
      <c r="M141" s="44">
        <v>0</v>
      </c>
      <c r="N141" s="44">
        <v>0</v>
      </c>
      <c r="O141" s="44">
        <v>0</v>
      </c>
      <c r="P141" s="44">
        <v>1080392</v>
      </c>
      <c r="Q141" s="44">
        <v>167721</v>
      </c>
      <c r="R141" s="44">
        <v>554839</v>
      </c>
      <c r="S141" s="44">
        <v>19325</v>
      </c>
      <c r="T141" s="44">
        <v>8062</v>
      </c>
      <c r="U141" s="44">
        <v>83822</v>
      </c>
      <c r="V141" s="44">
        <v>24663</v>
      </c>
      <c r="W141" s="44">
        <v>0</v>
      </c>
      <c r="X141" s="44">
        <v>126140</v>
      </c>
      <c r="Y141" s="44">
        <v>0</v>
      </c>
      <c r="Z141" s="44">
        <v>0</v>
      </c>
      <c r="AA141" s="44">
        <v>16413854</v>
      </c>
      <c r="AB141" s="44">
        <v>0</v>
      </c>
      <c r="AC141" s="44">
        <v>0</v>
      </c>
    </row>
    <row r="142" spans="1:29" x14ac:dyDescent="0.3">
      <c r="A142" s="46" t="s">
        <v>292</v>
      </c>
      <c r="B142" t="s">
        <v>2293</v>
      </c>
      <c r="C142">
        <v>1</v>
      </c>
      <c r="D142">
        <v>0</v>
      </c>
      <c r="E142" s="44">
        <v>12894797</v>
      </c>
      <c r="F142" s="44">
        <v>0</v>
      </c>
      <c r="G142" s="44">
        <v>0</v>
      </c>
      <c r="H142" s="44">
        <v>0</v>
      </c>
      <c r="I142" s="44">
        <v>1721210</v>
      </c>
      <c r="J142" s="44">
        <v>3931572</v>
      </c>
      <c r="K142" s="44">
        <v>0</v>
      </c>
      <c r="L142" s="44">
        <v>0</v>
      </c>
      <c r="M142" s="44">
        <v>0</v>
      </c>
      <c r="N142" s="44">
        <v>0</v>
      </c>
      <c r="O142" s="44">
        <v>0</v>
      </c>
      <c r="P142" s="44">
        <v>1220999</v>
      </c>
      <c r="Q142" s="44">
        <v>239626</v>
      </c>
      <c r="R142" s="44">
        <v>737050</v>
      </c>
      <c r="S142" s="44">
        <v>28028</v>
      </c>
      <c r="T142" s="44">
        <v>11693</v>
      </c>
      <c r="U142" s="44">
        <v>113238</v>
      </c>
      <c r="V142" s="44">
        <v>32872</v>
      </c>
      <c r="W142" s="44">
        <v>0</v>
      </c>
      <c r="X142" s="44">
        <v>184447</v>
      </c>
      <c r="Y142" s="44">
        <v>19075</v>
      </c>
      <c r="Z142" s="44">
        <v>0</v>
      </c>
      <c r="AA142" s="44">
        <v>21134607</v>
      </c>
      <c r="AB142" s="44">
        <v>0</v>
      </c>
      <c r="AC142" s="44">
        <v>0</v>
      </c>
    </row>
    <row r="143" spans="1:29" x14ac:dyDescent="0.3">
      <c r="A143" s="46" t="s">
        <v>286</v>
      </c>
      <c r="B143" t="s">
        <v>2294</v>
      </c>
      <c r="C143">
        <v>1</v>
      </c>
      <c r="D143">
        <v>0</v>
      </c>
      <c r="E143" s="44">
        <v>10637339</v>
      </c>
      <c r="F143" s="44">
        <v>77712</v>
      </c>
      <c r="G143" s="44">
        <v>520911</v>
      </c>
      <c r="H143" s="44">
        <v>0</v>
      </c>
      <c r="I143" s="44">
        <v>1609294</v>
      </c>
      <c r="J143" s="44">
        <v>2579323</v>
      </c>
      <c r="K143" s="44">
        <v>0</v>
      </c>
      <c r="L143" s="44">
        <v>0</v>
      </c>
      <c r="M143" s="44">
        <v>0</v>
      </c>
      <c r="N143" s="44">
        <v>0</v>
      </c>
      <c r="O143" s="44">
        <v>0</v>
      </c>
      <c r="P143" s="44">
        <v>1117547</v>
      </c>
      <c r="Q143" s="44">
        <v>237835</v>
      </c>
      <c r="R143" s="44">
        <v>1139538</v>
      </c>
      <c r="S143" s="44">
        <v>20029</v>
      </c>
      <c r="T143" s="44">
        <v>8356</v>
      </c>
      <c r="U143" s="44">
        <v>83298</v>
      </c>
      <c r="V143" s="44">
        <v>25044</v>
      </c>
      <c r="W143" s="44">
        <v>0</v>
      </c>
      <c r="X143" s="44">
        <v>152187</v>
      </c>
      <c r="Y143" s="44">
        <v>0</v>
      </c>
      <c r="Z143" s="44">
        <v>0</v>
      </c>
      <c r="AA143" s="44">
        <v>18208413</v>
      </c>
      <c r="AB143" s="44">
        <v>0</v>
      </c>
      <c r="AC143" s="44">
        <v>100000</v>
      </c>
    </row>
    <row r="144" spans="1:29" x14ac:dyDescent="0.3">
      <c r="A144" s="46" t="s">
        <v>288</v>
      </c>
      <c r="B144" t="s">
        <v>2295</v>
      </c>
      <c r="C144">
        <v>1</v>
      </c>
      <c r="D144">
        <v>0</v>
      </c>
      <c r="E144" s="44">
        <v>14317125</v>
      </c>
      <c r="F144" s="44">
        <v>0</v>
      </c>
      <c r="G144" s="44">
        <v>0</v>
      </c>
      <c r="H144" s="44">
        <v>0</v>
      </c>
      <c r="I144" s="44">
        <v>3163279</v>
      </c>
      <c r="J144" s="44">
        <v>5334261</v>
      </c>
      <c r="K144" s="44">
        <v>0</v>
      </c>
      <c r="L144" s="44">
        <v>0</v>
      </c>
      <c r="M144" s="44">
        <v>0</v>
      </c>
      <c r="N144" s="44">
        <v>0</v>
      </c>
      <c r="O144" s="44">
        <v>0</v>
      </c>
      <c r="P144" s="44">
        <v>1094134</v>
      </c>
      <c r="Q144" s="44">
        <v>217246</v>
      </c>
      <c r="R144" s="44">
        <v>1060658</v>
      </c>
      <c r="S144" s="44">
        <v>67485</v>
      </c>
      <c r="T144" s="44">
        <v>28156</v>
      </c>
      <c r="U144" s="44">
        <v>288687</v>
      </c>
      <c r="V144" s="44">
        <v>60834</v>
      </c>
      <c r="W144" s="44">
        <v>0</v>
      </c>
      <c r="X144" s="44">
        <v>243000</v>
      </c>
      <c r="Y144" s="44">
        <v>0</v>
      </c>
      <c r="Z144" s="44">
        <v>0</v>
      </c>
      <c r="AA144" s="44">
        <v>25874865</v>
      </c>
      <c r="AB144" s="44">
        <v>0</v>
      </c>
      <c r="AC144" s="44">
        <v>0</v>
      </c>
    </row>
    <row r="145" spans="1:29" x14ac:dyDescent="0.3">
      <c r="A145" s="46" t="s">
        <v>320</v>
      </c>
      <c r="B145" t="s">
        <v>1562</v>
      </c>
      <c r="C145">
        <v>1</v>
      </c>
      <c r="D145">
        <v>0</v>
      </c>
      <c r="E145" s="44">
        <v>12961599</v>
      </c>
      <c r="F145" s="44">
        <v>0</v>
      </c>
      <c r="G145" s="44">
        <v>0</v>
      </c>
      <c r="H145" s="44">
        <v>2294</v>
      </c>
      <c r="I145" s="44">
        <v>2391765</v>
      </c>
      <c r="J145" s="44">
        <v>1150248</v>
      </c>
      <c r="K145" s="44">
        <v>0</v>
      </c>
      <c r="L145" s="44">
        <v>0</v>
      </c>
      <c r="M145" s="44">
        <v>0</v>
      </c>
      <c r="N145" s="44">
        <v>0</v>
      </c>
      <c r="O145" s="44">
        <v>0</v>
      </c>
      <c r="P145" s="44">
        <v>1675873</v>
      </c>
      <c r="Q145" s="44">
        <v>572982</v>
      </c>
      <c r="R145" s="44">
        <v>171386</v>
      </c>
      <c r="S145" s="44">
        <v>26830</v>
      </c>
      <c r="T145" s="44">
        <v>11193</v>
      </c>
      <c r="U145" s="44">
        <v>105724</v>
      </c>
      <c r="V145" s="44">
        <v>29733</v>
      </c>
      <c r="W145" s="44">
        <v>0</v>
      </c>
      <c r="X145" s="44">
        <v>179001</v>
      </c>
      <c r="Y145" s="44">
        <v>0</v>
      </c>
      <c r="Z145" s="44">
        <v>0</v>
      </c>
      <c r="AA145" s="44">
        <v>19278628</v>
      </c>
      <c r="AB145" s="44">
        <v>0</v>
      </c>
      <c r="AC145" s="44">
        <v>0</v>
      </c>
    </row>
    <row r="146" spans="1:29" x14ac:dyDescent="0.3">
      <c r="A146" s="46" t="s">
        <v>296</v>
      </c>
      <c r="B146" t="s">
        <v>2296</v>
      </c>
      <c r="C146">
        <v>1</v>
      </c>
      <c r="D146">
        <v>0</v>
      </c>
      <c r="E146" s="44">
        <v>7326660</v>
      </c>
      <c r="F146" s="44">
        <v>0</v>
      </c>
      <c r="G146" s="44">
        <v>0</v>
      </c>
      <c r="H146" s="44">
        <v>0</v>
      </c>
      <c r="I146" s="44">
        <v>1431610</v>
      </c>
      <c r="J146" s="44">
        <v>2048769</v>
      </c>
      <c r="K146" s="44">
        <v>0</v>
      </c>
      <c r="L146" s="44">
        <v>0</v>
      </c>
      <c r="M146" s="44">
        <v>0</v>
      </c>
      <c r="N146" s="44">
        <v>0</v>
      </c>
      <c r="O146" s="44">
        <v>0</v>
      </c>
      <c r="P146" s="44">
        <v>1318919</v>
      </c>
      <c r="Q146" s="44">
        <v>300461</v>
      </c>
      <c r="R146" s="44">
        <v>114902</v>
      </c>
      <c r="S146" s="44">
        <v>20029</v>
      </c>
      <c r="T146" s="44">
        <v>8356</v>
      </c>
      <c r="U146" s="44">
        <v>81492</v>
      </c>
      <c r="V146" s="44">
        <v>21679</v>
      </c>
      <c r="W146" s="44">
        <v>0</v>
      </c>
      <c r="X146" s="44">
        <v>134616</v>
      </c>
      <c r="Y146" s="44">
        <v>0</v>
      </c>
      <c r="Z146" s="44">
        <v>0</v>
      </c>
      <c r="AA146" s="44">
        <v>12807493</v>
      </c>
      <c r="AB146" s="44">
        <v>0</v>
      </c>
      <c r="AC146" s="44">
        <v>0</v>
      </c>
    </row>
    <row r="147" spans="1:29" x14ac:dyDescent="0.3">
      <c r="A147" s="46" t="s">
        <v>308</v>
      </c>
      <c r="B147" t="s">
        <v>2297</v>
      </c>
      <c r="C147">
        <v>1</v>
      </c>
      <c r="D147">
        <v>0</v>
      </c>
      <c r="E147" s="44">
        <v>9476317</v>
      </c>
      <c r="F147" s="44">
        <v>0</v>
      </c>
      <c r="G147" s="44">
        <v>0</v>
      </c>
      <c r="H147" s="44">
        <v>0</v>
      </c>
      <c r="I147" s="44">
        <v>1877140</v>
      </c>
      <c r="J147" s="44">
        <v>2320286</v>
      </c>
      <c r="K147" s="44">
        <v>0</v>
      </c>
      <c r="L147" s="44">
        <v>0</v>
      </c>
      <c r="M147" s="44">
        <v>0</v>
      </c>
      <c r="N147" s="44">
        <v>0</v>
      </c>
      <c r="O147" s="44">
        <v>0</v>
      </c>
      <c r="P147" s="44">
        <v>1501272</v>
      </c>
      <c r="Q147" s="44">
        <v>268433</v>
      </c>
      <c r="R147" s="44">
        <v>161628</v>
      </c>
      <c r="S147" s="44">
        <v>33346</v>
      </c>
      <c r="T147" s="44">
        <v>13772</v>
      </c>
      <c r="U147" s="44">
        <v>140674</v>
      </c>
      <c r="V147" s="44">
        <v>26989</v>
      </c>
      <c r="W147" s="44">
        <v>0</v>
      </c>
      <c r="X147" s="44">
        <v>0</v>
      </c>
      <c r="Y147" s="44">
        <v>0</v>
      </c>
      <c r="Z147" s="44">
        <v>0</v>
      </c>
      <c r="AA147" s="44">
        <v>15819857</v>
      </c>
      <c r="AB147" s="44">
        <v>0</v>
      </c>
      <c r="AC147" s="44">
        <v>0</v>
      </c>
    </row>
    <row r="148" spans="1:29" x14ac:dyDescent="0.3">
      <c r="A148" s="46" t="s">
        <v>298</v>
      </c>
      <c r="B148" t="s">
        <v>2298</v>
      </c>
      <c r="C148">
        <v>1</v>
      </c>
      <c r="D148">
        <v>0</v>
      </c>
      <c r="E148" s="44">
        <v>21555158</v>
      </c>
      <c r="F148" s="44">
        <v>0</v>
      </c>
      <c r="G148" s="44">
        <v>0</v>
      </c>
      <c r="H148" s="44">
        <v>9879</v>
      </c>
      <c r="I148" s="44">
        <v>3383001</v>
      </c>
      <c r="J148" s="44">
        <v>2771311</v>
      </c>
      <c r="K148" s="44">
        <v>343391</v>
      </c>
      <c r="L148" s="44">
        <v>0</v>
      </c>
      <c r="M148" s="44">
        <v>0</v>
      </c>
      <c r="N148" s="44">
        <v>0</v>
      </c>
      <c r="O148" s="44">
        <v>0</v>
      </c>
      <c r="P148" s="44">
        <v>2080080</v>
      </c>
      <c r="Q148" s="44">
        <v>683015</v>
      </c>
      <c r="R148" s="44">
        <v>366020</v>
      </c>
      <c r="S148" s="44">
        <v>33631</v>
      </c>
      <c r="T148" s="44">
        <v>14031</v>
      </c>
      <c r="U148" s="44">
        <v>138169</v>
      </c>
      <c r="V148" s="44">
        <v>39226</v>
      </c>
      <c r="W148" s="44">
        <v>0</v>
      </c>
      <c r="X148" s="44">
        <v>213767</v>
      </c>
      <c r="Y148" s="44">
        <v>7236</v>
      </c>
      <c r="Z148" s="44">
        <v>0</v>
      </c>
      <c r="AA148" s="44">
        <v>31637915</v>
      </c>
      <c r="AB148" s="44">
        <v>0</v>
      </c>
      <c r="AC148" s="44">
        <v>0</v>
      </c>
    </row>
    <row r="149" spans="1:29" x14ac:dyDescent="0.3">
      <c r="A149" s="46" t="s">
        <v>302</v>
      </c>
      <c r="B149" t="s">
        <v>2299</v>
      </c>
      <c r="C149">
        <v>1</v>
      </c>
      <c r="D149">
        <v>0</v>
      </c>
      <c r="E149" s="44">
        <v>11671355</v>
      </c>
      <c r="F149" s="44">
        <v>0</v>
      </c>
      <c r="G149" s="44">
        <v>0</v>
      </c>
      <c r="H149" s="44">
        <v>0</v>
      </c>
      <c r="I149" s="44">
        <v>2494148</v>
      </c>
      <c r="J149" s="44">
        <v>3578407</v>
      </c>
      <c r="K149" s="44">
        <v>0</v>
      </c>
      <c r="L149" s="44">
        <v>0</v>
      </c>
      <c r="M149" s="44">
        <v>0</v>
      </c>
      <c r="N149" s="44">
        <v>0</v>
      </c>
      <c r="O149" s="44">
        <v>0</v>
      </c>
      <c r="P149" s="44">
        <v>1525953</v>
      </c>
      <c r="Q149" s="44">
        <v>311117</v>
      </c>
      <c r="R149" s="44">
        <v>507824</v>
      </c>
      <c r="S149" s="44">
        <v>45405</v>
      </c>
      <c r="T149" s="44">
        <v>18943</v>
      </c>
      <c r="U149" s="44">
        <v>185701</v>
      </c>
      <c r="V149" s="44">
        <v>47678</v>
      </c>
      <c r="W149" s="44">
        <v>0</v>
      </c>
      <c r="X149" s="44">
        <v>110823</v>
      </c>
      <c r="Y149" s="44">
        <v>0</v>
      </c>
      <c r="Z149" s="44">
        <v>0</v>
      </c>
      <c r="AA149" s="44">
        <v>20497354</v>
      </c>
      <c r="AB149" s="44">
        <v>0</v>
      </c>
      <c r="AC149" s="44">
        <v>0</v>
      </c>
    </row>
    <row r="150" spans="1:29" x14ac:dyDescent="0.3">
      <c r="A150" s="46" t="s">
        <v>304</v>
      </c>
      <c r="B150" t="s">
        <v>2300</v>
      </c>
      <c r="C150">
        <v>1</v>
      </c>
      <c r="D150">
        <v>0</v>
      </c>
      <c r="E150" s="44">
        <v>16089879</v>
      </c>
      <c r="F150" s="44">
        <v>0</v>
      </c>
      <c r="G150" s="44">
        <v>0</v>
      </c>
      <c r="H150" s="44">
        <v>0</v>
      </c>
      <c r="I150" s="44">
        <v>3055203</v>
      </c>
      <c r="J150" s="44">
        <v>4240038</v>
      </c>
      <c r="K150" s="44">
        <v>0</v>
      </c>
      <c r="L150" s="44">
        <v>0</v>
      </c>
      <c r="M150" s="44">
        <v>0</v>
      </c>
      <c r="N150" s="44">
        <v>0</v>
      </c>
      <c r="O150" s="44">
        <v>0</v>
      </c>
      <c r="P150" s="44">
        <v>1933180</v>
      </c>
      <c r="Q150" s="44">
        <v>788429</v>
      </c>
      <c r="R150" s="44">
        <v>354076</v>
      </c>
      <c r="S150" s="44">
        <v>54782</v>
      </c>
      <c r="T150" s="44">
        <v>22856</v>
      </c>
      <c r="U150" s="44">
        <v>215758</v>
      </c>
      <c r="V150" s="44">
        <v>60003</v>
      </c>
      <c r="W150" s="44">
        <v>0</v>
      </c>
      <c r="X150" s="44">
        <v>505505</v>
      </c>
      <c r="Y150" s="44">
        <v>0</v>
      </c>
      <c r="Z150" s="44">
        <v>0</v>
      </c>
      <c r="AA150" s="44">
        <v>27319709</v>
      </c>
      <c r="AB150" s="44">
        <v>0</v>
      </c>
      <c r="AC150" s="44">
        <v>0</v>
      </c>
    </row>
    <row r="151" spans="1:29" x14ac:dyDescent="0.3">
      <c r="A151" s="46" t="s">
        <v>300</v>
      </c>
      <c r="B151" t="s">
        <v>2301</v>
      </c>
      <c r="C151">
        <v>1</v>
      </c>
      <c r="D151">
        <v>0</v>
      </c>
      <c r="E151" s="44">
        <v>23103917</v>
      </c>
      <c r="F151" s="44">
        <v>0</v>
      </c>
      <c r="G151" s="44">
        <v>0</v>
      </c>
      <c r="H151" s="44">
        <v>0</v>
      </c>
      <c r="I151" s="44">
        <v>3734680</v>
      </c>
      <c r="J151" s="44">
        <v>3308757</v>
      </c>
      <c r="K151" s="44">
        <v>0</v>
      </c>
      <c r="L151" s="44">
        <v>0</v>
      </c>
      <c r="M151" s="44">
        <v>0</v>
      </c>
      <c r="N151" s="44">
        <v>0</v>
      </c>
      <c r="O151" s="44">
        <v>0</v>
      </c>
      <c r="P151" s="44">
        <v>2752284</v>
      </c>
      <c r="Q151" s="44">
        <v>984569</v>
      </c>
      <c r="R151" s="44">
        <v>782738</v>
      </c>
      <c r="S151" s="44">
        <v>79769</v>
      </c>
      <c r="T151" s="44">
        <v>33281</v>
      </c>
      <c r="U151" s="44">
        <v>298823</v>
      </c>
      <c r="V151" s="44">
        <v>84278</v>
      </c>
      <c r="W151" s="44">
        <v>0</v>
      </c>
      <c r="X151" s="44">
        <v>396689</v>
      </c>
      <c r="Y151" s="44">
        <v>0</v>
      </c>
      <c r="Z151" s="44">
        <v>0</v>
      </c>
      <c r="AA151" s="44">
        <v>35559785</v>
      </c>
      <c r="AB151" s="44">
        <v>0</v>
      </c>
      <c r="AC151" s="44">
        <v>0</v>
      </c>
    </row>
    <row r="152" spans="1:29" x14ac:dyDescent="0.3">
      <c r="A152" s="46" t="s">
        <v>306</v>
      </c>
      <c r="B152" t="s">
        <v>2302</v>
      </c>
      <c r="C152">
        <v>1</v>
      </c>
      <c r="D152">
        <v>0</v>
      </c>
      <c r="E152" s="44">
        <v>6724992</v>
      </c>
      <c r="F152" s="44">
        <v>0</v>
      </c>
      <c r="G152" s="44">
        <v>0</v>
      </c>
      <c r="H152" s="44">
        <v>1540</v>
      </c>
      <c r="I152" s="44">
        <v>1140253</v>
      </c>
      <c r="J152" s="44">
        <v>1361362</v>
      </c>
      <c r="K152" s="44">
        <v>0</v>
      </c>
      <c r="L152" s="44">
        <v>0</v>
      </c>
      <c r="M152" s="44">
        <v>0</v>
      </c>
      <c r="N152" s="44">
        <v>0</v>
      </c>
      <c r="O152" s="44">
        <v>0</v>
      </c>
      <c r="P152" s="44">
        <v>1416603</v>
      </c>
      <c r="Q152" s="44">
        <v>141797</v>
      </c>
      <c r="R152" s="44">
        <v>147580</v>
      </c>
      <c r="S152" s="44">
        <v>13138</v>
      </c>
      <c r="T152" s="44">
        <v>5481</v>
      </c>
      <c r="U152" s="44">
        <v>55454</v>
      </c>
      <c r="V152" s="44">
        <v>13265</v>
      </c>
      <c r="W152" s="44">
        <v>0</v>
      </c>
      <c r="X152" s="44">
        <v>84418</v>
      </c>
      <c r="Y152" s="44">
        <v>0</v>
      </c>
      <c r="Z152" s="44">
        <v>0</v>
      </c>
      <c r="AA152" s="44">
        <v>11105883</v>
      </c>
      <c r="AB152" s="44">
        <v>0</v>
      </c>
      <c r="AC152" s="44">
        <v>0</v>
      </c>
    </row>
    <row r="153" spans="1:29" x14ac:dyDescent="0.3">
      <c r="A153" s="46" t="s">
        <v>312</v>
      </c>
      <c r="B153" t="s">
        <v>2303</v>
      </c>
      <c r="C153">
        <v>1</v>
      </c>
      <c r="D153">
        <v>0</v>
      </c>
      <c r="E153" s="44">
        <v>29177618</v>
      </c>
      <c r="F153" s="44">
        <v>777855</v>
      </c>
      <c r="G153" s="44">
        <v>0</v>
      </c>
      <c r="H153" s="44">
        <v>0</v>
      </c>
      <c r="I153" s="44">
        <v>2885148</v>
      </c>
      <c r="J153" s="44">
        <v>4397602</v>
      </c>
      <c r="K153" s="44">
        <v>0</v>
      </c>
      <c r="L153" s="44">
        <v>0</v>
      </c>
      <c r="M153" s="44">
        <v>0</v>
      </c>
      <c r="N153" s="44">
        <v>0</v>
      </c>
      <c r="O153" s="44">
        <v>0</v>
      </c>
      <c r="P153" s="44">
        <v>2012572</v>
      </c>
      <c r="Q153" s="44">
        <v>748440</v>
      </c>
      <c r="R153" s="44">
        <v>1367782</v>
      </c>
      <c r="S153" s="44">
        <v>25034</v>
      </c>
      <c r="T153" s="44">
        <v>17155</v>
      </c>
      <c r="U153" s="44">
        <v>106022</v>
      </c>
      <c r="V153" s="44">
        <v>66524</v>
      </c>
      <c r="W153" s="44">
        <v>0</v>
      </c>
      <c r="X153" s="44">
        <v>954166</v>
      </c>
      <c r="Y153" s="44">
        <v>0</v>
      </c>
      <c r="Z153" s="44">
        <v>0</v>
      </c>
      <c r="AA153" s="44">
        <v>42535918</v>
      </c>
      <c r="AB153" s="44">
        <v>0</v>
      </c>
      <c r="AC153" s="44">
        <v>820537</v>
      </c>
    </row>
    <row r="154" spans="1:29" x14ac:dyDescent="0.3">
      <c r="A154" s="46" t="s">
        <v>314</v>
      </c>
      <c r="B154" t="s">
        <v>2304</v>
      </c>
      <c r="C154">
        <v>1</v>
      </c>
      <c r="D154">
        <v>0</v>
      </c>
      <c r="E154" s="44">
        <v>22194491</v>
      </c>
      <c r="F154" s="44">
        <v>0</v>
      </c>
      <c r="G154" s="44">
        <v>0</v>
      </c>
      <c r="H154" s="44">
        <v>0</v>
      </c>
      <c r="I154" s="44">
        <v>5022621</v>
      </c>
      <c r="J154" s="44">
        <v>6048748</v>
      </c>
      <c r="K154" s="44">
        <v>0</v>
      </c>
      <c r="L154" s="44">
        <v>0</v>
      </c>
      <c r="M154" s="44">
        <v>0</v>
      </c>
      <c r="N154" s="44">
        <v>0</v>
      </c>
      <c r="O154" s="44">
        <v>0</v>
      </c>
      <c r="P154" s="44">
        <v>2542652</v>
      </c>
      <c r="Q154" s="44">
        <v>884469</v>
      </c>
      <c r="R154" s="44">
        <v>1115754</v>
      </c>
      <c r="S154" s="44">
        <v>96232</v>
      </c>
      <c r="T154" s="44">
        <v>40150</v>
      </c>
      <c r="U154" s="44">
        <v>363131</v>
      </c>
      <c r="V154" s="44">
        <v>105092</v>
      </c>
      <c r="W154" s="44">
        <v>0</v>
      </c>
      <c r="X154" s="44">
        <v>340200</v>
      </c>
      <c r="Y154" s="44">
        <v>0</v>
      </c>
      <c r="Z154" s="44">
        <v>0</v>
      </c>
      <c r="AA154" s="44">
        <v>38753540</v>
      </c>
      <c r="AB154" s="44">
        <v>0</v>
      </c>
      <c r="AC154" s="44">
        <v>0</v>
      </c>
    </row>
    <row r="155" spans="1:29" x14ac:dyDescent="0.3">
      <c r="A155" s="46" t="s">
        <v>274</v>
      </c>
      <c r="B155" t="s">
        <v>2305</v>
      </c>
      <c r="C155">
        <v>1</v>
      </c>
      <c r="D155">
        <v>0</v>
      </c>
      <c r="E155" s="44">
        <v>10243531</v>
      </c>
      <c r="F155" s="44">
        <v>0</v>
      </c>
      <c r="G155" s="44">
        <v>0</v>
      </c>
      <c r="H155" s="44">
        <v>0</v>
      </c>
      <c r="I155" s="44">
        <v>1232506</v>
      </c>
      <c r="J155" s="44">
        <v>3577952</v>
      </c>
      <c r="K155" s="44">
        <v>0</v>
      </c>
      <c r="L155" s="44">
        <v>0</v>
      </c>
      <c r="M155" s="44">
        <v>0</v>
      </c>
      <c r="N155" s="44">
        <v>0</v>
      </c>
      <c r="O155" s="44">
        <v>0</v>
      </c>
      <c r="P155" s="44">
        <v>1092340</v>
      </c>
      <c r="Q155" s="44">
        <v>252669</v>
      </c>
      <c r="R155" s="44">
        <v>302373</v>
      </c>
      <c r="S155" s="44">
        <v>20313</v>
      </c>
      <c r="T155" s="44">
        <v>8475</v>
      </c>
      <c r="U155" s="44">
        <v>81259</v>
      </c>
      <c r="V155" s="44">
        <v>24349</v>
      </c>
      <c r="W155" s="44">
        <v>0</v>
      </c>
      <c r="X155" s="44">
        <v>180158</v>
      </c>
      <c r="Y155" s="44">
        <v>0</v>
      </c>
      <c r="Z155" s="44">
        <v>0</v>
      </c>
      <c r="AA155" s="44">
        <v>17015925</v>
      </c>
      <c r="AB155" s="44">
        <v>0</v>
      </c>
      <c r="AC155" s="44">
        <v>0</v>
      </c>
    </row>
    <row r="156" spans="1:29" x14ac:dyDescent="0.3">
      <c r="A156" s="46" t="s">
        <v>316</v>
      </c>
      <c r="B156" t="s">
        <v>2306</v>
      </c>
      <c r="C156">
        <v>1</v>
      </c>
      <c r="D156">
        <v>0</v>
      </c>
      <c r="E156" s="44">
        <v>5206493</v>
      </c>
      <c r="F156" s="44">
        <v>0</v>
      </c>
      <c r="G156" s="44">
        <v>0</v>
      </c>
      <c r="H156" s="44">
        <v>3016</v>
      </c>
      <c r="I156" s="44">
        <v>988065</v>
      </c>
      <c r="J156" s="44">
        <v>521717</v>
      </c>
      <c r="K156" s="44">
        <v>0</v>
      </c>
      <c r="L156" s="44">
        <v>0</v>
      </c>
      <c r="M156" s="44">
        <v>0</v>
      </c>
      <c r="N156" s="44">
        <v>0</v>
      </c>
      <c r="O156" s="44">
        <v>0</v>
      </c>
      <c r="P156" s="44">
        <v>727176</v>
      </c>
      <c r="Q156" s="44">
        <v>94503</v>
      </c>
      <c r="R156" s="44">
        <v>164357</v>
      </c>
      <c r="S156" s="44">
        <v>8674</v>
      </c>
      <c r="T156" s="44">
        <v>3618</v>
      </c>
      <c r="U156" s="44">
        <v>35009</v>
      </c>
      <c r="V156" s="44">
        <v>10005</v>
      </c>
      <c r="W156" s="44">
        <v>0</v>
      </c>
      <c r="X156" s="44">
        <v>81245</v>
      </c>
      <c r="Y156" s="44">
        <v>0</v>
      </c>
      <c r="Z156" s="44">
        <v>0</v>
      </c>
      <c r="AA156" s="44">
        <v>7843878</v>
      </c>
      <c r="AB156" s="44">
        <v>0</v>
      </c>
      <c r="AC156" s="44">
        <v>0</v>
      </c>
    </row>
    <row r="157" spans="1:29" x14ac:dyDescent="0.3">
      <c r="A157" s="46" t="s">
        <v>318</v>
      </c>
      <c r="B157" t="s">
        <v>2307</v>
      </c>
      <c r="C157">
        <v>1</v>
      </c>
      <c r="D157">
        <v>0</v>
      </c>
      <c r="E157" s="44">
        <v>15988881</v>
      </c>
      <c r="F157" s="44">
        <v>0</v>
      </c>
      <c r="G157" s="44">
        <v>0</v>
      </c>
      <c r="H157" s="44">
        <v>0</v>
      </c>
      <c r="I157" s="44">
        <v>3726700</v>
      </c>
      <c r="J157" s="44">
        <v>3682938</v>
      </c>
      <c r="K157" s="44">
        <v>0</v>
      </c>
      <c r="L157" s="44">
        <v>0</v>
      </c>
      <c r="M157" s="44">
        <v>0</v>
      </c>
      <c r="N157" s="44">
        <v>0</v>
      </c>
      <c r="O157" s="44">
        <v>0</v>
      </c>
      <c r="P157" s="44">
        <v>2618186</v>
      </c>
      <c r="Q157" s="44">
        <v>775991</v>
      </c>
      <c r="R157" s="44">
        <v>537841</v>
      </c>
      <c r="S157" s="44">
        <v>76249</v>
      </c>
      <c r="T157" s="44">
        <v>31812</v>
      </c>
      <c r="U157" s="44">
        <v>314667</v>
      </c>
      <c r="V157" s="44">
        <v>72552</v>
      </c>
      <c r="W157" s="44">
        <v>0</v>
      </c>
      <c r="X157" s="44">
        <v>270000</v>
      </c>
      <c r="Y157" s="44">
        <v>0</v>
      </c>
      <c r="Z157" s="44">
        <v>0</v>
      </c>
      <c r="AA157" s="44">
        <v>28095817</v>
      </c>
      <c r="AB157" s="44">
        <v>0</v>
      </c>
      <c r="AC157" s="44">
        <v>0</v>
      </c>
    </row>
    <row r="158" spans="1:29" x14ac:dyDescent="0.3">
      <c r="A158" s="46" t="s">
        <v>324</v>
      </c>
      <c r="B158" t="s">
        <v>2308</v>
      </c>
      <c r="C158">
        <v>1</v>
      </c>
      <c r="D158">
        <v>0</v>
      </c>
      <c r="E158" s="44">
        <v>13755173</v>
      </c>
      <c r="F158" s="44">
        <v>71667</v>
      </c>
      <c r="G158" s="44">
        <v>0</v>
      </c>
      <c r="H158" s="44">
        <v>0</v>
      </c>
      <c r="I158" s="44">
        <v>951613</v>
      </c>
      <c r="J158" s="44">
        <v>3419698</v>
      </c>
      <c r="K158" s="44">
        <v>0</v>
      </c>
      <c r="L158" s="44">
        <v>0</v>
      </c>
      <c r="M158" s="44">
        <v>0</v>
      </c>
      <c r="N158" s="44">
        <v>0</v>
      </c>
      <c r="O158" s="44">
        <v>0</v>
      </c>
      <c r="P158" s="44">
        <v>1774935</v>
      </c>
      <c r="Q158" s="44">
        <v>54761</v>
      </c>
      <c r="R158" s="44">
        <v>691432</v>
      </c>
      <c r="S158" s="44">
        <v>26755</v>
      </c>
      <c r="T158" s="44">
        <v>11162</v>
      </c>
      <c r="U158" s="44">
        <v>112423</v>
      </c>
      <c r="V158" s="44">
        <v>33065</v>
      </c>
      <c r="W158" s="44">
        <v>0</v>
      </c>
      <c r="X158" s="44">
        <v>260275</v>
      </c>
      <c r="Y158" s="44">
        <v>0</v>
      </c>
      <c r="Z158" s="44">
        <v>0</v>
      </c>
      <c r="AA158" s="44">
        <v>21162959</v>
      </c>
      <c r="AB158" s="44">
        <v>0</v>
      </c>
      <c r="AC158" s="44">
        <v>0</v>
      </c>
    </row>
    <row r="159" spans="1:29" x14ac:dyDescent="0.3">
      <c r="A159" s="46" t="s">
        <v>310</v>
      </c>
      <c r="B159" t="s">
        <v>2309</v>
      </c>
      <c r="C159">
        <v>1</v>
      </c>
      <c r="D159">
        <v>0</v>
      </c>
      <c r="E159" s="44">
        <v>39888801</v>
      </c>
      <c r="F159" s="44">
        <v>195168</v>
      </c>
      <c r="G159" s="44">
        <v>0</v>
      </c>
      <c r="H159" s="44">
        <v>0</v>
      </c>
      <c r="I159" s="44">
        <v>4774158</v>
      </c>
      <c r="J159" s="44">
        <v>7912943</v>
      </c>
      <c r="K159" s="44">
        <v>0</v>
      </c>
      <c r="L159" s="44">
        <v>0</v>
      </c>
      <c r="M159" s="44">
        <v>0</v>
      </c>
      <c r="N159" s="44">
        <v>0</v>
      </c>
      <c r="O159" s="44">
        <v>0</v>
      </c>
      <c r="P159" s="44">
        <v>3524618</v>
      </c>
      <c r="Q159" s="44">
        <v>459761</v>
      </c>
      <c r="R159" s="44">
        <v>2171676</v>
      </c>
      <c r="S159" s="44">
        <v>168181</v>
      </c>
      <c r="T159" s="44">
        <v>70168</v>
      </c>
      <c r="U159" s="44">
        <v>482136</v>
      </c>
      <c r="V159" s="44">
        <v>176330</v>
      </c>
      <c r="W159" s="44">
        <v>0</v>
      </c>
      <c r="X159" s="44">
        <v>887210</v>
      </c>
      <c r="Y159" s="44">
        <v>0</v>
      </c>
      <c r="Z159" s="44">
        <v>0</v>
      </c>
      <c r="AA159" s="44">
        <v>60711150</v>
      </c>
      <c r="AB159" s="44">
        <v>0</v>
      </c>
      <c r="AC159" s="44">
        <v>301599</v>
      </c>
    </row>
    <row r="160" spans="1:29" x14ac:dyDescent="0.3">
      <c r="A160" s="46" t="s">
        <v>326</v>
      </c>
      <c r="B160" t="s">
        <v>2310</v>
      </c>
      <c r="C160">
        <v>1</v>
      </c>
      <c r="D160">
        <v>0</v>
      </c>
      <c r="E160" s="44">
        <v>34222598</v>
      </c>
      <c r="F160" s="44">
        <v>0</v>
      </c>
      <c r="G160" s="44">
        <v>0</v>
      </c>
      <c r="H160" s="44">
        <v>0</v>
      </c>
      <c r="I160" s="44">
        <v>4783035</v>
      </c>
      <c r="J160" s="44">
        <v>3810916</v>
      </c>
      <c r="K160" s="44">
        <v>0</v>
      </c>
      <c r="L160" s="44">
        <v>0</v>
      </c>
      <c r="M160" s="44">
        <v>0</v>
      </c>
      <c r="N160" s="44">
        <v>0</v>
      </c>
      <c r="O160" s="44">
        <v>0</v>
      </c>
      <c r="P160" s="44">
        <v>2375860</v>
      </c>
      <c r="Q160" s="44">
        <v>1326560</v>
      </c>
      <c r="R160" s="44">
        <v>1355781</v>
      </c>
      <c r="S160" s="44">
        <v>104276</v>
      </c>
      <c r="T160" s="44">
        <v>41205</v>
      </c>
      <c r="U160" s="44">
        <v>412702</v>
      </c>
      <c r="V160" s="44">
        <v>113203</v>
      </c>
      <c r="W160" s="44">
        <v>0</v>
      </c>
      <c r="X160" s="44">
        <v>643437</v>
      </c>
      <c r="Y160" s="44">
        <v>0</v>
      </c>
      <c r="Z160" s="44">
        <v>0</v>
      </c>
      <c r="AA160" s="44">
        <v>49189573</v>
      </c>
      <c r="AB160" s="44">
        <v>0</v>
      </c>
      <c r="AC160" s="44">
        <v>0</v>
      </c>
    </row>
    <row r="161" spans="1:29" x14ac:dyDescent="0.3">
      <c r="A161" s="46" t="s">
        <v>331</v>
      </c>
      <c r="B161" t="s">
        <v>2311</v>
      </c>
      <c r="C161">
        <v>1</v>
      </c>
      <c r="D161">
        <v>0</v>
      </c>
      <c r="E161" s="44">
        <v>3820318</v>
      </c>
      <c r="F161" s="44">
        <v>0</v>
      </c>
      <c r="G161" s="44">
        <v>70000</v>
      </c>
      <c r="H161" s="44">
        <v>0</v>
      </c>
      <c r="I161" s="44">
        <v>347185</v>
      </c>
      <c r="J161" s="44">
        <v>302499</v>
      </c>
      <c r="K161" s="44">
        <v>0</v>
      </c>
      <c r="L161" s="44">
        <v>0</v>
      </c>
      <c r="M161" s="44">
        <v>0</v>
      </c>
      <c r="N161" s="44">
        <v>0</v>
      </c>
      <c r="O161" s="44">
        <v>0</v>
      </c>
      <c r="P161" s="44">
        <v>347539</v>
      </c>
      <c r="Q161" s="44">
        <v>0</v>
      </c>
      <c r="R161" s="44">
        <v>0</v>
      </c>
      <c r="S161" s="44">
        <v>4285</v>
      </c>
      <c r="T161" s="44">
        <v>1392</v>
      </c>
      <c r="U161" s="44">
        <v>17184</v>
      </c>
      <c r="V161" s="44">
        <v>4534</v>
      </c>
      <c r="W161" s="44">
        <v>0</v>
      </c>
      <c r="X161" s="44">
        <v>66424</v>
      </c>
      <c r="Y161" s="44">
        <v>1248</v>
      </c>
      <c r="Z161" s="44">
        <v>0</v>
      </c>
      <c r="AA161" s="44">
        <v>4982608</v>
      </c>
      <c r="AB161" s="44">
        <v>0</v>
      </c>
      <c r="AC161" s="44">
        <v>100000</v>
      </c>
    </row>
    <row r="162" spans="1:29" x14ac:dyDescent="0.3">
      <c r="A162" s="46" t="s">
        <v>335</v>
      </c>
      <c r="B162" t="s">
        <v>2312</v>
      </c>
      <c r="C162">
        <v>1</v>
      </c>
      <c r="D162">
        <v>0</v>
      </c>
      <c r="E162" s="44">
        <v>444849</v>
      </c>
      <c r="F162" s="44">
        <v>0</v>
      </c>
      <c r="G162" s="44">
        <v>170528</v>
      </c>
      <c r="H162" s="44">
        <v>0</v>
      </c>
      <c r="I162" s="44">
        <v>16146</v>
      </c>
      <c r="J162" s="44">
        <v>364</v>
      </c>
      <c r="K162" s="44">
        <v>0</v>
      </c>
      <c r="L162" s="44">
        <v>0</v>
      </c>
      <c r="M162" s="44">
        <v>0</v>
      </c>
      <c r="N162" s="44">
        <v>0</v>
      </c>
      <c r="O162" s="44">
        <v>0</v>
      </c>
      <c r="P162" s="44">
        <v>71561</v>
      </c>
      <c r="Q162" s="44">
        <v>0</v>
      </c>
      <c r="R162" s="44">
        <v>0</v>
      </c>
      <c r="S162" s="44">
        <v>2397</v>
      </c>
      <c r="T162" s="44">
        <v>1000</v>
      </c>
      <c r="U162" s="44">
        <v>7282</v>
      </c>
      <c r="V162" s="44">
        <v>0</v>
      </c>
      <c r="W162" s="44">
        <v>0</v>
      </c>
      <c r="X162" s="44">
        <v>8100</v>
      </c>
      <c r="Y162" s="44">
        <v>1555</v>
      </c>
      <c r="Z162" s="44">
        <v>0</v>
      </c>
      <c r="AA162" s="44">
        <v>723782</v>
      </c>
      <c r="AB162" s="44">
        <v>0</v>
      </c>
      <c r="AC162" s="44">
        <v>0</v>
      </c>
    </row>
    <row r="163" spans="1:29" x14ac:dyDescent="0.3">
      <c r="A163" s="46" t="s">
        <v>339</v>
      </c>
      <c r="B163" t="s">
        <v>2313</v>
      </c>
      <c r="C163">
        <v>1</v>
      </c>
      <c r="D163">
        <v>0</v>
      </c>
      <c r="E163" s="44">
        <v>909106</v>
      </c>
      <c r="F163" s="44">
        <v>0</v>
      </c>
      <c r="G163" s="44">
        <v>285697</v>
      </c>
      <c r="H163" s="44">
        <v>0</v>
      </c>
      <c r="I163" s="44">
        <v>12780</v>
      </c>
      <c r="J163" s="44">
        <v>57018</v>
      </c>
      <c r="K163" s="44">
        <v>0</v>
      </c>
      <c r="L163" s="44">
        <v>0</v>
      </c>
      <c r="M163" s="44">
        <v>0</v>
      </c>
      <c r="N163" s="44">
        <v>0</v>
      </c>
      <c r="O163" s="44">
        <v>0</v>
      </c>
      <c r="P163" s="44">
        <v>70986</v>
      </c>
      <c r="Q163" s="44">
        <v>0</v>
      </c>
      <c r="R163" s="44">
        <v>5969</v>
      </c>
      <c r="S163" s="44">
        <v>1409</v>
      </c>
      <c r="T163" s="44">
        <v>587</v>
      </c>
      <c r="U163" s="44">
        <v>5243</v>
      </c>
      <c r="V163" s="44">
        <v>0</v>
      </c>
      <c r="W163" s="44">
        <v>0</v>
      </c>
      <c r="X163" s="44">
        <v>13500</v>
      </c>
      <c r="Y163" s="44">
        <v>0</v>
      </c>
      <c r="Z163" s="44">
        <v>0</v>
      </c>
      <c r="AA163" s="44">
        <v>1362295</v>
      </c>
      <c r="AB163" s="44">
        <v>0</v>
      </c>
      <c r="AC163" s="44">
        <v>0</v>
      </c>
    </row>
    <row r="164" spans="1:29" x14ac:dyDescent="0.3">
      <c r="A164" s="46" t="s">
        <v>341</v>
      </c>
      <c r="B164" t="s">
        <v>2314</v>
      </c>
      <c r="C164">
        <v>1</v>
      </c>
      <c r="D164">
        <v>0</v>
      </c>
      <c r="E164" s="44">
        <v>8500800</v>
      </c>
      <c r="F164" s="44">
        <v>0</v>
      </c>
      <c r="G164" s="44">
        <v>75884</v>
      </c>
      <c r="H164" s="44">
        <v>0</v>
      </c>
      <c r="I164" s="44">
        <v>773502</v>
      </c>
      <c r="J164" s="44">
        <v>1664567</v>
      </c>
      <c r="K164" s="44">
        <v>0</v>
      </c>
      <c r="L164" s="44">
        <v>0</v>
      </c>
      <c r="M164" s="44">
        <v>0</v>
      </c>
      <c r="N164" s="44">
        <v>0</v>
      </c>
      <c r="O164" s="44">
        <v>0</v>
      </c>
      <c r="P164" s="44">
        <v>867636</v>
      </c>
      <c r="Q164" s="44">
        <v>298873</v>
      </c>
      <c r="R164" s="44">
        <v>87342</v>
      </c>
      <c r="S164" s="44">
        <v>10247</v>
      </c>
      <c r="T164" s="44">
        <v>4275</v>
      </c>
      <c r="U164" s="44">
        <v>39902</v>
      </c>
      <c r="V164" s="44">
        <v>13458</v>
      </c>
      <c r="W164" s="44">
        <v>0</v>
      </c>
      <c r="X164" s="44">
        <v>163268</v>
      </c>
      <c r="Y164" s="44">
        <v>0</v>
      </c>
      <c r="Z164" s="44">
        <v>0</v>
      </c>
      <c r="AA164" s="44">
        <v>12499754</v>
      </c>
      <c r="AB164" s="44">
        <v>0</v>
      </c>
      <c r="AC164" s="44">
        <v>100000</v>
      </c>
    </row>
    <row r="165" spans="1:29" x14ac:dyDescent="0.3">
      <c r="A165" s="46" t="s">
        <v>343</v>
      </c>
      <c r="B165" t="s">
        <v>2315</v>
      </c>
      <c r="C165">
        <v>1</v>
      </c>
      <c r="D165">
        <v>0</v>
      </c>
      <c r="E165" s="44">
        <v>321562</v>
      </c>
      <c r="F165" s="44">
        <v>0</v>
      </c>
      <c r="G165" s="44">
        <v>70000</v>
      </c>
      <c r="H165" s="44">
        <v>32</v>
      </c>
      <c r="I165" s="44">
        <v>8846</v>
      </c>
      <c r="J165" s="44">
        <v>89117</v>
      </c>
      <c r="K165" s="44">
        <v>0</v>
      </c>
      <c r="L165" s="44">
        <v>0</v>
      </c>
      <c r="M165" s="44">
        <v>0</v>
      </c>
      <c r="N165" s="44">
        <v>0</v>
      </c>
      <c r="O165" s="44">
        <v>0</v>
      </c>
      <c r="P165" s="44">
        <v>109144</v>
      </c>
      <c r="Q165" s="44">
        <v>0</v>
      </c>
      <c r="R165" s="44">
        <v>0</v>
      </c>
      <c r="S165" s="44">
        <v>1184</v>
      </c>
      <c r="T165" s="44">
        <v>493</v>
      </c>
      <c r="U165" s="44">
        <v>4136</v>
      </c>
      <c r="V165" s="44">
        <v>0</v>
      </c>
      <c r="W165" s="44">
        <v>0</v>
      </c>
      <c r="X165" s="44">
        <v>2700</v>
      </c>
      <c r="Y165" s="44">
        <v>0</v>
      </c>
      <c r="Z165" s="44">
        <v>0</v>
      </c>
      <c r="AA165" s="44">
        <v>607214</v>
      </c>
      <c r="AB165" s="44">
        <v>0</v>
      </c>
      <c r="AC165" s="44">
        <v>0</v>
      </c>
    </row>
    <row r="166" spans="1:29" x14ac:dyDescent="0.3">
      <c r="A166" s="46" t="s">
        <v>337</v>
      </c>
      <c r="B166" t="s">
        <v>2316</v>
      </c>
      <c r="C166">
        <v>1</v>
      </c>
      <c r="D166">
        <v>0</v>
      </c>
      <c r="E166" s="44">
        <v>1852895</v>
      </c>
      <c r="F166" s="44">
        <v>0</v>
      </c>
      <c r="G166" s="44">
        <v>150669</v>
      </c>
      <c r="H166" s="44">
        <v>158</v>
      </c>
      <c r="I166" s="44">
        <v>52051</v>
      </c>
      <c r="J166" s="44">
        <v>61975</v>
      </c>
      <c r="K166" s="44">
        <v>0</v>
      </c>
      <c r="L166" s="44">
        <v>0</v>
      </c>
      <c r="M166" s="44">
        <v>0</v>
      </c>
      <c r="N166" s="44">
        <v>0</v>
      </c>
      <c r="O166" s="44">
        <v>0</v>
      </c>
      <c r="P166" s="44">
        <v>343039</v>
      </c>
      <c r="Q166" s="44">
        <v>54381</v>
      </c>
      <c r="R166" s="44">
        <v>0</v>
      </c>
      <c r="S166" s="44">
        <v>4341</v>
      </c>
      <c r="T166" s="44">
        <v>5856</v>
      </c>
      <c r="U166" s="44">
        <v>30473</v>
      </c>
      <c r="V166" s="44">
        <v>0</v>
      </c>
      <c r="W166" s="44">
        <v>0</v>
      </c>
      <c r="X166" s="44">
        <v>405000</v>
      </c>
      <c r="Y166" s="44">
        <v>0</v>
      </c>
      <c r="Z166" s="44">
        <v>0</v>
      </c>
      <c r="AA166" s="44">
        <v>2960838</v>
      </c>
      <c r="AB166" s="44">
        <v>0</v>
      </c>
      <c r="AC166" s="44">
        <v>0</v>
      </c>
    </row>
    <row r="167" spans="1:29" x14ac:dyDescent="0.3">
      <c r="A167" s="46" t="s">
        <v>345</v>
      </c>
      <c r="B167" t="s">
        <v>2317</v>
      </c>
      <c r="C167">
        <v>1</v>
      </c>
      <c r="D167">
        <v>0</v>
      </c>
      <c r="E167" s="44">
        <v>736469</v>
      </c>
      <c r="F167" s="44">
        <v>0</v>
      </c>
      <c r="G167" s="44">
        <v>181474</v>
      </c>
      <c r="H167" s="44">
        <v>223</v>
      </c>
      <c r="I167" s="44">
        <v>28045</v>
      </c>
      <c r="J167" s="44">
        <v>54035</v>
      </c>
      <c r="K167" s="44">
        <v>0</v>
      </c>
      <c r="L167" s="44">
        <v>0</v>
      </c>
      <c r="M167" s="44">
        <v>0</v>
      </c>
      <c r="N167" s="44">
        <v>0</v>
      </c>
      <c r="O167" s="44">
        <v>0</v>
      </c>
      <c r="P167" s="44">
        <v>94644</v>
      </c>
      <c r="Q167" s="44">
        <v>0</v>
      </c>
      <c r="R167" s="44">
        <v>0</v>
      </c>
      <c r="S167" s="44">
        <v>3925</v>
      </c>
      <c r="T167" s="44">
        <v>1637</v>
      </c>
      <c r="U167" s="44">
        <v>14679</v>
      </c>
      <c r="V167" s="44">
        <v>0</v>
      </c>
      <c r="W167" s="44">
        <v>0</v>
      </c>
      <c r="X167" s="44">
        <v>0</v>
      </c>
      <c r="Y167" s="44">
        <v>0</v>
      </c>
      <c r="Z167" s="44">
        <v>0</v>
      </c>
      <c r="AA167" s="44">
        <v>1115131</v>
      </c>
      <c r="AB167" s="44">
        <v>0</v>
      </c>
      <c r="AC167" s="44">
        <v>0</v>
      </c>
    </row>
    <row r="168" spans="1:29" x14ac:dyDescent="0.3">
      <c r="A168" s="46" t="s">
        <v>347</v>
      </c>
      <c r="B168" t="s">
        <v>2318</v>
      </c>
      <c r="C168">
        <v>1</v>
      </c>
      <c r="D168">
        <v>0</v>
      </c>
      <c r="E168" s="44">
        <v>5596242</v>
      </c>
      <c r="F168" s="44">
        <v>0</v>
      </c>
      <c r="G168" s="44">
        <v>247326</v>
      </c>
      <c r="H168" s="44">
        <v>0</v>
      </c>
      <c r="I168" s="44">
        <v>372290</v>
      </c>
      <c r="J168" s="44">
        <v>1291760</v>
      </c>
      <c r="K168" s="44">
        <v>236347</v>
      </c>
      <c r="L168" s="44">
        <v>0</v>
      </c>
      <c r="M168" s="44">
        <v>0</v>
      </c>
      <c r="N168" s="44">
        <v>0</v>
      </c>
      <c r="O168" s="44">
        <v>0</v>
      </c>
      <c r="P168" s="44">
        <v>269570</v>
      </c>
      <c r="Q168" s="44">
        <v>58326</v>
      </c>
      <c r="R168" s="44">
        <v>8334</v>
      </c>
      <c r="S168" s="44">
        <v>12299</v>
      </c>
      <c r="T168" s="44">
        <v>5131</v>
      </c>
      <c r="U168" s="44">
        <v>43979</v>
      </c>
      <c r="V168" s="44">
        <v>914</v>
      </c>
      <c r="W168" s="44">
        <v>0</v>
      </c>
      <c r="X168" s="44">
        <v>62100</v>
      </c>
      <c r="Y168" s="44">
        <v>0</v>
      </c>
      <c r="Z168" s="44">
        <v>0</v>
      </c>
      <c r="AA168" s="44">
        <v>8204618</v>
      </c>
      <c r="AB168" s="44">
        <v>0</v>
      </c>
      <c r="AC168" s="44">
        <v>100000</v>
      </c>
    </row>
    <row r="169" spans="1:29" x14ac:dyDescent="0.3">
      <c r="A169" s="46" t="s">
        <v>351</v>
      </c>
      <c r="B169" t="s">
        <v>2319</v>
      </c>
      <c r="C169">
        <v>1</v>
      </c>
      <c r="D169">
        <v>0</v>
      </c>
      <c r="E169" s="44">
        <v>1763961</v>
      </c>
      <c r="F169" s="44">
        <v>0</v>
      </c>
      <c r="G169" s="44">
        <v>127909</v>
      </c>
      <c r="H169" s="44">
        <v>0</v>
      </c>
      <c r="I169" s="44">
        <v>118735</v>
      </c>
      <c r="J169" s="44">
        <v>324659</v>
      </c>
      <c r="K169" s="44">
        <v>0</v>
      </c>
      <c r="L169" s="44">
        <v>0</v>
      </c>
      <c r="M169" s="44">
        <v>0</v>
      </c>
      <c r="N169" s="44">
        <v>0</v>
      </c>
      <c r="O169" s="44">
        <v>0</v>
      </c>
      <c r="P169" s="44">
        <v>140198</v>
      </c>
      <c r="Q169" s="44">
        <v>33699</v>
      </c>
      <c r="R169" s="44">
        <v>67144</v>
      </c>
      <c r="S169" s="44">
        <v>1707</v>
      </c>
      <c r="T169" s="44">
        <v>1618</v>
      </c>
      <c r="U169" s="44">
        <v>14388</v>
      </c>
      <c r="V169" s="44">
        <v>0</v>
      </c>
      <c r="W169" s="44">
        <v>0</v>
      </c>
      <c r="X169" s="44">
        <v>25138</v>
      </c>
      <c r="Y169" s="44">
        <v>0</v>
      </c>
      <c r="Z169" s="44">
        <v>0</v>
      </c>
      <c r="AA169" s="44">
        <v>2619156</v>
      </c>
      <c r="AB169" s="44">
        <v>0</v>
      </c>
      <c r="AC169" s="44">
        <v>0</v>
      </c>
    </row>
    <row r="170" spans="1:29" x14ac:dyDescent="0.3">
      <c r="A170" s="46" t="s">
        <v>2731</v>
      </c>
      <c r="B170" t="s">
        <v>2733</v>
      </c>
      <c r="C170">
        <v>1</v>
      </c>
      <c r="D170">
        <v>1</v>
      </c>
      <c r="E170" s="44">
        <v>4543786</v>
      </c>
      <c r="F170" s="44">
        <v>0</v>
      </c>
      <c r="G170" s="44">
        <v>209232</v>
      </c>
      <c r="H170" s="44">
        <v>0</v>
      </c>
      <c r="I170" s="44">
        <v>359745</v>
      </c>
      <c r="J170" s="44">
        <v>175297</v>
      </c>
      <c r="K170" s="44">
        <v>0</v>
      </c>
      <c r="L170" s="44">
        <v>657839</v>
      </c>
      <c r="M170" s="44">
        <v>0</v>
      </c>
      <c r="N170" s="44">
        <v>0</v>
      </c>
      <c r="O170" s="44">
        <v>0</v>
      </c>
      <c r="P170" s="44">
        <v>508856</v>
      </c>
      <c r="Q170" s="44">
        <v>87472</v>
      </c>
      <c r="R170" s="44">
        <v>21572</v>
      </c>
      <c r="S170" s="44">
        <v>6876</v>
      </c>
      <c r="T170" s="44">
        <v>2868</v>
      </c>
      <c r="U170" s="44">
        <v>24524</v>
      </c>
      <c r="V170" s="44">
        <v>2986</v>
      </c>
      <c r="W170" s="44">
        <v>0</v>
      </c>
      <c r="X170" s="44">
        <v>166525</v>
      </c>
      <c r="Y170" s="44">
        <v>3796</v>
      </c>
      <c r="Z170" s="44">
        <v>0</v>
      </c>
      <c r="AA170" s="44">
        <v>6771374</v>
      </c>
      <c r="AB170" s="44">
        <v>0</v>
      </c>
      <c r="AC170" s="44">
        <v>100000</v>
      </c>
    </row>
    <row r="171" spans="1:29" x14ac:dyDescent="0.3">
      <c r="A171" s="46" t="s">
        <v>366</v>
      </c>
      <c r="B171" t="s">
        <v>2320</v>
      </c>
      <c r="C171">
        <v>1</v>
      </c>
      <c r="D171">
        <v>0</v>
      </c>
      <c r="E171" s="44">
        <v>6937033</v>
      </c>
      <c r="F171" s="44">
        <v>0</v>
      </c>
      <c r="G171" s="44">
        <v>0</v>
      </c>
      <c r="H171" s="44">
        <v>0</v>
      </c>
      <c r="I171" s="44">
        <v>442442</v>
      </c>
      <c r="J171" s="44">
        <v>628240</v>
      </c>
      <c r="K171" s="44">
        <v>0</v>
      </c>
      <c r="L171" s="44">
        <v>0</v>
      </c>
      <c r="M171" s="44">
        <v>0</v>
      </c>
      <c r="N171" s="44">
        <v>0</v>
      </c>
      <c r="O171" s="44">
        <v>0</v>
      </c>
      <c r="P171" s="44">
        <v>1263266</v>
      </c>
      <c r="Q171" s="44">
        <v>199708</v>
      </c>
      <c r="R171" s="44">
        <v>0</v>
      </c>
      <c r="S171" s="44">
        <v>10891</v>
      </c>
      <c r="T171" s="44">
        <v>4543</v>
      </c>
      <c r="U171" s="44">
        <v>42872</v>
      </c>
      <c r="V171" s="44">
        <v>8744</v>
      </c>
      <c r="W171" s="44">
        <v>0</v>
      </c>
      <c r="X171" s="44">
        <v>97907</v>
      </c>
      <c r="Y171" s="44">
        <v>0</v>
      </c>
      <c r="Z171" s="44">
        <v>0</v>
      </c>
      <c r="AA171" s="44">
        <v>9635646</v>
      </c>
      <c r="AB171" s="44">
        <v>0</v>
      </c>
      <c r="AC171" s="44">
        <v>0</v>
      </c>
    </row>
    <row r="172" spans="1:29" x14ac:dyDescent="0.3">
      <c r="A172" s="46" t="s">
        <v>356</v>
      </c>
      <c r="B172" t="s">
        <v>2321</v>
      </c>
      <c r="C172">
        <v>1</v>
      </c>
      <c r="D172">
        <v>0</v>
      </c>
      <c r="E172" s="44">
        <v>5513602</v>
      </c>
      <c r="F172" s="44">
        <v>0</v>
      </c>
      <c r="G172" s="44">
        <v>0</v>
      </c>
      <c r="H172" s="44">
        <v>0</v>
      </c>
      <c r="I172" s="44">
        <v>511075</v>
      </c>
      <c r="J172" s="44">
        <v>1161615</v>
      </c>
      <c r="K172" s="44">
        <v>0</v>
      </c>
      <c r="L172" s="44">
        <v>0</v>
      </c>
      <c r="M172" s="44">
        <v>0</v>
      </c>
      <c r="N172" s="44">
        <v>0</v>
      </c>
      <c r="O172" s="44">
        <v>0</v>
      </c>
      <c r="P172" s="44">
        <v>1070511</v>
      </c>
      <c r="Q172" s="44">
        <v>156226</v>
      </c>
      <c r="R172" s="44">
        <v>0</v>
      </c>
      <c r="S172" s="44">
        <v>7161</v>
      </c>
      <c r="T172" s="44">
        <v>503</v>
      </c>
      <c r="U172" s="44">
        <v>26504</v>
      </c>
      <c r="V172" s="44">
        <v>4938</v>
      </c>
      <c r="W172" s="44">
        <v>0</v>
      </c>
      <c r="X172" s="44">
        <v>240664</v>
      </c>
      <c r="Y172" s="44">
        <v>0</v>
      </c>
      <c r="Z172" s="44">
        <v>0</v>
      </c>
      <c r="AA172" s="44">
        <v>8692799</v>
      </c>
      <c r="AB172" s="44">
        <v>0</v>
      </c>
      <c r="AC172" s="44">
        <v>100000</v>
      </c>
    </row>
    <row r="173" spans="1:29" x14ac:dyDescent="0.3">
      <c r="A173" s="46" t="s">
        <v>360</v>
      </c>
      <c r="B173" t="s">
        <v>2322</v>
      </c>
      <c r="C173">
        <v>1</v>
      </c>
      <c r="D173">
        <v>0</v>
      </c>
      <c r="E173" s="44">
        <v>19708344</v>
      </c>
      <c r="F173" s="44">
        <v>0</v>
      </c>
      <c r="G173" s="44">
        <v>0</v>
      </c>
      <c r="H173" s="44">
        <v>10756</v>
      </c>
      <c r="I173" s="44">
        <v>923619</v>
      </c>
      <c r="J173" s="44">
        <v>4161839</v>
      </c>
      <c r="K173" s="44">
        <v>0</v>
      </c>
      <c r="L173" s="44">
        <v>0</v>
      </c>
      <c r="M173" s="44">
        <v>0</v>
      </c>
      <c r="N173" s="44">
        <v>0</v>
      </c>
      <c r="O173" s="44">
        <v>0</v>
      </c>
      <c r="P173" s="44">
        <v>5301521</v>
      </c>
      <c r="Q173" s="44">
        <v>349416</v>
      </c>
      <c r="R173" s="44">
        <v>188758</v>
      </c>
      <c r="S173" s="44">
        <v>21991</v>
      </c>
      <c r="T173" s="44">
        <v>9175</v>
      </c>
      <c r="U173" s="44">
        <v>85162</v>
      </c>
      <c r="V173" s="44">
        <v>32720</v>
      </c>
      <c r="W173" s="44">
        <v>0</v>
      </c>
      <c r="X173" s="44">
        <v>152513</v>
      </c>
      <c r="Y173" s="44">
        <v>32260</v>
      </c>
      <c r="Z173" s="44">
        <v>0</v>
      </c>
      <c r="AA173" s="44">
        <v>30978074</v>
      </c>
      <c r="AB173" s="44">
        <v>0</v>
      </c>
      <c r="AC173" s="44">
        <v>200831</v>
      </c>
    </row>
    <row r="174" spans="1:29" x14ac:dyDescent="0.3">
      <c r="A174" s="46" t="s">
        <v>362</v>
      </c>
      <c r="B174" t="s">
        <v>2323</v>
      </c>
      <c r="C174">
        <v>1</v>
      </c>
      <c r="D174">
        <v>0</v>
      </c>
      <c r="E174" s="44">
        <v>6865596</v>
      </c>
      <c r="F174" s="44">
        <v>0</v>
      </c>
      <c r="G174" s="44">
        <v>227664</v>
      </c>
      <c r="H174" s="44">
        <v>0</v>
      </c>
      <c r="I174" s="44">
        <v>427705</v>
      </c>
      <c r="J174" s="44">
        <v>766970</v>
      </c>
      <c r="K174" s="44">
        <v>0</v>
      </c>
      <c r="L174" s="44">
        <v>0</v>
      </c>
      <c r="M174" s="44">
        <v>0</v>
      </c>
      <c r="N174" s="44">
        <v>0</v>
      </c>
      <c r="O174" s="44">
        <v>0</v>
      </c>
      <c r="P174" s="44">
        <v>470737</v>
      </c>
      <c r="Q174" s="44">
        <v>83930</v>
      </c>
      <c r="R174" s="44">
        <v>2186</v>
      </c>
      <c r="S174" s="44">
        <v>18126</v>
      </c>
      <c r="T174" s="44">
        <v>7562</v>
      </c>
      <c r="U174" s="44">
        <v>70832</v>
      </c>
      <c r="V174" s="44">
        <v>0</v>
      </c>
      <c r="W174" s="44">
        <v>0</v>
      </c>
      <c r="X174" s="44">
        <v>137700</v>
      </c>
      <c r="Y174" s="44">
        <v>0</v>
      </c>
      <c r="Z174" s="44">
        <v>0</v>
      </c>
      <c r="AA174" s="44">
        <v>9079008</v>
      </c>
      <c r="AB174" s="44">
        <v>0</v>
      </c>
      <c r="AC174" s="44">
        <v>0</v>
      </c>
    </row>
    <row r="175" spans="1:29" x14ac:dyDescent="0.3">
      <c r="A175" s="46" t="s">
        <v>358</v>
      </c>
      <c r="B175" t="s">
        <v>2324</v>
      </c>
      <c r="C175">
        <v>1</v>
      </c>
      <c r="D175">
        <v>0</v>
      </c>
      <c r="E175" s="44">
        <v>25019623</v>
      </c>
      <c r="F175" s="44">
        <v>0</v>
      </c>
      <c r="G175" s="44">
        <v>0</v>
      </c>
      <c r="H175" s="44">
        <v>0</v>
      </c>
      <c r="I175" s="44">
        <v>1959191</v>
      </c>
      <c r="J175" s="44">
        <v>3758627</v>
      </c>
      <c r="K175" s="44">
        <v>0</v>
      </c>
      <c r="L175" s="44">
        <v>0</v>
      </c>
      <c r="M175" s="44">
        <v>0</v>
      </c>
      <c r="N175" s="44">
        <v>0</v>
      </c>
      <c r="O175" s="44">
        <v>0</v>
      </c>
      <c r="P175" s="44">
        <v>5529944</v>
      </c>
      <c r="Q175" s="44">
        <v>1102127</v>
      </c>
      <c r="R175" s="44">
        <v>219035</v>
      </c>
      <c r="S175" s="44">
        <v>33915</v>
      </c>
      <c r="T175" s="44">
        <v>14150</v>
      </c>
      <c r="U175" s="44">
        <v>130306</v>
      </c>
      <c r="V175" s="44">
        <v>43119</v>
      </c>
      <c r="W175" s="44">
        <v>0</v>
      </c>
      <c r="X175" s="44">
        <v>490300</v>
      </c>
      <c r="Y175" s="44">
        <v>0</v>
      </c>
      <c r="Z175" s="44">
        <v>0</v>
      </c>
      <c r="AA175" s="44">
        <v>38300337</v>
      </c>
      <c r="AB175" s="44">
        <v>0</v>
      </c>
      <c r="AC175" s="44">
        <v>241483</v>
      </c>
    </row>
    <row r="176" spans="1:29" x14ac:dyDescent="0.3">
      <c r="A176" s="46" t="s">
        <v>354</v>
      </c>
      <c r="B176" t="s">
        <v>1594</v>
      </c>
      <c r="C176">
        <v>1</v>
      </c>
      <c r="D176">
        <v>0</v>
      </c>
      <c r="E176" s="44">
        <v>9816557</v>
      </c>
      <c r="F176" s="44">
        <v>0</v>
      </c>
      <c r="G176" s="44">
        <v>0</v>
      </c>
      <c r="H176" s="44">
        <v>0</v>
      </c>
      <c r="I176" s="44">
        <v>933733</v>
      </c>
      <c r="J176" s="44">
        <v>919238</v>
      </c>
      <c r="K176" s="44">
        <v>0</v>
      </c>
      <c r="L176" s="44">
        <v>0</v>
      </c>
      <c r="M176" s="44">
        <v>0</v>
      </c>
      <c r="N176" s="44">
        <v>0</v>
      </c>
      <c r="O176" s="44">
        <v>0</v>
      </c>
      <c r="P176" s="44">
        <v>2420442</v>
      </c>
      <c r="Q176" s="44">
        <v>217126</v>
      </c>
      <c r="R176" s="44">
        <v>0</v>
      </c>
      <c r="S176" s="44">
        <v>11655</v>
      </c>
      <c r="T176" s="44">
        <v>4862</v>
      </c>
      <c r="U176" s="44">
        <v>43397</v>
      </c>
      <c r="V176" s="44">
        <v>16173</v>
      </c>
      <c r="W176" s="44">
        <v>0</v>
      </c>
      <c r="X176" s="44">
        <v>95060</v>
      </c>
      <c r="Y176" s="44">
        <v>0</v>
      </c>
      <c r="Z176" s="44">
        <v>0</v>
      </c>
      <c r="AA176" s="44">
        <v>14478243</v>
      </c>
      <c r="AB176" s="44">
        <v>0</v>
      </c>
      <c r="AC176" s="44">
        <v>102613</v>
      </c>
    </row>
    <row r="177" spans="1:29" x14ac:dyDescent="0.3">
      <c r="A177" s="46" t="s">
        <v>364</v>
      </c>
      <c r="B177" t="s">
        <v>1595</v>
      </c>
      <c r="C177">
        <v>1</v>
      </c>
      <c r="D177">
        <v>0</v>
      </c>
      <c r="E177" s="44">
        <v>3604389</v>
      </c>
      <c r="F177" s="44">
        <v>0</v>
      </c>
      <c r="G177" s="44">
        <v>88986</v>
      </c>
      <c r="H177" s="44">
        <v>0</v>
      </c>
      <c r="I177" s="44">
        <v>341502</v>
      </c>
      <c r="J177" s="44">
        <v>504797</v>
      </c>
      <c r="K177" s="44">
        <v>0</v>
      </c>
      <c r="L177" s="44">
        <v>0</v>
      </c>
      <c r="M177" s="44">
        <v>0</v>
      </c>
      <c r="N177" s="44">
        <v>0</v>
      </c>
      <c r="O177" s="44">
        <v>0</v>
      </c>
      <c r="P177" s="44">
        <v>861091</v>
      </c>
      <c r="Q177" s="44">
        <v>0</v>
      </c>
      <c r="R177" s="44">
        <v>0</v>
      </c>
      <c r="S177" s="44">
        <v>4330</v>
      </c>
      <c r="T177" s="44">
        <v>1806</v>
      </c>
      <c r="U177" s="44">
        <v>16194</v>
      </c>
      <c r="V177" s="44">
        <v>4414</v>
      </c>
      <c r="W177" s="44">
        <v>0</v>
      </c>
      <c r="X177" s="44">
        <v>41103</v>
      </c>
      <c r="Y177" s="44">
        <v>0</v>
      </c>
      <c r="Z177" s="44">
        <v>0</v>
      </c>
      <c r="AA177" s="44">
        <v>5468612</v>
      </c>
      <c r="AB177" s="44">
        <v>0</v>
      </c>
      <c r="AC177" s="44">
        <v>100000</v>
      </c>
    </row>
    <row r="178" spans="1:29" x14ac:dyDescent="0.3">
      <c r="A178" s="46" t="s">
        <v>379</v>
      </c>
      <c r="B178" t="s">
        <v>2325</v>
      </c>
      <c r="C178">
        <v>1</v>
      </c>
      <c r="D178">
        <v>0</v>
      </c>
      <c r="E178" s="44">
        <v>1051446</v>
      </c>
      <c r="F178" s="44">
        <v>0</v>
      </c>
      <c r="G178" s="44">
        <v>142853</v>
      </c>
      <c r="H178" s="44">
        <v>0</v>
      </c>
      <c r="I178" s="44">
        <v>114850</v>
      </c>
      <c r="J178" s="44">
        <v>216666</v>
      </c>
      <c r="K178" s="44">
        <v>0</v>
      </c>
      <c r="L178" s="44">
        <v>0</v>
      </c>
      <c r="M178" s="44">
        <v>0</v>
      </c>
      <c r="N178" s="44">
        <v>0</v>
      </c>
      <c r="O178" s="44">
        <v>0</v>
      </c>
      <c r="P178" s="44">
        <v>101268</v>
      </c>
      <c r="Q178" s="44">
        <v>0</v>
      </c>
      <c r="R178" s="44">
        <v>4271</v>
      </c>
      <c r="S178" s="44">
        <v>1798</v>
      </c>
      <c r="T178" s="44">
        <v>750</v>
      </c>
      <c r="U178" s="44">
        <v>9146</v>
      </c>
      <c r="V178" s="44">
        <v>0</v>
      </c>
      <c r="W178" s="44">
        <v>0</v>
      </c>
      <c r="X178" s="44">
        <v>0</v>
      </c>
      <c r="Y178" s="44">
        <v>845</v>
      </c>
      <c r="Z178" s="44">
        <v>0</v>
      </c>
      <c r="AA178" s="44">
        <v>1643893</v>
      </c>
      <c r="AB178" s="44">
        <v>0</v>
      </c>
      <c r="AC178" s="44">
        <v>0</v>
      </c>
    </row>
    <row r="179" spans="1:29" x14ac:dyDescent="0.3">
      <c r="A179" s="46" t="s">
        <v>371</v>
      </c>
      <c r="B179" t="s">
        <v>2326</v>
      </c>
      <c r="C179">
        <v>1</v>
      </c>
      <c r="D179">
        <v>0</v>
      </c>
      <c r="E179" s="44">
        <v>30390942</v>
      </c>
      <c r="F179" s="44">
        <v>0</v>
      </c>
      <c r="G179" s="44">
        <v>0</v>
      </c>
      <c r="H179" s="44">
        <v>0</v>
      </c>
      <c r="I179" s="44">
        <v>1870889</v>
      </c>
      <c r="J179" s="44">
        <v>8677030</v>
      </c>
      <c r="K179" s="44">
        <v>100090</v>
      </c>
      <c r="L179" s="44">
        <v>0</v>
      </c>
      <c r="M179" s="44">
        <v>0</v>
      </c>
      <c r="N179" s="44">
        <v>0</v>
      </c>
      <c r="O179" s="44">
        <v>0</v>
      </c>
      <c r="P179" s="44">
        <v>3335126</v>
      </c>
      <c r="Q179" s="44">
        <v>1375578</v>
      </c>
      <c r="R179" s="44">
        <v>467293</v>
      </c>
      <c r="S179" s="44">
        <v>40192</v>
      </c>
      <c r="T179" s="44">
        <v>16768</v>
      </c>
      <c r="U179" s="44">
        <v>157275</v>
      </c>
      <c r="V179" s="44">
        <v>54605</v>
      </c>
      <c r="W179" s="44">
        <v>0</v>
      </c>
      <c r="X179" s="44">
        <v>1544902</v>
      </c>
      <c r="Y179" s="44">
        <v>0</v>
      </c>
      <c r="Z179" s="44">
        <v>0</v>
      </c>
      <c r="AA179" s="44">
        <v>48030690</v>
      </c>
      <c r="AB179" s="44">
        <v>0</v>
      </c>
      <c r="AC179" s="44">
        <v>257549</v>
      </c>
    </row>
    <row r="180" spans="1:29" x14ac:dyDescent="0.3">
      <c r="A180" s="46" t="s">
        <v>373</v>
      </c>
      <c r="B180" t="s">
        <v>2327</v>
      </c>
      <c r="C180">
        <v>1</v>
      </c>
      <c r="D180">
        <v>0</v>
      </c>
      <c r="E180" s="44">
        <v>15853693</v>
      </c>
      <c r="F180" s="44">
        <v>0</v>
      </c>
      <c r="G180" s="44">
        <v>0</v>
      </c>
      <c r="H180" s="44">
        <v>0</v>
      </c>
      <c r="I180" s="44">
        <v>1707519</v>
      </c>
      <c r="J180" s="44">
        <v>3351010</v>
      </c>
      <c r="K180" s="44">
        <v>45398</v>
      </c>
      <c r="L180" s="44">
        <v>0</v>
      </c>
      <c r="M180" s="44">
        <v>0</v>
      </c>
      <c r="N180" s="44">
        <v>0</v>
      </c>
      <c r="O180" s="44">
        <v>0</v>
      </c>
      <c r="P180" s="44">
        <v>2177448</v>
      </c>
      <c r="Q180" s="44">
        <v>303395</v>
      </c>
      <c r="R180" s="44">
        <v>68982</v>
      </c>
      <c r="S180" s="44">
        <v>24313</v>
      </c>
      <c r="T180" s="44">
        <v>10143</v>
      </c>
      <c r="U180" s="44">
        <v>93142</v>
      </c>
      <c r="V180" s="44">
        <v>30597</v>
      </c>
      <c r="W180" s="44">
        <v>0</v>
      </c>
      <c r="X180" s="44">
        <v>188239</v>
      </c>
      <c r="Y180" s="44">
        <v>0</v>
      </c>
      <c r="Z180" s="44">
        <v>0</v>
      </c>
      <c r="AA180" s="44">
        <v>23853879</v>
      </c>
      <c r="AB180" s="44">
        <v>0</v>
      </c>
      <c r="AC180" s="44">
        <v>100000</v>
      </c>
    </row>
    <row r="181" spans="1:29" x14ac:dyDescent="0.3">
      <c r="A181" s="46" t="s">
        <v>375</v>
      </c>
      <c r="B181" t="s">
        <v>2328</v>
      </c>
      <c r="C181">
        <v>1</v>
      </c>
      <c r="D181">
        <v>0</v>
      </c>
      <c r="E181" s="44">
        <v>7301687</v>
      </c>
      <c r="F181" s="44">
        <v>0</v>
      </c>
      <c r="G181" s="44">
        <v>0</v>
      </c>
      <c r="H181" s="44">
        <v>0</v>
      </c>
      <c r="I181" s="44">
        <v>928713</v>
      </c>
      <c r="J181" s="44">
        <v>1429434</v>
      </c>
      <c r="K181" s="44">
        <v>0</v>
      </c>
      <c r="L181" s="44">
        <v>0</v>
      </c>
      <c r="M181" s="44">
        <v>0</v>
      </c>
      <c r="N181" s="44">
        <v>0</v>
      </c>
      <c r="O181" s="44">
        <v>0</v>
      </c>
      <c r="P181" s="44">
        <v>943871</v>
      </c>
      <c r="Q181" s="44">
        <v>240817</v>
      </c>
      <c r="R181" s="44">
        <v>80230</v>
      </c>
      <c r="S181" s="44">
        <v>5194</v>
      </c>
      <c r="T181" s="44">
        <v>2767</v>
      </c>
      <c r="U181" s="44">
        <v>27973</v>
      </c>
      <c r="V181" s="44">
        <v>3669</v>
      </c>
      <c r="W181" s="44">
        <v>0</v>
      </c>
      <c r="X181" s="44">
        <v>128256</v>
      </c>
      <c r="Y181" s="44">
        <v>0</v>
      </c>
      <c r="Z181" s="44">
        <v>0</v>
      </c>
      <c r="AA181" s="44">
        <v>11092611</v>
      </c>
      <c r="AB181" s="44">
        <v>0</v>
      </c>
      <c r="AC181" s="44">
        <v>0</v>
      </c>
    </row>
    <row r="182" spans="1:29" x14ac:dyDescent="0.3">
      <c r="A182" s="46" t="s">
        <v>377</v>
      </c>
      <c r="B182" t="s">
        <v>2329</v>
      </c>
      <c r="C182">
        <v>1</v>
      </c>
      <c r="D182">
        <v>0</v>
      </c>
      <c r="E182" s="44">
        <v>3105248</v>
      </c>
      <c r="F182" s="44">
        <v>0</v>
      </c>
      <c r="G182" s="44">
        <v>74724</v>
      </c>
      <c r="H182" s="44">
        <v>0</v>
      </c>
      <c r="I182" s="44">
        <v>282918</v>
      </c>
      <c r="J182" s="44">
        <v>1002784</v>
      </c>
      <c r="K182" s="44">
        <v>0</v>
      </c>
      <c r="L182" s="44">
        <v>0</v>
      </c>
      <c r="M182" s="44">
        <v>0</v>
      </c>
      <c r="N182" s="44">
        <v>0</v>
      </c>
      <c r="O182" s="44">
        <v>0</v>
      </c>
      <c r="P182" s="44">
        <v>158901</v>
      </c>
      <c r="Q182" s="44">
        <v>38944</v>
      </c>
      <c r="R182" s="44">
        <v>0</v>
      </c>
      <c r="S182" s="44">
        <v>6427</v>
      </c>
      <c r="T182" s="44">
        <v>2681</v>
      </c>
      <c r="U182" s="44">
        <v>21728</v>
      </c>
      <c r="V182" s="44">
        <v>2316</v>
      </c>
      <c r="W182" s="44">
        <v>0</v>
      </c>
      <c r="X182" s="44">
        <v>48600</v>
      </c>
      <c r="Y182" s="44">
        <v>0</v>
      </c>
      <c r="Z182" s="44">
        <v>0</v>
      </c>
      <c r="AA182" s="44">
        <v>4745271</v>
      </c>
      <c r="AB182" s="44">
        <v>0</v>
      </c>
      <c r="AC182" s="44">
        <v>0</v>
      </c>
    </row>
    <row r="183" spans="1:29" x14ac:dyDescent="0.3">
      <c r="A183" s="46" t="s">
        <v>369</v>
      </c>
      <c r="B183" t="s">
        <v>1601</v>
      </c>
      <c r="C183">
        <v>1</v>
      </c>
      <c r="D183">
        <v>0</v>
      </c>
      <c r="E183" s="44">
        <v>11366130</v>
      </c>
      <c r="F183" s="44">
        <v>0</v>
      </c>
      <c r="G183" s="44">
        <v>0</v>
      </c>
      <c r="H183" s="44">
        <v>5244</v>
      </c>
      <c r="I183" s="44">
        <v>1874961</v>
      </c>
      <c r="J183" s="44">
        <v>3649563</v>
      </c>
      <c r="K183" s="44">
        <v>493090</v>
      </c>
      <c r="L183" s="44">
        <v>0</v>
      </c>
      <c r="M183" s="44">
        <v>0</v>
      </c>
      <c r="N183" s="44">
        <v>0</v>
      </c>
      <c r="O183" s="44">
        <v>0</v>
      </c>
      <c r="P183" s="44">
        <v>1488864</v>
      </c>
      <c r="Q183" s="44">
        <v>442782</v>
      </c>
      <c r="R183" s="44">
        <v>124944</v>
      </c>
      <c r="S183" s="44">
        <v>26006</v>
      </c>
      <c r="T183" s="44">
        <v>10850</v>
      </c>
      <c r="U183" s="44">
        <v>98501</v>
      </c>
      <c r="V183" s="44">
        <v>30207</v>
      </c>
      <c r="W183" s="44">
        <v>0</v>
      </c>
      <c r="X183" s="44">
        <v>763594</v>
      </c>
      <c r="Y183" s="44">
        <v>0</v>
      </c>
      <c r="Z183" s="44">
        <v>0</v>
      </c>
      <c r="AA183" s="44">
        <v>20374736</v>
      </c>
      <c r="AB183" s="44">
        <v>0</v>
      </c>
      <c r="AC183" s="44">
        <v>0</v>
      </c>
    </row>
    <row r="184" spans="1:29" x14ac:dyDescent="0.3">
      <c r="A184" s="46" t="s">
        <v>382</v>
      </c>
      <c r="B184" t="s">
        <v>2330</v>
      </c>
      <c r="C184">
        <v>1</v>
      </c>
      <c r="D184">
        <v>0</v>
      </c>
      <c r="E184" s="44">
        <v>7773072</v>
      </c>
      <c r="F184" s="44">
        <v>0</v>
      </c>
      <c r="G184" s="44">
        <v>0</v>
      </c>
      <c r="H184" s="44">
        <v>0</v>
      </c>
      <c r="I184" s="44">
        <v>1075152</v>
      </c>
      <c r="J184" s="44">
        <v>832606</v>
      </c>
      <c r="K184" s="44">
        <v>0</v>
      </c>
      <c r="L184" s="44">
        <v>0</v>
      </c>
      <c r="M184" s="44">
        <v>0</v>
      </c>
      <c r="N184" s="44">
        <v>0</v>
      </c>
      <c r="O184" s="44">
        <v>0</v>
      </c>
      <c r="P184" s="44">
        <v>999360</v>
      </c>
      <c r="Q184" s="44">
        <v>141773</v>
      </c>
      <c r="R184" s="44">
        <v>39066</v>
      </c>
      <c r="S184" s="44">
        <v>12509</v>
      </c>
      <c r="T184" s="44">
        <v>5218</v>
      </c>
      <c r="U184" s="44">
        <v>48057</v>
      </c>
      <c r="V184" s="44">
        <v>15883</v>
      </c>
      <c r="W184" s="44">
        <v>0</v>
      </c>
      <c r="X184" s="44">
        <v>76982</v>
      </c>
      <c r="Y184" s="44">
        <v>0</v>
      </c>
      <c r="Z184" s="44">
        <v>0</v>
      </c>
      <c r="AA184" s="44">
        <v>11019678</v>
      </c>
      <c r="AB184" s="44">
        <v>0</v>
      </c>
      <c r="AC184" s="44">
        <v>0</v>
      </c>
    </row>
    <row r="185" spans="1:29" x14ac:dyDescent="0.3">
      <c r="A185" s="46" t="s">
        <v>384</v>
      </c>
      <c r="B185" t="s">
        <v>2331</v>
      </c>
      <c r="C185">
        <v>1</v>
      </c>
      <c r="D185">
        <v>0</v>
      </c>
      <c r="E185" s="44">
        <v>18474967</v>
      </c>
      <c r="F185" s="44">
        <v>0</v>
      </c>
      <c r="G185" s="44">
        <v>729993</v>
      </c>
      <c r="H185" s="44">
        <v>0</v>
      </c>
      <c r="I185" s="44">
        <v>1189504</v>
      </c>
      <c r="J185" s="44">
        <v>1523134</v>
      </c>
      <c r="K185" s="44">
        <v>0</v>
      </c>
      <c r="L185" s="44">
        <v>0</v>
      </c>
      <c r="M185" s="44">
        <v>0</v>
      </c>
      <c r="N185" s="44">
        <v>0</v>
      </c>
      <c r="O185" s="44">
        <v>0</v>
      </c>
      <c r="P185" s="44">
        <v>3193256</v>
      </c>
      <c r="Q185" s="44">
        <v>114371</v>
      </c>
      <c r="R185" s="44">
        <v>433288</v>
      </c>
      <c r="S185" s="44">
        <v>38349</v>
      </c>
      <c r="T185" s="44">
        <v>16000</v>
      </c>
      <c r="U185" s="44">
        <v>138577</v>
      </c>
      <c r="V185" s="44">
        <v>48261</v>
      </c>
      <c r="W185" s="44">
        <v>0</v>
      </c>
      <c r="X185" s="44">
        <v>659533</v>
      </c>
      <c r="Y185" s="44">
        <v>0</v>
      </c>
      <c r="Z185" s="44">
        <v>0</v>
      </c>
      <c r="AA185" s="44">
        <v>26559233</v>
      </c>
      <c r="AB185" s="44">
        <v>0</v>
      </c>
      <c r="AC185" s="44">
        <v>116085</v>
      </c>
    </row>
    <row r="186" spans="1:29" x14ac:dyDescent="0.3">
      <c r="A186" s="46" t="s">
        <v>386</v>
      </c>
      <c r="B186" t="s">
        <v>2332</v>
      </c>
      <c r="C186">
        <v>1</v>
      </c>
      <c r="D186">
        <v>0</v>
      </c>
      <c r="E186" s="44">
        <v>8383200</v>
      </c>
      <c r="F186" s="44">
        <v>0</v>
      </c>
      <c r="G186" s="44">
        <v>0</v>
      </c>
      <c r="H186" s="44">
        <v>0</v>
      </c>
      <c r="I186" s="44">
        <v>1397705</v>
      </c>
      <c r="J186" s="44">
        <v>1712314</v>
      </c>
      <c r="K186" s="44">
        <v>0</v>
      </c>
      <c r="L186" s="44">
        <v>0</v>
      </c>
      <c r="M186" s="44">
        <v>0</v>
      </c>
      <c r="N186" s="44">
        <v>0</v>
      </c>
      <c r="O186" s="44">
        <v>0</v>
      </c>
      <c r="P186" s="44">
        <v>1468599</v>
      </c>
      <c r="Q186" s="44">
        <v>80894</v>
      </c>
      <c r="R186" s="44">
        <v>277635</v>
      </c>
      <c r="S186" s="44">
        <v>12973</v>
      </c>
      <c r="T186" s="44">
        <v>5412</v>
      </c>
      <c r="U186" s="44">
        <v>51668</v>
      </c>
      <c r="V186" s="44">
        <v>15949</v>
      </c>
      <c r="W186" s="44">
        <v>0</v>
      </c>
      <c r="X186" s="44">
        <v>80976</v>
      </c>
      <c r="Y186" s="44">
        <v>0</v>
      </c>
      <c r="Z186" s="44">
        <v>0</v>
      </c>
      <c r="AA186" s="44">
        <v>13487325</v>
      </c>
      <c r="AB186" s="44">
        <v>0</v>
      </c>
      <c r="AC186" s="44">
        <v>0</v>
      </c>
    </row>
    <row r="187" spans="1:29" x14ac:dyDescent="0.3">
      <c r="A187" s="46" t="s">
        <v>388</v>
      </c>
      <c r="B187" t="s">
        <v>2333</v>
      </c>
      <c r="C187">
        <v>1</v>
      </c>
      <c r="D187">
        <v>0</v>
      </c>
      <c r="E187" s="44">
        <v>4649741</v>
      </c>
      <c r="F187" s="44">
        <v>0</v>
      </c>
      <c r="G187" s="44">
        <v>0</v>
      </c>
      <c r="H187" s="44">
        <v>4635</v>
      </c>
      <c r="I187" s="44">
        <v>338982</v>
      </c>
      <c r="J187" s="44">
        <v>367443</v>
      </c>
      <c r="K187" s="44">
        <v>0</v>
      </c>
      <c r="L187" s="44">
        <v>0</v>
      </c>
      <c r="M187" s="44">
        <v>0</v>
      </c>
      <c r="N187" s="44">
        <v>0</v>
      </c>
      <c r="O187" s="44">
        <v>0</v>
      </c>
      <c r="P187" s="44">
        <v>476849</v>
      </c>
      <c r="Q187" s="44">
        <v>39546</v>
      </c>
      <c r="R187" s="44">
        <v>38016</v>
      </c>
      <c r="S187" s="44">
        <v>5618</v>
      </c>
      <c r="T187" s="44">
        <v>2343</v>
      </c>
      <c r="U187" s="44">
        <v>23126</v>
      </c>
      <c r="V187" s="44">
        <v>6943</v>
      </c>
      <c r="W187" s="44">
        <v>0</v>
      </c>
      <c r="X187" s="44">
        <v>60827</v>
      </c>
      <c r="Y187" s="44">
        <v>0</v>
      </c>
      <c r="Z187" s="44">
        <v>0</v>
      </c>
      <c r="AA187" s="44">
        <v>6014069</v>
      </c>
      <c r="AB187" s="44">
        <v>0</v>
      </c>
      <c r="AC187" s="44">
        <v>0</v>
      </c>
    </row>
    <row r="188" spans="1:29" x14ac:dyDescent="0.3">
      <c r="A188" s="46" t="s">
        <v>390</v>
      </c>
      <c r="B188" t="s">
        <v>2334</v>
      </c>
      <c r="C188">
        <v>1</v>
      </c>
      <c r="D188">
        <v>0</v>
      </c>
      <c r="E188" s="44">
        <v>8378051</v>
      </c>
      <c r="F188" s="44">
        <v>0</v>
      </c>
      <c r="G188" s="44">
        <v>0</v>
      </c>
      <c r="H188" s="44">
        <v>4324</v>
      </c>
      <c r="I188" s="44">
        <v>1322278</v>
      </c>
      <c r="J188" s="44">
        <v>2438770</v>
      </c>
      <c r="K188" s="44">
        <v>0</v>
      </c>
      <c r="L188" s="44">
        <v>0</v>
      </c>
      <c r="M188" s="44">
        <v>0</v>
      </c>
      <c r="N188" s="44">
        <v>0</v>
      </c>
      <c r="O188" s="44">
        <v>0</v>
      </c>
      <c r="P188" s="44">
        <v>1630186</v>
      </c>
      <c r="Q188" s="44">
        <v>169928</v>
      </c>
      <c r="R188" s="44">
        <v>367402</v>
      </c>
      <c r="S188" s="44">
        <v>17887</v>
      </c>
      <c r="T188" s="44">
        <v>7462</v>
      </c>
      <c r="U188" s="44">
        <v>73046</v>
      </c>
      <c r="V188" s="44">
        <v>23059</v>
      </c>
      <c r="W188" s="44">
        <v>0</v>
      </c>
      <c r="X188" s="44">
        <v>85000</v>
      </c>
      <c r="Y188" s="44">
        <v>0</v>
      </c>
      <c r="Z188" s="44">
        <v>0</v>
      </c>
      <c r="AA188" s="44">
        <v>14517393</v>
      </c>
      <c r="AB188" s="44">
        <v>29938</v>
      </c>
      <c r="AC188" s="44">
        <v>0</v>
      </c>
    </row>
    <row r="189" spans="1:29" x14ac:dyDescent="0.3">
      <c r="A189" s="46" t="s">
        <v>392</v>
      </c>
      <c r="B189" t="s">
        <v>1607</v>
      </c>
      <c r="C189">
        <v>1</v>
      </c>
      <c r="D189">
        <v>0</v>
      </c>
      <c r="E189" s="44">
        <v>9072941</v>
      </c>
      <c r="F189" s="44">
        <v>0</v>
      </c>
      <c r="G189" s="44">
        <v>0</v>
      </c>
      <c r="H189" s="44">
        <v>2856</v>
      </c>
      <c r="I189" s="44">
        <v>1115305</v>
      </c>
      <c r="J189" s="44">
        <v>2308621</v>
      </c>
      <c r="K189" s="44">
        <v>0</v>
      </c>
      <c r="L189" s="44">
        <v>0</v>
      </c>
      <c r="M189" s="44">
        <v>0</v>
      </c>
      <c r="N189" s="44">
        <v>0</v>
      </c>
      <c r="O189" s="44">
        <v>0</v>
      </c>
      <c r="P189" s="44">
        <v>1050677</v>
      </c>
      <c r="Q189" s="44">
        <v>56642</v>
      </c>
      <c r="R189" s="44">
        <v>231468</v>
      </c>
      <c r="S189" s="44">
        <v>11535</v>
      </c>
      <c r="T189" s="44">
        <v>4812</v>
      </c>
      <c r="U189" s="44">
        <v>46484</v>
      </c>
      <c r="V189" s="44">
        <v>15355</v>
      </c>
      <c r="W189" s="44">
        <v>0</v>
      </c>
      <c r="X189" s="44">
        <v>111626</v>
      </c>
      <c r="Y189" s="44">
        <v>0</v>
      </c>
      <c r="Z189" s="44">
        <v>0</v>
      </c>
      <c r="AA189" s="44">
        <v>14028322</v>
      </c>
      <c r="AB189" s="44">
        <v>0</v>
      </c>
      <c r="AC189" s="44">
        <v>0</v>
      </c>
    </row>
    <row r="190" spans="1:29" x14ac:dyDescent="0.3">
      <c r="A190" s="46" t="s">
        <v>394</v>
      </c>
      <c r="B190" t="s">
        <v>2335</v>
      </c>
      <c r="C190">
        <v>1</v>
      </c>
      <c r="D190">
        <v>0</v>
      </c>
      <c r="E190" s="44">
        <v>7472090</v>
      </c>
      <c r="F190" s="44">
        <v>0</v>
      </c>
      <c r="G190" s="44">
        <v>0</v>
      </c>
      <c r="H190" s="44">
        <v>4826</v>
      </c>
      <c r="I190" s="44">
        <v>921219</v>
      </c>
      <c r="J190" s="44">
        <v>121068</v>
      </c>
      <c r="K190" s="44">
        <v>0</v>
      </c>
      <c r="L190" s="44">
        <v>0</v>
      </c>
      <c r="M190" s="44">
        <v>0</v>
      </c>
      <c r="N190" s="44">
        <v>0</v>
      </c>
      <c r="O190" s="44">
        <v>0</v>
      </c>
      <c r="P190" s="44">
        <v>1151148</v>
      </c>
      <c r="Q190" s="44">
        <v>110808</v>
      </c>
      <c r="R190" s="44">
        <v>224584</v>
      </c>
      <c r="S190" s="44">
        <v>9902</v>
      </c>
      <c r="T190" s="44">
        <v>4131</v>
      </c>
      <c r="U190" s="44">
        <v>38154</v>
      </c>
      <c r="V190" s="44">
        <v>12094</v>
      </c>
      <c r="W190" s="44">
        <v>0</v>
      </c>
      <c r="X190" s="44">
        <v>96617</v>
      </c>
      <c r="Y190" s="44">
        <v>0</v>
      </c>
      <c r="Z190" s="44">
        <v>0</v>
      </c>
      <c r="AA190" s="44">
        <v>10166641</v>
      </c>
      <c r="AB190" s="44">
        <v>0</v>
      </c>
      <c r="AC190" s="44">
        <v>0</v>
      </c>
    </row>
    <row r="191" spans="1:29" x14ac:dyDescent="0.3">
      <c r="A191" s="46" t="s">
        <v>396</v>
      </c>
      <c r="B191" t="s">
        <v>2336</v>
      </c>
      <c r="C191">
        <v>1</v>
      </c>
      <c r="D191">
        <v>0</v>
      </c>
      <c r="E191" s="44">
        <v>9018288</v>
      </c>
      <c r="F191" s="44">
        <v>0</v>
      </c>
      <c r="G191" s="44">
        <v>0</v>
      </c>
      <c r="H191" s="44">
        <v>0</v>
      </c>
      <c r="I191" s="44">
        <v>1389002</v>
      </c>
      <c r="J191" s="44">
        <v>1789211</v>
      </c>
      <c r="K191" s="44">
        <v>0</v>
      </c>
      <c r="L191" s="44">
        <v>0</v>
      </c>
      <c r="M191" s="44">
        <v>0</v>
      </c>
      <c r="N191" s="44">
        <v>0</v>
      </c>
      <c r="O191" s="44">
        <v>0</v>
      </c>
      <c r="P191" s="44">
        <v>1008294</v>
      </c>
      <c r="Q191" s="44">
        <v>140010</v>
      </c>
      <c r="R191" s="44">
        <v>180711</v>
      </c>
      <c r="S191" s="44">
        <v>13827</v>
      </c>
      <c r="T191" s="44">
        <v>5768</v>
      </c>
      <c r="U191" s="44">
        <v>55163</v>
      </c>
      <c r="V191" s="44">
        <v>16262</v>
      </c>
      <c r="W191" s="44">
        <v>0</v>
      </c>
      <c r="X191" s="44">
        <v>195381</v>
      </c>
      <c r="Y191" s="44">
        <v>0</v>
      </c>
      <c r="Z191" s="44">
        <v>0</v>
      </c>
      <c r="AA191" s="44">
        <v>13811917</v>
      </c>
      <c r="AB191" s="44">
        <v>0</v>
      </c>
      <c r="AC191" s="44">
        <v>0</v>
      </c>
    </row>
    <row r="192" spans="1:29" x14ac:dyDescent="0.3">
      <c r="A192" s="46" t="s">
        <v>399</v>
      </c>
      <c r="B192" t="s">
        <v>2337</v>
      </c>
      <c r="C192">
        <v>1</v>
      </c>
      <c r="D192">
        <v>0</v>
      </c>
      <c r="E192" s="44">
        <v>10646077</v>
      </c>
      <c r="F192" s="44">
        <v>0</v>
      </c>
      <c r="G192" s="44">
        <v>184142</v>
      </c>
      <c r="H192" s="44">
        <v>1863</v>
      </c>
      <c r="I192" s="44">
        <v>1528959</v>
      </c>
      <c r="J192" s="44">
        <v>908632</v>
      </c>
      <c r="K192" s="44">
        <v>132713</v>
      </c>
      <c r="L192" s="44">
        <v>0</v>
      </c>
      <c r="M192" s="44">
        <v>0</v>
      </c>
      <c r="N192" s="44">
        <v>0</v>
      </c>
      <c r="O192" s="44">
        <v>0</v>
      </c>
      <c r="P192" s="44">
        <v>1018999</v>
      </c>
      <c r="Q192" s="44">
        <v>93544</v>
      </c>
      <c r="R192" s="44">
        <v>520174</v>
      </c>
      <c r="S192" s="44">
        <v>18276</v>
      </c>
      <c r="T192" s="44">
        <v>7625</v>
      </c>
      <c r="U192" s="44">
        <v>72929</v>
      </c>
      <c r="V192" s="44">
        <v>15678</v>
      </c>
      <c r="W192" s="44">
        <v>0</v>
      </c>
      <c r="X192" s="44">
        <v>61824</v>
      </c>
      <c r="Y192" s="44">
        <v>0</v>
      </c>
      <c r="Z192" s="44">
        <v>0</v>
      </c>
      <c r="AA192" s="44">
        <v>15211435</v>
      </c>
      <c r="AB192" s="44">
        <v>0</v>
      </c>
      <c r="AC192" s="44">
        <v>0</v>
      </c>
    </row>
    <row r="193" spans="1:29" x14ac:dyDescent="0.3">
      <c r="A193" s="46" t="s">
        <v>401</v>
      </c>
      <c r="B193" t="s">
        <v>2338</v>
      </c>
      <c r="C193">
        <v>1</v>
      </c>
      <c r="D193">
        <v>0</v>
      </c>
      <c r="E193" s="44">
        <v>10753449</v>
      </c>
      <c r="F193" s="44">
        <v>0</v>
      </c>
      <c r="G193" s="44">
        <v>188575</v>
      </c>
      <c r="H193" s="44">
        <v>2272</v>
      </c>
      <c r="I193" s="44">
        <v>1383337</v>
      </c>
      <c r="J193" s="44">
        <v>2938197</v>
      </c>
      <c r="K193" s="44">
        <v>657911</v>
      </c>
      <c r="L193" s="44">
        <v>0</v>
      </c>
      <c r="M193" s="44">
        <v>0</v>
      </c>
      <c r="N193" s="44">
        <v>0</v>
      </c>
      <c r="O193" s="44">
        <v>0</v>
      </c>
      <c r="P193" s="44">
        <v>948735</v>
      </c>
      <c r="Q193" s="44">
        <v>104685</v>
      </c>
      <c r="R193" s="44">
        <v>552395</v>
      </c>
      <c r="S193" s="44">
        <v>21137</v>
      </c>
      <c r="T193" s="44">
        <v>8818</v>
      </c>
      <c r="U193" s="44">
        <v>84579</v>
      </c>
      <c r="V193" s="44">
        <v>18337</v>
      </c>
      <c r="W193" s="44">
        <v>0</v>
      </c>
      <c r="X193" s="44">
        <v>65345</v>
      </c>
      <c r="Y193" s="44">
        <v>0</v>
      </c>
      <c r="Z193" s="44">
        <v>0</v>
      </c>
      <c r="AA193" s="44">
        <v>17727772</v>
      </c>
      <c r="AB193" s="44">
        <v>0</v>
      </c>
      <c r="AC193" s="44">
        <v>100000</v>
      </c>
    </row>
    <row r="194" spans="1:29" x14ac:dyDescent="0.3">
      <c r="A194" s="46" t="s">
        <v>403</v>
      </c>
      <c r="B194" t="s">
        <v>1612</v>
      </c>
      <c r="C194">
        <v>1</v>
      </c>
      <c r="D194">
        <v>0</v>
      </c>
      <c r="E194" s="44">
        <v>6954110</v>
      </c>
      <c r="F194" s="44">
        <v>0</v>
      </c>
      <c r="G194" s="44">
        <v>166717</v>
      </c>
      <c r="H194" s="44">
        <v>0</v>
      </c>
      <c r="I194" s="44">
        <v>1096206</v>
      </c>
      <c r="J194" s="44">
        <v>1535913</v>
      </c>
      <c r="K194" s="44">
        <v>0</v>
      </c>
      <c r="L194" s="44">
        <v>0</v>
      </c>
      <c r="M194" s="44">
        <v>0</v>
      </c>
      <c r="N194" s="44">
        <v>0</v>
      </c>
      <c r="O194" s="44">
        <v>0</v>
      </c>
      <c r="P194" s="44">
        <v>1184670</v>
      </c>
      <c r="Q194" s="44">
        <v>47538</v>
      </c>
      <c r="R194" s="44">
        <v>419153</v>
      </c>
      <c r="S194" s="44">
        <v>19804</v>
      </c>
      <c r="T194" s="44">
        <v>8262</v>
      </c>
      <c r="U194" s="44">
        <v>80211</v>
      </c>
      <c r="V194" s="44">
        <v>18108</v>
      </c>
      <c r="W194" s="44">
        <v>0</v>
      </c>
      <c r="X194" s="44">
        <v>0</v>
      </c>
      <c r="Y194" s="44">
        <v>0</v>
      </c>
      <c r="Z194" s="44">
        <v>0</v>
      </c>
      <c r="AA194" s="44">
        <v>11530692</v>
      </c>
      <c r="AB194" s="44">
        <v>0</v>
      </c>
      <c r="AC194" s="44">
        <v>0</v>
      </c>
    </row>
    <row r="195" spans="1:29" x14ac:dyDescent="0.3">
      <c r="A195" s="46" t="s">
        <v>405</v>
      </c>
      <c r="B195" t="s">
        <v>2339</v>
      </c>
      <c r="C195">
        <v>1</v>
      </c>
      <c r="D195">
        <v>0</v>
      </c>
      <c r="E195" s="44">
        <v>8292799</v>
      </c>
      <c r="F195" s="44">
        <v>0</v>
      </c>
      <c r="G195" s="44">
        <v>281504</v>
      </c>
      <c r="H195" s="44">
        <v>0</v>
      </c>
      <c r="I195" s="44">
        <v>1455426</v>
      </c>
      <c r="J195" s="44">
        <v>1119994</v>
      </c>
      <c r="K195" s="44">
        <v>0</v>
      </c>
      <c r="L195" s="44">
        <v>0</v>
      </c>
      <c r="M195" s="44">
        <v>0</v>
      </c>
      <c r="N195" s="44">
        <v>0</v>
      </c>
      <c r="O195" s="44">
        <v>0</v>
      </c>
      <c r="P195" s="44">
        <v>1126295</v>
      </c>
      <c r="Q195" s="44">
        <v>58932</v>
      </c>
      <c r="R195" s="44">
        <v>237272</v>
      </c>
      <c r="S195" s="44">
        <v>17632</v>
      </c>
      <c r="T195" s="44">
        <v>7356</v>
      </c>
      <c r="U195" s="44">
        <v>66289</v>
      </c>
      <c r="V195" s="44">
        <v>16492</v>
      </c>
      <c r="W195" s="44">
        <v>0</v>
      </c>
      <c r="X195" s="44">
        <v>86680</v>
      </c>
      <c r="Y195" s="44">
        <v>0</v>
      </c>
      <c r="Z195" s="44">
        <v>0</v>
      </c>
      <c r="AA195" s="44">
        <v>12766671</v>
      </c>
      <c r="AB195" s="44">
        <v>0</v>
      </c>
      <c r="AC195" s="44">
        <v>0</v>
      </c>
    </row>
    <row r="196" spans="1:29" x14ac:dyDescent="0.3">
      <c r="A196" s="46" t="s">
        <v>407</v>
      </c>
      <c r="B196" t="s">
        <v>1614</v>
      </c>
      <c r="C196">
        <v>1</v>
      </c>
      <c r="D196">
        <v>0</v>
      </c>
      <c r="E196" s="44">
        <v>1618119</v>
      </c>
      <c r="F196" s="44">
        <v>0</v>
      </c>
      <c r="G196" s="44">
        <v>210056</v>
      </c>
      <c r="H196" s="44">
        <v>291</v>
      </c>
      <c r="I196" s="44">
        <v>54365</v>
      </c>
      <c r="J196" s="44">
        <v>115884</v>
      </c>
      <c r="K196" s="44">
        <v>0</v>
      </c>
      <c r="L196" s="44">
        <v>0</v>
      </c>
      <c r="M196" s="44">
        <v>0</v>
      </c>
      <c r="N196" s="44">
        <v>0</v>
      </c>
      <c r="O196" s="44">
        <v>0</v>
      </c>
      <c r="P196" s="44">
        <v>177058</v>
      </c>
      <c r="Q196" s="44">
        <v>0</v>
      </c>
      <c r="R196" s="44">
        <v>13732</v>
      </c>
      <c r="S196" s="44">
        <v>5768</v>
      </c>
      <c r="T196" s="44">
        <v>2406</v>
      </c>
      <c r="U196" s="44">
        <v>24058</v>
      </c>
      <c r="V196" s="44">
        <v>0</v>
      </c>
      <c r="W196" s="44">
        <v>0</v>
      </c>
      <c r="X196" s="44">
        <v>45900</v>
      </c>
      <c r="Y196" s="44">
        <v>0</v>
      </c>
      <c r="Z196" s="44">
        <v>0</v>
      </c>
      <c r="AA196" s="44">
        <v>2267637</v>
      </c>
      <c r="AB196" s="44">
        <v>0</v>
      </c>
      <c r="AC196" s="44">
        <v>0</v>
      </c>
    </row>
    <row r="197" spans="1:29" x14ac:dyDescent="0.3">
      <c r="A197" s="46" t="s">
        <v>409</v>
      </c>
      <c r="B197" t="s">
        <v>1615</v>
      </c>
      <c r="C197">
        <v>1</v>
      </c>
      <c r="D197">
        <v>0</v>
      </c>
      <c r="E197" s="44">
        <v>1073360</v>
      </c>
      <c r="F197" s="44">
        <v>0</v>
      </c>
      <c r="G197" s="44">
        <v>200976</v>
      </c>
      <c r="H197" s="44">
        <v>0</v>
      </c>
      <c r="I197" s="44">
        <v>48709</v>
      </c>
      <c r="J197" s="44">
        <v>89463</v>
      </c>
      <c r="K197" s="44">
        <v>0</v>
      </c>
      <c r="L197" s="44">
        <v>0</v>
      </c>
      <c r="M197" s="44">
        <v>0</v>
      </c>
      <c r="N197" s="44">
        <v>0</v>
      </c>
      <c r="O197" s="44">
        <v>0</v>
      </c>
      <c r="P197" s="44">
        <v>121012</v>
      </c>
      <c r="Q197" s="44">
        <v>16836</v>
      </c>
      <c r="R197" s="44">
        <v>10911</v>
      </c>
      <c r="S197" s="44">
        <v>4450</v>
      </c>
      <c r="T197" s="44">
        <v>1856</v>
      </c>
      <c r="U197" s="44">
        <v>17417</v>
      </c>
      <c r="V197" s="44">
        <v>0</v>
      </c>
      <c r="W197" s="44">
        <v>0</v>
      </c>
      <c r="X197" s="44">
        <v>0</v>
      </c>
      <c r="Y197" s="44">
        <v>0</v>
      </c>
      <c r="Z197" s="44">
        <v>0</v>
      </c>
      <c r="AA197" s="44">
        <v>1584990</v>
      </c>
      <c r="AB197" s="44">
        <v>0</v>
      </c>
      <c r="AC197" s="44">
        <v>0</v>
      </c>
    </row>
    <row r="198" spans="1:29" x14ac:dyDescent="0.3">
      <c r="A198" s="46" t="s">
        <v>412</v>
      </c>
      <c r="B198" t="s">
        <v>2340</v>
      </c>
      <c r="C198">
        <v>1</v>
      </c>
      <c r="D198">
        <v>0</v>
      </c>
      <c r="E198" s="44">
        <v>472787</v>
      </c>
      <c r="F198" s="44">
        <v>0</v>
      </c>
      <c r="G198" s="44">
        <v>223843</v>
      </c>
      <c r="H198" s="44">
        <v>0</v>
      </c>
      <c r="I198" s="44">
        <v>21472</v>
      </c>
      <c r="J198" s="44">
        <v>22160</v>
      </c>
      <c r="K198" s="44">
        <v>0</v>
      </c>
      <c r="L198" s="44">
        <v>0</v>
      </c>
      <c r="M198" s="44">
        <v>0</v>
      </c>
      <c r="N198" s="44">
        <v>0</v>
      </c>
      <c r="O198" s="44">
        <v>0</v>
      </c>
      <c r="P198" s="44">
        <v>77684</v>
      </c>
      <c r="Q198" s="44">
        <v>0</v>
      </c>
      <c r="R198" s="44">
        <v>0</v>
      </c>
      <c r="S198" s="44">
        <v>1738</v>
      </c>
      <c r="T198" s="44">
        <v>725</v>
      </c>
      <c r="U198" s="44">
        <v>5317</v>
      </c>
      <c r="V198" s="44">
        <v>0</v>
      </c>
      <c r="W198" s="44">
        <v>0</v>
      </c>
      <c r="X198" s="44">
        <v>0</v>
      </c>
      <c r="Y198" s="44">
        <v>0</v>
      </c>
      <c r="Z198" s="44">
        <v>0</v>
      </c>
      <c r="AA198" s="44">
        <v>825726</v>
      </c>
      <c r="AB198" s="44">
        <v>0</v>
      </c>
      <c r="AC198" s="44">
        <v>0</v>
      </c>
    </row>
    <row r="199" spans="1:29" x14ac:dyDescent="0.3">
      <c r="A199" s="46" t="s">
        <v>414</v>
      </c>
      <c r="B199" t="s">
        <v>2341</v>
      </c>
      <c r="C199">
        <v>1</v>
      </c>
      <c r="D199">
        <v>0</v>
      </c>
      <c r="E199" s="44">
        <v>325493</v>
      </c>
      <c r="F199" s="44">
        <v>0</v>
      </c>
      <c r="G199" s="44">
        <v>180008</v>
      </c>
      <c r="H199" s="44">
        <v>0</v>
      </c>
      <c r="I199" s="44">
        <v>26556</v>
      </c>
      <c r="J199" s="44">
        <v>59677</v>
      </c>
      <c r="K199" s="44">
        <v>0</v>
      </c>
      <c r="L199" s="44">
        <v>0</v>
      </c>
      <c r="M199" s="44">
        <v>0</v>
      </c>
      <c r="N199" s="44">
        <v>0</v>
      </c>
      <c r="O199" s="44">
        <v>0</v>
      </c>
      <c r="P199" s="44">
        <v>20762</v>
      </c>
      <c r="Q199" s="44">
        <v>0</v>
      </c>
      <c r="R199" s="44">
        <v>0</v>
      </c>
      <c r="S199" s="44">
        <v>1079</v>
      </c>
      <c r="T199" s="44">
        <v>450</v>
      </c>
      <c r="U199" s="44">
        <v>4486</v>
      </c>
      <c r="V199" s="44">
        <v>0</v>
      </c>
      <c r="W199" s="44">
        <v>0</v>
      </c>
      <c r="X199" s="44">
        <v>0</v>
      </c>
      <c r="Y199" s="44">
        <v>0</v>
      </c>
      <c r="Z199" s="44">
        <v>0</v>
      </c>
      <c r="AA199" s="44">
        <v>618511</v>
      </c>
      <c r="AB199" s="44">
        <v>0</v>
      </c>
      <c r="AC199" s="44">
        <v>0</v>
      </c>
    </row>
    <row r="200" spans="1:29" x14ac:dyDescent="0.3">
      <c r="A200" s="46" t="s">
        <v>416</v>
      </c>
      <c r="B200" t="s">
        <v>2342</v>
      </c>
      <c r="C200">
        <v>1</v>
      </c>
      <c r="D200">
        <v>0</v>
      </c>
      <c r="E200" s="44">
        <v>262645</v>
      </c>
      <c r="F200" s="44">
        <v>0</v>
      </c>
      <c r="G200" s="44">
        <v>202087</v>
      </c>
      <c r="H200" s="44">
        <v>0</v>
      </c>
      <c r="I200" s="44">
        <v>4979</v>
      </c>
      <c r="J200" s="44">
        <v>15237</v>
      </c>
      <c r="K200" s="44">
        <v>0</v>
      </c>
      <c r="L200" s="44">
        <v>0</v>
      </c>
      <c r="M200" s="44">
        <v>0</v>
      </c>
      <c r="N200" s="44">
        <v>0</v>
      </c>
      <c r="O200" s="44">
        <v>0</v>
      </c>
      <c r="P200" s="44">
        <v>45952</v>
      </c>
      <c r="Q200" s="44">
        <v>0</v>
      </c>
      <c r="R200" s="44">
        <v>0</v>
      </c>
      <c r="S200" s="44">
        <v>884</v>
      </c>
      <c r="T200" s="44">
        <v>368</v>
      </c>
      <c r="U200" s="44">
        <v>3262</v>
      </c>
      <c r="V200" s="44">
        <v>0</v>
      </c>
      <c r="W200" s="44">
        <v>0</v>
      </c>
      <c r="X200" s="44">
        <v>0</v>
      </c>
      <c r="Y200" s="44">
        <v>0</v>
      </c>
      <c r="Z200" s="44">
        <v>0</v>
      </c>
      <c r="AA200" s="44">
        <v>535414</v>
      </c>
      <c r="AB200" s="44">
        <v>0</v>
      </c>
      <c r="AC200" s="44">
        <v>0</v>
      </c>
    </row>
    <row r="201" spans="1:29" x14ac:dyDescent="0.3">
      <c r="A201" s="46" t="s">
        <v>418</v>
      </c>
      <c r="B201" t="s">
        <v>2343</v>
      </c>
      <c r="C201">
        <v>1</v>
      </c>
      <c r="D201">
        <v>0</v>
      </c>
      <c r="E201" s="44">
        <v>847068</v>
      </c>
      <c r="F201" s="44">
        <v>0</v>
      </c>
      <c r="G201" s="44">
        <v>207132</v>
      </c>
      <c r="H201" s="44">
        <v>0</v>
      </c>
      <c r="I201" s="44">
        <v>16467</v>
      </c>
      <c r="J201" s="44">
        <v>70371</v>
      </c>
      <c r="K201" s="44">
        <v>0</v>
      </c>
      <c r="L201" s="44">
        <v>0</v>
      </c>
      <c r="M201" s="44">
        <v>0</v>
      </c>
      <c r="N201" s="44">
        <v>0</v>
      </c>
      <c r="O201" s="44">
        <v>0</v>
      </c>
      <c r="P201" s="44">
        <v>106796</v>
      </c>
      <c r="Q201" s="44">
        <v>0</v>
      </c>
      <c r="R201" s="44">
        <v>0</v>
      </c>
      <c r="S201" s="44">
        <v>499</v>
      </c>
      <c r="T201" s="44">
        <v>862</v>
      </c>
      <c r="U201" s="44">
        <v>6625</v>
      </c>
      <c r="V201" s="44">
        <v>0</v>
      </c>
      <c r="W201" s="44">
        <v>0</v>
      </c>
      <c r="X201" s="44">
        <v>0</v>
      </c>
      <c r="Y201" s="44">
        <v>0</v>
      </c>
      <c r="Z201" s="44">
        <v>0</v>
      </c>
      <c r="AA201" s="44">
        <v>1255820</v>
      </c>
      <c r="AB201" s="44">
        <v>0</v>
      </c>
      <c r="AC201" s="44">
        <v>0</v>
      </c>
    </row>
    <row r="202" spans="1:29" x14ac:dyDescent="0.3">
      <c r="A202" s="46" t="s">
        <v>437</v>
      </c>
      <c r="B202" t="s">
        <v>1620</v>
      </c>
      <c r="C202">
        <v>1</v>
      </c>
      <c r="D202">
        <v>0</v>
      </c>
      <c r="E202" s="44">
        <v>7537063</v>
      </c>
      <c r="F202" s="44">
        <v>0</v>
      </c>
      <c r="G202" s="44">
        <v>0</v>
      </c>
      <c r="H202" s="44">
        <v>0</v>
      </c>
      <c r="I202" s="44">
        <v>1228166</v>
      </c>
      <c r="J202" s="44">
        <v>1378871</v>
      </c>
      <c r="K202" s="44">
        <v>0</v>
      </c>
      <c r="L202" s="44">
        <v>0</v>
      </c>
      <c r="M202" s="44">
        <v>0</v>
      </c>
      <c r="N202" s="44">
        <v>0</v>
      </c>
      <c r="O202" s="44">
        <v>0</v>
      </c>
      <c r="P202" s="44">
        <v>1123484</v>
      </c>
      <c r="Q202" s="44">
        <v>96377</v>
      </c>
      <c r="R202" s="44">
        <v>91043</v>
      </c>
      <c r="S202" s="44">
        <v>10442</v>
      </c>
      <c r="T202" s="44">
        <v>4356</v>
      </c>
      <c r="U202" s="44">
        <v>39342</v>
      </c>
      <c r="V202" s="44">
        <v>13090</v>
      </c>
      <c r="W202" s="44">
        <v>0</v>
      </c>
      <c r="X202" s="44">
        <v>87204</v>
      </c>
      <c r="Y202" s="44">
        <v>0</v>
      </c>
      <c r="Z202" s="44">
        <v>0</v>
      </c>
      <c r="AA202" s="44">
        <v>11609438</v>
      </c>
      <c r="AB202" s="44">
        <v>0</v>
      </c>
      <c r="AC202" s="44">
        <v>100000</v>
      </c>
    </row>
    <row r="203" spans="1:29" x14ac:dyDescent="0.3">
      <c r="A203" s="46" t="s">
        <v>423</v>
      </c>
      <c r="B203" t="s">
        <v>1621</v>
      </c>
      <c r="C203">
        <v>1</v>
      </c>
      <c r="D203">
        <v>0</v>
      </c>
      <c r="E203" s="44">
        <v>7332514</v>
      </c>
      <c r="F203" s="44">
        <v>0</v>
      </c>
      <c r="G203" s="44">
        <v>0</v>
      </c>
      <c r="H203" s="44">
        <v>0</v>
      </c>
      <c r="I203" s="44">
        <v>853535</v>
      </c>
      <c r="J203" s="44">
        <v>754498</v>
      </c>
      <c r="K203" s="44">
        <v>0</v>
      </c>
      <c r="L203" s="44">
        <v>0</v>
      </c>
      <c r="M203" s="44">
        <v>0</v>
      </c>
      <c r="N203" s="44">
        <v>0</v>
      </c>
      <c r="O203" s="44">
        <v>0</v>
      </c>
      <c r="P203" s="44">
        <v>1580946</v>
      </c>
      <c r="Q203" s="44">
        <v>145818</v>
      </c>
      <c r="R203" s="44">
        <v>25275</v>
      </c>
      <c r="S203" s="44">
        <v>13977</v>
      </c>
      <c r="T203" s="44">
        <v>5831</v>
      </c>
      <c r="U203" s="44">
        <v>54639</v>
      </c>
      <c r="V203" s="44">
        <v>17093</v>
      </c>
      <c r="W203" s="44">
        <v>0</v>
      </c>
      <c r="X203" s="44">
        <v>97673</v>
      </c>
      <c r="Y203" s="44">
        <v>0</v>
      </c>
      <c r="Z203" s="44">
        <v>0</v>
      </c>
      <c r="AA203" s="44">
        <v>10881799</v>
      </c>
      <c r="AB203" s="44">
        <v>0</v>
      </c>
      <c r="AC203" s="44">
        <v>0</v>
      </c>
    </row>
    <row r="204" spans="1:29" x14ac:dyDescent="0.3">
      <c r="A204" s="46" t="s">
        <v>425</v>
      </c>
      <c r="B204" t="s">
        <v>2344</v>
      </c>
      <c r="C204">
        <v>1</v>
      </c>
      <c r="D204">
        <v>0</v>
      </c>
      <c r="E204" s="44">
        <v>8569895</v>
      </c>
      <c r="F204" s="44">
        <v>0</v>
      </c>
      <c r="G204" s="44">
        <v>0</v>
      </c>
      <c r="H204" s="44">
        <v>0</v>
      </c>
      <c r="I204" s="44">
        <v>1084117</v>
      </c>
      <c r="J204" s="44">
        <v>1703148</v>
      </c>
      <c r="K204" s="44">
        <v>0</v>
      </c>
      <c r="L204" s="44">
        <v>0</v>
      </c>
      <c r="M204" s="44">
        <v>0</v>
      </c>
      <c r="N204" s="44">
        <v>0</v>
      </c>
      <c r="O204" s="44">
        <v>0</v>
      </c>
      <c r="P204" s="44">
        <v>1817069</v>
      </c>
      <c r="Q204" s="44">
        <v>295851</v>
      </c>
      <c r="R204" s="44">
        <v>125739</v>
      </c>
      <c r="S204" s="44">
        <v>16359</v>
      </c>
      <c r="T204" s="44">
        <v>6825</v>
      </c>
      <c r="U204" s="44">
        <v>65066</v>
      </c>
      <c r="V204" s="44">
        <v>20976</v>
      </c>
      <c r="W204" s="44">
        <v>0</v>
      </c>
      <c r="X204" s="44">
        <v>59764</v>
      </c>
      <c r="Y204" s="44">
        <v>0</v>
      </c>
      <c r="Z204" s="44">
        <v>0</v>
      </c>
      <c r="AA204" s="44">
        <v>13764809</v>
      </c>
      <c r="AB204" s="44">
        <v>0</v>
      </c>
      <c r="AC204" s="44">
        <v>100000</v>
      </c>
    </row>
    <row r="205" spans="1:29" x14ac:dyDescent="0.3">
      <c r="A205" s="46" t="s">
        <v>427</v>
      </c>
      <c r="B205" t="s">
        <v>2345</v>
      </c>
      <c r="C205">
        <v>1</v>
      </c>
      <c r="D205">
        <v>0</v>
      </c>
      <c r="E205" s="44">
        <v>9974134</v>
      </c>
      <c r="F205" s="44">
        <v>0</v>
      </c>
      <c r="G205" s="44">
        <v>0</v>
      </c>
      <c r="H205" s="44">
        <v>0</v>
      </c>
      <c r="I205" s="44">
        <v>989887</v>
      </c>
      <c r="J205" s="44">
        <v>554312</v>
      </c>
      <c r="K205" s="44">
        <v>0</v>
      </c>
      <c r="L205" s="44">
        <v>0</v>
      </c>
      <c r="M205" s="44">
        <v>0</v>
      </c>
      <c r="N205" s="44">
        <v>0</v>
      </c>
      <c r="O205" s="44">
        <v>0</v>
      </c>
      <c r="P205" s="44">
        <v>1447995</v>
      </c>
      <c r="Q205" s="44">
        <v>78597</v>
      </c>
      <c r="R205" s="44">
        <v>124043</v>
      </c>
      <c r="S205" s="44">
        <v>17003</v>
      </c>
      <c r="T205" s="44">
        <v>1336</v>
      </c>
      <c r="U205" s="44">
        <v>59707</v>
      </c>
      <c r="V205" s="44">
        <v>22386</v>
      </c>
      <c r="W205" s="44">
        <v>0</v>
      </c>
      <c r="X205" s="44">
        <v>152881</v>
      </c>
      <c r="Y205" s="44">
        <v>3453</v>
      </c>
      <c r="Z205" s="44">
        <v>0</v>
      </c>
      <c r="AA205" s="44">
        <v>13425734</v>
      </c>
      <c r="AB205" s="44">
        <v>0</v>
      </c>
      <c r="AC205" s="44">
        <v>100000</v>
      </c>
    </row>
    <row r="206" spans="1:29" x14ac:dyDescent="0.3">
      <c r="A206" s="46" t="s">
        <v>421</v>
      </c>
      <c r="B206" t="s">
        <v>2346</v>
      </c>
      <c r="C206">
        <v>1</v>
      </c>
      <c r="D206">
        <v>0</v>
      </c>
      <c r="E206" s="44">
        <v>9870234</v>
      </c>
      <c r="F206" s="44">
        <v>0</v>
      </c>
      <c r="G206" s="44">
        <v>0</v>
      </c>
      <c r="H206" s="44">
        <v>1265</v>
      </c>
      <c r="I206" s="44">
        <v>970234</v>
      </c>
      <c r="J206" s="44">
        <v>1213645</v>
      </c>
      <c r="K206" s="44">
        <v>75088</v>
      </c>
      <c r="L206" s="44">
        <v>0</v>
      </c>
      <c r="M206" s="44">
        <v>0</v>
      </c>
      <c r="N206" s="44">
        <v>0</v>
      </c>
      <c r="O206" s="44">
        <v>0</v>
      </c>
      <c r="P206" s="44">
        <v>996273</v>
      </c>
      <c r="Q206" s="44">
        <v>0</v>
      </c>
      <c r="R206" s="44">
        <v>36431</v>
      </c>
      <c r="S206" s="44">
        <v>12778</v>
      </c>
      <c r="T206" s="44">
        <v>4586</v>
      </c>
      <c r="U206" s="44">
        <v>45028</v>
      </c>
      <c r="V206" s="44">
        <v>14822</v>
      </c>
      <c r="W206" s="44">
        <v>0</v>
      </c>
      <c r="X206" s="44">
        <v>0</v>
      </c>
      <c r="Y206" s="44">
        <v>0</v>
      </c>
      <c r="Z206" s="44">
        <v>0</v>
      </c>
      <c r="AA206" s="44">
        <v>13240384</v>
      </c>
      <c r="AB206" s="44">
        <v>0</v>
      </c>
      <c r="AC206" s="44">
        <v>100000</v>
      </c>
    </row>
    <row r="207" spans="1:29" x14ac:dyDescent="0.3">
      <c r="A207" s="46" t="s">
        <v>431</v>
      </c>
      <c r="B207" t="s">
        <v>2347</v>
      </c>
      <c r="C207">
        <v>1</v>
      </c>
      <c r="D207">
        <v>0</v>
      </c>
      <c r="E207" s="44">
        <v>4910773</v>
      </c>
      <c r="F207" s="44">
        <v>0</v>
      </c>
      <c r="G207" s="44">
        <v>0</v>
      </c>
      <c r="H207" s="44">
        <v>0</v>
      </c>
      <c r="I207" s="44">
        <v>727822</v>
      </c>
      <c r="J207" s="44">
        <v>201501</v>
      </c>
      <c r="K207" s="44">
        <v>0</v>
      </c>
      <c r="L207" s="44">
        <v>0</v>
      </c>
      <c r="M207" s="44">
        <v>0</v>
      </c>
      <c r="N207" s="44">
        <v>0</v>
      </c>
      <c r="O207" s="44">
        <v>0</v>
      </c>
      <c r="P207" s="44">
        <v>594217</v>
      </c>
      <c r="Q207" s="44">
        <v>96582</v>
      </c>
      <c r="R207" s="44">
        <v>40477</v>
      </c>
      <c r="S207" s="44">
        <v>8329</v>
      </c>
      <c r="T207" s="44">
        <v>3475</v>
      </c>
      <c r="U207" s="44">
        <v>32271</v>
      </c>
      <c r="V207" s="44">
        <v>5921</v>
      </c>
      <c r="W207" s="44">
        <v>0</v>
      </c>
      <c r="X207" s="44">
        <v>149078</v>
      </c>
      <c r="Y207" s="44">
        <v>0</v>
      </c>
      <c r="Z207" s="44">
        <v>0</v>
      </c>
      <c r="AA207" s="44">
        <v>6770446</v>
      </c>
      <c r="AB207" s="44">
        <v>0</v>
      </c>
      <c r="AC207" s="44">
        <v>100000</v>
      </c>
    </row>
    <row r="208" spans="1:29" x14ac:dyDescent="0.3">
      <c r="A208" s="46" t="s">
        <v>435</v>
      </c>
      <c r="B208" t="s">
        <v>1626</v>
      </c>
      <c r="C208">
        <v>1</v>
      </c>
      <c r="D208">
        <v>0</v>
      </c>
      <c r="E208" s="44">
        <v>2470140</v>
      </c>
      <c r="F208" s="44">
        <v>0</v>
      </c>
      <c r="G208" s="44">
        <v>0</v>
      </c>
      <c r="H208" s="44">
        <v>0</v>
      </c>
      <c r="I208" s="44">
        <v>398483</v>
      </c>
      <c r="J208" s="44">
        <v>361462</v>
      </c>
      <c r="K208" s="44">
        <v>0</v>
      </c>
      <c r="L208" s="44">
        <v>0</v>
      </c>
      <c r="M208" s="44">
        <v>0</v>
      </c>
      <c r="N208" s="44">
        <v>0</v>
      </c>
      <c r="O208" s="44">
        <v>0</v>
      </c>
      <c r="P208" s="44">
        <v>436146</v>
      </c>
      <c r="Q208" s="44">
        <v>0</v>
      </c>
      <c r="R208" s="44">
        <v>0</v>
      </c>
      <c r="S208" s="44">
        <v>2862</v>
      </c>
      <c r="T208" s="44">
        <v>1168</v>
      </c>
      <c r="U208" s="44">
        <v>9612</v>
      </c>
      <c r="V208" s="44">
        <v>3010</v>
      </c>
      <c r="W208" s="44">
        <v>0</v>
      </c>
      <c r="X208" s="44">
        <v>0</v>
      </c>
      <c r="Y208" s="44">
        <v>0</v>
      </c>
      <c r="Z208" s="44">
        <v>0</v>
      </c>
      <c r="AA208" s="44">
        <v>3682883</v>
      </c>
      <c r="AB208" s="44">
        <v>0</v>
      </c>
      <c r="AC208" s="44">
        <v>100000</v>
      </c>
    </row>
    <row r="209" spans="1:29" x14ac:dyDescent="0.3">
      <c r="A209" s="46" t="s">
        <v>433</v>
      </c>
      <c r="B209" t="s">
        <v>2348</v>
      </c>
      <c r="C209">
        <v>1</v>
      </c>
      <c r="D209">
        <v>0</v>
      </c>
      <c r="E209" s="44">
        <v>606319</v>
      </c>
      <c r="F209" s="44">
        <v>0</v>
      </c>
      <c r="G209" s="44">
        <v>271313</v>
      </c>
      <c r="H209" s="44">
        <v>88</v>
      </c>
      <c r="I209" s="44">
        <v>27972</v>
      </c>
      <c r="J209" s="44">
        <v>20816</v>
      </c>
      <c r="K209" s="44">
        <v>0</v>
      </c>
      <c r="L209" s="44">
        <v>0</v>
      </c>
      <c r="M209" s="44">
        <v>0</v>
      </c>
      <c r="N209" s="44">
        <v>0</v>
      </c>
      <c r="O209" s="44">
        <v>0</v>
      </c>
      <c r="P209" s="44">
        <v>119858</v>
      </c>
      <c r="Q209" s="44">
        <v>0</v>
      </c>
      <c r="R209" s="44">
        <v>0</v>
      </c>
      <c r="S209" s="44">
        <v>3775</v>
      </c>
      <c r="T209" s="44">
        <v>1575</v>
      </c>
      <c r="U209" s="44">
        <v>12874</v>
      </c>
      <c r="V209" s="44">
        <v>0</v>
      </c>
      <c r="W209" s="44">
        <v>0</v>
      </c>
      <c r="X209" s="44">
        <v>0</v>
      </c>
      <c r="Y209" s="44">
        <v>2008</v>
      </c>
      <c r="Z209" s="44">
        <v>0</v>
      </c>
      <c r="AA209" s="44">
        <v>1066598</v>
      </c>
      <c r="AB209" s="44">
        <v>0</v>
      </c>
      <c r="AC209" s="44">
        <v>0</v>
      </c>
    </row>
    <row r="210" spans="1:29" x14ac:dyDescent="0.3">
      <c r="A210" s="46" t="s">
        <v>429</v>
      </c>
      <c r="B210" t="s">
        <v>1628</v>
      </c>
      <c r="C210">
        <v>1</v>
      </c>
      <c r="D210">
        <v>0</v>
      </c>
      <c r="E210" s="44">
        <v>13000880</v>
      </c>
      <c r="F210" s="44">
        <v>0</v>
      </c>
      <c r="G210" s="44">
        <v>0</v>
      </c>
      <c r="H210" s="44">
        <v>0</v>
      </c>
      <c r="I210" s="44">
        <v>1405110</v>
      </c>
      <c r="J210" s="44">
        <v>2947414</v>
      </c>
      <c r="K210" s="44">
        <v>84038</v>
      </c>
      <c r="L210" s="44">
        <v>0</v>
      </c>
      <c r="M210" s="44">
        <v>0</v>
      </c>
      <c r="N210" s="44">
        <v>0</v>
      </c>
      <c r="O210" s="44">
        <v>0</v>
      </c>
      <c r="P210" s="44">
        <v>1464331</v>
      </c>
      <c r="Q210" s="44">
        <v>47707</v>
      </c>
      <c r="R210" s="44">
        <v>65850</v>
      </c>
      <c r="S210" s="44">
        <v>16853</v>
      </c>
      <c r="T210" s="44">
        <v>7031</v>
      </c>
      <c r="U210" s="44">
        <v>63842</v>
      </c>
      <c r="V210" s="44">
        <v>21644</v>
      </c>
      <c r="W210" s="44">
        <v>0</v>
      </c>
      <c r="X210" s="44">
        <v>189864</v>
      </c>
      <c r="Y210" s="44">
        <v>0</v>
      </c>
      <c r="Z210" s="44">
        <v>0</v>
      </c>
      <c r="AA210" s="44">
        <v>19314564</v>
      </c>
      <c r="AB210" s="44">
        <v>0</v>
      </c>
      <c r="AC210" s="44">
        <v>101498</v>
      </c>
    </row>
    <row r="211" spans="1:29" x14ac:dyDescent="0.3">
      <c r="A211" s="46" t="s">
        <v>2118</v>
      </c>
      <c r="B211" t="s">
        <v>2119</v>
      </c>
      <c r="C211">
        <v>1</v>
      </c>
      <c r="D211">
        <v>1</v>
      </c>
      <c r="E211" s="44">
        <v>22192483</v>
      </c>
      <c r="F211" s="44">
        <v>0</v>
      </c>
      <c r="G211" s="44">
        <v>0</v>
      </c>
      <c r="H211" s="44">
        <v>0</v>
      </c>
      <c r="I211" s="44">
        <v>1872925</v>
      </c>
      <c r="J211" s="44">
        <v>8322849</v>
      </c>
      <c r="K211" s="44">
        <v>0</v>
      </c>
      <c r="L211" s="44">
        <v>3557412</v>
      </c>
      <c r="M211" s="44">
        <v>0</v>
      </c>
      <c r="N211" s="44">
        <v>0</v>
      </c>
      <c r="O211" s="44">
        <v>0</v>
      </c>
      <c r="P211" s="44">
        <v>4299103</v>
      </c>
      <c r="Q211" s="44">
        <v>616437</v>
      </c>
      <c r="R211" s="44">
        <v>329560</v>
      </c>
      <c r="S211" s="44">
        <v>32058</v>
      </c>
      <c r="T211" s="44">
        <v>13375</v>
      </c>
      <c r="U211" s="44">
        <v>125762</v>
      </c>
      <c r="V211" s="44">
        <v>44797</v>
      </c>
      <c r="W211" s="44">
        <v>0</v>
      </c>
      <c r="X211" s="44">
        <v>1005743</v>
      </c>
      <c r="Y211" s="44">
        <v>0</v>
      </c>
      <c r="Z211" s="44">
        <v>0</v>
      </c>
      <c r="AA211" s="44">
        <v>42412504</v>
      </c>
      <c r="AB211" s="44">
        <v>0</v>
      </c>
      <c r="AC211" s="44">
        <v>154059</v>
      </c>
    </row>
    <row r="212" spans="1:29" x14ac:dyDescent="0.3">
      <c r="A212" s="46" t="s">
        <v>456</v>
      </c>
      <c r="B212" t="s">
        <v>2349</v>
      </c>
      <c r="C212">
        <v>1</v>
      </c>
      <c r="D212">
        <v>0</v>
      </c>
      <c r="E212" s="44">
        <v>16974438</v>
      </c>
      <c r="F212" s="44">
        <v>0</v>
      </c>
      <c r="G212" s="44">
        <v>0</v>
      </c>
      <c r="H212" s="44">
        <v>0</v>
      </c>
      <c r="I212" s="44">
        <v>2262172</v>
      </c>
      <c r="J212" s="44">
        <v>3261847</v>
      </c>
      <c r="K212" s="44">
        <v>268927</v>
      </c>
      <c r="L212" s="44">
        <v>0</v>
      </c>
      <c r="M212" s="44">
        <v>0</v>
      </c>
      <c r="N212" s="44">
        <v>0</v>
      </c>
      <c r="O212" s="44">
        <v>0</v>
      </c>
      <c r="P212" s="44">
        <v>2318962</v>
      </c>
      <c r="Q212" s="44">
        <v>604463</v>
      </c>
      <c r="R212" s="44">
        <v>26733</v>
      </c>
      <c r="S212" s="44">
        <v>27234</v>
      </c>
      <c r="T212" s="44">
        <v>10449</v>
      </c>
      <c r="U212" s="44">
        <v>107239</v>
      </c>
      <c r="V212" s="44">
        <v>34009</v>
      </c>
      <c r="W212" s="44">
        <v>0</v>
      </c>
      <c r="X212" s="44">
        <v>285307</v>
      </c>
      <c r="Y212" s="44">
        <v>0</v>
      </c>
      <c r="Z212" s="44">
        <v>0</v>
      </c>
      <c r="AA212" s="44">
        <v>26181780</v>
      </c>
      <c r="AB212" s="44">
        <v>0</v>
      </c>
      <c r="AC212" s="44">
        <v>0</v>
      </c>
    </row>
    <row r="213" spans="1:29" x14ac:dyDescent="0.3">
      <c r="A213" s="46" t="s">
        <v>440</v>
      </c>
      <c r="B213" t="s">
        <v>2350</v>
      </c>
      <c r="C213">
        <v>1</v>
      </c>
      <c r="D213">
        <v>0</v>
      </c>
      <c r="E213" s="44">
        <v>3556001</v>
      </c>
      <c r="F213" s="44">
        <v>0</v>
      </c>
      <c r="G213" s="44">
        <v>0</v>
      </c>
      <c r="H213" s="44">
        <v>0</v>
      </c>
      <c r="I213" s="44">
        <v>505368</v>
      </c>
      <c r="J213" s="44">
        <v>471660</v>
      </c>
      <c r="K213" s="44">
        <v>36347</v>
      </c>
      <c r="L213" s="44">
        <v>0</v>
      </c>
      <c r="M213" s="44">
        <v>0</v>
      </c>
      <c r="N213" s="44">
        <v>0</v>
      </c>
      <c r="O213" s="44">
        <v>0</v>
      </c>
      <c r="P213" s="44">
        <v>365328</v>
      </c>
      <c r="Q213" s="44">
        <v>47480</v>
      </c>
      <c r="R213" s="44">
        <v>0</v>
      </c>
      <c r="S213" s="44">
        <v>7461</v>
      </c>
      <c r="T213" s="44">
        <v>3112</v>
      </c>
      <c r="U213" s="44">
        <v>27902</v>
      </c>
      <c r="V213" s="44">
        <v>2724</v>
      </c>
      <c r="W213" s="44">
        <v>0</v>
      </c>
      <c r="X213" s="44">
        <v>48735</v>
      </c>
      <c r="Y213" s="44">
        <v>1320</v>
      </c>
      <c r="Z213" s="44">
        <v>0</v>
      </c>
      <c r="AA213" s="44">
        <v>5073438</v>
      </c>
      <c r="AB213" s="44">
        <v>0</v>
      </c>
      <c r="AC213" s="44">
        <v>0</v>
      </c>
    </row>
    <row r="214" spans="1:29" x14ac:dyDescent="0.3">
      <c r="A214" s="46" t="s">
        <v>448</v>
      </c>
      <c r="B214" t="s">
        <v>2351</v>
      </c>
      <c r="C214">
        <v>1</v>
      </c>
      <c r="D214">
        <v>0</v>
      </c>
      <c r="E214" s="44">
        <v>39931009</v>
      </c>
      <c r="F214" s="44">
        <v>0</v>
      </c>
      <c r="G214" s="44">
        <v>0</v>
      </c>
      <c r="H214" s="44">
        <v>15348</v>
      </c>
      <c r="I214" s="44">
        <v>5533408</v>
      </c>
      <c r="J214" s="44">
        <v>6906074</v>
      </c>
      <c r="K214" s="44">
        <v>0</v>
      </c>
      <c r="L214" s="44">
        <v>0</v>
      </c>
      <c r="M214" s="44">
        <v>0</v>
      </c>
      <c r="N214" s="44">
        <v>0</v>
      </c>
      <c r="O214" s="44">
        <v>0</v>
      </c>
      <c r="P214" s="44">
        <v>5977362</v>
      </c>
      <c r="Q214" s="44">
        <v>264784</v>
      </c>
      <c r="R214" s="44">
        <v>0</v>
      </c>
      <c r="S214" s="44">
        <v>56490</v>
      </c>
      <c r="T214" s="44">
        <v>23568</v>
      </c>
      <c r="U214" s="44">
        <v>222341</v>
      </c>
      <c r="V214" s="44">
        <v>78848</v>
      </c>
      <c r="W214" s="44">
        <v>0</v>
      </c>
      <c r="X214" s="44">
        <v>851775</v>
      </c>
      <c r="Y214" s="44">
        <v>0</v>
      </c>
      <c r="Z214" s="44">
        <v>0</v>
      </c>
      <c r="AA214" s="44">
        <v>59861007</v>
      </c>
      <c r="AB214" s="44">
        <v>0</v>
      </c>
      <c r="AC214" s="44">
        <v>404452</v>
      </c>
    </row>
    <row r="215" spans="1:29" x14ac:dyDescent="0.3">
      <c r="A215" s="46" t="s">
        <v>446</v>
      </c>
      <c r="B215" t="s">
        <v>2352</v>
      </c>
      <c r="C215">
        <v>1</v>
      </c>
      <c r="D215">
        <v>0</v>
      </c>
      <c r="E215" s="44">
        <v>10433122</v>
      </c>
      <c r="F215" s="44">
        <v>0</v>
      </c>
      <c r="G215" s="44">
        <v>0</v>
      </c>
      <c r="H215" s="44">
        <v>0</v>
      </c>
      <c r="I215" s="44">
        <v>1034169</v>
      </c>
      <c r="J215" s="44">
        <v>1504622</v>
      </c>
      <c r="K215" s="44">
        <v>0</v>
      </c>
      <c r="L215" s="44">
        <v>0</v>
      </c>
      <c r="M215" s="44">
        <v>0</v>
      </c>
      <c r="N215" s="44">
        <v>0</v>
      </c>
      <c r="O215" s="44">
        <v>0</v>
      </c>
      <c r="P215" s="44">
        <v>2006394</v>
      </c>
      <c r="Q215" s="44">
        <v>450423</v>
      </c>
      <c r="R215" s="44">
        <v>0</v>
      </c>
      <c r="S215" s="44">
        <v>21392</v>
      </c>
      <c r="T215" s="44">
        <v>7164</v>
      </c>
      <c r="U215" s="44">
        <v>85570</v>
      </c>
      <c r="V215" s="44">
        <v>22843</v>
      </c>
      <c r="W215" s="44">
        <v>0</v>
      </c>
      <c r="X215" s="44">
        <v>165552</v>
      </c>
      <c r="Y215" s="44">
        <v>0</v>
      </c>
      <c r="Z215" s="44">
        <v>0</v>
      </c>
      <c r="AA215" s="44">
        <v>15731251</v>
      </c>
      <c r="AB215" s="44">
        <v>0</v>
      </c>
      <c r="AC215" s="44">
        <v>0</v>
      </c>
    </row>
    <row r="216" spans="1:29" x14ac:dyDescent="0.3">
      <c r="A216" s="46" t="s">
        <v>458</v>
      </c>
      <c r="B216" t="s">
        <v>1633</v>
      </c>
      <c r="C216">
        <v>1</v>
      </c>
      <c r="D216">
        <v>0</v>
      </c>
      <c r="E216" s="44">
        <v>6567163</v>
      </c>
      <c r="F216" s="44">
        <v>0</v>
      </c>
      <c r="G216" s="44">
        <v>0</v>
      </c>
      <c r="H216" s="44">
        <v>0</v>
      </c>
      <c r="I216" s="44">
        <v>683767</v>
      </c>
      <c r="J216" s="44">
        <v>1374800</v>
      </c>
      <c r="K216" s="44">
        <v>165879</v>
      </c>
      <c r="L216" s="44">
        <v>0</v>
      </c>
      <c r="M216" s="44">
        <v>0</v>
      </c>
      <c r="N216" s="44">
        <v>0</v>
      </c>
      <c r="O216" s="44">
        <v>0</v>
      </c>
      <c r="P216" s="44">
        <v>750783</v>
      </c>
      <c r="Q216" s="44">
        <v>128040</v>
      </c>
      <c r="R216" s="44">
        <v>0</v>
      </c>
      <c r="S216" s="44">
        <v>13363</v>
      </c>
      <c r="T216" s="44">
        <v>5575</v>
      </c>
      <c r="U216" s="44">
        <v>51202</v>
      </c>
      <c r="V216" s="44">
        <v>5699</v>
      </c>
      <c r="W216" s="44">
        <v>0</v>
      </c>
      <c r="X216" s="44">
        <v>0</v>
      </c>
      <c r="Y216" s="44">
        <v>0</v>
      </c>
      <c r="Z216" s="44">
        <v>0</v>
      </c>
      <c r="AA216" s="44">
        <v>9746271</v>
      </c>
      <c r="AB216" s="44">
        <v>0</v>
      </c>
      <c r="AC216" s="44">
        <v>0</v>
      </c>
    </row>
    <row r="217" spans="1:29" x14ac:dyDescent="0.3">
      <c r="A217" s="46" t="s">
        <v>442</v>
      </c>
      <c r="B217" t="s">
        <v>1634</v>
      </c>
      <c r="C217">
        <v>1</v>
      </c>
      <c r="D217">
        <v>0</v>
      </c>
      <c r="E217" s="44">
        <v>3286860</v>
      </c>
      <c r="F217" s="44">
        <v>0</v>
      </c>
      <c r="G217" s="44">
        <v>0</v>
      </c>
      <c r="H217" s="44">
        <v>2010</v>
      </c>
      <c r="I217" s="44">
        <v>394225</v>
      </c>
      <c r="J217" s="44">
        <v>734535</v>
      </c>
      <c r="K217" s="44">
        <v>147070</v>
      </c>
      <c r="L217" s="44">
        <v>0</v>
      </c>
      <c r="M217" s="44">
        <v>0</v>
      </c>
      <c r="N217" s="44">
        <v>0</v>
      </c>
      <c r="O217" s="44">
        <v>0</v>
      </c>
      <c r="P217" s="44">
        <v>269911</v>
      </c>
      <c r="Q217" s="44">
        <v>31741</v>
      </c>
      <c r="R217" s="44">
        <v>150848</v>
      </c>
      <c r="S217" s="44">
        <v>6951</v>
      </c>
      <c r="T217" s="44">
        <v>2900</v>
      </c>
      <c r="U217" s="44">
        <v>27028</v>
      </c>
      <c r="V217" s="44">
        <v>3582</v>
      </c>
      <c r="W217" s="44">
        <v>0</v>
      </c>
      <c r="X217" s="44">
        <v>107310</v>
      </c>
      <c r="Y217" s="44">
        <v>3277</v>
      </c>
      <c r="Z217" s="44">
        <v>0</v>
      </c>
      <c r="AA217" s="44">
        <v>5168248</v>
      </c>
      <c r="AB217" s="44">
        <v>0</v>
      </c>
      <c r="AC217" s="44">
        <v>100000</v>
      </c>
    </row>
    <row r="218" spans="1:29" x14ac:dyDescent="0.3">
      <c r="A218" s="46" t="s">
        <v>454</v>
      </c>
      <c r="B218" t="s">
        <v>1635</v>
      </c>
      <c r="C218">
        <v>1</v>
      </c>
      <c r="D218">
        <v>0</v>
      </c>
      <c r="E218" s="44">
        <v>2884816</v>
      </c>
      <c r="F218" s="44">
        <v>0</v>
      </c>
      <c r="G218" s="44">
        <v>0</v>
      </c>
      <c r="H218" s="44">
        <v>0</v>
      </c>
      <c r="I218" s="44">
        <v>300287</v>
      </c>
      <c r="J218" s="44">
        <v>380252</v>
      </c>
      <c r="K218" s="44">
        <v>0</v>
      </c>
      <c r="L218" s="44">
        <v>0</v>
      </c>
      <c r="M218" s="44">
        <v>0</v>
      </c>
      <c r="N218" s="44">
        <v>0</v>
      </c>
      <c r="O218" s="44">
        <v>0</v>
      </c>
      <c r="P218" s="44">
        <v>538750</v>
      </c>
      <c r="Q218" s="44">
        <v>68314</v>
      </c>
      <c r="R218" s="44">
        <v>0</v>
      </c>
      <c r="S218" s="44">
        <v>6547</v>
      </c>
      <c r="T218" s="44">
        <v>2731</v>
      </c>
      <c r="U218" s="44">
        <v>23825</v>
      </c>
      <c r="V218" s="44">
        <v>5489</v>
      </c>
      <c r="W218" s="44">
        <v>0</v>
      </c>
      <c r="X218" s="44">
        <v>113616</v>
      </c>
      <c r="Y218" s="44">
        <v>0</v>
      </c>
      <c r="Z218" s="44">
        <v>0</v>
      </c>
      <c r="AA218" s="44">
        <v>4324627</v>
      </c>
      <c r="AB218" s="44">
        <v>0</v>
      </c>
      <c r="AC218" s="44">
        <v>0</v>
      </c>
    </row>
    <row r="219" spans="1:29" x14ac:dyDescent="0.3">
      <c r="A219" s="46" t="s">
        <v>452</v>
      </c>
      <c r="B219" t="s">
        <v>2353</v>
      </c>
      <c r="C219">
        <v>1</v>
      </c>
      <c r="D219">
        <v>0</v>
      </c>
      <c r="E219" s="44">
        <v>2585821</v>
      </c>
      <c r="F219" s="44">
        <v>0</v>
      </c>
      <c r="G219" s="44">
        <v>62551</v>
      </c>
      <c r="H219" s="44">
        <v>0</v>
      </c>
      <c r="I219" s="44">
        <v>214972</v>
      </c>
      <c r="J219" s="44">
        <v>457056</v>
      </c>
      <c r="K219" s="44">
        <v>0</v>
      </c>
      <c r="L219" s="44">
        <v>0</v>
      </c>
      <c r="M219" s="44">
        <v>0</v>
      </c>
      <c r="N219" s="44">
        <v>0</v>
      </c>
      <c r="O219" s="44">
        <v>0</v>
      </c>
      <c r="P219" s="44">
        <v>309404</v>
      </c>
      <c r="Q219" s="44">
        <v>7328</v>
      </c>
      <c r="R219" s="44">
        <v>0</v>
      </c>
      <c r="S219" s="44">
        <v>5049</v>
      </c>
      <c r="T219" s="44">
        <v>2106</v>
      </c>
      <c r="U219" s="44">
        <v>19864</v>
      </c>
      <c r="V219" s="44">
        <v>2553</v>
      </c>
      <c r="W219" s="44">
        <v>0</v>
      </c>
      <c r="X219" s="44">
        <v>35649</v>
      </c>
      <c r="Y219" s="44">
        <v>19298</v>
      </c>
      <c r="Z219" s="44">
        <v>0</v>
      </c>
      <c r="AA219" s="44">
        <v>3721651</v>
      </c>
      <c r="AB219" s="44">
        <v>0</v>
      </c>
      <c r="AC219" s="44">
        <v>100000</v>
      </c>
    </row>
    <row r="220" spans="1:29" x14ac:dyDescent="0.3">
      <c r="A220" s="46" t="s">
        <v>450</v>
      </c>
      <c r="B220" t="s">
        <v>2354</v>
      </c>
      <c r="C220">
        <v>1</v>
      </c>
      <c r="D220">
        <v>0</v>
      </c>
      <c r="E220" s="44">
        <v>4525816</v>
      </c>
      <c r="F220" s="44">
        <v>0</v>
      </c>
      <c r="G220" s="44">
        <v>0</v>
      </c>
      <c r="H220" s="44">
        <v>2344</v>
      </c>
      <c r="I220" s="44">
        <v>361451</v>
      </c>
      <c r="J220" s="44">
        <v>986709</v>
      </c>
      <c r="K220" s="44">
        <v>0</v>
      </c>
      <c r="L220" s="44">
        <v>0</v>
      </c>
      <c r="M220" s="44">
        <v>0</v>
      </c>
      <c r="N220" s="44">
        <v>0</v>
      </c>
      <c r="O220" s="44">
        <v>0</v>
      </c>
      <c r="P220" s="44">
        <v>457466</v>
      </c>
      <c r="Q220" s="44">
        <v>38960</v>
      </c>
      <c r="R220" s="44">
        <v>0</v>
      </c>
      <c r="S220" s="44">
        <v>7610</v>
      </c>
      <c r="T220" s="44">
        <v>3175</v>
      </c>
      <c r="U220" s="44">
        <v>29242</v>
      </c>
      <c r="V220" s="44">
        <v>6283</v>
      </c>
      <c r="W220" s="44">
        <v>0</v>
      </c>
      <c r="X220" s="44">
        <v>77943</v>
      </c>
      <c r="Y220" s="44">
        <v>0</v>
      </c>
      <c r="Z220" s="44">
        <v>0</v>
      </c>
      <c r="AA220" s="44">
        <v>6496999</v>
      </c>
      <c r="AB220" s="44">
        <v>0</v>
      </c>
      <c r="AC220" s="44">
        <v>100000</v>
      </c>
    </row>
    <row r="221" spans="1:29" x14ac:dyDescent="0.3">
      <c r="A221" s="46" t="s">
        <v>460</v>
      </c>
      <c r="B221" t="s">
        <v>2355</v>
      </c>
      <c r="C221">
        <v>1</v>
      </c>
      <c r="D221">
        <v>0</v>
      </c>
      <c r="E221" s="44">
        <v>34104226</v>
      </c>
      <c r="F221" s="44">
        <v>0</v>
      </c>
      <c r="G221" s="44">
        <v>0</v>
      </c>
      <c r="H221" s="44">
        <v>0</v>
      </c>
      <c r="I221" s="44">
        <v>2010003</v>
      </c>
      <c r="J221" s="44">
        <v>4756656</v>
      </c>
      <c r="K221" s="44">
        <v>360101</v>
      </c>
      <c r="L221" s="44">
        <v>0</v>
      </c>
      <c r="M221" s="44">
        <v>0</v>
      </c>
      <c r="N221" s="44">
        <v>0</v>
      </c>
      <c r="O221" s="44">
        <v>0</v>
      </c>
      <c r="P221" s="44">
        <v>4354822</v>
      </c>
      <c r="Q221" s="44">
        <v>507541</v>
      </c>
      <c r="R221" s="44">
        <v>0</v>
      </c>
      <c r="S221" s="44">
        <v>68534</v>
      </c>
      <c r="T221" s="44">
        <v>28593</v>
      </c>
      <c r="U221" s="44">
        <v>252339</v>
      </c>
      <c r="V221" s="44">
        <v>80490</v>
      </c>
      <c r="W221" s="44">
        <v>0</v>
      </c>
      <c r="X221" s="44">
        <v>191533</v>
      </c>
      <c r="Y221" s="44">
        <v>0</v>
      </c>
      <c r="Z221" s="44">
        <v>0</v>
      </c>
      <c r="AA221" s="44">
        <v>46714838</v>
      </c>
      <c r="AB221" s="44">
        <v>0</v>
      </c>
      <c r="AC221" s="44">
        <v>222343</v>
      </c>
    </row>
    <row r="222" spans="1:29" x14ac:dyDescent="0.3">
      <c r="A222" s="46" t="s">
        <v>444</v>
      </c>
      <c r="B222" t="s">
        <v>2356</v>
      </c>
      <c r="C222">
        <v>1</v>
      </c>
      <c r="D222">
        <v>0</v>
      </c>
      <c r="E222" s="44">
        <v>30656075</v>
      </c>
      <c r="F222" s="44">
        <v>0</v>
      </c>
      <c r="G222" s="44">
        <v>0</v>
      </c>
      <c r="H222" s="44">
        <v>15031</v>
      </c>
      <c r="I222" s="44">
        <v>5157348</v>
      </c>
      <c r="J222" s="44">
        <v>3780263</v>
      </c>
      <c r="K222" s="44">
        <v>0</v>
      </c>
      <c r="L222" s="44">
        <v>0</v>
      </c>
      <c r="M222" s="44">
        <v>0</v>
      </c>
      <c r="N222" s="44">
        <v>0</v>
      </c>
      <c r="O222" s="44">
        <v>0</v>
      </c>
      <c r="P222" s="44">
        <v>4011865</v>
      </c>
      <c r="Q222" s="44">
        <v>725317</v>
      </c>
      <c r="R222" s="44">
        <v>123084</v>
      </c>
      <c r="S222" s="44">
        <v>48431</v>
      </c>
      <c r="T222" s="44">
        <v>20206</v>
      </c>
      <c r="U222" s="44">
        <v>183359</v>
      </c>
      <c r="V222" s="44">
        <v>64939</v>
      </c>
      <c r="W222" s="44">
        <v>0</v>
      </c>
      <c r="X222" s="44">
        <v>1145041</v>
      </c>
      <c r="Y222" s="44">
        <v>0</v>
      </c>
      <c r="Z222" s="44">
        <v>0</v>
      </c>
      <c r="AA222" s="44">
        <v>45930959</v>
      </c>
      <c r="AB222" s="44">
        <v>0</v>
      </c>
      <c r="AC222" s="44">
        <v>273578</v>
      </c>
    </row>
    <row r="223" spans="1:29" x14ac:dyDescent="0.3">
      <c r="A223" s="46" t="s">
        <v>465</v>
      </c>
      <c r="B223" t="s">
        <v>2357</v>
      </c>
      <c r="C223">
        <v>1</v>
      </c>
      <c r="D223">
        <v>0</v>
      </c>
      <c r="E223" s="44">
        <v>5509611</v>
      </c>
      <c r="F223" s="44">
        <v>0</v>
      </c>
      <c r="G223" s="44">
        <v>0</v>
      </c>
      <c r="H223" s="44">
        <v>3500</v>
      </c>
      <c r="I223" s="44">
        <v>602553</v>
      </c>
      <c r="J223" s="44">
        <v>1360323</v>
      </c>
      <c r="K223" s="44">
        <v>0</v>
      </c>
      <c r="L223" s="44">
        <v>0</v>
      </c>
      <c r="M223" s="44">
        <v>0</v>
      </c>
      <c r="N223" s="44">
        <v>0</v>
      </c>
      <c r="O223" s="44">
        <v>0</v>
      </c>
      <c r="P223" s="44">
        <v>741232</v>
      </c>
      <c r="Q223" s="44">
        <v>23570</v>
      </c>
      <c r="R223" s="44">
        <v>0</v>
      </c>
      <c r="S223" s="44">
        <v>6382</v>
      </c>
      <c r="T223" s="44">
        <v>2662</v>
      </c>
      <c r="U223" s="44">
        <v>23417</v>
      </c>
      <c r="V223" s="44">
        <v>7444</v>
      </c>
      <c r="W223" s="44">
        <v>0</v>
      </c>
      <c r="X223" s="44">
        <v>334744</v>
      </c>
      <c r="Y223" s="44">
        <v>0</v>
      </c>
      <c r="Z223" s="44">
        <v>0</v>
      </c>
      <c r="AA223" s="44">
        <v>8615438</v>
      </c>
      <c r="AB223" s="44">
        <v>0</v>
      </c>
      <c r="AC223" s="44">
        <v>100000</v>
      </c>
    </row>
    <row r="224" spans="1:29" x14ac:dyDescent="0.3">
      <c r="A224" s="46" t="s">
        <v>467</v>
      </c>
      <c r="B224" t="s">
        <v>2358</v>
      </c>
      <c r="C224">
        <v>1</v>
      </c>
      <c r="D224">
        <v>0</v>
      </c>
      <c r="E224" s="44">
        <v>3860617</v>
      </c>
      <c r="F224" s="44">
        <v>0</v>
      </c>
      <c r="G224" s="44">
        <v>0</v>
      </c>
      <c r="H224" s="44">
        <v>0</v>
      </c>
      <c r="I224" s="44">
        <v>571926</v>
      </c>
      <c r="J224" s="44">
        <v>714927</v>
      </c>
      <c r="K224" s="44">
        <v>0</v>
      </c>
      <c r="L224" s="44">
        <v>0</v>
      </c>
      <c r="M224" s="44">
        <v>0</v>
      </c>
      <c r="N224" s="44">
        <v>0</v>
      </c>
      <c r="O224" s="44">
        <v>0</v>
      </c>
      <c r="P224" s="44">
        <v>779460</v>
      </c>
      <c r="Q224" s="44">
        <v>13969</v>
      </c>
      <c r="R224" s="44">
        <v>0</v>
      </c>
      <c r="S224" s="44">
        <v>5453</v>
      </c>
      <c r="T224" s="44">
        <v>2275</v>
      </c>
      <c r="U224" s="44">
        <v>21320</v>
      </c>
      <c r="V224" s="44">
        <v>5638</v>
      </c>
      <c r="W224" s="44">
        <v>0</v>
      </c>
      <c r="X224" s="44">
        <v>79095</v>
      </c>
      <c r="Y224" s="44">
        <v>3888</v>
      </c>
      <c r="Z224" s="44">
        <v>0</v>
      </c>
      <c r="AA224" s="44">
        <v>6058568</v>
      </c>
      <c r="AB224" s="44">
        <v>0</v>
      </c>
      <c r="AC224" s="44">
        <v>0</v>
      </c>
    </row>
    <row r="225" spans="1:29" x14ac:dyDescent="0.3">
      <c r="A225" s="46" t="s">
        <v>469</v>
      </c>
      <c r="B225" t="s">
        <v>2359</v>
      </c>
      <c r="C225">
        <v>1</v>
      </c>
      <c r="D225">
        <v>0</v>
      </c>
      <c r="E225" s="44">
        <v>13220880</v>
      </c>
      <c r="F225" s="44">
        <v>0</v>
      </c>
      <c r="G225" s="44">
        <v>0</v>
      </c>
      <c r="H225" s="44">
        <v>10137</v>
      </c>
      <c r="I225" s="44">
        <v>1168742</v>
      </c>
      <c r="J225" s="44">
        <v>3455577</v>
      </c>
      <c r="K225" s="44">
        <v>0</v>
      </c>
      <c r="L225" s="44">
        <v>0</v>
      </c>
      <c r="M225" s="44">
        <v>0</v>
      </c>
      <c r="N225" s="44">
        <v>0</v>
      </c>
      <c r="O225" s="44">
        <v>0</v>
      </c>
      <c r="P225" s="44">
        <v>2059824</v>
      </c>
      <c r="Q225" s="44">
        <v>177768</v>
      </c>
      <c r="R225" s="44">
        <v>0</v>
      </c>
      <c r="S225" s="44">
        <v>20403</v>
      </c>
      <c r="T225" s="44">
        <v>8512</v>
      </c>
      <c r="U225" s="44">
        <v>77182</v>
      </c>
      <c r="V225" s="44">
        <v>24226</v>
      </c>
      <c r="W225" s="44">
        <v>0</v>
      </c>
      <c r="X225" s="44">
        <v>152015</v>
      </c>
      <c r="Y225" s="44">
        <v>0</v>
      </c>
      <c r="Z225" s="44">
        <v>0</v>
      </c>
      <c r="AA225" s="44">
        <v>20375266</v>
      </c>
      <c r="AB225" s="44">
        <v>0</v>
      </c>
      <c r="AC225" s="44">
        <v>117907</v>
      </c>
    </row>
    <row r="226" spans="1:29" x14ac:dyDescent="0.3">
      <c r="A226" s="46" t="s">
        <v>471</v>
      </c>
      <c r="B226" t="s">
        <v>2360</v>
      </c>
      <c r="C226">
        <v>1</v>
      </c>
      <c r="D226">
        <v>0</v>
      </c>
      <c r="E226" s="44">
        <v>11421574</v>
      </c>
      <c r="F226" s="44">
        <v>0</v>
      </c>
      <c r="G226" s="44">
        <v>0</v>
      </c>
      <c r="H226" s="44">
        <v>21088</v>
      </c>
      <c r="I226" s="44">
        <v>1609740</v>
      </c>
      <c r="J226" s="44">
        <v>1464163</v>
      </c>
      <c r="K226" s="44">
        <v>204446</v>
      </c>
      <c r="L226" s="44">
        <v>0</v>
      </c>
      <c r="M226" s="44">
        <v>0</v>
      </c>
      <c r="N226" s="44">
        <v>0</v>
      </c>
      <c r="O226" s="44">
        <v>0</v>
      </c>
      <c r="P226" s="44">
        <v>1186240</v>
      </c>
      <c r="Q226" s="44">
        <v>216777</v>
      </c>
      <c r="R226" s="44">
        <v>162444</v>
      </c>
      <c r="S226" s="44">
        <v>14681</v>
      </c>
      <c r="T226" s="44">
        <v>6125</v>
      </c>
      <c r="U226" s="44">
        <v>56445</v>
      </c>
      <c r="V226" s="44">
        <v>14444</v>
      </c>
      <c r="W226" s="44">
        <v>0</v>
      </c>
      <c r="X226" s="44">
        <v>89413</v>
      </c>
      <c r="Y226" s="44">
        <v>0</v>
      </c>
      <c r="Z226" s="44">
        <v>0</v>
      </c>
      <c r="AA226" s="44">
        <v>16467580</v>
      </c>
      <c r="AB226" s="44">
        <v>0</v>
      </c>
      <c r="AC226" s="44">
        <v>100000</v>
      </c>
    </row>
    <row r="227" spans="1:29" x14ac:dyDescent="0.3">
      <c r="A227" s="46" t="s">
        <v>463</v>
      </c>
      <c r="B227" t="s">
        <v>2361</v>
      </c>
      <c r="C227">
        <v>1</v>
      </c>
      <c r="D227">
        <v>0</v>
      </c>
      <c r="E227" s="44">
        <v>7723465</v>
      </c>
      <c r="F227" s="44">
        <v>0</v>
      </c>
      <c r="G227" s="44">
        <v>0</v>
      </c>
      <c r="H227" s="44">
        <v>0</v>
      </c>
      <c r="I227" s="44">
        <v>1052275</v>
      </c>
      <c r="J227" s="44">
        <v>1146325</v>
      </c>
      <c r="K227" s="44">
        <v>0</v>
      </c>
      <c r="L227" s="44">
        <v>0</v>
      </c>
      <c r="M227" s="44">
        <v>0</v>
      </c>
      <c r="N227" s="44">
        <v>0</v>
      </c>
      <c r="O227" s="44">
        <v>0</v>
      </c>
      <c r="P227" s="44">
        <v>1023980</v>
      </c>
      <c r="Q227" s="44">
        <v>101159</v>
      </c>
      <c r="R227" s="44">
        <v>0</v>
      </c>
      <c r="S227" s="44">
        <v>12195</v>
      </c>
      <c r="T227" s="44">
        <v>5157</v>
      </c>
      <c r="U227" s="44">
        <v>53474</v>
      </c>
      <c r="V227" s="44">
        <v>14767</v>
      </c>
      <c r="W227" s="44">
        <v>0</v>
      </c>
      <c r="X227" s="44">
        <v>0</v>
      </c>
      <c r="Y227" s="44">
        <v>0</v>
      </c>
      <c r="Z227" s="44">
        <v>0</v>
      </c>
      <c r="AA227" s="44">
        <v>11132797</v>
      </c>
      <c r="AB227" s="44">
        <v>0</v>
      </c>
      <c r="AC227" s="44">
        <v>100000</v>
      </c>
    </row>
    <row r="228" spans="1:29" x14ac:dyDescent="0.3">
      <c r="A228" s="46" t="s">
        <v>474</v>
      </c>
      <c r="B228" t="s">
        <v>2362</v>
      </c>
      <c r="C228">
        <v>1</v>
      </c>
      <c r="D228">
        <v>0</v>
      </c>
      <c r="E228" s="44">
        <v>5825457</v>
      </c>
      <c r="F228" s="44">
        <v>0</v>
      </c>
      <c r="G228" s="44">
        <v>0</v>
      </c>
      <c r="H228" s="44">
        <v>0</v>
      </c>
      <c r="I228" s="44">
        <v>729383</v>
      </c>
      <c r="J228" s="44">
        <v>1791888</v>
      </c>
      <c r="K228" s="44">
        <v>0</v>
      </c>
      <c r="L228" s="44">
        <v>0</v>
      </c>
      <c r="M228" s="44">
        <v>0</v>
      </c>
      <c r="N228" s="44">
        <v>0</v>
      </c>
      <c r="O228" s="44">
        <v>0</v>
      </c>
      <c r="P228" s="44">
        <v>1058046</v>
      </c>
      <c r="Q228" s="44">
        <v>72227</v>
      </c>
      <c r="R228" s="44">
        <v>179798</v>
      </c>
      <c r="S228" s="44">
        <v>15969</v>
      </c>
      <c r="T228" s="44">
        <v>6662</v>
      </c>
      <c r="U228" s="44">
        <v>60697</v>
      </c>
      <c r="V228" s="44">
        <v>19477</v>
      </c>
      <c r="W228" s="44">
        <v>0</v>
      </c>
      <c r="X228" s="44">
        <v>0</v>
      </c>
      <c r="Y228" s="44">
        <v>0</v>
      </c>
      <c r="Z228" s="44">
        <v>0</v>
      </c>
      <c r="AA228" s="44">
        <v>9759604</v>
      </c>
      <c r="AB228" s="44">
        <v>0</v>
      </c>
      <c r="AC228" s="44">
        <v>0</v>
      </c>
    </row>
    <row r="229" spans="1:29" x14ac:dyDescent="0.3">
      <c r="A229" s="46" t="s">
        <v>476</v>
      </c>
      <c r="B229" t="s">
        <v>1646</v>
      </c>
      <c r="C229">
        <v>1</v>
      </c>
      <c r="D229">
        <v>0</v>
      </c>
      <c r="E229" s="44">
        <v>6750741</v>
      </c>
      <c r="F229" s="44">
        <v>0</v>
      </c>
      <c r="G229" s="44">
        <v>0</v>
      </c>
      <c r="H229" s="44">
        <v>0</v>
      </c>
      <c r="I229" s="44">
        <v>779357</v>
      </c>
      <c r="J229" s="44">
        <v>1345503</v>
      </c>
      <c r="K229" s="44">
        <v>0</v>
      </c>
      <c r="L229" s="44">
        <v>0</v>
      </c>
      <c r="M229" s="44">
        <v>0</v>
      </c>
      <c r="N229" s="44">
        <v>0</v>
      </c>
      <c r="O229" s="44">
        <v>0</v>
      </c>
      <c r="P229" s="44">
        <v>949610</v>
      </c>
      <c r="Q229" s="44">
        <v>235193</v>
      </c>
      <c r="R229" s="44">
        <v>0</v>
      </c>
      <c r="S229" s="44">
        <v>11730</v>
      </c>
      <c r="T229" s="44">
        <v>4893</v>
      </c>
      <c r="U229" s="44">
        <v>46484</v>
      </c>
      <c r="V229" s="44">
        <v>13776</v>
      </c>
      <c r="W229" s="44">
        <v>0</v>
      </c>
      <c r="X229" s="44">
        <v>61177</v>
      </c>
      <c r="Y229" s="44">
        <v>0</v>
      </c>
      <c r="Z229" s="44">
        <v>0</v>
      </c>
      <c r="AA229" s="44">
        <v>10198464</v>
      </c>
      <c r="AB229" s="44">
        <v>0</v>
      </c>
      <c r="AC229" s="44">
        <v>0</v>
      </c>
    </row>
    <row r="230" spans="1:29" x14ac:dyDescent="0.3">
      <c r="A230" s="46" t="s">
        <v>482</v>
      </c>
      <c r="B230" t="s">
        <v>2363</v>
      </c>
      <c r="C230">
        <v>1</v>
      </c>
      <c r="D230">
        <v>0</v>
      </c>
      <c r="E230" s="44">
        <v>5323998</v>
      </c>
      <c r="F230" s="44">
        <v>0</v>
      </c>
      <c r="G230" s="44">
        <v>0</v>
      </c>
      <c r="H230" s="44">
        <v>0</v>
      </c>
      <c r="I230" s="44">
        <v>738919</v>
      </c>
      <c r="J230" s="44">
        <v>1400062</v>
      </c>
      <c r="K230" s="44">
        <v>0</v>
      </c>
      <c r="L230" s="44">
        <v>0</v>
      </c>
      <c r="M230" s="44">
        <v>0</v>
      </c>
      <c r="N230" s="44">
        <v>0</v>
      </c>
      <c r="O230" s="44">
        <v>0</v>
      </c>
      <c r="P230" s="44">
        <v>609083</v>
      </c>
      <c r="Q230" s="44">
        <v>246419</v>
      </c>
      <c r="R230" s="44">
        <v>138472</v>
      </c>
      <c r="S230" s="44">
        <v>13482</v>
      </c>
      <c r="T230" s="44">
        <v>5625</v>
      </c>
      <c r="U230" s="44">
        <v>51785</v>
      </c>
      <c r="V230" s="44">
        <v>12197</v>
      </c>
      <c r="W230" s="44">
        <v>0</v>
      </c>
      <c r="X230" s="44">
        <v>97200</v>
      </c>
      <c r="Y230" s="44">
        <v>4248</v>
      </c>
      <c r="Z230" s="44">
        <v>0</v>
      </c>
      <c r="AA230" s="44">
        <v>8641490</v>
      </c>
      <c r="AB230" s="44">
        <v>0</v>
      </c>
      <c r="AC230" s="44">
        <v>0</v>
      </c>
    </row>
    <row r="231" spans="1:29" x14ac:dyDescent="0.3">
      <c r="A231" s="46" t="s">
        <v>484</v>
      </c>
      <c r="B231" t="s">
        <v>2364</v>
      </c>
      <c r="C231">
        <v>1</v>
      </c>
      <c r="D231">
        <v>0</v>
      </c>
      <c r="E231" s="44">
        <v>10673928</v>
      </c>
      <c r="F231" s="44">
        <v>0</v>
      </c>
      <c r="G231" s="44">
        <v>0</v>
      </c>
      <c r="H231" s="44">
        <v>1057</v>
      </c>
      <c r="I231" s="44">
        <v>1258808</v>
      </c>
      <c r="J231" s="44">
        <v>853824</v>
      </c>
      <c r="K231" s="44">
        <v>0</v>
      </c>
      <c r="L231" s="44">
        <v>0</v>
      </c>
      <c r="M231" s="44">
        <v>0</v>
      </c>
      <c r="N231" s="44">
        <v>0</v>
      </c>
      <c r="O231" s="44">
        <v>0</v>
      </c>
      <c r="P231" s="44">
        <v>1745977</v>
      </c>
      <c r="Q231" s="44">
        <v>123978</v>
      </c>
      <c r="R231" s="44">
        <v>276630</v>
      </c>
      <c r="S231" s="44">
        <v>21811</v>
      </c>
      <c r="T231" s="44">
        <v>9100</v>
      </c>
      <c r="U231" s="44">
        <v>86560</v>
      </c>
      <c r="V231" s="44">
        <v>23749</v>
      </c>
      <c r="W231" s="44">
        <v>0</v>
      </c>
      <c r="X231" s="44">
        <v>106400</v>
      </c>
      <c r="Y231" s="44">
        <v>0</v>
      </c>
      <c r="Z231" s="44">
        <v>0</v>
      </c>
      <c r="AA231" s="44">
        <v>15181822</v>
      </c>
      <c r="AB231" s="44">
        <v>0</v>
      </c>
      <c r="AC231" s="44">
        <v>0</v>
      </c>
    </row>
    <row r="232" spans="1:29" x14ac:dyDescent="0.3">
      <c r="A232" s="46" t="s">
        <v>486</v>
      </c>
      <c r="B232" t="s">
        <v>2365</v>
      </c>
      <c r="C232">
        <v>1</v>
      </c>
      <c r="D232">
        <v>0</v>
      </c>
      <c r="E232" s="44">
        <v>6440546</v>
      </c>
      <c r="F232" s="44">
        <v>0</v>
      </c>
      <c r="G232" s="44">
        <v>0</v>
      </c>
      <c r="H232" s="44">
        <v>3784</v>
      </c>
      <c r="I232" s="44">
        <v>813798</v>
      </c>
      <c r="J232" s="44">
        <v>844398</v>
      </c>
      <c r="K232" s="44">
        <v>0</v>
      </c>
      <c r="L232" s="44">
        <v>0</v>
      </c>
      <c r="M232" s="44">
        <v>0</v>
      </c>
      <c r="N232" s="44">
        <v>0</v>
      </c>
      <c r="O232" s="44">
        <v>0</v>
      </c>
      <c r="P232" s="44">
        <v>926101</v>
      </c>
      <c r="Q232" s="44">
        <v>460580</v>
      </c>
      <c r="R232" s="44">
        <v>208294</v>
      </c>
      <c r="S232" s="44">
        <v>8929</v>
      </c>
      <c r="T232" s="44">
        <v>3725</v>
      </c>
      <c r="U232" s="44">
        <v>35708</v>
      </c>
      <c r="V232" s="44">
        <v>11871</v>
      </c>
      <c r="W232" s="44">
        <v>0</v>
      </c>
      <c r="X232" s="44">
        <v>204406</v>
      </c>
      <c r="Y232" s="44">
        <v>0</v>
      </c>
      <c r="Z232" s="44">
        <v>0</v>
      </c>
      <c r="AA232" s="44">
        <v>9962140</v>
      </c>
      <c r="AB232" s="44">
        <v>0</v>
      </c>
      <c r="AC232" s="44">
        <v>100000</v>
      </c>
    </row>
    <row r="233" spans="1:29" x14ac:dyDescent="0.3">
      <c r="A233" s="46" t="s">
        <v>480</v>
      </c>
      <c r="B233" t="s">
        <v>2366</v>
      </c>
      <c r="C233">
        <v>1</v>
      </c>
      <c r="D233">
        <v>0</v>
      </c>
      <c r="E233" s="44">
        <v>15558778</v>
      </c>
      <c r="F233" s="44">
        <v>0</v>
      </c>
      <c r="G233" s="44">
        <v>0</v>
      </c>
      <c r="H233" s="44">
        <v>19940</v>
      </c>
      <c r="I233" s="44">
        <v>2028001</v>
      </c>
      <c r="J233" s="44">
        <v>629660</v>
      </c>
      <c r="K233" s="44">
        <v>0</v>
      </c>
      <c r="L233" s="44">
        <v>0</v>
      </c>
      <c r="M233" s="44">
        <v>0</v>
      </c>
      <c r="N233" s="44">
        <v>0</v>
      </c>
      <c r="O233" s="44">
        <v>0</v>
      </c>
      <c r="P233" s="44">
        <v>1723677</v>
      </c>
      <c r="Q233" s="44">
        <v>488484</v>
      </c>
      <c r="R233" s="44">
        <v>382735</v>
      </c>
      <c r="S233" s="44">
        <v>21227</v>
      </c>
      <c r="T233" s="44">
        <v>8856</v>
      </c>
      <c r="U233" s="44">
        <v>82948</v>
      </c>
      <c r="V233" s="44">
        <v>27091</v>
      </c>
      <c r="W233" s="44">
        <v>0</v>
      </c>
      <c r="X233" s="44">
        <v>632082</v>
      </c>
      <c r="Y233" s="44">
        <v>0</v>
      </c>
      <c r="Z233" s="44">
        <v>0</v>
      </c>
      <c r="AA233" s="44">
        <v>21603479</v>
      </c>
      <c r="AB233" s="44">
        <v>0</v>
      </c>
      <c r="AC233" s="44">
        <v>136766</v>
      </c>
    </row>
    <row r="234" spans="1:29" x14ac:dyDescent="0.3">
      <c r="A234" s="46" t="s">
        <v>478</v>
      </c>
      <c r="B234" t="s">
        <v>2367</v>
      </c>
      <c r="C234">
        <v>1</v>
      </c>
      <c r="D234">
        <v>0</v>
      </c>
      <c r="E234" s="44">
        <v>9378375</v>
      </c>
      <c r="F234" s="44">
        <v>0</v>
      </c>
      <c r="G234" s="44">
        <v>0</v>
      </c>
      <c r="H234" s="44">
        <v>2819</v>
      </c>
      <c r="I234" s="44">
        <v>936288</v>
      </c>
      <c r="J234" s="44">
        <v>1115173</v>
      </c>
      <c r="K234" s="44">
        <v>53104</v>
      </c>
      <c r="L234" s="44">
        <v>0</v>
      </c>
      <c r="M234" s="44">
        <v>0</v>
      </c>
      <c r="N234" s="44">
        <v>0</v>
      </c>
      <c r="O234" s="44">
        <v>0</v>
      </c>
      <c r="P234" s="44">
        <v>980877</v>
      </c>
      <c r="Q234" s="44">
        <v>91898</v>
      </c>
      <c r="R234" s="44">
        <v>97420</v>
      </c>
      <c r="S234" s="44">
        <v>9108</v>
      </c>
      <c r="T234" s="44">
        <v>3800</v>
      </c>
      <c r="U234" s="44">
        <v>35824</v>
      </c>
      <c r="V234" s="44">
        <v>11301</v>
      </c>
      <c r="W234" s="44">
        <v>0</v>
      </c>
      <c r="X234" s="44">
        <v>277203</v>
      </c>
      <c r="Y234" s="44">
        <v>0</v>
      </c>
      <c r="Z234" s="44">
        <v>0</v>
      </c>
      <c r="AA234" s="44">
        <v>12993190</v>
      </c>
      <c r="AB234" s="44">
        <v>0</v>
      </c>
      <c r="AC234" s="44">
        <v>100000</v>
      </c>
    </row>
    <row r="235" spans="1:29" x14ac:dyDescent="0.3">
      <c r="A235" s="46" t="s">
        <v>488</v>
      </c>
      <c r="B235" t="s">
        <v>2368</v>
      </c>
      <c r="C235">
        <v>1</v>
      </c>
      <c r="D235">
        <v>0</v>
      </c>
      <c r="E235" s="44">
        <v>7098739</v>
      </c>
      <c r="F235" s="44">
        <v>0</v>
      </c>
      <c r="G235" s="44">
        <v>0</v>
      </c>
      <c r="H235" s="44">
        <v>0</v>
      </c>
      <c r="I235" s="44">
        <v>964053</v>
      </c>
      <c r="J235" s="44">
        <v>758409</v>
      </c>
      <c r="K235" s="44">
        <v>0</v>
      </c>
      <c r="L235" s="44">
        <v>0</v>
      </c>
      <c r="M235" s="44">
        <v>0</v>
      </c>
      <c r="N235" s="44">
        <v>0</v>
      </c>
      <c r="O235" s="44">
        <v>0</v>
      </c>
      <c r="P235" s="44">
        <v>982580</v>
      </c>
      <c r="Q235" s="44">
        <v>70432</v>
      </c>
      <c r="R235" s="44">
        <v>56159</v>
      </c>
      <c r="S235" s="44">
        <v>10681</v>
      </c>
      <c r="T235" s="44">
        <v>0</v>
      </c>
      <c r="U235" s="44">
        <v>42465</v>
      </c>
      <c r="V235" s="44">
        <v>12993</v>
      </c>
      <c r="W235" s="44">
        <v>0</v>
      </c>
      <c r="X235" s="44">
        <v>124245</v>
      </c>
      <c r="Y235" s="44">
        <v>0</v>
      </c>
      <c r="Z235" s="44">
        <v>0</v>
      </c>
      <c r="AA235" s="44">
        <v>10120756</v>
      </c>
      <c r="AB235" s="44">
        <v>0</v>
      </c>
      <c r="AC235" s="44">
        <v>0</v>
      </c>
    </row>
    <row r="236" spans="1:29" x14ac:dyDescent="0.3">
      <c r="A236" s="46" t="s">
        <v>491</v>
      </c>
      <c r="B236" t="s">
        <v>2369</v>
      </c>
      <c r="C236">
        <v>1</v>
      </c>
      <c r="D236">
        <v>0</v>
      </c>
      <c r="E236" s="44">
        <v>2860905</v>
      </c>
      <c r="F236" s="44">
        <v>0</v>
      </c>
      <c r="G236" s="44">
        <v>0</v>
      </c>
      <c r="H236" s="44">
        <v>0</v>
      </c>
      <c r="I236" s="44">
        <v>498471</v>
      </c>
      <c r="J236" s="44">
        <v>344099</v>
      </c>
      <c r="K236" s="44">
        <v>0</v>
      </c>
      <c r="L236" s="44">
        <v>0</v>
      </c>
      <c r="M236" s="44">
        <v>0</v>
      </c>
      <c r="N236" s="44">
        <v>0</v>
      </c>
      <c r="O236" s="44">
        <v>0</v>
      </c>
      <c r="P236" s="44">
        <v>462747</v>
      </c>
      <c r="Q236" s="44">
        <v>89127</v>
      </c>
      <c r="R236" s="44">
        <v>0</v>
      </c>
      <c r="S236" s="44">
        <v>3371</v>
      </c>
      <c r="T236" s="44">
        <v>1406</v>
      </c>
      <c r="U236" s="44">
        <v>12349</v>
      </c>
      <c r="V236" s="44">
        <v>4155</v>
      </c>
      <c r="W236" s="44">
        <v>0</v>
      </c>
      <c r="X236" s="44">
        <v>30843</v>
      </c>
      <c r="Y236" s="44">
        <v>0</v>
      </c>
      <c r="Z236" s="44">
        <v>0</v>
      </c>
      <c r="AA236" s="44">
        <v>4307473</v>
      </c>
      <c r="AB236" s="44">
        <v>0</v>
      </c>
      <c r="AC236" s="44">
        <v>100000</v>
      </c>
    </row>
    <row r="237" spans="1:29" x14ac:dyDescent="0.3">
      <c r="A237" s="46" t="s">
        <v>495</v>
      </c>
      <c r="B237" t="s">
        <v>2370</v>
      </c>
      <c r="C237">
        <v>1</v>
      </c>
      <c r="D237">
        <v>0</v>
      </c>
      <c r="E237" s="44">
        <v>6375746</v>
      </c>
      <c r="F237" s="44">
        <v>0</v>
      </c>
      <c r="G237" s="44">
        <v>0</v>
      </c>
      <c r="H237" s="44">
        <v>0</v>
      </c>
      <c r="I237" s="44">
        <v>1079863</v>
      </c>
      <c r="J237" s="44">
        <v>1363622</v>
      </c>
      <c r="K237" s="44">
        <v>0</v>
      </c>
      <c r="L237" s="44">
        <v>0</v>
      </c>
      <c r="M237" s="44">
        <v>0</v>
      </c>
      <c r="N237" s="44">
        <v>0</v>
      </c>
      <c r="O237" s="44">
        <v>0</v>
      </c>
      <c r="P237" s="44">
        <v>526287</v>
      </c>
      <c r="Q237" s="44">
        <v>142687</v>
      </c>
      <c r="R237" s="44">
        <v>68895</v>
      </c>
      <c r="S237" s="44">
        <v>21377</v>
      </c>
      <c r="T237" s="44">
        <v>8918</v>
      </c>
      <c r="U237" s="44">
        <v>84579</v>
      </c>
      <c r="V237" s="44">
        <v>19892</v>
      </c>
      <c r="W237" s="44">
        <v>0</v>
      </c>
      <c r="X237" s="44">
        <v>0</v>
      </c>
      <c r="Y237" s="44">
        <v>0</v>
      </c>
      <c r="Z237" s="44">
        <v>0</v>
      </c>
      <c r="AA237" s="44">
        <v>9691866</v>
      </c>
      <c r="AB237" s="44">
        <v>0</v>
      </c>
      <c r="AC237" s="44">
        <v>0</v>
      </c>
    </row>
    <row r="238" spans="1:29" x14ac:dyDescent="0.3">
      <c r="A238" s="46" t="s">
        <v>499</v>
      </c>
      <c r="B238" t="s">
        <v>2371</v>
      </c>
      <c r="C238">
        <v>1</v>
      </c>
      <c r="D238">
        <v>0</v>
      </c>
      <c r="E238" s="44">
        <v>4457358</v>
      </c>
      <c r="F238" s="44">
        <v>0</v>
      </c>
      <c r="G238" s="44">
        <v>158847</v>
      </c>
      <c r="H238" s="44">
        <v>0</v>
      </c>
      <c r="I238" s="44">
        <v>687545</v>
      </c>
      <c r="J238" s="44">
        <v>443701</v>
      </c>
      <c r="K238" s="44">
        <v>0</v>
      </c>
      <c r="L238" s="44">
        <v>0</v>
      </c>
      <c r="M238" s="44">
        <v>0</v>
      </c>
      <c r="N238" s="44">
        <v>0</v>
      </c>
      <c r="O238" s="44">
        <v>0</v>
      </c>
      <c r="P238" s="44">
        <v>489223</v>
      </c>
      <c r="Q238" s="44">
        <v>0</v>
      </c>
      <c r="R238" s="44">
        <v>0</v>
      </c>
      <c r="S238" s="44">
        <v>5079</v>
      </c>
      <c r="T238" s="44">
        <v>2118</v>
      </c>
      <c r="U238" s="44">
        <v>19922</v>
      </c>
      <c r="V238" s="44">
        <v>5464</v>
      </c>
      <c r="W238" s="44">
        <v>0</v>
      </c>
      <c r="X238" s="44">
        <v>226126</v>
      </c>
      <c r="Y238" s="44">
        <v>0</v>
      </c>
      <c r="Z238" s="44">
        <v>0</v>
      </c>
      <c r="AA238" s="44">
        <v>6495383</v>
      </c>
      <c r="AB238" s="44">
        <v>0</v>
      </c>
      <c r="AC238" s="44">
        <v>100000</v>
      </c>
    </row>
    <row r="239" spans="1:29" x14ac:dyDescent="0.3">
      <c r="A239" s="46" t="s">
        <v>505</v>
      </c>
      <c r="B239" t="s">
        <v>1656</v>
      </c>
      <c r="C239">
        <v>1</v>
      </c>
      <c r="D239">
        <v>0</v>
      </c>
      <c r="E239" s="44">
        <v>7649300</v>
      </c>
      <c r="F239" s="44">
        <v>0</v>
      </c>
      <c r="G239" s="44">
        <v>0</v>
      </c>
      <c r="H239" s="44">
        <v>8431</v>
      </c>
      <c r="I239" s="44">
        <v>1199555</v>
      </c>
      <c r="J239" s="44">
        <v>1353115</v>
      </c>
      <c r="K239" s="44">
        <v>0</v>
      </c>
      <c r="L239" s="44">
        <v>0</v>
      </c>
      <c r="M239" s="44">
        <v>0</v>
      </c>
      <c r="N239" s="44">
        <v>0</v>
      </c>
      <c r="O239" s="44">
        <v>0</v>
      </c>
      <c r="P239" s="44">
        <v>896297</v>
      </c>
      <c r="Q239" s="44">
        <v>71333</v>
      </c>
      <c r="R239" s="44">
        <v>93729</v>
      </c>
      <c r="S239" s="44">
        <v>9573</v>
      </c>
      <c r="T239" s="44">
        <v>242</v>
      </c>
      <c r="U239" s="44">
        <v>38562</v>
      </c>
      <c r="V239" s="44">
        <v>11026</v>
      </c>
      <c r="W239" s="44">
        <v>0</v>
      </c>
      <c r="X239" s="44">
        <v>99759</v>
      </c>
      <c r="Y239" s="44">
        <v>0</v>
      </c>
      <c r="Z239" s="44">
        <v>0</v>
      </c>
      <c r="AA239" s="44">
        <v>11430922</v>
      </c>
      <c r="AB239" s="44">
        <v>0</v>
      </c>
      <c r="AC239" s="44">
        <v>100000</v>
      </c>
    </row>
    <row r="240" spans="1:29" x14ac:dyDescent="0.3">
      <c r="A240" s="46" t="s">
        <v>501</v>
      </c>
      <c r="B240" t="s">
        <v>2372</v>
      </c>
      <c r="C240">
        <v>1</v>
      </c>
      <c r="D240">
        <v>0</v>
      </c>
      <c r="E240" s="44">
        <v>3446983</v>
      </c>
      <c r="F240" s="44">
        <v>0</v>
      </c>
      <c r="G240" s="44">
        <v>0</v>
      </c>
      <c r="H240" s="44">
        <v>0</v>
      </c>
      <c r="I240" s="44">
        <v>403817</v>
      </c>
      <c r="J240" s="44">
        <v>577613</v>
      </c>
      <c r="K240" s="44">
        <v>0</v>
      </c>
      <c r="L240" s="44">
        <v>0</v>
      </c>
      <c r="M240" s="44">
        <v>0</v>
      </c>
      <c r="N240" s="44">
        <v>0</v>
      </c>
      <c r="O240" s="44">
        <v>0</v>
      </c>
      <c r="P240" s="44">
        <v>447856</v>
      </c>
      <c r="Q240" s="44">
        <v>15089</v>
      </c>
      <c r="R240" s="44">
        <v>83807</v>
      </c>
      <c r="S240" s="44">
        <v>9573</v>
      </c>
      <c r="T240" s="44">
        <v>3993</v>
      </c>
      <c r="U240" s="44">
        <v>31688</v>
      </c>
      <c r="V240" s="44">
        <v>8985</v>
      </c>
      <c r="W240" s="44">
        <v>0</v>
      </c>
      <c r="X240" s="44">
        <v>69500</v>
      </c>
      <c r="Y240" s="44">
        <v>7730</v>
      </c>
      <c r="Z240" s="44">
        <v>0</v>
      </c>
      <c r="AA240" s="44">
        <v>5106634</v>
      </c>
      <c r="AB240" s="44">
        <v>0</v>
      </c>
      <c r="AC240" s="44">
        <v>0</v>
      </c>
    </row>
    <row r="241" spans="1:29" x14ac:dyDescent="0.3">
      <c r="A241" s="46" t="s">
        <v>493</v>
      </c>
      <c r="B241" t="s">
        <v>2373</v>
      </c>
      <c r="C241">
        <v>1</v>
      </c>
      <c r="D241">
        <v>0</v>
      </c>
      <c r="E241" s="44">
        <v>10672278</v>
      </c>
      <c r="F241" s="44">
        <v>0</v>
      </c>
      <c r="G241" s="44">
        <v>0</v>
      </c>
      <c r="H241" s="44">
        <v>0</v>
      </c>
      <c r="I241" s="44">
        <v>1594753</v>
      </c>
      <c r="J241" s="44">
        <v>1304530</v>
      </c>
      <c r="K241" s="44">
        <v>0</v>
      </c>
      <c r="L241" s="44">
        <v>0</v>
      </c>
      <c r="M241" s="44">
        <v>0</v>
      </c>
      <c r="N241" s="44">
        <v>0</v>
      </c>
      <c r="O241" s="44">
        <v>0</v>
      </c>
      <c r="P241" s="44">
        <v>1845281</v>
      </c>
      <c r="Q241" s="44">
        <v>319590</v>
      </c>
      <c r="R241" s="44">
        <v>224168</v>
      </c>
      <c r="S241" s="44">
        <v>20014</v>
      </c>
      <c r="T241" s="44">
        <v>8350</v>
      </c>
      <c r="U241" s="44">
        <v>79978</v>
      </c>
      <c r="V241" s="44">
        <v>24993</v>
      </c>
      <c r="W241" s="44">
        <v>0</v>
      </c>
      <c r="X241" s="44">
        <v>55488</v>
      </c>
      <c r="Y241" s="44">
        <v>0</v>
      </c>
      <c r="Z241" s="44">
        <v>0</v>
      </c>
      <c r="AA241" s="44">
        <v>16149423</v>
      </c>
      <c r="AB241" s="44">
        <v>0</v>
      </c>
      <c r="AC241" s="44">
        <v>0</v>
      </c>
    </row>
    <row r="242" spans="1:29" x14ac:dyDescent="0.3">
      <c r="A242" s="46" t="s">
        <v>503</v>
      </c>
      <c r="B242" t="s">
        <v>2374</v>
      </c>
      <c r="C242">
        <v>1</v>
      </c>
      <c r="D242">
        <v>0</v>
      </c>
      <c r="E242" s="44">
        <v>4312569</v>
      </c>
      <c r="F242" s="44">
        <v>0</v>
      </c>
      <c r="G242" s="44">
        <v>0</v>
      </c>
      <c r="H242" s="44">
        <v>0</v>
      </c>
      <c r="I242" s="44">
        <v>453259</v>
      </c>
      <c r="J242" s="44">
        <v>1295992</v>
      </c>
      <c r="K242" s="44">
        <v>0</v>
      </c>
      <c r="L242" s="44">
        <v>0</v>
      </c>
      <c r="M242" s="44">
        <v>0</v>
      </c>
      <c r="N242" s="44">
        <v>0</v>
      </c>
      <c r="O242" s="44">
        <v>0</v>
      </c>
      <c r="P242" s="44">
        <v>521220</v>
      </c>
      <c r="Q242" s="44">
        <v>67831</v>
      </c>
      <c r="R242" s="44">
        <v>0</v>
      </c>
      <c r="S242" s="44">
        <v>6637</v>
      </c>
      <c r="T242" s="44">
        <v>2768</v>
      </c>
      <c r="U242" s="44">
        <v>24757</v>
      </c>
      <c r="V242" s="44">
        <v>8223</v>
      </c>
      <c r="W242" s="44">
        <v>0</v>
      </c>
      <c r="X242" s="44">
        <v>256955</v>
      </c>
      <c r="Y242" s="44">
        <v>0</v>
      </c>
      <c r="Z242" s="44">
        <v>0</v>
      </c>
      <c r="AA242" s="44">
        <v>6950211</v>
      </c>
      <c r="AB242" s="44">
        <v>0</v>
      </c>
      <c r="AC242" s="44">
        <v>100000</v>
      </c>
    </row>
    <row r="243" spans="1:29" x14ac:dyDescent="0.3">
      <c r="A243" s="46" t="s">
        <v>507</v>
      </c>
      <c r="B243" t="s">
        <v>2375</v>
      </c>
      <c r="C243">
        <v>1</v>
      </c>
      <c r="D243">
        <v>0</v>
      </c>
      <c r="E243" s="44">
        <v>17195732</v>
      </c>
      <c r="F243" s="44">
        <v>0</v>
      </c>
      <c r="G243" s="44">
        <v>0</v>
      </c>
      <c r="H243" s="44">
        <v>0</v>
      </c>
      <c r="I243" s="44">
        <v>1967151</v>
      </c>
      <c r="J243" s="44">
        <v>2978922</v>
      </c>
      <c r="K243" s="44">
        <v>178770</v>
      </c>
      <c r="L243" s="44">
        <v>0</v>
      </c>
      <c r="M243" s="44">
        <v>0</v>
      </c>
      <c r="N243" s="44">
        <v>0</v>
      </c>
      <c r="O243" s="44">
        <v>0</v>
      </c>
      <c r="P243" s="44">
        <v>2299842</v>
      </c>
      <c r="Q243" s="44">
        <v>492326</v>
      </c>
      <c r="R243" s="44">
        <v>128619</v>
      </c>
      <c r="S243" s="44">
        <v>31279</v>
      </c>
      <c r="T243" s="44">
        <v>13050</v>
      </c>
      <c r="U243" s="44">
        <v>116500</v>
      </c>
      <c r="V243" s="44">
        <v>39767</v>
      </c>
      <c r="W243" s="44">
        <v>0</v>
      </c>
      <c r="X243" s="44">
        <v>274186</v>
      </c>
      <c r="Y243" s="44">
        <v>0</v>
      </c>
      <c r="Z243" s="44">
        <v>0</v>
      </c>
      <c r="AA243" s="44">
        <v>25716144</v>
      </c>
      <c r="AB243" s="44">
        <v>0</v>
      </c>
      <c r="AC243" s="44">
        <v>0</v>
      </c>
    </row>
    <row r="244" spans="1:29" x14ac:dyDescent="0.3">
      <c r="A244" s="46" t="s">
        <v>509</v>
      </c>
      <c r="B244" t="s">
        <v>1661</v>
      </c>
      <c r="C244">
        <v>1</v>
      </c>
      <c r="D244">
        <v>0</v>
      </c>
      <c r="E244" s="44">
        <v>5224669</v>
      </c>
      <c r="F244" s="44">
        <v>0</v>
      </c>
      <c r="G244" s="44">
        <v>0</v>
      </c>
      <c r="H244" s="44">
        <v>2438</v>
      </c>
      <c r="I244" s="44">
        <v>709437</v>
      </c>
      <c r="J244" s="44">
        <v>1038532</v>
      </c>
      <c r="K244" s="44">
        <v>0</v>
      </c>
      <c r="L244" s="44">
        <v>0</v>
      </c>
      <c r="M244" s="44">
        <v>0</v>
      </c>
      <c r="N244" s="44">
        <v>0</v>
      </c>
      <c r="O244" s="44">
        <v>0</v>
      </c>
      <c r="P244" s="44">
        <v>889504</v>
      </c>
      <c r="Q244" s="44">
        <v>13162</v>
      </c>
      <c r="R244" s="44">
        <v>71309</v>
      </c>
      <c r="S244" s="44">
        <v>6247</v>
      </c>
      <c r="T244" s="44">
        <v>2606</v>
      </c>
      <c r="U244" s="44">
        <v>24640</v>
      </c>
      <c r="V244" s="44">
        <v>8356</v>
      </c>
      <c r="W244" s="44">
        <v>0</v>
      </c>
      <c r="X244" s="44">
        <v>69466</v>
      </c>
      <c r="Y244" s="44">
        <v>0</v>
      </c>
      <c r="Z244" s="44">
        <v>0</v>
      </c>
      <c r="AA244" s="44">
        <v>8060366</v>
      </c>
      <c r="AB244" s="44">
        <v>0</v>
      </c>
      <c r="AC244" s="44">
        <v>100000</v>
      </c>
    </row>
    <row r="245" spans="1:29" x14ac:dyDescent="0.3">
      <c r="A245" s="46" t="s">
        <v>497</v>
      </c>
      <c r="B245" t="s">
        <v>2376</v>
      </c>
      <c r="C245">
        <v>1</v>
      </c>
      <c r="D245">
        <v>0</v>
      </c>
      <c r="E245" s="44">
        <v>13360062</v>
      </c>
      <c r="F245" s="44">
        <v>0</v>
      </c>
      <c r="G245" s="44">
        <v>0</v>
      </c>
      <c r="H245" s="44">
        <v>8923</v>
      </c>
      <c r="I245" s="44">
        <v>2480391</v>
      </c>
      <c r="J245" s="44">
        <v>1906317</v>
      </c>
      <c r="K245" s="44">
        <v>0</v>
      </c>
      <c r="L245" s="44">
        <v>0</v>
      </c>
      <c r="M245" s="44">
        <v>0</v>
      </c>
      <c r="N245" s="44">
        <v>0</v>
      </c>
      <c r="O245" s="44">
        <v>0</v>
      </c>
      <c r="P245" s="44">
        <v>1331840</v>
      </c>
      <c r="Q245" s="44">
        <v>473131</v>
      </c>
      <c r="R245" s="44">
        <v>30963</v>
      </c>
      <c r="S245" s="44">
        <v>29286</v>
      </c>
      <c r="T245" s="44">
        <v>12218</v>
      </c>
      <c r="U245" s="44">
        <v>114869</v>
      </c>
      <c r="V245" s="44">
        <v>35910</v>
      </c>
      <c r="W245" s="44">
        <v>0</v>
      </c>
      <c r="X245" s="44">
        <v>365040</v>
      </c>
      <c r="Y245" s="44">
        <v>0</v>
      </c>
      <c r="Z245" s="44">
        <v>0</v>
      </c>
      <c r="AA245" s="44">
        <v>20148950</v>
      </c>
      <c r="AB245" s="44">
        <v>0</v>
      </c>
      <c r="AC245" s="44">
        <v>0</v>
      </c>
    </row>
    <row r="246" spans="1:29" x14ac:dyDescent="0.3">
      <c r="A246" s="46" t="s">
        <v>512</v>
      </c>
      <c r="B246" t="s">
        <v>2377</v>
      </c>
      <c r="C246">
        <v>1</v>
      </c>
      <c r="D246">
        <v>0</v>
      </c>
      <c r="E246" s="44">
        <v>8209392</v>
      </c>
      <c r="F246" s="44">
        <v>0</v>
      </c>
      <c r="G246" s="44">
        <v>0</v>
      </c>
      <c r="H246" s="44">
        <v>4827</v>
      </c>
      <c r="I246" s="44">
        <v>2564431</v>
      </c>
      <c r="J246" s="44">
        <v>1791293</v>
      </c>
      <c r="K246" s="44">
        <v>350475</v>
      </c>
      <c r="L246" s="44">
        <v>0</v>
      </c>
      <c r="M246" s="44">
        <v>0</v>
      </c>
      <c r="N246" s="44">
        <v>0</v>
      </c>
      <c r="O246" s="44">
        <v>0</v>
      </c>
      <c r="P246" s="44">
        <v>1895184</v>
      </c>
      <c r="Q246" s="44">
        <v>530931</v>
      </c>
      <c r="R246" s="44">
        <v>648689</v>
      </c>
      <c r="S246" s="44">
        <v>83529</v>
      </c>
      <c r="T246" s="44">
        <v>34850</v>
      </c>
      <c r="U246" s="44">
        <v>232709</v>
      </c>
      <c r="V246" s="44">
        <v>89600</v>
      </c>
      <c r="W246" s="44">
        <v>0</v>
      </c>
      <c r="X246" s="44">
        <v>0</v>
      </c>
      <c r="Y246" s="44">
        <v>0</v>
      </c>
      <c r="Z246" s="44">
        <v>0</v>
      </c>
      <c r="AA246" s="44">
        <v>16435910</v>
      </c>
      <c r="AB246" s="44">
        <v>0</v>
      </c>
      <c r="AC246" s="44">
        <v>0</v>
      </c>
    </row>
    <row r="247" spans="1:29" x14ac:dyDescent="0.3">
      <c r="A247" s="46" t="s">
        <v>524</v>
      </c>
      <c r="B247" t="s">
        <v>2378</v>
      </c>
      <c r="C247">
        <v>1</v>
      </c>
      <c r="D247">
        <v>0</v>
      </c>
      <c r="E247" s="44">
        <v>23015896</v>
      </c>
      <c r="F247" s="44">
        <v>0</v>
      </c>
      <c r="G247" s="44">
        <v>1154706</v>
      </c>
      <c r="H247" s="44">
        <v>13146</v>
      </c>
      <c r="I247" s="44">
        <v>4818690</v>
      </c>
      <c r="J247" s="44">
        <v>5146847</v>
      </c>
      <c r="K247" s="44">
        <v>0</v>
      </c>
      <c r="L247" s="44">
        <v>0</v>
      </c>
      <c r="M247" s="44">
        <v>0</v>
      </c>
      <c r="N247" s="44">
        <v>0</v>
      </c>
      <c r="O247" s="44">
        <v>0</v>
      </c>
      <c r="P247" s="44">
        <v>3430087</v>
      </c>
      <c r="Q247" s="44">
        <v>1893900</v>
      </c>
      <c r="R247" s="44">
        <v>858917</v>
      </c>
      <c r="S247" s="44">
        <v>67665</v>
      </c>
      <c r="T247" s="44">
        <v>28231</v>
      </c>
      <c r="U247" s="44">
        <v>247330</v>
      </c>
      <c r="V247" s="44">
        <v>77174</v>
      </c>
      <c r="W247" s="44">
        <v>0</v>
      </c>
      <c r="X247" s="44">
        <v>900000</v>
      </c>
      <c r="Y247" s="44">
        <v>0</v>
      </c>
      <c r="Z247" s="44">
        <v>0</v>
      </c>
      <c r="AA247" s="44">
        <v>41652589</v>
      </c>
      <c r="AB247" s="44">
        <v>0</v>
      </c>
      <c r="AC247" s="44">
        <v>0</v>
      </c>
    </row>
    <row r="248" spans="1:29" x14ac:dyDescent="0.3">
      <c r="A248" s="46" t="s">
        <v>526</v>
      </c>
      <c r="B248" t="s">
        <v>2379</v>
      </c>
      <c r="C248">
        <v>1</v>
      </c>
      <c r="D248">
        <v>0</v>
      </c>
      <c r="E248" s="44">
        <v>63197962</v>
      </c>
      <c r="F248" s="44">
        <v>0</v>
      </c>
      <c r="G248" s="44">
        <v>0</v>
      </c>
      <c r="H248" s="44">
        <v>20848</v>
      </c>
      <c r="I248" s="44">
        <v>13344414</v>
      </c>
      <c r="J248" s="44">
        <v>11915537</v>
      </c>
      <c r="K248" s="44">
        <v>0</v>
      </c>
      <c r="L248" s="44">
        <v>0</v>
      </c>
      <c r="M248" s="44">
        <v>0</v>
      </c>
      <c r="N248" s="44">
        <v>0</v>
      </c>
      <c r="O248" s="44">
        <v>0</v>
      </c>
      <c r="P248" s="44">
        <v>8110979</v>
      </c>
      <c r="Q248" s="44">
        <v>2081720</v>
      </c>
      <c r="R248" s="44">
        <v>1519757</v>
      </c>
      <c r="S248" s="44">
        <v>181843</v>
      </c>
      <c r="T248" s="44">
        <v>75868</v>
      </c>
      <c r="U248" s="44">
        <v>680477</v>
      </c>
      <c r="V248" s="44">
        <v>219442</v>
      </c>
      <c r="W248" s="44">
        <v>0</v>
      </c>
      <c r="X248" s="44">
        <v>1148754</v>
      </c>
      <c r="Y248" s="44">
        <v>0</v>
      </c>
      <c r="Z248" s="44">
        <v>0</v>
      </c>
      <c r="AA248" s="44">
        <v>102497601</v>
      </c>
      <c r="AB248" s="44">
        <v>0</v>
      </c>
      <c r="AC248" s="44">
        <v>535333</v>
      </c>
    </row>
    <row r="249" spans="1:29" x14ac:dyDescent="0.3">
      <c r="A249" s="46" t="s">
        <v>518</v>
      </c>
      <c r="B249" t="s">
        <v>1666</v>
      </c>
      <c r="C249">
        <v>1</v>
      </c>
      <c r="D249">
        <v>0</v>
      </c>
      <c r="E249" s="44">
        <v>15330470</v>
      </c>
      <c r="F249" s="44">
        <v>0</v>
      </c>
      <c r="G249" s="44">
        <v>0</v>
      </c>
      <c r="H249" s="44">
        <v>5512</v>
      </c>
      <c r="I249" s="44">
        <v>3209691</v>
      </c>
      <c r="J249" s="44">
        <v>8577124</v>
      </c>
      <c r="K249" s="44">
        <v>0</v>
      </c>
      <c r="L249" s="44">
        <v>0</v>
      </c>
      <c r="M249" s="44">
        <v>0</v>
      </c>
      <c r="N249" s="44">
        <v>0</v>
      </c>
      <c r="O249" s="44">
        <v>0</v>
      </c>
      <c r="P249" s="44">
        <v>4641702</v>
      </c>
      <c r="Q249" s="44">
        <v>935266</v>
      </c>
      <c r="R249" s="44">
        <v>852657</v>
      </c>
      <c r="S249" s="44">
        <v>52371</v>
      </c>
      <c r="T249" s="44">
        <v>21850</v>
      </c>
      <c r="U249" s="44">
        <v>139006</v>
      </c>
      <c r="V249" s="44">
        <v>59314</v>
      </c>
      <c r="W249" s="44">
        <v>0</v>
      </c>
      <c r="X249" s="44">
        <v>236197</v>
      </c>
      <c r="Y249" s="44">
        <v>0</v>
      </c>
      <c r="Z249" s="44">
        <v>0</v>
      </c>
      <c r="AA249" s="44">
        <v>34061160</v>
      </c>
      <c r="AB249" s="44">
        <v>0</v>
      </c>
      <c r="AC249" s="44">
        <v>0</v>
      </c>
    </row>
    <row r="250" spans="1:29" x14ac:dyDescent="0.3">
      <c r="A250" s="46" t="s">
        <v>544</v>
      </c>
      <c r="B250" t="s">
        <v>1667</v>
      </c>
      <c r="C250">
        <v>1</v>
      </c>
      <c r="D250">
        <v>0</v>
      </c>
      <c r="E250" s="44">
        <v>16313345</v>
      </c>
      <c r="F250" s="44">
        <v>0</v>
      </c>
      <c r="G250" s="44">
        <v>0</v>
      </c>
      <c r="H250" s="44">
        <v>0</v>
      </c>
      <c r="I250" s="44">
        <v>1976506</v>
      </c>
      <c r="J250" s="44">
        <v>3117137</v>
      </c>
      <c r="K250" s="44">
        <v>0</v>
      </c>
      <c r="L250" s="44">
        <v>0</v>
      </c>
      <c r="M250" s="44">
        <v>0</v>
      </c>
      <c r="N250" s="44">
        <v>0</v>
      </c>
      <c r="O250" s="44">
        <v>0</v>
      </c>
      <c r="P250" s="44">
        <v>3095166</v>
      </c>
      <c r="Q250" s="44">
        <v>789179</v>
      </c>
      <c r="R250" s="44">
        <v>392068</v>
      </c>
      <c r="S250" s="44">
        <v>56730</v>
      </c>
      <c r="T250" s="44">
        <v>23668</v>
      </c>
      <c r="U250" s="44">
        <v>220244</v>
      </c>
      <c r="V250" s="44">
        <v>70842</v>
      </c>
      <c r="W250" s="44">
        <v>0</v>
      </c>
      <c r="X250" s="44">
        <v>0</v>
      </c>
      <c r="Y250" s="44">
        <v>0</v>
      </c>
      <c r="Z250" s="44">
        <v>0</v>
      </c>
      <c r="AA250" s="44">
        <v>26054885</v>
      </c>
      <c r="AB250" s="44">
        <v>0</v>
      </c>
      <c r="AC250" s="44">
        <v>0</v>
      </c>
    </row>
    <row r="251" spans="1:29" x14ac:dyDescent="0.3">
      <c r="A251" s="46" t="s">
        <v>530</v>
      </c>
      <c r="B251" t="s">
        <v>2380</v>
      </c>
      <c r="C251">
        <v>1</v>
      </c>
      <c r="D251">
        <v>0</v>
      </c>
      <c r="E251" s="44">
        <v>8625902</v>
      </c>
      <c r="F251" s="44">
        <v>0</v>
      </c>
      <c r="G251" s="44">
        <v>0</v>
      </c>
      <c r="H251" s="44">
        <v>7284</v>
      </c>
      <c r="I251" s="44">
        <v>1860586</v>
      </c>
      <c r="J251" s="44">
        <v>2772469</v>
      </c>
      <c r="K251" s="44">
        <v>262553</v>
      </c>
      <c r="L251" s="44">
        <v>0</v>
      </c>
      <c r="M251" s="44">
        <v>0</v>
      </c>
      <c r="N251" s="44">
        <v>0</v>
      </c>
      <c r="O251" s="44">
        <v>0</v>
      </c>
      <c r="P251" s="44">
        <v>1704304</v>
      </c>
      <c r="Q251" s="44">
        <v>362366</v>
      </c>
      <c r="R251" s="44">
        <v>196297</v>
      </c>
      <c r="S251" s="44">
        <v>35144</v>
      </c>
      <c r="T251" s="44">
        <v>14662</v>
      </c>
      <c r="U251" s="44">
        <v>133568</v>
      </c>
      <c r="V251" s="44">
        <v>38890</v>
      </c>
      <c r="W251" s="44">
        <v>0</v>
      </c>
      <c r="X251" s="44">
        <v>75937</v>
      </c>
      <c r="Y251" s="44">
        <v>0</v>
      </c>
      <c r="Z251" s="44">
        <v>0</v>
      </c>
      <c r="AA251" s="44">
        <v>16089962</v>
      </c>
      <c r="AB251" s="44">
        <v>0</v>
      </c>
      <c r="AC251" s="44">
        <v>0</v>
      </c>
    </row>
    <row r="252" spans="1:29" x14ac:dyDescent="0.3">
      <c r="A252" s="46" t="s">
        <v>540</v>
      </c>
      <c r="B252" t="s">
        <v>2381</v>
      </c>
      <c r="C252">
        <v>1</v>
      </c>
      <c r="D252">
        <v>0</v>
      </c>
      <c r="E252" s="44">
        <v>21250290</v>
      </c>
      <c r="F252" s="44">
        <v>0</v>
      </c>
      <c r="G252" s="44">
        <v>0</v>
      </c>
      <c r="H252" s="44">
        <v>0</v>
      </c>
      <c r="I252" s="44">
        <v>3362003</v>
      </c>
      <c r="J252" s="44">
        <v>6920430</v>
      </c>
      <c r="K252" s="44">
        <v>0</v>
      </c>
      <c r="L252" s="44">
        <v>0</v>
      </c>
      <c r="M252" s="44">
        <v>0</v>
      </c>
      <c r="N252" s="44">
        <v>0</v>
      </c>
      <c r="O252" s="44">
        <v>0</v>
      </c>
      <c r="P252" s="44">
        <v>2739378</v>
      </c>
      <c r="Q252" s="44">
        <v>971565</v>
      </c>
      <c r="R252" s="44">
        <v>372602</v>
      </c>
      <c r="S252" s="44">
        <v>55090</v>
      </c>
      <c r="T252" s="44">
        <v>23037</v>
      </c>
      <c r="U252" s="44">
        <v>198487</v>
      </c>
      <c r="V252" s="44">
        <v>67526</v>
      </c>
      <c r="W252" s="44">
        <v>0</v>
      </c>
      <c r="X252" s="44">
        <v>0</v>
      </c>
      <c r="Y252" s="44">
        <v>0</v>
      </c>
      <c r="Z252" s="44">
        <v>0</v>
      </c>
      <c r="AA252" s="44">
        <v>35960408</v>
      </c>
      <c r="AB252" s="44">
        <v>0</v>
      </c>
      <c r="AC252" s="44">
        <v>0</v>
      </c>
    </row>
    <row r="253" spans="1:29" x14ac:dyDescent="0.3">
      <c r="A253" s="46" t="s">
        <v>528</v>
      </c>
      <c r="B253" t="s">
        <v>2382</v>
      </c>
      <c r="C253">
        <v>1</v>
      </c>
      <c r="D253">
        <v>0</v>
      </c>
      <c r="E253" s="44">
        <v>22351184</v>
      </c>
      <c r="F253" s="44">
        <v>0</v>
      </c>
      <c r="G253" s="44">
        <v>0</v>
      </c>
      <c r="H253" s="44">
        <v>3656</v>
      </c>
      <c r="I253" s="44">
        <v>4584294</v>
      </c>
      <c r="J253" s="44">
        <v>2849576</v>
      </c>
      <c r="K253" s="44">
        <v>0</v>
      </c>
      <c r="L253" s="44">
        <v>0</v>
      </c>
      <c r="M253" s="44">
        <v>0</v>
      </c>
      <c r="N253" s="44">
        <v>0</v>
      </c>
      <c r="O253" s="44">
        <v>0</v>
      </c>
      <c r="P253" s="44">
        <v>3960305</v>
      </c>
      <c r="Q253" s="44">
        <v>672206</v>
      </c>
      <c r="R253" s="44">
        <v>327551</v>
      </c>
      <c r="S253" s="44">
        <v>67920</v>
      </c>
      <c r="T253" s="44">
        <v>28337</v>
      </c>
      <c r="U253" s="44">
        <v>268183</v>
      </c>
      <c r="V253" s="44">
        <v>84926</v>
      </c>
      <c r="W253" s="44">
        <v>0</v>
      </c>
      <c r="X253" s="44">
        <v>286944</v>
      </c>
      <c r="Y253" s="44">
        <v>0</v>
      </c>
      <c r="Z253" s="44">
        <v>0</v>
      </c>
      <c r="AA253" s="44">
        <v>35485082</v>
      </c>
      <c r="AB253" s="44">
        <v>0</v>
      </c>
      <c r="AC253" s="44">
        <v>0</v>
      </c>
    </row>
    <row r="254" spans="1:29" x14ac:dyDescent="0.3">
      <c r="A254" s="46" t="s">
        <v>532</v>
      </c>
      <c r="B254" t="s">
        <v>2383</v>
      </c>
      <c r="C254">
        <v>1</v>
      </c>
      <c r="D254">
        <v>0</v>
      </c>
      <c r="E254" s="44">
        <v>13669841</v>
      </c>
      <c r="F254" s="44">
        <v>0</v>
      </c>
      <c r="G254" s="44">
        <v>0</v>
      </c>
      <c r="H254" s="44">
        <v>14579</v>
      </c>
      <c r="I254" s="44">
        <v>3390654</v>
      </c>
      <c r="J254" s="44">
        <v>6443221</v>
      </c>
      <c r="K254" s="44">
        <v>0</v>
      </c>
      <c r="L254" s="44">
        <v>0</v>
      </c>
      <c r="M254" s="44">
        <v>0</v>
      </c>
      <c r="N254" s="44">
        <v>0</v>
      </c>
      <c r="O254" s="44">
        <v>0</v>
      </c>
      <c r="P254" s="44">
        <v>3318143</v>
      </c>
      <c r="Q254" s="44">
        <v>730159</v>
      </c>
      <c r="R254" s="44">
        <v>481624</v>
      </c>
      <c r="S254" s="44">
        <v>89866</v>
      </c>
      <c r="T254" s="44">
        <v>37224</v>
      </c>
      <c r="U254" s="44">
        <v>284435</v>
      </c>
      <c r="V254" s="44">
        <v>98430</v>
      </c>
      <c r="W254" s="44">
        <v>0</v>
      </c>
      <c r="X254" s="44">
        <v>0</v>
      </c>
      <c r="Y254" s="44">
        <v>0</v>
      </c>
      <c r="Z254" s="44">
        <v>0</v>
      </c>
      <c r="AA254" s="44">
        <v>28558176</v>
      </c>
      <c r="AB254" s="44">
        <v>0</v>
      </c>
      <c r="AC254" s="44">
        <v>0</v>
      </c>
    </row>
    <row r="255" spans="1:29" x14ac:dyDescent="0.3">
      <c r="A255" s="46" t="s">
        <v>522</v>
      </c>
      <c r="B255" t="s">
        <v>2384</v>
      </c>
      <c r="C255">
        <v>1</v>
      </c>
      <c r="D255">
        <v>0</v>
      </c>
      <c r="E255" s="44">
        <v>23684846</v>
      </c>
      <c r="F255" s="44">
        <v>0</v>
      </c>
      <c r="G255" s="44">
        <v>0</v>
      </c>
      <c r="H255" s="44">
        <v>3149</v>
      </c>
      <c r="I255" s="44">
        <v>4998858</v>
      </c>
      <c r="J255" s="44">
        <v>5112100</v>
      </c>
      <c r="K255" s="44">
        <v>0</v>
      </c>
      <c r="L255" s="44">
        <v>0</v>
      </c>
      <c r="M255" s="44">
        <v>0</v>
      </c>
      <c r="N255" s="44">
        <v>0</v>
      </c>
      <c r="O255" s="44">
        <v>0</v>
      </c>
      <c r="P255" s="44">
        <v>3460671</v>
      </c>
      <c r="Q255" s="44">
        <v>1886715</v>
      </c>
      <c r="R255" s="44">
        <v>469818</v>
      </c>
      <c r="S255" s="44">
        <v>86944</v>
      </c>
      <c r="T255" s="44">
        <v>35643</v>
      </c>
      <c r="U255" s="44">
        <v>355267</v>
      </c>
      <c r="V255" s="44">
        <v>95371</v>
      </c>
      <c r="W255" s="44">
        <v>0</v>
      </c>
      <c r="X255" s="44">
        <v>360000</v>
      </c>
      <c r="Y255" s="44">
        <v>0</v>
      </c>
      <c r="Z255" s="44">
        <v>0</v>
      </c>
      <c r="AA255" s="44">
        <v>40549382</v>
      </c>
      <c r="AB255" s="44">
        <v>0</v>
      </c>
      <c r="AC255" s="44">
        <v>0</v>
      </c>
    </row>
    <row r="256" spans="1:29" x14ac:dyDescent="0.3">
      <c r="A256" s="46" t="s">
        <v>520</v>
      </c>
      <c r="B256" t="s">
        <v>1673</v>
      </c>
      <c r="C256">
        <v>1</v>
      </c>
      <c r="D256">
        <v>0</v>
      </c>
      <c r="E256" s="44">
        <v>6603930</v>
      </c>
      <c r="F256" s="44">
        <v>0</v>
      </c>
      <c r="G256" s="44">
        <v>325321</v>
      </c>
      <c r="H256" s="44">
        <v>0</v>
      </c>
      <c r="I256" s="44">
        <v>623271</v>
      </c>
      <c r="J256" s="44">
        <v>1641238</v>
      </c>
      <c r="K256" s="44">
        <v>0</v>
      </c>
      <c r="L256" s="44">
        <v>0</v>
      </c>
      <c r="M256" s="44">
        <v>0</v>
      </c>
      <c r="N256" s="44">
        <v>0</v>
      </c>
      <c r="O256" s="44">
        <v>0</v>
      </c>
      <c r="P256" s="44">
        <v>1120588</v>
      </c>
      <c r="Q256" s="44">
        <v>316560</v>
      </c>
      <c r="R256" s="44">
        <v>170678</v>
      </c>
      <c r="S256" s="44">
        <v>16883</v>
      </c>
      <c r="T256" s="44">
        <v>7043</v>
      </c>
      <c r="U256" s="44">
        <v>59881</v>
      </c>
      <c r="V256" s="44">
        <v>18219</v>
      </c>
      <c r="W256" s="44">
        <v>0</v>
      </c>
      <c r="X256" s="44">
        <v>136805</v>
      </c>
      <c r="Y256" s="44">
        <v>0</v>
      </c>
      <c r="Z256" s="44">
        <v>0</v>
      </c>
      <c r="AA256" s="44">
        <v>11040417</v>
      </c>
      <c r="AB256" s="44">
        <v>0</v>
      </c>
      <c r="AC256" s="44">
        <v>0</v>
      </c>
    </row>
    <row r="257" spans="1:29" x14ac:dyDescent="0.3">
      <c r="A257" s="46" t="s">
        <v>534</v>
      </c>
      <c r="B257" t="s">
        <v>2385</v>
      </c>
      <c r="C257">
        <v>1</v>
      </c>
      <c r="D257">
        <v>0</v>
      </c>
      <c r="E257" s="44">
        <v>9172942</v>
      </c>
      <c r="F257" s="44">
        <v>0</v>
      </c>
      <c r="G257" s="44">
        <v>0</v>
      </c>
      <c r="H257" s="44">
        <v>1916</v>
      </c>
      <c r="I257" s="44">
        <v>3370742</v>
      </c>
      <c r="J257" s="44">
        <v>6617792</v>
      </c>
      <c r="K257" s="44">
        <v>0</v>
      </c>
      <c r="L257" s="44">
        <v>0</v>
      </c>
      <c r="M257" s="44">
        <v>0</v>
      </c>
      <c r="N257" s="44">
        <v>0</v>
      </c>
      <c r="O257" s="44">
        <v>0</v>
      </c>
      <c r="P257" s="44">
        <v>3763702</v>
      </c>
      <c r="Q257" s="44">
        <v>502425</v>
      </c>
      <c r="R257" s="44">
        <v>294814</v>
      </c>
      <c r="S257" s="44">
        <v>95258</v>
      </c>
      <c r="T257" s="44">
        <v>39743</v>
      </c>
      <c r="U257" s="44">
        <v>358995</v>
      </c>
      <c r="V257" s="44">
        <v>90640</v>
      </c>
      <c r="W257" s="44">
        <v>479301</v>
      </c>
      <c r="X257" s="44">
        <v>0</v>
      </c>
      <c r="Y257" s="44">
        <v>0</v>
      </c>
      <c r="Z257" s="44">
        <v>0</v>
      </c>
      <c r="AA257" s="44">
        <v>24788270</v>
      </c>
      <c r="AB257" s="44">
        <v>0</v>
      </c>
      <c r="AC257" s="44">
        <v>0</v>
      </c>
    </row>
    <row r="258" spans="1:29" x14ac:dyDescent="0.3">
      <c r="A258" s="46" t="s">
        <v>516</v>
      </c>
      <c r="B258" t="s">
        <v>1675</v>
      </c>
      <c r="C258">
        <v>1</v>
      </c>
      <c r="D258">
        <v>0</v>
      </c>
      <c r="E258" s="44">
        <v>22641457</v>
      </c>
      <c r="F258" s="44">
        <v>0</v>
      </c>
      <c r="G258" s="44">
        <v>0</v>
      </c>
      <c r="H258" s="44">
        <v>0</v>
      </c>
      <c r="I258" s="44">
        <v>5308315</v>
      </c>
      <c r="J258" s="44">
        <v>6568254</v>
      </c>
      <c r="K258" s="44">
        <v>0</v>
      </c>
      <c r="L258" s="44">
        <v>0</v>
      </c>
      <c r="M258" s="44">
        <v>0</v>
      </c>
      <c r="N258" s="44">
        <v>0</v>
      </c>
      <c r="O258" s="44">
        <v>0</v>
      </c>
      <c r="P258" s="44">
        <v>3550612</v>
      </c>
      <c r="Q258" s="44">
        <v>884534</v>
      </c>
      <c r="R258" s="44">
        <v>818892</v>
      </c>
      <c r="S258" s="44">
        <v>58258</v>
      </c>
      <c r="T258" s="44">
        <v>24306</v>
      </c>
      <c r="U258" s="44">
        <v>238767</v>
      </c>
      <c r="V258" s="44">
        <v>72750</v>
      </c>
      <c r="W258" s="44">
        <v>0</v>
      </c>
      <c r="X258" s="44">
        <v>0</v>
      </c>
      <c r="Y258" s="44">
        <v>0</v>
      </c>
      <c r="Z258" s="44">
        <v>0</v>
      </c>
      <c r="AA258" s="44">
        <v>40166145</v>
      </c>
      <c r="AB258" s="44">
        <v>0</v>
      </c>
      <c r="AC258" s="44">
        <v>0</v>
      </c>
    </row>
    <row r="259" spans="1:29" x14ac:dyDescent="0.3">
      <c r="A259" s="46" t="s">
        <v>536</v>
      </c>
      <c r="B259" t="s">
        <v>2386</v>
      </c>
      <c r="C259">
        <v>1</v>
      </c>
      <c r="D259">
        <v>1</v>
      </c>
      <c r="E259" s="44">
        <v>447461596</v>
      </c>
      <c r="F259" s="44">
        <v>10676256</v>
      </c>
      <c r="G259" s="44">
        <v>0</v>
      </c>
      <c r="H259" s="44">
        <v>423680</v>
      </c>
      <c r="I259" s="44">
        <v>68629140</v>
      </c>
      <c r="J259" s="44">
        <v>73247459</v>
      </c>
      <c r="K259" s="44">
        <v>0</v>
      </c>
      <c r="L259" s="44">
        <v>0</v>
      </c>
      <c r="M259" s="44">
        <v>1700452</v>
      </c>
      <c r="N259" s="44">
        <v>4763112</v>
      </c>
      <c r="O259" s="44">
        <v>4205710</v>
      </c>
      <c r="P259" s="44">
        <v>0</v>
      </c>
      <c r="Q259" s="44">
        <v>8475127</v>
      </c>
      <c r="R259" s="44">
        <v>9931632</v>
      </c>
      <c r="S259" s="44">
        <v>495524</v>
      </c>
      <c r="T259" s="44">
        <v>206743</v>
      </c>
      <c r="U259" s="44">
        <v>1986558</v>
      </c>
      <c r="V259" s="44">
        <v>606165</v>
      </c>
      <c r="W259" s="44">
        <v>0</v>
      </c>
      <c r="X259" s="44">
        <v>36188959</v>
      </c>
      <c r="Y259" s="44">
        <v>0</v>
      </c>
      <c r="Z259" s="44">
        <v>0</v>
      </c>
      <c r="AA259" s="44">
        <v>668998113</v>
      </c>
      <c r="AB259" s="44">
        <v>0</v>
      </c>
      <c r="AC259" s="44">
        <v>14374405</v>
      </c>
    </row>
    <row r="260" spans="1:29" x14ac:dyDescent="0.3">
      <c r="A260" s="46" t="s">
        <v>538</v>
      </c>
      <c r="B260" t="s">
        <v>1677</v>
      </c>
      <c r="C260">
        <v>1</v>
      </c>
      <c r="D260">
        <v>0</v>
      </c>
      <c r="E260" s="44">
        <v>20812524</v>
      </c>
      <c r="F260" s="44">
        <v>0</v>
      </c>
      <c r="G260" s="44">
        <v>0</v>
      </c>
      <c r="H260" s="44">
        <v>0</v>
      </c>
      <c r="I260" s="44">
        <v>6747904</v>
      </c>
      <c r="J260" s="44">
        <v>3860029</v>
      </c>
      <c r="K260" s="44">
        <v>0</v>
      </c>
      <c r="L260" s="44">
        <v>0</v>
      </c>
      <c r="M260" s="44">
        <v>0</v>
      </c>
      <c r="N260" s="44">
        <v>0</v>
      </c>
      <c r="O260" s="44">
        <v>0</v>
      </c>
      <c r="P260" s="44">
        <v>3316736</v>
      </c>
      <c r="Q260" s="44">
        <v>1785706</v>
      </c>
      <c r="R260" s="44">
        <v>600139</v>
      </c>
      <c r="S260" s="44">
        <v>81507</v>
      </c>
      <c r="T260" s="44">
        <v>34006</v>
      </c>
      <c r="U260" s="44">
        <v>335054</v>
      </c>
      <c r="V260" s="44">
        <v>76370</v>
      </c>
      <c r="W260" s="44">
        <v>0</v>
      </c>
      <c r="X260" s="44">
        <v>555039</v>
      </c>
      <c r="Y260" s="44">
        <v>0</v>
      </c>
      <c r="Z260" s="44">
        <v>0</v>
      </c>
      <c r="AA260" s="44">
        <v>38205014</v>
      </c>
      <c r="AB260" s="44">
        <v>0</v>
      </c>
      <c r="AC260" s="44">
        <v>189986</v>
      </c>
    </row>
    <row r="261" spans="1:29" x14ac:dyDescent="0.3">
      <c r="A261" s="46" t="s">
        <v>514</v>
      </c>
      <c r="B261" t="s">
        <v>2387</v>
      </c>
      <c r="C261">
        <v>1</v>
      </c>
      <c r="D261">
        <v>0</v>
      </c>
      <c r="E261" s="44">
        <v>28117917</v>
      </c>
      <c r="F261" s="44">
        <v>0</v>
      </c>
      <c r="G261" s="44">
        <v>0</v>
      </c>
      <c r="H261" s="44">
        <v>0</v>
      </c>
      <c r="I261" s="44">
        <v>5159348</v>
      </c>
      <c r="J261" s="44">
        <v>3166850</v>
      </c>
      <c r="K261" s="44">
        <v>0</v>
      </c>
      <c r="L261" s="44">
        <v>0</v>
      </c>
      <c r="M261" s="44">
        <v>0</v>
      </c>
      <c r="N261" s="44">
        <v>0</v>
      </c>
      <c r="O261" s="44">
        <v>0</v>
      </c>
      <c r="P261" s="44">
        <v>4091128</v>
      </c>
      <c r="Q261" s="44">
        <v>1053166</v>
      </c>
      <c r="R261" s="44">
        <v>620800</v>
      </c>
      <c r="S261" s="44">
        <v>50348</v>
      </c>
      <c r="T261" s="44">
        <v>21006</v>
      </c>
      <c r="U261" s="44">
        <v>194381</v>
      </c>
      <c r="V261" s="44">
        <v>62711</v>
      </c>
      <c r="W261" s="44">
        <v>0</v>
      </c>
      <c r="X261" s="44">
        <v>359327</v>
      </c>
      <c r="Y261" s="44">
        <v>0</v>
      </c>
      <c r="Z261" s="44">
        <v>0</v>
      </c>
      <c r="AA261" s="44">
        <v>42896982</v>
      </c>
      <c r="AB261" s="44">
        <v>0</v>
      </c>
      <c r="AC261" s="44">
        <v>0</v>
      </c>
    </row>
    <row r="262" spans="1:29" x14ac:dyDescent="0.3">
      <c r="A262" s="46" t="s">
        <v>542</v>
      </c>
      <c r="B262" t="s">
        <v>2388</v>
      </c>
      <c r="C262">
        <v>1</v>
      </c>
      <c r="D262">
        <v>0</v>
      </c>
      <c r="E262" s="44">
        <v>29035261</v>
      </c>
      <c r="F262" s="44">
        <v>0</v>
      </c>
      <c r="G262" s="44">
        <v>0</v>
      </c>
      <c r="H262" s="44">
        <v>0</v>
      </c>
      <c r="I262" s="44">
        <v>7259411</v>
      </c>
      <c r="J262" s="44">
        <v>7536745</v>
      </c>
      <c r="K262" s="44">
        <v>0</v>
      </c>
      <c r="L262" s="44">
        <v>0</v>
      </c>
      <c r="M262" s="44">
        <v>0</v>
      </c>
      <c r="N262" s="44">
        <v>0</v>
      </c>
      <c r="O262" s="44">
        <v>0</v>
      </c>
      <c r="P262" s="44">
        <v>6506562</v>
      </c>
      <c r="Q262" s="44">
        <v>1179255</v>
      </c>
      <c r="R262" s="44">
        <v>961393</v>
      </c>
      <c r="S262" s="44">
        <v>129592</v>
      </c>
      <c r="T262" s="44">
        <v>54068</v>
      </c>
      <c r="U262" s="44">
        <v>525765</v>
      </c>
      <c r="V262" s="44">
        <v>139012</v>
      </c>
      <c r="W262" s="44">
        <v>0</v>
      </c>
      <c r="X262" s="44">
        <v>342900</v>
      </c>
      <c r="Y262" s="44">
        <v>0</v>
      </c>
      <c r="Z262" s="44">
        <v>0</v>
      </c>
      <c r="AA262" s="44">
        <v>53669964</v>
      </c>
      <c r="AB262" s="44">
        <v>0</v>
      </c>
      <c r="AC262" s="44">
        <v>0</v>
      </c>
    </row>
    <row r="263" spans="1:29" x14ac:dyDescent="0.3">
      <c r="A263" s="46" t="s">
        <v>546</v>
      </c>
      <c r="B263" t="s">
        <v>1680</v>
      </c>
      <c r="C263">
        <v>1</v>
      </c>
      <c r="D263">
        <v>0</v>
      </c>
      <c r="E263" s="44">
        <v>4420293</v>
      </c>
      <c r="F263" s="44">
        <v>0</v>
      </c>
      <c r="G263" s="44">
        <v>181923</v>
      </c>
      <c r="H263" s="44">
        <v>0</v>
      </c>
      <c r="I263" s="44">
        <v>752663</v>
      </c>
      <c r="J263" s="44">
        <v>1184009</v>
      </c>
      <c r="K263" s="44">
        <v>0</v>
      </c>
      <c r="L263" s="44">
        <v>0</v>
      </c>
      <c r="M263" s="44">
        <v>0</v>
      </c>
      <c r="N263" s="44">
        <v>0</v>
      </c>
      <c r="O263" s="44">
        <v>0</v>
      </c>
      <c r="P263" s="44">
        <v>1398739</v>
      </c>
      <c r="Q263" s="44">
        <v>125678</v>
      </c>
      <c r="R263" s="44">
        <v>140378</v>
      </c>
      <c r="S263" s="44">
        <v>9917</v>
      </c>
      <c r="T263" s="44">
        <v>4048</v>
      </c>
      <c r="U263" s="44">
        <v>39319</v>
      </c>
      <c r="V263" s="44">
        <v>10270</v>
      </c>
      <c r="W263" s="44">
        <v>0</v>
      </c>
      <c r="X263" s="44">
        <v>81000</v>
      </c>
      <c r="Y263" s="44">
        <v>0</v>
      </c>
      <c r="Z263" s="44">
        <v>0</v>
      </c>
      <c r="AA263" s="44">
        <v>8348237</v>
      </c>
      <c r="AB263" s="44">
        <v>0</v>
      </c>
      <c r="AC263" s="44">
        <v>0</v>
      </c>
    </row>
    <row r="264" spans="1:29" x14ac:dyDescent="0.3">
      <c r="A264" s="46" t="s">
        <v>549</v>
      </c>
      <c r="B264" t="s">
        <v>2389</v>
      </c>
      <c r="C264">
        <v>1</v>
      </c>
      <c r="D264">
        <v>0</v>
      </c>
      <c r="E264" s="44">
        <v>32540980</v>
      </c>
      <c r="F264" s="44">
        <v>0</v>
      </c>
      <c r="G264" s="44">
        <v>0</v>
      </c>
      <c r="H264" s="44">
        <v>29677</v>
      </c>
      <c r="I264" s="44">
        <v>3862881</v>
      </c>
      <c r="J264" s="44">
        <v>8267112</v>
      </c>
      <c r="K264" s="44">
        <v>214409</v>
      </c>
      <c r="L264" s="44">
        <v>0</v>
      </c>
      <c r="M264" s="44">
        <v>0</v>
      </c>
      <c r="N264" s="44">
        <v>0</v>
      </c>
      <c r="O264" s="44">
        <v>0</v>
      </c>
      <c r="P264" s="44">
        <v>3507260</v>
      </c>
      <c r="Q264" s="44">
        <v>608855</v>
      </c>
      <c r="R264" s="44">
        <v>495130</v>
      </c>
      <c r="S264" s="44">
        <v>58408</v>
      </c>
      <c r="T264" s="44">
        <v>22733</v>
      </c>
      <c r="U264" s="44">
        <v>230554</v>
      </c>
      <c r="V264" s="44">
        <v>76240</v>
      </c>
      <c r="W264" s="44">
        <v>0</v>
      </c>
      <c r="X264" s="44">
        <v>2046957</v>
      </c>
      <c r="Y264" s="44">
        <v>0</v>
      </c>
      <c r="Z264" s="44">
        <v>0</v>
      </c>
      <c r="AA264" s="44">
        <v>51961196</v>
      </c>
      <c r="AB264" s="44">
        <v>0</v>
      </c>
      <c r="AC264" s="44">
        <v>585370</v>
      </c>
    </row>
    <row r="265" spans="1:29" x14ac:dyDescent="0.3">
      <c r="A265" s="46" t="s">
        <v>551</v>
      </c>
      <c r="B265" t="s">
        <v>2390</v>
      </c>
      <c r="C265">
        <v>1</v>
      </c>
      <c r="D265">
        <v>0</v>
      </c>
      <c r="E265" s="44">
        <v>9017041</v>
      </c>
      <c r="F265" s="44">
        <v>0</v>
      </c>
      <c r="G265" s="44">
        <v>0</v>
      </c>
      <c r="H265" s="44">
        <v>6832</v>
      </c>
      <c r="I265" s="44">
        <v>1306399</v>
      </c>
      <c r="J265" s="44">
        <v>1751360</v>
      </c>
      <c r="K265" s="44">
        <v>0</v>
      </c>
      <c r="L265" s="44">
        <v>0</v>
      </c>
      <c r="M265" s="44">
        <v>0</v>
      </c>
      <c r="N265" s="44">
        <v>0</v>
      </c>
      <c r="O265" s="44">
        <v>0</v>
      </c>
      <c r="P265" s="44">
        <v>1151933</v>
      </c>
      <c r="Q265" s="44">
        <v>75253</v>
      </c>
      <c r="R265" s="44">
        <v>143435</v>
      </c>
      <c r="S265" s="44">
        <v>13752</v>
      </c>
      <c r="T265" s="44">
        <v>5737</v>
      </c>
      <c r="U265" s="44">
        <v>49804</v>
      </c>
      <c r="V265" s="44">
        <v>16551</v>
      </c>
      <c r="W265" s="44">
        <v>0</v>
      </c>
      <c r="X265" s="44">
        <v>222717</v>
      </c>
      <c r="Y265" s="44">
        <v>0</v>
      </c>
      <c r="Z265" s="44">
        <v>0</v>
      </c>
      <c r="AA265" s="44">
        <v>13760814</v>
      </c>
      <c r="AB265" s="44">
        <v>0</v>
      </c>
      <c r="AC265" s="44">
        <v>100000</v>
      </c>
    </row>
    <row r="266" spans="1:29" x14ac:dyDescent="0.3">
      <c r="A266" s="46" t="s">
        <v>553</v>
      </c>
      <c r="B266" t="s">
        <v>1683</v>
      </c>
      <c r="C266">
        <v>1</v>
      </c>
      <c r="D266">
        <v>0</v>
      </c>
      <c r="E266" s="44">
        <v>11643891</v>
      </c>
      <c r="F266" s="44">
        <v>0</v>
      </c>
      <c r="G266" s="44">
        <v>0</v>
      </c>
      <c r="H266" s="44">
        <v>0</v>
      </c>
      <c r="I266" s="44">
        <v>1970751</v>
      </c>
      <c r="J266" s="44">
        <v>2724523</v>
      </c>
      <c r="K266" s="44">
        <v>0</v>
      </c>
      <c r="L266" s="44">
        <v>0</v>
      </c>
      <c r="M266" s="44">
        <v>0</v>
      </c>
      <c r="N266" s="44">
        <v>0</v>
      </c>
      <c r="O266" s="44">
        <v>0</v>
      </c>
      <c r="P266" s="44">
        <v>1247412</v>
      </c>
      <c r="Q266" s="44">
        <v>344884</v>
      </c>
      <c r="R266" s="44">
        <v>71845</v>
      </c>
      <c r="S266" s="44">
        <v>19010</v>
      </c>
      <c r="T266" s="44">
        <v>7931</v>
      </c>
      <c r="U266" s="44">
        <v>73628</v>
      </c>
      <c r="V266" s="44">
        <v>22357</v>
      </c>
      <c r="W266" s="44">
        <v>0</v>
      </c>
      <c r="X266" s="44">
        <v>390003</v>
      </c>
      <c r="Y266" s="44">
        <v>0</v>
      </c>
      <c r="Z266" s="44">
        <v>0</v>
      </c>
      <c r="AA266" s="44">
        <v>18516235</v>
      </c>
      <c r="AB266" s="44">
        <v>0</v>
      </c>
      <c r="AC266" s="44">
        <v>0</v>
      </c>
    </row>
    <row r="267" spans="1:29" x14ac:dyDescent="0.3">
      <c r="A267" s="46" t="s">
        <v>555</v>
      </c>
      <c r="B267" t="s">
        <v>2391</v>
      </c>
      <c r="C267">
        <v>1</v>
      </c>
      <c r="D267">
        <v>0</v>
      </c>
      <c r="E267" s="44">
        <v>9831747</v>
      </c>
      <c r="F267" s="44">
        <v>0</v>
      </c>
      <c r="G267" s="44">
        <v>344565</v>
      </c>
      <c r="H267" s="44">
        <v>0</v>
      </c>
      <c r="I267" s="44">
        <v>1336772</v>
      </c>
      <c r="J267" s="44">
        <v>1237542</v>
      </c>
      <c r="K267" s="44">
        <v>0</v>
      </c>
      <c r="L267" s="44">
        <v>0</v>
      </c>
      <c r="M267" s="44">
        <v>0</v>
      </c>
      <c r="N267" s="44">
        <v>0</v>
      </c>
      <c r="O267" s="44">
        <v>0</v>
      </c>
      <c r="P267" s="44">
        <v>1059496</v>
      </c>
      <c r="Q267" s="44">
        <v>142457</v>
      </c>
      <c r="R267" s="44">
        <v>262654</v>
      </c>
      <c r="S267" s="44">
        <v>12149</v>
      </c>
      <c r="T267" s="44">
        <v>5068</v>
      </c>
      <c r="U267" s="44">
        <v>44736</v>
      </c>
      <c r="V267" s="44">
        <v>15662</v>
      </c>
      <c r="W267" s="44">
        <v>0</v>
      </c>
      <c r="X267" s="44">
        <v>430702</v>
      </c>
      <c r="Y267" s="44">
        <v>0</v>
      </c>
      <c r="Z267" s="44">
        <v>0</v>
      </c>
      <c r="AA267" s="44">
        <v>14723550</v>
      </c>
      <c r="AB267" s="44">
        <v>0</v>
      </c>
      <c r="AC267" s="44">
        <v>100000</v>
      </c>
    </row>
    <row r="268" spans="1:29" x14ac:dyDescent="0.3">
      <c r="A268" s="46" t="s">
        <v>2120</v>
      </c>
      <c r="B268" t="s">
        <v>2121</v>
      </c>
      <c r="C268">
        <v>1</v>
      </c>
      <c r="D268">
        <v>1</v>
      </c>
      <c r="E268" s="44">
        <v>9249888</v>
      </c>
      <c r="F268" s="44">
        <v>0</v>
      </c>
      <c r="G268" s="44">
        <v>150754</v>
      </c>
      <c r="H268" s="44">
        <v>5420</v>
      </c>
      <c r="I268" s="44">
        <v>1294720</v>
      </c>
      <c r="J268" s="44">
        <v>665235</v>
      </c>
      <c r="K268" s="44">
        <v>666</v>
      </c>
      <c r="L268" s="44">
        <v>1172928</v>
      </c>
      <c r="M268" s="44">
        <v>0</v>
      </c>
      <c r="N268" s="44">
        <v>0</v>
      </c>
      <c r="O268" s="44">
        <v>0</v>
      </c>
      <c r="P268" s="44">
        <v>1032393</v>
      </c>
      <c r="Q268" s="44">
        <v>443331</v>
      </c>
      <c r="R268" s="44">
        <v>32518</v>
      </c>
      <c r="S268" s="44">
        <v>10516</v>
      </c>
      <c r="T268" s="44">
        <v>4387</v>
      </c>
      <c r="U268" s="44">
        <v>39960</v>
      </c>
      <c r="V268" s="44">
        <v>12861</v>
      </c>
      <c r="W268" s="44">
        <v>0</v>
      </c>
      <c r="X268" s="44">
        <v>137627</v>
      </c>
      <c r="Y268" s="44">
        <v>0</v>
      </c>
      <c r="Z268" s="44">
        <v>0</v>
      </c>
      <c r="AA268" s="44">
        <v>14253204</v>
      </c>
      <c r="AB268" s="44">
        <v>0</v>
      </c>
      <c r="AC268" s="44">
        <v>100000</v>
      </c>
    </row>
    <row r="269" spans="1:29" x14ac:dyDescent="0.3">
      <c r="A269" s="46" t="s">
        <v>587</v>
      </c>
      <c r="B269" t="s">
        <v>2392</v>
      </c>
      <c r="C269">
        <v>1</v>
      </c>
      <c r="D269">
        <v>0</v>
      </c>
      <c r="E269" s="44">
        <v>9003827</v>
      </c>
      <c r="F269" s="44">
        <v>0</v>
      </c>
      <c r="G269" s="44">
        <v>317335</v>
      </c>
      <c r="H269" s="44">
        <v>0</v>
      </c>
      <c r="I269" s="44">
        <v>1736152</v>
      </c>
      <c r="J269" s="44">
        <v>630387</v>
      </c>
      <c r="K269" s="44">
        <v>0</v>
      </c>
      <c r="L269" s="44">
        <v>0</v>
      </c>
      <c r="M269" s="44">
        <v>0</v>
      </c>
      <c r="N269" s="44">
        <v>0</v>
      </c>
      <c r="O269" s="44">
        <v>0</v>
      </c>
      <c r="P269" s="44">
        <v>984778</v>
      </c>
      <c r="Q269" s="44">
        <v>871501</v>
      </c>
      <c r="R269" s="44">
        <v>569559</v>
      </c>
      <c r="S269" s="44">
        <v>62227</v>
      </c>
      <c r="T269" s="44">
        <v>22523</v>
      </c>
      <c r="U269" s="44">
        <v>226127</v>
      </c>
      <c r="V269" s="44">
        <v>28952</v>
      </c>
      <c r="W269" s="44">
        <v>0</v>
      </c>
      <c r="X269" s="44">
        <v>216147</v>
      </c>
      <c r="Y269" s="44">
        <v>0</v>
      </c>
      <c r="Z269" s="44">
        <v>0</v>
      </c>
      <c r="AA269" s="44">
        <v>14669515</v>
      </c>
      <c r="AB269" s="44">
        <v>0</v>
      </c>
      <c r="AC269" s="44">
        <v>0</v>
      </c>
    </row>
    <row r="270" spans="1:29" x14ac:dyDescent="0.3">
      <c r="A270" s="46" t="s">
        <v>591</v>
      </c>
      <c r="B270" t="s">
        <v>2393</v>
      </c>
      <c r="C270">
        <v>1</v>
      </c>
      <c r="D270">
        <v>1</v>
      </c>
      <c r="E270" s="44">
        <v>92989531</v>
      </c>
      <c r="F270" s="44">
        <v>9745451</v>
      </c>
      <c r="G270" s="44">
        <v>2687597</v>
      </c>
      <c r="H270" s="44">
        <v>0</v>
      </c>
      <c r="I270" s="44">
        <v>7795984</v>
      </c>
      <c r="J270" s="44">
        <v>4728339</v>
      </c>
      <c r="K270" s="44">
        <v>0</v>
      </c>
      <c r="L270" s="44">
        <v>0</v>
      </c>
      <c r="M270" s="44">
        <v>0</v>
      </c>
      <c r="N270" s="44">
        <v>0</v>
      </c>
      <c r="O270" s="44">
        <v>0</v>
      </c>
      <c r="P270" s="44">
        <v>4877499</v>
      </c>
      <c r="Q270" s="44">
        <v>9569364</v>
      </c>
      <c r="R270" s="44">
        <v>1750192</v>
      </c>
      <c r="S270" s="44">
        <v>152886</v>
      </c>
      <c r="T270" s="44">
        <v>4450</v>
      </c>
      <c r="U270" s="44">
        <v>566074</v>
      </c>
      <c r="V270" s="44">
        <v>216113</v>
      </c>
      <c r="W270" s="44">
        <v>0</v>
      </c>
      <c r="X270" s="44">
        <v>1771033</v>
      </c>
      <c r="Y270" s="44">
        <v>0</v>
      </c>
      <c r="Z270" s="44">
        <v>2520255</v>
      </c>
      <c r="AA270" s="44">
        <v>139374768</v>
      </c>
      <c r="AB270" s="44">
        <v>0</v>
      </c>
      <c r="AC270" s="44">
        <v>4969842</v>
      </c>
    </row>
    <row r="271" spans="1:29" x14ac:dyDescent="0.3">
      <c r="A271" s="46" t="s">
        <v>655</v>
      </c>
      <c r="B271" t="s">
        <v>2394</v>
      </c>
      <c r="C271">
        <v>1</v>
      </c>
      <c r="D271">
        <v>0</v>
      </c>
      <c r="E271" s="44">
        <v>39573425</v>
      </c>
      <c r="F271" s="44">
        <v>1570943</v>
      </c>
      <c r="G271" s="44">
        <v>1755704</v>
      </c>
      <c r="H271" s="44">
        <v>0</v>
      </c>
      <c r="I271" s="44">
        <v>6440150</v>
      </c>
      <c r="J271" s="44">
        <v>2162168</v>
      </c>
      <c r="K271" s="44">
        <v>0</v>
      </c>
      <c r="L271" s="44">
        <v>0</v>
      </c>
      <c r="M271" s="44">
        <v>0</v>
      </c>
      <c r="N271" s="44">
        <v>0</v>
      </c>
      <c r="O271" s="44">
        <v>0</v>
      </c>
      <c r="P271" s="44">
        <v>3567296</v>
      </c>
      <c r="Q271" s="44">
        <v>4597038</v>
      </c>
      <c r="R271" s="44">
        <v>773441</v>
      </c>
      <c r="S271" s="44">
        <v>158159</v>
      </c>
      <c r="T271" s="44">
        <v>65987</v>
      </c>
      <c r="U271" s="44">
        <v>459185</v>
      </c>
      <c r="V271" s="44">
        <v>156880</v>
      </c>
      <c r="W271" s="44">
        <v>0</v>
      </c>
      <c r="X271" s="44">
        <v>540011</v>
      </c>
      <c r="Y271" s="44">
        <v>0</v>
      </c>
      <c r="Z271" s="44">
        <v>0</v>
      </c>
      <c r="AA271" s="44">
        <v>61820387</v>
      </c>
      <c r="AB271" s="44">
        <v>0</v>
      </c>
      <c r="AC271" s="44">
        <v>1415807</v>
      </c>
    </row>
    <row r="272" spans="1:29" x14ac:dyDescent="0.3">
      <c r="A272" s="46" t="s">
        <v>569</v>
      </c>
      <c r="B272" t="s">
        <v>2395</v>
      </c>
      <c r="C272">
        <v>1</v>
      </c>
      <c r="D272">
        <v>0</v>
      </c>
      <c r="E272" s="44">
        <v>27960393</v>
      </c>
      <c r="F272" s="44">
        <v>0</v>
      </c>
      <c r="G272" s="44">
        <v>3378742</v>
      </c>
      <c r="H272" s="44">
        <v>0</v>
      </c>
      <c r="I272" s="44">
        <v>4733439</v>
      </c>
      <c r="J272" s="44">
        <v>1421130</v>
      </c>
      <c r="K272" s="44">
        <v>0</v>
      </c>
      <c r="L272" s="44">
        <v>0</v>
      </c>
      <c r="M272" s="44">
        <v>0</v>
      </c>
      <c r="N272" s="44">
        <v>0</v>
      </c>
      <c r="O272" s="44">
        <v>0</v>
      </c>
      <c r="P272" s="44">
        <v>4083358</v>
      </c>
      <c r="Q272" s="44">
        <v>2211650</v>
      </c>
      <c r="R272" s="44">
        <v>664833</v>
      </c>
      <c r="S272" s="44">
        <v>63949</v>
      </c>
      <c r="T272" s="44">
        <v>41784</v>
      </c>
      <c r="U272" s="44">
        <v>450681</v>
      </c>
      <c r="V272" s="44">
        <v>98712</v>
      </c>
      <c r="W272" s="44">
        <v>0</v>
      </c>
      <c r="X272" s="44">
        <v>0</v>
      </c>
      <c r="Y272" s="44">
        <v>33193</v>
      </c>
      <c r="Z272" s="44">
        <v>0</v>
      </c>
      <c r="AA272" s="44">
        <v>45141864</v>
      </c>
      <c r="AB272" s="44">
        <v>0</v>
      </c>
      <c r="AC272" s="44">
        <v>0</v>
      </c>
    </row>
    <row r="273" spans="1:29" x14ac:dyDescent="0.3">
      <c r="A273" s="46" t="s">
        <v>627</v>
      </c>
      <c r="B273" t="s">
        <v>1690</v>
      </c>
      <c r="C273">
        <v>1</v>
      </c>
      <c r="D273">
        <v>0</v>
      </c>
      <c r="E273" s="44">
        <v>9573222</v>
      </c>
      <c r="F273" s="44">
        <v>0</v>
      </c>
      <c r="G273" s="44">
        <v>947589</v>
      </c>
      <c r="H273" s="44">
        <v>0</v>
      </c>
      <c r="I273" s="44">
        <v>858117</v>
      </c>
      <c r="J273" s="44">
        <v>987557</v>
      </c>
      <c r="K273" s="44">
        <v>0</v>
      </c>
      <c r="L273" s="44">
        <v>0</v>
      </c>
      <c r="M273" s="44">
        <v>0</v>
      </c>
      <c r="N273" s="44">
        <v>0</v>
      </c>
      <c r="O273" s="44">
        <v>0</v>
      </c>
      <c r="P273" s="44">
        <v>749016</v>
      </c>
      <c r="Q273" s="44">
        <v>392701</v>
      </c>
      <c r="R273" s="44">
        <v>290543</v>
      </c>
      <c r="S273" s="44">
        <v>31249</v>
      </c>
      <c r="T273" s="44">
        <v>13037</v>
      </c>
      <c r="U273" s="44">
        <v>124655</v>
      </c>
      <c r="V273" s="44">
        <v>30340</v>
      </c>
      <c r="W273" s="44">
        <v>0</v>
      </c>
      <c r="X273" s="44">
        <v>178200</v>
      </c>
      <c r="Y273" s="44">
        <v>4977</v>
      </c>
      <c r="Z273" s="44">
        <v>0</v>
      </c>
      <c r="AA273" s="44">
        <v>14181203</v>
      </c>
      <c r="AB273" s="44">
        <v>0</v>
      </c>
      <c r="AC273" s="44">
        <v>0</v>
      </c>
    </row>
    <row r="274" spans="1:29" x14ac:dyDescent="0.3">
      <c r="A274" s="46" t="s">
        <v>607</v>
      </c>
      <c r="B274" t="s">
        <v>2396</v>
      </c>
      <c r="C274">
        <v>1</v>
      </c>
      <c r="D274">
        <v>0</v>
      </c>
      <c r="E274" s="44">
        <v>39265252</v>
      </c>
      <c r="F274" s="44">
        <v>0</v>
      </c>
      <c r="G274" s="44">
        <v>4406095</v>
      </c>
      <c r="H274" s="44">
        <v>0</v>
      </c>
      <c r="I274" s="44">
        <v>3246716</v>
      </c>
      <c r="J274" s="44">
        <v>3305502</v>
      </c>
      <c r="K274" s="44">
        <v>0</v>
      </c>
      <c r="L274" s="44">
        <v>0</v>
      </c>
      <c r="M274" s="44">
        <v>0</v>
      </c>
      <c r="N274" s="44">
        <v>0</v>
      </c>
      <c r="O274" s="44">
        <v>0</v>
      </c>
      <c r="P274" s="44">
        <v>3231006</v>
      </c>
      <c r="Q274" s="44">
        <v>1650723</v>
      </c>
      <c r="R274" s="44">
        <v>749012</v>
      </c>
      <c r="S274" s="44">
        <v>106538</v>
      </c>
      <c r="T274" s="44">
        <v>44450</v>
      </c>
      <c r="U274" s="44">
        <v>430701</v>
      </c>
      <c r="V274" s="44">
        <v>108602</v>
      </c>
      <c r="W274" s="44">
        <v>0</v>
      </c>
      <c r="X274" s="44">
        <v>372156</v>
      </c>
      <c r="Y274" s="44">
        <v>208322</v>
      </c>
      <c r="Z274" s="44">
        <v>0</v>
      </c>
      <c r="AA274" s="44">
        <v>57125075</v>
      </c>
      <c r="AB274" s="44">
        <v>0</v>
      </c>
      <c r="AC274" s="44">
        <v>0</v>
      </c>
    </row>
    <row r="275" spans="1:29" x14ac:dyDescent="0.3">
      <c r="A275" s="46" t="s">
        <v>649</v>
      </c>
      <c r="B275" t="s">
        <v>2397</v>
      </c>
      <c r="C275">
        <v>1</v>
      </c>
      <c r="D275">
        <v>0</v>
      </c>
      <c r="E275" s="44">
        <v>7704131</v>
      </c>
      <c r="F275" s="44">
        <v>0</v>
      </c>
      <c r="G275" s="44">
        <v>710955</v>
      </c>
      <c r="H275" s="44">
        <v>0</v>
      </c>
      <c r="I275" s="44">
        <v>1094420</v>
      </c>
      <c r="J275" s="44">
        <v>1235311</v>
      </c>
      <c r="K275" s="44">
        <v>0</v>
      </c>
      <c r="L275" s="44">
        <v>0</v>
      </c>
      <c r="M275" s="44">
        <v>0</v>
      </c>
      <c r="N275" s="44">
        <v>0</v>
      </c>
      <c r="O275" s="44">
        <v>0</v>
      </c>
      <c r="P275" s="44">
        <v>1678927</v>
      </c>
      <c r="Q275" s="44">
        <v>296033</v>
      </c>
      <c r="R275" s="44">
        <v>292789</v>
      </c>
      <c r="S275" s="44">
        <v>39922</v>
      </c>
      <c r="T275" s="44">
        <v>16656</v>
      </c>
      <c r="U275" s="44">
        <v>145800</v>
      </c>
      <c r="V275" s="44">
        <v>29990</v>
      </c>
      <c r="W275" s="44">
        <v>0</v>
      </c>
      <c r="X275" s="44">
        <v>0</v>
      </c>
      <c r="Y275" s="44">
        <v>13483</v>
      </c>
      <c r="Z275" s="44">
        <v>0</v>
      </c>
      <c r="AA275" s="44">
        <v>13258417</v>
      </c>
      <c r="AB275" s="44">
        <v>0</v>
      </c>
      <c r="AC275" s="44">
        <v>0</v>
      </c>
    </row>
    <row r="276" spans="1:29" x14ac:dyDescent="0.3">
      <c r="A276" s="46" t="s">
        <v>561</v>
      </c>
      <c r="B276" t="s">
        <v>2398</v>
      </c>
      <c r="C276">
        <v>1</v>
      </c>
      <c r="D276">
        <v>0</v>
      </c>
      <c r="E276" s="44">
        <v>2864770</v>
      </c>
      <c r="F276" s="44">
        <v>0</v>
      </c>
      <c r="G276" s="44">
        <v>413153</v>
      </c>
      <c r="H276" s="44">
        <v>0</v>
      </c>
      <c r="I276" s="44">
        <v>430848</v>
      </c>
      <c r="J276" s="44">
        <v>1056959</v>
      </c>
      <c r="K276" s="44">
        <v>0</v>
      </c>
      <c r="L276" s="44">
        <v>0</v>
      </c>
      <c r="M276" s="44">
        <v>0</v>
      </c>
      <c r="N276" s="44">
        <v>0</v>
      </c>
      <c r="O276" s="44">
        <v>0</v>
      </c>
      <c r="P276" s="44">
        <v>975651</v>
      </c>
      <c r="Q276" s="44">
        <v>81125</v>
      </c>
      <c r="R276" s="44">
        <v>10053</v>
      </c>
      <c r="S276" s="44">
        <v>17407</v>
      </c>
      <c r="T276" s="44">
        <v>7262</v>
      </c>
      <c r="U276" s="44">
        <v>58483</v>
      </c>
      <c r="V276" s="44">
        <v>11502</v>
      </c>
      <c r="W276" s="44">
        <v>0</v>
      </c>
      <c r="X276" s="44">
        <v>50400</v>
      </c>
      <c r="Y276" s="44">
        <v>0</v>
      </c>
      <c r="Z276" s="44">
        <v>0</v>
      </c>
      <c r="AA276" s="44">
        <v>5977613</v>
      </c>
      <c r="AB276" s="44">
        <v>0</v>
      </c>
      <c r="AC276" s="44">
        <v>0</v>
      </c>
    </row>
    <row r="277" spans="1:29" x14ac:dyDescent="0.3">
      <c r="A277" s="46" t="s">
        <v>645</v>
      </c>
      <c r="B277" t="s">
        <v>2399</v>
      </c>
      <c r="C277">
        <v>1</v>
      </c>
      <c r="D277">
        <v>0</v>
      </c>
      <c r="E277" s="44">
        <v>37882319</v>
      </c>
      <c r="F277" s="44">
        <v>761815</v>
      </c>
      <c r="G277" s="44">
        <v>3926511</v>
      </c>
      <c r="H277" s="44">
        <v>0</v>
      </c>
      <c r="I277" s="44">
        <v>3982787</v>
      </c>
      <c r="J277" s="44">
        <v>14699055</v>
      </c>
      <c r="K277" s="44">
        <v>0</v>
      </c>
      <c r="L277" s="44">
        <v>0</v>
      </c>
      <c r="M277" s="44">
        <v>0</v>
      </c>
      <c r="N277" s="44">
        <v>0</v>
      </c>
      <c r="O277" s="44">
        <v>0</v>
      </c>
      <c r="P277" s="44">
        <v>1811201</v>
      </c>
      <c r="Q277" s="44">
        <v>2277825</v>
      </c>
      <c r="R277" s="44">
        <v>737105</v>
      </c>
      <c r="S277" s="44">
        <v>57418</v>
      </c>
      <c r="T277" s="44">
        <v>14825</v>
      </c>
      <c r="U277" s="44">
        <v>225137</v>
      </c>
      <c r="V277" s="44">
        <v>81445</v>
      </c>
      <c r="W277" s="44">
        <v>0</v>
      </c>
      <c r="X277" s="44">
        <v>1799528</v>
      </c>
      <c r="Y277" s="44">
        <v>0</v>
      </c>
      <c r="Z277" s="44">
        <v>0</v>
      </c>
      <c r="AA277" s="44">
        <v>68256971</v>
      </c>
      <c r="AB277" s="44">
        <v>0</v>
      </c>
      <c r="AC277" s="44">
        <v>1058438</v>
      </c>
    </row>
    <row r="278" spans="1:29" x14ac:dyDescent="0.3">
      <c r="A278" s="46" t="s">
        <v>583</v>
      </c>
      <c r="B278" t="s">
        <v>2400</v>
      </c>
      <c r="C278">
        <v>1</v>
      </c>
      <c r="D278">
        <v>0</v>
      </c>
      <c r="E278" s="44">
        <v>56127381</v>
      </c>
      <c r="F278" s="44">
        <v>0</v>
      </c>
      <c r="G278" s="44">
        <v>3657932</v>
      </c>
      <c r="H278" s="44">
        <v>0</v>
      </c>
      <c r="I278" s="44">
        <v>6328210</v>
      </c>
      <c r="J278" s="44">
        <v>5190389</v>
      </c>
      <c r="K278" s="44">
        <v>0</v>
      </c>
      <c r="L278" s="44">
        <v>0</v>
      </c>
      <c r="M278" s="44">
        <v>0</v>
      </c>
      <c r="N278" s="44">
        <v>0</v>
      </c>
      <c r="O278" s="44">
        <v>0</v>
      </c>
      <c r="P278" s="44">
        <v>4917397</v>
      </c>
      <c r="Q278" s="44">
        <v>4235656</v>
      </c>
      <c r="R278" s="44">
        <v>1265444</v>
      </c>
      <c r="S278" s="44">
        <v>105639</v>
      </c>
      <c r="T278" s="44">
        <v>44075</v>
      </c>
      <c r="U278" s="44">
        <v>437691</v>
      </c>
      <c r="V278" s="44">
        <v>127482</v>
      </c>
      <c r="W278" s="44">
        <v>0</v>
      </c>
      <c r="X278" s="44">
        <v>1774108</v>
      </c>
      <c r="Y278" s="44">
        <v>0</v>
      </c>
      <c r="Z278" s="44">
        <v>0</v>
      </c>
      <c r="AA278" s="44">
        <v>84211404</v>
      </c>
      <c r="AB278" s="44">
        <v>0</v>
      </c>
      <c r="AC278" s="44">
        <v>1644332</v>
      </c>
    </row>
    <row r="279" spans="1:29" x14ac:dyDescent="0.3">
      <c r="A279" s="46" t="s">
        <v>559</v>
      </c>
      <c r="B279" t="s">
        <v>2401</v>
      </c>
      <c r="C279">
        <v>1</v>
      </c>
      <c r="D279">
        <v>0</v>
      </c>
      <c r="E279" s="44">
        <v>18386599</v>
      </c>
      <c r="F279" s="44">
        <v>0</v>
      </c>
      <c r="G279" s="44">
        <v>2262592</v>
      </c>
      <c r="H279" s="44">
        <v>4541</v>
      </c>
      <c r="I279" s="44">
        <v>4048975</v>
      </c>
      <c r="J279" s="44">
        <v>1810540</v>
      </c>
      <c r="K279" s="44">
        <v>0</v>
      </c>
      <c r="L279" s="44">
        <v>0</v>
      </c>
      <c r="M279" s="44">
        <v>0</v>
      </c>
      <c r="N279" s="44">
        <v>0</v>
      </c>
      <c r="O279" s="44">
        <v>0</v>
      </c>
      <c r="P279" s="44">
        <v>3518899</v>
      </c>
      <c r="Q279" s="44">
        <v>1172665</v>
      </c>
      <c r="R279" s="44">
        <v>553771</v>
      </c>
      <c r="S279" s="44">
        <v>72234</v>
      </c>
      <c r="T279" s="44">
        <v>30137</v>
      </c>
      <c r="U279" s="44">
        <v>311347</v>
      </c>
      <c r="V279" s="44">
        <v>67449</v>
      </c>
      <c r="W279" s="44">
        <v>0</v>
      </c>
      <c r="X279" s="44">
        <v>0</v>
      </c>
      <c r="Y279" s="44">
        <v>99700</v>
      </c>
      <c r="Z279" s="44">
        <v>0</v>
      </c>
      <c r="AA279" s="44">
        <v>32339449</v>
      </c>
      <c r="AB279" s="44">
        <v>0</v>
      </c>
      <c r="AC279" s="44">
        <v>0</v>
      </c>
    </row>
    <row r="280" spans="1:29" x14ac:dyDescent="0.3">
      <c r="A280" s="46" t="s">
        <v>633</v>
      </c>
      <c r="B280" t="s">
        <v>2402</v>
      </c>
      <c r="C280">
        <v>1</v>
      </c>
      <c r="D280">
        <v>0</v>
      </c>
      <c r="E280" s="44">
        <v>14393342</v>
      </c>
      <c r="F280" s="44">
        <v>0</v>
      </c>
      <c r="G280" s="44">
        <v>2030230</v>
      </c>
      <c r="H280" s="44">
        <v>0</v>
      </c>
      <c r="I280" s="44">
        <v>2125220</v>
      </c>
      <c r="J280" s="44">
        <v>2719954</v>
      </c>
      <c r="K280" s="44">
        <v>0</v>
      </c>
      <c r="L280" s="44">
        <v>0</v>
      </c>
      <c r="M280" s="44">
        <v>0</v>
      </c>
      <c r="N280" s="44">
        <v>0</v>
      </c>
      <c r="O280" s="44">
        <v>0</v>
      </c>
      <c r="P280" s="44">
        <v>1511526</v>
      </c>
      <c r="Q280" s="44">
        <v>178515</v>
      </c>
      <c r="R280" s="44">
        <v>211720</v>
      </c>
      <c r="S280" s="44">
        <v>82900</v>
      </c>
      <c r="T280" s="44">
        <v>34587</v>
      </c>
      <c r="U280" s="44">
        <v>349850</v>
      </c>
      <c r="V280" s="44">
        <v>51025</v>
      </c>
      <c r="W280" s="44">
        <v>0</v>
      </c>
      <c r="X280" s="44">
        <v>0</v>
      </c>
      <c r="Y280" s="44">
        <v>0</v>
      </c>
      <c r="Z280" s="44">
        <v>0</v>
      </c>
      <c r="AA280" s="44">
        <v>23688869</v>
      </c>
      <c r="AB280" s="44">
        <v>187755</v>
      </c>
      <c r="AC280" s="44">
        <v>0</v>
      </c>
    </row>
    <row r="281" spans="1:29" x14ac:dyDescent="0.3">
      <c r="A281" s="46" t="s">
        <v>615</v>
      </c>
      <c r="B281" t="s">
        <v>2403</v>
      </c>
      <c r="C281">
        <v>1</v>
      </c>
      <c r="D281">
        <v>0</v>
      </c>
      <c r="E281" s="44">
        <v>6810874</v>
      </c>
      <c r="F281" s="44">
        <v>0</v>
      </c>
      <c r="G281" s="44">
        <v>599691</v>
      </c>
      <c r="H281" s="44">
        <v>0</v>
      </c>
      <c r="I281" s="44">
        <v>1909675</v>
      </c>
      <c r="J281" s="44">
        <v>1011862</v>
      </c>
      <c r="K281" s="44">
        <v>0</v>
      </c>
      <c r="L281" s="44">
        <v>0</v>
      </c>
      <c r="M281" s="44">
        <v>0</v>
      </c>
      <c r="N281" s="44">
        <v>0</v>
      </c>
      <c r="O281" s="44">
        <v>0</v>
      </c>
      <c r="P281" s="44">
        <v>838303</v>
      </c>
      <c r="Q281" s="44">
        <v>631304</v>
      </c>
      <c r="R281" s="44">
        <v>135596</v>
      </c>
      <c r="S281" s="44">
        <v>31144</v>
      </c>
      <c r="T281" s="44">
        <v>12993</v>
      </c>
      <c r="U281" s="44">
        <v>138752</v>
      </c>
      <c r="V281" s="44">
        <v>23597</v>
      </c>
      <c r="W281" s="44">
        <v>0</v>
      </c>
      <c r="X281" s="44">
        <v>0</v>
      </c>
      <c r="Y281" s="44">
        <v>9367</v>
      </c>
      <c r="Z281" s="44">
        <v>0</v>
      </c>
      <c r="AA281" s="44">
        <v>12153158</v>
      </c>
      <c r="AB281" s="44">
        <v>0</v>
      </c>
      <c r="AC281" s="44">
        <v>0</v>
      </c>
    </row>
    <row r="282" spans="1:29" x14ac:dyDescent="0.3">
      <c r="A282" s="46" t="s">
        <v>657</v>
      </c>
      <c r="B282" t="s">
        <v>1699</v>
      </c>
      <c r="C282">
        <v>1</v>
      </c>
      <c r="D282">
        <v>1</v>
      </c>
      <c r="E282" s="44">
        <v>8489085</v>
      </c>
      <c r="F282" s="44">
        <v>0</v>
      </c>
      <c r="G282" s="44">
        <v>805075</v>
      </c>
      <c r="H282" s="44">
        <v>0</v>
      </c>
      <c r="I282" s="44">
        <v>889202</v>
      </c>
      <c r="J282" s="44">
        <v>942416</v>
      </c>
      <c r="K282" s="44">
        <v>0</v>
      </c>
      <c r="L282" s="44">
        <v>0</v>
      </c>
      <c r="M282" s="44">
        <v>0</v>
      </c>
      <c r="N282" s="44">
        <v>0</v>
      </c>
      <c r="O282" s="44">
        <v>0</v>
      </c>
      <c r="P282" s="44">
        <v>749295</v>
      </c>
      <c r="Q282" s="44">
        <v>126387</v>
      </c>
      <c r="R282" s="44">
        <v>294126</v>
      </c>
      <c r="S282" s="44">
        <v>31384</v>
      </c>
      <c r="T282" s="44">
        <v>13093</v>
      </c>
      <c r="U282" s="44">
        <v>132752</v>
      </c>
      <c r="V282" s="44">
        <v>29862</v>
      </c>
      <c r="W282" s="44">
        <v>0</v>
      </c>
      <c r="X282" s="44">
        <v>0</v>
      </c>
      <c r="Y282" s="44">
        <v>17124</v>
      </c>
      <c r="Z282" s="44">
        <v>0</v>
      </c>
      <c r="AA282" s="44">
        <v>12519801</v>
      </c>
      <c r="AB282" s="44">
        <v>0</v>
      </c>
      <c r="AC282" s="44">
        <v>0</v>
      </c>
    </row>
    <row r="283" spans="1:29" x14ac:dyDescent="0.3">
      <c r="A283" s="46" t="s">
        <v>595</v>
      </c>
      <c r="B283" t="s">
        <v>1700</v>
      </c>
      <c r="C283">
        <v>1</v>
      </c>
      <c r="D283">
        <v>0</v>
      </c>
      <c r="E283" s="44">
        <v>4663522</v>
      </c>
      <c r="F283" s="44">
        <v>0</v>
      </c>
      <c r="G283" s="44">
        <v>229331</v>
      </c>
      <c r="H283" s="44">
        <v>0</v>
      </c>
      <c r="I283" s="44">
        <v>2996914</v>
      </c>
      <c r="J283" s="44">
        <v>1374233</v>
      </c>
      <c r="K283" s="44">
        <v>0</v>
      </c>
      <c r="L283" s="44">
        <v>0</v>
      </c>
      <c r="M283" s="44">
        <v>0</v>
      </c>
      <c r="N283" s="44">
        <v>0</v>
      </c>
      <c r="O283" s="44">
        <v>0</v>
      </c>
      <c r="P283" s="44">
        <v>1852455</v>
      </c>
      <c r="Q283" s="44">
        <v>98514</v>
      </c>
      <c r="R283" s="44">
        <v>84475</v>
      </c>
      <c r="S283" s="44">
        <v>64100</v>
      </c>
      <c r="T283" s="44">
        <v>26743</v>
      </c>
      <c r="U283" s="44">
        <v>289503</v>
      </c>
      <c r="V283" s="44">
        <v>38625</v>
      </c>
      <c r="W283" s="44">
        <v>0</v>
      </c>
      <c r="X283" s="44">
        <v>332286</v>
      </c>
      <c r="Y283" s="44">
        <v>4496</v>
      </c>
      <c r="Z283" s="44">
        <v>0</v>
      </c>
      <c r="AA283" s="44">
        <v>12055197</v>
      </c>
      <c r="AB283" s="44">
        <v>0</v>
      </c>
      <c r="AC283" s="44">
        <v>0</v>
      </c>
    </row>
    <row r="284" spans="1:29" x14ac:dyDescent="0.3">
      <c r="A284" s="46" t="s">
        <v>605</v>
      </c>
      <c r="B284" t="s">
        <v>2404</v>
      </c>
      <c r="C284">
        <v>1</v>
      </c>
      <c r="D284">
        <v>0</v>
      </c>
      <c r="E284" s="44">
        <v>6602095</v>
      </c>
      <c r="F284" s="44">
        <v>0</v>
      </c>
      <c r="G284" s="44">
        <v>240598</v>
      </c>
      <c r="H284" s="44">
        <v>0</v>
      </c>
      <c r="I284" s="44">
        <v>4219830</v>
      </c>
      <c r="J284" s="44">
        <v>99116</v>
      </c>
      <c r="K284" s="44">
        <v>0</v>
      </c>
      <c r="L284" s="44">
        <v>0</v>
      </c>
      <c r="M284" s="44">
        <v>0</v>
      </c>
      <c r="N284" s="44">
        <v>0</v>
      </c>
      <c r="O284" s="44">
        <v>0</v>
      </c>
      <c r="P284" s="44">
        <v>384119</v>
      </c>
      <c r="Q284" s="44">
        <v>513257</v>
      </c>
      <c r="R284" s="44">
        <v>112860</v>
      </c>
      <c r="S284" s="44">
        <v>95917</v>
      </c>
      <c r="T284" s="44">
        <v>39912</v>
      </c>
      <c r="U284" s="44">
        <v>441069</v>
      </c>
      <c r="V284" s="44">
        <v>0</v>
      </c>
      <c r="W284" s="44">
        <v>0</v>
      </c>
      <c r="X284" s="44">
        <v>589300</v>
      </c>
      <c r="Y284" s="44">
        <v>22561</v>
      </c>
      <c r="Z284" s="44">
        <v>0</v>
      </c>
      <c r="AA284" s="44">
        <v>13360634</v>
      </c>
      <c r="AB284" s="44">
        <v>0</v>
      </c>
      <c r="AC284" s="44">
        <v>0</v>
      </c>
    </row>
    <row r="285" spans="1:29" x14ac:dyDescent="0.3">
      <c r="A285" s="46" t="s">
        <v>575</v>
      </c>
      <c r="B285" t="s">
        <v>2405</v>
      </c>
      <c r="C285">
        <v>1</v>
      </c>
      <c r="D285">
        <v>0</v>
      </c>
      <c r="E285" s="44">
        <v>19106768</v>
      </c>
      <c r="F285" s="44">
        <v>0</v>
      </c>
      <c r="G285" s="44">
        <v>1401076</v>
      </c>
      <c r="H285" s="44">
        <v>12182</v>
      </c>
      <c r="I285" s="44">
        <v>2603845</v>
      </c>
      <c r="J285" s="44">
        <v>1580873</v>
      </c>
      <c r="K285" s="44">
        <v>0</v>
      </c>
      <c r="L285" s="44">
        <v>0</v>
      </c>
      <c r="M285" s="44">
        <v>0</v>
      </c>
      <c r="N285" s="44">
        <v>0</v>
      </c>
      <c r="O285" s="44">
        <v>0</v>
      </c>
      <c r="P285" s="44">
        <v>1633878</v>
      </c>
      <c r="Q285" s="44">
        <v>349863</v>
      </c>
      <c r="R285" s="44">
        <v>321402</v>
      </c>
      <c r="S285" s="44">
        <v>53254</v>
      </c>
      <c r="T285" s="44">
        <v>22218</v>
      </c>
      <c r="U285" s="44">
        <v>219778</v>
      </c>
      <c r="V285" s="44">
        <v>53770</v>
      </c>
      <c r="W285" s="44">
        <v>0</v>
      </c>
      <c r="X285" s="44">
        <v>564510</v>
      </c>
      <c r="Y285" s="44">
        <v>0</v>
      </c>
      <c r="Z285" s="44">
        <v>0</v>
      </c>
      <c r="AA285" s="44">
        <v>27923417</v>
      </c>
      <c r="AB285" s="44">
        <v>0</v>
      </c>
      <c r="AC285" s="44">
        <v>140010</v>
      </c>
    </row>
    <row r="286" spans="1:29" x14ac:dyDescent="0.3">
      <c r="A286" s="46" t="s">
        <v>581</v>
      </c>
      <c r="B286" t="s">
        <v>1703</v>
      </c>
      <c r="C286">
        <v>1</v>
      </c>
      <c r="D286">
        <v>0</v>
      </c>
      <c r="E286" s="44">
        <v>5840724</v>
      </c>
      <c r="F286" s="44">
        <v>0</v>
      </c>
      <c r="G286" s="44">
        <v>553249</v>
      </c>
      <c r="H286" s="44">
        <v>1542</v>
      </c>
      <c r="I286" s="44">
        <v>364358</v>
      </c>
      <c r="J286" s="44">
        <v>759953</v>
      </c>
      <c r="K286" s="44">
        <v>0</v>
      </c>
      <c r="L286" s="44">
        <v>0</v>
      </c>
      <c r="M286" s="44">
        <v>0</v>
      </c>
      <c r="N286" s="44">
        <v>0</v>
      </c>
      <c r="O286" s="44">
        <v>0</v>
      </c>
      <c r="P286" s="44">
        <v>328043</v>
      </c>
      <c r="Q286" s="44">
        <v>269839</v>
      </c>
      <c r="R286" s="44">
        <v>20430</v>
      </c>
      <c r="S286" s="44">
        <v>28433</v>
      </c>
      <c r="T286" s="44">
        <v>11694</v>
      </c>
      <c r="U286" s="44">
        <v>116267</v>
      </c>
      <c r="V286" s="44">
        <v>23977</v>
      </c>
      <c r="W286" s="44">
        <v>0</v>
      </c>
      <c r="X286" s="44">
        <v>0</v>
      </c>
      <c r="Y286" s="44">
        <v>0</v>
      </c>
      <c r="Z286" s="44">
        <v>0</v>
      </c>
      <c r="AA286" s="44">
        <v>8318509</v>
      </c>
      <c r="AB286" s="44">
        <v>0</v>
      </c>
      <c r="AC286" s="44">
        <v>0</v>
      </c>
    </row>
    <row r="287" spans="1:29" x14ac:dyDescent="0.3">
      <c r="A287" s="46" t="s">
        <v>585</v>
      </c>
      <c r="B287" t="s">
        <v>2406</v>
      </c>
      <c r="C287">
        <v>1</v>
      </c>
      <c r="D287">
        <v>0</v>
      </c>
      <c r="E287" s="44">
        <v>3962289</v>
      </c>
      <c r="F287" s="44">
        <v>0</v>
      </c>
      <c r="G287" s="44">
        <v>314685</v>
      </c>
      <c r="H287" s="44">
        <v>0</v>
      </c>
      <c r="I287" s="44">
        <v>526907</v>
      </c>
      <c r="J287" s="44">
        <v>335518</v>
      </c>
      <c r="K287" s="44">
        <v>0</v>
      </c>
      <c r="L287" s="44">
        <v>0</v>
      </c>
      <c r="M287" s="44">
        <v>0</v>
      </c>
      <c r="N287" s="44">
        <v>0</v>
      </c>
      <c r="O287" s="44">
        <v>0</v>
      </c>
      <c r="P287" s="44">
        <v>503564</v>
      </c>
      <c r="Q287" s="44">
        <v>278459</v>
      </c>
      <c r="R287" s="44">
        <v>240765</v>
      </c>
      <c r="S287" s="44">
        <v>72728</v>
      </c>
      <c r="T287" s="44">
        <v>30343</v>
      </c>
      <c r="U287" s="44">
        <v>261193</v>
      </c>
      <c r="V287" s="44">
        <v>5053</v>
      </c>
      <c r="W287" s="44">
        <v>0</v>
      </c>
      <c r="X287" s="44">
        <v>0</v>
      </c>
      <c r="Y287" s="44">
        <v>0</v>
      </c>
      <c r="Z287" s="44">
        <v>0</v>
      </c>
      <c r="AA287" s="44">
        <v>6531504</v>
      </c>
      <c r="AB287" s="44">
        <v>3992</v>
      </c>
      <c r="AC287" s="44">
        <v>0</v>
      </c>
    </row>
    <row r="288" spans="1:29" x14ac:dyDescent="0.3">
      <c r="A288" s="46" t="s">
        <v>571</v>
      </c>
      <c r="B288" t="s">
        <v>2407</v>
      </c>
      <c r="C288">
        <v>1</v>
      </c>
      <c r="D288">
        <v>0</v>
      </c>
      <c r="E288" s="44">
        <v>4136087</v>
      </c>
      <c r="F288" s="44">
        <v>0</v>
      </c>
      <c r="G288" s="44">
        <v>575562</v>
      </c>
      <c r="H288" s="44">
        <v>0</v>
      </c>
      <c r="I288" s="44">
        <v>338432</v>
      </c>
      <c r="J288" s="44">
        <v>946892</v>
      </c>
      <c r="K288" s="44">
        <v>0</v>
      </c>
      <c r="L288" s="44">
        <v>0</v>
      </c>
      <c r="M288" s="44">
        <v>0</v>
      </c>
      <c r="N288" s="44">
        <v>0</v>
      </c>
      <c r="O288" s="44">
        <v>0</v>
      </c>
      <c r="P288" s="44">
        <v>899080</v>
      </c>
      <c r="Q288" s="44">
        <v>141949</v>
      </c>
      <c r="R288" s="44">
        <v>87170</v>
      </c>
      <c r="S288" s="44">
        <v>19924</v>
      </c>
      <c r="T288" s="44">
        <v>8312</v>
      </c>
      <c r="U288" s="44">
        <v>78347</v>
      </c>
      <c r="V288" s="44">
        <v>13326</v>
      </c>
      <c r="W288" s="44">
        <v>0</v>
      </c>
      <c r="X288" s="44">
        <v>0</v>
      </c>
      <c r="Y288" s="44">
        <v>0</v>
      </c>
      <c r="Z288" s="44">
        <v>0</v>
      </c>
      <c r="AA288" s="44">
        <v>7245081</v>
      </c>
      <c r="AB288" s="44">
        <v>0</v>
      </c>
      <c r="AC288" s="44">
        <v>0</v>
      </c>
    </row>
    <row r="289" spans="1:29" x14ac:dyDescent="0.3">
      <c r="A289" s="46" t="s">
        <v>613</v>
      </c>
      <c r="B289" t="s">
        <v>2408</v>
      </c>
      <c r="C289">
        <v>1</v>
      </c>
      <c r="D289">
        <v>0</v>
      </c>
      <c r="E289" s="44">
        <v>6562928</v>
      </c>
      <c r="F289" s="44">
        <v>0</v>
      </c>
      <c r="G289" s="44">
        <v>395881</v>
      </c>
      <c r="H289" s="44">
        <v>0</v>
      </c>
      <c r="I289" s="44">
        <v>1189804</v>
      </c>
      <c r="J289" s="44">
        <v>992756</v>
      </c>
      <c r="K289" s="44">
        <v>0</v>
      </c>
      <c r="L289" s="44">
        <v>0</v>
      </c>
      <c r="M289" s="44">
        <v>0</v>
      </c>
      <c r="N289" s="44">
        <v>0</v>
      </c>
      <c r="O289" s="44">
        <v>0</v>
      </c>
      <c r="P289" s="44">
        <v>1310596</v>
      </c>
      <c r="Q289" s="44">
        <v>180753</v>
      </c>
      <c r="R289" s="44">
        <v>271116</v>
      </c>
      <c r="S289" s="44">
        <v>45315</v>
      </c>
      <c r="T289" s="44">
        <v>18906</v>
      </c>
      <c r="U289" s="44">
        <v>176090</v>
      </c>
      <c r="V289" s="44">
        <v>33382</v>
      </c>
      <c r="W289" s="44">
        <v>0</v>
      </c>
      <c r="X289" s="44">
        <v>0</v>
      </c>
      <c r="Y289" s="44">
        <v>0</v>
      </c>
      <c r="Z289" s="44">
        <v>0</v>
      </c>
      <c r="AA289" s="44">
        <v>11177527</v>
      </c>
      <c r="AB289" s="44">
        <v>0</v>
      </c>
      <c r="AC289" s="44">
        <v>0</v>
      </c>
    </row>
    <row r="290" spans="1:29" x14ac:dyDescent="0.3">
      <c r="A290" s="46" t="s">
        <v>643</v>
      </c>
      <c r="B290" t="s">
        <v>1707</v>
      </c>
      <c r="C290">
        <v>1</v>
      </c>
      <c r="D290">
        <v>0</v>
      </c>
      <c r="E290" s="44">
        <v>5748391</v>
      </c>
      <c r="F290" s="44">
        <v>0</v>
      </c>
      <c r="G290" s="44">
        <v>376635</v>
      </c>
      <c r="H290" s="44">
        <v>0</v>
      </c>
      <c r="I290" s="44">
        <v>1652322</v>
      </c>
      <c r="J290" s="44">
        <v>2004574</v>
      </c>
      <c r="K290" s="44">
        <v>0</v>
      </c>
      <c r="L290" s="44">
        <v>0</v>
      </c>
      <c r="M290" s="44">
        <v>0</v>
      </c>
      <c r="N290" s="44">
        <v>0</v>
      </c>
      <c r="O290" s="44">
        <v>0</v>
      </c>
      <c r="P290" s="44">
        <v>2453282</v>
      </c>
      <c r="Q290" s="44">
        <v>102542</v>
      </c>
      <c r="R290" s="44">
        <v>148880</v>
      </c>
      <c r="S290" s="44">
        <v>63321</v>
      </c>
      <c r="T290" s="44">
        <v>26418</v>
      </c>
      <c r="U290" s="44">
        <v>239466</v>
      </c>
      <c r="V290" s="44">
        <v>38667</v>
      </c>
      <c r="W290" s="44">
        <v>0</v>
      </c>
      <c r="X290" s="44">
        <v>0</v>
      </c>
      <c r="Y290" s="44">
        <v>0</v>
      </c>
      <c r="Z290" s="44">
        <v>0</v>
      </c>
      <c r="AA290" s="44">
        <v>12854498</v>
      </c>
      <c r="AB290" s="44">
        <v>0</v>
      </c>
      <c r="AC290" s="44">
        <v>0</v>
      </c>
    </row>
    <row r="291" spans="1:29" x14ac:dyDescent="0.3">
      <c r="A291" s="46" t="s">
        <v>579</v>
      </c>
      <c r="B291" t="s">
        <v>2409</v>
      </c>
      <c r="C291">
        <v>1</v>
      </c>
      <c r="D291">
        <v>0</v>
      </c>
      <c r="E291" s="44">
        <v>3275949</v>
      </c>
      <c r="F291" s="44">
        <v>0</v>
      </c>
      <c r="G291" s="44">
        <v>161576</v>
      </c>
      <c r="H291" s="44">
        <v>0</v>
      </c>
      <c r="I291" s="44">
        <v>228319</v>
      </c>
      <c r="J291" s="44">
        <v>645991</v>
      </c>
      <c r="K291" s="44">
        <v>0</v>
      </c>
      <c r="L291" s="44">
        <v>0</v>
      </c>
      <c r="M291" s="44">
        <v>0</v>
      </c>
      <c r="N291" s="44">
        <v>0</v>
      </c>
      <c r="O291" s="44">
        <v>0</v>
      </c>
      <c r="P291" s="44">
        <v>710802</v>
      </c>
      <c r="Q291" s="44">
        <v>188755</v>
      </c>
      <c r="R291" s="44">
        <v>28944</v>
      </c>
      <c r="S291" s="44">
        <v>24598</v>
      </c>
      <c r="T291" s="44">
        <v>10262</v>
      </c>
      <c r="U291" s="44">
        <v>94074</v>
      </c>
      <c r="V291" s="44">
        <v>18716</v>
      </c>
      <c r="W291" s="44">
        <v>0</v>
      </c>
      <c r="X291" s="44">
        <v>0</v>
      </c>
      <c r="Y291" s="44">
        <v>0</v>
      </c>
      <c r="Z291" s="44">
        <v>0</v>
      </c>
      <c r="AA291" s="44">
        <v>5387986</v>
      </c>
      <c r="AB291" s="44">
        <v>0</v>
      </c>
      <c r="AC291" s="44">
        <v>0</v>
      </c>
    </row>
    <row r="292" spans="1:29" x14ac:dyDescent="0.3">
      <c r="A292" s="46" t="s">
        <v>665</v>
      </c>
      <c r="B292" t="s">
        <v>2410</v>
      </c>
      <c r="C292">
        <v>1</v>
      </c>
      <c r="D292">
        <v>0</v>
      </c>
      <c r="E292" s="44">
        <v>11337161</v>
      </c>
      <c r="F292" s="44">
        <v>0</v>
      </c>
      <c r="G292" s="44">
        <v>872758</v>
      </c>
      <c r="H292" s="44">
        <v>0</v>
      </c>
      <c r="I292" s="44">
        <v>1257925</v>
      </c>
      <c r="J292" s="44">
        <v>1411936</v>
      </c>
      <c r="K292" s="44">
        <v>0</v>
      </c>
      <c r="L292" s="44">
        <v>0</v>
      </c>
      <c r="M292" s="44">
        <v>0</v>
      </c>
      <c r="N292" s="44">
        <v>0</v>
      </c>
      <c r="O292" s="44">
        <v>0</v>
      </c>
      <c r="P292" s="44">
        <v>1390463</v>
      </c>
      <c r="Q292" s="44">
        <v>262378</v>
      </c>
      <c r="R292" s="44">
        <v>331751</v>
      </c>
      <c r="S292" s="44">
        <v>42334</v>
      </c>
      <c r="T292" s="44">
        <v>17662</v>
      </c>
      <c r="U292" s="44">
        <v>178653</v>
      </c>
      <c r="V292" s="44">
        <v>35153</v>
      </c>
      <c r="W292" s="44">
        <v>0</v>
      </c>
      <c r="X292" s="44">
        <v>0</v>
      </c>
      <c r="Y292" s="44">
        <v>22291</v>
      </c>
      <c r="Z292" s="44">
        <v>0</v>
      </c>
      <c r="AA292" s="44">
        <v>17160465</v>
      </c>
      <c r="AB292" s="44">
        <v>13083</v>
      </c>
      <c r="AC292" s="44">
        <v>0</v>
      </c>
    </row>
    <row r="293" spans="1:29" x14ac:dyDescent="0.3">
      <c r="A293" s="46" t="s">
        <v>659</v>
      </c>
      <c r="B293" t="s">
        <v>1710</v>
      </c>
      <c r="C293">
        <v>1</v>
      </c>
      <c r="D293">
        <v>1</v>
      </c>
      <c r="E293" s="44">
        <v>4204598</v>
      </c>
      <c r="F293" s="44">
        <v>0</v>
      </c>
      <c r="G293" s="44">
        <v>1099857</v>
      </c>
      <c r="H293" s="44">
        <v>0</v>
      </c>
      <c r="I293" s="44">
        <v>479999</v>
      </c>
      <c r="J293" s="44">
        <v>364750</v>
      </c>
      <c r="K293" s="44">
        <v>0</v>
      </c>
      <c r="L293" s="44">
        <v>0</v>
      </c>
      <c r="M293" s="44">
        <v>0</v>
      </c>
      <c r="N293" s="44">
        <v>0</v>
      </c>
      <c r="O293" s="44">
        <v>0</v>
      </c>
      <c r="P293" s="44">
        <v>561177</v>
      </c>
      <c r="Q293" s="44">
        <v>192540</v>
      </c>
      <c r="R293" s="44">
        <v>203374</v>
      </c>
      <c r="S293" s="44">
        <v>19092</v>
      </c>
      <c r="T293" s="44">
        <v>2820</v>
      </c>
      <c r="U293" s="44">
        <v>50454</v>
      </c>
      <c r="V293" s="44">
        <v>3631</v>
      </c>
      <c r="W293" s="44">
        <v>0</v>
      </c>
      <c r="X293" s="44">
        <v>0</v>
      </c>
      <c r="Y293" s="44">
        <v>0</v>
      </c>
      <c r="Z293" s="44">
        <v>0</v>
      </c>
      <c r="AA293" s="44">
        <v>7182292</v>
      </c>
      <c r="AB293" s="44">
        <v>0</v>
      </c>
      <c r="AC293" s="44">
        <v>0</v>
      </c>
    </row>
    <row r="294" spans="1:29" x14ac:dyDescent="0.3">
      <c r="A294" s="46" t="s">
        <v>621</v>
      </c>
      <c r="B294" t="s">
        <v>2411</v>
      </c>
      <c r="C294">
        <v>1</v>
      </c>
      <c r="D294">
        <v>0</v>
      </c>
      <c r="E294" s="44">
        <v>4196284</v>
      </c>
      <c r="F294" s="44">
        <v>0</v>
      </c>
      <c r="G294" s="44">
        <v>193215</v>
      </c>
      <c r="H294" s="44">
        <v>0</v>
      </c>
      <c r="I294" s="44">
        <v>499093</v>
      </c>
      <c r="J294" s="44">
        <v>347247</v>
      </c>
      <c r="K294" s="44">
        <v>0</v>
      </c>
      <c r="L294" s="44">
        <v>0</v>
      </c>
      <c r="M294" s="44">
        <v>0</v>
      </c>
      <c r="N294" s="44">
        <v>0</v>
      </c>
      <c r="O294" s="44">
        <v>0</v>
      </c>
      <c r="P294" s="44">
        <v>1316134</v>
      </c>
      <c r="Q294" s="44">
        <v>206745</v>
      </c>
      <c r="R294" s="44">
        <v>0</v>
      </c>
      <c r="S294" s="44">
        <v>23684</v>
      </c>
      <c r="T294" s="44">
        <v>9881</v>
      </c>
      <c r="U294" s="44">
        <v>90754</v>
      </c>
      <c r="V294" s="44">
        <v>15725</v>
      </c>
      <c r="W294" s="44">
        <v>0</v>
      </c>
      <c r="X294" s="44">
        <v>0</v>
      </c>
      <c r="Y294" s="44">
        <v>0</v>
      </c>
      <c r="Z294" s="44">
        <v>0</v>
      </c>
      <c r="AA294" s="44">
        <v>6898762</v>
      </c>
      <c r="AB294" s="44">
        <v>0</v>
      </c>
      <c r="AC294" s="44">
        <v>0</v>
      </c>
    </row>
    <row r="295" spans="1:29" x14ac:dyDescent="0.3">
      <c r="A295" s="46" t="s">
        <v>601</v>
      </c>
      <c r="B295" t="s">
        <v>2412</v>
      </c>
      <c r="C295">
        <v>1</v>
      </c>
      <c r="D295">
        <v>0</v>
      </c>
      <c r="E295" s="44">
        <v>11424728</v>
      </c>
      <c r="F295" s="44">
        <v>0</v>
      </c>
      <c r="G295" s="44">
        <v>1342564</v>
      </c>
      <c r="H295" s="44">
        <v>0</v>
      </c>
      <c r="I295" s="44">
        <v>1303903</v>
      </c>
      <c r="J295" s="44">
        <v>1203444</v>
      </c>
      <c r="K295" s="44">
        <v>0</v>
      </c>
      <c r="L295" s="44">
        <v>0</v>
      </c>
      <c r="M295" s="44">
        <v>0</v>
      </c>
      <c r="N295" s="44">
        <v>0</v>
      </c>
      <c r="O295" s="44">
        <v>0</v>
      </c>
      <c r="P295" s="44">
        <v>1243772</v>
      </c>
      <c r="Q295" s="44">
        <v>700545</v>
      </c>
      <c r="R295" s="44">
        <v>154607</v>
      </c>
      <c r="S295" s="44">
        <v>33241</v>
      </c>
      <c r="T295" s="44">
        <v>11265</v>
      </c>
      <c r="U295" s="44">
        <v>134034</v>
      </c>
      <c r="V295" s="44">
        <v>30233</v>
      </c>
      <c r="W295" s="44">
        <v>0</v>
      </c>
      <c r="X295" s="44">
        <v>0</v>
      </c>
      <c r="Y295" s="44">
        <v>366</v>
      </c>
      <c r="Z295" s="44">
        <v>0</v>
      </c>
      <c r="AA295" s="44">
        <v>17582702</v>
      </c>
      <c r="AB295" s="44">
        <v>101838</v>
      </c>
      <c r="AC295" s="44">
        <v>0</v>
      </c>
    </row>
    <row r="296" spans="1:29" x14ac:dyDescent="0.3">
      <c r="A296" s="46" t="s">
        <v>667</v>
      </c>
      <c r="B296" t="s">
        <v>1713</v>
      </c>
      <c r="C296">
        <v>1</v>
      </c>
      <c r="D296">
        <v>0</v>
      </c>
      <c r="E296" s="44">
        <v>5803288</v>
      </c>
      <c r="F296" s="44">
        <v>0</v>
      </c>
      <c r="G296" s="44">
        <v>520201</v>
      </c>
      <c r="H296" s="44">
        <v>0</v>
      </c>
      <c r="I296" s="44">
        <v>2658586</v>
      </c>
      <c r="J296" s="44">
        <v>155470</v>
      </c>
      <c r="K296" s="44">
        <v>0</v>
      </c>
      <c r="L296" s="44">
        <v>0</v>
      </c>
      <c r="M296" s="44">
        <v>0</v>
      </c>
      <c r="N296" s="44">
        <v>0</v>
      </c>
      <c r="O296" s="44">
        <v>0</v>
      </c>
      <c r="P296" s="44">
        <v>649475</v>
      </c>
      <c r="Q296" s="44">
        <v>508263</v>
      </c>
      <c r="R296" s="44">
        <v>233076</v>
      </c>
      <c r="S296" s="44">
        <v>39068</v>
      </c>
      <c r="T296" s="44">
        <v>16300</v>
      </c>
      <c r="U296" s="44">
        <v>183604</v>
      </c>
      <c r="V296" s="44">
        <v>24236</v>
      </c>
      <c r="W296" s="44">
        <v>0</v>
      </c>
      <c r="X296" s="44">
        <v>0</v>
      </c>
      <c r="Y296" s="44">
        <v>0</v>
      </c>
      <c r="Z296" s="44">
        <v>0</v>
      </c>
      <c r="AA296" s="44">
        <v>10791567</v>
      </c>
      <c r="AB296" s="44">
        <v>0</v>
      </c>
      <c r="AC296" s="44">
        <v>0</v>
      </c>
    </row>
    <row r="297" spans="1:29" x14ac:dyDescent="0.3">
      <c r="A297" s="46" t="s">
        <v>629</v>
      </c>
      <c r="B297" t="s">
        <v>2413</v>
      </c>
      <c r="C297">
        <v>1</v>
      </c>
      <c r="D297">
        <v>0</v>
      </c>
      <c r="E297" s="44">
        <v>5260452</v>
      </c>
      <c r="F297" s="44">
        <v>0</v>
      </c>
      <c r="G297" s="44">
        <v>620873</v>
      </c>
      <c r="H297" s="44">
        <v>0</v>
      </c>
      <c r="I297" s="44">
        <v>273963</v>
      </c>
      <c r="J297" s="44">
        <v>257994</v>
      </c>
      <c r="K297" s="44">
        <v>0</v>
      </c>
      <c r="L297" s="44">
        <v>0</v>
      </c>
      <c r="M297" s="44">
        <v>0</v>
      </c>
      <c r="N297" s="44">
        <v>0</v>
      </c>
      <c r="O297" s="44">
        <v>0</v>
      </c>
      <c r="P297" s="44">
        <v>775880</v>
      </c>
      <c r="Q297" s="44">
        <v>200833</v>
      </c>
      <c r="R297" s="44">
        <v>38559</v>
      </c>
      <c r="S297" s="44">
        <v>19205</v>
      </c>
      <c r="T297" s="44">
        <v>8012</v>
      </c>
      <c r="U297" s="44">
        <v>71357</v>
      </c>
      <c r="V297" s="44">
        <v>18956</v>
      </c>
      <c r="W297" s="44">
        <v>0</v>
      </c>
      <c r="X297" s="44">
        <v>0</v>
      </c>
      <c r="Y297" s="44">
        <v>7831</v>
      </c>
      <c r="Z297" s="44">
        <v>0</v>
      </c>
      <c r="AA297" s="44">
        <v>7553915</v>
      </c>
      <c r="AB297" s="44">
        <v>0</v>
      </c>
      <c r="AC297" s="44">
        <v>0</v>
      </c>
    </row>
    <row r="298" spans="1:29" x14ac:dyDescent="0.3">
      <c r="A298" s="46" t="s">
        <v>661</v>
      </c>
      <c r="B298" t="s">
        <v>2414</v>
      </c>
      <c r="C298">
        <v>1</v>
      </c>
      <c r="D298">
        <v>1</v>
      </c>
      <c r="E298" s="44">
        <v>5697454</v>
      </c>
      <c r="F298" s="44">
        <v>0</v>
      </c>
      <c r="G298" s="44">
        <v>358885</v>
      </c>
      <c r="H298" s="44">
        <v>0</v>
      </c>
      <c r="I298" s="44">
        <v>382032</v>
      </c>
      <c r="J298" s="44">
        <v>776917</v>
      </c>
      <c r="K298" s="44">
        <v>0</v>
      </c>
      <c r="L298" s="44">
        <v>0</v>
      </c>
      <c r="M298" s="44">
        <v>0</v>
      </c>
      <c r="N298" s="44">
        <v>0</v>
      </c>
      <c r="O298" s="44">
        <v>0</v>
      </c>
      <c r="P298" s="44">
        <v>983829</v>
      </c>
      <c r="Q298" s="44">
        <v>153413</v>
      </c>
      <c r="R298" s="44">
        <v>30406</v>
      </c>
      <c r="S298" s="44">
        <v>22021</v>
      </c>
      <c r="T298" s="44">
        <v>9187</v>
      </c>
      <c r="U298" s="44">
        <v>91511</v>
      </c>
      <c r="V298" s="44">
        <v>22377</v>
      </c>
      <c r="W298" s="44">
        <v>0</v>
      </c>
      <c r="X298" s="44">
        <v>0</v>
      </c>
      <c r="Y298" s="44">
        <v>0</v>
      </c>
      <c r="Z298" s="44">
        <v>0</v>
      </c>
      <c r="AA298" s="44">
        <v>8528032</v>
      </c>
      <c r="AB298" s="44">
        <v>0</v>
      </c>
      <c r="AC298" s="44">
        <v>0</v>
      </c>
    </row>
    <row r="299" spans="1:29" x14ac:dyDescent="0.3">
      <c r="A299" s="46" t="s">
        <v>599</v>
      </c>
      <c r="B299" t="s">
        <v>2415</v>
      </c>
      <c r="C299">
        <v>1</v>
      </c>
      <c r="D299">
        <v>0</v>
      </c>
      <c r="E299" s="44">
        <v>1610240</v>
      </c>
      <c r="F299" s="44">
        <v>0</v>
      </c>
      <c r="G299" s="44">
        <v>151277</v>
      </c>
      <c r="H299" s="44">
        <v>1746</v>
      </c>
      <c r="I299" s="44">
        <v>197723</v>
      </c>
      <c r="J299" s="44">
        <v>54882</v>
      </c>
      <c r="K299" s="44">
        <v>0</v>
      </c>
      <c r="L299" s="44">
        <v>0</v>
      </c>
      <c r="M299" s="44">
        <v>0</v>
      </c>
      <c r="N299" s="44">
        <v>0</v>
      </c>
      <c r="O299" s="44">
        <v>0</v>
      </c>
      <c r="P299" s="44">
        <v>399524</v>
      </c>
      <c r="Q299" s="44">
        <v>26472</v>
      </c>
      <c r="R299" s="44">
        <v>69038</v>
      </c>
      <c r="S299" s="44">
        <v>10262</v>
      </c>
      <c r="T299" s="44">
        <v>4281</v>
      </c>
      <c r="U299" s="44">
        <v>63842</v>
      </c>
      <c r="V299" s="44">
        <v>0</v>
      </c>
      <c r="W299" s="44">
        <v>0</v>
      </c>
      <c r="X299" s="44">
        <v>600000</v>
      </c>
      <c r="Y299" s="44">
        <v>0</v>
      </c>
      <c r="Z299" s="44">
        <v>0</v>
      </c>
      <c r="AA299" s="44">
        <v>3189287</v>
      </c>
      <c r="AB299" s="44">
        <v>0</v>
      </c>
      <c r="AC299" s="44">
        <v>0</v>
      </c>
    </row>
    <row r="300" spans="1:29" x14ac:dyDescent="0.3">
      <c r="A300" s="46" t="s">
        <v>663</v>
      </c>
      <c r="B300" t="s">
        <v>1717</v>
      </c>
      <c r="C300">
        <v>1</v>
      </c>
      <c r="D300">
        <v>1</v>
      </c>
      <c r="E300" s="44">
        <v>15420544</v>
      </c>
      <c r="F300" s="44">
        <v>0</v>
      </c>
      <c r="G300" s="44">
        <v>475099</v>
      </c>
      <c r="H300" s="44">
        <v>0</v>
      </c>
      <c r="I300" s="44">
        <v>2630879</v>
      </c>
      <c r="J300" s="44">
        <v>767524</v>
      </c>
      <c r="K300" s="44">
        <v>0</v>
      </c>
      <c r="L300" s="44">
        <v>0</v>
      </c>
      <c r="M300" s="44">
        <v>0</v>
      </c>
      <c r="N300" s="44">
        <v>0</v>
      </c>
      <c r="O300" s="44">
        <v>0</v>
      </c>
      <c r="P300" s="44">
        <v>4383191</v>
      </c>
      <c r="Q300" s="44">
        <v>2090567</v>
      </c>
      <c r="R300" s="44">
        <v>595464</v>
      </c>
      <c r="S300" s="44">
        <v>72234</v>
      </c>
      <c r="T300" s="44">
        <v>28031</v>
      </c>
      <c r="U300" s="44">
        <v>299289</v>
      </c>
      <c r="V300" s="44">
        <v>69899</v>
      </c>
      <c r="W300" s="44">
        <v>0</v>
      </c>
      <c r="X300" s="44">
        <v>0</v>
      </c>
      <c r="Y300" s="44">
        <v>0</v>
      </c>
      <c r="Z300" s="44">
        <v>0</v>
      </c>
      <c r="AA300" s="44">
        <v>26832721</v>
      </c>
      <c r="AB300" s="44">
        <v>0</v>
      </c>
      <c r="AC300" s="44">
        <v>0</v>
      </c>
    </row>
    <row r="301" spans="1:29" x14ac:dyDescent="0.3">
      <c r="A301" s="46" t="s">
        <v>651</v>
      </c>
      <c r="B301" t="s">
        <v>2416</v>
      </c>
      <c r="C301">
        <v>1</v>
      </c>
      <c r="D301">
        <v>0</v>
      </c>
      <c r="E301" s="44">
        <v>25749551</v>
      </c>
      <c r="F301" s="44">
        <v>0</v>
      </c>
      <c r="G301" s="44">
        <v>889779</v>
      </c>
      <c r="H301" s="44">
        <v>0</v>
      </c>
      <c r="I301" s="44">
        <v>4885553</v>
      </c>
      <c r="J301" s="44">
        <v>5482082</v>
      </c>
      <c r="K301" s="44">
        <v>0</v>
      </c>
      <c r="L301" s="44">
        <v>0</v>
      </c>
      <c r="M301" s="44">
        <v>0</v>
      </c>
      <c r="N301" s="44">
        <v>0</v>
      </c>
      <c r="O301" s="44">
        <v>0</v>
      </c>
      <c r="P301" s="44">
        <v>1648059</v>
      </c>
      <c r="Q301" s="44">
        <v>1938632</v>
      </c>
      <c r="R301" s="44">
        <v>996489</v>
      </c>
      <c r="S301" s="44">
        <v>125143</v>
      </c>
      <c r="T301" s="44">
        <v>52212</v>
      </c>
      <c r="U301" s="44">
        <v>544055</v>
      </c>
      <c r="V301" s="44">
        <v>107755</v>
      </c>
      <c r="W301" s="44">
        <v>0</v>
      </c>
      <c r="X301" s="44">
        <v>0</v>
      </c>
      <c r="Y301" s="44">
        <v>0</v>
      </c>
      <c r="Z301" s="44">
        <v>0</v>
      </c>
      <c r="AA301" s="44">
        <v>42419310</v>
      </c>
      <c r="AB301" s="44">
        <v>0</v>
      </c>
      <c r="AC301" s="44">
        <v>0</v>
      </c>
    </row>
    <row r="302" spans="1:29" x14ac:dyDescent="0.3">
      <c r="A302" s="46" t="s">
        <v>563</v>
      </c>
      <c r="B302" t="s">
        <v>1719</v>
      </c>
      <c r="C302">
        <v>1</v>
      </c>
      <c r="D302">
        <v>0</v>
      </c>
      <c r="E302" s="44">
        <v>14433578</v>
      </c>
      <c r="F302" s="44">
        <v>0</v>
      </c>
      <c r="G302" s="44">
        <v>630887</v>
      </c>
      <c r="H302" s="44">
        <v>0</v>
      </c>
      <c r="I302" s="44">
        <v>3628368</v>
      </c>
      <c r="J302" s="44">
        <v>3847553</v>
      </c>
      <c r="K302" s="44">
        <v>0</v>
      </c>
      <c r="L302" s="44">
        <v>0</v>
      </c>
      <c r="M302" s="44">
        <v>0</v>
      </c>
      <c r="N302" s="44">
        <v>0</v>
      </c>
      <c r="O302" s="44">
        <v>0</v>
      </c>
      <c r="P302" s="44">
        <v>3066017</v>
      </c>
      <c r="Q302" s="44">
        <v>950125</v>
      </c>
      <c r="R302" s="44">
        <v>533952</v>
      </c>
      <c r="S302" s="44">
        <v>82121</v>
      </c>
      <c r="T302" s="44">
        <v>34262</v>
      </c>
      <c r="U302" s="44">
        <v>330336</v>
      </c>
      <c r="V302" s="44">
        <v>69251</v>
      </c>
      <c r="W302" s="44">
        <v>0</v>
      </c>
      <c r="X302" s="44">
        <v>0</v>
      </c>
      <c r="Y302" s="44">
        <v>0</v>
      </c>
      <c r="Z302" s="44">
        <v>0</v>
      </c>
      <c r="AA302" s="44">
        <v>27606450</v>
      </c>
      <c r="AB302" s="44">
        <v>0</v>
      </c>
      <c r="AC302" s="44">
        <v>0</v>
      </c>
    </row>
    <row r="303" spans="1:29" x14ac:dyDescent="0.3">
      <c r="A303" s="46" t="s">
        <v>611</v>
      </c>
      <c r="B303" t="s">
        <v>2417</v>
      </c>
      <c r="C303">
        <v>1</v>
      </c>
      <c r="D303">
        <v>0</v>
      </c>
      <c r="E303" s="44">
        <v>17740415</v>
      </c>
      <c r="F303" s="44">
        <v>0</v>
      </c>
      <c r="G303" s="44">
        <v>417052</v>
      </c>
      <c r="H303" s="44">
        <v>1449</v>
      </c>
      <c r="I303" s="44">
        <v>1146714</v>
      </c>
      <c r="J303" s="44">
        <v>2659680</v>
      </c>
      <c r="K303" s="44">
        <v>0</v>
      </c>
      <c r="L303" s="44">
        <v>0</v>
      </c>
      <c r="M303" s="44">
        <v>0</v>
      </c>
      <c r="N303" s="44">
        <v>0</v>
      </c>
      <c r="O303" s="44">
        <v>0</v>
      </c>
      <c r="P303" s="44">
        <v>1509438</v>
      </c>
      <c r="Q303" s="44">
        <v>108628</v>
      </c>
      <c r="R303" s="44">
        <v>237126</v>
      </c>
      <c r="S303" s="44">
        <v>62767</v>
      </c>
      <c r="T303" s="44">
        <v>26187</v>
      </c>
      <c r="U303" s="44">
        <v>232185</v>
      </c>
      <c r="V303" s="44">
        <v>4158</v>
      </c>
      <c r="W303" s="44">
        <v>0</v>
      </c>
      <c r="X303" s="44">
        <v>535442</v>
      </c>
      <c r="Y303" s="44">
        <v>0</v>
      </c>
      <c r="Z303" s="44">
        <v>0</v>
      </c>
      <c r="AA303" s="44">
        <v>24681241</v>
      </c>
      <c r="AB303" s="44">
        <v>0</v>
      </c>
      <c r="AC303" s="44">
        <v>0</v>
      </c>
    </row>
    <row r="304" spans="1:29" x14ac:dyDescent="0.3">
      <c r="A304" s="46" t="s">
        <v>669</v>
      </c>
      <c r="B304" t="s">
        <v>2418</v>
      </c>
      <c r="C304">
        <v>1</v>
      </c>
      <c r="D304">
        <v>0</v>
      </c>
      <c r="E304" s="44">
        <v>37757001</v>
      </c>
      <c r="F304" s="44">
        <v>0</v>
      </c>
      <c r="G304" s="44">
        <v>3531123</v>
      </c>
      <c r="H304" s="44">
        <v>0</v>
      </c>
      <c r="I304" s="44">
        <v>6065867</v>
      </c>
      <c r="J304" s="44">
        <v>2716023</v>
      </c>
      <c r="K304" s="44">
        <v>0</v>
      </c>
      <c r="L304" s="44">
        <v>0</v>
      </c>
      <c r="M304" s="44">
        <v>0</v>
      </c>
      <c r="N304" s="44">
        <v>0</v>
      </c>
      <c r="O304" s="44">
        <v>0</v>
      </c>
      <c r="P304" s="44">
        <v>2787717</v>
      </c>
      <c r="Q304" s="44">
        <v>2398352</v>
      </c>
      <c r="R304" s="44">
        <v>1349631</v>
      </c>
      <c r="S304" s="44">
        <v>85791</v>
      </c>
      <c r="T304" s="44">
        <v>24089</v>
      </c>
      <c r="U304" s="44">
        <v>340413</v>
      </c>
      <c r="V304" s="44">
        <v>97847</v>
      </c>
      <c r="W304" s="44">
        <v>0</v>
      </c>
      <c r="X304" s="44">
        <v>1125654</v>
      </c>
      <c r="Y304" s="44">
        <v>0</v>
      </c>
      <c r="Z304" s="44">
        <v>0</v>
      </c>
      <c r="AA304" s="44">
        <v>58279508</v>
      </c>
      <c r="AB304" s="44">
        <v>0</v>
      </c>
      <c r="AC304" s="44">
        <v>938797</v>
      </c>
    </row>
    <row r="305" spans="1:29" x14ac:dyDescent="0.3">
      <c r="A305" s="46" t="s">
        <v>573</v>
      </c>
      <c r="B305" t="s">
        <v>1722</v>
      </c>
      <c r="C305">
        <v>1</v>
      </c>
      <c r="D305">
        <v>0</v>
      </c>
      <c r="E305" s="44">
        <v>1724786</v>
      </c>
      <c r="F305" s="44">
        <v>0</v>
      </c>
      <c r="G305" s="44">
        <v>136611</v>
      </c>
      <c r="H305" s="44">
        <v>0</v>
      </c>
      <c r="I305" s="44">
        <v>557574</v>
      </c>
      <c r="J305" s="44">
        <v>375472</v>
      </c>
      <c r="K305" s="44">
        <v>0</v>
      </c>
      <c r="L305" s="44">
        <v>0</v>
      </c>
      <c r="M305" s="44">
        <v>0</v>
      </c>
      <c r="N305" s="44">
        <v>0</v>
      </c>
      <c r="O305" s="44">
        <v>0</v>
      </c>
      <c r="P305" s="44">
        <v>765533</v>
      </c>
      <c r="Q305" s="44">
        <v>48045</v>
      </c>
      <c r="R305" s="44">
        <v>200729</v>
      </c>
      <c r="S305" s="44">
        <v>25631</v>
      </c>
      <c r="T305" s="44">
        <v>10693</v>
      </c>
      <c r="U305" s="44">
        <v>107646</v>
      </c>
      <c r="V305" s="44">
        <v>8447</v>
      </c>
      <c r="W305" s="44">
        <v>0</v>
      </c>
      <c r="X305" s="44">
        <v>0</v>
      </c>
      <c r="Y305" s="44">
        <v>13288</v>
      </c>
      <c r="Z305" s="44">
        <v>0</v>
      </c>
      <c r="AA305" s="44">
        <v>3974455</v>
      </c>
      <c r="AB305" s="44">
        <v>0</v>
      </c>
      <c r="AC305" s="44">
        <v>0</v>
      </c>
    </row>
    <row r="306" spans="1:29" x14ac:dyDescent="0.3">
      <c r="A306" s="46" t="s">
        <v>647</v>
      </c>
      <c r="B306" t="s">
        <v>2419</v>
      </c>
      <c r="C306">
        <v>1</v>
      </c>
      <c r="D306">
        <v>0</v>
      </c>
      <c r="E306" s="44">
        <v>3185119</v>
      </c>
      <c r="F306" s="44">
        <v>0</v>
      </c>
      <c r="G306" s="44">
        <v>250393</v>
      </c>
      <c r="H306" s="44">
        <v>0</v>
      </c>
      <c r="I306" s="44">
        <v>1042023</v>
      </c>
      <c r="J306" s="44">
        <v>667243</v>
      </c>
      <c r="K306" s="44">
        <v>0</v>
      </c>
      <c r="L306" s="44">
        <v>0</v>
      </c>
      <c r="M306" s="44">
        <v>0</v>
      </c>
      <c r="N306" s="44">
        <v>0</v>
      </c>
      <c r="O306" s="44">
        <v>0</v>
      </c>
      <c r="P306" s="44">
        <v>1320193</v>
      </c>
      <c r="Q306" s="44">
        <v>50928</v>
      </c>
      <c r="R306" s="44">
        <v>207286</v>
      </c>
      <c r="S306" s="44">
        <v>47532</v>
      </c>
      <c r="T306" s="44">
        <v>19831</v>
      </c>
      <c r="U306" s="44">
        <v>197410</v>
      </c>
      <c r="V306" s="44">
        <v>9522</v>
      </c>
      <c r="W306" s="44">
        <v>0</v>
      </c>
      <c r="X306" s="44">
        <v>30670</v>
      </c>
      <c r="Y306" s="44">
        <v>0</v>
      </c>
      <c r="Z306" s="44">
        <v>0</v>
      </c>
      <c r="AA306" s="44">
        <v>7028150</v>
      </c>
      <c r="AB306" s="44">
        <v>0</v>
      </c>
      <c r="AC306" s="44">
        <v>0</v>
      </c>
    </row>
    <row r="307" spans="1:29" x14ac:dyDescent="0.3">
      <c r="A307" s="46" t="s">
        <v>641</v>
      </c>
      <c r="B307" t="s">
        <v>1724</v>
      </c>
      <c r="C307">
        <v>1</v>
      </c>
      <c r="D307">
        <v>0</v>
      </c>
      <c r="E307" s="44">
        <v>5399098</v>
      </c>
      <c r="F307" s="44">
        <v>0</v>
      </c>
      <c r="G307" s="44">
        <v>361671</v>
      </c>
      <c r="H307" s="44">
        <v>3706</v>
      </c>
      <c r="I307" s="44">
        <v>1124691</v>
      </c>
      <c r="J307" s="44">
        <v>1422528</v>
      </c>
      <c r="K307" s="44">
        <v>0</v>
      </c>
      <c r="L307" s="44">
        <v>0</v>
      </c>
      <c r="M307" s="44">
        <v>0</v>
      </c>
      <c r="N307" s="44">
        <v>0</v>
      </c>
      <c r="O307" s="44">
        <v>0</v>
      </c>
      <c r="P307" s="44">
        <v>852748</v>
      </c>
      <c r="Q307" s="44">
        <v>109160</v>
      </c>
      <c r="R307" s="44">
        <v>596748</v>
      </c>
      <c r="S307" s="44">
        <v>83754</v>
      </c>
      <c r="T307" s="44">
        <v>34943</v>
      </c>
      <c r="U307" s="44">
        <v>345073</v>
      </c>
      <c r="V307" s="44">
        <v>20161</v>
      </c>
      <c r="W307" s="44">
        <v>0</v>
      </c>
      <c r="X307" s="44">
        <v>601723</v>
      </c>
      <c r="Y307" s="44">
        <v>41592</v>
      </c>
      <c r="Z307" s="44">
        <v>0</v>
      </c>
      <c r="AA307" s="44">
        <v>10997596</v>
      </c>
      <c r="AB307" s="44">
        <v>0</v>
      </c>
      <c r="AC307" s="44">
        <v>0</v>
      </c>
    </row>
    <row r="308" spans="1:29" x14ac:dyDescent="0.3">
      <c r="A308" s="46" t="s">
        <v>625</v>
      </c>
      <c r="B308" t="s">
        <v>2420</v>
      </c>
      <c r="C308">
        <v>1</v>
      </c>
      <c r="D308">
        <v>0</v>
      </c>
      <c r="E308" s="44">
        <v>3799829</v>
      </c>
      <c r="F308" s="44">
        <v>0</v>
      </c>
      <c r="G308" s="44">
        <v>458062</v>
      </c>
      <c r="H308" s="44">
        <v>0</v>
      </c>
      <c r="I308" s="44">
        <v>418578</v>
      </c>
      <c r="J308" s="44">
        <v>812729</v>
      </c>
      <c r="K308" s="44">
        <v>0</v>
      </c>
      <c r="L308" s="44">
        <v>0</v>
      </c>
      <c r="M308" s="44">
        <v>0</v>
      </c>
      <c r="N308" s="44">
        <v>0</v>
      </c>
      <c r="O308" s="44">
        <v>0</v>
      </c>
      <c r="P308" s="44">
        <v>642081</v>
      </c>
      <c r="Q308" s="44">
        <v>241118</v>
      </c>
      <c r="R308" s="44">
        <v>50663</v>
      </c>
      <c r="S308" s="44">
        <v>28717</v>
      </c>
      <c r="T308" s="44">
        <v>11981</v>
      </c>
      <c r="U308" s="44">
        <v>105899</v>
      </c>
      <c r="V308" s="44">
        <v>19253</v>
      </c>
      <c r="W308" s="44">
        <v>0</v>
      </c>
      <c r="X308" s="44">
        <v>148500</v>
      </c>
      <c r="Y308" s="44">
        <v>0</v>
      </c>
      <c r="Z308" s="44">
        <v>0</v>
      </c>
      <c r="AA308" s="44">
        <v>6737410</v>
      </c>
      <c r="AB308" s="44">
        <v>0</v>
      </c>
      <c r="AC308" s="44">
        <v>0</v>
      </c>
    </row>
    <row r="309" spans="1:29" x14ac:dyDescent="0.3">
      <c r="A309" s="46" t="s">
        <v>617</v>
      </c>
      <c r="B309" t="s">
        <v>2421</v>
      </c>
      <c r="C309">
        <v>1</v>
      </c>
      <c r="D309">
        <v>0</v>
      </c>
      <c r="E309" s="44">
        <v>2802108</v>
      </c>
      <c r="F309" s="44">
        <v>0</v>
      </c>
      <c r="G309" s="44">
        <v>215117</v>
      </c>
      <c r="H309" s="44">
        <v>0</v>
      </c>
      <c r="I309" s="44">
        <v>207099</v>
      </c>
      <c r="J309" s="44">
        <v>233494</v>
      </c>
      <c r="K309" s="44">
        <v>0</v>
      </c>
      <c r="L309" s="44">
        <v>0</v>
      </c>
      <c r="M309" s="44">
        <v>0</v>
      </c>
      <c r="N309" s="44">
        <v>0</v>
      </c>
      <c r="O309" s="44">
        <v>0</v>
      </c>
      <c r="P309" s="44">
        <v>580977</v>
      </c>
      <c r="Q309" s="44">
        <v>279969</v>
      </c>
      <c r="R309" s="44">
        <v>158700</v>
      </c>
      <c r="S309" s="44">
        <v>60655</v>
      </c>
      <c r="T309" s="44">
        <v>25306</v>
      </c>
      <c r="U309" s="44">
        <v>206264</v>
      </c>
      <c r="V309" s="44">
        <v>0</v>
      </c>
      <c r="W309" s="44">
        <v>0</v>
      </c>
      <c r="X309" s="44">
        <v>0</v>
      </c>
      <c r="Y309" s="44">
        <v>3434</v>
      </c>
      <c r="Z309" s="44">
        <v>0</v>
      </c>
      <c r="AA309" s="44">
        <v>4773123</v>
      </c>
      <c r="AB309" s="44">
        <v>0</v>
      </c>
      <c r="AC309" s="44">
        <v>0</v>
      </c>
    </row>
    <row r="310" spans="1:29" x14ac:dyDescent="0.3">
      <c r="A310" s="46" t="s">
        <v>589</v>
      </c>
      <c r="B310" t="s">
        <v>2422</v>
      </c>
      <c r="C310">
        <v>1</v>
      </c>
      <c r="D310">
        <v>0</v>
      </c>
      <c r="E310" s="44">
        <v>6053309</v>
      </c>
      <c r="F310" s="44">
        <v>0</v>
      </c>
      <c r="G310" s="44">
        <v>452843</v>
      </c>
      <c r="H310" s="44">
        <v>8883</v>
      </c>
      <c r="I310" s="44">
        <v>582985</v>
      </c>
      <c r="J310" s="44">
        <v>159491</v>
      </c>
      <c r="K310" s="44">
        <v>0</v>
      </c>
      <c r="L310" s="44">
        <v>0</v>
      </c>
      <c r="M310" s="44">
        <v>0</v>
      </c>
      <c r="N310" s="44">
        <v>0</v>
      </c>
      <c r="O310" s="44">
        <v>0</v>
      </c>
      <c r="P310" s="44">
        <v>918191</v>
      </c>
      <c r="Q310" s="44">
        <v>219281</v>
      </c>
      <c r="R310" s="44">
        <v>350775</v>
      </c>
      <c r="S310" s="44">
        <v>120739</v>
      </c>
      <c r="T310" s="44">
        <v>48514</v>
      </c>
      <c r="U310" s="44">
        <v>495591</v>
      </c>
      <c r="V310" s="44">
        <v>0</v>
      </c>
      <c r="W310" s="44">
        <v>0</v>
      </c>
      <c r="X310" s="44">
        <v>654324</v>
      </c>
      <c r="Y310" s="44">
        <v>33711</v>
      </c>
      <c r="Z310" s="44">
        <v>0</v>
      </c>
      <c r="AA310" s="44">
        <v>10098637</v>
      </c>
      <c r="AB310" s="44">
        <v>0</v>
      </c>
      <c r="AC310" s="44">
        <v>0</v>
      </c>
    </row>
    <row r="311" spans="1:29" x14ac:dyDescent="0.3">
      <c r="A311" s="46" t="s">
        <v>593</v>
      </c>
      <c r="B311" t="s">
        <v>2423</v>
      </c>
      <c r="C311">
        <v>1</v>
      </c>
      <c r="D311">
        <v>0</v>
      </c>
      <c r="E311" s="44">
        <v>7205900</v>
      </c>
      <c r="F311" s="44">
        <v>0</v>
      </c>
      <c r="G311" s="44">
        <v>425196</v>
      </c>
      <c r="H311" s="44">
        <v>0</v>
      </c>
      <c r="I311" s="44">
        <v>1195450</v>
      </c>
      <c r="J311" s="44">
        <v>1321081</v>
      </c>
      <c r="K311" s="44">
        <v>0</v>
      </c>
      <c r="L311" s="44">
        <v>0</v>
      </c>
      <c r="M311" s="44">
        <v>0</v>
      </c>
      <c r="N311" s="44">
        <v>0</v>
      </c>
      <c r="O311" s="44">
        <v>0</v>
      </c>
      <c r="P311" s="44">
        <v>1285923</v>
      </c>
      <c r="Q311" s="44">
        <v>263371</v>
      </c>
      <c r="R311" s="44">
        <v>426272</v>
      </c>
      <c r="S311" s="44">
        <v>65838</v>
      </c>
      <c r="T311" s="44">
        <v>27468</v>
      </c>
      <c r="U311" s="44">
        <v>244767</v>
      </c>
      <c r="V311" s="44">
        <v>39991</v>
      </c>
      <c r="W311" s="44">
        <v>0</v>
      </c>
      <c r="X311" s="44">
        <v>148500</v>
      </c>
      <c r="Y311" s="44">
        <v>0</v>
      </c>
      <c r="Z311" s="44">
        <v>0</v>
      </c>
      <c r="AA311" s="44">
        <v>12649757</v>
      </c>
      <c r="AB311" s="44">
        <v>0</v>
      </c>
      <c r="AC311" s="44">
        <v>0</v>
      </c>
    </row>
    <row r="312" spans="1:29" x14ac:dyDescent="0.3">
      <c r="A312" s="46" t="s">
        <v>623</v>
      </c>
      <c r="B312" t="s">
        <v>2424</v>
      </c>
      <c r="C312">
        <v>1</v>
      </c>
      <c r="D312">
        <v>0</v>
      </c>
      <c r="E312" s="44">
        <v>4332121</v>
      </c>
      <c r="F312" s="44">
        <v>0</v>
      </c>
      <c r="G312" s="44">
        <v>290733</v>
      </c>
      <c r="H312" s="44">
        <v>0</v>
      </c>
      <c r="I312" s="44">
        <v>689022</v>
      </c>
      <c r="J312" s="44">
        <v>682787</v>
      </c>
      <c r="K312" s="44">
        <v>0</v>
      </c>
      <c r="L312" s="44">
        <v>0</v>
      </c>
      <c r="M312" s="44">
        <v>0</v>
      </c>
      <c r="N312" s="44">
        <v>0</v>
      </c>
      <c r="O312" s="44">
        <v>0</v>
      </c>
      <c r="P312" s="44">
        <v>1080214</v>
      </c>
      <c r="Q312" s="44">
        <v>143232</v>
      </c>
      <c r="R312" s="44">
        <v>106984</v>
      </c>
      <c r="S312" s="44">
        <v>74151</v>
      </c>
      <c r="T312" s="44">
        <v>30937</v>
      </c>
      <c r="U312" s="44">
        <v>193157</v>
      </c>
      <c r="V312" s="44">
        <v>6349</v>
      </c>
      <c r="W312" s="44">
        <v>0</v>
      </c>
      <c r="X312" s="44">
        <v>145800</v>
      </c>
      <c r="Y312" s="44">
        <v>0</v>
      </c>
      <c r="Z312" s="44">
        <v>0</v>
      </c>
      <c r="AA312" s="44">
        <v>7775487</v>
      </c>
      <c r="AB312" s="44">
        <v>0</v>
      </c>
      <c r="AC312" s="44">
        <v>0</v>
      </c>
    </row>
    <row r="313" spans="1:29" x14ac:dyDescent="0.3">
      <c r="A313" s="46" t="s">
        <v>567</v>
      </c>
      <c r="B313" t="s">
        <v>2425</v>
      </c>
      <c r="C313">
        <v>1</v>
      </c>
      <c r="D313">
        <v>0</v>
      </c>
      <c r="E313" s="44">
        <v>3169300</v>
      </c>
      <c r="F313" s="44">
        <v>0</v>
      </c>
      <c r="G313" s="44">
        <v>233260</v>
      </c>
      <c r="H313" s="44">
        <v>0</v>
      </c>
      <c r="I313" s="44">
        <v>108995</v>
      </c>
      <c r="J313" s="44">
        <v>305544</v>
      </c>
      <c r="K313" s="44">
        <v>0</v>
      </c>
      <c r="L313" s="44">
        <v>0</v>
      </c>
      <c r="M313" s="44">
        <v>0</v>
      </c>
      <c r="N313" s="44">
        <v>0</v>
      </c>
      <c r="O313" s="44">
        <v>0</v>
      </c>
      <c r="P313" s="44">
        <v>828307</v>
      </c>
      <c r="Q313" s="44">
        <v>18926</v>
      </c>
      <c r="R313" s="44">
        <v>70202</v>
      </c>
      <c r="S313" s="44">
        <v>20194</v>
      </c>
      <c r="T313" s="44">
        <v>8425</v>
      </c>
      <c r="U313" s="44">
        <v>83880</v>
      </c>
      <c r="V313" s="44">
        <v>2186</v>
      </c>
      <c r="W313" s="44">
        <v>0</v>
      </c>
      <c r="X313" s="44">
        <v>0</v>
      </c>
      <c r="Y313" s="44">
        <v>0</v>
      </c>
      <c r="Z313" s="44">
        <v>0</v>
      </c>
      <c r="AA313" s="44">
        <v>4849219</v>
      </c>
      <c r="AB313" s="44">
        <v>0</v>
      </c>
      <c r="AC313" s="44">
        <v>0</v>
      </c>
    </row>
    <row r="314" spans="1:29" x14ac:dyDescent="0.3">
      <c r="A314" s="46" t="s">
        <v>631</v>
      </c>
      <c r="B314" t="s">
        <v>2426</v>
      </c>
      <c r="C314">
        <v>1</v>
      </c>
      <c r="D314">
        <v>0</v>
      </c>
      <c r="E314" s="44">
        <v>2977778</v>
      </c>
      <c r="F314" s="44">
        <v>0</v>
      </c>
      <c r="G314" s="44">
        <v>212171</v>
      </c>
      <c r="H314" s="44">
        <v>0</v>
      </c>
      <c r="I314" s="44">
        <v>258567</v>
      </c>
      <c r="J314" s="44">
        <v>238316</v>
      </c>
      <c r="K314" s="44">
        <v>0</v>
      </c>
      <c r="L314" s="44">
        <v>0</v>
      </c>
      <c r="M314" s="44">
        <v>0</v>
      </c>
      <c r="N314" s="44">
        <v>0</v>
      </c>
      <c r="O314" s="44">
        <v>0</v>
      </c>
      <c r="P314" s="44">
        <v>928175</v>
      </c>
      <c r="Q314" s="44">
        <v>248948</v>
      </c>
      <c r="R314" s="44">
        <v>246398</v>
      </c>
      <c r="S314" s="44">
        <v>44371</v>
      </c>
      <c r="T314" s="44">
        <v>18512</v>
      </c>
      <c r="U314" s="44">
        <v>167003</v>
      </c>
      <c r="V314" s="44">
        <v>502</v>
      </c>
      <c r="W314" s="44">
        <v>0</v>
      </c>
      <c r="X314" s="44">
        <v>0</v>
      </c>
      <c r="Y314" s="44">
        <v>20389</v>
      </c>
      <c r="Z314" s="44">
        <v>0</v>
      </c>
      <c r="AA314" s="44">
        <v>5361130</v>
      </c>
      <c r="AB314" s="44">
        <v>0</v>
      </c>
      <c r="AC314" s="44">
        <v>0</v>
      </c>
    </row>
    <row r="315" spans="1:29" x14ac:dyDescent="0.3">
      <c r="A315" s="46" t="s">
        <v>653</v>
      </c>
      <c r="B315" t="s">
        <v>2427</v>
      </c>
      <c r="C315">
        <v>1</v>
      </c>
      <c r="D315">
        <v>0</v>
      </c>
      <c r="E315" s="44">
        <v>8527586</v>
      </c>
      <c r="F315" s="44">
        <v>0</v>
      </c>
      <c r="G315" s="44">
        <v>697595</v>
      </c>
      <c r="H315" s="44">
        <v>0</v>
      </c>
      <c r="I315" s="44">
        <v>2010965</v>
      </c>
      <c r="J315" s="44">
        <v>1071244</v>
      </c>
      <c r="K315" s="44">
        <v>0</v>
      </c>
      <c r="L315" s="44">
        <v>0</v>
      </c>
      <c r="M315" s="44">
        <v>0</v>
      </c>
      <c r="N315" s="44">
        <v>0</v>
      </c>
      <c r="O315" s="44">
        <v>0</v>
      </c>
      <c r="P315" s="44">
        <v>3950910</v>
      </c>
      <c r="Q315" s="44">
        <v>448900</v>
      </c>
      <c r="R315" s="44">
        <v>417589</v>
      </c>
      <c r="S315" s="44">
        <v>106583</v>
      </c>
      <c r="T315" s="44">
        <v>44468</v>
      </c>
      <c r="U315" s="44">
        <v>395343</v>
      </c>
      <c r="V315" s="44">
        <v>38053</v>
      </c>
      <c r="W315" s="44">
        <v>0</v>
      </c>
      <c r="X315" s="44">
        <v>0</v>
      </c>
      <c r="Y315" s="44">
        <v>0</v>
      </c>
      <c r="Z315" s="44">
        <v>0</v>
      </c>
      <c r="AA315" s="44">
        <v>17709236</v>
      </c>
      <c r="AB315" s="44">
        <v>0</v>
      </c>
      <c r="AC315" s="44">
        <v>0</v>
      </c>
    </row>
    <row r="316" spans="1:29" x14ac:dyDescent="0.3">
      <c r="A316" s="46" t="s">
        <v>609</v>
      </c>
      <c r="B316" t="s">
        <v>2428</v>
      </c>
      <c r="C316">
        <v>1</v>
      </c>
      <c r="D316">
        <v>0</v>
      </c>
      <c r="E316" s="44">
        <v>2633693</v>
      </c>
      <c r="F316" s="44">
        <v>0</v>
      </c>
      <c r="G316" s="44">
        <v>167690</v>
      </c>
      <c r="H316" s="44">
        <v>0</v>
      </c>
      <c r="I316" s="44">
        <v>278613</v>
      </c>
      <c r="J316" s="44">
        <v>100591</v>
      </c>
      <c r="K316" s="44">
        <v>0</v>
      </c>
      <c r="L316" s="44">
        <v>0</v>
      </c>
      <c r="M316" s="44">
        <v>0</v>
      </c>
      <c r="N316" s="44">
        <v>0</v>
      </c>
      <c r="O316" s="44">
        <v>0</v>
      </c>
      <c r="P316" s="44">
        <v>710052</v>
      </c>
      <c r="Q316" s="44">
        <v>3949</v>
      </c>
      <c r="R316" s="44">
        <v>85339</v>
      </c>
      <c r="S316" s="44">
        <v>37990</v>
      </c>
      <c r="T316" s="44">
        <v>15850</v>
      </c>
      <c r="U316" s="44">
        <v>149353</v>
      </c>
      <c r="V316" s="44">
        <v>0</v>
      </c>
      <c r="W316" s="44">
        <v>0</v>
      </c>
      <c r="X316" s="44">
        <v>0</v>
      </c>
      <c r="Y316" s="44">
        <v>0</v>
      </c>
      <c r="Z316" s="44">
        <v>0</v>
      </c>
      <c r="AA316" s="44">
        <v>4183120</v>
      </c>
      <c r="AB316" s="44">
        <v>0</v>
      </c>
      <c r="AC316" s="44">
        <v>0</v>
      </c>
    </row>
    <row r="317" spans="1:29" x14ac:dyDescent="0.3">
      <c r="A317" s="46" t="s">
        <v>639</v>
      </c>
      <c r="B317" t="s">
        <v>2429</v>
      </c>
      <c r="C317">
        <v>1</v>
      </c>
      <c r="D317">
        <v>0</v>
      </c>
      <c r="E317" s="44">
        <v>11408701</v>
      </c>
      <c r="F317" s="44">
        <v>0</v>
      </c>
      <c r="G317" s="44">
        <v>1623853</v>
      </c>
      <c r="H317" s="44">
        <v>0</v>
      </c>
      <c r="I317" s="44">
        <v>2163954</v>
      </c>
      <c r="J317" s="44">
        <v>1574391</v>
      </c>
      <c r="K317" s="44">
        <v>0</v>
      </c>
      <c r="L317" s="44">
        <v>0</v>
      </c>
      <c r="M317" s="44">
        <v>0</v>
      </c>
      <c r="N317" s="44">
        <v>0</v>
      </c>
      <c r="O317" s="44">
        <v>0</v>
      </c>
      <c r="P317" s="44">
        <v>2134799</v>
      </c>
      <c r="Q317" s="44">
        <v>423539</v>
      </c>
      <c r="R317" s="44">
        <v>509611</v>
      </c>
      <c r="S317" s="44">
        <v>76548</v>
      </c>
      <c r="T317" s="44">
        <v>31937</v>
      </c>
      <c r="U317" s="44">
        <v>310123</v>
      </c>
      <c r="V317" s="44">
        <v>48229</v>
      </c>
      <c r="W317" s="44">
        <v>0</v>
      </c>
      <c r="X317" s="44">
        <v>0</v>
      </c>
      <c r="Y317" s="44">
        <v>0</v>
      </c>
      <c r="Z317" s="44">
        <v>0</v>
      </c>
      <c r="AA317" s="44">
        <v>20305685</v>
      </c>
      <c r="AB317" s="44">
        <v>0</v>
      </c>
      <c r="AC317" s="44">
        <v>0</v>
      </c>
    </row>
    <row r="318" spans="1:29" x14ac:dyDescent="0.3">
      <c r="A318" s="46" t="s">
        <v>635</v>
      </c>
      <c r="B318" t="s">
        <v>2430</v>
      </c>
      <c r="C318">
        <v>1</v>
      </c>
      <c r="D318">
        <v>0</v>
      </c>
      <c r="E318" s="44">
        <v>1773571</v>
      </c>
      <c r="F318" s="44">
        <v>0</v>
      </c>
      <c r="G318" s="44">
        <v>122398</v>
      </c>
      <c r="H318" s="44">
        <v>0</v>
      </c>
      <c r="I318" s="44">
        <v>165272</v>
      </c>
      <c r="J318" s="44">
        <v>209104</v>
      </c>
      <c r="K318" s="44">
        <v>0</v>
      </c>
      <c r="L318" s="44">
        <v>0</v>
      </c>
      <c r="M318" s="44">
        <v>0</v>
      </c>
      <c r="N318" s="44">
        <v>0</v>
      </c>
      <c r="O318" s="44">
        <v>0</v>
      </c>
      <c r="P318" s="44">
        <v>599000</v>
      </c>
      <c r="Q318" s="44">
        <v>71415</v>
      </c>
      <c r="R318" s="44">
        <v>159286</v>
      </c>
      <c r="S318" s="44">
        <v>33046</v>
      </c>
      <c r="T318" s="44">
        <v>2004</v>
      </c>
      <c r="U318" s="44">
        <v>113297</v>
      </c>
      <c r="V318" s="44">
        <v>0</v>
      </c>
      <c r="W318" s="44">
        <v>0</v>
      </c>
      <c r="X318" s="44">
        <v>80440</v>
      </c>
      <c r="Y318" s="44">
        <v>851</v>
      </c>
      <c r="Z318" s="44">
        <v>0</v>
      </c>
      <c r="AA318" s="44">
        <v>3329684</v>
      </c>
      <c r="AB318" s="44">
        <v>0</v>
      </c>
      <c r="AC318" s="44">
        <v>0</v>
      </c>
    </row>
    <row r="319" spans="1:29" x14ac:dyDescent="0.3">
      <c r="A319" s="46" t="s">
        <v>603</v>
      </c>
      <c r="B319" t="s">
        <v>2431</v>
      </c>
      <c r="C319">
        <v>1</v>
      </c>
      <c r="D319">
        <v>0</v>
      </c>
      <c r="E319" s="44">
        <v>3451540</v>
      </c>
      <c r="F319" s="44">
        <v>0</v>
      </c>
      <c r="G319" s="44">
        <v>239788</v>
      </c>
      <c r="H319" s="44">
        <v>0</v>
      </c>
      <c r="I319" s="44">
        <v>240636</v>
      </c>
      <c r="J319" s="44">
        <v>322192</v>
      </c>
      <c r="K319" s="44">
        <v>0</v>
      </c>
      <c r="L319" s="44">
        <v>0</v>
      </c>
      <c r="M319" s="44">
        <v>0</v>
      </c>
      <c r="N319" s="44">
        <v>0</v>
      </c>
      <c r="O319" s="44">
        <v>0</v>
      </c>
      <c r="P319" s="44">
        <v>1148836</v>
      </c>
      <c r="Q319" s="44">
        <v>169051</v>
      </c>
      <c r="R319" s="44">
        <v>48564</v>
      </c>
      <c r="S319" s="44">
        <v>54992</v>
      </c>
      <c r="T319" s="44">
        <v>22943</v>
      </c>
      <c r="U319" s="44">
        <v>187041</v>
      </c>
      <c r="V319" s="44">
        <v>0</v>
      </c>
      <c r="W319" s="44">
        <v>0</v>
      </c>
      <c r="X319" s="44">
        <v>0</v>
      </c>
      <c r="Y319" s="44">
        <v>17623</v>
      </c>
      <c r="Z319" s="44">
        <v>0</v>
      </c>
      <c r="AA319" s="44">
        <v>5903206</v>
      </c>
      <c r="AB319" s="44">
        <v>0</v>
      </c>
      <c r="AC319" s="44">
        <v>0</v>
      </c>
    </row>
    <row r="320" spans="1:29" x14ac:dyDescent="0.3">
      <c r="A320" s="46" t="s">
        <v>597</v>
      </c>
      <c r="B320" t="s">
        <v>2432</v>
      </c>
      <c r="C320">
        <v>1</v>
      </c>
      <c r="D320">
        <v>0</v>
      </c>
      <c r="E320" s="44">
        <v>12362994</v>
      </c>
      <c r="F320" s="44">
        <v>0</v>
      </c>
      <c r="G320" s="44">
        <v>938243</v>
      </c>
      <c r="H320" s="44">
        <v>0</v>
      </c>
      <c r="I320" s="44">
        <v>2186636</v>
      </c>
      <c r="J320" s="44">
        <v>670084</v>
      </c>
      <c r="K320" s="44">
        <v>0</v>
      </c>
      <c r="L320" s="44">
        <v>0</v>
      </c>
      <c r="M320" s="44">
        <v>0</v>
      </c>
      <c r="N320" s="44">
        <v>0</v>
      </c>
      <c r="O320" s="44">
        <v>0</v>
      </c>
      <c r="P320" s="44">
        <v>1617215</v>
      </c>
      <c r="Q320" s="44">
        <v>540328</v>
      </c>
      <c r="R320" s="44">
        <v>691426</v>
      </c>
      <c r="S320" s="44">
        <v>97910</v>
      </c>
      <c r="T320" s="44">
        <v>40850</v>
      </c>
      <c r="U320" s="44">
        <v>335753</v>
      </c>
      <c r="V320" s="44">
        <v>48401</v>
      </c>
      <c r="W320" s="44">
        <v>0</v>
      </c>
      <c r="X320" s="44">
        <v>0</v>
      </c>
      <c r="Y320" s="44">
        <v>0</v>
      </c>
      <c r="Z320" s="44">
        <v>0</v>
      </c>
      <c r="AA320" s="44">
        <v>19529840</v>
      </c>
      <c r="AB320" s="44">
        <v>0</v>
      </c>
      <c r="AC320" s="44">
        <v>0</v>
      </c>
    </row>
    <row r="321" spans="1:29" x14ac:dyDescent="0.3">
      <c r="A321" s="46" t="s">
        <v>637</v>
      </c>
      <c r="B321" t="s">
        <v>2433</v>
      </c>
      <c r="C321">
        <v>1</v>
      </c>
      <c r="D321">
        <v>0</v>
      </c>
      <c r="E321" s="44">
        <v>12325274</v>
      </c>
      <c r="F321" s="44">
        <v>0</v>
      </c>
      <c r="G321" s="44">
        <v>1440012</v>
      </c>
      <c r="H321" s="44">
        <v>0</v>
      </c>
      <c r="I321" s="44">
        <v>1460864</v>
      </c>
      <c r="J321" s="44">
        <v>3234043</v>
      </c>
      <c r="K321" s="44">
        <v>0</v>
      </c>
      <c r="L321" s="44">
        <v>0</v>
      </c>
      <c r="M321" s="44">
        <v>0</v>
      </c>
      <c r="N321" s="44">
        <v>0</v>
      </c>
      <c r="O321" s="44">
        <v>0</v>
      </c>
      <c r="P321" s="44">
        <v>2014138</v>
      </c>
      <c r="Q321" s="44">
        <v>336926</v>
      </c>
      <c r="R321" s="44">
        <v>150488</v>
      </c>
      <c r="S321" s="44">
        <v>46289</v>
      </c>
      <c r="T321" s="44">
        <v>19312</v>
      </c>
      <c r="U321" s="44">
        <v>174343</v>
      </c>
      <c r="V321" s="44">
        <v>39259</v>
      </c>
      <c r="W321" s="44">
        <v>0</v>
      </c>
      <c r="X321" s="44">
        <v>0</v>
      </c>
      <c r="Y321" s="44">
        <v>12802</v>
      </c>
      <c r="Z321" s="44">
        <v>0</v>
      </c>
      <c r="AA321" s="44">
        <v>21253750</v>
      </c>
      <c r="AB321" s="44">
        <v>0</v>
      </c>
      <c r="AC321" s="44">
        <v>0</v>
      </c>
    </row>
    <row r="322" spans="1:29" x14ac:dyDescent="0.3">
      <c r="A322" s="46" t="s">
        <v>565</v>
      </c>
      <c r="B322" t="s">
        <v>2434</v>
      </c>
      <c r="C322">
        <v>1</v>
      </c>
      <c r="D322">
        <v>0</v>
      </c>
      <c r="E322" s="44">
        <v>7049158</v>
      </c>
      <c r="F322" s="44">
        <v>0</v>
      </c>
      <c r="G322" s="44">
        <v>1867818</v>
      </c>
      <c r="H322" s="44">
        <v>228</v>
      </c>
      <c r="I322" s="44">
        <v>303603</v>
      </c>
      <c r="J322" s="44">
        <v>1524836</v>
      </c>
      <c r="K322" s="44">
        <v>0</v>
      </c>
      <c r="L322" s="44">
        <v>0</v>
      </c>
      <c r="M322" s="44">
        <v>0</v>
      </c>
      <c r="N322" s="44">
        <v>0</v>
      </c>
      <c r="O322" s="44">
        <v>0</v>
      </c>
      <c r="P322" s="44">
        <v>1489552</v>
      </c>
      <c r="Q322" s="44">
        <v>373218</v>
      </c>
      <c r="R322" s="44">
        <v>150319</v>
      </c>
      <c r="S322" s="44">
        <v>44596</v>
      </c>
      <c r="T322" s="44">
        <v>18606</v>
      </c>
      <c r="U322" s="44">
        <v>179061</v>
      </c>
      <c r="V322" s="44">
        <v>29610</v>
      </c>
      <c r="W322" s="44">
        <v>0</v>
      </c>
      <c r="X322" s="44">
        <v>0</v>
      </c>
      <c r="Y322" s="44">
        <v>0</v>
      </c>
      <c r="Z322" s="44">
        <v>0</v>
      </c>
      <c r="AA322" s="44">
        <v>13030605</v>
      </c>
      <c r="AB322" s="44">
        <v>0</v>
      </c>
      <c r="AC322" s="44">
        <v>0</v>
      </c>
    </row>
    <row r="323" spans="1:29" x14ac:dyDescent="0.3">
      <c r="A323" s="46" t="s">
        <v>577</v>
      </c>
      <c r="B323" t="s">
        <v>2435</v>
      </c>
      <c r="C323">
        <v>1</v>
      </c>
      <c r="D323">
        <v>0</v>
      </c>
      <c r="E323" s="44">
        <v>19753557</v>
      </c>
      <c r="F323" s="44">
        <v>0</v>
      </c>
      <c r="G323" s="44">
        <v>3243907</v>
      </c>
      <c r="H323" s="44">
        <v>8573</v>
      </c>
      <c r="I323" s="44">
        <v>3370428</v>
      </c>
      <c r="J323" s="44">
        <v>1414563</v>
      </c>
      <c r="K323" s="44">
        <v>0</v>
      </c>
      <c r="L323" s="44">
        <v>0</v>
      </c>
      <c r="M323" s="44">
        <v>0</v>
      </c>
      <c r="N323" s="44">
        <v>0</v>
      </c>
      <c r="O323" s="44">
        <v>0</v>
      </c>
      <c r="P323" s="44">
        <v>1812373</v>
      </c>
      <c r="Q323" s="44">
        <v>1192810</v>
      </c>
      <c r="R323" s="44">
        <v>235807</v>
      </c>
      <c r="S323" s="44">
        <v>85551</v>
      </c>
      <c r="T323" s="44">
        <v>35693</v>
      </c>
      <c r="U323" s="44">
        <v>347811</v>
      </c>
      <c r="V323" s="44">
        <v>59982</v>
      </c>
      <c r="W323" s="44">
        <v>0</v>
      </c>
      <c r="X323" s="44">
        <v>419194</v>
      </c>
      <c r="Y323" s="44">
        <v>0</v>
      </c>
      <c r="Z323" s="44">
        <v>0</v>
      </c>
      <c r="AA323" s="44">
        <v>31980249</v>
      </c>
      <c r="AB323" s="44">
        <v>0</v>
      </c>
      <c r="AC323" s="44">
        <v>0</v>
      </c>
    </row>
    <row r="324" spans="1:29" x14ac:dyDescent="0.3">
      <c r="A324" s="46" t="s">
        <v>619</v>
      </c>
      <c r="B324" t="s">
        <v>2436</v>
      </c>
      <c r="C324">
        <v>1</v>
      </c>
      <c r="D324">
        <v>0</v>
      </c>
      <c r="E324" s="44">
        <v>16564629</v>
      </c>
      <c r="F324" s="44">
        <v>0</v>
      </c>
      <c r="G324" s="44">
        <v>2035976</v>
      </c>
      <c r="H324" s="44">
        <v>0</v>
      </c>
      <c r="I324" s="44">
        <v>3480062</v>
      </c>
      <c r="J324" s="44">
        <v>2744905</v>
      </c>
      <c r="K324" s="44">
        <v>0</v>
      </c>
      <c r="L324" s="44">
        <v>0</v>
      </c>
      <c r="M324" s="44">
        <v>0</v>
      </c>
      <c r="N324" s="44">
        <v>0</v>
      </c>
      <c r="O324" s="44">
        <v>0</v>
      </c>
      <c r="P324" s="44">
        <v>3524404</v>
      </c>
      <c r="Q324" s="44">
        <v>729502</v>
      </c>
      <c r="R324" s="44">
        <v>811555</v>
      </c>
      <c r="S324" s="44">
        <v>107197</v>
      </c>
      <c r="T324" s="44">
        <v>44725</v>
      </c>
      <c r="U324" s="44">
        <v>420427</v>
      </c>
      <c r="V324" s="44">
        <v>64075</v>
      </c>
      <c r="W324" s="44">
        <v>0</v>
      </c>
      <c r="X324" s="44">
        <v>0</v>
      </c>
      <c r="Y324" s="44">
        <v>0</v>
      </c>
      <c r="Z324" s="44">
        <v>0</v>
      </c>
      <c r="AA324" s="44">
        <v>30527457</v>
      </c>
      <c r="AB324" s="44">
        <v>0</v>
      </c>
      <c r="AC324" s="44">
        <v>0</v>
      </c>
    </row>
    <row r="325" spans="1:29" x14ac:dyDescent="0.3">
      <c r="A325" s="46" t="s">
        <v>672</v>
      </c>
      <c r="B325" t="s">
        <v>2437</v>
      </c>
      <c r="C325">
        <v>1</v>
      </c>
      <c r="D325">
        <v>1</v>
      </c>
      <c r="E325" s="44">
        <v>8094006866</v>
      </c>
      <c r="F325" s="44">
        <v>0</v>
      </c>
      <c r="G325" s="44">
        <v>0</v>
      </c>
      <c r="H325" s="44">
        <v>3010454</v>
      </c>
      <c r="I325" s="44">
        <v>589705539</v>
      </c>
      <c r="J325" s="44">
        <v>1346522260</v>
      </c>
      <c r="K325" s="44">
        <v>0</v>
      </c>
      <c r="L325" s="44">
        <v>0</v>
      </c>
      <c r="M325" s="44">
        <v>29885745</v>
      </c>
      <c r="N325" s="44">
        <v>127672141</v>
      </c>
      <c r="O325" s="44">
        <v>36023674</v>
      </c>
      <c r="P325" s="44">
        <v>0</v>
      </c>
      <c r="Q325" s="44">
        <v>296604788</v>
      </c>
      <c r="R325" s="44">
        <v>162603116</v>
      </c>
      <c r="S325" s="44">
        <v>19248477</v>
      </c>
      <c r="T325" s="44">
        <v>8030906</v>
      </c>
      <c r="U325" s="44">
        <v>74465810</v>
      </c>
      <c r="V325" s="44">
        <v>12811416</v>
      </c>
      <c r="W325" s="44">
        <v>0</v>
      </c>
      <c r="X325" s="44">
        <v>550858443</v>
      </c>
      <c r="Y325" s="44">
        <v>0</v>
      </c>
      <c r="Z325" s="44">
        <v>1200000</v>
      </c>
      <c r="AA325" s="44">
        <v>11352649635</v>
      </c>
      <c r="AB325" s="44">
        <v>0</v>
      </c>
      <c r="AC325" s="44">
        <v>117696335</v>
      </c>
    </row>
    <row r="326" spans="1:29" x14ac:dyDescent="0.3">
      <c r="A326" s="46" t="s">
        <v>677</v>
      </c>
      <c r="B326" t="s">
        <v>1753</v>
      </c>
      <c r="C326">
        <v>1</v>
      </c>
      <c r="D326">
        <v>0</v>
      </c>
      <c r="E326" s="44">
        <v>9707695</v>
      </c>
      <c r="F326" s="44">
        <v>0</v>
      </c>
      <c r="G326" s="44">
        <v>491475</v>
      </c>
      <c r="H326" s="44">
        <v>0</v>
      </c>
      <c r="I326" s="44">
        <v>1435212</v>
      </c>
      <c r="J326" s="44">
        <v>3317228</v>
      </c>
      <c r="K326" s="44">
        <v>0</v>
      </c>
      <c r="L326" s="44">
        <v>0</v>
      </c>
      <c r="M326" s="44">
        <v>0</v>
      </c>
      <c r="N326" s="44">
        <v>0</v>
      </c>
      <c r="O326" s="44">
        <v>0</v>
      </c>
      <c r="P326" s="44">
        <v>1330770</v>
      </c>
      <c r="Q326" s="44">
        <v>349319</v>
      </c>
      <c r="R326" s="44">
        <v>474038</v>
      </c>
      <c r="S326" s="44">
        <v>33900</v>
      </c>
      <c r="T326" s="44">
        <v>14143</v>
      </c>
      <c r="U326" s="44">
        <v>128675</v>
      </c>
      <c r="V326" s="44">
        <v>30450</v>
      </c>
      <c r="W326" s="44">
        <v>0</v>
      </c>
      <c r="X326" s="44">
        <v>142720</v>
      </c>
      <c r="Y326" s="44">
        <v>0</v>
      </c>
      <c r="Z326" s="44">
        <v>0</v>
      </c>
      <c r="AA326" s="44">
        <v>17455625</v>
      </c>
      <c r="AB326" s="44">
        <v>0</v>
      </c>
      <c r="AC326" s="44">
        <v>0</v>
      </c>
    </row>
    <row r="327" spans="1:29" x14ac:dyDescent="0.3">
      <c r="A327" s="46" t="s">
        <v>679</v>
      </c>
      <c r="B327" t="s">
        <v>2438</v>
      </c>
      <c r="C327">
        <v>1</v>
      </c>
      <c r="D327">
        <v>0</v>
      </c>
      <c r="E327" s="44">
        <v>37392534</v>
      </c>
      <c r="F327" s="44">
        <v>0</v>
      </c>
      <c r="G327" s="44">
        <v>0</v>
      </c>
      <c r="H327" s="44">
        <v>0</v>
      </c>
      <c r="I327" s="44">
        <v>4497190</v>
      </c>
      <c r="J327" s="44">
        <v>5685859</v>
      </c>
      <c r="K327" s="44">
        <v>0</v>
      </c>
      <c r="L327" s="44">
        <v>0</v>
      </c>
      <c r="M327" s="44">
        <v>0</v>
      </c>
      <c r="N327" s="44">
        <v>0</v>
      </c>
      <c r="O327" s="44">
        <v>0</v>
      </c>
      <c r="P327" s="44">
        <v>3935068</v>
      </c>
      <c r="Q327" s="44">
        <v>658462</v>
      </c>
      <c r="R327" s="44">
        <v>2955881</v>
      </c>
      <c r="S327" s="44">
        <v>72114</v>
      </c>
      <c r="T327" s="44">
        <v>30087</v>
      </c>
      <c r="U327" s="44">
        <v>269781</v>
      </c>
      <c r="V327" s="44">
        <v>90986</v>
      </c>
      <c r="W327" s="44">
        <v>0</v>
      </c>
      <c r="X327" s="44">
        <v>736743</v>
      </c>
      <c r="Y327" s="44">
        <v>0</v>
      </c>
      <c r="Z327" s="44">
        <v>0</v>
      </c>
      <c r="AA327" s="44">
        <v>56324705</v>
      </c>
      <c r="AB327" s="44">
        <v>0</v>
      </c>
      <c r="AC327" s="44">
        <v>0</v>
      </c>
    </row>
    <row r="328" spans="1:29" x14ac:dyDescent="0.3">
      <c r="A328" s="46" t="s">
        <v>681</v>
      </c>
      <c r="B328" t="s">
        <v>2439</v>
      </c>
      <c r="C328">
        <v>1</v>
      </c>
      <c r="D328">
        <v>0</v>
      </c>
      <c r="E328" s="44">
        <v>13156351</v>
      </c>
      <c r="F328" s="44">
        <v>0</v>
      </c>
      <c r="G328" s="44">
        <v>0</v>
      </c>
      <c r="H328" s="44">
        <v>0</v>
      </c>
      <c r="I328" s="44">
        <v>2144242</v>
      </c>
      <c r="J328" s="44">
        <v>925213</v>
      </c>
      <c r="K328" s="44">
        <v>0</v>
      </c>
      <c r="L328" s="44">
        <v>0</v>
      </c>
      <c r="M328" s="44">
        <v>0</v>
      </c>
      <c r="N328" s="44">
        <v>0</v>
      </c>
      <c r="O328" s="44">
        <v>0</v>
      </c>
      <c r="P328" s="44">
        <v>1371771</v>
      </c>
      <c r="Q328" s="44">
        <v>282513</v>
      </c>
      <c r="R328" s="44">
        <v>423574</v>
      </c>
      <c r="S328" s="44">
        <v>21452</v>
      </c>
      <c r="T328" s="44">
        <v>8950</v>
      </c>
      <c r="U328" s="44">
        <v>85337</v>
      </c>
      <c r="V328" s="44">
        <v>27066</v>
      </c>
      <c r="W328" s="44">
        <v>0</v>
      </c>
      <c r="X328" s="44">
        <v>177905</v>
      </c>
      <c r="Y328" s="44">
        <v>0</v>
      </c>
      <c r="Z328" s="44">
        <v>0</v>
      </c>
      <c r="AA328" s="44">
        <v>18624374</v>
      </c>
      <c r="AB328" s="44">
        <v>0</v>
      </c>
      <c r="AC328" s="44">
        <v>0</v>
      </c>
    </row>
    <row r="329" spans="1:29" x14ac:dyDescent="0.3">
      <c r="A329" s="46" t="s">
        <v>685</v>
      </c>
      <c r="B329" t="s">
        <v>1756</v>
      </c>
      <c r="C329">
        <v>1</v>
      </c>
      <c r="D329">
        <v>0</v>
      </c>
      <c r="E329" s="44">
        <v>21210980</v>
      </c>
      <c r="F329" s="44">
        <v>0</v>
      </c>
      <c r="G329" s="44">
        <v>0</v>
      </c>
      <c r="H329" s="44">
        <v>1840</v>
      </c>
      <c r="I329" s="44">
        <v>3908849</v>
      </c>
      <c r="J329" s="44">
        <v>3760644</v>
      </c>
      <c r="K329" s="44">
        <v>0</v>
      </c>
      <c r="L329" s="44">
        <v>0</v>
      </c>
      <c r="M329" s="44">
        <v>0</v>
      </c>
      <c r="N329" s="44">
        <v>0</v>
      </c>
      <c r="O329" s="44">
        <v>0</v>
      </c>
      <c r="P329" s="44">
        <v>2838328</v>
      </c>
      <c r="Q329" s="44">
        <v>760500</v>
      </c>
      <c r="R329" s="44">
        <v>922799</v>
      </c>
      <c r="S329" s="44">
        <v>63920</v>
      </c>
      <c r="T329" s="44">
        <v>26668</v>
      </c>
      <c r="U329" s="44">
        <v>232826</v>
      </c>
      <c r="V329" s="44">
        <v>71664</v>
      </c>
      <c r="W329" s="44">
        <v>0</v>
      </c>
      <c r="X329" s="44">
        <v>706557</v>
      </c>
      <c r="Y329" s="44">
        <v>0</v>
      </c>
      <c r="Z329" s="44">
        <v>0</v>
      </c>
      <c r="AA329" s="44">
        <v>34505575</v>
      </c>
      <c r="AB329" s="44">
        <v>0</v>
      </c>
      <c r="AC329" s="44">
        <v>0</v>
      </c>
    </row>
    <row r="330" spans="1:29" x14ac:dyDescent="0.3">
      <c r="A330" s="46" t="s">
        <v>683</v>
      </c>
      <c r="B330" t="s">
        <v>2440</v>
      </c>
      <c r="C330">
        <v>1</v>
      </c>
      <c r="D330">
        <v>0</v>
      </c>
      <c r="E330" s="44">
        <v>83999238</v>
      </c>
      <c r="F330" s="44">
        <v>38924</v>
      </c>
      <c r="G330" s="44">
        <v>0</v>
      </c>
      <c r="H330" s="44">
        <v>50047</v>
      </c>
      <c r="I330" s="44">
        <v>7280523</v>
      </c>
      <c r="J330" s="44">
        <v>11643852</v>
      </c>
      <c r="K330" s="44">
        <v>0</v>
      </c>
      <c r="L330" s="44">
        <v>0</v>
      </c>
      <c r="M330" s="44">
        <v>0</v>
      </c>
      <c r="N330" s="44">
        <v>0</v>
      </c>
      <c r="O330" s="44">
        <v>0</v>
      </c>
      <c r="P330" s="44">
        <v>5031938</v>
      </c>
      <c r="Q330" s="44">
        <v>1586623</v>
      </c>
      <c r="R330" s="44">
        <v>3949719</v>
      </c>
      <c r="S330" s="44">
        <v>106598</v>
      </c>
      <c r="T330" s="44">
        <v>44475</v>
      </c>
      <c r="U330" s="44">
        <v>450681</v>
      </c>
      <c r="V330" s="44">
        <v>146721</v>
      </c>
      <c r="W330" s="44">
        <v>0</v>
      </c>
      <c r="X330" s="44">
        <v>4354139</v>
      </c>
      <c r="Y330" s="44">
        <v>0</v>
      </c>
      <c r="Z330" s="44">
        <v>0</v>
      </c>
      <c r="AA330" s="44">
        <v>118683478</v>
      </c>
      <c r="AB330" s="44">
        <v>0</v>
      </c>
      <c r="AC330" s="44">
        <v>733330</v>
      </c>
    </row>
    <row r="331" spans="1:29" x14ac:dyDescent="0.3">
      <c r="A331" s="46" t="s">
        <v>687</v>
      </c>
      <c r="B331" t="s">
        <v>2441</v>
      </c>
      <c r="C331">
        <v>1</v>
      </c>
      <c r="D331">
        <v>0</v>
      </c>
      <c r="E331" s="44">
        <v>29122268</v>
      </c>
      <c r="F331" s="44">
        <v>0</v>
      </c>
      <c r="G331" s="44">
        <v>0</v>
      </c>
      <c r="H331" s="44">
        <v>0</v>
      </c>
      <c r="I331" s="44">
        <v>2164914</v>
      </c>
      <c r="J331" s="44">
        <v>6170706</v>
      </c>
      <c r="K331" s="44">
        <v>0</v>
      </c>
      <c r="L331" s="44">
        <v>0</v>
      </c>
      <c r="M331" s="44">
        <v>0</v>
      </c>
      <c r="N331" s="44">
        <v>0</v>
      </c>
      <c r="O331" s="44">
        <v>0</v>
      </c>
      <c r="P331" s="44">
        <v>2768821</v>
      </c>
      <c r="Q331" s="44">
        <v>1569055</v>
      </c>
      <c r="R331" s="44">
        <v>1352298</v>
      </c>
      <c r="S331" s="44">
        <v>54018</v>
      </c>
      <c r="T331" s="44">
        <v>22537</v>
      </c>
      <c r="U331" s="44">
        <v>221467</v>
      </c>
      <c r="V331" s="44">
        <v>64751</v>
      </c>
      <c r="W331" s="44">
        <v>0</v>
      </c>
      <c r="X331" s="44">
        <v>289290</v>
      </c>
      <c r="Y331" s="44">
        <v>79824</v>
      </c>
      <c r="Z331" s="44">
        <v>0</v>
      </c>
      <c r="AA331" s="44">
        <v>43879949</v>
      </c>
      <c r="AB331" s="44">
        <v>0</v>
      </c>
      <c r="AC331" s="44">
        <v>0</v>
      </c>
    </row>
    <row r="332" spans="1:29" x14ac:dyDescent="0.3">
      <c r="A332" s="46" t="s">
        <v>691</v>
      </c>
      <c r="B332" t="s">
        <v>2442</v>
      </c>
      <c r="C332">
        <v>1</v>
      </c>
      <c r="D332">
        <v>0</v>
      </c>
      <c r="E332" s="44">
        <v>12015447</v>
      </c>
      <c r="F332" s="44">
        <v>0</v>
      </c>
      <c r="G332" s="44">
        <v>0</v>
      </c>
      <c r="H332" s="44">
        <v>5035</v>
      </c>
      <c r="I332" s="44">
        <v>2958395</v>
      </c>
      <c r="J332" s="44">
        <v>6250020</v>
      </c>
      <c r="K332" s="44">
        <v>0</v>
      </c>
      <c r="L332" s="44">
        <v>0</v>
      </c>
      <c r="M332" s="44">
        <v>0</v>
      </c>
      <c r="N332" s="44">
        <v>0</v>
      </c>
      <c r="O332" s="44">
        <v>0</v>
      </c>
      <c r="P332" s="44">
        <v>1566681</v>
      </c>
      <c r="Q332" s="44">
        <v>515258</v>
      </c>
      <c r="R332" s="44">
        <v>642682</v>
      </c>
      <c r="S332" s="44">
        <v>43457</v>
      </c>
      <c r="T332" s="44">
        <v>18131</v>
      </c>
      <c r="U332" s="44">
        <v>179760</v>
      </c>
      <c r="V332" s="44">
        <v>49424</v>
      </c>
      <c r="W332" s="44">
        <v>0</v>
      </c>
      <c r="X332" s="44">
        <v>103040</v>
      </c>
      <c r="Y332" s="44">
        <v>0</v>
      </c>
      <c r="Z332" s="44">
        <v>0</v>
      </c>
      <c r="AA332" s="44">
        <v>24347330</v>
      </c>
      <c r="AB332" s="44">
        <v>0</v>
      </c>
      <c r="AC332" s="44">
        <v>0</v>
      </c>
    </row>
    <row r="333" spans="1:29" x14ac:dyDescent="0.3">
      <c r="A333" s="46" t="s">
        <v>689</v>
      </c>
      <c r="B333" t="s">
        <v>1760</v>
      </c>
      <c r="C333">
        <v>1</v>
      </c>
      <c r="D333">
        <v>0</v>
      </c>
      <c r="E333" s="44">
        <v>10256381</v>
      </c>
      <c r="F333" s="44">
        <v>0</v>
      </c>
      <c r="G333" s="44">
        <v>0</v>
      </c>
      <c r="H333" s="44">
        <v>0</v>
      </c>
      <c r="I333" s="44">
        <v>1557048</v>
      </c>
      <c r="J333" s="44">
        <v>643787</v>
      </c>
      <c r="K333" s="44">
        <v>0</v>
      </c>
      <c r="L333" s="44">
        <v>0</v>
      </c>
      <c r="M333" s="44">
        <v>0</v>
      </c>
      <c r="N333" s="44">
        <v>0</v>
      </c>
      <c r="O333" s="44">
        <v>0</v>
      </c>
      <c r="P333" s="44">
        <v>1346160</v>
      </c>
      <c r="Q333" s="44">
        <v>330748</v>
      </c>
      <c r="R333" s="44">
        <v>429503</v>
      </c>
      <c r="S333" s="44">
        <v>19040</v>
      </c>
      <c r="T333" s="44">
        <v>7943</v>
      </c>
      <c r="U333" s="44">
        <v>76541</v>
      </c>
      <c r="V333" s="44">
        <v>23838</v>
      </c>
      <c r="W333" s="44">
        <v>0</v>
      </c>
      <c r="X333" s="44">
        <v>117776</v>
      </c>
      <c r="Y333" s="44">
        <v>0</v>
      </c>
      <c r="Z333" s="44">
        <v>0</v>
      </c>
      <c r="AA333" s="44">
        <v>14808765</v>
      </c>
      <c r="AB333" s="44">
        <v>0</v>
      </c>
      <c r="AC333" s="44">
        <v>0</v>
      </c>
    </row>
    <row r="334" spans="1:29" x14ac:dyDescent="0.3">
      <c r="A334" s="46" t="s">
        <v>675</v>
      </c>
      <c r="B334" t="s">
        <v>2443</v>
      </c>
      <c r="C334">
        <v>1</v>
      </c>
      <c r="D334">
        <v>0</v>
      </c>
      <c r="E334" s="44">
        <v>5250642</v>
      </c>
      <c r="F334" s="44">
        <v>0</v>
      </c>
      <c r="G334" s="44">
        <v>0</v>
      </c>
      <c r="H334" s="44">
        <v>0</v>
      </c>
      <c r="I334" s="44">
        <v>752031</v>
      </c>
      <c r="J334" s="44">
        <v>976918</v>
      </c>
      <c r="K334" s="44">
        <v>0</v>
      </c>
      <c r="L334" s="44">
        <v>0</v>
      </c>
      <c r="M334" s="44">
        <v>0</v>
      </c>
      <c r="N334" s="44">
        <v>0</v>
      </c>
      <c r="O334" s="44">
        <v>0</v>
      </c>
      <c r="P334" s="44">
        <v>751930</v>
      </c>
      <c r="Q334" s="44">
        <v>249667</v>
      </c>
      <c r="R334" s="44">
        <v>182280</v>
      </c>
      <c r="S334" s="44">
        <v>11206</v>
      </c>
      <c r="T334" s="44">
        <v>4675</v>
      </c>
      <c r="U334" s="44">
        <v>43373</v>
      </c>
      <c r="V334" s="44">
        <v>14029</v>
      </c>
      <c r="W334" s="44">
        <v>0</v>
      </c>
      <c r="X334" s="44">
        <v>107223</v>
      </c>
      <c r="Y334" s="44">
        <v>0</v>
      </c>
      <c r="Z334" s="44">
        <v>0</v>
      </c>
      <c r="AA334" s="44">
        <v>8343974</v>
      </c>
      <c r="AB334" s="44">
        <v>0</v>
      </c>
      <c r="AC334" s="44">
        <v>0</v>
      </c>
    </row>
    <row r="335" spans="1:29" x14ac:dyDescent="0.3">
      <c r="A335" s="46" t="s">
        <v>693</v>
      </c>
      <c r="B335" t="s">
        <v>2444</v>
      </c>
      <c r="C335">
        <v>1</v>
      </c>
      <c r="D335">
        <v>0</v>
      </c>
      <c r="E335" s="44">
        <v>9659104</v>
      </c>
      <c r="F335" s="44">
        <v>0</v>
      </c>
      <c r="G335" s="44">
        <v>0</v>
      </c>
      <c r="H335" s="44">
        <v>0</v>
      </c>
      <c r="I335" s="44">
        <v>1291041</v>
      </c>
      <c r="J335" s="44">
        <v>2363198</v>
      </c>
      <c r="K335" s="44">
        <v>0</v>
      </c>
      <c r="L335" s="44">
        <v>0</v>
      </c>
      <c r="M335" s="44">
        <v>0</v>
      </c>
      <c r="N335" s="44">
        <v>0</v>
      </c>
      <c r="O335" s="44">
        <v>0</v>
      </c>
      <c r="P335" s="44">
        <v>1077395</v>
      </c>
      <c r="Q335" s="44">
        <v>241939</v>
      </c>
      <c r="R335" s="44">
        <v>278839</v>
      </c>
      <c r="S335" s="44">
        <v>16643</v>
      </c>
      <c r="T335" s="44">
        <v>6868</v>
      </c>
      <c r="U335" s="44">
        <v>68444</v>
      </c>
      <c r="V335" s="44">
        <v>19520</v>
      </c>
      <c r="W335" s="44">
        <v>0</v>
      </c>
      <c r="X335" s="44">
        <v>114211</v>
      </c>
      <c r="Y335" s="44">
        <v>0</v>
      </c>
      <c r="Z335" s="44">
        <v>0</v>
      </c>
      <c r="AA335" s="44">
        <v>15137202</v>
      </c>
      <c r="AB335" s="44">
        <v>0</v>
      </c>
      <c r="AC335" s="44">
        <v>0</v>
      </c>
    </row>
    <row r="336" spans="1:29" x14ac:dyDescent="0.3">
      <c r="A336" s="46" t="s">
        <v>696</v>
      </c>
      <c r="B336" t="s">
        <v>2445</v>
      </c>
      <c r="C336">
        <v>1</v>
      </c>
      <c r="D336">
        <v>0</v>
      </c>
      <c r="E336" s="44">
        <v>12108662</v>
      </c>
      <c r="F336" s="44">
        <v>0</v>
      </c>
      <c r="G336" s="44">
        <v>0</v>
      </c>
      <c r="H336" s="44">
        <v>0</v>
      </c>
      <c r="I336" s="44">
        <v>1753495</v>
      </c>
      <c r="J336" s="44">
        <v>1936900</v>
      </c>
      <c r="K336" s="44">
        <v>175790</v>
      </c>
      <c r="L336" s="44">
        <v>0</v>
      </c>
      <c r="M336" s="44">
        <v>0</v>
      </c>
      <c r="N336" s="44">
        <v>0</v>
      </c>
      <c r="O336" s="44">
        <v>0</v>
      </c>
      <c r="P336" s="44">
        <v>1023362</v>
      </c>
      <c r="Q336" s="44">
        <v>153788</v>
      </c>
      <c r="R336" s="44">
        <v>204363</v>
      </c>
      <c r="S336" s="44">
        <v>17722</v>
      </c>
      <c r="T336" s="44">
        <v>7393</v>
      </c>
      <c r="U336" s="44">
        <v>69260</v>
      </c>
      <c r="V336" s="44">
        <v>18495</v>
      </c>
      <c r="W336" s="44">
        <v>0</v>
      </c>
      <c r="X336" s="44">
        <v>140626</v>
      </c>
      <c r="Y336" s="44">
        <v>0</v>
      </c>
      <c r="Z336" s="44">
        <v>0</v>
      </c>
      <c r="AA336" s="44">
        <v>17609856</v>
      </c>
      <c r="AB336" s="44">
        <v>0</v>
      </c>
      <c r="AC336" s="44">
        <v>100000</v>
      </c>
    </row>
    <row r="337" spans="1:29" x14ac:dyDescent="0.3">
      <c r="A337" s="46" t="s">
        <v>698</v>
      </c>
      <c r="B337" t="s">
        <v>2446</v>
      </c>
      <c r="C337">
        <v>1</v>
      </c>
      <c r="D337">
        <v>0</v>
      </c>
      <c r="E337" s="44">
        <v>25612881</v>
      </c>
      <c r="F337" s="44">
        <v>0</v>
      </c>
      <c r="G337" s="44">
        <v>0</v>
      </c>
      <c r="H337" s="44">
        <v>0</v>
      </c>
      <c r="I337" s="44">
        <v>3171907</v>
      </c>
      <c r="J337" s="44">
        <v>5245819</v>
      </c>
      <c r="K337" s="44">
        <v>0</v>
      </c>
      <c r="L337" s="44">
        <v>0</v>
      </c>
      <c r="M337" s="44">
        <v>0</v>
      </c>
      <c r="N337" s="44">
        <v>0</v>
      </c>
      <c r="O337" s="44">
        <v>0</v>
      </c>
      <c r="P337" s="44">
        <v>2313643</v>
      </c>
      <c r="Q337" s="44">
        <v>596680</v>
      </c>
      <c r="R337" s="44">
        <v>369972</v>
      </c>
      <c r="S337" s="44">
        <v>30635</v>
      </c>
      <c r="T337" s="44">
        <v>12781</v>
      </c>
      <c r="U337" s="44">
        <v>118306</v>
      </c>
      <c r="V337" s="44">
        <v>38453</v>
      </c>
      <c r="W337" s="44">
        <v>0</v>
      </c>
      <c r="X337" s="44">
        <v>452605</v>
      </c>
      <c r="Y337" s="44">
        <v>0</v>
      </c>
      <c r="Z337" s="44">
        <v>0</v>
      </c>
      <c r="AA337" s="44">
        <v>37963682</v>
      </c>
      <c r="AB337" s="44">
        <v>0</v>
      </c>
      <c r="AC337" s="44">
        <v>243929</v>
      </c>
    </row>
    <row r="338" spans="1:29" x14ac:dyDescent="0.3">
      <c r="A338" s="46" t="s">
        <v>700</v>
      </c>
      <c r="B338" t="s">
        <v>2447</v>
      </c>
      <c r="C338">
        <v>1</v>
      </c>
      <c r="D338">
        <v>0</v>
      </c>
      <c r="E338" s="44">
        <v>6719850</v>
      </c>
      <c r="F338" s="44">
        <v>0</v>
      </c>
      <c r="G338" s="44">
        <v>0</v>
      </c>
      <c r="H338" s="44">
        <v>0</v>
      </c>
      <c r="I338" s="44">
        <v>878638</v>
      </c>
      <c r="J338" s="44">
        <v>2258796</v>
      </c>
      <c r="K338" s="44">
        <v>0</v>
      </c>
      <c r="L338" s="44">
        <v>0</v>
      </c>
      <c r="M338" s="44">
        <v>0</v>
      </c>
      <c r="N338" s="44">
        <v>0</v>
      </c>
      <c r="O338" s="44">
        <v>0</v>
      </c>
      <c r="P338" s="44">
        <v>1552883</v>
      </c>
      <c r="Q338" s="44">
        <v>130957</v>
      </c>
      <c r="R338" s="44">
        <v>165538</v>
      </c>
      <c r="S338" s="44">
        <v>19924</v>
      </c>
      <c r="T338" s="44">
        <v>8312</v>
      </c>
      <c r="U338" s="44">
        <v>77415</v>
      </c>
      <c r="V338" s="44">
        <v>23432</v>
      </c>
      <c r="W338" s="44">
        <v>0</v>
      </c>
      <c r="X338" s="44">
        <v>0</v>
      </c>
      <c r="Y338" s="44">
        <v>0</v>
      </c>
      <c r="Z338" s="44">
        <v>0</v>
      </c>
      <c r="AA338" s="44">
        <v>11835745</v>
      </c>
      <c r="AB338" s="44">
        <v>0</v>
      </c>
      <c r="AC338" s="44">
        <v>0</v>
      </c>
    </row>
    <row r="339" spans="1:29" x14ac:dyDescent="0.3">
      <c r="A339" s="46" t="s">
        <v>704</v>
      </c>
      <c r="B339" t="s">
        <v>2448</v>
      </c>
      <c r="C339">
        <v>1</v>
      </c>
      <c r="D339">
        <v>0</v>
      </c>
      <c r="E339" s="44">
        <v>7793167</v>
      </c>
      <c r="F339" s="44">
        <v>0</v>
      </c>
      <c r="G339" s="44">
        <v>0</v>
      </c>
      <c r="H339" s="44">
        <v>2190</v>
      </c>
      <c r="I339" s="44">
        <v>1711302</v>
      </c>
      <c r="J339" s="44">
        <v>2786436</v>
      </c>
      <c r="K339" s="44">
        <v>0</v>
      </c>
      <c r="L339" s="44">
        <v>0</v>
      </c>
      <c r="M339" s="44">
        <v>0</v>
      </c>
      <c r="N339" s="44">
        <v>0</v>
      </c>
      <c r="O339" s="44">
        <v>0</v>
      </c>
      <c r="P339" s="44">
        <v>2008460</v>
      </c>
      <c r="Q339" s="44">
        <v>319108</v>
      </c>
      <c r="R339" s="44">
        <v>228787</v>
      </c>
      <c r="S339" s="44">
        <v>38694</v>
      </c>
      <c r="T339" s="44">
        <v>16143</v>
      </c>
      <c r="U339" s="44">
        <v>149586</v>
      </c>
      <c r="V339" s="44">
        <v>41631</v>
      </c>
      <c r="W339" s="44">
        <v>0</v>
      </c>
      <c r="X339" s="44">
        <v>0</v>
      </c>
      <c r="Y339" s="44">
        <v>12636</v>
      </c>
      <c r="Z339" s="44">
        <v>0</v>
      </c>
      <c r="AA339" s="44">
        <v>15108140</v>
      </c>
      <c r="AB339" s="44">
        <v>0</v>
      </c>
      <c r="AC339" s="44">
        <v>0</v>
      </c>
    </row>
    <row r="340" spans="1:29" x14ac:dyDescent="0.3">
      <c r="A340" s="46" t="s">
        <v>706</v>
      </c>
      <c r="B340" t="s">
        <v>1767</v>
      </c>
      <c r="C340">
        <v>1</v>
      </c>
      <c r="D340">
        <v>0</v>
      </c>
      <c r="E340" s="44">
        <v>2469172</v>
      </c>
      <c r="F340" s="44">
        <v>0</v>
      </c>
      <c r="G340" s="44">
        <v>0</v>
      </c>
      <c r="H340" s="44">
        <v>0</v>
      </c>
      <c r="I340" s="44">
        <v>386437</v>
      </c>
      <c r="J340" s="44">
        <v>448355</v>
      </c>
      <c r="K340" s="44">
        <v>0</v>
      </c>
      <c r="L340" s="44">
        <v>0</v>
      </c>
      <c r="M340" s="44">
        <v>0</v>
      </c>
      <c r="N340" s="44">
        <v>0</v>
      </c>
      <c r="O340" s="44">
        <v>0</v>
      </c>
      <c r="P340" s="44">
        <v>979639</v>
      </c>
      <c r="Q340" s="44">
        <v>25255</v>
      </c>
      <c r="R340" s="44">
        <v>49341</v>
      </c>
      <c r="S340" s="44">
        <v>8479</v>
      </c>
      <c r="T340" s="44">
        <v>3537</v>
      </c>
      <c r="U340" s="44">
        <v>34018</v>
      </c>
      <c r="V340" s="44">
        <v>8630</v>
      </c>
      <c r="W340" s="44">
        <v>0</v>
      </c>
      <c r="X340" s="44">
        <v>0</v>
      </c>
      <c r="Y340" s="44">
        <v>0</v>
      </c>
      <c r="Z340" s="44">
        <v>0</v>
      </c>
      <c r="AA340" s="44">
        <v>4412863</v>
      </c>
      <c r="AB340" s="44">
        <v>0</v>
      </c>
      <c r="AC340" s="44">
        <v>0</v>
      </c>
    </row>
    <row r="341" spans="1:29" x14ac:dyDescent="0.3">
      <c r="A341" s="46" t="s">
        <v>714</v>
      </c>
      <c r="B341" t="s">
        <v>1768</v>
      </c>
      <c r="C341">
        <v>1</v>
      </c>
      <c r="D341">
        <v>0</v>
      </c>
      <c r="E341" s="44">
        <v>8584263</v>
      </c>
      <c r="F341" s="44">
        <v>0</v>
      </c>
      <c r="G341" s="44">
        <v>0</v>
      </c>
      <c r="H341" s="44">
        <v>408</v>
      </c>
      <c r="I341" s="44">
        <v>1347827</v>
      </c>
      <c r="J341" s="44">
        <v>2872737</v>
      </c>
      <c r="K341" s="44">
        <v>103531</v>
      </c>
      <c r="L341" s="44">
        <v>0</v>
      </c>
      <c r="M341" s="44">
        <v>0</v>
      </c>
      <c r="N341" s="44">
        <v>0</v>
      </c>
      <c r="O341" s="44">
        <v>0</v>
      </c>
      <c r="P341" s="44">
        <v>1166744</v>
      </c>
      <c r="Q341" s="44">
        <v>304512</v>
      </c>
      <c r="R341" s="44">
        <v>119717</v>
      </c>
      <c r="S341" s="44">
        <v>15220</v>
      </c>
      <c r="T341" s="44">
        <v>6350</v>
      </c>
      <c r="U341" s="44">
        <v>59880</v>
      </c>
      <c r="V341" s="44">
        <v>19252</v>
      </c>
      <c r="W341" s="44">
        <v>0</v>
      </c>
      <c r="X341" s="44">
        <v>101808</v>
      </c>
      <c r="Y341" s="44">
        <v>0</v>
      </c>
      <c r="Z341" s="44">
        <v>0</v>
      </c>
      <c r="AA341" s="44">
        <v>14702249</v>
      </c>
      <c r="AB341" s="44">
        <v>0</v>
      </c>
      <c r="AC341" s="44">
        <v>0</v>
      </c>
    </row>
    <row r="342" spans="1:29" x14ac:dyDescent="0.3">
      <c r="A342" s="46" t="s">
        <v>710</v>
      </c>
      <c r="B342" t="s">
        <v>2449</v>
      </c>
      <c r="C342">
        <v>1</v>
      </c>
      <c r="D342">
        <v>0</v>
      </c>
      <c r="E342" s="44">
        <v>4875802</v>
      </c>
      <c r="F342" s="44">
        <v>0</v>
      </c>
      <c r="G342" s="44">
        <v>203231</v>
      </c>
      <c r="H342" s="44">
        <v>0</v>
      </c>
      <c r="I342" s="44">
        <v>554638</v>
      </c>
      <c r="J342" s="44">
        <v>846120</v>
      </c>
      <c r="K342" s="44">
        <v>0</v>
      </c>
      <c r="L342" s="44">
        <v>0</v>
      </c>
      <c r="M342" s="44">
        <v>0</v>
      </c>
      <c r="N342" s="44">
        <v>0</v>
      </c>
      <c r="O342" s="44">
        <v>0</v>
      </c>
      <c r="P342" s="44">
        <v>620537</v>
      </c>
      <c r="Q342" s="44">
        <v>25659</v>
      </c>
      <c r="R342" s="44">
        <v>0</v>
      </c>
      <c r="S342" s="44">
        <v>5992</v>
      </c>
      <c r="T342" s="44">
        <v>2500</v>
      </c>
      <c r="U342" s="44">
        <v>22951</v>
      </c>
      <c r="V342" s="44">
        <v>6021</v>
      </c>
      <c r="W342" s="44">
        <v>0</v>
      </c>
      <c r="X342" s="44">
        <v>61587</v>
      </c>
      <c r="Y342" s="44">
        <v>0</v>
      </c>
      <c r="Z342" s="44">
        <v>0</v>
      </c>
      <c r="AA342" s="44">
        <v>7225038</v>
      </c>
      <c r="AB342" s="44">
        <v>0</v>
      </c>
      <c r="AC342" s="44">
        <v>100000</v>
      </c>
    </row>
    <row r="343" spans="1:29" x14ac:dyDescent="0.3">
      <c r="A343" s="46" t="s">
        <v>712</v>
      </c>
      <c r="B343" t="s">
        <v>2450</v>
      </c>
      <c r="C343">
        <v>1</v>
      </c>
      <c r="D343">
        <v>0</v>
      </c>
      <c r="E343" s="44">
        <v>50591226</v>
      </c>
      <c r="F343" s="44">
        <v>0</v>
      </c>
      <c r="G343" s="44">
        <v>0</v>
      </c>
      <c r="H343" s="44">
        <v>6585</v>
      </c>
      <c r="I343" s="44">
        <v>5728381</v>
      </c>
      <c r="J343" s="44">
        <v>7853391</v>
      </c>
      <c r="K343" s="44">
        <v>0</v>
      </c>
      <c r="L343" s="44">
        <v>0</v>
      </c>
      <c r="M343" s="44">
        <v>0</v>
      </c>
      <c r="N343" s="44">
        <v>0</v>
      </c>
      <c r="O343" s="44">
        <v>0</v>
      </c>
      <c r="P343" s="44">
        <v>6457824</v>
      </c>
      <c r="Q343" s="44">
        <v>952337</v>
      </c>
      <c r="R343" s="44">
        <v>1350158</v>
      </c>
      <c r="S343" s="44">
        <v>82570</v>
      </c>
      <c r="T343" s="44">
        <v>34450</v>
      </c>
      <c r="U343" s="44">
        <v>323171</v>
      </c>
      <c r="V343" s="44">
        <v>110715</v>
      </c>
      <c r="W343" s="44">
        <v>0</v>
      </c>
      <c r="X343" s="44">
        <v>2303589</v>
      </c>
      <c r="Y343" s="44">
        <v>0</v>
      </c>
      <c r="Z343" s="44">
        <v>0</v>
      </c>
      <c r="AA343" s="44">
        <v>75794397</v>
      </c>
      <c r="AB343" s="44">
        <v>0</v>
      </c>
      <c r="AC343" s="44">
        <v>369655</v>
      </c>
    </row>
    <row r="344" spans="1:29" x14ac:dyDescent="0.3">
      <c r="A344" s="46" t="s">
        <v>720</v>
      </c>
      <c r="B344" t="s">
        <v>2451</v>
      </c>
      <c r="C344">
        <v>1</v>
      </c>
      <c r="D344">
        <v>0</v>
      </c>
      <c r="E344" s="44">
        <v>8028901</v>
      </c>
      <c r="F344" s="44">
        <v>0</v>
      </c>
      <c r="G344" s="44">
        <v>0</v>
      </c>
      <c r="H344" s="44">
        <v>0</v>
      </c>
      <c r="I344" s="44">
        <v>1032085</v>
      </c>
      <c r="J344" s="44">
        <v>1494536</v>
      </c>
      <c r="K344" s="44">
        <v>105711</v>
      </c>
      <c r="L344" s="44">
        <v>0</v>
      </c>
      <c r="M344" s="44">
        <v>0</v>
      </c>
      <c r="N344" s="44">
        <v>0</v>
      </c>
      <c r="O344" s="44">
        <v>0</v>
      </c>
      <c r="P344" s="44">
        <v>1255893</v>
      </c>
      <c r="Q344" s="44">
        <v>146805</v>
      </c>
      <c r="R344" s="44">
        <v>142401</v>
      </c>
      <c r="S344" s="44">
        <v>11625</v>
      </c>
      <c r="T344" s="44">
        <v>4850</v>
      </c>
      <c r="U344" s="44">
        <v>44387</v>
      </c>
      <c r="V344" s="44">
        <v>8367</v>
      </c>
      <c r="W344" s="44">
        <v>0</v>
      </c>
      <c r="X344" s="44">
        <v>187922</v>
      </c>
      <c r="Y344" s="44">
        <v>0</v>
      </c>
      <c r="Z344" s="44">
        <v>0</v>
      </c>
      <c r="AA344" s="44">
        <v>12463483</v>
      </c>
      <c r="AB344" s="44">
        <v>0</v>
      </c>
      <c r="AC344" s="44">
        <v>0</v>
      </c>
    </row>
    <row r="345" spans="1:29" x14ac:dyDescent="0.3">
      <c r="A345" s="46" t="s">
        <v>716</v>
      </c>
      <c r="B345" t="s">
        <v>2452</v>
      </c>
      <c r="C345">
        <v>1</v>
      </c>
      <c r="D345">
        <v>0</v>
      </c>
      <c r="E345" s="44">
        <v>14670628</v>
      </c>
      <c r="F345" s="44">
        <v>0</v>
      </c>
      <c r="G345" s="44">
        <v>0</v>
      </c>
      <c r="H345" s="44">
        <v>3913</v>
      </c>
      <c r="I345" s="44">
        <v>1873207</v>
      </c>
      <c r="J345" s="44">
        <v>1893041</v>
      </c>
      <c r="K345" s="44">
        <v>0</v>
      </c>
      <c r="L345" s="44">
        <v>0</v>
      </c>
      <c r="M345" s="44">
        <v>0</v>
      </c>
      <c r="N345" s="44">
        <v>0</v>
      </c>
      <c r="O345" s="44">
        <v>0</v>
      </c>
      <c r="P345" s="44">
        <v>1695740</v>
      </c>
      <c r="Q345" s="44">
        <v>154825</v>
      </c>
      <c r="R345" s="44">
        <v>93575</v>
      </c>
      <c r="S345" s="44">
        <v>27549</v>
      </c>
      <c r="T345" s="44">
        <v>11493</v>
      </c>
      <c r="U345" s="44">
        <v>110268</v>
      </c>
      <c r="V345" s="44">
        <v>34624</v>
      </c>
      <c r="W345" s="44">
        <v>0</v>
      </c>
      <c r="X345" s="44">
        <v>263480</v>
      </c>
      <c r="Y345" s="44">
        <v>0</v>
      </c>
      <c r="Z345" s="44">
        <v>0</v>
      </c>
      <c r="AA345" s="44">
        <v>20832343</v>
      </c>
      <c r="AB345" s="44">
        <v>0</v>
      </c>
      <c r="AC345" s="44">
        <v>0</v>
      </c>
    </row>
    <row r="346" spans="1:29" x14ac:dyDescent="0.3">
      <c r="A346" s="46" t="s">
        <v>702</v>
      </c>
      <c r="B346" t="s">
        <v>1773</v>
      </c>
      <c r="C346">
        <v>1</v>
      </c>
      <c r="D346">
        <v>0</v>
      </c>
      <c r="E346" s="44">
        <v>11717451</v>
      </c>
      <c r="F346" s="44">
        <v>0</v>
      </c>
      <c r="G346" s="44">
        <v>0</v>
      </c>
      <c r="H346" s="44">
        <v>0</v>
      </c>
      <c r="I346" s="44">
        <v>1974463</v>
      </c>
      <c r="J346" s="44">
        <v>2068053</v>
      </c>
      <c r="K346" s="44">
        <v>0</v>
      </c>
      <c r="L346" s="44">
        <v>0</v>
      </c>
      <c r="M346" s="44">
        <v>0</v>
      </c>
      <c r="N346" s="44">
        <v>0</v>
      </c>
      <c r="O346" s="44">
        <v>0</v>
      </c>
      <c r="P346" s="44">
        <v>2056370</v>
      </c>
      <c r="Q346" s="44">
        <v>22368</v>
      </c>
      <c r="R346" s="44">
        <v>55847</v>
      </c>
      <c r="S346" s="44">
        <v>20179</v>
      </c>
      <c r="T346" s="44">
        <v>8418</v>
      </c>
      <c r="U346" s="44">
        <v>79570</v>
      </c>
      <c r="V346" s="44">
        <v>24057</v>
      </c>
      <c r="W346" s="44">
        <v>0</v>
      </c>
      <c r="X346" s="44">
        <v>63936</v>
      </c>
      <c r="Y346" s="44">
        <v>0</v>
      </c>
      <c r="Z346" s="44">
        <v>0</v>
      </c>
      <c r="AA346" s="44">
        <v>18090712</v>
      </c>
      <c r="AB346" s="44">
        <v>0</v>
      </c>
      <c r="AC346" s="44">
        <v>0</v>
      </c>
    </row>
    <row r="347" spans="1:29" x14ac:dyDescent="0.3">
      <c r="A347" s="46" t="s">
        <v>718</v>
      </c>
      <c r="B347" t="s">
        <v>2453</v>
      </c>
      <c r="C347">
        <v>1</v>
      </c>
      <c r="D347">
        <v>0</v>
      </c>
      <c r="E347" s="44">
        <v>105435323</v>
      </c>
      <c r="F347" s="44">
        <v>1074464</v>
      </c>
      <c r="G347" s="44">
        <v>0</v>
      </c>
      <c r="H347" s="44">
        <v>23129</v>
      </c>
      <c r="I347" s="44">
        <v>6920125</v>
      </c>
      <c r="J347" s="44">
        <v>17725683</v>
      </c>
      <c r="K347" s="44">
        <v>0</v>
      </c>
      <c r="L347" s="44">
        <v>0</v>
      </c>
      <c r="M347" s="44">
        <v>0</v>
      </c>
      <c r="N347" s="44">
        <v>0</v>
      </c>
      <c r="O347" s="44">
        <v>0</v>
      </c>
      <c r="P347" s="44">
        <v>11465089</v>
      </c>
      <c r="Q347" s="44">
        <v>1847360</v>
      </c>
      <c r="R347" s="44">
        <v>4473918</v>
      </c>
      <c r="S347" s="44">
        <v>171327</v>
      </c>
      <c r="T347" s="44">
        <v>71481</v>
      </c>
      <c r="U347" s="44">
        <v>661487</v>
      </c>
      <c r="V347" s="44">
        <v>251036</v>
      </c>
      <c r="W347" s="44">
        <v>0</v>
      </c>
      <c r="X347" s="44">
        <v>1987647</v>
      </c>
      <c r="Y347" s="44">
        <v>0</v>
      </c>
      <c r="Z347" s="44">
        <v>0</v>
      </c>
      <c r="AA347" s="44">
        <v>152108069</v>
      </c>
      <c r="AB347" s="44">
        <v>0</v>
      </c>
      <c r="AC347" s="44">
        <v>1816965</v>
      </c>
    </row>
    <row r="348" spans="1:29" x14ac:dyDescent="0.3">
      <c r="A348" s="46" t="s">
        <v>722</v>
      </c>
      <c r="B348" t="s">
        <v>2454</v>
      </c>
      <c r="C348">
        <v>1</v>
      </c>
      <c r="D348">
        <v>0</v>
      </c>
      <c r="E348" s="44">
        <v>7678939</v>
      </c>
      <c r="F348" s="44">
        <v>0</v>
      </c>
      <c r="G348" s="44">
        <v>0</v>
      </c>
      <c r="H348" s="44">
        <v>0</v>
      </c>
      <c r="I348" s="44">
        <v>981196</v>
      </c>
      <c r="J348" s="44">
        <v>1314491</v>
      </c>
      <c r="K348" s="44">
        <v>0</v>
      </c>
      <c r="L348" s="44">
        <v>0</v>
      </c>
      <c r="M348" s="44">
        <v>0</v>
      </c>
      <c r="N348" s="44">
        <v>0</v>
      </c>
      <c r="O348" s="44">
        <v>0</v>
      </c>
      <c r="P348" s="44">
        <v>1845749</v>
      </c>
      <c r="Q348" s="44">
        <v>39514</v>
      </c>
      <c r="R348" s="44">
        <v>45304</v>
      </c>
      <c r="S348" s="44">
        <v>13348</v>
      </c>
      <c r="T348" s="44">
        <v>4743</v>
      </c>
      <c r="U348" s="44">
        <v>52891</v>
      </c>
      <c r="V348" s="44">
        <v>16690</v>
      </c>
      <c r="W348" s="44">
        <v>0</v>
      </c>
      <c r="X348" s="44">
        <v>97552</v>
      </c>
      <c r="Y348" s="44">
        <v>0</v>
      </c>
      <c r="Z348" s="44">
        <v>0</v>
      </c>
      <c r="AA348" s="44">
        <v>12090417</v>
      </c>
      <c r="AB348" s="44">
        <v>0</v>
      </c>
      <c r="AC348" s="44">
        <v>0</v>
      </c>
    </row>
    <row r="349" spans="1:29" x14ac:dyDescent="0.3">
      <c r="A349" s="46" t="s">
        <v>708</v>
      </c>
      <c r="B349" t="s">
        <v>2455</v>
      </c>
      <c r="C349">
        <v>1</v>
      </c>
      <c r="D349">
        <v>0</v>
      </c>
      <c r="E349" s="44">
        <v>4809172</v>
      </c>
      <c r="F349" s="44">
        <v>0</v>
      </c>
      <c r="G349" s="44">
        <v>0</v>
      </c>
      <c r="H349" s="44">
        <v>0</v>
      </c>
      <c r="I349" s="44">
        <v>653410</v>
      </c>
      <c r="J349" s="44">
        <v>867408</v>
      </c>
      <c r="K349" s="44">
        <v>0</v>
      </c>
      <c r="L349" s="44">
        <v>0</v>
      </c>
      <c r="M349" s="44">
        <v>0</v>
      </c>
      <c r="N349" s="44">
        <v>0</v>
      </c>
      <c r="O349" s="44">
        <v>0</v>
      </c>
      <c r="P349" s="44">
        <v>1018486</v>
      </c>
      <c r="Q349" s="44">
        <v>94735</v>
      </c>
      <c r="R349" s="44">
        <v>101575</v>
      </c>
      <c r="S349" s="44">
        <v>9078</v>
      </c>
      <c r="T349" s="44">
        <v>3787</v>
      </c>
      <c r="U349" s="44">
        <v>35125</v>
      </c>
      <c r="V349" s="44">
        <v>10251</v>
      </c>
      <c r="W349" s="44">
        <v>0</v>
      </c>
      <c r="X349" s="44">
        <v>61268</v>
      </c>
      <c r="Y349" s="44">
        <v>0</v>
      </c>
      <c r="Z349" s="44">
        <v>0</v>
      </c>
      <c r="AA349" s="44">
        <v>7664295</v>
      </c>
      <c r="AB349" s="44">
        <v>0</v>
      </c>
      <c r="AC349" s="44">
        <v>0</v>
      </c>
    </row>
    <row r="350" spans="1:29" x14ac:dyDescent="0.3">
      <c r="A350" s="46" t="s">
        <v>724</v>
      </c>
      <c r="B350" t="s">
        <v>2456</v>
      </c>
      <c r="C350">
        <v>1</v>
      </c>
      <c r="D350">
        <v>0</v>
      </c>
      <c r="E350" s="44">
        <v>19330808</v>
      </c>
      <c r="F350" s="44">
        <v>0</v>
      </c>
      <c r="G350" s="44">
        <v>0</v>
      </c>
      <c r="H350" s="44">
        <v>0</v>
      </c>
      <c r="I350" s="44">
        <v>2832989</v>
      </c>
      <c r="J350" s="44">
        <v>5845544</v>
      </c>
      <c r="K350" s="44">
        <v>0</v>
      </c>
      <c r="L350" s="44">
        <v>0</v>
      </c>
      <c r="M350" s="44">
        <v>0</v>
      </c>
      <c r="N350" s="44">
        <v>0</v>
      </c>
      <c r="O350" s="44">
        <v>0</v>
      </c>
      <c r="P350" s="44">
        <v>3799307</v>
      </c>
      <c r="Q350" s="44">
        <v>609818</v>
      </c>
      <c r="R350" s="44">
        <v>645314</v>
      </c>
      <c r="S350" s="44">
        <v>49794</v>
      </c>
      <c r="T350" s="44">
        <v>20775</v>
      </c>
      <c r="U350" s="44">
        <v>194089</v>
      </c>
      <c r="V350" s="44">
        <v>59688</v>
      </c>
      <c r="W350" s="44">
        <v>0</v>
      </c>
      <c r="X350" s="44">
        <v>0</v>
      </c>
      <c r="Y350" s="44">
        <v>0</v>
      </c>
      <c r="Z350" s="44">
        <v>0</v>
      </c>
      <c r="AA350" s="44">
        <v>33388126</v>
      </c>
      <c r="AB350" s="44">
        <v>0</v>
      </c>
      <c r="AC350" s="44">
        <v>0</v>
      </c>
    </row>
    <row r="351" spans="1:29" x14ac:dyDescent="0.3">
      <c r="A351" s="46" t="s">
        <v>759</v>
      </c>
      <c r="B351" t="s">
        <v>2457</v>
      </c>
      <c r="C351">
        <v>1</v>
      </c>
      <c r="D351">
        <v>0</v>
      </c>
      <c r="E351" s="44">
        <v>20730909</v>
      </c>
      <c r="F351" s="44">
        <v>0</v>
      </c>
      <c r="G351" s="44">
        <v>0</v>
      </c>
      <c r="H351" s="44">
        <v>0</v>
      </c>
      <c r="I351" s="44">
        <v>5424781</v>
      </c>
      <c r="J351" s="44">
        <v>5282032</v>
      </c>
      <c r="K351" s="44">
        <v>0</v>
      </c>
      <c r="L351" s="44">
        <v>0</v>
      </c>
      <c r="M351" s="44">
        <v>0</v>
      </c>
      <c r="N351" s="44">
        <v>0</v>
      </c>
      <c r="O351" s="44">
        <v>0</v>
      </c>
      <c r="P351" s="44">
        <v>2506645</v>
      </c>
      <c r="Q351" s="44">
        <v>1240333</v>
      </c>
      <c r="R351" s="44">
        <v>60045</v>
      </c>
      <c r="S351" s="44">
        <v>76458</v>
      </c>
      <c r="T351" s="44">
        <v>31900</v>
      </c>
      <c r="U351" s="44">
        <v>274649</v>
      </c>
      <c r="V351" s="44">
        <v>90291</v>
      </c>
      <c r="W351" s="44">
        <v>0</v>
      </c>
      <c r="X351" s="44">
        <v>0</v>
      </c>
      <c r="Y351" s="44">
        <v>0</v>
      </c>
      <c r="Z351" s="44">
        <v>0</v>
      </c>
      <c r="AA351" s="44">
        <v>35718043</v>
      </c>
      <c r="AB351" s="44">
        <v>0</v>
      </c>
      <c r="AC351" s="44">
        <v>0</v>
      </c>
    </row>
    <row r="352" spans="1:29" x14ac:dyDescent="0.3">
      <c r="A352" s="46" t="s">
        <v>747</v>
      </c>
      <c r="B352" t="s">
        <v>1779</v>
      </c>
      <c r="C352">
        <v>1</v>
      </c>
      <c r="D352">
        <v>0</v>
      </c>
      <c r="E352" s="44">
        <v>46734982</v>
      </c>
      <c r="F352" s="44">
        <v>0</v>
      </c>
      <c r="G352" s="44">
        <v>0</v>
      </c>
      <c r="H352" s="44">
        <v>0</v>
      </c>
      <c r="I352" s="44">
        <v>8501629</v>
      </c>
      <c r="J352" s="44">
        <v>3769063</v>
      </c>
      <c r="K352" s="44">
        <v>0</v>
      </c>
      <c r="L352" s="44">
        <v>0</v>
      </c>
      <c r="M352" s="44">
        <v>0</v>
      </c>
      <c r="N352" s="44">
        <v>0</v>
      </c>
      <c r="O352" s="44">
        <v>0</v>
      </c>
      <c r="P352" s="44">
        <v>5204155</v>
      </c>
      <c r="Q352" s="44">
        <v>4676166</v>
      </c>
      <c r="R352" s="44">
        <v>397437</v>
      </c>
      <c r="S352" s="44">
        <v>130461</v>
      </c>
      <c r="T352" s="44">
        <v>54431</v>
      </c>
      <c r="U352" s="44">
        <v>522794</v>
      </c>
      <c r="V352" s="44">
        <v>143741</v>
      </c>
      <c r="W352" s="44">
        <v>0</v>
      </c>
      <c r="X352" s="44">
        <v>606120</v>
      </c>
      <c r="Y352" s="44">
        <v>0</v>
      </c>
      <c r="Z352" s="44">
        <v>0</v>
      </c>
      <c r="AA352" s="44">
        <v>70740979</v>
      </c>
      <c r="AB352" s="44">
        <v>0</v>
      </c>
      <c r="AC352" s="44">
        <v>0</v>
      </c>
    </row>
    <row r="353" spans="1:29" x14ac:dyDescent="0.3">
      <c r="A353" s="46" t="s">
        <v>729</v>
      </c>
      <c r="B353" t="s">
        <v>1780</v>
      </c>
      <c r="C353">
        <v>1</v>
      </c>
      <c r="D353">
        <v>0</v>
      </c>
      <c r="E353" s="44">
        <v>17368866</v>
      </c>
      <c r="F353" s="44">
        <v>0</v>
      </c>
      <c r="G353" s="44">
        <v>916120</v>
      </c>
      <c r="H353" s="44">
        <v>0</v>
      </c>
      <c r="I353" s="44">
        <v>3319522</v>
      </c>
      <c r="J353" s="44">
        <v>4789992</v>
      </c>
      <c r="K353" s="44">
        <v>0</v>
      </c>
      <c r="L353" s="44">
        <v>0</v>
      </c>
      <c r="M353" s="44">
        <v>0</v>
      </c>
      <c r="N353" s="44">
        <v>0</v>
      </c>
      <c r="O353" s="44">
        <v>0</v>
      </c>
      <c r="P353" s="44">
        <v>1975139</v>
      </c>
      <c r="Q353" s="44">
        <v>1030601</v>
      </c>
      <c r="R353" s="44">
        <v>103776</v>
      </c>
      <c r="S353" s="44">
        <v>55127</v>
      </c>
      <c r="T353" s="44">
        <v>23000</v>
      </c>
      <c r="U353" s="44">
        <v>186983</v>
      </c>
      <c r="V353" s="44">
        <v>57174</v>
      </c>
      <c r="W353" s="44">
        <v>0</v>
      </c>
      <c r="X353" s="44">
        <v>422144</v>
      </c>
      <c r="Y353" s="44">
        <v>22235</v>
      </c>
      <c r="Z353" s="44">
        <v>0</v>
      </c>
      <c r="AA353" s="44">
        <v>30270679</v>
      </c>
      <c r="AB353" s="44">
        <v>0</v>
      </c>
      <c r="AC353" s="44">
        <v>0</v>
      </c>
    </row>
    <row r="354" spans="1:29" x14ac:dyDescent="0.3">
      <c r="A354" s="46" t="s">
        <v>735</v>
      </c>
      <c r="B354" t="s">
        <v>1781</v>
      </c>
      <c r="C354">
        <v>1</v>
      </c>
      <c r="D354">
        <v>0</v>
      </c>
      <c r="E354" s="44">
        <v>6953690</v>
      </c>
      <c r="F354" s="44">
        <v>0</v>
      </c>
      <c r="G354" s="44">
        <v>0</v>
      </c>
      <c r="H354" s="44">
        <v>5932</v>
      </c>
      <c r="I354" s="44">
        <v>2140888</v>
      </c>
      <c r="J354" s="44">
        <v>1912295</v>
      </c>
      <c r="K354" s="44">
        <v>0</v>
      </c>
      <c r="L354" s="44">
        <v>0</v>
      </c>
      <c r="M354" s="44">
        <v>0</v>
      </c>
      <c r="N354" s="44">
        <v>0</v>
      </c>
      <c r="O354" s="44">
        <v>0</v>
      </c>
      <c r="P354" s="44">
        <v>1294280</v>
      </c>
      <c r="Q354" s="44">
        <v>790016</v>
      </c>
      <c r="R354" s="44">
        <v>23815</v>
      </c>
      <c r="S354" s="44">
        <v>60894</v>
      </c>
      <c r="T354" s="44">
        <v>25406</v>
      </c>
      <c r="U354" s="44">
        <v>175449</v>
      </c>
      <c r="V354" s="44">
        <v>63943</v>
      </c>
      <c r="W354" s="44">
        <v>0</v>
      </c>
      <c r="X354" s="44">
        <v>0</v>
      </c>
      <c r="Y354" s="44">
        <v>0</v>
      </c>
      <c r="Z354" s="44">
        <v>0</v>
      </c>
      <c r="AA354" s="44">
        <v>13446608</v>
      </c>
      <c r="AB354" s="44">
        <v>0</v>
      </c>
      <c r="AC354" s="44">
        <v>0</v>
      </c>
    </row>
    <row r="355" spans="1:29" x14ac:dyDescent="0.3">
      <c r="A355" s="46" t="s">
        <v>737</v>
      </c>
      <c r="B355" t="s">
        <v>1782</v>
      </c>
      <c r="C355">
        <v>1</v>
      </c>
      <c r="D355">
        <v>0</v>
      </c>
      <c r="E355" s="44">
        <v>10474906</v>
      </c>
      <c r="F355" s="44">
        <v>0</v>
      </c>
      <c r="G355" s="44">
        <v>0</v>
      </c>
      <c r="H355" s="44">
        <v>0</v>
      </c>
      <c r="I355" s="44">
        <v>2046967</v>
      </c>
      <c r="J355" s="44">
        <v>2516715</v>
      </c>
      <c r="K355" s="44">
        <v>0</v>
      </c>
      <c r="L355" s="44">
        <v>0</v>
      </c>
      <c r="M355" s="44">
        <v>0</v>
      </c>
      <c r="N355" s="44">
        <v>0</v>
      </c>
      <c r="O355" s="44">
        <v>0</v>
      </c>
      <c r="P355" s="44">
        <v>1707375</v>
      </c>
      <c r="Q355" s="44">
        <v>241937</v>
      </c>
      <c r="R355" s="44">
        <v>17664</v>
      </c>
      <c r="S355" s="44">
        <v>17662</v>
      </c>
      <c r="T355" s="44">
        <v>7368</v>
      </c>
      <c r="U355" s="44">
        <v>70366</v>
      </c>
      <c r="V355" s="44">
        <v>21799</v>
      </c>
      <c r="W355" s="44">
        <v>0</v>
      </c>
      <c r="X355" s="44">
        <v>1108021</v>
      </c>
      <c r="Y355" s="44">
        <v>0</v>
      </c>
      <c r="Z355" s="44">
        <v>0</v>
      </c>
      <c r="AA355" s="44">
        <v>18230780</v>
      </c>
      <c r="AB355" s="44">
        <v>0</v>
      </c>
      <c r="AC355" s="44">
        <v>0</v>
      </c>
    </row>
    <row r="356" spans="1:29" x14ac:dyDescent="0.3">
      <c r="A356" s="46" t="s">
        <v>731</v>
      </c>
      <c r="B356" t="s">
        <v>2458</v>
      </c>
      <c r="C356">
        <v>1</v>
      </c>
      <c r="D356">
        <v>0</v>
      </c>
      <c r="E356" s="44">
        <v>5530924</v>
      </c>
      <c r="F356" s="44">
        <v>0</v>
      </c>
      <c r="G356" s="44">
        <v>202348</v>
      </c>
      <c r="H356" s="44">
        <v>0</v>
      </c>
      <c r="I356" s="44">
        <v>1444685</v>
      </c>
      <c r="J356" s="44">
        <v>1039317</v>
      </c>
      <c r="K356" s="44">
        <v>0</v>
      </c>
      <c r="L356" s="44">
        <v>0</v>
      </c>
      <c r="M356" s="44">
        <v>0</v>
      </c>
      <c r="N356" s="44">
        <v>0</v>
      </c>
      <c r="O356" s="44">
        <v>0</v>
      </c>
      <c r="P356" s="44">
        <v>784359</v>
      </c>
      <c r="Q356" s="44">
        <v>83738</v>
      </c>
      <c r="R356" s="44">
        <v>0</v>
      </c>
      <c r="S356" s="44">
        <v>9303</v>
      </c>
      <c r="T356" s="44">
        <v>3881</v>
      </c>
      <c r="U356" s="44">
        <v>37222</v>
      </c>
      <c r="V356" s="44">
        <v>10595</v>
      </c>
      <c r="W356" s="44">
        <v>0</v>
      </c>
      <c r="X356" s="44">
        <v>0</v>
      </c>
      <c r="Y356" s="44">
        <v>0</v>
      </c>
      <c r="Z356" s="44">
        <v>0</v>
      </c>
      <c r="AA356" s="44">
        <v>9146372</v>
      </c>
      <c r="AB356" s="44">
        <v>0</v>
      </c>
      <c r="AC356" s="44">
        <v>0</v>
      </c>
    </row>
    <row r="357" spans="1:29" x14ac:dyDescent="0.3">
      <c r="A357" s="46" t="s">
        <v>761</v>
      </c>
      <c r="B357" t="s">
        <v>2459</v>
      </c>
      <c r="C357">
        <v>1</v>
      </c>
      <c r="D357">
        <v>0</v>
      </c>
      <c r="E357" s="44">
        <v>7753771</v>
      </c>
      <c r="F357" s="44">
        <v>0</v>
      </c>
      <c r="G357" s="44">
        <v>0</v>
      </c>
      <c r="H357" s="44">
        <v>0</v>
      </c>
      <c r="I357" s="44">
        <v>1948356</v>
      </c>
      <c r="J357" s="44">
        <v>3873826</v>
      </c>
      <c r="K357" s="44">
        <v>0</v>
      </c>
      <c r="L357" s="44">
        <v>0</v>
      </c>
      <c r="M357" s="44">
        <v>0</v>
      </c>
      <c r="N357" s="44">
        <v>0</v>
      </c>
      <c r="O357" s="44">
        <v>0</v>
      </c>
      <c r="P357" s="44">
        <v>1380083</v>
      </c>
      <c r="Q357" s="44">
        <v>517701</v>
      </c>
      <c r="R357" s="44">
        <v>33724</v>
      </c>
      <c r="S357" s="44">
        <v>26935</v>
      </c>
      <c r="T357" s="44">
        <v>11237</v>
      </c>
      <c r="U357" s="44">
        <v>107763</v>
      </c>
      <c r="V357" s="44">
        <v>32721</v>
      </c>
      <c r="W357" s="44">
        <v>0</v>
      </c>
      <c r="X357" s="44">
        <v>0</v>
      </c>
      <c r="Y357" s="44">
        <v>0</v>
      </c>
      <c r="Z357" s="44">
        <v>0</v>
      </c>
      <c r="AA357" s="44">
        <v>15686117</v>
      </c>
      <c r="AB357" s="44">
        <v>0</v>
      </c>
      <c r="AC357" s="44">
        <v>0</v>
      </c>
    </row>
    <row r="358" spans="1:29" x14ac:dyDescent="0.3">
      <c r="A358" s="46" t="s">
        <v>753</v>
      </c>
      <c r="B358" t="s">
        <v>2460</v>
      </c>
      <c r="C358">
        <v>1</v>
      </c>
      <c r="D358">
        <v>0</v>
      </c>
      <c r="E358" s="44">
        <v>9763879</v>
      </c>
      <c r="F358" s="44">
        <v>0</v>
      </c>
      <c r="G358" s="44">
        <v>0</v>
      </c>
      <c r="H358" s="44">
        <v>0</v>
      </c>
      <c r="I358" s="44">
        <v>1615540</v>
      </c>
      <c r="J358" s="44">
        <v>2715105</v>
      </c>
      <c r="K358" s="44">
        <v>0</v>
      </c>
      <c r="L358" s="44">
        <v>0</v>
      </c>
      <c r="M358" s="44">
        <v>0</v>
      </c>
      <c r="N358" s="44">
        <v>0</v>
      </c>
      <c r="O358" s="44">
        <v>0</v>
      </c>
      <c r="P358" s="44">
        <v>974404</v>
      </c>
      <c r="Q358" s="44">
        <v>287166</v>
      </c>
      <c r="R358" s="44">
        <v>28695</v>
      </c>
      <c r="S358" s="44">
        <v>21152</v>
      </c>
      <c r="T358" s="44">
        <v>8825</v>
      </c>
      <c r="U358" s="44">
        <v>79919</v>
      </c>
      <c r="V358" s="44">
        <v>25731</v>
      </c>
      <c r="W358" s="44">
        <v>0</v>
      </c>
      <c r="X358" s="44">
        <v>514180</v>
      </c>
      <c r="Y358" s="44">
        <v>0</v>
      </c>
      <c r="Z358" s="44">
        <v>0</v>
      </c>
      <c r="AA358" s="44">
        <v>16034596</v>
      </c>
      <c r="AB358" s="44">
        <v>0</v>
      </c>
      <c r="AC358" s="44">
        <v>100000</v>
      </c>
    </row>
    <row r="359" spans="1:29" x14ac:dyDescent="0.3">
      <c r="A359" s="46" t="s">
        <v>739</v>
      </c>
      <c r="B359" t="s">
        <v>2461</v>
      </c>
      <c r="C359">
        <v>1</v>
      </c>
      <c r="D359">
        <v>0</v>
      </c>
      <c r="E359" s="44">
        <v>7160281</v>
      </c>
      <c r="F359" s="44">
        <v>0</v>
      </c>
      <c r="G359" s="44">
        <v>0</v>
      </c>
      <c r="H359" s="44">
        <v>4921</v>
      </c>
      <c r="I359" s="44">
        <v>407971</v>
      </c>
      <c r="J359" s="44">
        <v>1410024</v>
      </c>
      <c r="K359" s="44">
        <v>0</v>
      </c>
      <c r="L359" s="44">
        <v>0</v>
      </c>
      <c r="M359" s="44">
        <v>0</v>
      </c>
      <c r="N359" s="44">
        <v>0</v>
      </c>
      <c r="O359" s="44">
        <v>0</v>
      </c>
      <c r="P359" s="44">
        <v>835796</v>
      </c>
      <c r="Q359" s="44">
        <v>180739</v>
      </c>
      <c r="R359" s="44">
        <v>0</v>
      </c>
      <c r="S359" s="44">
        <v>12269</v>
      </c>
      <c r="T359" s="44">
        <v>5118</v>
      </c>
      <c r="U359" s="44">
        <v>47358</v>
      </c>
      <c r="V359" s="44">
        <v>15262</v>
      </c>
      <c r="W359" s="44">
        <v>0</v>
      </c>
      <c r="X359" s="44">
        <v>57019</v>
      </c>
      <c r="Y359" s="44">
        <v>29850</v>
      </c>
      <c r="Z359" s="44">
        <v>0</v>
      </c>
      <c r="AA359" s="44">
        <v>10166608</v>
      </c>
      <c r="AB359" s="44">
        <v>0</v>
      </c>
      <c r="AC359" s="44">
        <v>0</v>
      </c>
    </row>
    <row r="360" spans="1:29" x14ac:dyDescent="0.3">
      <c r="A360" s="46" t="s">
        <v>727</v>
      </c>
      <c r="B360" t="s">
        <v>2462</v>
      </c>
      <c r="C360">
        <v>1</v>
      </c>
      <c r="D360">
        <v>0</v>
      </c>
      <c r="E360" s="44">
        <v>26777674</v>
      </c>
      <c r="F360" s="44">
        <v>0</v>
      </c>
      <c r="G360" s="44">
        <v>0</v>
      </c>
      <c r="H360" s="44">
        <v>0</v>
      </c>
      <c r="I360" s="44">
        <v>6284233</v>
      </c>
      <c r="J360" s="44">
        <v>4428740</v>
      </c>
      <c r="K360" s="44">
        <v>0</v>
      </c>
      <c r="L360" s="44">
        <v>0</v>
      </c>
      <c r="M360" s="44">
        <v>0</v>
      </c>
      <c r="N360" s="44">
        <v>0</v>
      </c>
      <c r="O360" s="44">
        <v>0</v>
      </c>
      <c r="P360" s="44">
        <v>3196941</v>
      </c>
      <c r="Q360" s="44">
        <v>1951937</v>
      </c>
      <c r="R360" s="44">
        <v>155967</v>
      </c>
      <c r="S360" s="44">
        <v>86855</v>
      </c>
      <c r="T360" s="44">
        <v>36237</v>
      </c>
      <c r="U360" s="44">
        <v>339074</v>
      </c>
      <c r="V360" s="44">
        <v>106076</v>
      </c>
      <c r="W360" s="44">
        <v>0</v>
      </c>
      <c r="X360" s="44">
        <v>0</v>
      </c>
      <c r="Y360" s="44">
        <v>0</v>
      </c>
      <c r="Z360" s="44">
        <v>0</v>
      </c>
      <c r="AA360" s="44">
        <v>43363734</v>
      </c>
      <c r="AB360" s="44">
        <v>0</v>
      </c>
      <c r="AC360" s="44">
        <v>0</v>
      </c>
    </row>
    <row r="361" spans="1:29" x14ac:dyDescent="0.3">
      <c r="A361" s="46" t="s">
        <v>733</v>
      </c>
      <c r="B361" t="s">
        <v>2463</v>
      </c>
      <c r="C361">
        <v>1</v>
      </c>
      <c r="D361">
        <v>0</v>
      </c>
      <c r="E361" s="44">
        <v>9726199</v>
      </c>
      <c r="F361" s="44">
        <v>0</v>
      </c>
      <c r="G361" s="44">
        <v>0</v>
      </c>
      <c r="H361" s="44">
        <v>0</v>
      </c>
      <c r="I361" s="44">
        <v>4136824</v>
      </c>
      <c r="J361" s="44">
        <v>2691521</v>
      </c>
      <c r="K361" s="44">
        <v>0</v>
      </c>
      <c r="L361" s="44">
        <v>0</v>
      </c>
      <c r="M361" s="44">
        <v>0</v>
      </c>
      <c r="N361" s="44">
        <v>0</v>
      </c>
      <c r="O361" s="44">
        <v>0</v>
      </c>
      <c r="P361" s="44">
        <v>2170691</v>
      </c>
      <c r="Q361" s="44">
        <v>737899</v>
      </c>
      <c r="R361" s="44">
        <v>0</v>
      </c>
      <c r="S361" s="44">
        <v>65268</v>
      </c>
      <c r="T361" s="44">
        <v>27231</v>
      </c>
      <c r="U361" s="44">
        <v>262650</v>
      </c>
      <c r="V361" s="44">
        <v>72121</v>
      </c>
      <c r="W361" s="44">
        <v>0</v>
      </c>
      <c r="X361" s="44">
        <v>0</v>
      </c>
      <c r="Y361" s="44">
        <v>0</v>
      </c>
      <c r="Z361" s="44">
        <v>0</v>
      </c>
      <c r="AA361" s="44">
        <v>19890404</v>
      </c>
      <c r="AB361" s="44">
        <v>0</v>
      </c>
      <c r="AC361" s="44">
        <v>0</v>
      </c>
    </row>
    <row r="362" spans="1:29" x14ac:dyDescent="0.3">
      <c r="A362" s="46" t="s">
        <v>745</v>
      </c>
      <c r="B362" t="s">
        <v>2464</v>
      </c>
      <c r="C362">
        <v>1</v>
      </c>
      <c r="D362">
        <v>0</v>
      </c>
      <c r="E362" s="44">
        <v>8517836</v>
      </c>
      <c r="F362" s="44">
        <v>0</v>
      </c>
      <c r="G362" s="44">
        <v>0</v>
      </c>
      <c r="H362" s="44">
        <v>0</v>
      </c>
      <c r="I362" s="44">
        <v>1947718</v>
      </c>
      <c r="J362" s="44">
        <v>3288264</v>
      </c>
      <c r="K362" s="44">
        <v>0</v>
      </c>
      <c r="L362" s="44">
        <v>0</v>
      </c>
      <c r="M362" s="44">
        <v>0</v>
      </c>
      <c r="N362" s="44">
        <v>0</v>
      </c>
      <c r="O362" s="44">
        <v>0</v>
      </c>
      <c r="P362" s="44">
        <v>1282956</v>
      </c>
      <c r="Q362" s="44">
        <v>522953</v>
      </c>
      <c r="R362" s="44">
        <v>105205</v>
      </c>
      <c r="S362" s="44">
        <v>23384</v>
      </c>
      <c r="T362" s="44">
        <v>9756</v>
      </c>
      <c r="U362" s="44">
        <v>92443</v>
      </c>
      <c r="V362" s="44">
        <v>26595</v>
      </c>
      <c r="W362" s="44">
        <v>0</v>
      </c>
      <c r="X362" s="44">
        <v>0</v>
      </c>
      <c r="Y362" s="44">
        <v>0</v>
      </c>
      <c r="Z362" s="44">
        <v>0</v>
      </c>
      <c r="AA362" s="44">
        <v>15817110</v>
      </c>
      <c r="AB362" s="44">
        <v>0</v>
      </c>
      <c r="AC362" s="44">
        <v>0</v>
      </c>
    </row>
    <row r="363" spans="1:29" x14ac:dyDescent="0.3">
      <c r="A363" s="46" t="s">
        <v>749</v>
      </c>
      <c r="B363" t="s">
        <v>2465</v>
      </c>
      <c r="C363">
        <v>1</v>
      </c>
      <c r="D363">
        <v>0</v>
      </c>
      <c r="E363" s="44">
        <v>5518085</v>
      </c>
      <c r="F363" s="44">
        <v>0</v>
      </c>
      <c r="G363" s="44">
        <v>0</v>
      </c>
      <c r="H363" s="44">
        <v>0</v>
      </c>
      <c r="I363" s="44">
        <v>1632000</v>
      </c>
      <c r="J363" s="44">
        <v>1874430</v>
      </c>
      <c r="K363" s="44">
        <v>0</v>
      </c>
      <c r="L363" s="44">
        <v>0</v>
      </c>
      <c r="M363" s="44">
        <v>0</v>
      </c>
      <c r="N363" s="44">
        <v>0</v>
      </c>
      <c r="O363" s="44">
        <v>0</v>
      </c>
      <c r="P363" s="44">
        <v>1022961</v>
      </c>
      <c r="Q363" s="44">
        <v>306244</v>
      </c>
      <c r="R363" s="44">
        <v>0</v>
      </c>
      <c r="S363" s="44">
        <v>12284</v>
      </c>
      <c r="T363" s="44">
        <v>5125</v>
      </c>
      <c r="U363" s="44">
        <v>49862</v>
      </c>
      <c r="V363" s="44">
        <v>14824</v>
      </c>
      <c r="W363" s="44">
        <v>0</v>
      </c>
      <c r="X363" s="44">
        <v>102620</v>
      </c>
      <c r="Y363" s="44">
        <v>18672</v>
      </c>
      <c r="Z363" s="44">
        <v>0</v>
      </c>
      <c r="AA363" s="44">
        <v>10557107</v>
      </c>
      <c r="AB363" s="44">
        <v>0</v>
      </c>
      <c r="AC363" s="44">
        <v>0</v>
      </c>
    </row>
    <row r="364" spans="1:29" x14ac:dyDescent="0.3">
      <c r="A364" s="46" t="s">
        <v>741</v>
      </c>
      <c r="B364" t="s">
        <v>2466</v>
      </c>
      <c r="C364">
        <v>1</v>
      </c>
      <c r="D364">
        <v>0</v>
      </c>
      <c r="E364" s="44">
        <v>43624448</v>
      </c>
      <c r="F364" s="44">
        <v>0</v>
      </c>
      <c r="G364" s="44">
        <v>0</v>
      </c>
      <c r="H364" s="44">
        <v>0</v>
      </c>
      <c r="I364" s="44">
        <v>6518727</v>
      </c>
      <c r="J364" s="44">
        <v>6605339</v>
      </c>
      <c r="K364" s="44">
        <v>0</v>
      </c>
      <c r="L364" s="44">
        <v>0</v>
      </c>
      <c r="M364" s="44">
        <v>0</v>
      </c>
      <c r="N364" s="44">
        <v>0</v>
      </c>
      <c r="O364" s="44">
        <v>0</v>
      </c>
      <c r="P364" s="44">
        <v>3812987</v>
      </c>
      <c r="Q364" s="44">
        <v>2396279</v>
      </c>
      <c r="R364" s="44">
        <v>139299</v>
      </c>
      <c r="S364" s="44">
        <v>105250</v>
      </c>
      <c r="T364" s="44">
        <v>43912</v>
      </c>
      <c r="U364" s="44">
        <v>427497</v>
      </c>
      <c r="V364" s="44">
        <v>125652</v>
      </c>
      <c r="W364" s="44">
        <v>0</v>
      </c>
      <c r="X364" s="44">
        <v>545680</v>
      </c>
      <c r="Y364" s="44">
        <v>87640</v>
      </c>
      <c r="Z364" s="44">
        <v>0</v>
      </c>
      <c r="AA364" s="44">
        <v>64432710</v>
      </c>
      <c r="AB364" s="44">
        <v>0</v>
      </c>
      <c r="AC364" s="44">
        <v>0</v>
      </c>
    </row>
    <row r="365" spans="1:29" x14ac:dyDescent="0.3">
      <c r="A365" s="46" t="s">
        <v>743</v>
      </c>
      <c r="B365" t="s">
        <v>2467</v>
      </c>
      <c r="C365">
        <v>1</v>
      </c>
      <c r="D365">
        <v>0</v>
      </c>
      <c r="E365" s="44">
        <v>1997782</v>
      </c>
      <c r="F365" s="44">
        <v>0</v>
      </c>
      <c r="G365" s="44">
        <v>136453</v>
      </c>
      <c r="H365" s="44">
        <v>5165</v>
      </c>
      <c r="I365" s="44">
        <v>549801</v>
      </c>
      <c r="J365" s="44">
        <v>881359</v>
      </c>
      <c r="K365" s="44">
        <v>0</v>
      </c>
      <c r="L365" s="44">
        <v>0</v>
      </c>
      <c r="M365" s="44">
        <v>0</v>
      </c>
      <c r="N365" s="44">
        <v>0</v>
      </c>
      <c r="O365" s="44">
        <v>0</v>
      </c>
      <c r="P365" s="44">
        <v>484550</v>
      </c>
      <c r="Q365" s="44">
        <v>91698</v>
      </c>
      <c r="R365" s="44">
        <v>0</v>
      </c>
      <c r="S365" s="44">
        <v>5588</v>
      </c>
      <c r="T365" s="44">
        <v>2331</v>
      </c>
      <c r="U365" s="44">
        <v>30931</v>
      </c>
      <c r="V365" s="44">
        <v>7141</v>
      </c>
      <c r="W365" s="44">
        <v>0</v>
      </c>
      <c r="X365" s="44">
        <v>410824</v>
      </c>
      <c r="Y365" s="44">
        <v>0</v>
      </c>
      <c r="Z365" s="44">
        <v>0</v>
      </c>
      <c r="AA365" s="44">
        <v>4603623</v>
      </c>
      <c r="AB365" s="44">
        <v>0</v>
      </c>
      <c r="AC365" s="44">
        <v>0</v>
      </c>
    </row>
    <row r="366" spans="1:29" x14ac:dyDescent="0.3">
      <c r="A366" s="46" t="s">
        <v>751</v>
      </c>
      <c r="B366" t="s">
        <v>2468</v>
      </c>
      <c r="C366">
        <v>1</v>
      </c>
      <c r="D366">
        <v>0</v>
      </c>
      <c r="E366" s="44">
        <v>4113363</v>
      </c>
      <c r="F366" s="44">
        <v>0</v>
      </c>
      <c r="G366" s="44">
        <v>0</v>
      </c>
      <c r="H366" s="44">
        <v>0</v>
      </c>
      <c r="I366" s="44">
        <v>468772</v>
      </c>
      <c r="J366" s="44">
        <v>2886549</v>
      </c>
      <c r="K366" s="44">
        <v>0</v>
      </c>
      <c r="L366" s="44">
        <v>0</v>
      </c>
      <c r="M366" s="44">
        <v>0</v>
      </c>
      <c r="N366" s="44">
        <v>0</v>
      </c>
      <c r="O366" s="44">
        <v>0</v>
      </c>
      <c r="P366" s="44">
        <v>868321</v>
      </c>
      <c r="Q366" s="44">
        <v>51361</v>
      </c>
      <c r="R366" s="44">
        <v>0</v>
      </c>
      <c r="S366" s="44">
        <v>19954</v>
      </c>
      <c r="T366" s="44">
        <v>2531</v>
      </c>
      <c r="U366" s="44">
        <v>77589</v>
      </c>
      <c r="V366" s="44">
        <v>8639</v>
      </c>
      <c r="W366" s="44">
        <v>0</v>
      </c>
      <c r="X366" s="44">
        <v>0</v>
      </c>
      <c r="Y366" s="44">
        <v>1066</v>
      </c>
      <c r="Z366" s="44">
        <v>0</v>
      </c>
      <c r="AA366" s="44">
        <v>8498145</v>
      </c>
      <c r="AB366" s="44">
        <v>0</v>
      </c>
      <c r="AC366" s="44">
        <v>0</v>
      </c>
    </row>
    <row r="367" spans="1:29" x14ac:dyDescent="0.3">
      <c r="A367" s="46" t="s">
        <v>755</v>
      </c>
      <c r="B367" t="s">
        <v>2469</v>
      </c>
      <c r="C367">
        <v>1</v>
      </c>
      <c r="D367">
        <v>1</v>
      </c>
      <c r="E367" s="44">
        <v>288485296</v>
      </c>
      <c r="F367" s="44">
        <v>3375232</v>
      </c>
      <c r="G367" s="44">
        <v>0</v>
      </c>
      <c r="H367" s="44">
        <v>187614</v>
      </c>
      <c r="I367" s="44">
        <v>18870441</v>
      </c>
      <c r="J367" s="44">
        <v>26563188</v>
      </c>
      <c r="K367" s="44">
        <v>0</v>
      </c>
      <c r="L367" s="44">
        <v>0</v>
      </c>
      <c r="M367" s="44">
        <v>1124466</v>
      </c>
      <c r="N367" s="44">
        <v>7023123</v>
      </c>
      <c r="O367" s="44">
        <v>6103819</v>
      </c>
      <c r="P367" s="44">
        <v>0</v>
      </c>
      <c r="Q367" s="44">
        <v>4447480</v>
      </c>
      <c r="R367" s="44">
        <v>867489</v>
      </c>
      <c r="S367" s="44">
        <v>332377</v>
      </c>
      <c r="T367" s="44">
        <v>138675</v>
      </c>
      <c r="U367" s="44">
        <v>1317907</v>
      </c>
      <c r="V367" s="44">
        <v>460703</v>
      </c>
      <c r="W367" s="44">
        <v>0</v>
      </c>
      <c r="X367" s="44">
        <v>14255222</v>
      </c>
      <c r="Y367" s="44">
        <v>0</v>
      </c>
      <c r="Z367" s="44">
        <v>2328394</v>
      </c>
      <c r="AA367" s="44">
        <v>375881426</v>
      </c>
      <c r="AB367" s="44">
        <v>0</v>
      </c>
      <c r="AC367" s="44">
        <v>14607303</v>
      </c>
    </row>
    <row r="368" spans="1:29" x14ac:dyDescent="0.3">
      <c r="A368" s="46" t="s">
        <v>757</v>
      </c>
      <c r="B368" t="s">
        <v>2470</v>
      </c>
      <c r="C368">
        <v>1</v>
      </c>
      <c r="D368">
        <v>0</v>
      </c>
      <c r="E368" s="44">
        <v>6392852</v>
      </c>
      <c r="F368" s="44">
        <v>0</v>
      </c>
      <c r="G368" s="44">
        <v>0</v>
      </c>
      <c r="H368" s="44">
        <v>0</v>
      </c>
      <c r="I368" s="44">
        <v>812111</v>
      </c>
      <c r="J368" s="44">
        <v>1729703</v>
      </c>
      <c r="K368" s="44">
        <v>0</v>
      </c>
      <c r="L368" s="44">
        <v>0</v>
      </c>
      <c r="M368" s="44">
        <v>0</v>
      </c>
      <c r="N368" s="44">
        <v>0</v>
      </c>
      <c r="O368" s="44">
        <v>0</v>
      </c>
      <c r="P368" s="44">
        <v>923008</v>
      </c>
      <c r="Q368" s="44">
        <v>136767</v>
      </c>
      <c r="R368" s="44">
        <v>0</v>
      </c>
      <c r="S368" s="44">
        <v>13138</v>
      </c>
      <c r="T368" s="44">
        <v>5079</v>
      </c>
      <c r="U368" s="44">
        <v>52018</v>
      </c>
      <c r="V368" s="44">
        <v>13881</v>
      </c>
      <c r="W368" s="44">
        <v>0</v>
      </c>
      <c r="X368" s="44">
        <v>0</v>
      </c>
      <c r="Y368" s="44">
        <v>0</v>
      </c>
      <c r="Z368" s="44">
        <v>0</v>
      </c>
      <c r="AA368" s="44">
        <v>10078557</v>
      </c>
      <c r="AB368" s="44">
        <v>0</v>
      </c>
      <c r="AC368" s="44">
        <v>0</v>
      </c>
    </row>
    <row r="369" spans="1:29" x14ac:dyDescent="0.3">
      <c r="A369" s="46" t="s">
        <v>764</v>
      </c>
      <c r="B369" t="s">
        <v>2471</v>
      </c>
      <c r="C369">
        <v>1</v>
      </c>
      <c r="D369">
        <v>0</v>
      </c>
      <c r="E369" s="44">
        <v>18639297</v>
      </c>
      <c r="F369" s="44">
        <v>0</v>
      </c>
      <c r="G369" s="44">
        <v>0</v>
      </c>
      <c r="H369" s="44">
        <v>0</v>
      </c>
      <c r="I369" s="44">
        <v>2282762</v>
      </c>
      <c r="J369" s="44">
        <v>3217477</v>
      </c>
      <c r="K369" s="44">
        <v>0</v>
      </c>
      <c r="L369" s="44">
        <v>0</v>
      </c>
      <c r="M369" s="44">
        <v>0</v>
      </c>
      <c r="N369" s="44">
        <v>0</v>
      </c>
      <c r="O369" s="44">
        <v>0</v>
      </c>
      <c r="P369" s="44">
        <v>1588775</v>
      </c>
      <c r="Q369" s="44">
        <v>644646</v>
      </c>
      <c r="R369" s="44">
        <v>252649</v>
      </c>
      <c r="S369" s="44">
        <v>53404</v>
      </c>
      <c r="T369" s="44">
        <v>22281</v>
      </c>
      <c r="U369" s="44">
        <v>201662</v>
      </c>
      <c r="V369" s="44">
        <v>51247</v>
      </c>
      <c r="W369" s="44">
        <v>0</v>
      </c>
      <c r="X369" s="44">
        <v>265121</v>
      </c>
      <c r="Y369" s="44">
        <v>0</v>
      </c>
      <c r="Z369" s="44">
        <v>0</v>
      </c>
      <c r="AA369" s="44">
        <v>27219321</v>
      </c>
      <c r="AB369" s="44">
        <v>0</v>
      </c>
      <c r="AC369" s="44">
        <v>0</v>
      </c>
    </row>
    <row r="370" spans="1:29" x14ac:dyDescent="0.3">
      <c r="A370" s="46" t="s">
        <v>766</v>
      </c>
      <c r="B370" t="s">
        <v>1797</v>
      </c>
      <c r="C370">
        <v>1</v>
      </c>
      <c r="D370">
        <v>0</v>
      </c>
      <c r="E370" s="44">
        <v>6470729</v>
      </c>
      <c r="F370" s="44">
        <v>0</v>
      </c>
      <c r="G370" s="44">
        <v>0</v>
      </c>
      <c r="H370" s="44">
        <v>0</v>
      </c>
      <c r="I370" s="44">
        <v>865102</v>
      </c>
      <c r="J370" s="44">
        <v>2135735</v>
      </c>
      <c r="K370" s="44">
        <v>0</v>
      </c>
      <c r="L370" s="44">
        <v>0</v>
      </c>
      <c r="M370" s="44">
        <v>0</v>
      </c>
      <c r="N370" s="44">
        <v>0</v>
      </c>
      <c r="O370" s="44">
        <v>0</v>
      </c>
      <c r="P370" s="44">
        <v>759824</v>
      </c>
      <c r="Q370" s="44">
        <v>332806</v>
      </c>
      <c r="R370" s="44">
        <v>80815</v>
      </c>
      <c r="S370" s="44">
        <v>12973</v>
      </c>
      <c r="T370" s="44">
        <v>5412</v>
      </c>
      <c r="U370" s="44">
        <v>51474</v>
      </c>
      <c r="V370" s="44">
        <v>14859</v>
      </c>
      <c r="W370" s="44">
        <v>0</v>
      </c>
      <c r="X370" s="44">
        <v>53997</v>
      </c>
      <c r="Y370" s="44">
        <v>0</v>
      </c>
      <c r="Z370" s="44">
        <v>0</v>
      </c>
      <c r="AA370" s="44">
        <v>10783726</v>
      </c>
      <c r="AB370" s="44">
        <v>0</v>
      </c>
      <c r="AC370" s="44">
        <v>0</v>
      </c>
    </row>
    <row r="371" spans="1:29" x14ac:dyDescent="0.3">
      <c r="A371" s="46" t="s">
        <v>768</v>
      </c>
      <c r="B371" t="s">
        <v>2472</v>
      </c>
      <c r="C371">
        <v>1</v>
      </c>
      <c r="D371">
        <v>0</v>
      </c>
      <c r="E371" s="44">
        <v>20589664</v>
      </c>
      <c r="F371" s="44">
        <v>0</v>
      </c>
      <c r="G371" s="44">
        <v>0</v>
      </c>
      <c r="H371" s="44">
        <v>9996</v>
      </c>
      <c r="I371" s="44">
        <v>1815960</v>
      </c>
      <c r="J371" s="44">
        <v>6635654</v>
      </c>
      <c r="K371" s="44">
        <v>416152</v>
      </c>
      <c r="L371" s="44">
        <v>0</v>
      </c>
      <c r="M371" s="44">
        <v>0</v>
      </c>
      <c r="N371" s="44">
        <v>0</v>
      </c>
      <c r="O371" s="44">
        <v>0</v>
      </c>
      <c r="P371" s="44">
        <v>2233691</v>
      </c>
      <c r="Q371" s="44">
        <v>1693841</v>
      </c>
      <c r="R371" s="44">
        <v>165021</v>
      </c>
      <c r="S371" s="44">
        <v>34080</v>
      </c>
      <c r="T371" s="44">
        <v>14218</v>
      </c>
      <c r="U371" s="44">
        <v>131704</v>
      </c>
      <c r="V371" s="44">
        <v>41292</v>
      </c>
      <c r="W371" s="44">
        <v>0</v>
      </c>
      <c r="X371" s="44">
        <v>789718</v>
      </c>
      <c r="Y371" s="44">
        <v>0</v>
      </c>
      <c r="Z371" s="44">
        <v>0</v>
      </c>
      <c r="AA371" s="44">
        <v>34570991</v>
      </c>
      <c r="AB371" s="44">
        <v>0</v>
      </c>
      <c r="AC371" s="44">
        <v>257750</v>
      </c>
    </row>
    <row r="372" spans="1:29" x14ac:dyDescent="0.3">
      <c r="A372" s="46" t="s">
        <v>770</v>
      </c>
      <c r="B372" t="s">
        <v>1799</v>
      </c>
      <c r="C372">
        <v>1</v>
      </c>
      <c r="D372">
        <v>0</v>
      </c>
      <c r="E372" s="44">
        <v>10593158</v>
      </c>
      <c r="F372" s="44">
        <v>0</v>
      </c>
      <c r="G372" s="44">
        <v>0</v>
      </c>
      <c r="H372" s="44">
        <v>0</v>
      </c>
      <c r="I372" s="44">
        <v>1398725</v>
      </c>
      <c r="J372" s="44">
        <v>1186229</v>
      </c>
      <c r="K372" s="44">
        <v>176587</v>
      </c>
      <c r="L372" s="44">
        <v>0</v>
      </c>
      <c r="M372" s="44">
        <v>0</v>
      </c>
      <c r="N372" s="44">
        <v>0</v>
      </c>
      <c r="O372" s="44">
        <v>0</v>
      </c>
      <c r="P372" s="44">
        <v>799075</v>
      </c>
      <c r="Q372" s="44">
        <v>566873</v>
      </c>
      <c r="R372" s="44">
        <v>61814</v>
      </c>
      <c r="S372" s="44">
        <v>17632</v>
      </c>
      <c r="T372" s="44">
        <v>7356</v>
      </c>
      <c r="U372" s="44">
        <v>70541</v>
      </c>
      <c r="V372" s="44">
        <v>13701</v>
      </c>
      <c r="W372" s="44">
        <v>0</v>
      </c>
      <c r="X372" s="44">
        <v>321383</v>
      </c>
      <c r="Y372" s="44">
        <v>0</v>
      </c>
      <c r="Z372" s="44">
        <v>0</v>
      </c>
      <c r="AA372" s="44">
        <v>15213074</v>
      </c>
      <c r="AB372" s="44">
        <v>0</v>
      </c>
      <c r="AC372" s="44">
        <v>0</v>
      </c>
    </row>
    <row r="373" spans="1:29" x14ac:dyDescent="0.3">
      <c r="A373" s="46" t="s">
        <v>774</v>
      </c>
      <c r="B373" t="s">
        <v>1800</v>
      </c>
      <c r="C373">
        <v>1</v>
      </c>
      <c r="D373">
        <v>0</v>
      </c>
      <c r="E373" s="44">
        <v>5765433</v>
      </c>
      <c r="F373" s="44">
        <v>0</v>
      </c>
      <c r="G373" s="44">
        <v>0</v>
      </c>
      <c r="H373" s="44">
        <v>2534</v>
      </c>
      <c r="I373" s="44">
        <v>903852</v>
      </c>
      <c r="J373" s="44">
        <v>1074762</v>
      </c>
      <c r="K373" s="44">
        <v>0</v>
      </c>
      <c r="L373" s="44">
        <v>0</v>
      </c>
      <c r="M373" s="44">
        <v>0</v>
      </c>
      <c r="N373" s="44">
        <v>0</v>
      </c>
      <c r="O373" s="44">
        <v>0</v>
      </c>
      <c r="P373" s="44">
        <v>1044356</v>
      </c>
      <c r="Q373" s="44">
        <v>645612</v>
      </c>
      <c r="R373" s="44">
        <v>78597</v>
      </c>
      <c r="S373" s="44">
        <v>12134</v>
      </c>
      <c r="T373" s="44">
        <v>5062</v>
      </c>
      <c r="U373" s="44">
        <v>48173</v>
      </c>
      <c r="V373" s="44">
        <v>15506</v>
      </c>
      <c r="W373" s="44">
        <v>0</v>
      </c>
      <c r="X373" s="44">
        <v>60164</v>
      </c>
      <c r="Y373" s="44">
        <v>0</v>
      </c>
      <c r="Z373" s="44">
        <v>0</v>
      </c>
      <c r="AA373" s="44">
        <v>9656185</v>
      </c>
      <c r="AB373" s="44">
        <v>0</v>
      </c>
      <c r="AC373" s="44">
        <v>0</v>
      </c>
    </row>
    <row r="374" spans="1:29" x14ac:dyDescent="0.3">
      <c r="A374" s="46" t="s">
        <v>776</v>
      </c>
      <c r="B374" t="s">
        <v>2473</v>
      </c>
      <c r="C374">
        <v>1</v>
      </c>
      <c r="D374">
        <v>0</v>
      </c>
      <c r="E374" s="44">
        <v>4994395</v>
      </c>
      <c r="F374" s="44">
        <v>0</v>
      </c>
      <c r="G374" s="44">
        <v>258763</v>
      </c>
      <c r="H374" s="44">
        <v>11222</v>
      </c>
      <c r="I374" s="44">
        <v>657099</v>
      </c>
      <c r="J374" s="44">
        <v>1348852</v>
      </c>
      <c r="K374" s="44">
        <v>0</v>
      </c>
      <c r="L374" s="44">
        <v>0</v>
      </c>
      <c r="M374" s="44">
        <v>0</v>
      </c>
      <c r="N374" s="44">
        <v>0</v>
      </c>
      <c r="O374" s="44">
        <v>0</v>
      </c>
      <c r="P374" s="44">
        <v>602569</v>
      </c>
      <c r="Q374" s="44">
        <v>164159</v>
      </c>
      <c r="R374" s="44">
        <v>31108</v>
      </c>
      <c r="S374" s="44">
        <v>9782</v>
      </c>
      <c r="T374" s="44">
        <v>4081</v>
      </c>
      <c r="U374" s="44">
        <v>38562</v>
      </c>
      <c r="V374" s="44">
        <v>6069</v>
      </c>
      <c r="W374" s="44">
        <v>0</v>
      </c>
      <c r="X374" s="44">
        <v>45988</v>
      </c>
      <c r="Y374" s="44">
        <v>0</v>
      </c>
      <c r="Z374" s="44">
        <v>0</v>
      </c>
      <c r="AA374" s="44">
        <v>8172649</v>
      </c>
      <c r="AB374" s="44">
        <v>0</v>
      </c>
      <c r="AC374" s="44">
        <v>0</v>
      </c>
    </row>
    <row r="375" spans="1:29" x14ac:dyDescent="0.3">
      <c r="A375" s="46" t="s">
        <v>778</v>
      </c>
      <c r="B375" t="s">
        <v>1802</v>
      </c>
      <c r="C375">
        <v>1</v>
      </c>
      <c r="D375">
        <v>0</v>
      </c>
      <c r="E375" s="44">
        <v>13952683</v>
      </c>
      <c r="F375" s="44">
        <v>0</v>
      </c>
      <c r="G375" s="44">
        <v>0</v>
      </c>
      <c r="H375" s="44">
        <v>0</v>
      </c>
      <c r="I375" s="44">
        <v>1818805</v>
      </c>
      <c r="J375" s="44">
        <v>2384511</v>
      </c>
      <c r="K375" s="44">
        <v>44991</v>
      </c>
      <c r="L375" s="44">
        <v>0</v>
      </c>
      <c r="M375" s="44">
        <v>0</v>
      </c>
      <c r="N375" s="44">
        <v>0</v>
      </c>
      <c r="O375" s="44">
        <v>0</v>
      </c>
      <c r="P375" s="44">
        <v>2047648</v>
      </c>
      <c r="Q375" s="44">
        <v>679045</v>
      </c>
      <c r="R375" s="44">
        <v>134002</v>
      </c>
      <c r="S375" s="44">
        <v>23564</v>
      </c>
      <c r="T375" s="44">
        <v>9831</v>
      </c>
      <c r="U375" s="44">
        <v>93317</v>
      </c>
      <c r="V375" s="44">
        <v>29731</v>
      </c>
      <c r="W375" s="44">
        <v>0</v>
      </c>
      <c r="X375" s="44">
        <v>534324</v>
      </c>
      <c r="Y375" s="44">
        <v>0</v>
      </c>
      <c r="Z375" s="44">
        <v>0</v>
      </c>
      <c r="AA375" s="44">
        <v>21752452</v>
      </c>
      <c r="AB375" s="44">
        <v>0</v>
      </c>
      <c r="AC375" s="44">
        <v>0</v>
      </c>
    </row>
    <row r="376" spans="1:29" x14ac:dyDescent="0.3">
      <c r="A376" s="46" t="s">
        <v>772</v>
      </c>
      <c r="B376" t="s">
        <v>2474</v>
      </c>
      <c r="C376">
        <v>1</v>
      </c>
      <c r="D376">
        <v>0</v>
      </c>
      <c r="E376" s="44">
        <v>5683088</v>
      </c>
      <c r="F376" s="44">
        <v>0</v>
      </c>
      <c r="G376" s="44">
        <v>135290</v>
      </c>
      <c r="H376" s="44">
        <v>2481</v>
      </c>
      <c r="I376" s="44">
        <v>591845</v>
      </c>
      <c r="J376" s="44">
        <v>347561</v>
      </c>
      <c r="K376" s="44">
        <v>0</v>
      </c>
      <c r="L376" s="44">
        <v>0</v>
      </c>
      <c r="M376" s="44">
        <v>0</v>
      </c>
      <c r="N376" s="44">
        <v>0</v>
      </c>
      <c r="O376" s="44">
        <v>0</v>
      </c>
      <c r="P376" s="44">
        <v>475917</v>
      </c>
      <c r="Q376" s="44">
        <v>81342</v>
      </c>
      <c r="R376" s="44">
        <v>67320</v>
      </c>
      <c r="S376" s="44">
        <v>8659</v>
      </c>
      <c r="T376" s="44">
        <v>3612</v>
      </c>
      <c r="U376" s="44">
        <v>34484</v>
      </c>
      <c r="V376" s="44">
        <v>5959</v>
      </c>
      <c r="W376" s="44">
        <v>0</v>
      </c>
      <c r="X376" s="44">
        <v>97200</v>
      </c>
      <c r="Y376" s="44">
        <v>0</v>
      </c>
      <c r="Z376" s="44">
        <v>0</v>
      </c>
      <c r="AA376" s="44">
        <v>7534758</v>
      </c>
      <c r="AB376" s="44">
        <v>0</v>
      </c>
      <c r="AC376" s="44">
        <v>0</v>
      </c>
    </row>
    <row r="377" spans="1:29" x14ac:dyDescent="0.3">
      <c r="A377" s="46" t="s">
        <v>780</v>
      </c>
      <c r="B377" t="s">
        <v>2475</v>
      </c>
      <c r="C377">
        <v>1</v>
      </c>
      <c r="D377">
        <v>0</v>
      </c>
      <c r="E377" s="44">
        <v>12250284</v>
      </c>
      <c r="F377" s="44">
        <v>0</v>
      </c>
      <c r="G377" s="44">
        <v>0</v>
      </c>
      <c r="H377" s="44">
        <v>0</v>
      </c>
      <c r="I377" s="44">
        <v>2897689</v>
      </c>
      <c r="J377" s="44">
        <v>5582877</v>
      </c>
      <c r="K377" s="44">
        <v>0</v>
      </c>
      <c r="L377" s="44">
        <v>0</v>
      </c>
      <c r="M377" s="44">
        <v>0</v>
      </c>
      <c r="N377" s="44">
        <v>0</v>
      </c>
      <c r="O377" s="44">
        <v>0</v>
      </c>
      <c r="P377" s="44">
        <v>1725528</v>
      </c>
      <c r="Q377" s="44">
        <v>906207</v>
      </c>
      <c r="R377" s="44">
        <v>260088</v>
      </c>
      <c r="S377" s="44">
        <v>64579</v>
      </c>
      <c r="T377" s="44">
        <v>26943</v>
      </c>
      <c r="U377" s="44">
        <v>260378</v>
      </c>
      <c r="V377" s="44">
        <v>67813</v>
      </c>
      <c r="W377" s="44">
        <v>0</v>
      </c>
      <c r="X377" s="44">
        <v>543600</v>
      </c>
      <c r="Y377" s="44">
        <v>0</v>
      </c>
      <c r="Z377" s="44">
        <v>0</v>
      </c>
      <c r="AA377" s="44">
        <v>24585986</v>
      </c>
      <c r="AB377" s="44">
        <v>0</v>
      </c>
      <c r="AC377" s="44">
        <v>0</v>
      </c>
    </row>
    <row r="378" spans="1:29" x14ac:dyDescent="0.3">
      <c r="A378" s="46" t="s">
        <v>815</v>
      </c>
      <c r="B378" t="s">
        <v>1805</v>
      </c>
      <c r="C378">
        <v>1</v>
      </c>
      <c r="D378">
        <v>0</v>
      </c>
      <c r="E378" s="44">
        <v>21876807</v>
      </c>
      <c r="F378" s="44">
        <v>0</v>
      </c>
      <c r="G378" s="44">
        <v>500874</v>
      </c>
      <c r="H378" s="44">
        <v>0</v>
      </c>
      <c r="I378" s="44">
        <v>4938543</v>
      </c>
      <c r="J378" s="44">
        <v>4520023</v>
      </c>
      <c r="K378" s="44">
        <v>0</v>
      </c>
      <c r="L378" s="44">
        <v>0</v>
      </c>
      <c r="M378" s="44">
        <v>0</v>
      </c>
      <c r="N378" s="44">
        <v>0</v>
      </c>
      <c r="O378" s="44">
        <v>0</v>
      </c>
      <c r="P378" s="44">
        <v>2879060</v>
      </c>
      <c r="Q378" s="44">
        <v>1933559</v>
      </c>
      <c r="R378" s="44">
        <v>305825</v>
      </c>
      <c r="S378" s="44">
        <v>54425</v>
      </c>
      <c r="T378" s="44">
        <v>25025</v>
      </c>
      <c r="U378" s="44">
        <v>171154</v>
      </c>
      <c r="V378" s="44">
        <v>64824</v>
      </c>
      <c r="W378" s="44">
        <v>1315058</v>
      </c>
      <c r="X378" s="44">
        <v>255245</v>
      </c>
      <c r="Y378" s="44">
        <v>17651</v>
      </c>
      <c r="Z378" s="44">
        <v>0</v>
      </c>
      <c r="AA378" s="44">
        <v>38858073</v>
      </c>
      <c r="AB378" s="44">
        <v>0</v>
      </c>
      <c r="AC378" s="44">
        <v>0</v>
      </c>
    </row>
    <row r="379" spans="1:29" x14ac:dyDescent="0.3">
      <c r="A379" s="46" t="s">
        <v>783</v>
      </c>
      <c r="B379" t="s">
        <v>2476</v>
      </c>
      <c r="C379">
        <v>1</v>
      </c>
      <c r="D379">
        <v>0</v>
      </c>
      <c r="E379" s="44">
        <v>4077824</v>
      </c>
      <c r="F379" s="44">
        <v>0</v>
      </c>
      <c r="G379" s="44">
        <v>192726</v>
      </c>
      <c r="H379" s="44">
        <v>0</v>
      </c>
      <c r="I379" s="44">
        <v>908528</v>
      </c>
      <c r="J379" s="44">
        <v>963279</v>
      </c>
      <c r="K379" s="44">
        <v>0</v>
      </c>
      <c r="L379" s="44">
        <v>0</v>
      </c>
      <c r="M379" s="44">
        <v>0</v>
      </c>
      <c r="N379" s="44">
        <v>0</v>
      </c>
      <c r="O379" s="44">
        <v>0</v>
      </c>
      <c r="P379" s="44">
        <v>666653</v>
      </c>
      <c r="Q379" s="44">
        <v>717940</v>
      </c>
      <c r="R379" s="44">
        <v>306533</v>
      </c>
      <c r="S379" s="44">
        <v>15460</v>
      </c>
      <c r="T379" s="44">
        <v>6450</v>
      </c>
      <c r="U379" s="44">
        <v>44894</v>
      </c>
      <c r="V379" s="44">
        <v>14611</v>
      </c>
      <c r="W379" s="44">
        <v>0</v>
      </c>
      <c r="X379" s="44">
        <v>0</v>
      </c>
      <c r="Y379" s="44">
        <v>28906</v>
      </c>
      <c r="Z379" s="44">
        <v>0</v>
      </c>
      <c r="AA379" s="44">
        <v>7943804</v>
      </c>
      <c r="AB379" s="44">
        <v>0</v>
      </c>
      <c r="AC379" s="44">
        <v>0</v>
      </c>
    </row>
    <row r="380" spans="1:29" x14ac:dyDescent="0.3">
      <c r="A380" s="46" t="s">
        <v>785</v>
      </c>
      <c r="B380" t="s">
        <v>2477</v>
      </c>
      <c r="C380">
        <v>1</v>
      </c>
      <c r="D380">
        <v>0</v>
      </c>
      <c r="E380" s="44">
        <v>12103751</v>
      </c>
      <c r="F380" s="44">
        <v>0</v>
      </c>
      <c r="G380" s="44">
        <v>344880</v>
      </c>
      <c r="H380" s="44">
        <v>0</v>
      </c>
      <c r="I380" s="44">
        <v>2568905</v>
      </c>
      <c r="J380" s="44">
        <v>2731710</v>
      </c>
      <c r="K380" s="44">
        <v>0</v>
      </c>
      <c r="L380" s="44">
        <v>0</v>
      </c>
      <c r="M380" s="44">
        <v>0</v>
      </c>
      <c r="N380" s="44">
        <v>0</v>
      </c>
      <c r="O380" s="44">
        <v>0</v>
      </c>
      <c r="P380" s="44">
        <v>1405486</v>
      </c>
      <c r="Q380" s="44">
        <v>570014</v>
      </c>
      <c r="R380" s="44">
        <v>846662</v>
      </c>
      <c r="S380" s="44">
        <v>51622</v>
      </c>
      <c r="T380" s="44">
        <v>19628</v>
      </c>
      <c r="U380" s="44">
        <v>188614</v>
      </c>
      <c r="V380" s="44">
        <v>55957</v>
      </c>
      <c r="W380" s="44">
        <v>0</v>
      </c>
      <c r="X380" s="44">
        <v>0</v>
      </c>
      <c r="Y380" s="44">
        <v>0</v>
      </c>
      <c r="Z380" s="44">
        <v>0</v>
      </c>
      <c r="AA380" s="44">
        <v>20887229</v>
      </c>
      <c r="AB380" s="44">
        <v>0</v>
      </c>
      <c r="AC380" s="44">
        <v>0</v>
      </c>
    </row>
    <row r="381" spans="1:29" x14ac:dyDescent="0.3">
      <c r="A381" s="46" t="s">
        <v>805</v>
      </c>
      <c r="B381" t="s">
        <v>2478</v>
      </c>
      <c r="C381">
        <v>1</v>
      </c>
      <c r="D381">
        <v>0</v>
      </c>
      <c r="E381" s="44">
        <v>39297243</v>
      </c>
      <c r="F381" s="44">
        <v>0</v>
      </c>
      <c r="G381" s="44">
        <v>646971</v>
      </c>
      <c r="H381" s="44">
        <v>5252</v>
      </c>
      <c r="I381" s="44">
        <v>7045399</v>
      </c>
      <c r="J381" s="44">
        <v>5244596</v>
      </c>
      <c r="K381" s="44">
        <v>0</v>
      </c>
      <c r="L381" s="44">
        <v>0</v>
      </c>
      <c r="M381" s="44">
        <v>0</v>
      </c>
      <c r="N381" s="44">
        <v>0</v>
      </c>
      <c r="O381" s="44">
        <v>0</v>
      </c>
      <c r="P381" s="44">
        <v>2516057</v>
      </c>
      <c r="Q381" s="44">
        <v>2681204</v>
      </c>
      <c r="R381" s="44">
        <v>1023527</v>
      </c>
      <c r="S381" s="44">
        <v>85911</v>
      </c>
      <c r="T381" s="44">
        <v>24475</v>
      </c>
      <c r="U381" s="44">
        <v>333074</v>
      </c>
      <c r="V381" s="44">
        <v>100482</v>
      </c>
      <c r="W381" s="44">
        <v>0</v>
      </c>
      <c r="X381" s="44">
        <v>346896</v>
      </c>
      <c r="Y381" s="44">
        <v>0</v>
      </c>
      <c r="Z381" s="44">
        <v>0</v>
      </c>
      <c r="AA381" s="44">
        <v>59351087</v>
      </c>
      <c r="AB381" s="44">
        <v>0</v>
      </c>
      <c r="AC381" s="44">
        <v>261523</v>
      </c>
    </row>
    <row r="382" spans="1:29" x14ac:dyDescent="0.3">
      <c r="A382" s="46" t="s">
        <v>789</v>
      </c>
      <c r="B382" t="s">
        <v>2479</v>
      </c>
      <c r="C382">
        <v>1</v>
      </c>
      <c r="D382">
        <v>0</v>
      </c>
      <c r="E382" s="44">
        <v>10027935</v>
      </c>
      <c r="F382" s="44">
        <v>0</v>
      </c>
      <c r="G382" s="44">
        <v>526970</v>
      </c>
      <c r="H382" s="44">
        <v>0</v>
      </c>
      <c r="I382" s="44">
        <v>2706594</v>
      </c>
      <c r="J382" s="44">
        <v>569498</v>
      </c>
      <c r="K382" s="44">
        <v>0</v>
      </c>
      <c r="L382" s="44">
        <v>0</v>
      </c>
      <c r="M382" s="44">
        <v>0</v>
      </c>
      <c r="N382" s="44">
        <v>0</v>
      </c>
      <c r="O382" s="44">
        <v>0</v>
      </c>
      <c r="P382" s="44">
        <v>1437855</v>
      </c>
      <c r="Q382" s="44">
        <v>981804</v>
      </c>
      <c r="R382" s="44">
        <v>230592</v>
      </c>
      <c r="S382" s="44">
        <v>52580</v>
      </c>
      <c r="T382" s="44">
        <v>19383</v>
      </c>
      <c r="U382" s="44">
        <v>179527</v>
      </c>
      <c r="V382" s="44">
        <v>47823</v>
      </c>
      <c r="W382" s="44">
        <v>0</v>
      </c>
      <c r="X382" s="44">
        <v>0</v>
      </c>
      <c r="Y382" s="44">
        <v>0</v>
      </c>
      <c r="Z382" s="44">
        <v>0</v>
      </c>
      <c r="AA382" s="44">
        <v>16780561</v>
      </c>
      <c r="AB382" s="44">
        <v>0</v>
      </c>
      <c r="AC382" s="44">
        <v>0</v>
      </c>
    </row>
    <row r="383" spans="1:29" x14ac:dyDescent="0.3">
      <c r="A383" s="46" t="s">
        <v>793</v>
      </c>
      <c r="B383" t="s">
        <v>1810</v>
      </c>
      <c r="C383">
        <v>1</v>
      </c>
      <c r="D383">
        <v>0</v>
      </c>
      <c r="E383" s="44">
        <v>6405546</v>
      </c>
      <c r="F383" s="44">
        <v>0</v>
      </c>
      <c r="G383" s="44">
        <v>317551</v>
      </c>
      <c r="H383" s="44">
        <v>0</v>
      </c>
      <c r="I383" s="44">
        <v>1698111</v>
      </c>
      <c r="J383" s="44">
        <v>331607</v>
      </c>
      <c r="K383" s="44">
        <v>0</v>
      </c>
      <c r="L383" s="44">
        <v>0</v>
      </c>
      <c r="M383" s="44">
        <v>0</v>
      </c>
      <c r="N383" s="44">
        <v>0</v>
      </c>
      <c r="O383" s="44">
        <v>0</v>
      </c>
      <c r="P383" s="44">
        <v>1013856</v>
      </c>
      <c r="Q383" s="44">
        <v>383229</v>
      </c>
      <c r="R383" s="44">
        <v>117883</v>
      </c>
      <c r="S383" s="44">
        <v>19504</v>
      </c>
      <c r="T383" s="44">
        <v>8137</v>
      </c>
      <c r="U383" s="44">
        <v>75201</v>
      </c>
      <c r="V383" s="44">
        <v>21993</v>
      </c>
      <c r="W383" s="44">
        <v>0</v>
      </c>
      <c r="X383" s="44">
        <v>0</v>
      </c>
      <c r="Y383" s="44">
        <v>0</v>
      </c>
      <c r="Z383" s="44">
        <v>0</v>
      </c>
      <c r="AA383" s="44">
        <v>10392618</v>
      </c>
      <c r="AB383" s="44">
        <v>0</v>
      </c>
      <c r="AC383" s="44">
        <v>0</v>
      </c>
    </row>
    <row r="384" spans="1:29" x14ac:dyDescent="0.3">
      <c r="A384" s="46" t="s">
        <v>797</v>
      </c>
      <c r="B384" t="s">
        <v>2480</v>
      </c>
      <c r="C384">
        <v>1</v>
      </c>
      <c r="D384">
        <v>0</v>
      </c>
      <c r="E384" s="44">
        <v>77246937</v>
      </c>
      <c r="F384" s="44">
        <v>0</v>
      </c>
      <c r="G384" s="44">
        <v>714091</v>
      </c>
      <c r="H384" s="44">
        <v>33706</v>
      </c>
      <c r="I384" s="44">
        <v>7159994</v>
      </c>
      <c r="J384" s="44">
        <v>9692931</v>
      </c>
      <c r="K384" s="44">
        <v>0</v>
      </c>
      <c r="L384" s="44">
        <v>0</v>
      </c>
      <c r="M384" s="44">
        <v>0</v>
      </c>
      <c r="N384" s="44">
        <v>0</v>
      </c>
      <c r="O384" s="44">
        <v>0</v>
      </c>
      <c r="P384" s="44">
        <v>5302528</v>
      </c>
      <c r="Q384" s="44">
        <v>5323431</v>
      </c>
      <c r="R384" s="44">
        <v>1729804</v>
      </c>
      <c r="S384" s="44">
        <v>117489</v>
      </c>
      <c r="T384" s="44">
        <v>49018</v>
      </c>
      <c r="U384" s="44">
        <v>456913</v>
      </c>
      <c r="V384" s="44">
        <v>145198</v>
      </c>
      <c r="W384" s="44">
        <v>0</v>
      </c>
      <c r="X384" s="44">
        <v>1061514</v>
      </c>
      <c r="Y384" s="44">
        <v>0</v>
      </c>
      <c r="Z384" s="44">
        <v>0</v>
      </c>
      <c r="AA384" s="44">
        <v>109033554</v>
      </c>
      <c r="AB384" s="44">
        <v>0</v>
      </c>
      <c r="AC384" s="44">
        <v>2038800</v>
      </c>
    </row>
    <row r="385" spans="1:29" x14ac:dyDescent="0.3">
      <c r="A385" s="46" t="s">
        <v>799</v>
      </c>
      <c r="B385" t="s">
        <v>1812</v>
      </c>
      <c r="C385">
        <v>1</v>
      </c>
      <c r="D385">
        <v>0</v>
      </c>
      <c r="E385" s="44">
        <v>25947607</v>
      </c>
      <c r="F385" s="44">
        <v>0</v>
      </c>
      <c r="G385" s="44">
        <v>492317</v>
      </c>
      <c r="H385" s="44">
        <v>0</v>
      </c>
      <c r="I385" s="44">
        <v>5527525</v>
      </c>
      <c r="J385" s="44">
        <v>4210726</v>
      </c>
      <c r="K385" s="44">
        <v>859358</v>
      </c>
      <c r="L385" s="44">
        <v>0</v>
      </c>
      <c r="M385" s="44">
        <v>0</v>
      </c>
      <c r="N385" s="44">
        <v>0</v>
      </c>
      <c r="O385" s="44">
        <v>0</v>
      </c>
      <c r="P385" s="44">
        <v>2126391</v>
      </c>
      <c r="Q385" s="44">
        <v>1662607</v>
      </c>
      <c r="R385" s="44">
        <v>1560578</v>
      </c>
      <c r="S385" s="44">
        <v>55352</v>
      </c>
      <c r="T385" s="44">
        <v>23093</v>
      </c>
      <c r="U385" s="44">
        <v>219079</v>
      </c>
      <c r="V385" s="44">
        <v>61521</v>
      </c>
      <c r="W385" s="44">
        <v>0</v>
      </c>
      <c r="X385" s="44">
        <v>331118</v>
      </c>
      <c r="Y385" s="44">
        <v>0</v>
      </c>
      <c r="Z385" s="44">
        <v>0</v>
      </c>
      <c r="AA385" s="44">
        <v>43077272</v>
      </c>
      <c r="AB385" s="44">
        <v>0</v>
      </c>
      <c r="AC385" s="44">
        <v>0</v>
      </c>
    </row>
    <row r="386" spans="1:29" x14ac:dyDescent="0.3">
      <c r="A386" s="46" t="s">
        <v>801</v>
      </c>
      <c r="B386" t="s">
        <v>1813</v>
      </c>
      <c r="C386">
        <v>1</v>
      </c>
      <c r="D386">
        <v>0</v>
      </c>
      <c r="E386" s="44">
        <v>31248011</v>
      </c>
      <c r="F386" s="44">
        <v>0</v>
      </c>
      <c r="G386" s="44">
        <v>1602240</v>
      </c>
      <c r="H386" s="44">
        <v>0</v>
      </c>
      <c r="I386" s="44">
        <v>8562599</v>
      </c>
      <c r="J386" s="44">
        <v>3795757</v>
      </c>
      <c r="K386" s="44">
        <v>837137</v>
      </c>
      <c r="L386" s="44">
        <v>0</v>
      </c>
      <c r="M386" s="44">
        <v>0</v>
      </c>
      <c r="N386" s="44">
        <v>0</v>
      </c>
      <c r="O386" s="44">
        <v>0</v>
      </c>
      <c r="P386" s="44">
        <v>2811278</v>
      </c>
      <c r="Q386" s="44">
        <v>2202721</v>
      </c>
      <c r="R386" s="44">
        <v>871563</v>
      </c>
      <c r="S386" s="44">
        <v>195000</v>
      </c>
      <c r="T386" s="44">
        <v>82181</v>
      </c>
      <c r="U386" s="44">
        <v>464486</v>
      </c>
      <c r="V386" s="44">
        <v>188378</v>
      </c>
      <c r="W386" s="44">
        <v>0</v>
      </c>
      <c r="X386" s="44">
        <v>0</v>
      </c>
      <c r="Y386" s="44">
        <v>0</v>
      </c>
      <c r="Z386" s="44">
        <v>0</v>
      </c>
      <c r="AA386" s="44">
        <v>52861351</v>
      </c>
      <c r="AB386" s="44">
        <v>0</v>
      </c>
      <c r="AC386" s="44">
        <v>0</v>
      </c>
    </row>
    <row r="387" spans="1:29" x14ac:dyDescent="0.3">
      <c r="A387" s="46" t="s">
        <v>795</v>
      </c>
      <c r="B387" t="s">
        <v>2481</v>
      </c>
      <c r="C387">
        <v>1</v>
      </c>
      <c r="D387">
        <v>1</v>
      </c>
      <c r="E387" s="44">
        <v>1390120</v>
      </c>
      <c r="F387" s="44">
        <v>0</v>
      </c>
      <c r="G387" s="44">
        <v>70000</v>
      </c>
      <c r="H387" s="44">
        <v>0</v>
      </c>
      <c r="I387" s="44">
        <v>2731860</v>
      </c>
      <c r="J387" s="44">
        <v>0</v>
      </c>
      <c r="K387" s="44">
        <v>0</v>
      </c>
      <c r="L387" s="44">
        <v>0</v>
      </c>
      <c r="M387" s="44">
        <v>0</v>
      </c>
      <c r="N387" s="44">
        <v>0</v>
      </c>
      <c r="O387" s="44">
        <v>0</v>
      </c>
      <c r="P387" s="44">
        <v>30885</v>
      </c>
      <c r="Q387" s="44">
        <v>11826</v>
      </c>
      <c r="R387" s="44">
        <v>19336</v>
      </c>
      <c r="S387" s="44">
        <v>85016</v>
      </c>
      <c r="T387" s="44">
        <v>927</v>
      </c>
      <c r="U387" s="44">
        <v>627654</v>
      </c>
      <c r="V387" s="44">
        <v>0</v>
      </c>
      <c r="W387" s="44">
        <v>0</v>
      </c>
      <c r="X387" s="44">
        <v>1344141</v>
      </c>
      <c r="Y387" s="44">
        <v>10401</v>
      </c>
      <c r="Z387" s="44">
        <v>0</v>
      </c>
      <c r="AA387" s="44">
        <v>6322166</v>
      </c>
      <c r="AB387" s="44">
        <v>0</v>
      </c>
      <c r="AC387" s="44">
        <v>100000</v>
      </c>
    </row>
    <row r="388" spans="1:29" x14ac:dyDescent="0.3">
      <c r="A388" s="46" t="s">
        <v>811</v>
      </c>
      <c r="B388" t="s">
        <v>1815</v>
      </c>
      <c r="C388">
        <v>1</v>
      </c>
      <c r="D388">
        <v>0</v>
      </c>
      <c r="E388" s="44">
        <v>26602529</v>
      </c>
      <c r="F388" s="44">
        <v>0</v>
      </c>
      <c r="G388" s="44">
        <v>536651</v>
      </c>
      <c r="H388" s="44">
        <v>0</v>
      </c>
      <c r="I388" s="44">
        <v>3580673</v>
      </c>
      <c r="J388" s="44">
        <v>2559579</v>
      </c>
      <c r="K388" s="44">
        <v>0</v>
      </c>
      <c r="L388" s="44">
        <v>0</v>
      </c>
      <c r="M388" s="44">
        <v>0</v>
      </c>
      <c r="N388" s="44">
        <v>0</v>
      </c>
      <c r="O388" s="44">
        <v>0</v>
      </c>
      <c r="P388" s="44">
        <v>2263217</v>
      </c>
      <c r="Q388" s="44">
        <v>946129</v>
      </c>
      <c r="R388" s="44">
        <v>920041</v>
      </c>
      <c r="S388" s="44">
        <v>68654</v>
      </c>
      <c r="T388" s="44">
        <v>23323</v>
      </c>
      <c r="U388" s="44">
        <v>259388</v>
      </c>
      <c r="V388" s="44">
        <v>73200</v>
      </c>
      <c r="W388" s="44">
        <v>0</v>
      </c>
      <c r="X388" s="44">
        <v>1071472</v>
      </c>
      <c r="Y388" s="44">
        <v>0</v>
      </c>
      <c r="Z388" s="44">
        <v>0</v>
      </c>
      <c r="AA388" s="44">
        <v>38904856</v>
      </c>
      <c r="AB388" s="44">
        <v>0</v>
      </c>
      <c r="AC388" s="44">
        <v>0</v>
      </c>
    </row>
    <row r="389" spans="1:29" x14ac:dyDescent="0.3">
      <c r="A389" s="46" t="s">
        <v>803</v>
      </c>
      <c r="B389" t="s">
        <v>2482</v>
      </c>
      <c r="C389">
        <v>1</v>
      </c>
      <c r="D389">
        <v>0</v>
      </c>
      <c r="E389" s="44">
        <v>118551722</v>
      </c>
      <c r="F389" s="44">
        <v>0</v>
      </c>
      <c r="G389" s="44">
        <v>3600531</v>
      </c>
      <c r="H389" s="44">
        <v>0</v>
      </c>
      <c r="I389" s="44">
        <v>11299114</v>
      </c>
      <c r="J389" s="44">
        <v>10390957</v>
      </c>
      <c r="K389" s="44">
        <v>0</v>
      </c>
      <c r="L389" s="44">
        <v>0</v>
      </c>
      <c r="M389" s="44">
        <v>510333</v>
      </c>
      <c r="N389" s="44">
        <v>5772615</v>
      </c>
      <c r="O389" s="44">
        <v>3181167</v>
      </c>
      <c r="P389" s="44">
        <v>0</v>
      </c>
      <c r="Q389" s="44">
        <v>4395748</v>
      </c>
      <c r="R389" s="44">
        <v>3179874</v>
      </c>
      <c r="S389" s="44">
        <v>169514</v>
      </c>
      <c r="T389" s="44">
        <v>70725</v>
      </c>
      <c r="U389" s="44">
        <v>673429</v>
      </c>
      <c r="V389" s="44">
        <v>210315</v>
      </c>
      <c r="W389" s="44">
        <v>0</v>
      </c>
      <c r="X389" s="44">
        <v>5670500</v>
      </c>
      <c r="Y389" s="44">
        <v>0</v>
      </c>
      <c r="Z389" s="44">
        <v>0</v>
      </c>
      <c r="AA389" s="44">
        <v>167676544</v>
      </c>
      <c r="AB389" s="44">
        <v>6709</v>
      </c>
      <c r="AC389" s="44">
        <v>837244</v>
      </c>
    </row>
    <row r="390" spans="1:29" x14ac:dyDescent="0.3">
      <c r="A390" s="46" t="s">
        <v>807</v>
      </c>
      <c r="B390" t="s">
        <v>2483</v>
      </c>
      <c r="C390">
        <v>1</v>
      </c>
      <c r="D390">
        <v>0</v>
      </c>
      <c r="E390" s="44">
        <v>31890049</v>
      </c>
      <c r="F390" s="44">
        <v>0</v>
      </c>
      <c r="G390" s="44">
        <v>343745</v>
      </c>
      <c r="H390" s="44">
        <v>11778</v>
      </c>
      <c r="I390" s="44">
        <v>3281670</v>
      </c>
      <c r="J390" s="44">
        <v>3896505</v>
      </c>
      <c r="K390" s="44">
        <v>0</v>
      </c>
      <c r="L390" s="44">
        <v>0</v>
      </c>
      <c r="M390" s="44">
        <v>0</v>
      </c>
      <c r="N390" s="44">
        <v>0</v>
      </c>
      <c r="O390" s="44">
        <v>0</v>
      </c>
      <c r="P390" s="44">
        <v>1665647</v>
      </c>
      <c r="Q390" s="44">
        <v>2288145</v>
      </c>
      <c r="R390" s="44">
        <v>584219</v>
      </c>
      <c r="S390" s="44">
        <v>40671</v>
      </c>
      <c r="T390" s="44">
        <v>16660</v>
      </c>
      <c r="U390" s="44">
        <v>150344</v>
      </c>
      <c r="V390" s="44">
        <v>50855</v>
      </c>
      <c r="W390" s="44">
        <v>0</v>
      </c>
      <c r="X390" s="44">
        <v>304375</v>
      </c>
      <c r="Y390" s="44">
        <v>0</v>
      </c>
      <c r="Z390" s="44">
        <v>0</v>
      </c>
      <c r="AA390" s="44">
        <v>44524663</v>
      </c>
      <c r="AB390" s="44">
        <v>0</v>
      </c>
      <c r="AC390" s="44">
        <v>189220</v>
      </c>
    </row>
    <row r="391" spans="1:29" x14ac:dyDescent="0.3">
      <c r="A391" s="46" t="s">
        <v>809</v>
      </c>
      <c r="B391" t="s">
        <v>2484</v>
      </c>
      <c r="C391">
        <v>1</v>
      </c>
      <c r="D391">
        <v>0</v>
      </c>
      <c r="E391" s="44">
        <v>603276</v>
      </c>
      <c r="F391" s="44">
        <v>0</v>
      </c>
      <c r="G391" s="44">
        <v>50000</v>
      </c>
      <c r="H391" s="44">
        <v>0</v>
      </c>
      <c r="I391" s="44">
        <v>49359</v>
      </c>
      <c r="J391" s="44">
        <v>72637</v>
      </c>
      <c r="K391" s="44">
        <v>0</v>
      </c>
      <c r="L391" s="44">
        <v>0</v>
      </c>
      <c r="M391" s="44">
        <v>0</v>
      </c>
      <c r="N391" s="44">
        <v>0</v>
      </c>
      <c r="O391" s="44">
        <v>0</v>
      </c>
      <c r="P391" s="44">
        <v>189310</v>
      </c>
      <c r="Q391" s="44">
        <v>0</v>
      </c>
      <c r="R391" s="44">
        <v>0</v>
      </c>
      <c r="S391" s="44">
        <v>854</v>
      </c>
      <c r="T391" s="44">
        <v>2108</v>
      </c>
      <c r="U391" s="44">
        <v>15903</v>
      </c>
      <c r="V391" s="44">
        <v>0</v>
      </c>
      <c r="W391" s="44">
        <v>0</v>
      </c>
      <c r="X391" s="44">
        <v>0</v>
      </c>
      <c r="Y391" s="44">
        <v>0</v>
      </c>
      <c r="Z391" s="44">
        <v>0</v>
      </c>
      <c r="AA391" s="44">
        <v>983447</v>
      </c>
      <c r="AB391" s="44">
        <v>0</v>
      </c>
      <c r="AC391" s="44">
        <v>0</v>
      </c>
    </row>
    <row r="392" spans="1:29" x14ac:dyDescent="0.3">
      <c r="A392" s="46" t="s">
        <v>813</v>
      </c>
      <c r="B392" t="s">
        <v>1819</v>
      </c>
      <c r="C392">
        <v>1</v>
      </c>
      <c r="D392">
        <v>0</v>
      </c>
      <c r="E392" s="44">
        <v>15963941</v>
      </c>
      <c r="F392" s="44">
        <v>0</v>
      </c>
      <c r="G392" s="44">
        <v>780717</v>
      </c>
      <c r="H392" s="44">
        <v>0</v>
      </c>
      <c r="I392" s="44">
        <v>2615610</v>
      </c>
      <c r="J392" s="44">
        <v>3365020</v>
      </c>
      <c r="K392" s="44">
        <v>0</v>
      </c>
      <c r="L392" s="44">
        <v>0</v>
      </c>
      <c r="M392" s="44">
        <v>0</v>
      </c>
      <c r="N392" s="44">
        <v>0</v>
      </c>
      <c r="O392" s="44">
        <v>0</v>
      </c>
      <c r="P392" s="44">
        <v>1887767</v>
      </c>
      <c r="Q392" s="44">
        <v>1110468</v>
      </c>
      <c r="R392" s="44">
        <v>257204</v>
      </c>
      <c r="S392" s="44">
        <v>57239</v>
      </c>
      <c r="T392" s="44">
        <v>18036</v>
      </c>
      <c r="U392" s="44">
        <v>214477</v>
      </c>
      <c r="V392" s="44">
        <v>48824</v>
      </c>
      <c r="W392" s="44">
        <v>0</v>
      </c>
      <c r="X392" s="44">
        <v>0</v>
      </c>
      <c r="Y392" s="44">
        <v>10949</v>
      </c>
      <c r="Z392" s="44">
        <v>0</v>
      </c>
      <c r="AA392" s="44">
        <v>26330252</v>
      </c>
      <c r="AB392" s="44">
        <v>0</v>
      </c>
      <c r="AC392" s="44">
        <v>0</v>
      </c>
    </row>
    <row r="393" spans="1:29" x14ac:dyDescent="0.3">
      <c r="A393" s="46" t="s">
        <v>791</v>
      </c>
      <c r="B393" t="s">
        <v>1820</v>
      </c>
      <c r="C393">
        <v>1</v>
      </c>
      <c r="D393">
        <v>0</v>
      </c>
      <c r="E393" s="44">
        <v>4616284</v>
      </c>
      <c r="F393" s="44">
        <v>0</v>
      </c>
      <c r="G393" s="44">
        <v>426016</v>
      </c>
      <c r="H393" s="44">
        <v>0</v>
      </c>
      <c r="I393" s="44">
        <v>1083726</v>
      </c>
      <c r="J393" s="44">
        <v>306738</v>
      </c>
      <c r="K393" s="44">
        <v>0</v>
      </c>
      <c r="L393" s="44">
        <v>0</v>
      </c>
      <c r="M393" s="44">
        <v>0</v>
      </c>
      <c r="N393" s="44">
        <v>0</v>
      </c>
      <c r="O393" s="44">
        <v>0</v>
      </c>
      <c r="P393" s="44">
        <v>533471</v>
      </c>
      <c r="Q393" s="44">
        <v>64027</v>
      </c>
      <c r="R393" s="44">
        <v>28437</v>
      </c>
      <c r="S393" s="44">
        <v>7490</v>
      </c>
      <c r="T393" s="44">
        <v>3125</v>
      </c>
      <c r="U393" s="44">
        <v>45319</v>
      </c>
      <c r="V393" s="44">
        <v>6244</v>
      </c>
      <c r="W393" s="44">
        <v>0</v>
      </c>
      <c r="X393" s="44">
        <v>0</v>
      </c>
      <c r="Y393" s="44">
        <v>16330</v>
      </c>
      <c r="Z393" s="44">
        <v>0</v>
      </c>
      <c r="AA393" s="44">
        <v>7137207</v>
      </c>
      <c r="AB393" s="44">
        <v>0</v>
      </c>
      <c r="AC393" s="44">
        <v>0</v>
      </c>
    </row>
    <row r="394" spans="1:29" x14ac:dyDescent="0.3">
      <c r="A394" s="46" t="s">
        <v>787</v>
      </c>
      <c r="B394" t="s">
        <v>2485</v>
      </c>
      <c r="C394">
        <v>1</v>
      </c>
      <c r="D394">
        <v>0</v>
      </c>
      <c r="E394" s="44">
        <v>3350958</v>
      </c>
      <c r="F394" s="44">
        <v>0</v>
      </c>
      <c r="G394" s="44">
        <v>281467</v>
      </c>
      <c r="H394" s="44">
        <v>0</v>
      </c>
      <c r="I394" s="44">
        <v>759953</v>
      </c>
      <c r="J394" s="44">
        <v>745936</v>
      </c>
      <c r="K394" s="44">
        <v>0</v>
      </c>
      <c r="L394" s="44">
        <v>0</v>
      </c>
      <c r="M394" s="44">
        <v>0</v>
      </c>
      <c r="N394" s="44">
        <v>0</v>
      </c>
      <c r="O394" s="44">
        <v>0</v>
      </c>
      <c r="P394" s="44">
        <v>994037</v>
      </c>
      <c r="Q394" s="44">
        <v>192439</v>
      </c>
      <c r="R394" s="44">
        <v>191114</v>
      </c>
      <c r="S394" s="44">
        <v>12014</v>
      </c>
      <c r="T394" s="44">
        <v>5012</v>
      </c>
      <c r="U394" s="44">
        <v>49862</v>
      </c>
      <c r="V394" s="44">
        <v>11451</v>
      </c>
      <c r="W394" s="44">
        <v>0</v>
      </c>
      <c r="X394" s="44">
        <v>176903</v>
      </c>
      <c r="Y394" s="44">
        <v>0</v>
      </c>
      <c r="Z394" s="44">
        <v>0</v>
      </c>
      <c r="AA394" s="44">
        <v>6771146</v>
      </c>
      <c r="AB394" s="44">
        <v>0</v>
      </c>
      <c r="AC394" s="44">
        <v>0</v>
      </c>
    </row>
    <row r="395" spans="1:29" x14ac:dyDescent="0.3">
      <c r="A395" s="46" t="s">
        <v>818</v>
      </c>
      <c r="B395" t="s">
        <v>2486</v>
      </c>
      <c r="C395">
        <v>1</v>
      </c>
      <c r="D395">
        <v>0</v>
      </c>
      <c r="E395" s="44">
        <v>21399648</v>
      </c>
      <c r="F395" s="44">
        <v>0</v>
      </c>
      <c r="G395" s="44">
        <v>256623</v>
      </c>
      <c r="H395" s="44">
        <v>0</v>
      </c>
      <c r="I395" s="44">
        <v>1669556</v>
      </c>
      <c r="J395" s="44">
        <v>1485970</v>
      </c>
      <c r="K395" s="44">
        <v>0</v>
      </c>
      <c r="L395" s="44">
        <v>0</v>
      </c>
      <c r="M395" s="44">
        <v>0</v>
      </c>
      <c r="N395" s="44">
        <v>0</v>
      </c>
      <c r="O395" s="44">
        <v>0</v>
      </c>
      <c r="P395" s="44">
        <v>684807</v>
      </c>
      <c r="Q395" s="44">
        <v>261902</v>
      </c>
      <c r="R395" s="44">
        <v>578504</v>
      </c>
      <c r="S395" s="44">
        <v>27009</v>
      </c>
      <c r="T395" s="44">
        <v>11268</v>
      </c>
      <c r="U395" s="44">
        <v>105899</v>
      </c>
      <c r="V395" s="44">
        <v>35517</v>
      </c>
      <c r="W395" s="44">
        <v>0</v>
      </c>
      <c r="X395" s="44">
        <v>410717</v>
      </c>
      <c r="Y395" s="44">
        <v>0</v>
      </c>
      <c r="Z395" s="44">
        <v>0</v>
      </c>
      <c r="AA395" s="44">
        <v>26927420</v>
      </c>
      <c r="AB395" s="44">
        <v>0</v>
      </c>
      <c r="AC395" s="44">
        <v>171687</v>
      </c>
    </row>
    <row r="396" spans="1:29" x14ac:dyDescent="0.3">
      <c r="A396" s="46" t="s">
        <v>822</v>
      </c>
      <c r="B396" t="s">
        <v>2487</v>
      </c>
      <c r="C396">
        <v>1</v>
      </c>
      <c r="D396">
        <v>0</v>
      </c>
      <c r="E396" s="44">
        <v>7901137</v>
      </c>
      <c r="F396" s="44">
        <v>0</v>
      </c>
      <c r="G396" s="44">
        <v>101659</v>
      </c>
      <c r="H396" s="44">
        <v>0</v>
      </c>
      <c r="I396" s="44">
        <v>989051</v>
      </c>
      <c r="J396" s="44">
        <v>2158141</v>
      </c>
      <c r="K396" s="44">
        <v>0</v>
      </c>
      <c r="L396" s="44">
        <v>0</v>
      </c>
      <c r="M396" s="44">
        <v>0</v>
      </c>
      <c r="N396" s="44">
        <v>0</v>
      </c>
      <c r="O396" s="44">
        <v>0</v>
      </c>
      <c r="P396" s="44">
        <v>964235</v>
      </c>
      <c r="Q396" s="44">
        <v>183739</v>
      </c>
      <c r="R396" s="44">
        <v>78233</v>
      </c>
      <c r="S396" s="44">
        <v>10202</v>
      </c>
      <c r="T396" s="44">
        <v>4256</v>
      </c>
      <c r="U396" s="44">
        <v>40484</v>
      </c>
      <c r="V396" s="44">
        <v>5835</v>
      </c>
      <c r="W396" s="44">
        <v>0</v>
      </c>
      <c r="X396" s="44">
        <v>86793</v>
      </c>
      <c r="Y396" s="44">
        <v>0</v>
      </c>
      <c r="Z396" s="44">
        <v>0</v>
      </c>
      <c r="AA396" s="44">
        <v>12523765</v>
      </c>
      <c r="AB396" s="44">
        <v>0</v>
      </c>
      <c r="AC396" s="44">
        <v>0</v>
      </c>
    </row>
    <row r="397" spans="1:29" x14ac:dyDescent="0.3">
      <c r="A397" s="46" t="s">
        <v>820</v>
      </c>
      <c r="B397" t="s">
        <v>2488</v>
      </c>
      <c r="C397">
        <v>1</v>
      </c>
      <c r="D397">
        <v>0</v>
      </c>
      <c r="E397" s="44">
        <v>10622376</v>
      </c>
      <c r="F397" s="44">
        <v>0</v>
      </c>
      <c r="G397" s="44">
        <v>129497</v>
      </c>
      <c r="H397" s="44">
        <v>0</v>
      </c>
      <c r="I397" s="44">
        <v>1465577</v>
      </c>
      <c r="J397" s="44">
        <v>2833218</v>
      </c>
      <c r="K397" s="44">
        <v>0</v>
      </c>
      <c r="L397" s="44">
        <v>0</v>
      </c>
      <c r="M397" s="44">
        <v>0</v>
      </c>
      <c r="N397" s="44">
        <v>0</v>
      </c>
      <c r="O397" s="44">
        <v>0</v>
      </c>
      <c r="P397" s="44">
        <v>1458860</v>
      </c>
      <c r="Q397" s="44">
        <v>183686</v>
      </c>
      <c r="R397" s="44">
        <v>301699</v>
      </c>
      <c r="S397" s="44">
        <v>14157</v>
      </c>
      <c r="T397" s="44">
        <v>5906</v>
      </c>
      <c r="U397" s="44">
        <v>55979</v>
      </c>
      <c r="V397" s="44">
        <v>18410</v>
      </c>
      <c r="W397" s="44">
        <v>0</v>
      </c>
      <c r="X397" s="44">
        <v>151148</v>
      </c>
      <c r="Y397" s="44">
        <v>0</v>
      </c>
      <c r="Z397" s="44">
        <v>0</v>
      </c>
      <c r="AA397" s="44">
        <v>17240513</v>
      </c>
      <c r="AB397" s="44">
        <v>0</v>
      </c>
      <c r="AC397" s="44">
        <v>0</v>
      </c>
    </row>
    <row r="398" spans="1:29" x14ac:dyDescent="0.3">
      <c r="A398" s="46" t="s">
        <v>826</v>
      </c>
      <c r="B398" t="s">
        <v>2489</v>
      </c>
      <c r="C398">
        <v>1</v>
      </c>
      <c r="D398">
        <v>0</v>
      </c>
      <c r="E398" s="44">
        <v>17999389</v>
      </c>
      <c r="F398" s="44">
        <v>0</v>
      </c>
      <c r="G398" s="44">
        <v>198267</v>
      </c>
      <c r="H398" s="44">
        <v>750</v>
      </c>
      <c r="I398" s="44">
        <v>2101671</v>
      </c>
      <c r="J398" s="44">
        <v>1891969</v>
      </c>
      <c r="K398" s="44">
        <v>0</v>
      </c>
      <c r="L398" s="44">
        <v>0</v>
      </c>
      <c r="M398" s="44">
        <v>0</v>
      </c>
      <c r="N398" s="44">
        <v>0</v>
      </c>
      <c r="O398" s="44">
        <v>0</v>
      </c>
      <c r="P398" s="44">
        <v>1957288</v>
      </c>
      <c r="Q398" s="44">
        <v>503494</v>
      </c>
      <c r="R398" s="44">
        <v>599947</v>
      </c>
      <c r="S398" s="44">
        <v>22426</v>
      </c>
      <c r="T398" s="44">
        <v>9356</v>
      </c>
      <c r="U398" s="44">
        <v>86851</v>
      </c>
      <c r="V398" s="44">
        <v>30395</v>
      </c>
      <c r="W398" s="44">
        <v>0</v>
      </c>
      <c r="X398" s="44">
        <v>266457</v>
      </c>
      <c r="Y398" s="44">
        <v>0</v>
      </c>
      <c r="Z398" s="44">
        <v>0</v>
      </c>
      <c r="AA398" s="44">
        <v>25668260</v>
      </c>
      <c r="AB398" s="44">
        <v>0</v>
      </c>
      <c r="AC398" s="44">
        <v>135337</v>
      </c>
    </row>
    <row r="399" spans="1:29" x14ac:dyDescent="0.3">
      <c r="A399" s="46" t="s">
        <v>824</v>
      </c>
      <c r="B399" t="s">
        <v>2490</v>
      </c>
      <c r="C399">
        <v>1</v>
      </c>
      <c r="D399">
        <v>0</v>
      </c>
      <c r="E399" s="44">
        <v>6399047</v>
      </c>
      <c r="F399" s="44">
        <v>0</v>
      </c>
      <c r="G399" s="44">
        <v>80523</v>
      </c>
      <c r="H399" s="44">
        <v>8387</v>
      </c>
      <c r="I399" s="44">
        <v>702569</v>
      </c>
      <c r="J399" s="44">
        <v>805295</v>
      </c>
      <c r="K399" s="44">
        <v>0</v>
      </c>
      <c r="L399" s="44">
        <v>0</v>
      </c>
      <c r="M399" s="44">
        <v>0</v>
      </c>
      <c r="N399" s="44">
        <v>0</v>
      </c>
      <c r="O399" s="44">
        <v>0</v>
      </c>
      <c r="P399" s="44">
        <v>679654</v>
      </c>
      <c r="Q399" s="44">
        <v>81683</v>
      </c>
      <c r="R399" s="44">
        <v>107250</v>
      </c>
      <c r="S399" s="44">
        <v>9153</v>
      </c>
      <c r="T399" s="44">
        <v>3667</v>
      </c>
      <c r="U399" s="44">
        <v>35708</v>
      </c>
      <c r="V399" s="44">
        <v>10780</v>
      </c>
      <c r="W399" s="44">
        <v>0</v>
      </c>
      <c r="X399" s="44">
        <v>635410</v>
      </c>
      <c r="Y399" s="44">
        <v>0</v>
      </c>
      <c r="Z399" s="44">
        <v>0</v>
      </c>
      <c r="AA399" s="44">
        <v>9559126</v>
      </c>
      <c r="AB399" s="44">
        <v>0</v>
      </c>
      <c r="AC399" s="44">
        <v>0</v>
      </c>
    </row>
    <row r="400" spans="1:29" x14ac:dyDescent="0.3">
      <c r="A400" s="46" t="s">
        <v>829</v>
      </c>
      <c r="B400" t="s">
        <v>2491</v>
      </c>
      <c r="C400">
        <v>1</v>
      </c>
      <c r="D400">
        <v>0</v>
      </c>
      <c r="E400" s="44">
        <v>16807098</v>
      </c>
      <c r="F400" s="44">
        <v>0</v>
      </c>
      <c r="G400" s="44">
        <v>0</v>
      </c>
      <c r="H400" s="44">
        <v>3680</v>
      </c>
      <c r="I400" s="44">
        <v>2063880</v>
      </c>
      <c r="J400" s="44">
        <v>2727440</v>
      </c>
      <c r="K400" s="44">
        <v>0</v>
      </c>
      <c r="L400" s="44">
        <v>0</v>
      </c>
      <c r="M400" s="44">
        <v>0</v>
      </c>
      <c r="N400" s="44">
        <v>0</v>
      </c>
      <c r="O400" s="44">
        <v>0</v>
      </c>
      <c r="P400" s="44">
        <v>1998811</v>
      </c>
      <c r="Q400" s="44">
        <v>970534</v>
      </c>
      <c r="R400" s="44">
        <v>119085</v>
      </c>
      <c r="S400" s="44">
        <v>17003</v>
      </c>
      <c r="T400" s="44">
        <v>5649</v>
      </c>
      <c r="U400" s="44">
        <v>30435</v>
      </c>
      <c r="V400" s="44">
        <v>21672</v>
      </c>
      <c r="W400" s="44">
        <v>0</v>
      </c>
      <c r="X400" s="44">
        <v>129009</v>
      </c>
      <c r="Y400" s="44">
        <v>0</v>
      </c>
      <c r="Z400" s="44">
        <v>0</v>
      </c>
      <c r="AA400" s="44">
        <v>24894296</v>
      </c>
      <c r="AB400" s="44">
        <v>0</v>
      </c>
      <c r="AC400" s="44">
        <v>154393</v>
      </c>
    </row>
    <row r="401" spans="1:29" x14ac:dyDescent="0.3">
      <c r="A401" s="46" t="s">
        <v>833</v>
      </c>
      <c r="B401" t="s">
        <v>2492</v>
      </c>
      <c r="C401">
        <v>1</v>
      </c>
      <c r="D401">
        <v>0</v>
      </c>
      <c r="E401" s="44">
        <v>35318059</v>
      </c>
      <c r="F401" s="44">
        <v>0</v>
      </c>
      <c r="G401" s="44">
        <v>0</v>
      </c>
      <c r="H401" s="44">
        <v>0</v>
      </c>
      <c r="I401" s="44">
        <v>3890156</v>
      </c>
      <c r="J401" s="44">
        <v>3614801</v>
      </c>
      <c r="K401" s="44">
        <v>0</v>
      </c>
      <c r="L401" s="44">
        <v>0</v>
      </c>
      <c r="M401" s="44">
        <v>0</v>
      </c>
      <c r="N401" s="44">
        <v>0</v>
      </c>
      <c r="O401" s="44">
        <v>0</v>
      </c>
      <c r="P401" s="44">
        <v>4779489</v>
      </c>
      <c r="Q401" s="44">
        <v>965308</v>
      </c>
      <c r="R401" s="44">
        <v>0</v>
      </c>
      <c r="S401" s="44">
        <v>50543</v>
      </c>
      <c r="T401" s="44">
        <v>21055</v>
      </c>
      <c r="U401" s="44">
        <v>199274</v>
      </c>
      <c r="V401" s="44">
        <v>70302</v>
      </c>
      <c r="W401" s="44">
        <v>0</v>
      </c>
      <c r="X401" s="44">
        <v>657280</v>
      </c>
      <c r="Y401" s="44">
        <v>0</v>
      </c>
      <c r="Z401" s="44">
        <v>0</v>
      </c>
      <c r="AA401" s="44">
        <v>49566267</v>
      </c>
      <c r="AB401" s="44">
        <v>0</v>
      </c>
      <c r="AC401" s="44">
        <v>463215</v>
      </c>
    </row>
    <row r="402" spans="1:29" x14ac:dyDescent="0.3">
      <c r="A402" s="46" t="s">
        <v>835</v>
      </c>
      <c r="B402" t="s">
        <v>2493</v>
      </c>
      <c r="C402">
        <v>1</v>
      </c>
      <c r="D402">
        <v>0</v>
      </c>
      <c r="E402" s="44">
        <v>16333106</v>
      </c>
      <c r="F402" s="44">
        <v>0</v>
      </c>
      <c r="G402" s="44">
        <v>0</v>
      </c>
      <c r="H402" s="44">
        <v>0</v>
      </c>
      <c r="I402" s="44">
        <v>1967161</v>
      </c>
      <c r="J402" s="44">
        <v>4038264</v>
      </c>
      <c r="K402" s="44">
        <v>0</v>
      </c>
      <c r="L402" s="44">
        <v>0</v>
      </c>
      <c r="M402" s="44">
        <v>0</v>
      </c>
      <c r="N402" s="44">
        <v>0</v>
      </c>
      <c r="O402" s="44">
        <v>0</v>
      </c>
      <c r="P402" s="44">
        <v>2239841</v>
      </c>
      <c r="Q402" s="44">
        <v>463059</v>
      </c>
      <c r="R402" s="44">
        <v>77056</v>
      </c>
      <c r="S402" s="44">
        <v>19325</v>
      </c>
      <c r="T402" s="44">
        <v>8062</v>
      </c>
      <c r="U402" s="44">
        <v>77007</v>
      </c>
      <c r="V402" s="44">
        <v>27160</v>
      </c>
      <c r="W402" s="44">
        <v>0</v>
      </c>
      <c r="X402" s="44">
        <v>243526</v>
      </c>
      <c r="Y402" s="44">
        <v>0</v>
      </c>
      <c r="Z402" s="44">
        <v>0</v>
      </c>
      <c r="AA402" s="44">
        <v>25493567</v>
      </c>
      <c r="AB402" s="44">
        <v>0</v>
      </c>
      <c r="AC402" s="44">
        <v>149286</v>
      </c>
    </row>
    <row r="403" spans="1:29" x14ac:dyDescent="0.3">
      <c r="A403" s="46" t="s">
        <v>831</v>
      </c>
      <c r="B403" t="s">
        <v>1830</v>
      </c>
      <c r="C403">
        <v>1</v>
      </c>
      <c r="D403">
        <v>0</v>
      </c>
      <c r="E403" s="44">
        <v>32556041</v>
      </c>
      <c r="F403" s="44">
        <v>0</v>
      </c>
      <c r="G403" s="44">
        <v>0</v>
      </c>
      <c r="H403" s="44">
        <v>0</v>
      </c>
      <c r="I403" s="44">
        <v>5716776</v>
      </c>
      <c r="J403" s="44">
        <v>2558227</v>
      </c>
      <c r="K403" s="44">
        <v>0</v>
      </c>
      <c r="L403" s="44">
        <v>0</v>
      </c>
      <c r="M403" s="44">
        <v>0</v>
      </c>
      <c r="N403" s="44">
        <v>0</v>
      </c>
      <c r="O403" s="44">
        <v>0</v>
      </c>
      <c r="P403" s="44">
        <v>4359424</v>
      </c>
      <c r="Q403" s="44">
        <v>1714876</v>
      </c>
      <c r="R403" s="44">
        <v>166095</v>
      </c>
      <c r="S403" s="44">
        <v>55501</v>
      </c>
      <c r="T403" s="44">
        <v>23156</v>
      </c>
      <c r="U403" s="44">
        <v>221991</v>
      </c>
      <c r="V403" s="44">
        <v>68143</v>
      </c>
      <c r="W403" s="44">
        <v>0</v>
      </c>
      <c r="X403" s="44">
        <v>372526</v>
      </c>
      <c r="Y403" s="44">
        <v>0</v>
      </c>
      <c r="Z403" s="44">
        <v>0</v>
      </c>
      <c r="AA403" s="44">
        <v>47812756</v>
      </c>
      <c r="AB403" s="44">
        <v>0</v>
      </c>
      <c r="AC403" s="44">
        <v>0</v>
      </c>
    </row>
    <row r="404" spans="1:29" x14ac:dyDescent="0.3">
      <c r="A404" s="46" t="s">
        <v>837</v>
      </c>
      <c r="B404" t="s">
        <v>2494</v>
      </c>
      <c r="C404">
        <v>1</v>
      </c>
      <c r="D404">
        <v>0</v>
      </c>
      <c r="E404" s="44">
        <v>21241693</v>
      </c>
      <c r="F404" s="44">
        <v>0</v>
      </c>
      <c r="G404" s="44">
        <v>0</v>
      </c>
      <c r="H404" s="44">
        <v>0</v>
      </c>
      <c r="I404" s="44">
        <v>2922063</v>
      </c>
      <c r="J404" s="44">
        <v>3146234</v>
      </c>
      <c r="K404" s="44">
        <v>0</v>
      </c>
      <c r="L404" s="44">
        <v>0</v>
      </c>
      <c r="M404" s="44">
        <v>0</v>
      </c>
      <c r="N404" s="44">
        <v>0</v>
      </c>
      <c r="O404" s="44">
        <v>0</v>
      </c>
      <c r="P404" s="44">
        <v>3269867</v>
      </c>
      <c r="Q404" s="44">
        <v>948580</v>
      </c>
      <c r="R404" s="44">
        <v>28671</v>
      </c>
      <c r="S404" s="44">
        <v>29017</v>
      </c>
      <c r="T404" s="44">
        <v>12106</v>
      </c>
      <c r="U404" s="44">
        <v>115161</v>
      </c>
      <c r="V404" s="44">
        <v>33001</v>
      </c>
      <c r="W404" s="44">
        <v>0</v>
      </c>
      <c r="X404" s="44">
        <v>338395</v>
      </c>
      <c r="Y404" s="44">
        <v>0</v>
      </c>
      <c r="Z404" s="44">
        <v>0</v>
      </c>
      <c r="AA404" s="44">
        <v>32084788</v>
      </c>
      <c r="AB404" s="44">
        <v>0</v>
      </c>
      <c r="AC404" s="44">
        <v>0</v>
      </c>
    </row>
    <row r="405" spans="1:29" x14ac:dyDescent="0.3">
      <c r="A405" s="46" t="s">
        <v>839</v>
      </c>
      <c r="B405" t="s">
        <v>2495</v>
      </c>
      <c r="C405">
        <v>1</v>
      </c>
      <c r="D405">
        <v>0</v>
      </c>
      <c r="E405" s="44">
        <v>18673602</v>
      </c>
      <c r="F405" s="44">
        <v>0</v>
      </c>
      <c r="G405" s="44">
        <v>0</v>
      </c>
      <c r="H405" s="44">
        <v>15376</v>
      </c>
      <c r="I405" s="44">
        <v>3259908</v>
      </c>
      <c r="J405" s="44">
        <v>4758380</v>
      </c>
      <c r="K405" s="44">
        <v>0</v>
      </c>
      <c r="L405" s="44">
        <v>0</v>
      </c>
      <c r="M405" s="44">
        <v>0</v>
      </c>
      <c r="N405" s="44">
        <v>0</v>
      </c>
      <c r="O405" s="44">
        <v>0</v>
      </c>
      <c r="P405" s="44">
        <v>4006891</v>
      </c>
      <c r="Q405" s="44">
        <v>862103</v>
      </c>
      <c r="R405" s="44">
        <v>120249</v>
      </c>
      <c r="S405" s="44">
        <v>58992</v>
      </c>
      <c r="T405" s="44">
        <v>24612</v>
      </c>
      <c r="U405" s="44">
        <v>227874</v>
      </c>
      <c r="V405" s="44">
        <v>73667</v>
      </c>
      <c r="W405" s="44">
        <v>0</v>
      </c>
      <c r="X405" s="44">
        <v>446654</v>
      </c>
      <c r="Y405" s="44">
        <v>0</v>
      </c>
      <c r="Z405" s="44">
        <v>0</v>
      </c>
      <c r="AA405" s="44">
        <v>32528308</v>
      </c>
      <c r="AB405" s="44">
        <v>0</v>
      </c>
      <c r="AC405" s="44">
        <v>0</v>
      </c>
    </row>
    <row r="406" spans="1:29" x14ac:dyDescent="0.3">
      <c r="A406" s="46" t="s">
        <v>843</v>
      </c>
      <c r="B406" t="s">
        <v>2496</v>
      </c>
      <c r="C406">
        <v>1</v>
      </c>
      <c r="D406">
        <v>0</v>
      </c>
      <c r="E406" s="44">
        <v>11207157</v>
      </c>
      <c r="F406" s="44">
        <v>0</v>
      </c>
      <c r="G406" s="44">
        <v>0</v>
      </c>
      <c r="H406" s="44">
        <v>3187</v>
      </c>
      <c r="I406" s="44">
        <v>1128186</v>
      </c>
      <c r="J406" s="44">
        <v>2551887</v>
      </c>
      <c r="K406" s="44">
        <v>0</v>
      </c>
      <c r="L406" s="44">
        <v>0</v>
      </c>
      <c r="M406" s="44">
        <v>0</v>
      </c>
      <c r="N406" s="44">
        <v>0</v>
      </c>
      <c r="O406" s="44">
        <v>0</v>
      </c>
      <c r="P406" s="44">
        <v>1541794</v>
      </c>
      <c r="Q406" s="44">
        <v>725683</v>
      </c>
      <c r="R406" s="44">
        <v>0</v>
      </c>
      <c r="S406" s="44">
        <v>14756</v>
      </c>
      <c r="T406" s="44">
        <v>6156</v>
      </c>
      <c r="U406" s="44">
        <v>57377</v>
      </c>
      <c r="V406" s="44">
        <v>19094</v>
      </c>
      <c r="W406" s="44">
        <v>0</v>
      </c>
      <c r="X406" s="44">
        <v>204691</v>
      </c>
      <c r="Y406" s="44">
        <v>0</v>
      </c>
      <c r="Z406" s="44">
        <v>0</v>
      </c>
      <c r="AA406" s="44">
        <v>17459968</v>
      </c>
      <c r="AB406" s="44">
        <v>0</v>
      </c>
      <c r="AC406" s="44">
        <v>100000</v>
      </c>
    </row>
    <row r="407" spans="1:29" x14ac:dyDescent="0.3">
      <c r="A407" s="46" t="s">
        <v>845</v>
      </c>
      <c r="B407" t="s">
        <v>2497</v>
      </c>
      <c r="C407">
        <v>1</v>
      </c>
      <c r="D407">
        <v>0</v>
      </c>
      <c r="E407" s="44">
        <v>11272228</v>
      </c>
      <c r="F407" s="44">
        <v>0</v>
      </c>
      <c r="G407" s="44">
        <v>250743</v>
      </c>
      <c r="H407" s="44">
        <v>0</v>
      </c>
      <c r="I407" s="44">
        <v>1590665</v>
      </c>
      <c r="J407" s="44">
        <v>386963</v>
      </c>
      <c r="K407" s="44">
        <v>0</v>
      </c>
      <c r="L407" s="44">
        <v>0</v>
      </c>
      <c r="M407" s="44">
        <v>0</v>
      </c>
      <c r="N407" s="44">
        <v>0</v>
      </c>
      <c r="O407" s="44">
        <v>0</v>
      </c>
      <c r="P407" s="44">
        <v>1101032</v>
      </c>
      <c r="Q407" s="44">
        <v>74980</v>
      </c>
      <c r="R407" s="44">
        <v>0</v>
      </c>
      <c r="S407" s="44">
        <v>11820</v>
      </c>
      <c r="T407" s="44">
        <v>4931</v>
      </c>
      <c r="U407" s="44">
        <v>45668</v>
      </c>
      <c r="V407" s="44">
        <v>12717</v>
      </c>
      <c r="W407" s="44">
        <v>0</v>
      </c>
      <c r="X407" s="44">
        <v>155357</v>
      </c>
      <c r="Y407" s="44">
        <v>0</v>
      </c>
      <c r="Z407" s="44">
        <v>0</v>
      </c>
      <c r="AA407" s="44">
        <v>14907104</v>
      </c>
      <c r="AB407" s="44">
        <v>0</v>
      </c>
      <c r="AC407" s="44">
        <v>100000</v>
      </c>
    </row>
    <row r="408" spans="1:29" x14ac:dyDescent="0.3">
      <c r="A408" s="46" t="s">
        <v>841</v>
      </c>
      <c r="B408" t="s">
        <v>2498</v>
      </c>
      <c r="C408">
        <v>1</v>
      </c>
      <c r="D408">
        <v>0</v>
      </c>
      <c r="E408" s="44">
        <v>18548129</v>
      </c>
      <c r="F408" s="44">
        <v>0</v>
      </c>
      <c r="G408" s="44">
        <v>0</v>
      </c>
      <c r="H408" s="44">
        <v>25521</v>
      </c>
      <c r="I408" s="44">
        <v>2454710</v>
      </c>
      <c r="J408" s="44">
        <v>4109625</v>
      </c>
      <c r="K408" s="44">
        <v>0</v>
      </c>
      <c r="L408" s="44">
        <v>0</v>
      </c>
      <c r="M408" s="44">
        <v>0</v>
      </c>
      <c r="N408" s="44">
        <v>0</v>
      </c>
      <c r="O408" s="44">
        <v>0</v>
      </c>
      <c r="P408" s="44">
        <v>2953003</v>
      </c>
      <c r="Q408" s="44">
        <v>365890</v>
      </c>
      <c r="R408" s="44">
        <v>0</v>
      </c>
      <c r="S408" s="44">
        <v>25976</v>
      </c>
      <c r="T408" s="44">
        <v>10837</v>
      </c>
      <c r="U408" s="44">
        <v>103627</v>
      </c>
      <c r="V408" s="44">
        <v>32857</v>
      </c>
      <c r="W408" s="44">
        <v>0</v>
      </c>
      <c r="X408" s="44">
        <v>224979</v>
      </c>
      <c r="Y408" s="44">
        <v>22892</v>
      </c>
      <c r="Z408" s="44">
        <v>0</v>
      </c>
      <c r="AA408" s="44">
        <v>28878046</v>
      </c>
      <c r="AB408" s="44">
        <v>0</v>
      </c>
      <c r="AC408" s="44">
        <v>0</v>
      </c>
    </row>
    <row r="409" spans="1:29" x14ac:dyDescent="0.3">
      <c r="A409" s="46" t="s">
        <v>854</v>
      </c>
      <c r="B409" t="s">
        <v>1836</v>
      </c>
      <c r="C409">
        <v>1</v>
      </c>
      <c r="D409">
        <v>0</v>
      </c>
      <c r="E409" s="44">
        <v>4744915</v>
      </c>
      <c r="F409" s="44">
        <v>0</v>
      </c>
      <c r="G409" s="44">
        <v>0</v>
      </c>
      <c r="H409" s="44">
        <v>0</v>
      </c>
      <c r="I409" s="44">
        <v>639323</v>
      </c>
      <c r="J409" s="44">
        <v>984844</v>
      </c>
      <c r="K409" s="44">
        <v>97195</v>
      </c>
      <c r="L409" s="44">
        <v>0</v>
      </c>
      <c r="M409" s="44">
        <v>0</v>
      </c>
      <c r="N409" s="44">
        <v>0</v>
      </c>
      <c r="O409" s="44">
        <v>0</v>
      </c>
      <c r="P409" s="44">
        <v>566932</v>
      </c>
      <c r="Q409" s="44">
        <v>65529</v>
      </c>
      <c r="R409" s="44">
        <v>0</v>
      </c>
      <c r="S409" s="44">
        <v>5109</v>
      </c>
      <c r="T409" s="44">
        <v>2131</v>
      </c>
      <c r="U409" s="44">
        <v>19572</v>
      </c>
      <c r="V409" s="44">
        <v>5562</v>
      </c>
      <c r="W409" s="44">
        <v>0</v>
      </c>
      <c r="X409" s="44">
        <v>0</v>
      </c>
      <c r="Y409" s="44">
        <v>0</v>
      </c>
      <c r="Z409" s="44">
        <v>0</v>
      </c>
      <c r="AA409" s="44">
        <v>7131112</v>
      </c>
      <c r="AB409" s="44">
        <v>0</v>
      </c>
      <c r="AC409" s="44">
        <v>100000</v>
      </c>
    </row>
    <row r="410" spans="1:29" x14ac:dyDescent="0.3">
      <c r="A410" s="46" t="s">
        <v>852</v>
      </c>
      <c r="B410" t="s">
        <v>2499</v>
      </c>
      <c r="C410">
        <v>1</v>
      </c>
      <c r="D410">
        <v>0</v>
      </c>
      <c r="E410" s="44">
        <v>5238820</v>
      </c>
      <c r="F410" s="44">
        <v>0</v>
      </c>
      <c r="G410" s="44">
        <v>0</v>
      </c>
      <c r="H410" s="44">
        <v>0</v>
      </c>
      <c r="I410" s="44">
        <v>682692</v>
      </c>
      <c r="J410" s="44">
        <v>1033042</v>
      </c>
      <c r="K410" s="44">
        <v>0</v>
      </c>
      <c r="L410" s="44">
        <v>0</v>
      </c>
      <c r="M410" s="44">
        <v>0</v>
      </c>
      <c r="N410" s="44">
        <v>0</v>
      </c>
      <c r="O410" s="44">
        <v>0</v>
      </c>
      <c r="P410" s="44">
        <v>511859</v>
      </c>
      <c r="Q410" s="44">
        <v>78402</v>
      </c>
      <c r="R410" s="44">
        <v>109296</v>
      </c>
      <c r="S410" s="44">
        <v>5693</v>
      </c>
      <c r="T410" s="44">
        <v>1905</v>
      </c>
      <c r="U410" s="44">
        <v>21495</v>
      </c>
      <c r="V410" s="44">
        <v>6217</v>
      </c>
      <c r="W410" s="44">
        <v>0</v>
      </c>
      <c r="X410" s="44">
        <v>66750</v>
      </c>
      <c r="Y410" s="44">
        <v>0</v>
      </c>
      <c r="Z410" s="44">
        <v>0</v>
      </c>
      <c r="AA410" s="44">
        <v>7756171</v>
      </c>
      <c r="AB410" s="44">
        <v>0</v>
      </c>
      <c r="AC410" s="44">
        <v>100000</v>
      </c>
    </row>
    <row r="411" spans="1:29" x14ac:dyDescent="0.3">
      <c r="A411" s="46" t="s">
        <v>856</v>
      </c>
      <c r="B411" t="s">
        <v>2500</v>
      </c>
      <c r="C411">
        <v>1</v>
      </c>
      <c r="D411">
        <v>0</v>
      </c>
      <c r="E411" s="44">
        <v>4236702</v>
      </c>
      <c r="F411" s="44">
        <v>0</v>
      </c>
      <c r="G411" s="44">
        <v>0</v>
      </c>
      <c r="H411" s="44">
        <v>0</v>
      </c>
      <c r="I411" s="44">
        <v>498328</v>
      </c>
      <c r="J411" s="44">
        <v>1537970</v>
      </c>
      <c r="K411" s="44">
        <v>0</v>
      </c>
      <c r="L411" s="44">
        <v>0</v>
      </c>
      <c r="M411" s="44">
        <v>0</v>
      </c>
      <c r="N411" s="44">
        <v>0</v>
      </c>
      <c r="O411" s="44">
        <v>0</v>
      </c>
      <c r="P411" s="44">
        <v>454987</v>
      </c>
      <c r="Q411" s="44">
        <v>110170</v>
      </c>
      <c r="R411" s="44">
        <v>0</v>
      </c>
      <c r="S411" s="44">
        <v>4554</v>
      </c>
      <c r="T411" s="44">
        <v>1900</v>
      </c>
      <c r="U411" s="44">
        <v>17767</v>
      </c>
      <c r="V411" s="44">
        <v>5055</v>
      </c>
      <c r="W411" s="44">
        <v>0</v>
      </c>
      <c r="X411" s="44">
        <v>0</v>
      </c>
      <c r="Y411" s="44">
        <v>0</v>
      </c>
      <c r="Z411" s="44">
        <v>0</v>
      </c>
      <c r="AA411" s="44">
        <v>6867433</v>
      </c>
      <c r="AB411" s="44">
        <v>0</v>
      </c>
      <c r="AC411" s="44">
        <v>100000</v>
      </c>
    </row>
    <row r="412" spans="1:29" x14ac:dyDescent="0.3">
      <c r="A412" s="46" t="s">
        <v>868</v>
      </c>
      <c r="B412" t="s">
        <v>2501</v>
      </c>
      <c r="C412">
        <v>1</v>
      </c>
      <c r="D412">
        <v>0</v>
      </c>
      <c r="E412" s="44">
        <v>3470146</v>
      </c>
      <c r="F412" s="44">
        <v>0</v>
      </c>
      <c r="G412" s="44">
        <v>0</v>
      </c>
      <c r="H412" s="44">
        <v>0</v>
      </c>
      <c r="I412" s="44">
        <v>505565</v>
      </c>
      <c r="J412" s="44">
        <v>709786</v>
      </c>
      <c r="K412" s="44">
        <v>0</v>
      </c>
      <c r="L412" s="44">
        <v>0</v>
      </c>
      <c r="M412" s="44">
        <v>0</v>
      </c>
      <c r="N412" s="44">
        <v>0</v>
      </c>
      <c r="O412" s="44">
        <v>0</v>
      </c>
      <c r="P412" s="44">
        <v>522798</v>
      </c>
      <c r="Q412" s="44">
        <v>101144</v>
      </c>
      <c r="R412" s="44">
        <v>0</v>
      </c>
      <c r="S412" s="44">
        <v>5139</v>
      </c>
      <c r="T412" s="44">
        <v>2143</v>
      </c>
      <c r="U412" s="44">
        <v>20155</v>
      </c>
      <c r="V412" s="44">
        <v>5852</v>
      </c>
      <c r="W412" s="44">
        <v>0</v>
      </c>
      <c r="X412" s="44">
        <v>65489</v>
      </c>
      <c r="Y412" s="44">
        <v>2008</v>
      </c>
      <c r="Z412" s="44">
        <v>0</v>
      </c>
      <c r="AA412" s="44">
        <v>5410225</v>
      </c>
      <c r="AB412" s="44">
        <v>0</v>
      </c>
      <c r="AC412" s="44">
        <v>100000</v>
      </c>
    </row>
    <row r="413" spans="1:29" x14ac:dyDescent="0.3">
      <c r="A413" s="46" t="s">
        <v>858</v>
      </c>
      <c r="B413" t="s">
        <v>2502</v>
      </c>
      <c r="C413">
        <v>1</v>
      </c>
      <c r="D413">
        <v>0</v>
      </c>
      <c r="E413" s="44">
        <v>4178174</v>
      </c>
      <c r="F413" s="44">
        <v>0</v>
      </c>
      <c r="G413" s="44">
        <v>0</v>
      </c>
      <c r="H413" s="44">
        <v>0</v>
      </c>
      <c r="I413" s="44">
        <v>447825</v>
      </c>
      <c r="J413" s="44">
        <v>348338</v>
      </c>
      <c r="K413" s="44">
        <v>0</v>
      </c>
      <c r="L413" s="44">
        <v>0</v>
      </c>
      <c r="M413" s="44">
        <v>0</v>
      </c>
      <c r="N413" s="44">
        <v>0</v>
      </c>
      <c r="O413" s="44">
        <v>0</v>
      </c>
      <c r="P413" s="44">
        <v>524676</v>
      </c>
      <c r="Q413" s="44">
        <v>11433</v>
      </c>
      <c r="R413" s="44">
        <v>0</v>
      </c>
      <c r="S413" s="44">
        <v>5303</v>
      </c>
      <c r="T413" s="44">
        <v>2192</v>
      </c>
      <c r="U413" s="44">
        <v>19689</v>
      </c>
      <c r="V413" s="44">
        <v>5012</v>
      </c>
      <c r="W413" s="44">
        <v>0</v>
      </c>
      <c r="X413" s="44">
        <v>59175</v>
      </c>
      <c r="Y413" s="44">
        <v>0</v>
      </c>
      <c r="Z413" s="44">
        <v>0</v>
      </c>
      <c r="AA413" s="44">
        <v>5601817</v>
      </c>
      <c r="AB413" s="44">
        <v>0</v>
      </c>
      <c r="AC413" s="44">
        <v>100000</v>
      </c>
    </row>
    <row r="414" spans="1:29" x14ac:dyDescent="0.3">
      <c r="A414" s="46" t="s">
        <v>860</v>
      </c>
      <c r="B414" t="s">
        <v>2503</v>
      </c>
      <c r="C414">
        <v>1</v>
      </c>
      <c r="D414">
        <v>0</v>
      </c>
      <c r="E414" s="44">
        <v>4601952</v>
      </c>
      <c r="F414" s="44">
        <v>0</v>
      </c>
      <c r="G414" s="44">
        <v>0</v>
      </c>
      <c r="H414" s="44">
        <v>6437</v>
      </c>
      <c r="I414" s="44">
        <v>673066</v>
      </c>
      <c r="J414" s="44">
        <v>1072443</v>
      </c>
      <c r="K414" s="44">
        <v>0</v>
      </c>
      <c r="L414" s="44">
        <v>0</v>
      </c>
      <c r="M414" s="44">
        <v>0</v>
      </c>
      <c r="N414" s="44">
        <v>0</v>
      </c>
      <c r="O414" s="44">
        <v>0</v>
      </c>
      <c r="P414" s="44">
        <v>554974</v>
      </c>
      <c r="Q414" s="44">
        <v>39846</v>
      </c>
      <c r="R414" s="44">
        <v>88341</v>
      </c>
      <c r="S414" s="44">
        <v>4899</v>
      </c>
      <c r="T414" s="44">
        <v>2043</v>
      </c>
      <c r="U414" s="44">
        <v>18757</v>
      </c>
      <c r="V414" s="44">
        <v>5540</v>
      </c>
      <c r="W414" s="44">
        <v>0</v>
      </c>
      <c r="X414" s="44">
        <v>90166</v>
      </c>
      <c r="Y414" s="44">
        <v>0</v>
      </c>
      <c r="Z414" s="44">
        <v>0</v>
      </c>
      <c r="AA414" s="44">
        <v>7158464</v>
      </c>
      <c r="AB414" s="44">
        <v>0</v>
      </c>
      <c r="AC414" s="44">
        <v>100000</v>
      </c>
    </row>
    <row r="415" spans="1:29" x14ac:dyDescent="0.3">
      <c r="A415" s="46" t="s">
        <v>862</v>
      </c>
      <c r="B415" t="s">
        <v>2504</v>
      </c>
      <c r="C415">
        <v>1</v>
      </c>
      <c r="D415">
        <v>0</v>
      </c>
      <c r="E415" s="44">
        <v>11027116</v>
      </c>
      <c r="F415" s="44">
        <v>0</v>
      </c>
      <c r="G415" s="44">
        <v>0</v>
      </c>
      <c r="H415" s="44">
        <v>0</v>
      </c>
      <c r="I415" s="44">
        <v>723458</v>
      </c>
      <c r="J415" s="44">
        <v>2689365</v>
      </c>
      <c r="K415" s="44">
        <v>0</v>
      </c>
      <c r="L415" s="44">
        <v>0</v>
      </c>
      <c r="M415" s="44">
        <v>0</v>
      </c>
      <c r="N415" s="44">
        <v>0</v>
      </c>
      <c r="O415" s="44">
        <v>0</v>
      </c>
      <c r="P415" s="44">
        <v>1246603</v>
      </c>
      <c r="Q415" s="44">
        <v>264729</v>
      </c>
      <c r="R415" s="44">
        <v>239167</v>
      </c>
      <c r="S415" s="44">
        <v>27459</v>
      </c>
      <c r="T415" s="44">
        <v>10003</v>
      </c>
      <c r="U415" s="44">
        <v>104035</v>
      </c>
      <c r="V415" s="44">
        <v>26971</v>
      </c>
      <c r="W415" s="44">
        <v>0</v>
      </c>
      <c r="X415" s="44">
        <v>272384</v>
      </c>
      <c r="Y415" s="44">
        <v>0</v>
      </c>
      <c r="Z415" s="44">
        <v>0</v>
      </c>
      <c r="AA415" s="44">
        <v>16631290</v>
      </c>
      <c r="AB415" s="44">
        <v>0</v>
      </c>
      <c r="AC415" s="44">
        <v>0</v>
      </c>
    </row>
    <row r="416" spans="1:29" x14ac:dyDescent="0.3">
      <c r="A416" s="46" t="s">
        <v>864</v>
      </c>
      <c r="B416" t="s">
        <v>1843</v>
      </c>
      <c r="C416">
        <v>1</v>
      </c>
      <c r="D416">
        <v>0</v>
      </c>
      <c r="E416" s="44">
        <v>9645542</v>
      </c>
      <c r="F416" s="44">
        <v>0</v>
      </c>
      <c r="G416" s="44">
        <v>0</v>
      </c>
      <c r="H416" s="44">
        <v>0</v>
      </c>
      <c r="I416" s="44">
        <v>1203276</v>
      </c>
      <c r="J416" s="44">
        <v>2079569</v>
      </c>
      <c r="K416" s="44">
        <v>0</v>
      </c>
      <c r="L416" s="44">
        <v>0</v>
      </c>
      <c r="M416" s="44">
        <v>0</v>
      </c>
      <c r="N416" s="44">
        <v>0</v>
      </c>
      <c r="O416" s="44">
        <v>0</v>
      </c>
      <c r="P416" s="44">
        <v>1582678</v>
      </c>
      <c r="Q416" s="44">
        <v>118753</v>
      </c>
      <c r="R416" s="44">
        <v>82029</v>
      </c>
      <c r="S416" s="44">
        <v>11895</v>
      </c>
      <c r="T416" s="44">
        <v>4962</v>
      </c>
      <c r="U416" s="44">
        <v>43461</v>
      </c>
      <c r="V416" s="44">
        <v>14239</v>
      </c>
      <c r="W416" s="44">
        <v>0</v>
      </c>
      <c r="X416" s="44">
        <v>0</v>
      </c>
      <c r="Y416" s="44">
        <v>0</v>
      </c>
      <c r="Z416" s="44">
        <v>0</v>
      </c>
      <c r="AA416" s="44">
        <v>14786404</v>
      </c>
      <c r="AB416" s="44">
        <v>0</v>
      </c>
      <c r="AC416" s="44">
        <v>100000</v>
      </c>
    </row>
    <row r="417" spans="1:29" x14ac:dyDescent="0.3">
      <c r="A417" s="46" t="s">
        <v>850</v>
      </c>
      <c r="B417" t="s">
        <v>2505</v>
      </c>
      <c r="C417">
        <v>1</v>
      </c>
      <c r="D417">
        <v>0</v>
      </c>
      <c r="E417" s="44">
        <v>4369933</v>
      </c>
      <c r="F417" s="44">
        <v>0</v>
      </c>
      <c r="G417" s="44">
        <v>0</v>
      </c>
      <c r="H417" s="44">
        <v>0</v>
      </c>
      <c r="I417" s="44">
        <v>277160</v>
      </c>
      <c r="J417" s="44">
        <v>1012502</v>
      </c>
      <c r="K417" s="44">
        <v>0</v>
      </c>
      <c r="L417" s="44">
        <v>0</v>
      </c>
      <c r="M417" s="44">
        <v>0</v>
      </c>
      <c r="N417" s="44">
        <v>0</v>
      </c>
      <c r="O417" s="44">
        <v>0</v>
      </c>
      <c r="P417" s="44">
        <v>374367</v>
      </c>
      <c r="Q417" s="44">
        <v>74713</v>
      </c>
      <c r="R417" s="44">
        <v>0</v>
      </c>
      <c r="S417" s="44">
        <v>12793</v>
      </c>
      <c r="T417" s="44">
        <v>5337</v>
      </c>
      <c r="U417" s="44">
        <v>48872</v>
      </c>
      <c r="V417" s="44">
        <v>5663</v>
      </c>
      <c r="W417" s="44">
        <v>0</v>
      </c>
      <c r="X417" s="44">
        <v>0</v>
      </c>
      <c r="Y417" s="44">
        <v>7620</v>
      </c>
      <c r="Z417" s="44">
        <v>0</v>
      </c>
      <c r="AA417" s="44">
        <v>6188960</v>
      </c>
      <c r="AB417" s="44">
        <v>0</v>
      </c>
      <c r="AC417" s="44">
        <v>0</v>
      </c>
    </row>
    <row r="418" spans="1:29" x14ac:dyDescent="0.3">
      <c r="A418" s="46" t="s">
        <v>866</v>
      </c>
      <c r="B418" t="s">
        <v>1845</v>
      </c>
      <c r="C418">
        <v>1</v>
      </c>
      <c r="D418">
        <v>0</v>
      </c>
      <c r="E418" s="44">
        <v>5167243</v>
      </c>
      <c r="F418" s="44">
        <v>0</v>
      </c>
      <c r="G418" s="44">
        <v>0</v>
      </c>
      <c r="H418" s="44">
        <v>0</v>
      </c>
      <c r="I418" s="44">
        <v>465562</v>
      </c>
      <c r="J418" s="44">
        <v>408157</v>
      </c>
      <c r="K418" s="44">
        <v>0</v>
      </c>
      <c r="L418" s="44">
        <v>0</v>
      </c>
      <c r="M418" s="44">
        <v>0</v>
      </c>
      <c r="N418" s="44">
        <v>0</v>
      </c>
      <c r="O418" s="44">
        <v>0</v>
      </c>
      <c r="P418" s="44">
        <v>638468</v>
      </c>
      <c r="Q418" s="44">
        <v>29029</v>
      </c>
      <c r="R418" s="44">
        <v>31092</v>
      </c>
      <c r="S418" s="44">
        <v>6562</v>
      </c>
      <c r="T418" s="44">
        <v>2737</v>
      </c>
      <c r="U418" s="44">
        <v>24931</v>
      </c>
      <c r="V418" s="44">
        <v>5788</v>
      </c>
      <c r="W418" s="44">
        <v>0</v>
      </c>
      <c r="X418" s="44">
        <v>64481</v>
      </c>
      <c r="Y418" s="44">
        <v>0</v>
      </c>
      <c r="Z418" s="44">
        <v>0</v>
      </c>
      <c r="AA418" s="44">
        <v>6844050</v>
      </c>
      <c r="AB418" s="44">
        <v>0</v>
      </c>
      <c r="AC418" s="44">
        <v>100000</v>
      </c>
    </row>
    <row r="419" spans="1:29" x14ac:dyDescent="0.3">
      <c r="A419" s="46" t="s">
        <v>848</v>
      </c>
      <c r="B419" t="s">
        <v>1846</v>
      </c>
      <c r="C419">
        <v>1</v>
      </c>
      <c r="D419">
        <v>0</v>
      </c>
      <c r="E419" s="44">
        <v>5315895</v>
      </c>
      <c r="F419" s="44">
        <v>0</v>
      </c>
      <c r="G419" s="44">
        <v>148902</v>
      </c>
      <c r="H419" s="44">
        <v>2560</v>
      </c>
      <c r="I419" s="44">
        <v>497995</v>
      </c>
      <c r="J419" s="44">
        <v>803204</v>
      </c>
      <c r="K419" s="44">
        <v>126502</v>
      </c>
      <c r="L419" s="44">
        <v>0</v>
      </c>
      <c r="M419" s="44">
        <v>0</v>
      </c>
      <c r="N419" s="44">
        <v>0</v>
      </c>
      <c r="O419" s="44">
        <v>0</v>
      </c>
      <c r="P419" s="44">
        <v>327084</v>
      </c>
      <c r="Q419" s="44">
        <v>8783</v>
      </c>
      <c r="R419" s="44">
        <v>61530</v>
      </c>
      <c r="S419" s="44">
        <v>6771</v>
      </c>
      <c r="T419" s="44">
        <v>2825</v>
      </c>
      <c r="U419" s="44">
        <v>18442</v>
      </c>
      <c r="V419" s="44">
        <v>5021</v>
      </c>
      <c r="W419" s="44">
        <v>0</v>
      </c>
      <c r="X419" s="44">
        <v>71973</v>
      </c>
      <c r="Y419" s="44">
        <v>0</v>
      </c>
      <c r="Z419" s="44">
        <v>0</v>
      </c>
      <c r="AA419" s="44">
        <v>7397487</v>
      </c>
      <c r="AB419" s="44">
        <v>0</v>
      </c>
      <c r="AC419" s="44">
        <v>100000</v>
      </c>
    </row>
    <row r="420" spans="1:29" x14ac:dyDescent="0.3">
      <c r="A420" s="46" t="s">
        <v>870</v>
      </c>
      <c r="B420" t="s">
        <v>2506</v>
      </c>
      <c r="C420">
        <v>1</v>
      </c>
      <c r="D420">
        <v>0</v>
      </c>
      <c r="E420" s="44">
        <v>3868533</v>
      </c>
      <c r="F420" s="44">
        <v>0</v>
      </c>
      <c r="G420" s="44">
        <v>0</v>
      </c>
      <c r="H420" s="44">
        <v>0</v>
      </c>
      <c r="I420" s="44">
        <v>551216</v>
      </c>
      <c r="J420" s="44">
        <v>1956680</v>
      </c>
      <c r="K420" s="44">
        <v>0</v>
      </c>
      <c r="L420" s="44">
        <v>0</v>
      </c>
      <c r="M420" s="44">
        <v>0</v>
      </c>
      <c r="N420" s="44">
        <v>0</v>
      </c>
      <c r="O420" s="44">
        <v>0</v>
      </c>
      <c r="P420" s="44">
        <v>463001</v>
      </c>
      <c r="Q420" s="44">
        <v>55010</v>
      </c>
      <c r="R420" s="44">
        <v>34537</v>
      </c>
      <c r="S420" s="44">
        <v>5094</v>
      </c>
      <c r="T420" s="44">
        <v>2125</v>
      </c>
      <c r="U420" s="44">
        <v>20330</v>
      </c>
      <c r="V420" s="44">
        <v>5777</v>
      </c>
      <c r="W420" s="44">
        <v>0</v>
      </c>
      <c r="X420" s="44">
        <v>76781</v>
      </c>
      <c r="Y420" s="44">
        <v>0</v>
      </c>
      <c r="Z420" s="44">
        <v>0</v>
      </c>
      <c r="AA420" s="44">
        <v>7039084</v>
      </c>
      <c r="AB420" s="44">
        <v>0</v>
      </c>
      <c r="AC420" s="44">
        <v>100000</v>
      </c>
    </row>
    <row r="421" spans="1:29" x14ac:dyDescent="0.3">
      <c r="A421" s="46" t="s">
        <v>881</v>
      </c>
      <c r="B421" t="s">
        <v>2507</v>
      </c>
      <c r="C421">
        <v>1</v>
      </c>
      <c r="D421">
        <v>0</v>
      </c>
      <c r="E421" s="44">
        <v>19813401</v>
      </c>
      <c r="F421" s="44">
        <v>0</v>
      </c>
      <c r="G421" s="44">
        <v>1391526</v>
      </c>
      <c r="H421" s="44">
        <v>0</v>
      </c>
      <c r="I421" s="44">
        <v>4507367</v>
      </c>
      <c r="J421" s="44">
        <v>881013</v>
      </c>
      <c r="K421" s="44">
        <v>0</v>
      </c>
      <c r="L421" s="44">
        <v>0</v>
      </c>
      <c r="M421" s="44">
        <v>0</v>
      </c>
      <c r="N421" s="44">
        <v>0</v>
      </c>
      <c r="O421" s="44">
        <v>0</v>
      </c>
      <c r="P421" s="44">
        <v>3125342</v>
      </c>
      <c r="Q421" s="44">
        <v>1235553</v>
      </c>
      <c r="R421" s="44">
        <v>448734</v>
      </c>
      <c r="S421" s="44">
        <v>24645</v>
      </c>
      <c r="T421" s="44">
        <v>25700</v>
      </c>
      <c r="U421" s="44">
        <v>172121</v>
      </c>
      <c r="V421" s="44">
        <v>24858</v>
      </c>
      <c r="W421" s="44">
        <v>0</v>
      </c>
      <c r="X421" s="44">
        <v>0</v>
      </c>
      <c r="Y421" s="44">
        <v>125398</v>
      </c>
      <c r="Z421" s="44">
        <v>0</v>
      </c>
      <c r="AA421" s="44">
        <v>31775658</v>
      </c>
      <c r="AB421" s="44">
        <v>0</v>
      </c>
      <c r="AC421" s="44">
        <v>0</v>
      </c>
    </row>
    <row r="422" spans="1:29" x14ac:dyDescent="0.3">
      <c r="A422" s="46" t="s">
        <v>875</v>
      </c>
      <c r="B422" t="s">
        <v>2508</v>
      </c>
      <c r="C422">
        <v>1</v>
      </c>
      <c r="D422">
        <v>0</v>
      </c>
      <c r="E422" s="44">
        <v>17030403</v>
      </c>
      <c r="F422" s="44">
        <v>0</v>
      </c>
      <c r="G422" s="44">
        <v>1733245</v>
      </c>
      <c r="H422" s="44">
        <v>15963</v>
      </c>
      <c r="I422" s="44">
        <v>3988145</v>
      </c>
      <c r="J422" s="44">
        <v>1676798</v>
      </c>
      <c r="K422" s="44">
        <v>0</v>
      </c>
      <c r="L422" s="44">
        <v>0</v>
      </c>
      <c r="M422" s="44">
        <v>0</v>
      </c>
      <c r="N422" s="44">
        <v>0</v>
      </c>
      <c r="O422" s="44">
        <v>0</v>
      </c>
      <c r="P422" s="44">
        <v>2141979</v>
      </c>
      <c r="Q422" s="44">
        <v>713267</v>
      </c>
      <c r="R422" s="44">
        <v>529381</v>
      </c>
      <c r="S422" s="44">
        <v>63216</v>
      </c>
      <c r="T422" s="44">
        <v>20173</v>
      </c>
      <c r="U422" s="44">
        <v>249252</v>
      </c>
      <c r="V422" s="44">
        <v>52696</v>
      </c>
      <c r="W422" s="44">
        <v>0</v>
      </c>
      <c r="X422" s="44">
        <v>0</v>
      </c>
      <c r="Y422" s="44">
        <v>96582</v>
      </c>
      <c r="Z422" s="44">
        <v>0</v>
      </c>
      <c r="AA422" s="44">
        <v>28311100</v>
      </c>
      <c r="AB422" s="44">
        <v>0</v>
      </c>
      <c r="AC422" s="44">
        <v>0</v>
      </c>
    </row>
    <row r="423" spans="1:29" x14ac:dyDescent="0.3">
      <c r="A423" s="46" t="s">
        <v>879</v>
      </c>
      <c r="B423" t="s">
        <v>2509</v>
      </c>
      <c r="C423">
        <v>1</v>
      </c>
      <c r="D423">
        <v>0</v>
      </c>
      <c r="E423" s="44">
        <v>1667057</v>
      </c>
      <c r="F423" s="44">
        <v>0</v>
      </c>
      <c r="G423" s="44">
        <v>194828</v>
      </c>
      <c r="H423" s="44">
        <v>0</v>
      </c>
      <c r="I423" s="44">
        <v>220747</v>
      </c>
      <c r="J423" s="44">
        <v>464127</v>
      </c>
      <c r="K423" s="44">
        <v>0</v>
      </c>
      <c r="L423" s="44">
        <v>0</v>
      </c>
      <c r="M423" s="44">
        <v>0</v>
      </c>
      <c r="N423" s="44">
        <v>0</v>
      </c>
      <c r="O423" s="44">
        <v>0</v>
      </c>
      <c r="P423" s="44">
        <v>304940</v>
      </c>
      <c r="Q423" s="44">
        <v>21846</v>
      </c>
      <c r="R423" s="44">
        <v>31854</v>
      </c>
      <c r="S423" s="44">
        <v>13408</v>
      </c>
      <c r="T423" s="44">
        <v>5593</v>
      </c>
      <c r="U423" s="44">
        <v>47416</v>
      </c>
      <c r="V423" s="44">
        <v>2296</v>
      </c>
      <c r="W423" s="44">
        <v>0</v>
      </c>
      <c r="X423" s="44">
        <v>0</v>
      </c>
      <c r="Y423" s="44">
        <v>0</v>
      </c>
      <c r="Z423" s="44">
        <v>0</v>
      </c>
      <c r="AA423" s="44">
        <v>2974112</v>
      </c>
      <c r="AB423" s="44">
        <v>0</v>
      </c>
      <c r="AC423" s="44">
        <v>0</v>
      </c>
    </row>
    <row r="424" spans="1:29" x14ac:dyDescent="0.3">
      <c r="A424" s="46" t="s">
        <v>877</v>
      </c>
      <c r="B424" t="s">
        <v>2510</v>
      </c>
      <c r="C424">
        <v>1</v>
      </c>
      <c r="D424">
        <v>0</v>
      </c>
      <c r="E424" s="44">
        <v>541832</v>
      </c>
      <c r="F424" s="44">
        <v>0</v>
      </c>
      <c r="G424" s="44">
        <v>120225</v>
      </c>
      <c r="H424" s="44">
        <v>0</v>
      </c>
      <c r="I424" s="44">
        <v>40428</v>
      </c>
      <c r="J424" s="44">
        <v>103480</v>
      </c>
      <c r="K424" s="44">
        <v>0</v>
      </c>
      <c r="L424" s="44">
        <v>0</v>
      </c>
      <c r="M424" s="44">
        <v>0</v>
      </c>
      <c r="N424" s="44">
        <v>0</v>
      </c>
      <c r="O424" s="44">
        <v>0</v>
      </c>
      <c r="P424" s="44">
        <v>91251</v>
      </c>
      <c r="Q424" s="44">
        <v>24208</v>
      </c>
      <c r="R424" s="44">
        <v>0</v>
      </c>
      <c r="S424" s="44">
        <v>3341</v>
      </c>
      <c r="T424" s="44">
        <v>1393</v>
      </c>
      <c r="U424" s="44">
        <v>21728</v>
      </c>
      <c r="V424" s="44">
        <v>0</v>
      </c>
      <c r="W424" s="44">
        <v>0</v>
      </c>
      <c r="X424" s="44">
        <v>0</v>
      </c>
      <c r="Y424" s="44">
        <v>0</v>
      </c>
      <c r="Z424" s="44">
        <v>0</v>
      </c>
      <c r="AA424" s="44">
        <v>947886</v>
      </c>
      <c r="AB424" s="44">
        <v>0</v>
      </c>
      <c r="AC424" s="44">
        <v>0</v>
      </c>
    </row>
    <row r="425" spans="1:29" x14ac:dyDescent="0.3">
      <c r="A425" s="46" t="s">
        <v>883</v>
      </c>
      <c r="B425" t="s">
        <v>2511</v>
      </c>
      <c r="C425">
        <v>1</v>
      </c>
      <c r="D425">
        <v>0</v>
      </c>
      <c r="E425" s="44">
        <v>5119710</v>
      </c>
      <c r="F425" s="44">
        <v>0</v>
      </c>
      <c r="G425" s="44">
        <v>925561</v>
      </c>
      <c r="H425" s="44">
        <v>515</v>
      </c>
      <c r="I425" s="44">
        <v>1780776</v>
      </c>
      <c r="J425" s="44">
        <v>1278940</v>
      </c>
      <c r="K425" s="44">
        <v>0</v>
      </c>
      <c r="L425" s="44">
        <v>0</v>
      </c>
      <c r="M425" s="44">
        <v>0</v>
      </c>
      <c r="N425" s="44">
        <v>0</v>
      </c>
      <c r="O425" s="44">
        <v>0</v>
      </c>
      <c r="P425" s="44">
        <v>1734093</v>
      </c>
      <c r="Q425" s="44">
        <v>347679</v>
      </c>
      <c r="R425" s="44">
        <v>186550</v>
      </c>
      <c r="S425" s="44">
        <v>24882</v>
      </c>
      <c r="T425" s="44">
        <v>10381</v>
      </c>
      <c r="U425" s="44">
        <v>100715</v>
      </c>
      <c r="V425" s="44">
        <v>20380</v>
      </c>
      <c r="W425" s="44">
        <v>0</v>
      </c>
      <c r="X425" s="44">
        <v>0</v>
      </c>
      <c r="Y425" s="44">
        <v>0</v>
      </c>
      <c r="Z425" s="44">
        <v>0</v>
      </c>
      <c r="AA425" s="44">
        <v>11530182</v>
      </c>
      <c r="AB425" s="44">
        <v>0</v>
      </c>
      <c r="AC425" s="44">
        <v>0</v>
      </c>
    </row>
    <row r="426" spans="1:29" x14ac:dyDescent="0.3">
      <c r="A426" s="46" t="s">
        <v>873</v>
      </c>
      <c r="B426" t="s">
        <v>2512</v>
      </c>
      <c r="C426">
        <v>1</v>
      </c>
      <c r="D426">
        <v>0</v>
      </c>
      <c r="E426" s="44">
        <v>9846587</v>
      </c>
      <c r="F426" s="44">
        <v>0</v>
      </c>
      <c r="G426" s="44">
        <v>1305680</v>
      </c>
      <c r="H426" s="44">
        <v>0</v>
      </c>
      <c r="I426" s="44">
        <v>3358480</v>
      </c>
      <c r="J426" s="44">
        <v>2530752</v>
      </c>
      <c r="K426" s="44">
        <v>0</v>
      </c>
      <c r="L426" s="44">
        <v>0</v>
      </c>
      <c r="M426" s="44">
        <v>0</v>
      </c>
      <c r="N426" s="44">
        <v>0</v>
      </c>
      <c r="O426" s="44">
        <v>0</v>
      </c>
      <c r="P426" s="44">
        <v>1344223</v>
      </c>
      <c r="Q426" s="44">
        <v>445788</v>
      </c>
      <c r="R426" s="44">
        <v>347070</v>
      </c>
      <c r="S426" s="44">
        <v>46004</v>
      </c>
      <c r="T426" s="44">
        <v>13298</v>
      </c>
      <c r="U426" s="44">
        <v>182439</v>
      </c>
      <c r="V426" s="44">
        <v>30174</v>
      </c>
      <c r="W426" s="44">
        <v>0</v>
      </c>
      <c r="X426" s="44">
        <v>0</v>
      </c>
      <c r="Y426" s="44">
        <v>0</v>
      </c>
      <c r="Z426" s="44">
        <v>0</v>
      </c>
      <c r="AA426" s="44">
        <v>19450495</v>
      </c>
      <c r="AB426" s="44">
        <v>0</v>
      </c>
      <c r="AC426" s="44">
        <v>150000</v>
      </c>
    </row>
    <row r="427" spans="1:29" x14ac:dyDescent="0.3">
      <c r="A427" s="46" t="s">
        <v>888</v>
      </c>
      <c r="B427" t="s">
        <v>2513</v>
      </c>
      <c r="C427">
        <v>1</v>
      </c>
      <c r="D427">
        <v>0</v>
      </c>
      <c r="E427" s="44">
        <v>7934813</v>
      </c>
      <c r="F427" s="44">
        <v>0</v>
      </c>
      <c r="G427" s="44">
        <v>168884</v>
      </c>
      <c r="H427" s="44">
        <v>0</v>
      </c>
      <c r="I427" s="44">
        <v>1200208</v>
      </c>
      <c r="J427" s="44">
        <v>429345</v>
      </c>
      <c r="K427" s="44">
        <v>0</v>
      </c>
      <c r="L427" s="44">
        <v>0</v>
      </c>
      <c r="M427" s="44">
        <v>0</v>
      </c>
      <c r="N427" s="44">
        <v>0</v>
      </c>
      <c r="O427" s="44">
        <v>0</v>
      </c>
      <c r="P427" s="44">
        <v>529180</v>
      </c>
      <c r="Q427" s="44">
        <v>58080</v>
      </c>
      <c r="R427" s="44">
        <v>65230</v>
      </c>
      <c r="S427" s="44">
        <v>10546</v>
      </c>
      <c r="T427" s="44">
        <v>4400</v>
      </c>
      <c r="U427" s="44">
        <v>43105</v>
      </c>
      <c r="V427" s="44">
        <v>8485</v>
      </c>
      <c r="W427" s="44">
        <v>0</v>
      </c>
      <c r="X427" s="44">
        <v>75243</v>
      </c>
      <c r="Y427" s="44">
        <v>0</v>
      </c>
      <c r="Z427" s="44">
        <v>0</v>
      </c>
      <c r="AA427" s="44">
        <v>10527519</v>
      </c>
      <c r="AB427" s="44">
        <v>0</v>
      </c>
      <c r="AC427" s="44">
        <v>0</v>
      </c>
    </row>
    <row r="428" spans="1:29" x14ac:dyDescent="0.3">
      <c r="A428" s="46" t="s">
        <v>890</v>
      </c>
      <c r="B428" t="s">
        <v>1855</v>
      </c>
      <c r="C428">
        <v>1</v>
      </c>
      <c r="D428">
        <v>0</v>
      </c>
      <c r="E428" s="44">
        <v>6565807</v>
      </c>
      <c r="F428" s="44">
        <v>0</v>
      </c>
      <c r="G428" s="44">
        <v>0</v>
      </c>
      <c r="H428" s="44">
        <v>0</v>
      </c>
      <c r="I428" s="44">
        <v>1234309</v>
      </c>
      <c r="J428" s="44">
        <v>1981122</v>
      </c>
      <c r="K428" s="44">
        <v>0</v>
      </c>
      <c r="L428" s="44">
        <v>0</v>
      </c>
      <c r="M428" s="44">
        <v>0</v>
      </c>
      <c r="N428" s="44">
        <v>0</v>
      </c>
      <c r="O428" s="44">
        <v>0</v>
      </c>
      <c r="P428" s="44">
        <v>803291</v>
      </c>
      <c r="Q428" s="44">
        <v>137787</v>
      </c>
      <c r="R428" s="44">
        <v>85845</v>
      </c>
      <c r="S428" s="44">
        <v>17422</v>
      </c>
      <c r="T428" s="44">
        <v>7268</v>
      </c>
      <c r="U428" s="44">
        <v>67920</v>
      </c>
      <c r="V428" s="44">
        <v>18520</v>
      </c>
      <c r="W428" s="44">
        <v>0</v>
      </c>
      <c r="X428" s="44">
        <v>0</v>
      </c>
      <c r="Y428" s="44">
        <v>0</v>
      </c>
      <c r="Z428" s="44">
        <v>0</v>
      </c>
      <c r="AA428" s="44">
        <v>10919291</v>
      </c>
      <c r="AB428" s="44">
        <v>0</v>
      </c>
      <c r="AC428" s="44">
        <v>0</v>
      </c>
    </row>
    <row r="429" spans="1:29" x14ac:dyDescent="0.3">
      <c r="A429" s="46" t="s">
        <v>892</v>
      </c>
      <c r="B429" t="s">
        <v>1856</v>
      </c>
      <c r="C429">
        <v>1</v>
      </c>
      <c r="D429">
        <v>0</v>
      </c>
      <c r="E429" s="44">
        <v>17133838</v>
      </c>
      <c r="F429" s="44">
        <v>0</v>
      </c>
      <c r="G429" s="44">
        <v>0</v>
      </c>
      <c r="H429" s="44">
        <v>0</v>
      </c>
      <c r="I429" s="44">
        <v>4158015</v>
      </c>
      <c r="J429" s="44">
        <v>2058209</v>
      </c>
      <c r="K429" s="44">
        <v>0</v>
      </c>
      <c r="L429" s="44">
        <v>0</v>
      </c>
      <c r="M429" s="44">
        <v>0</v>
      </c>
      <c r="N429" s="44">
        <v>0</v>
      </c>
      <c r="O429" s="44">
        <v>0</v>
      </c>
      <c r="P429" s="44">
        <v>1573072</v>
      </c>
      <c r="Q429" s="44">
        <v>636805</v>
      </c>
      <c r="R429" s="44">
        <v>573114</v>
      </c>
      <c r="S429" s="44">
        <v>66766</v>
      </c>
      <c r="T429" s="44">
        <v>27856</v>
      </c>
      <c r="U429" s="44">
        <v>254029</v>
      </c>
      <c r="V429" s="44">
        <v>63745</v>
      </c>
      <c r="W429" s="44">
        <v>0</v>
      </c>
      <c r="X429" s="44">
        <v>0</v>
      </c>
      <c r="Y429" s="44">
        <v>0</v>
      </c>
      <c r="Z429" s="44">
        <v>0</v>
      </c>
      <c r="AA429" s="44">
        <v>26545449</v>
      </c>
      <c r="AB429" s="44">
        <v>0</v>
      </c>
      <c r="AC429" s="44">
        <v>0</v>
      </c>
    </row>
    <row r="430" spans="1:29" x14ac:dyDescent="0.3">
      <c r="A430" s="46" t="s">
        <v>896</v>
      </c>
      <c r="B430" t="s">
        <v>2514</v>
      </c>
      <c r="C430">
        <v>1</v>
      </c>
      <c r="D430">
        <v>0</v>
      </c>
      <c r="E430" s="44">
        <v>9462848</v>
      </c>
      <c r="F430" s="44">
        <v>0</v>
      </c>
      <c r="G430" s="44">
        <v>0</v>
      </c>
      <c r="H430" s="44">
        <v>0</v>
      </c>
      <c r="I430" s="44">
        <v>1320010</v>
      </c>
      <c r="J430" s="44">
        <v>648616</v>
      </c>
      <c r="K430" s="44">
        <v>0</v>
      </c>
      <c r="L430" s="44">
        <v>0</v>
      </c>
      <c r="M430" s="44">
        <v>48797</v>
      </c>
      <c r="N430" s="44">
        <v>80291</v>
      </c>
      <c r="O430" s="44">
        <v>37548</v>
      </c>
      <c r="P430" s="44">
        <v>0</v>
      </c>
      <c r="Q430" s="44">
        <v>97969</v>
      </c>
      <c r="R430" s="44">
        <v>182431</v>
      </c>
      <c r="S430" s="44">
        <v>19579</v>
      </c>
      <c r="T430" s="44">
        <v>8127</v>
      </c>
      <c r="U430" s="44">
        <v>67104</v>
      </c>
      <c r="V430" s="44">
        <v>22900</v>
      </c>
      <c r="W430" s="44">
        <v>0</v>
      </c>
      <c r="X430" s="44">
        <v>136165</v>
      </c>
      <c r="Y430" s="44">
        <v>0</v>
      </c>
      <c r="Z430" s="44">
        <v>0</v>
      </c>
      <c r="AA430" s="44">
        <v>12132385</v>
      </c>
      <c r="AB430" s="44">
        <v>0</v>
      </c>
      <c r="AC430" s="44">
        <v>0</v>
      </c>
    </row>
    <row r="431" spans="1:29" x14ac:dyDescent="0.3">
      <c r="A431" s="46" t="s">
        <v>898</v>
      </c>
      <c r="B431" t="s">
        <v>2515</v>
      </c>
      <c r="C431">
        <v>1</v>
      </c>
      <c r="D431">
        <v>0</v>
      </c>
      <c r="E431" s="44">
        <v>21946814</v>
      </c>
      <c r="F431" s="44">
        <v>270118</v>
      </c>
      <c r="G431" s="44">
        <v>0</v>
      </c>
      <c r="H431" s="44">
        <v>0</v>
      </c>
      <c r="I431" s="44">
        <v>3629649</v>
      </c>
      <c r="J431" s="44">
        <v>3227825</v>
      </c>
      <c r="K431" s="44">
        <v>0</v>
      </c>
      <c r="L431" s="44">
        <v>0</v>
      </c>
      <c r="M431" s="44">
        <v>0</v>
      </c>
      <c r="N431" s="44">
        <v>0</v>
      </c>
      <c r="O431" s="44">
        <v>0</v>
      </c>
      <c r="P431" s="44">
        <v>1565001</v>
      </c>
      <c r="Q431" s="44">
        <v>610554</v>
      </c>
      <c r="R431" s="44">
        <v>886412</v>
      </c>
      <c r="S431" s="44">
        <v>38334</v>
      </c>
      <c r="T431" s="44">
        <v>15993</v>
      </c>
      <c r="U431" s="44">
        <v>150577</v>
      </c>
      <c r="V431" s="44">
        <v>49357</v>
      </c>
      <c r="W431" s="44">
        <v>0</v>
      </c>
      <c r="X431" s="44">
        <v>722482</v>
      </c>
      <c r="Y431" s="44">
        <v>0</v>
      </c>
      <c r="Z431" s="44">
        <v>0</v>
      </c>
      <c r="AA431" s="44">
        <v>33113116</v>
      </c>
      <c r="AB431" s="44">
        <v>0</v>
      </c>
      <c r="AC431" s="44">
        <v>312788</v>
      </c>
    </row>
    <row r="432" spans="1:29" x14ac:dyDescent="0.3">
      <c r="A432" s="46" t="s">
        <v>906</v>
      </c>
      <c r="B432" t="s">
        <v>2516</v>
      </c>
      <c r="C432">
        <v>1</v>
      </c>
      <c r="D432">
        <v>0</v>
      </c>
      <c r="E432" s="44">
        <v>1773090</v>
      </c>
      <c r="F432" s="44">
        <v>0</v>
      </c>
      <c r="G432" s="44">
        <v>0</v>
      </c>
      <c r="H432" s="44">
        <v>0</v>
      </c>
      <c r="I432" s="44">
        <v>372363</v>
      </c>
      <c r="J432" s="44">
        <v>708796</v>
      </c>
      <c r="K432" s="44">
        <v>0</v>
      </c>
      <c r="L432" s="44">
        <v>0</v>
      </c>
      <c r="M432" s="44">
        <v>0</v>
      </c>
      <c r="N432" s="44">
        <v>0</v>
      </c>
      <c r="O432" s="44">
        <v>0</v>
      </c>
      <c r="P432" s="44">
        <v>270647</v>
      </c>
      <c r="Q432" s="44">
        <v>17120</v>
      </c>
      <c r="R432" s="44">
        <v>21972</v>
      </c>
      <c r="S432" s="44">
        <v>7236</v>
      </c>
      <c r="T432" s="44">
        <v>3018</v>
      </c>
      <c r="U432" s="44">
        <v>29475</v>
      </c>
      <c r="V432" s="44">
        <v>7879</v>
      </c>
      <c r="W432" s="44">
        <v>0</v>
      </c>
      <c r="X432" s="44">
        <v>0</v>
      </c>
      <c r="Y432" s="44">
        <v>0</v>
      </c>
      <c r="Z432" s="44">
        <v>0</v>
      </c>
      <c r="AA432" s="44">
        <v>3211596</v>
      </c>
      <c r="AB432" s="44">
        <v>0</v>
      </c>
      <c r="AC432" s="44">
        <v>0</v>
      </c>
    </row>
    <row r="433" spans="1:29" x14ac:dyDescent="0.3">
      <c r="A433" s="46" t="s">
        <v>900</v>
      </c>
      <c r="B433" t="s">
        <v>2517</v>
      </c>
      <c r="C433">
        <v>1</v>
      </c>
      <c r="D433">
        <v>0</v>
      </c>
      <c r="E433" s="44">
        <v>9627231</v>
      </c>
      <c r="F433" s="44">
        <v>182508</v>
      </c>
      <c r="G433" s="44">
        <v>0</v>
      </c>
      <c r="H433" s="44">
        <v>0</v>
      </c>
      <c r="I433" s="44">
        <v>694371</v>
      </c>
      <c r="J433" s="44">
        <v>2237090</v>
      </c>
      <c r="K433" s="44">
        <v>0</v>
      </c>
      <c r="L433" s="44">
        <v>0</v>
      </c>
      <c r="M433" s="44">
        <v>0</v>
      </c>
      <c r="N433" s="44">
        <v>0</v>
      </c>
      <c r="O433" s="44">
        <v>0</v>
      </c>
      <c r="P433" s="44">
        <v>733873</v>
      </c>
      <c r="Q433" s="44">
        <v>596640</v>
      </c>
      <c r="R433" s="44">
        <v>257976</v>
      </c>
      <c r="S433" s="44">
        <v>19340</v>
      </c>
      <c r="T433" s="44">
        <v>8068</v>
      </c>
      <c r="U433" s="44">
        <v>76424</v>
      </c>
      <c r="V433" s="44">
        <v>23651</v>
      </c>
      <c r="W433" s="44">
        <v>0</v>
      </c>
      <c r="X433" s="44">
        <v>536745</v>
      </c>
      <c r="Y433" s="44">
        <v>0</v>
      </c>
      <c r="Z433" s="44">
        <v>0</v>
      </c>
      <c r="AA433" s="44">
        <v>14993917</v>
      </c>
      <c r="AB433" s="44">
        <v>0</v>
      </c>
      <c r="AC433" s="44">
        <v>100000</v>
      </c>
    </row>
    <row r="434" spans="1:29" x14ac:dyDescent="0.3">
      <c r="A434" s="46" t="s">
        <v>886</v>
      </c>
      <c r="B434" t="s">
        <v>2518</v>
      </c>
      <c r="C434">
        <v>1</v>
      </c>
      <c r="D434">
        <v>0</v>
      </c>
      <c r="E434" s="44">
        <v>16526241</v>
      </c>
      <c r="F434" s="44">
        <v>0</v>
      </c>
      <c r="G434" s="44">
        <v>0</v>
      </c>
      <c r="H434" s="44">
        <v>0</v>
      </c>
      <c r="I434" s="44">
        <v>3206293</v>
      </c>
      <c r="J434" s="44">
        <v>2476001</v>
      </c>
      <c r="K434" s="44">
        <v>364700</v>
      </c>
      <c r="L434" s="44">
        <v>0</v>
      </c>
      <c r="M434" s="44">
        <v>0</v>
      </c>
      <c r="N434" s="44">
        <v>0</v>
      </c>
      <c r="O434" s="44">
        <v>0</v>
      </c>
      <c r="P434" s="44">
        <v>1739616</v>
      </c>
      <c r="Q434" s="44">
        <v>648975</v>
      </c>
      <c r="R434" s="44">
        <v>136060</v>
      </c>
      <c r="S434" s="44">
        <v>41300</v>
      </c>
      <c r="T434" s="44">
        <v>17231</v>
      </c>
      <c r="U434" s="44">
        <v>161819</v>
      </c>
      <c r="V434" s="44">
        <v>44836</v>
      </c>
      <c r="W434" s="44">
        <v>0</v>
      </c>
      <c r="X434" s="44">
        <v>0</v>
      </c>
      <c r="Y434" s="44">
        <v>0</v>
      </c>
      <c r="Z434" s="44">
        <v>0</v>
      </c>
      <c r="AA434" s="44">
        <v>25363072</v>
      </c>
      <c r="AB434" s="44">
        <v>0</v>
      </c>
      <c r="AC434" s="44">
        <v>0</v>
      </c>
    </row>
    <row r="435" spans="1:29" x14ac:dyDescent="0.3">
      <c r="A435" s="46" t="s">
        <v>894</v>
      </c>
      <c r="B435" t="s">
        <v>2519</v>
      </c>
      <c r="C435">
        <v>1</v>
      </c>
      <c r="D435">
        <v>0</v>
      </c>
      <c r="E435" s="44">
        <v>7796461</v>
      </c>
      <c r="F435" s="44">
        <v>0</v>
      </c>
      <c r="G435" s="44">
        <v>0</v>
      </c>
      <c r="H435" s="44">
        <v>5313</v>
      </c>
      <c r="I435" s="44">
        <v>1226635</v>
      </c>
      <c r="J435" s="44">
        <v>1493677</v>
      </c>
      <c r="K435" s="44">
        <v>0</v>
      </c>
      <c r="L435" s="44">
        <v>0</v>
      </c>
      <c r="M435" s="44">
        <v>0</v>
      </c>
      <c r="N435" s="44">
        <v>0</v>
      </c>
      <c r="O435" s="44">
        <v>0</v>
      </c>
      <c r="P435" s="44">
        <v>828123</v>
      </c>
      <c r="Q435" s="44">
        <v>151327</v>
      </c>
      <c r="R435" s="44">
        <v>0</v>
      </c>
      <c r="S435" s="44">
        <v>13632</v>
      </c>
      <c r="T435" s="44">
        <v>5687</v>
      </c>
      <c r="U435" s="44">
        <v>53998</v>
      </c>
      <c r="V435" s="44">
        <v>14711</v>
      </c>
      <c r="W435" s="44">
        <v>0</v>
      </c>
      <c r="X435" s="44">
        <v>87360</v>
      </c>
      <c r="Y435" s="44">
        <v>0</v>
      </c>
      <c r="Z435" s="44">
        <v>0</v>
      </c>
      <c r="AA435" s="44">
        <v>11676924</v>
      </c>
      <c r="AB435" s="44">
        <v>0</v>
      </c>
      <c r="AC435" s="44">
        <v>0</v>
      </c>
    </row>
    <row r="436" spans="1:29" x14ac:dyDescent="0.3">
      <c r="A436" s="46" t="s">
        <v>902</v>
      </c>
      <c r="B436" t="s">
        <v>2520</v>
      </c>
      <c r="C436">
        <v>1</v>
      </c>
      <c r="D436">
        <v>0</v>
      </c>
      <c r="E436" s="44">
        <v>5205108</v>
      </c>
      <c r="F436" s="44">
        <v>0</v>
      </c>
      <c r="G436" s="44">
        <v>0</v>
      </c>
      <c r="H436" s="44">
        <v>0</v>
      </c>
      <c r="I436" s="44">
        <v>953816</v>
      </c>
      <c r="J436" s="44">
        <v>1978269</v>
      </c>
      <c r="K436" s="44">
        <v>0</v>
      </c>
      <c r="L436" s="44">
        <v>0</v>
      </c>
      <c r="M436" s="44">
        <v>0</v>
      </c>
      <c r="N436" s="44">
        <v>0</v>
      </c>
      <c r="O436" s="44">
        <v>0</v>
      </c>
      <c r="P436" s="44">
        <v>855290</v>
      </c>
      <c r="Q436" s="44">
        <v>283020</v>
      </c>
      <c r="R436" s="44">
        <v>169387</v>
      </c>
      <c r="S436" s="44">
        <v>13632</v>
      </c>
      <c r="T436" s="44">
        <v>5687</v>
      </c>
      <c r="U436" s="44">
        <v>55629</v>
      </c>
      <c r="V436" s="44">
        <v>13257</v>
      </c>
      <c r="W436" s="44">
        <v>0</v>
      </c>
      <c r="X436" s="44">
        <v>0</v>
      </c>
      <c r="Y436" s="44">
        <v>0</v>
      </c>
      <c r="Z436" s="44">
        <v>0</v>
      </c>
      <c r="AA436" s="44">
        <v>9533095</v>
      </c>
      <c r="AB436" s="44">
        <v>0</v>
      </c>
      <c r="AC436" s="44">
        <v>0</v>
      </c>
    </row>
    <row r="437" spans="1:29" x14ac:dyDescent="0.3">
      <c r="A437" s="46" t="s">
        <v>904</v>
      </c>
      <c r="B437" t="s">
        <v>2521</v>
      </c>
      <c r="C437">
        <v>1</v>
      </c>
      <c r="D437">
        <v>0</v>
      </c>
      <c r="E437" s="44">
        <v>45092841</v>
      </c>
      <c r="F437" s="44">
        <v>794436</v>
      </c>
      <c r="G437" s="44">
        <v>0</v>
      </c>
      <c r="H437" s="44">
        <v>13452</v>
      </c>
      <c r="I437" s="44">
        <v>4317073</v>
      </c>
      <c r="J437" s="44">
        <v>8860675</v>
      </c>
      <c r="K437" s="44">
        <v>0</v>
      </c>
      <c r="L437" s="44">
        <v>0</v>
      </c>
      <c r="M437" s="44">
        <v>0</v>
      </c>
      <c r="N437" s="44">
        <v>0</v>
      </c>
      <c r="O437" s="44">
        <v>0</v>
      </c>
      <c r="P437" s="44">
        <v>3125300</v>
      </c>
      <c r="Q437" s="44">
        <v>1156340</v>
      </c>
      <c r="R437" s="44">
        <v>1879264</v>
      </c>
      <c r="S437" s="44">
        <v>78975</v>
      </c>
      <c r="T437" s="44">
        <v>32950</v>
      </c>
      <c r="U437" s="44">
        <v>291309</v>
      </c>
      <c r="V437" s="44">
        <v>97601</v>
      </c>
      <c r="W437" s="44">
        <v>0</v>
      </c>
      <c r="X437" s="44">
        <v>1814424</v>
      </c>
      <c r="Y437" s="44">
        <v>0</v>
      </c>
      <c r="Z437" s="44">
        <v>0</v>
      </c>
      <c r="AA437" s="44">
        <v>67554640</v>
      </c>
      <c r="AB437" s="44">
        <v>0</v>
      </c>
      <c r="AC437" s="44">
        <v>1071951</v>
      </c>
    </row>
    <row r="438" spans="1:29" x14ac:dyDescent="0.3">
      <c r="A438" s="46" t="s">
        <v>909</v>
      </c>
      <c r="B438" t="s">
        <v>2522</v>
      </c>
      <c r="C438">
        <v>1</v>
      </c>
      <c r="D438">
        <v>0</v>
      </c>
      <c r="E438" s="44">
        <v>21503551</v>
      </c>
      <c r="F438" s="44">
        <v>0</v>
      </c>
      <c r="G438" s="44">
        <v>1129414</v>
      </c>
      <c r="H438" s="44">
        <v>0</v>
      </c>
      <c r="I438" s="44">
        <v>4086351</v>
      </c>
      <c r="J438" s="44">
        <v>4133076</v>
      </c>
      <c r="K438" s="44">
        <v>0</v>
      </c>
      <c r="L438" s="44">
        <v>0</v>
      </c>
      <c r="M438" s="44">
        <v>0</v>
      </c>
      <c r="N438" s="44">
        <v>0</v>
      </c>
      <c r="O438" s="44">
        <v>0</v>
      </c>
      <c r="P438" s="44">
        <v>2181489</v>
      </c>
      <c r="Q438" s="44">
        <v>1308267</v>
      </c>
      <c r="R438" s="44">
        <v>473670</v>
      </c>
      <c r="S438" s="44">
        <v>131645</v>
      </c>
      <c r="T438" s="44">
        <v>54925</v>
      </c>
      <c r="U438" s="44">
        <v>481495</v>
      </c>
      <c r="V438" s="44">
        <v>81028</v>
      </c>
      <c r="W438" s="44">
        <v>0</v>
      </c>
      <c r="X438" s="44">
        <v>484443</v>
      </c>
      <c r="Y438" s="44">
        <v>0</v>
      </c>
      <c r="Z438" s="44">
        <v>0</v>
      </c>
      <c r="AA438" s="44">
        <v>36049354</v>
      </c>
      <c r="AB438" s="44">
        <v>0</v>
      </c>
      <c r="AC438" s="44">
        <v>0</v>
      </c>
    </row>
    <row r="439" spans="1:29" x14ac:dyDescent="0.3">
      <c r="A439" s="46" t="s">
        <v>915</v>
      </c>
      <c r="B439" t="s">
        <v>2523</v>
      </c>
      <c r="C439">
        <v>1</v>
      </c>
      <c r="D439">
        <v>0</v>
      </c>
      <c r="E439" s="44">
        <v>5033695</v>
      </c>
      <c r="F439" s="44">
        <v>0</v>
      </c>
      <c r="G439" s="44">
        <v>401645</v>
      </c>
      <c r="H439" s="44">
        <v>815</v>
      </c>
      <c r="I439" s="44">
        <v>894905</v>
      </c>
      <c r="J439" s="44">
        <v>759339</v>
      </c>
      <c r="K439" s="44">
        <v>0</v>
      </c>
      <c r="L439" s="44">
        <v>0</v>
      </c>
      <c r="M439" s="44">
        <v>0</v>
      </c>
      <c r="N439" s="44">
        <v>0</v>
      </c>
      <c r="O439" s="44">
        <v>0</v>
      </c>
      <c r="P439" s="44">
        <v>1862446</v>
      </c>
      <c r="Q439" s="44">
        <v>416703</v>
      </c>
      <c r="R439" s="44">
        <v>50009</v>
      </c>
      <c r="S439" s="44">
        <v>11680</v>
      </c>
      <c r="T439" s="44">
        <v>9229</v>
      </c>
      <c r="U439" s="44">
        <v>135723</v>
      </c>
      <c r="V439" s="44">
        <v>12967</v>
      </c>
      <c r="W439" s="44">
        <v>0</v>
      </c>
      <c r="X439" s="44">
        <v>110700</v>
      </c>
      <c r="Y439" s="44">
        <v>0</v>
      </c>
      <c r="Z439" s="44">
        <v>0</v>
      </c>
      <c r="AA439" s="44">
        <v>9699856</v>
      </c>
      <c r="AB439" s="44">
        <v>0</v>
      </c>
      <c r="AC439" s="44">
        <v>0</v>
      </c>
    </row>
    <row r="440" spans="1:29" x14ac:dyDescent="0.3">
      <c r="A440" s="46" t="s">
        <v>913</v>
      </c>
      <c r="B440" t="s">
        <v>2524</v>
      </c>
      <c r="C440">
        <v>1</v>
      </c>
      <c r="D440">
        <v>0</v>
      </c>
      <c r="E440" s="44">
        <v>42361448</v>
      </c>
      <c r="F440" s="44">
        <v>0</v>
      </c>
      <c r="G440" s="44">
        <v>5419391</v>
      </c>
      <c r="H440" s="44">
        <v>0</v>
      </c>
      <c r="I440" s="44">
        <v>8010749</v>
      </c>
      <c r="J440" s="44">
        <v>3120607</v>
      </c>
      <c r="K440" s="44">
        <v>0</v>
      </c>
      <c r="L440" s="44">
        <v>0</v>
      </c>
      <c r="M440" s="44">
        <v>0</v>
      </c>
      <c r="N440" s="44">
        <v>0</v>
      </c>
      <c r="O440" s="44">
        <v>0</v>
      </c>
      <c r="P440" s="44">
        <v>3798105</v>
      </c>
      <c r="Q440" s="44">
        <v>3213476</v>
      </c>
      <c r="R440" s="44">
        <v>139868</v>
      </c>
      <c r="S440" s="44">
        <v>123466</v>
      </c>
      <c r="T440" s="44">
        <v>51512</v>
      </c>
      <c r="U440" s="44">
        <v>499902</v>
      </c>
      <c r="V440" s="44">
        <v>137227</v>
      </c>
      <c r="W440" s="44">
        <v>2542322</v>
      </c>
      <c r="X440" s="44">
        <v>842411</v>
      </c>
      <c r="Y440" s="44">
        <v>0</v>
      </c>
      <c r="Z440" s="44">
        <v>0</v>
      </c>
      <c r="AA440" s="44">
        <v>70260484</v>
      </c>
      <c r="AB440" s="44">
        <v>0</v>
      </c>
      <c r="AC440" s="44">
        <v>0</v>
      </c>
    </row>
    <row r="441" spans="1:29" x14ac:dyDescent="0.3">
      <c r="A441" s="46" t="s">
        <v>923</v>
      </c>
      <c r="B441" t="s">
        <v>2525</v>
      </c>
      <c r="C441">
        <v>1</v>
      </c>
      <c r="D441">
        <v>0</v>
      </c>
      <c r="E441" s="44">
        <v>6983068</v>
      </c>
      <c r="F441" s="44">
        <v>0</v>
      </c>
      <c r="G441" s="44">
        <v>327764</v>
      </c>
      <c r="H441" s="44">
        <v>1903</v>
      </c>
      <c r="I441" s="44">
        <v>1210611</v>
      </c>
      <c r="J441" s="44">
        <v>1504628</v>
      </c>
      <c r="K441" s="44">
        <v>0</v>
      </c>
      <c r="L441" s="44">
        <v>0</v>
      </c>
      <c r="M441" s="44">
        <v>0</v>
      </c>
      <c r="N441" s="44">
        <v>0</v>
      </c>
      <c r="O441" s="44">
        <v>0</v>
      </c>
      <c r="P441" s="44">
        <v>2314692</v>
      </c>
      <c r="Q441" s="44">
        <v>255338</v>
      </c>
      <c r="R441" s="44">
        <v>174447</v>
      </c>
      <c r="S441" s="44">
        <v>45645</v>
      </c>
      <c r="T441" s="44">
        <v>19043</v>
      </c>
      <c r="U441" s="44">
        <v>181449</v>
      </c>
      <c r="V441" s="44">
        <v>20131</v>
      </c>
      <c r="W441" s="44">
        <v>0</v>
      </c>
      <c r="X441" s="44">
        <v>489000</v>
      </c>
      <c r="Y441" s="44">
        <v>0</v>
      </c>
      <c r="Z441" s="44">
        <v>0</v>
      </c>
      <c r="AA441" s="44">
        <v>13527719</v>
      </c>
      <c r="AB441" s="44">
        <v>0</v>
      </c>
      <c r="AC441" s="44">
        <v>0</v>
      </c>
    </row>
    <row r="442" spans="1:29" x14ac:dyDescent="0.3">
      <c r="A442" s="46" t="s">
        <v>917</v>
      </c>
      <c r="B442" t="s">
        <v>2526</v>
      </c>
      <c r="C442">
        <v>1</v>
      </c>
      <c r="D442">
        <v>0</v>
      </c>
      <c r="E442" s="44">
        <v>6981719</v>
      </c>
      <c r="F442" s="44">
        <v>0</v>
      </c>
      <c r="G442" s="44">
        <v>257531</v>
      </c>
      <c r="H442" s="44">
        <v>10264</v>
      </c>
      <c r="I442" s="44">
        <v>1618746</v>
      </c>
      <c r="J442" s="44">
        <v>1124753</v>
      </c>
      <c r="K442" s="44">
        <v>0</v>
      </c>
      <c r="L442" s="44">
        <v>0</v>
      </c>
      <c r="M442" s="44">
        <v>0</v>
      </c>
      <c r="N442" s="44">
        <v>0</v>
      </c>
      <c r="O442" s="44">
        <v>0</v>
      </c>
      <c r="P442" s="44">
        <v>1123018</v>
      </c>
      <c r="Q442" s="44">
        <v>539446</v>
      </c>
      <c r="R442" s="44">
        <v>16339</v>
      </c>
      <c r="S442" s="44">
        <v>47382</v>
      </c>
      <c r="T442" s="44">
        <v>19768</v>
      </c>
      <c r="U442" s="44">
        <v>188323</v>
      </c>
      <c r="V442" s="44">
        <v>31384</v>
      </c>
      <c r="W442" s="44">
        <v>0</v>
      </c>
      <c r="X442" s="44">
        <v>253490</v>
      </c>
      <c r="Y442" s="44">
        <v>5860</v>
      </c>
      <c r="Z442" s="44">
        <v>0</v>
      </c>
      <c r="AA442" s="44">
        <v>12218023</v>
      </c>
      <c r="AB442" s="44">
        <v>0</v>
      </c>
      <c r="AC442" s="44">
        <v>0</v>
      </c>
    </row>
    <row r="443" spans="1:29" x14ac:dyDescent="0.3">
      <c r="A443" s="46" t="s">
        <v>919</v>
      </c>
      <c r="B443" t="s">
        <v>2527</v>
      </c>
      <c r="C443">
        <v>1</v>
      </c>
      <c r="D443">
        <v>0</v>
      </c>
      <c r="E443" s="44">
        <v>5411263</v>
      </c>
      <c r="F443" s="44">
        <v>0</v>
      </c>
      <c r="G443" s="44">
        <v>928893</v>
      </c>
      <c r="H443" s="44">
        <v>0</v>
      </c>
      <c r="I443" s="44">
        <v>1390286</v>
      </c>
      <c r="J443" s="44">
        <v>1132316</v>
      </c>
      <c r="K443" s="44">
        <v>0</v>
      </c>
      <c r="L443" s="44">
        <v>0</v>
      </c>
      <c r="M443" s="44">
        <v>0</v>
      </c>
      <c r="N443" s="44">
        <v>0</v>
      </c>
      <c r="O443" s="44">
        <v>0</v>
      </c>
      <c r="P443" s="44">
        <v>1467899</v>
      </c>
      <c r="Q443" s="44">
        <v>651996</v>
      </c>
      <c r="R443" s="44">
        <v>161323</v>
      </c>
      <c r="S443" s="44">
        <v>39638</v>
      </c>
      <c r="T443" s="44">
        <v>16537</v>
      </c>
      <c r="U443" s="44">
        <v>149645</v>
      </c>
      <c r="V443" s="44">
        <v>27471</v>
      </c>
      <c r="W443" s="44">
        <v>0</v>
      </c>
      <c r="X443" s="44">
        <v>58114</v>
      </c>
      <c r="Y443" s="44">
        <v>0</v>
      </c>
      <c r="Z443" s="44">
        <v>0</v>
      </c>
      <c r="AA443" s="44">
        <v>11435381</v>
      </c>
      <c r="AB443" s="44">
        <v>0</v>
      </c>
      <c r="AC443" s="44">
        <v>0</v>
      </c>
    </row>
    <row r="444" spans="1:29" x14ac:dyDescent="0.3">
      <c r="A444" s="46" t="s">
        <v>921</v>
      </c>
      <c r="B444" t="s">
        <v>2723</v>
      </c>
      <c r="C444">
        <v>1</v>
      </c>
      <c r="D444">
        <v>0</v>
      </c>
      <c r="E444" s="44">
        <v>10466523</v>
      </c>
      <c r="F444" s="44">
        <v>0</v>
      </c>
      <c r="G444" s="44">
        <v>539632</v>
      </c>
      <c r="H444" s="44">
        <v>0</v>
      </c>
      <c r="I444" s="44">
        <v>3805887</v>
      </c>
      <c r="J444" s="44">
        <v>1790788</v>
      </c>
      <c r="K444" s="44">
        <v>0</v>
      </c>
      <c r="L444" s="44">
        <v>0</v>
      </c>
      <c r="M444" s="44">
        <v>0</v>
      </c>
      <c r="N444" s="44">
        <v>0</v>
      </c>
      <c r="O444" s="44">
        <v>0</v>
      </c>
      <c r="P444" s="44">
        <v>3195714</v>
      </c>
      <c r="Q444" s="44">
        <v>436874</v>
      </c>
      <c r="R444" s="44">
        <v>271586</v>
      </c>
      <c r="S444" s="44">
        <v>57595</v>
      </c>
      <c r="T444" s="44">
        <v>22809</v>
      </c>
      <c r="U444" s="44">
        <v>235843</v>
      </c>
      <c r="V444" s="44">
        <v>51711</v>
      </c>
      <c r="W444" s="44">
        <v>0</v>
      </c>
      <c r="X444" s="44">
        <v>456500</v>
      </c>
      <c r="Y444" s="44">
        <v>23753</v>
      </c>
      <c r="Z444" s="44">
        <v>0</v>
      </c>
      <c r="AA444" s="44">
        <v>21355215</v>
      </c>
      <c r="AB444" s="44">
        <v>0</v>
      </c>
      <c r="AC444" s="44">
        <v>0</v>
      </c>
    </row>
    <row r="445" spans="1:29" x14ac:dyDescent="0.3">
      <c r="A445" s="46" t="s">
        <v>911</v>
      </c>
      <c r="B445" t="s">
        <v>2528</v>
      </c>
      <c r="C445">
        <v>1</v>
      </c>
      <c r="D445">
        <v>1</v>
      </c>
      <c r="E445" s="44">
        <v>38763798</v>
      </c>
      <c r="F445" s="44">
        <v>0</v>
      </c>
      <c r="G445" s="44">
        <v>729146</v>
      </c>
      <c r="H445" s="44">
        <v>0</v>
      </c>
      <c r="I445" s="44">
        <v>29514613</v>
      </c>
      <c r="J445" s="44">
        <v>1001595</v>
      </c>
      <c r="K445" s="44">
        <v>0</v>
      </c>
      <c r="L445" s="44">
        <v>0</v>
      </c>
      <c r="M445" s="44">
        <v>0</v>
      </c>
      <c r="N445" s="44">
        <v>0</v>
      </c>
      <c r="O445" s="44">
        <v>0</v>
      </c>
      <c r="P445" s="44">
        <v>2881844</v>
      </c>
      <c r="Q445" s="44">
        <v>1800005</v>
      </c>
      <c r="R445" s="44">
        <v>678980</v>
      </c>
      <c r="S445" s="44">
        <v>125797</v>
      </c>
      <c r="T445" s="44">
        <v>134851</v>
      </c>
      <c r="U445" s="44">
        <v>2146513</v>
      </c>
      <c r="V445" s="44">
        <v>303322</v>
      </c>
      <c r="W445" s="44">
        <v>0</v>
      </c>
      <c r="X445" s="44">
        <v>5825681</v>
      </c>
      <c r="Y445" s="44">
        <v>0</v>
      </c>
      <c r="Z445" s="44">
        <v>0</v>
      </c>
      <c r="AA445" s="44">
        <v>83906145</v>
      </c>
      <c r="AB445" s="44">
        <v>0</v>
      </c>
      <c r="AC445" s="44">
        <v>546155</v>
      </c>
    </row>
    <row r="446" spans="1:29" x14ac:dyDescent="0.3">
      <c r="A446" s="46" t="s">
        <v>991</v>
      </c>
      <c r="B446" t="s">
        <v>2529</v>
      </c>
      <c r="C446">
        <v>1</v>
      </c>
      <c r="D446">
        <v>0</v>
      </c>
      <c r="E446" s="44">
        <v>11295803</v>
      </c>
      <c r="F446" s="44">
        <v>0</v>
      </c>
      <c r="G446" s="44">
        <v>0</v>
      </c>
      <c r="H446" s="44">
        <v>36389</v>
      </c>
      <c r="I446" s="44">
        <v>1656540</v>
      </c>
      <c r="J446" s="44">
        <v>2643719</v>
      </c>
      <c r="K446" s="44">
        <v>0</v>
      </c>
      <c r="L446" s="44">
        <v>0</v>
      </c>
      <c r="M446" s="44">
        <v>0</v>
      </c>
      <c r="N446" s="44">
        <v>0</v>
      </c>
      <c r="O446" s="44">
        <v>0</v>
      </c>
      <c r="P446" s="44">
        <v>2054541</v>
      </c>
      <c r="Q446" s="44">
        <v>475599</v>
      </c>
      <c r="R446" s="44">
        <v>115775</v>
      </c>
      <c r="S446" s="44">
        <v>14995</v>
      </c>
      <c r="T446" s="44">
        <v>6256</v>
      </c>
      <c r="U446" s="44">
        <v>59590</v>
      </c>
      <c r="V446" s="44">
        <v>21003</v>
      </c>
      <c r="W446" s="44">
        <v>0</v>
      </c>
      <c r="X446" s="44">
        <v>157825</v>
      </c>
      <c r="Y446" s="44">
        <v>0</v>
      </c>
      <c r="Z446" s="44">
        <v>0</v>
      </c>
      <c r="AA446" s="44">
        <v>18538035</v>
      </c>
      <c r="AB446" s="44">
        <v>0</v>
      </c>
      <c r="AC446" s="44">
        <v>146944</v>
      </c>
    </row>
    <row r="447" spans="1:29" x14ac:dyDescent="0.3">
      <c r="A447" s="46" t="s">
        <v>993</v>
      </c>
      <c r="B447" t="s">
        <v>2530</v>
      </c>
      <c r="C447">
        <v>1</v>
      </c>
      <c r="D447">
        <v>0</v>
      </c>
      <c r="E447" s="44">
        <v>12340925</v>
      </c>
      <c r="F447" s="44">
        <v>0</v>
      </c>
      <c r="G447" s="44">
        <v>0</v>
      </c>
      <c r="H447" s="44">
        <v>0</v>
      </c>
      <c r="I447" s="44">
        <v>1660412</v>
      </c>
      <c r="J447" s="44">
        <v>2093075</v>
      </c>
      <c r="K447" s="44">
        <v>0</v>
      </c>
      <c r="L447" s="44">
        <v>0</v>
      </c>
      <c r="M447" s="44">
        <v>0</v>
      </c>
      <c r="N447" s="44">
        <v>0</v>
      </c>
      <c r="O447" s="44">
        <v>0</v>
      </c>
      <c r="P447" s="44">
        <v>1700102</v>
      </c>
      <c r="Q447" s="44">
        <v>809099</v>
      </c>
      <c r="R447" s="44">
        <v>0</v>
      </c>
      <c r="S447" s="44">
        <v>20523</v>
      </c>
      <c r="T447" s="44">
        <v>8562</v>
      </c>
      <c r="U447" s="44">
        <v>77392</v>
      </c>
      <c r="V447" s="44">
        <v>25993</v>
      </c>
      <c r="W447" s="44">
        <v>0</v>
      </c>
      <c r="X447" s="44">
        <v>244845</v>
      </c>
      <c r="Y447" s="44">
        <v>26193</v>
      </c>
      <c r="Z447" s="44">
        <v>0</v>
      </c>
      <c r="AA447" s="44">
        <v>19007121</v>
      </c>
      <c r="AB447" s="44">
        <v>0</v>
      </c>
      <c r="AC447" s="44">
        <v>0</v>
      </c>
    </row>
    <row r="448" spans="1:29" x14ac:dyDescent="0.3">
      <c r="A448" s="46" t="s">
        <v>995</v>
      </c>
      <c r="B448" t="s">
        <v>2531</v>
      </c>
      <c r="C448">
        <v>1</v>
      </c>
      <c r="D448">
        <v>0</v>
      </c>
      <c r="E448" s="44">
        <v>3584949</v>
      </c>
      <c r="F448" s="44">
        <v>0</v>
      </c>
      <c r="G448" s="44">
        <v>326146</v>
      </c>
      <c r="H448" s="44">
        <v>0</v>
      </c>
      <c r="I448" s="44">
        <v>440260</v>
      </c>
      <c r="J448" s="44">
        <v>470496</v>
      </c>
      <c r="K448" s="44">
        <v>0</v>
      </c>
      <c r="L448" s="44">
        <v>0</v>
      </c>
      <c r="M448" s="44">
        <v>0</v>
      </c>
      <c r="N448" s="44">
        <v>0</v>
      </c>
      <c r="O448" s="44">
        <v>0</v>
      </c>
      <c r="P448" s="44">
        <v>319198</v>
      </c>
      <c r="Q448" s="44">
        <v>0</v>
      </c>
      <c r="R448" s="44">
        <v>0</v>
      </c>
      <c r="S448" s="44">
        <v>4255</v>
      </c>
      <c r="T448" s="44">
        <v>1775</v>
      </c>
      <c r="U448" s="44">
        <v>16485</v>
      </c>
      <c r="V448" s="44">
        <v>1588</v>
      </c>
      <c r="W448" s="44">
        <v>0</v>
      </c>
      <c r="X448" s="44">
        <v>28874</v>
      </c>
      <c r="Y448" s="44">
        <v>0</v>
      </c>
      <c r="Z448" s="44">
        <v>0</v>
      </c>
      <c r="AA448" s="44">
        <v>5194026</v>
      </c>
      <c r="AB448" s="44">
        <v>0</v>
      </c>
      <c r="AC448" s="44">
        <v>100000</v>
      </c>
    </row>
    <row r="449" spans="1:29" x14ac:dyDescent="0.3">
      <c r="A449" s="46" t="s">
        <v>997</v>
      </c>
      <c r="B449" t="s">
        <v>1876</v>
      </c>
      <c r="C449">
        <v>1</v>
      </c>
      <c r="D449">
        <v>0</v>
      </c>
      <c r="E449" s="44">
        <v>1810824</v>
      </c>
      <c r="F449" s="44">
        <v>0</v>
      </c>
      <c r="G449" s="44">
        <v>0</v>
      </c>
      <c r="H449" s="44">
        <v>0</v>
      </c>
      <c r="I449" s="44">
        <v>311232</v>
      </c>
      <c r="J449" s="44">
        <v>605133</v>
      </c>
      <c r="K449" s="44">
        <v>0</v>
      </c>
      <c r="L449" s="44">
        <v>0</v>
      </c>
      <c r="M449" s="44">
        <v>0</v>
      </c>
      <c r="N449" s="44">
        <v>0</v>
      </c>
      <c r="O449" s="44">
        <v>0</v>
      </c>
      <c r="P449" s="44">
        <v>367252</v>
      </c>
      <c r="Q449" s="44">
        <v>43509</v>
      </c>
      <c r="R449" s="44">
        <v>0</v>
      </c>
      <c r="S449" s="44">
        <v>4531</v>
      </c>
      <c r="T449" s="44">
        <v>2137</v>
      </c>
      <c r="U449" s="44">
        <v>18234</v>
      </c>
      <c r="V449" s="44">
        <v>1027</v>
      </c>
      <c r="W449" s="44">
        <v>0</v>
      </c>
      <c r="X449" s="44">
        <v>54000</v>
      </c>
      <c r="Y449" s="44">
        <v>0</v>
      </c>
      <c r="Z449" s="44">
        <v>0</v>
      </c>
      <c r="AA449" s="44">
        <v>3217879</v>
      </c>
      <c r="AB449" s="44">
        <v>0</v>
      </c>
      <c r="AC449" s="44">
        <v>0</v>
      </c>
    </row>
    <row r="450" spans="1:29" x14ac:dyDescent="0.3">
      <c r="A450" s="46" t="s">
        <v>1001</v>
      </c>
      <c r="B450" t="s">
        <v>2532</v>
      </c>
      <c r="C450">
        <v>1</v>
      </c>
      <c r="D450">
        <v>0</v>
      </c>
      <c r="E450" s="44">
        <v>19917419</v>
      </c>
      <c r="F450" s="44">
        <v>0</v>
      </c>
      <c r="G450" s="44">
        <v>0</v>
      </c>
      <c r="H450" s="44">
        <v>0</v>
      </c>
      <c r="I450" s="44">
        <v>2198867</v>
      </c>
      <c r="J450" s="44">
        <v>3017846</v>
      </c>
      <c r="K450" s="44">
        <v>0</v>
      </c>
      <c r="L450" s="44">
        <v>0</v>
      </c>
      <c r="M450" s="44">
        <v>0</v>
      </c>
      <c r="N450" s="44">
        <v>0</v>
      </c>
      <c r="O450" s="44">
        <v>0</v>
      </c>
      <c r="P450" s="44">
        <v>2550090</v>
      </c>
      <c r="Q450" s="44">
        <v>645260</v>
      </c>
      <c r="R450" s="44">
        <v>0</v>
      </c>
      <c r="S450" s="44">
        <v>23519</v>
      </c>
      <c r="T450" s="44">
        <v>9812</v>
      </c>
      <c r="U450" s="44">
        <v>91220</v>
      </c>
      <c r="V450" s="44">
        <v>30700</v>
      </c>
      <c r="W450" s="44">
        <v>0</v>
      </c>
      <c r="X450" s="44">
        <v>331708</v>
      </c>
      <c r="Y450" s="44">
        <v>0</v>
      </c>
      <c r="Z450" s="44">
        <v>0</v>
      </c>
      <c r="AA450" s="44">
        <v>28816441</v>
      </c>
      <c r="AB450" s="44">
        <v>0</v>
      </c>
      <c r="AC450" s="44">
        <v>197139</v>
      </c>
    </row>
    <row r="451" spans="1:29" x14ac:dyDescent="0.3">
      <c r="A451" s="46" t="s">
        <v>1003</v>
      </c>
      <c r="B451" t="s">
        <v>2533</v>
      </c>
      <c r="C451">
        <v>1</v>
      </c>
      <c r="D451">
        <v>0</v>
      </c>
      <c r="E451" s="44">
        <v>2812683</v>
      </c>
      <c r="F451" s="44">
        <v>0</v>
      </c>
      <c r="G451" s="44">
        <v>69877</v>
      </c>
      <c r="H451" s="44">
        <v>0</v>
      </c>
      <c r="I451" s="44">
        <v>395998</v>
      </c>
      <c r="J451" s="44">
        <v>261423</v>
      </c>
      <c r="K451" s="44">
        <v>0</v>
      </c>
      <c r="L451" s="44">
        <v>0</v>
      </c>
      <c r="M451" s="44">
        <v>0</v>
      </c>
      <c r="N451" s="44">
        <v>0</v>
      </c>
      <c r="O451" s="44">
        <v>0</v>
      </c>
      <c r="P451" s="44">
        <v>303410</v>
      </c>
      <c r="Q451" s="44">
        <v>95162</v>
      </c>
      <c r="R451" s="44">
        <v>0</v>
      </c>
      <c r="S451" s="44">
        <v>3865</v>
      </c>
      <c r="T451" s="44">
        <v>489</v>
      </c>
      <c r="U451" s="44">
        <v>14097</v>
      </c>
      <c r="V451" s="44">
        <v>2585</v>
      </c>
      <c r="W451" s="44">
        <v>0</v>
      </c>
      <c r="X451" s="44">
        <v>72000</v>
      </c>
      <c r="Y451" s="44">
        <v>67</v>
      </c>
      <c r="Z451" s="44">
        <v>0</v>
      </c>
      <c r="AA451" s="44">
        <v>4031656</v>
      </c>
      <c r="AB451" s="44">
        <v>0</v>
      </c>
      <c r="AC451" s="44">
        <v>100000</v>
      </c>
    </row>
    <row r="452" spans="1:29" x14ac:dyDescent="0.3">
      <c r="A452" s="46" t="s">
        <v>1005</v>
      </c>
      <c r="B452" t="s">
        <v>2534</v>
      </c>
      <c r="C452">
        <v>1</v>
      </c>
      <c r="D452">
        <v>0</v>
      </c>
      <c r="E452" s="44">
        <v>4871229</v>
      </c>
      <c r="F452" s="44">
        <v>0</v>
      </c>
      <c r="G452" s="44">
        <v>164835</v>
      </c>
      <c r="H452" s="44">
        <v>7487</v>
      </c>
      <c r="I452" s="44">
        <v>550116</v>
      </c>
      <c r="J452" s="44">
        <v>534451</v>
      </c>
      <c r="K452" s="44">
        <v>0</v>
      </c>
      <c r="L452" s="44">
        <v>0</v>
      </c>
      <c r="M452" s="44">
        <v>0</v>
      </c>
      <c r="N452" s="44">
        <v>0</v>
      </c>
      <c r="O452" s="44">
        <v>0</v>
      </c>
      <c r="P452" s="44">
        <v>719738</v>
      </c>
      <c r="Q452" s="44">
        <v>227584</v>
      </c>
      <c r="R452" s="44">
        <v>19908</v>
      </c>
      <c r="S452" s="44">
        <v>5843</v>
      </c>
      <c r="T452" s="44">
        <v>2437</v>
      </c>
      <c r="U452" s="44">
        <v>22601</v>
      </c>
      <c r="V452" s="44">
        <v>7222</v>
      </c>
      <c r="W452" s="44">
        <v>0</v>
      </c>
      <c r="X452" s="44">
        <v>103377</v>
      </c>
      <c r="Y452" s="44">
        <v>0</v>
      </c>
      <c r="Z452" s="44">
        <v>0</v>
      </c>
      <c r="AA452" s="44">
        <v>7236828</v>
      </c>
      <c r="AB452" s="44">
        <v>0</v>
      </c>
      <c r="AC452" s="44">
        <v>100000</v>
      </c>
    </row>
    <row r="453" spans="1:29" x14ac:dyDescent="0.3">
      <c r="A453" s="46" t="s">
        <v>1009</v>
      </c>
      <c r="B453" t="s">
        <v>2535</v>
      </c>
      <c r="C453">
        <v>1</v>
      </c>
      <c r="D453">
        <v>0</v>
      </c>
      <c r="E453" s="44">
        <v>5779238</v>
      </c>
      <c r="F453" s="44">
        <v>0</v>
      </c>
      <c r="G453" s="44">
        <v>0</v>
      </c>
      <c r="H453" s="44">
        <v>0</v>
      </c>
      <c r="I453" s="44">
        <v>924612</v>
      </c>
      <c r="J453" s="44">
        <v>690110</v>
      </c>
      <c r="K453" s="44">
        <v>0</v>
      </c>
      <c r="L453" s="44">
        <v>0</v>
      </c>
      <c r="M453" s="44">
        <v>0</v>
      </c>
      <c r="N453" s="44">
        <v>0</v>
      </c>
      <c r="O453" s="44">
        <v>0</v>
      </c>
      <c r="P453" s="44">
        <v>966827</v>
      </c>
      <c r="Q453" s="44">
        <v>496550</v>
      </c>
      <c r="R453" s="44">
        <v>0</v>
      </c>
      <c r="S453" s="44">
        <v>8824</v>
      </c>
      <c r="T453" s="44">
        <v>3681</v>
      </c>
      <c r="U453" s="44">
        <v>32737</v>
      </c>
      <c r="V453" s="44">
        <v>11418</v>
      </c>
      <c r="W453" s="44">
        <v>0</v>
      </c>
      <c r="X453" s="44">
        <v>94222</v>
      </c>
      <c r="Y453" s="44">
        <v>0</v>
      </c>
      <c r="Z453" s="44">
        <v>0</v>
      </c>
      <c r="AA453" s="44">
        <v>9008219</v>
      </c>
      <c r="AB453" s="44">
        <v>0</v>
      </c>
      <c r="AC453" s="44">
        <v>100000</v>
      </c>
    </row>
    <row r="454" spans="1:29" x14ac:dyDescent="0.3">
      <c r="A454" s="46" t="s">
        <v>1011</v>
      </c>
      <c r="B454" t="s">
        <v>1881</v>
      </c>
      <c r="C454">
        <v>1</v>
      </c>
      <c r="D454">
        <v>0</v>
      </c>
      <c r="E454" s="44">
        <v>6829729</v>
      </c>
      <c r="F454" s="44">
        <v>0</v>
      </c>
      <c r="G454" s="44">
        <v>0</v>
      </c>
      <c r="H454" s="44">
        <v>0</v>
      </c>
      <c r="I454" s="44">
        <v>924889</v>
      </c>
      <c r="J454" s="44">
        <v>1049370</v>
      </c>
      <c r="K454" s="44">
        <v>0</v>
      </c>
      <c r="L454" s="44">
        <v>0</v>
      </c>
      <c r="M454" s="44">
        <v>0</v>
      </c>
      <c r="N454" s="44">
        <v>0</v>
      </c>
      <c r="O454" s="44">
        <v>0</v>
      </c>
      <c r="P454" s="44">
        <v>928736</v>
      </c>
      <c r="Q454" s="44">
        <v>432922</v>
      </c>
      <c r="R454" s="44">
        <v>0</v>
      </c>
      <c r="S454" s="44">
        <v>10142</v>
      </c>
      <c r="T454" s="44">
        <v>4231</v>
      </c>
      <c r="U454" s="44">
        <v>39377</v>
      </c>
      <c r="V454" s="44">
        <v>12681</v>
      </c>
      <c r="W454" s="44">
        <v>0</v>
      </c>
      <c r="X454" s="44">
        <v>141019</v>
      </c>
      <c r="Y454" s="44">
        <v>0</v>
      </c>
      <c r="Z454" s="44">
        <v>0</v>
      </c>
      <c r="AA454" s="44">
        <v>10373096</v>
      </c>
      <c r="AB454" s="44">
        <v>0</v>
      </c>
      <c r="AC454" s="44">
        <v>100000</v>
      </c>
    </row>
    <row r="455" spans="1:29" x14ac:dyDescent="0.3">
      <c r="A455" s="46" t="s">
        <v>1013</v>
      </c>
      <c r="B455" t="s">
        <v>2536</v>
      </c>
      <c r="C455">
        <v>1</v>
      </c>
      <c r="D455">
        <v>0</v>
      </c>
      <c r="E455" s="44">
        <v>23529510</v>
      </c>
      <c r="F455" s="44">
        <v>0</v>
      </c>
      <c r="G455" s="44">
        <v>0</v>
      </c>
      <c r="H455" s="44">
        <v>0</v>
      </c>
      <c r="I455" s="44">
        <v>1912312</v>
      </c>
      <c r="J455" s="44">
        <v>3747591</v>
      </c>
      <c r="K455" s="44">
        <v>0</v>
      </c>
      <c r="L455" s="44">
        <v>0</v>
      </c>
      <c r="M455" s="44">
        <v>0</v>
      </c>
      <c r="N455" s="44">
        <v>0</v>
      </c>
      <c r="O455" s="44">
        <v>0</v>
      </c>
      <c r="P455" s="44">
        <v>3426359</v>
      </c>
      <c r="Q455" s="44">
        <v>1834277</v>
      </c>
      <c r="R455" s="44">
        <v>0</v>
      </c>
      <c r="S455" s="44">
        <v>41645</v>
      </c>
      <c r="T455" s="44">
        <v>17375</v>
      </c>
      <c r="U455" s="44">
        <v>151217</v>
      </c>
      <c r="V455" s="44">
        <v>54898</v>
      </c>
      <c r="W455" s="44">
        <v>0</v>
      </c>
      <c r="X455" s="44">
        <v>207006</v>
      </c>
      <c r="Y455" s="44">
        <v>0</v>
      </c>
      <c r="Z455" s="44">
        <v>0</v>
      </c>
      <c r="AA455" s="44">
        <v>34922190</v>
      </c>
      <c r="AB455" s="44">
        <v>0</v>
      </c>
      <c r="AC455" s="44">
        <v>227985</v>
      </c>
    </row>
    <row r="456" spans="1:29" x14ac:dyDescent="0.3">
      <c r="A456" s="46" t="s">
        <v>1015</v>
      </c>
      <c r="B456" t="s">
        <v>2537</v>
      </c>
      <c r="C456">
        <v>1</v>
      </c>
      <c r="D456">
        <v>0</v>
      </c>
      <c r="E456" s="44">
        <v>3805799</v>
      </c>
      <c r="F456" s="44">
        <v>0</v>
      </c>
      <c r="G456" s="44">
        <v>154897</v>
      </c>
      <c r="H456" s="44">
        <v>0</v>
      </c>
      <c r="I456" s="44">
        <v>492030</v>
      </c>
      <c r="J456" s="44">
        <v>405753</v>
      </c>
      <c r="K456" s="44">
        <v>0</v>
      </c>
      <c r="L456" s="44">
        <v>0</v>
      </c>
      <c r="M456" s="44">
        <v>0</v>
      </c>
      <c r="N456" s="44">
        <v>0</v>
      </c>
      <c r="O456" s="44">
        <v>0</v>
      </c>
      <c r="P456" s="44">
        <v>558587</v>
      </c>
      <c r="Q456" s="44">
        <v>230288</v>
      </c>
      <c r="R456" s="44">
        <v>0</v>
      </c>
      <c r="S456" s="44">
        <v>4809</v>
      </c>
      <c r="T456" s="44">
        <v>2006</v>
      </c>
      <c r="U456" s="44">
        <v>11373</v>
      </c>
      <c r="V456" s="44">
        <v>4164</v>
      </c>
      <c r="W456" s="44">
        <v>0</v>
      </c>
      <c r="X456" s="44">
        <v>83628</v>
      </c>
      <c r="Y456" s="44">
        <v>0</v>
      </c>
      <c r="Z456" s="44">
        <v>0</v>
      </c>
      <c r="AA456" s="44">
        <v>5753334</v>
      </c>
      <c r="AB456" s="44">
        <v>0</v>
      </c>
      <c r="AC456" s="44">
        <v>100000</v>
      </c>
    </row>
    <row r="457" spans="1:29" x14ac:dyDescent="0.3">
      <c r="A457" s="46" t="s">
        <v>1017</v>
      </c>
      <c r="B457" t="s">
        <v>1884</v>
      </c>
      <c r="C457">
        <v>1</v>
      </c>
      <c r="D457">
        <v>0</v>
      </c>
      <c r="E457" s="44">
        <v>10883374</v>
      </c>
      <c r="F457" s="44">
        <v>0</v>
      </c>
      <c r="G457" s="44">
        <v>0</v>
      </c>
      <c r="H457" s="44">
        <v>0</v>
      </c>
      <c r="I457" s="44">
        <v>1327143</v>
      </c>
      <c r="J457" s="44">
        <v>1778502</v>
      </c>
      <c r="K457" s="44">
        <v>0</v>
      </c>
      <c r="L457" s="44">
        <v>0</v>
      </c>
      <c r="M457" s="44">
        <v>0</v>
      </c>
      <c r="N457" s="44">
        <v>0</v>
      </c>
      <c r="O457" s="44">
        <v>0</v>
      </c>
      <c r="P457" s="44">
        <v>1417116</v>
      </c>
      <c r="Q457" s="44">
        <v>910031</v>
      </c>
      <c r="R457" s="44">
        <v>30381</v>
      </c>
      <c r="S457" s="44">
        <v>14846</v>
      </c>
      <c r="T457" s="44">
        <v>6193</v>
      </c>
      <c r="U457" s="44">
        <v>58600</v>
      </c>
      <c r="V457" s="44">
        <v>20122</v>
      </c>
      <c r="W457" s="44">
        <v>0</v>
      </c>
      <c r="X457" s="44">
        <v>311543</v>
      </c>
      <c r="Y457" s="44">
        <v>0</v>
      </c>
      <c r="Z457" s="44">
        <v>0</v>
      </c>
      <c r="AA457" s="44">
        <v>16757851</v>
      </c>
      <c r="AB457" s="44">
        <v>0</v>
      </c>
      <c r="AC457" s="44">
        <v>116262</v>
      </c>
    </row>
    <row r="458" spans="1:29" x14ac:dyDescent="0.3">
      <c r="A458" s="46" t="s">
        <v>1019</v>
      </c>
      <c r="B458" t="s">
        <v>2538</v>
      </c>
      <c r="C458">
        <v>1</v>
      </c>
      <c r="D458">
        <v>0</v>
      </c>
      <c r="E458" s="44">
        <v>19876742</v>
      </c>
      <c r="F458" s="44">
        <v>0</v>
      </c>
      <c r="G458" s="44">
        <v>0</v>
      </c>
      <c r="H458" s="44">
        <v>0</v>
      </c>
      <c r="I458" s="44">
        <v>758291</v>
      </c>
      <c r="J458" s="44">
        <v>4854713</v>
      </c>
      <c r="K458" s="44">
        <v>0</v>
      </c>
      <c r="L458" s="44">
        <v>0</v>
      </c>
      <c r="M458" s="44">
        <v>0</v>
      </c>
      <c r="N458" s="44">
        <v>0</v>
      </c>
      <c r="O458" s="44">
        <v>0</v>
      </c>
      <c r="P458" s="44">
        <v>2985908</v>
      </c>
      <c r="Q458" s="44">
        <v>844365</v>
      </c>
      <c r="R458" s="44">
        <v>249888</v>
      </c>
      <c r="S458" s="44">
        <v>23774</v>
      </c>
      <c r="T458" s="44">
        <v>9918</v>
      </c>
      <c r="U458" s="44">
        <v>92560</v>
      </c>
      <c r="V458" s="44">
        <v>33106</v>
      </c>
      <c r="W458" s="44">
        <v>0</v>
      </c>
      <c r="X458" s="44">
        <v>220518</v>
      </c>
      <c r="Y458" s="44">
        <v>0</v>
      </c>
      <c r="Z458" s="44">
        <v>0</v>
      </c>
      <c r="AA458" s="44">
        <v>29949783</v>
      </c>
      <c r="AB458" s="44">
        <v>0</v>
      </c>
      <c r="AC458" s="44">
        <v>126942</v>
      </c>
    </row>
    <row r="459" spans="1:29" x14ac:dyDescent="0.3">
      <c r="A459" s="46" t="s">
        <v>1007</v>
      </c>
      <c r="B459" t="s">
        <v>2539</v>
      </c>
      <c r="C459">
        <v>1</v>
      </c>
      <c r="D459">
        <v>0</v>
      </c>
      <c r="E459" s="44">
        <v>6280697</v>
      </c>
      <c r="F459" s="44">
        <v>0</v>
      </c>
      <c r="G459" s="44">
        <v>0</v>
      </c>
      <c r="H459" s="44">
        <v>0</v>
      </c>
      <c r="I459" s="44">
        <v>576332</v>
      </c>
      <c r="J459" s="44">
        <v>1351089</v>
      </c>
      <c r="K459" s="44">
        <v>0</v>
      </c>
      <c r="L459" s="44">
        <v>0</v>
      </c>
      <c r="M459" s="44">
        <v>0</v>
      </c>
      <c r="N459" s="44">
        <v>0</v>
      </c>
      <c r="O459" s="44">
        <v>0</v>
      </c>
      <c r="P459" s="44">
        <v>1284833</v>
      </c>
      <c r="Q459" s="44">
        <v>277846</v>
      </c>
      <c r="R459" s="44">
        <v>0</v>
      </c>
      <c r="S459" s="44">
        <v>11340</v>
      </c>
      <c r="T459" s="44">
        <v>4731</v>
      </c>
      <c r="U459" s="44">
        <v>43921</v>
      </c>
      <c r="V459" s="44">
        <v>14912</v>
      </c>
      <c r="W459" s="44">
        <v>0</v>
      </c>
      <c r="X459" s="44">
        <v>99852</v>
      </c>
      <c r="Y459" s="44">
        <v>0</v>
      </c>
      <c r="Z459" s="44">
        <v>0</v>
      </c>
      <c r="AA459" s="44">
        <v>9945553</v>
      </c>
      <c r="AB459" s="44">
        <v>0</v>
      </c>
      <c r="AC459" s="44">
        <v>100000</v>
      </c>
    </row>
    <row r="460" spans="1:29" x14ac:dyDescent="0.3">
      <c r="A460" s="46" t="s">
        <v>1021</v>
      </c>
      <c r="B460" t="s">
        <v>2540</v>
      </c>
      <c r="C460">
        <v>1</v>
      </c>
      <c r="D460">
        <v>0</v>
      </c>
      <c r="E460" s="44">
        <v>4569846</v>
      </c>
      <c r="F460" s="44">
        <v>0</v>
      </c>
      <c r="G460" s="44">
        <v>0</v>
      </c>
      <c r="H460" s="44">
        <v>0</v>
      </c>
      <c r="I460" s="44">
        <v>609602</v>
      </c>
      <c r="J460" s="44">
        <v>202506</v>
      </c>
      <c r="K460" s="44">
        <v>0</v>
      </c>
      <c r="L460" s="44">
        <v>0</v>
      </c>
      <c r="M460" s="44">
        <v>0</v>
      </c>
      <c r="N460" s="44">
        <v>0</v>
      </c>
      <c r="O460" s="44">
        <v>0</v>
      </c>
      <c r="P460" s="44">
        <v>685156</v>
      </c>
      <c r="Q460" s="44">
        <v>326439</v>
      </c>
      <c r="R460" s="44">
        <v>0</v>
      </c>
      <c r="S460" s="44">
        <v>6067</v>
      </c>
      <c r="T460" s="44">
        <v>2531</v>
      </c>
      <c r="U460" s="44">
        <v>23592</v>
      </c>
      <c r="V460" s="44">
        <v>6195</v>
      </c>
      <c r="W460" s="44">
        <v>0</v>
      </c>
      <c r="X460" s="44">
        <v>62183</v>
      </c>
      <c r="Y460" s="44">
        <v>0</v>
      </c>
      <c r="Z460" s="44">
        <v>0</v>
      </c>
      <c r="AA460" s="44">
        <v>6494117</v>
      </c>
      <c r="AB460" s="44">
        <v>0</v>
      </c>
      <c r="AC460" s="44">
        <v>100000</v>
      </c>
    </row>
    <row r="461" spans="1:29" x14ac:dyDescent="0.3">
      <c r="A461" s="46" t="s">
        <v>1023</v>
      </c>
      <c r="B461" t="s">
        <v>2541</v>
      </c>
      <c r="C461">
        <v>1</v>
      </c>
      <c r="D461">
        <v>0</v>
      </c>
      <c r="E461" s="44">
        <v>10353353</v>
      </c>
      <c r="F461" s="44">
        <v>0</v>
      </c>
      <c r="G461" s="44">
        <v>0</v>
      </c>
      <c r="H461" s="44">
        <v>0</v>
      </c>
      <c r="I461" s="44">
        <v>1386239</v>
      </c>
      <c r="J461" s="44">
        <v>3211545</v>
      </c>
      <c r="K461" s="44">
        <v>0</v>
      </c>
      <c r="L461" s="44">
        <v>0</v>
      </c>
      <c r="M461" s="44">
        <v>0</v>
      </c>
      <c r="N461" s="44">
        <v>0</v>
      </c>
      <c r="O461" s="44">
        <v>0</v>
      </c>
      <c r="P461" s="44">
        <v>1590263</v>
      </c>
      <c r="Q461" s="44">
        <v>762868</v>
      </c>
      <c r="R461" s="44">
        <v>168634</v>
      </c>
      <c r="S461" s="44">
        <v>19265</v>
      </c>
      <c r="T461" s="44">
        <v>8037</v>
      </c>
      <c r="U461" s="44">
        <v>76250</v>
      </c>
      <c r="V461" s="44">
        <v>23030</v>
      </c>
      <c r="W461" s="44">
        <v>0</v>
      </c>
      <c r="X461" s="44">
        <v>175250</v>
      </c>
      <c r="Y461" s="44">
        <v>0</v>
      </c>
      <c r="Z461" s="44">
        <v>0</v>
      </c>
      <c r="AA461" s="44">
        <v>17774734</v>
      </c>
      <c r="AB461" s="44">
        <v>0</v>
      </c>
      <c r="AC461" s="44">
        <v>0</v>
      </c>
    </row>
    <row r="462" spans="1:29" x14ac:dyDescent="0.3">
      <c r="A462" s="46" t="s">
        <v>999</v>
      </c>
      <c r="B462" t="s">
        <v>2542</v>
      </c>
      <c r="C462">
        <v>1</v>
      </c>
      <c r="D462">
        <v>0</v>
      </c>
      <c r="E462" s="44">
        <v>8144676</v>
      </c>
      <c r="F462" s="44">
        <v>0</v>
      </c>
      <c r="G462" s="44">
        <v>0</v>
      </c>
      <c r="H462" s="44">
        <v>0</v>
      </c>
      <c r="I462" s="44">
        <v>1228612</v>
      </c>
      <c r="J462" s="44">
        <v>1805861</v>
      </c>
      <c r="K462" s="44">
        <v>22442</v>
      </c>
      <c r="L462" s="44">
        <v>0</v>
      </c>
      <c r="M462" s="44">
        <v>0</v>
      </c>
      <c r="N462" s="44">
        <v>0</v>
      </c>
      <c r="O462" s="44">
        <v>0</v>
      </c>
      <c r="P462" s="44">
        <v>1050594</v>
      </c>
      <c r="Q462" s="44">
        <v>279728</v>
      </c>
      <c r="R462" s="44">
        <v>88554</v>
      </c>
      <c r="S462" s="44">
        <v>7505</v>
      </c>
      <c r="T462" s="44">
        <v>3131</v>
      </c>
      <c r="U462" s="44">
        <v>28659</v>
      </c>
      <c r="V462" s="44">
        <v>9324</v>
      </c>
      <c r="W462" s="44">
        <v>0</v>
      </c>
      <c r="X462" s="44">
        <v>316780</v>
      </c>
      <c r="Y462" s="44">
        <v>0</v>
      </c>
      <c r="Z462" s="44">
        <v>0</v>
      </c>
      <c r="AA462" s="44">
        <v>12985866</v>
      </c>
      <c r="AB462" s="44">
        <v>1681</v>
      </c>
      <c r="AC462" s="44">
        <v>100000</v>
      </c>
    </row>
    <row r="463" spans="1:29" x14ac:dyDescent="0.3">
      <c r="A463" s="46" t="s">
        <v>928</v>
      </c>
      <c r="B463" t="s">
        <v>2543</v>
      </c>
      <c r="C463">
        <v>1</v>
      </c>
      <c r="D463">
        <v>0</v>
      </c>
      <c r="E463" s="44">
        <v>13573649</v>
      </c>
      <c r="F463" s="44">
        <v>0</v>
      </c>
      <c r="G463" s="44">
        <v>0</v>
      </c>
      <c r="H463" s="44">
        <v>0</v>
      </c>
      <c r="I463" s="44">
        <v>2694771</v>
      </c>
      <c r="J463" s="44">
        <v>4186793</v>
      </c>
      <c r="K463" s="44">
        <v>0</v>
      </c>
      <c r="L463" s="44">
        <v>0</v>
      </c>
      <c r="M463" s="44">
        <v>0</v>
      </c>
      <c r="N463" s="44">
        <v>0</v>
      </c>
      <c r="O463" s="44">
        <v>0</v>
      </c>
      <c r="P463" s="44">
        <v>2122315</v>
      </c>
      <c r="Q463" s="44">
        <v>449761</v>
      </c>
      <c r="R463" s="44">
        <v>514626</v>
      </c>
      <c r="S463" s="44">
        <v>46229</v>
      </c>
      <c r="T463" s="44">
        <v>19287</v>
      </c>
      <c r="U463" s="44">
        <v>183779</v>
      </c>
      <c r="V463" s="44">
        <v>47871</v>
      </c>
      <c r="W463" s="44">
        <v>0</v>
      </c>
      <c r="X463" s="44">
        <v>0</v>
      </c>
      <c r="Y463" s="44">
        <v>45884</v>
      </c>
      <c r="Z463" s="44">
        <v>0</v>
      </c>
      <c r="AA463" s="44">
        <v>23884965</v>
      </c>
      <c r="AB463" s="44">
        <v>599</v>
      </c>
      <c r="AC463" s="44">
        <v>0</v>
      </c>
    </row>
    <row r="464" spans="1:29" x14ac:dyDescent="0.3">
      <c r="A464" s="46" t="s">
        <v>942</v>
      </c>
      <c r="B464" t="s">
        <v>2544</v>
      </c>
      <c r="C464">
        <v>1</v>
      </c>
      <c r="D464">
        <v>0</v>
      </c>
      <c r="E464" s="44">
        <v>28531690</v>
      </c>
      <c r="F464" s="44">
        <v>0</v>
      </c>
      <c r="G464" s="44">
        <v>0</v>
      </c>
      <c r="H464" s="44">
        <v>0</v>
      </c>
      <c r="I464" s="44">
        <v>10004313</v>
      </c>
      <c r="J464" s="44">
        <v>4550512</v>
      </c>
      <c r="K464" s="44">
        <v>0</v>
      </c>
      <c r="L464" s="44">
        <v>0</v>
      </c>
      <c r="M464" s="44">
        <v>0</v>
      </c>
      <c r="N464" s="44">
        <v>0</v>
      </c>
      <c r="O464" s="44">
        <v>0</v>
      </c>
      <c r="P464" s="44">
        <v>2848041</v>
      </c>
      <c r="Q464" s="44">
        <v>539580</v>
      </c>
      <c r="R464" s="44">
        <v>864341</v>
      </c>
      <c r="S464" s="44">
        <v>147703</v>
      </c>
      <c r="T464" s="44">
        <v>61625</v>
      </c>
      <c r="U464" s="44">
        <v>605626</v>
      </c>
      <c r="V464" s="44">
        <v>140782</v>
      </c>
      <c r="W464" s="44">
        <v>0</v>
      </c>
      <c r="X464" s="44">
        <v>0</v>
      </c>
      <c r="Y464" s="44">
        <v>0</v>
      </c>
      <c r="Z464" s="44">
        <v>0</v>
      </c>
      <c r="AA464" s="44">
        <v>48294213</v>
      </c>
      <c r="AB464" s="44">
        <v>0</v>
      </c>
      <c r="AC464" s="44">
        <v>0</v>
      </c>
    </row>
    <row r="465" spans="1:29" x14ac:dyDescent="0.3">
      <c r="A465" s="46" t="s">
        <v>930</v>
      </c>
      <c r="B465" t="s">
        <v>2545</v>
      </c>
      <c r="C465">
        <v>1</v>
      </c>
      <c r="D465">
        <v>0</v>
      </c>
      <c r="E465" s="44">
        <v>9568760</v>
      </c>
      <c r="F465" s="44">
        <v>0</v>
      </c>
      <c r="G465" s="44">
        <v>0</v>
      </c>
      <c r="H465" s="44">
        <v>0</v>
      </c>
      <c r="I465" s="44">
        <v>854646</v>
      </c>
      <c r="J465" s="44">
        <v>1227727</v>
      </c>
      <c r="K465" s="44">
        <v>0</v>
      </c>
      <c r="L465" s="44">
        <v>0</v>
      </c>
      <c r="M465" s="44">
        <v>0</v>
      </c>
      <c r="N465" s="44">
        <v>0</v>
      </c>
      <c r="O465" s="44">
        <v>0</v>
      </c>
      <c r="P465" s="44">
        <v>617271</v>
      </c>
      <c r="Q465" s="44">
        <v>131741</v>
      </c>
      <c r="R465" s="44">
        <v>308601</v>
      </c>
      <c r="S465" s="44">
        <v>19684</v>
      </c>
      <c r="T465" s="44">
        <v>7243</v>
      </c>
      <c r="U465" s="44">
        <v>61049</v>
      </c>
      <c r="V465" s="44">
        <v>18476</v>
      </c>
      <c r="W465" s="44">
        <v>0</v>
      </c>
      <c r="X465" s="44">
        <v>14447</v>
      </c>
      <c r="Y465" s="44">
        <v>0</v>
      </c>
      <c r="Z465" s="44">
        <v>0</v>
      </c>
      <c r="AA465" s="44">
        <v>12829645</v>
      </c>
      <c r="AB465" s="44">
        <v>0</v>
      </c>
      <c r="AC465" s="44">
        <v>0</v>
      </c>
    </row>
    <row r="466" spans="1:29" x14ac:dyDescent="0.3">
      <c r="A466" s="46" t="s">
        <v>932</v>
      </c>
      <c r="B466" t="s">
        <v>2546</v>
      </c>
      <c r="C466">
        <v>1</v>
      </c>
      <c r="D466">
        <v>0</v>
      </c>
      <c r="E466" s="44">
        <v>599033</v>
      </c>
      <c r="F466" s="44">
        <v>0</v>
      </c>
      <c r="G466" s="44">
        <v>193761</v>
      </c>
      <c r="H466" s="44">
        <v>0</v>
      </c>
      <c r="I466" s="44">
        <v>14872</v>
      </c>
      <c r="J466" s="44">
        <v>0</v>
      </c>
      <c r="K466" s="44">
        <v>0</v>
      </c>
      <c r="L466" s="44">
        <v>0</v>
      </c>
      <c r="M466" s="44">
        <v>0</v>
      </c>
      <c r="N466" s="44">
        <v>0</v>
      </c>
      <c r="O466" s="44">
        <v>0</v>
      </c>
      <c r="P466" s="44">
        <v>31671</v>
      </c>
      <c r="Q466" s="44">
        <v>0</v>
      </c>
      <c r="R466" s="44">
        <v>0</v>
      </c>
      <c r="S466" s="44">
        <v>929</v>
      </c>
      <c r="T466" s="44">
        <v>387</v>
      </c>
      <c r="U466" s="44">
        <v>6757</v>
      </c>
      <c r="V466" s="44">
        <v>0</v>
      </c>
      <c r="W466" s="44">
        <v>0</v>
      </c>
      <c r="X466" s="44">
        <v>0</v>
      </c>
      <c r="Y466" s="44">
        <v>0</v>
      </c>
      <c r="Z466" s="44">
        <v>0</v>
      </c>
      <c r="AA466" s="44">
        <v>847410</v>
      </c>
      <c r="AB466" s="44">
        <v>0</v>
      </c>
      <c r="AC466" s="44">
        <v>0</v>
      </c>
    </row>
    <row r="467" spans="1:29" x14ac:dyDescent="0.3">
      <c r="A467" s="46" t="s">
        <v>934</v>
      </c>
      <c r="B467" t="s">
        <v>2547</v>
      </c>
      <c r="C467">
        <v>1</v>
      </c>
      <c r="D467">
        <v>0</v>
      </c>
      <c r="E467" s="44">
        <v>6459483</v>
      </c>
      <c r="F467" s="44">
        <v>0</v>
      </c>
      <c r="G467" s="44">
        <v>0</v>
      </c>
      <c r="H467" s="44">
        <v>0</v>
      </c>
      <c r="I467" s="44">
        <v>998403</v>
      </c>
      <c r="J467" s="44">
        <v>764709</v>
      </c>
      <c r="K467" s="44">
        <v>0</v>
      </c>
      <c r="L467" s="44">
        <v>0</v>
      </c>
      <c r="M467" s="44">
        <v>0</v>
      </c>
      <c r="N467" s="44">
        <v>0</v>
      </c>
      <c r="O467" s="44">
        <v>0</v>
      </c>
      <c r="P467" s="44">
        <v>844162</v>
      </c>
      <c r="Q467" s="44">
        <v>39201</v>
      </c>
      <c r="R467" s="44">
        <v>121685</v>
      </c>
      <c r="S467" s="44">
        <v>11999</v>
      </c>
      <c r="T467" s="44">
        <v>5006</v>
      </c>
      <c r="U467" s="44">
        <v>49979</v>
      </c>
      <c r="V467" s="44">
        <v>9809</v>
      </c>
      <c r="W467" s="44">
        <v>0</v>
      </c>
      <c r="X467" s="44">
        <v>0</v>
      </c>
      <c r="Y467" s="44">
        <v>0</v>
      </c>
      <c r="Z467" s="44">
        <v>0</v>
      </c>
      <c r="AA467" s="44">
        <v>9304436</v>
      </c>
      <c r="AB467" s="44">
        <v>0</v>
      </c>
      <c r="AC467" s="44">
        <v>0</v>
      </c>
    </row>
    <row r="468" spans="1:29" x14ac:dyDescent="0.3">
      <c r="A468" s="46" t="s">
        <v>936</v>
      </c>
      <c r="B468" t="s">
        <v>2548</v>
      </c>
      <c r="C468">
        <v>1</v>
      </c>
      <c r="D468">
        <v>0</v>
      </c>
      <c r="E468" s="44">
        <v>7505731</v>
      </c>
      <c r="F468" s="44">
        <v>0</v>
      </c>
      <c r="G468" s="44">
        <v>0</v>
      </c>
      <c r="H468" s="44">
        <v>0</v>
      </c>
      <c r="I468" s="44">
        <v>1017091</v>
      </c>
      <c r="J468" s="44">
        <v>2221462</v>
      </c>
      <c r="K468" s="44">
        <v>0</v>
      </c>
      <c r="L468" s="44">
        <v>0</v>
      </c>
      <c r="M468" s="44">
        <v>0</v>
      </c>
      <c r="N468" s="44">
        <v>0</v>
      </c>
      <c r="O468" s="44">
        <v>0</v>
      </c>
      <c r="P468" s="44">
        <v>868793</v>
      </c>
      <c r="Q468" s="44">
        <v>273473</v>
      </c>
      <c r="R468" s="44">
        <v>455070</v>
      </c>
      <c r="S468" s="44">
        <v>20403</v>
      </c>
      <c r="T468" s="44">
        <v>8512</v>
      </c>
      <c r="U468" s="44">
        <v>82133</v>
      </c>
      <c r="V468" s="44">
        <v>21128</v>
      </c>
      <c r="W468" s="44">
        <v>0</v>
      </c>
      <c r="X468" s="44">
        <v>0</v>
      </c>
      <c r="Y468" s="44">
        <v>0</v>
      </c>
      <c r="Z468" s="44">
        <v>0</v>
      </c>
      <c r="AA468" s="44">
        <v>12473796</v>
      </c>
      <c r="AB468" s="44">
        <v>0</v>
      </c>
      <c r="AC468" s="44">
        <v>0</v>
      </c>
    </row>
    <row r="469" spans="1:29" x14ac:dyDescent="0.3">
      <c r="A469" s="46" t="s">
        <v>926</v>
      </c>
      <c r="B469" t="s">
        <v>2549</v>
      </c>
      <c r="C469">
        <v>1</v>
      </c>
      <c r="D469">
        <v>0</v>
      </c>
      <c r="E469" s="44">
        <v>19142890</v>
      </c>
      <c r="F469" s="44">
        <v>0</v>
      </c>
      <c r="G469" s="44">
        <v>0</v>
      </c>
      <c r="H469" s="44">
        <v>4597</v>
      </c>
      <c r="I469" s="44">
        <v>3617080</v>
      </c>
      <c r="J469" s="44">
        <v>2986808</v>
      </c>
      <c r="K469" s="44">
        <v>0</v>
      </c>
      <c r="L469" s="44">
        <v>0</v>
      </c>
      <c r="M469" s="44">
        <v>0</v>
      </c>
      <c r="N469" s="44">
        <v>0</v>
      </c>
      <c r="O469" s="44">
        <v>0</v>
      </c>
      <c r="P469" s="44">
        <v>1998219</v>
      </c>
      <c r="Q469" s="44">
        <v>391032</v>
      </c>
      <c r="R469" s="44">
        <v>417533</v>
      </c>
      <c r="S469" s="44">
        <v>64849</v>
      </c>
      <c r="T469" s="44">
        <v>27056</v>
      </c>
      <c r="U469" s="44">
        <v>251233</v>
      </c>
      <c r="V469" s="44">
        <v>62962</v>
      </c>
      <c r="W469" s="44">
        <v>0</v>
      </c>
      <c r="X469" s="44">
        <v>450569</v>
      </c>
      <c r="Y469" s="44">
        <v>0</v>
      </c>
      <c r="Z469" s="44">
        <v>0</v>
      </c>
      <c r="AA469" s="44">
        <v>29414828</v>
      </c>
      <c r="AB469" s="44">
        <v>0</v>
      </c>
      <c r="AC469" s="44">
        <v>0</v>
      </c>
    </row>
    <row r="470" spans="1:29" x14ac:dyDescent="0.3">
      <c r="A470" s="46" t="s">
        <v>944</v>
      </c>
      <c r="B470" t="s">
        <v>1897</v>
      </c>
      <c r="C470">
        <v>1</v>
      </c>
      <c r="D470">
        <v>1</v>
      </c>
      <c r="E470" s="44">
        <v>17820894</v>
      </c>
      <c r="F470" s="44">
        <v>0</v>
      </c>
      <c r="G470" s="44">
        <v>0</v>
      </c>
      <c r="H470" s="44">
        <v>6058</v>
      </c>
      <c r="I470" s="44">
        <v>2647815</v>
      </c>
      <c r="J470" s="44">
        <v>1616901</v>
      </c>
      <c r="K470" s="44">
        <v>0</v>
      </c>
      <c r="L470" s="44">
        <v>0</v>
      </c>
      <c r="M470" s="44">
        <v>0</v>
      </c>
      <c r="N470" s="44">
        <v>0</v>
      </c>
      <c r="O470" s="44">
        <v>0</v>
      </c>
      <c r="P470" s="44">
        <v>2096232</v>
      </c>
      <c r="Q470" s="44">
        <v>726785</v>
      </c>
      <c r="R470" s="44">
        <v>303373</v>
      </c>
      <c r="S470" s="44">
        <v>45675</v>
      </c>
      <c r="T470" s="44">
        <v>17706</v>
      </c>
      <c r="U470" s="44">
        <v>180808</v>
      </c>
      <c r="V470" s="44">
        <v>46854</v>
      </c>
      <c r="W470" s="44">
        <v>0</v>
      </c>
      <c r="X470" s="44">
        <v>315192</v>
      </c>
      <c r="Y470" s="44">
        <v>0</v>
      </c>
      <c r="Z470" s="44">
        <v>0</v>
      </c>
      <c r="AA470" s="44">
        <v>25824293</v>
      </c>
      <c r="AB470" s="44">
        <v>21236</v>
      </c>
      <c r="AC470" s="44">
        <v>0</v>
      </c>
    </row>
    <row r="471" spans="1:29" x14ac:dyDescent="0.3">
      <c r="A471" s="46" t="s">
        <v>940</v>
      </c>
      <c r="B471" t="s">
        <v>2550</v>
      </c>
      <c r="C471">
        <v>1</v>
      </c>
      <c r="D471">
        <v>0</v>
      </c>
      <c r="E471" s="44">
        <v>11594904</v>
      </c>
      <c r="F471" s="44">
        <v>0</v>
      </c>
      <c r="G471" s="44">
        <v>0</v>
      </c>
      <c r="H471" s="44">
        <v>0</v>
      </c>
      <c r="I471" s="44">
        <v>1487950</v>
      </c>
      <c r="J471" s="44">
        <v>2119667</v>
      </c>
      <c r="K471" s="44">
        <v>0</v>
      </c>
      <c r="L471" s="44">
        <v>0</v>
      </c>
      <c r="M471" s="44">
        <v>0</v>
      </c>
      <c r="N471" s="44">
        <v>0</v>
      </c>
      <c r="O471" s="44">
        <v>0</v>
      </c>
      <c r="P471" s="44">
        <v>1177799</v>
      </c>
      <c r="Q471" s="44">
        <v>163438</v>
      </c>
      <c r="R471" s="44">
        <v>244623</v>
      </c>
      <c r="S471" s="44">
        <v>23249</v>
      </c>
      <c r="T471" s="44">
        <v>9700</v>
      </c>
      <c r="U471" s="44">
        <v>93433</v>
      </c>
      <c r="V471" s="44">
        <v>25352</v>
      </c>
      <c r="W471" s="44">
        <v>0</v>
      </c>
      <c r="X471" s="44">
        <v>0</v>
      </c>
      <c r="Y471" s="44">
        <v>0</v>
      </c>
      <c r="Z471" s="44">
        <v>0</v>
      </c>
      <c r="AA471" s="44">
        <v>16940115</v>
      </c>
      <c r="AB471" s="44">
        <v>0</v>
      </c>
      <c r="AC471" s="44">
        <v>0</v>
      </c>
    </row>
    <row r="472" spans="1:29" x14ac:dyDescent="0.3">
      <c r="A472" s="46" t="s">
        <v>938</v>
      </c>
      <c r="B472" t="s">
        <v>1899</v>
      </c>
      <c r="C472">
        <v>1</v>
      </c>
      <c r="D472">
        <v>0</v>
      </c>
      <c r="E472" s="44">
        <v>22591411</v>
      </c>
      <c r="F472" s="44">
        <v>0</v>
      </c>
      <c r="G472" s="44">
        <v>0</v>
      </c>
      <c r="H472" s="44">
        <v>0</v>
      </c>
      <c r="I472" s="44">
        <v>3229046</v>
      </c>
      <c r="J472" s="44">
        <v>2962005</v>
      </c>
      <c r="K472" s="44">
        <v>0</v>
      </c>
      <c r="L472" s="44">
        <v>0</v>
      </c>
      <c r="M472" s="44">
        <v>0</v>
      </c>
      <c r="N472" s="44">
        <v>0</v>
      </c>
      <c r="O472" s="44">
        <v>0</v>
      </c>
      <c r="P472" s="44">
        <v>2258194</v>
      </c>
      <c r="Q472" s="44">
        <v>592822</v>
      </c>
      <c r="R472" s="44">
        <v>1198892</v>
      </c>
      <c r="S472" s="44">
        <v>106209</v>
      </c>
      <c r="T472" s="44">
        <v>42448</v>
      </c>
      <c r="U472" s="44">
        <v>349776</v>
      </c>
      <c r="V472" s="44">
        <v>60739</v>
      </c>
      <c r="W472" s="44">
        <v>0</v>
      </c>
      <c r="X472" s="44">
        <v>345926</v>
      </c>
      <c r="Y472" s="44">
        <v>0</v>
      </c>
      <c r="Z472" s="44">
        <v>0</v>
      </c>
      <c r="AA472" s="44">
        <v>33737468</v>
      </c>
      <c r="AB472" s="44">
        <v>0</v>
      </c>
      <c r="AC472" s="44">
        <v>0</v>
      </c>
    </row>
    <row r="473" spans="1:29" x14ac:dyDescent="0.3">
      <c r="A473" s="46" t="s">
        <v>946</v>
      </c>
      <c r="B473" t="s">
        <v>2551</v>
      </c>
      <c r="C473">
        <v>1</v>
      </c>
      <c r="D473">
        <v>0</v>
      </c>
      <c r="E473" s="44">
        <v>6968268</v>
      </c>
      <c r="F473" s="44">
        <v>0</v>
      </c>
      <c r="G473" s="44">
        <v>0</v>
      </c>
      <c r="H473" s="44">
        <v>0</v>
      </c>
      <c r="I473" s="44">
        <v>874088</v>
      </c>
      <c r="J473" s="44">
        <v>1351190</v>
      </c>
      <c r="K473" s="44">
        <v>0</v>
      </c>
      <c r="L473" s="44">
        <v>0</v>
      </c>
      <c r="M473" s="44">
        <v>0</v>
      </c>
      <c r="N473" s="44">
        <v>0</v>
      </c>
      <c r="O473" s="44">
        <v>0</v>
      </c>
      <c r="P473" s="44">
        <v>652958</v>
      </c>
      <c r="Q473" s="44">
        <v>57024</v>
      </c>
      <c r="R473" s="44">
        <v>152538</v>
      </c>
      <c r="S473" s="44">
        <v>15370</v>
      </c>
      <c r="T473" s="44">
        <v>6412</v>
      </c>
      <c r="U473" s="44">
        <v>60813</v>
      </c>
      <c r="V473" s="44">
        <v>13309</v>
      </c>
      <c r="W473" s="44">
        <v>0</v>
      </c>
      <c r="X473" s="44">
        <v>58000</v>
      </c>
      <c r="Y473" s="44">
        <v>0</v>
      </c>
      <c r="Z473" s="44">
        <v>0</v>
      </c>
      <c r="AA473" s="44">
        <v>10209970</v>
      </c>
      <c r="AB473" s="44">
        <v>0</v>
      </c>
      <c r="AC473" s="44">
        <v>0</v>
      </c>
    </row>
    <row r="474" spans="1:29" x14ac:dyDescent="0.3">
      <c r="A474" s="46" t="s">
        <v>948</v>
      </c>
      <c r="B474" t="s">
        <v>2552</v>
      </c>
      <c r="C474">
        <v>1</v>
      </c>
      <c r="D474">
        <v>0</v>
      </c>
      <c r="E474" s="44">
        <v>4531750</v>
      </c>
      <c r="F474" s="44">
        <v>0</v>
      </c>
      <c r="G474" s="44">
        <v>0</v>
      </c>
      <c r="H474" s="44">
        <v>0</v>
      </c>
      <c r="I474" s="44">
        <v>983352</v>
      </c>
      <c r="J474" s="44">
        <v>1454638</v>
      </c>
      <c r="K474" s="44">
        <v>0</v>
      </c>
      <c r="L474" s="44">
        <v>0</v>
      </c>
      <c r="M474" s="44">
        <v>0</v>
      </c>
      <c r="N474" s="44">
        <v>0</v>
      </c>
      <c r="O474" s="44">
        <v>0</v>
      </c>
      <c r="P474" s="44">
        <v>491756</v>
      </c>
      <c r="Q474" s="44">
        <v>364565</v>
      </c>
      <c r="R474" s="44">
        <v>183983</v>
      </c>
      <c r="S474" s="44">
        <v>13992</v>
      </c>
      <c r="T474" s="44">
        <v>5837</v>
      </c>
      <c r="U474" s="44">
        <v>48872</v>
      </c>
      <c r="V474" s="44">
        <v>14398</v>
      </c>
      <c r="W474" s="44">
        <v>0</v>
      </c>
      <c r="X474" s="44">
        <v>0</v>
      </c>
      <c r="Y474" s="44">
        <v>0</v>
      </c>
      <c r="Z474" s="44">
        <v>0</v>
      </c>
      <c r="AA474" s="44">
        <v>8093143</v>
      </c>
      <c r="AB474" s="44">
        <v>0</v>
      </c>
      <c r="AC474" s="44">
        <v>0</v>
      </c>
    </row>
    <row r="475" spans="1:29" x14ac:dyDescent="0.3">
      <c r="A475" s="46" t="s">
        <v>951</v>
      </c>
      <c r="B475" t="s">
        <v>2553</v>
      </c>
      <c r="C475">
        <v>1</v>
      </c>
      <c r="D475">
        <v>0</v>
      </c>
      <c r="E475" s="44">
        <v>4888467</v>
      </c>
      <c r="F475" s="44">
        <v>0</v>
      </c>
      <c r="G475" s="44">
        <v>0</v>
      </c>
      <c r="H475" s="44">
        <v>0</v>
      </c>
      <c r="I475" s="44">
        <v>945620</v>
      </c>
      <c r="J475" s="44">
        <v>1588611</v>
      </c>
      <c r="K475" s="44">
        <v>0</v>
      </c>
      <c r="L475" s="44">
        <v>0</v>
      </c>
      <c r="M475" s="44">
        <v>0</v>
      </c>
      <c r="N475" s="44">
        <v>0</v>
      </c>
      <c r="O475" s="44">
        <v>0</v>
      </c>
      <c r="P475" s="44">
        <v>665583</v>
      </c>
      <c r="Q475" s="44">
        <v>141410</v>
      </c>
      <c r="R475" s="44">
        <v>123631</v>
      </c>
      <c r="S475" s="44">
        <v>10142</v>
      </c>
      <c r="T475" s="44">
        <v>4231</v>
      </c>
      <c r="U475" s="44">
        <v>41882</v>
      </c>
      <c r="V475" s="44">
        <v>10977</v>
      </c>
      <c r="W475" s="44">
        <v>0</v>
      </c>
      <c r="X475" s="44">
        <v>129721</v>
      </c>
      <c r="Y475" s="44">
        <v>0</v>
      </c>
      <c r="Z475" s="44">
        <v>0</v>
      </c>
      <c r="AA475" s="44">
        <v>8550275</v>
      </c>
      <c r="AB475" s="44">
        <v>0</v>
      </c>
      <c r="AC475" s="44">
        <v>0</v>
      </c>
    </row>
    <row r="476" spans="1:29" x14ac:dyDescent="0.3">
      <c r="A476" s="46" t="s">
        <v>961</v>
      </c>
      <c r="B476" t="s">
        <v>1903</v>
      </c>
      <c r="C476">
        <v>1</v>
      </c>
      <c r="D476">
        <v>0</v>
      </c>
      <c r="E476" s="44">
        <v>13544155</v>
      </c>
      <c r="F476" s="44">
        <v>0</v>
      </c>
      <c r="G476" s="44">
        <v>0</v>
      </c>
      <c r="H476" s="44">
        <v>3911</v>
      </c>
      <c r="I476" s="44">
        <v>1673962</v>
      </c>
      <c r="J476" s="44">
        <v>3247927</v>
      </c>
      <c r="K476" s="44">
        <v>0</v>
      </c>
      <c r="L476" s="44">
        <v>0</v>
      </c>
      <c r="M476" s="44">
        <v>0</v>
      </c>
      <c r="N476" s="44">
        <v>0</v>
      </c>
      <c r="O476" s="44">
        <v>0</v>
      </c>
      <c r="P476" s="44">
        <v>1504430</v>
      </c>
      <c r="Q476" s="44">
        <v>448749</v>
      </c>
      <c r="R476" s="44">
        <v>502897</v>
      </c>
      <c r="S476" s="44">
        <v>41540</v>
      </c>
      <c r="T476" s="44">
        <v>17331</v>
      </c>
      <c r="U476" s="44">
        <v>149120</v>
      </c>
      <c r="V476" s="44">
        <v>43687</v>
      </c>
      <c r="W476" s="44">
        <v>0</v>
      </c>
      <c r="X476" s="44">
        <v>0</v>
      </c>
      <c r="Y476" s="44">
        <v>0</v>
      </c>
      <c r="Z476" s="44">
        <v>0</v>
      </c>
      <c r="AA476" s="44">
        <v>21177709</v>
      </c>
      <c r="AB476" s="44">
        <v>0</v>
      </c>
      <c r="AC476" s="44">
        <v>0</v>
      </c>
    </row>
    <row r="477" spans="1:29" x14ac:dyDescent="0.3">
      <c r="A477" s="46" t="s">
        <v>953</v>
      </c>
      <c r="B477" t="s">
        <v>2554</v>
      </c>
      <c r="C477">
        <v>1</v>
      </c>
      <c r="D477">
        <v>0</v>
      </c>
      <c r="E477" s="44">
        <v>10835411</v>
      </c>
      <c r="F477" s="44">
        <v>0</v>
      </c>
      <c r="G477" s="44">
        <v>0</v>
      </c>
      <c r="H477" s="44">
        <v>0</v>
      </c>
      <c r="I477" s="44">
        <v>3088969</v>
      </c>
      <c r="J477" s="44">
        <v>6877618</v>
      </c>
      <c r="K477" s="44">
        <v>0</v>
      </c>
      <c r="L477" s="44">
        <v>0</v>
      </c>
      <c r="M477" s="44">
        <v>0</v>
      </c>
      <c r="N477" s="44">
        <v>0</v>
      </c>
      <c r="O477" s="44">
        <v>0</v>
      </c>
      <c r="P477" s="44">
        <v>1892382</v>
      </c>
      <c r="Q477" s="44">
        <v>563657</v>
      </c>
      <c r="R477" s="44">
        <v>418656</v>
      </c>
      <c r="S477" s="44">
        <v>66676</v>
      </c>
      <c r="T477" s="44">
        <v>27818</v>
      </c>
      <c r="U477" s="44">
        <v>257465</v>
      </c>
      <c r="V477" s="44">
        <v>66783</v>
      </c>
      <c r="W477" s="44">
        <v>0</v>
      </c>
      <c r="X477" s="44">
        <v>0</v>
      </c>
      <c r="Y477" s="44">
        <v>0</v>
      </c>
      <c r="Z477" s="44">
        <v>0</v>
      </c>
      <c r="AA477" s="44">
        <v>24095435</v>
      </c>
      <c r="AB477" s="44">
        <v>0</v>
      </c>
      <c r="AC477" s="44">
        <v>0</v>
      </c>
    </row>
    <row r="478" spans="1:29" x14ac:dyDescent="0.3">
      <c r="A478" s="46" t="s">
        <v>957</v>
      </c>
      <c r="B478" t="s">
        <v>2555</v>
      </c>
      <c r="C478">
        <v>1</v>
      </c>
      <c r="D478">
        <v>0</v>
      </c>
      <c r="E478" s="44">
        <v>7883849</v>
      </c>
      <c r="F478" s="44">
        <v>0</v>
      </c>
      <c r="G478" s="44">
        <v>405052</v>
      </c>
      <c r="H478" s="44">
        <v>10043</v>
      </c>
      <c r="I478" s="44">
        <v>1731036</v>
      </c>
      <c r="J478" s="44">
        <v>1467181</v>
      </c>
      <c r="K478" s="44">
        <v>0</v>
      </c>
      <c r="L478" s="44">
        <v>0</v>
      </c>
      <c r="M478" s="44">
        <v>0</v>
      </c>
      <c r="N478" s="44">
        <v>0</v>
      </c>
      <c r="O478" s="44">
        <v>0</v>
      </c>
      <c r="P478" s="44">
        <v>1141181</v>
      </c>
      <c r="Q478" s="44">
        <v>218172</v>
      </c>
      <c r="R478" s="44">
        <v>86167</v>
      </c>
      <c r="S478" s="44">
        <v>27579</v>
      </c>
      <c r="T478" s="44">
        <v>11506</v>
      </c>
      <c r="U478" s="44">
        <v>110268</v>
      </c>
      <c r="V478" s="44">
        <v>24950</v>
      </c>
      <c r="W478" s="44">
        <v>0</v>
      </c>
      <c r="X478" s="44">
        <v>0</v>
      </c>
      <c r="Y478" s="44">
        <v>24469</v>
      </c>
      <c r="Z478" s="44">
        <v>0</v>
      </c>
      <c r="AA478" s="44">
        <v>13141453</v>
      </c>
      <c r="AB478" s="44">
        <v>21511</v>
      </c>
      <c r="AC478" s="44">
        <v>0</v>
      </c>
    </row>
    <row r="479" spans="1:29" x14ac:dyDescent="0.3">
      <c r="A479" s="46" t="s">
        <v>955</v>
      </c>
      <c r="B479" t="s">
        <v>2556</v>
      </c>
      <c r="C479">
        <v>1</v>
      </c>
      <c r="D479">
        <v>0</v>
      </c>
      <c r="E479" s="44">
        <v>13738077</v>
      </c>
      <c r="F479" s="44">
        <v>0</v>
      </c>
      <c r="G479" s="44">
        <v>0</v>
      </c>
      <c r="H479" s="44">
        <v>4271</v>
      </c>
      <c r="I479" s="44">
        <v>1879865</v>
      </c>
      <c r="J479" s="44">
        <v>4665261</v>
      </c>
      <c r="K479" s="44">
        <v>357045</v>
      </c>
      <c r="L479" s="44">
        <v>0</v>
      </c>
      <c r="M479" s="44">
        <v>0</v>
      </c>
      <c r="N479" s="44">
        <v>0</v>
      </c>
      <c r="O479" s="44">
        <v>0</v>
      </c>
      <c r="P479" s="44">
        <v>1388828</v>
      </c>
      <c r="Q479" s="44">
        <v>542213</v>
      </c>
      <c r="R479" s="44">
        <v>634956</v>
      </c>
      <c r="S479" s="44">
        <v>42499</v>
      </c>
      <c r="T479" s="44">
        <v>17731</v>
      </c>
      <c r="U479" s="44">
        <v>169333</v>
      </c>
      <c r="V479" s="44">
        <v>46618</v>
      </c>
      <c r="W479" s="44">
        <v>0</v>
      </c>
      <c r="X479" s="44">
        <v>0</v>
      </c>
      <c r="Y479" s="44">
        <v>0</v>
      </c>
      <c r="Z479" s="44">
        <v>0</v>
      </c>
      <c r="AA479" s="44">
        <v>23486697</v>
      </c>
      <c r="AB479" s="44">
        <v>0</v>
      </c>
      <c r="AC479" s="44">
        <v>0</v>
      </c>
    </row>
    <row r="480" spans="1:29" x14ac:dyDescent="0.3">
      <c r="A480" s="46" t="s">
        <v>959</v>
      </c>
      <c r="B480" t="s">
        <v>2557</v>
      </c>
      <c r="C480">
        <v>1</v>
      </c>
      <c r="D480">
        <v>0</v>
      </c>
      <c r="E480" s="44">
        <v>104494496</v>
      </c>
      <c r="F480" s="44">
        <v>820819</v>
      </c>
      <c r="G480" s="44">
        <v>0</v>
      </c>
      <c r="H480" s="44">
        <v>72615</v>
      </c>
      <c r="I480" s="44">
        <v>8309481</v>
      </c>
      <c r="J480" s="44">
        <v>7743862</v>
      </c>
      <c r="K480" s="44">
        <v>0</v>
      </c>
      <c r="L480" s="44">
        <v>0</v>
      </c>
      <c r="M480" s="44">
        <v>0</v>
      </c>
      <c r="N480" s="44">
        <v>0</v>
      </c>
      <c r="O480" s="44">
        <v>0</v>
      </c>
      <c r="P480" s="44">
        <v>4905142</v>
      </c>
      <c r="Q480" s="44">
        <v>2931390</v>
      </c>
      <c r="R480" s="44">
        <v>4115546</v>
      </c>
      <c r="S480" s="44">
        <v>150040</v>
      </c>
      <c r="T480" s="44">
        <v>62600</v>
      </c>
      <c r="U480" s="44">
        <v>616518</v>
      </c>
      <c r="V480" s="44">
        <v>208938</v>
      </c>
      <c r="W480" s="44">
        <v>0</v>
      </c>
      <c r="X480" s="44">
        <v>4220495</v>
      </c>
      <c r="Y480" s="44">
        <v>0</v>
      </c>
      <c r="Z480" s="44">
        <v>0</v>
      </c>
      <c r="AA480" s="44">
        <v>138651942</v>
      </c>
      <c r="AB480" s="44">
        <v>2729</v>
      </c>
      <c r="AC480" s="44">
        <v>1289187</v>
      </c>
    </row>
    <row r="481" spans="1:29" x14ac:dyDescent="0.3">
      <c r="A481" s="46" t="s">
        <v>966</v>
      </c>
      <c r="B481" t="s">
        <v>1908</v>
      </c>
      <c r="C481">
        <v>1</v>
      </c>
      <c r="D481">
        <v>0</v>
      </c>
      <c r="E481" s="44">
        <v>2464826</v>
      </c>
      <c r="F481" s="44">
        <v>0</v>
      </c>
      <c r="G481" s="44">
        <v>139184</v>
      </c>
      <c r="H481" s="44">
        <v>0</v>
      </c>
      <c r="I481" s="44">
        <v>325549</v>
      </c>
      <c r="J481" s="44">
        <v>19141</v>
      </c>
      <c r="K481" s="44">
        <v>0</v>
      </c>
      <c r="L481" s="44">
        <v>0</v>
      </c>
      <c r="M481" s="44">
        <v>0</v>
      </c>
      <c r="N481" s="44">
        <v>0</v>
      </c>
      <c r="O481" s="44">
        <v>0</v>
      </c>
      <c r="P481" s="44">
        <v>201803</v>
      </c>
      <c r="Q481" s="44">
        <v>562</v>
      </c>
      <c r="R481" s="44">
        <v>14640</v>
      </c>
      <c r="S481" s="44">
        <v>4435</v>
      </c>
      <c r="T481" s="44">
        <v>1850</v>
      </c>
      <c r="U481" s="44">
        <v>17009</v>
      </c>
      <c r="V481" s="44">
        <v>0</v>
      </c>
      <c r="W481" s="44">
        <v>0</v>
      </c>
      <c r="X481" s="44">
        <v>22500</v>
      </c>
      <c r="Y481" s="44">
        <v>14764</v>
      </c>
      <c r="Z481" s="44">
        <v>0</v>
      </c>
      <c r="AA481" s="44">
        <v>3226263</v>
      </c>
      <c r="AB481" s="44">
        <v>0</v>
      </c>
      <c r="AC481" s="44">
        <v>0</v>
      </c>
    </row>
    <row r="482" spans="1:29" x14ac:dyDescent="0.3">
      <c r="A482" s="46" t="s">
        <v>968</v>
      </c>
      <c r="B482" t="s">
        <v>2558</v>
      </c>
      <c r="C482">
        <v>1</v>
      </c>
      <c r="D482">
        <v>0</v>
      </c>
      <c r="E482" s="44">
        <v>2481970</v>
      </c>
      <c r="F482" s="44">
        <v>0</v>
      </c>
      <c r="G482" s="44">
        <v>0</v>
      </c>
      <c r="H482" s="44">
        <v>2094</v>
      </c>
      <c r="I482" s="44">
        <v>314521</v>
      </c>
      <c r="J482" s="44">
        <v>525939</v>
      </c>
      <c r="K482" s="44">
        <v>0</v>
      </c>
      <c r="L482" s="44">
        <v>0</v>
      </c>
      <c r="M482" s="44">
        <v>0</v>
      </c>
      <c r="N482" s="44">
        <v>0</v>
      </c>
      <c r="O482" s="44">
        <v>0</v>
      </c>
      <c r="P482" s="44">
        <v>348003</v>
      </c>
      <c r="Q482" s="44">
        <v>50313</v>
      </c>
      <c r="R482" s="44">
        <v>0</v>
      </c>
      <c r="S482" s="44">
        <v>3011</v>
      </c>
      <c r="T482" s="44">
        <v>1256</v>
      </c>
      <c r="U482" s="44">
        <v>11476</v>
      </c>
      <c r="V482" s="44">
        <v>2914</v>
      </c>
      <c r="W482" s="44">
        <v>0</v>
      </c>
      <c r="X482" s="44">
        <v>14128</v>
      </c>
      <c r="Y482" s="44">
        <v>3232</v>
      </c>
      <c r="Z482" s="44">
        <v>0</v>
      </c>
      <c r="AA482" s="44">
        <v>3758857</v>
      </c>
      <c r="AB482" s="44">
        <v>0</v>
      </c>
      <c r="AC482" s="44">
        <v>100000</v>
      </c>
    </row>
    <row r="483" spans="1:29" x14ac:dyDescent="0.3">
      <c r="A483" s="46" t="s">
        <v>970</v>
      </c>
      <c r="B483" t="s">
        <v>2559</v>
      </c>
      <c r="C483">
        <v>1</v>
      </c>
      <c r="D483">
        <v>0</v>
      </c>
      <c r="E483" s="44">
        <v>7785803</v>
      </c>
      <c r="F483" s="44">
        <v>0</v>
      </c>
      <c r="G483" s="44">
        <v>347920</v>
      </c>
      <c r="H483" s="44">
        <v>0</v>
      </c>
      <c r="I483" s="44">
        <v>1257125</v>
      </c>
      <c r="J483" s="44">
        <v>1481023</v>
      </c>
      <c r="K483" s="44">
        <v>0</v>
      </c>
      <c r="L483" s="44">
        <v>0</v>
      </c>
      <c r="M483" s="44">
        <v>0</v>
      </c>
      <c r="N483" s="44">
        <v>0</v>
      </c>
      <c r="O483" s="44">
        <v>0</v>
      </c>
      <c r="P483" s="44">
        <v>590974</v>
      </c>
      <c r="Q483" s="44">
        <v>0</v>
      </c>
      <c r="R483" s="44">
        <v>125831</v>
      </c>
      <c r="S483" s="44">
        <v>10457</v>
      </c>
      <c r="T483" s="44">
        <v>4362</v>
      </c>
      <c r="U483" s="44">
        <v>40309</v>
      </c>
      <c r="V483" s="44">
        <v>10625</v>
      </c>
      <c r="W483" s="44">
        <v>0</v>
      </c>
      <c r="X483" s="44">
        <v>236274</v>
      </c>
      <c r="Y483" s="44">
        <v>0</v>
      </c>
      <c r="Z483" s="44">
        <v>0</v>
      </c>
      <c r="AA483" s="44">
        <v>11890703</v>
      </c>
      <c r="AB483" s="44">
        <v>0</v>
      </c>
      <c r="AC483" s="44">
        <v>100000</v>
      </c>
    </row>
    <row r="484" spans="1:29" x14ac:dyDescent="0.3">
      <c r="A484" s="46" t="s">
        <v>964</v>
      </c>
      <c r="B484" t="s">
        <v>1911</v>
      </c>
      <c r="C484">
        <v>1</v>
      </c>
      <c r="D484">
        <v>0</v>
      </c>
      <c r="E484" s="44">
        <v>14885600</v>
      </c>
      <c r="F484" s="44">
        <v>0</v>
      </c>
      <c r="G484" s="44">
        <v>0</v>
      </c>
      <c r="H484" s="44">
        <v>0</v>
      </c>
      <c r="I484" s="44">
        <v>2476948</v>
      </c>
      <c r="J484" s="44">
        <v>1879525</v>
      </c>
      <c r="K484" s="44">
        <v>278707</v>
      </c>
      <c r="L484" s="44">
        <v>0</v>
      </c>
      <c r="M484" s="44">
        <v>0</v>
      </c>
      <c r="N484" s="44">
        <v>0</v>
      </c>
      <c r="O484" s="44">
        <v>0</v>
      </c>
      <c r="P484" s="44">
        <v>1200736</v>
      </c>
      <c r="Q484" s="44">
        <v>432192</v>
      </c>
      <c r="R484" s="44">
        <v>120264</v>
      </c>
      <c r="S484" s="44">
        <v>25002</v>
      </c>
      <c r="T484" s="44">
        <v>10431</v>
      </c>
      <c r="U484" s="44">
        <v>95297</v>
      </c>
      <c r="V484" s="44">
        <v>28960</v>
      </c>
      <c r="W484" s="44">
        <v>0</v>
      </c>
      <c r="X484" s="44">
        <v>416368</v>
      </c>
      <c r="Y484" s="44">
        <v>0</v>
      </c>
      <c r="Z484" s="44">
        <v>0</v>
      </c>
      <c r="AA484" s="44">
        <v>21850030</v>
      </c>
      <c r="AB484" s="44">
        <v>0</v>
      </c>
      <c r="AC484" s="44">
        <v>0</v>
      </c>
    </row>
    <row r="485" spans="1:29" x14ac:dyDescent="0.3">
      <c r="A485" s="46" t="s">
        <v>972</v>
      </c>
      <c r="B485" t="s">
        <v>2560</v>
      </c>
      <c r="C485">
        <v>1</v>
      </c>
      <c r="D485">
        <v>0</v>
      </c>
      <c r="E485" s="44">
        <v>7495778</v>
      </c>
      <c r="F485" s="44">
        <v>0</v>
      </c>
      <c r="G485" s="44">
        <v>0</v>
      </c>
      <c r="H485" s="44">
        <v>0</v>
      </c>
      <c r="I485" s="44">
        <v>1400247</v>
      </c>
      <c r="J485" s="44">
        <v>1551742</v>
      </c>
      <c r="K485" s="44">
        <v>0</v>
      </c>
      <c r="L485" s="44">
        <v>0</v>
      </c>
      <c r="M485" s="44">
        <v>0</v>
      </c>
      <c r="N485" s="44">
        <v>0</v>
      </c>
      <c r="O485" s="44">
        <v>0</v>
      </c>
      <c r="P485" s="44">
        <v>1121688</v>
      </c>
      <c r="Q485" s="44">
        <v>225019</v>
      </c>
      <c r="R485" s="44">
        <v>215534</v>
      </c>
      <c r="S485" s="44">
        <v>13243</v>
      </c>
      <c r="T485" s="44">
        <v>5525</v>
      </c>
      <c r="U485" s="44">
        <v>52134</v>
      </c>
      <c r="V485" s="44">
        <v>15403</v>
      </c>
      <c r="W485" s="44">
        <v>0</v>
      </c>
      <c r="X485" s="44">
        <v>322401</v>
      </c>
      <c r="Y485" s="44">
        <v>11116</v>
      </c>
      <c r="Z485" s="44">
        <v>0</v>
      </c>
      <c r="AA485" s="44">
        <v>12429830</v>
      </c>
      <c r="AB485" s="44">
        <v>0</v>
      </c>
      <c r="AC485" s="44">
        <v>0</v>
      </c>
    </row>
    <row r="486" spans="1:29" x14ac:dyDescent="0.3">
      <c r="A486" s="46" t="s">
        <v>974</v>
      </c>
      <c r="B486" t="s">
        <v>1913</v>
      </c>
      <c r="C486">
        <v>1</v>
      </c>
      <c r="D486">
        <v>0</v>
      </c>
      <c r="E486" s="44">
        <v>3696342</v>
      </c>
      <c r="F486" s="44">
        <v>0</v>
      </c>
      <c r="G486" s="44">
        <v>84238</v>
      </c>
      <c r="H486" s="44">
        <v>0</v>
      </c>
      <c r="I486" s="44">
        <v>442482</v>
      </c>
      <c r="J486" s="44">
        <v>698265</v>
      </c>
      <c r="K486" s="44">
        <v>0</v>
      </c>
      <c r="L486" s="44">
        <v>0</v>
      </c>
      <c r="M486" s="44">
        <v>0</v>
      </c>
      <c r="N486" s="44">
        <v>0</v>
      </c>
      <c r="O486" s="44">
        <v>0</v>
      </c>
      <c r="P486" s="44">
        <v>429912</v>
      </c>
      <c r="Q486" s="44">
        <v>0</v>
      </c>
      <c r="R486" s="44">
        <v>0</v>
      </c>
      <c r="S486" s="44">
        <v>3356</v>
      </c>
      <c r="T486" s="44">
        <v>1400</v>
      </c>
      <c r="U486" s="44">
        <v>13456</v>
      </c>
      <c r="V486" s="44">
        <v>3773</v>
      </c>
      <c r="W486" s="44">
        <v>0</v>
      </c>
      <c r="X486" s="44">
        <v>41716</v>
      </c>
      <c r="Y486" s="44">
        <v>0</v>
      </c>
      <c r="Z486" s="44">
        <v>0</v>
      </c>
      <c r="AA486" s="44">
        <v>5414940</v>
      </c>
      <c r="AB486" s="44">
        <v>0</v>
      </c>
      <c r="AC486" s="44">
        <v>100000</v>
      </c>
    </row>
    <row r="487" spans="1:29" x14ac:dyDescent="0.3">
      <c r="A487" s="46" t="s">
        <v>977</v>
      </c>
      <c r="B487" t="s">
        <v>1914</v>
      </c>
      <c r="C487">
        <v>1</v>
      </c>
      <c r="D487">
        <v>0</v>
      </c>
      <c r="E487" s="44">
        <v>7664878</v>
      </c>
      <c r="F487" s="44">
        <v>0</v>
      </c>
      <c r="G487" s="44">
        <v>0</v>
      </c>
      <c r="H487" s="44">
        <v>0</v>
      </c>
      <c r="I487" s="44">
        <v>811794</v>
      </c>
      <c r="J487" s="44">
        <v>1552931</v>
      </c>
      <c r="K487" s="44">
        <v>0</v>
      </c>
      <c r="L487" s="44">
        <v>0</v>
      </c>
      <c r="M487" s="44">
        <v>0</v>
      </c>
      <c r="N487" s="44">
        <v>0</v>
      </c>
      <c r="O487" s="44">
        <v>0</v>
      </c>
      <c r="P487" s="44">
        <v>1068568</v>
      </c>
      <c r="Q487" s="44">
        <v>159109</v>
      </c>
      <c r="R487" s="44">
        <v>0</v>
      </c>
      <c r="S487" s="44">
        <v>10816</v>
      </c>
      <c r="T487" s="44">
        <v>4512</v>
      </c>
      <c r="U487" s="44">
        <v>42173</v>
      </c>
      <c r="V487" s="44">
        <v>12773</v>
      </c>
      <c r="W487" s="44">
        <v>0</v>
      </c>
      <c r="X487" s="44">
        <v>502268</v>
      </c>
      <c r="Y487" s="44">
        <v>0</v>
      </c>
      <c r="Z487" s="44">
        <v>0</v>
      </c>
      <c r="AA487" s="44">
        <v>11829822</v>
      </c>
      <c r="AB487" s="44">
        <v>0</v>
      </c>
      <c r="AC487" s="44">
        <v>100000</v>
      </c>
    </row>
    <row r="488" spans="1:29" x14ac:dyDescent="0.3">
      <c r="A488" s="46" t="s">
        <v>979</v>
      </c>
      <c r="B488" t="s">
        <v>2561</v>
      </c>
      <c r="C488">
        <v>1</v>
      </c>
      <c r="D488">
        <v>0</v>
      </c>
      <c r="E488" s="44">
        <v>10220219</v>
      </c>
      <c r="F488" s="44">
        <v>0</v>
      </c>
      <c r="G488" s="44">
        <v>0</v>
      </c>
      <c r="H488" s="44">
        <v>0</v>
      </c>
      <c r="I488" s="44">
        <v>883197</v>
      </c>
      <c r="J488" s="44">
        <v>1878664</v>
      </c>
      <c r="K488" s="44">
        <v>0</v>
      </c>
      <c r="L488" s="44">
        <v>0</v>
      </c>
      <c r="M488" s="44">
        <v>0</v>
      </c>
      <c r="N488" s="44">
        <v>0</v>
      </c>
      <c r="O488" s="44">
        <v>0</v>
      </c>
      <c r="P488" s="44">
        <v>1289635</v>
      </c>
      <c r="Q488" s="44">
        <v>51150</v>
      </c>
      <c r="R488" s="44">
        <v>0</v>
      </c>
      <c r="S488" s="44">
        <v>15295</v>
      </c>
      <c r="T488" s="44">
        <v>6381</v>
      </c>
      <c r="U488" s="44">
        <v>59241</v>
      </c>
      <c r="V488" s="44">
        <v>13115</v>
      </c>
      <c r="W488" s="44">
        <v>0</v>
      </c>
      <c r="X488" s="44">
        <v>655179</v>
      </c>
      <c r="Y488" s="44">
        <v>0</v>
      </c>
      <c r="Z488" s="44">
        <v>0</v>
      </c>
      <c r="AA488" s="44">
        <v>15072076</v>
      </c>
      <c r="AB488" s="44">
        <v>0</v>
      </c>
      <c r="AC488" s="44">
        <v>0</v>
      </c>
    </row>
    <row r="489" spans="1:29" x14ac:dyDescent="0.3">
      <c r="A489" s="46" t="s">
        <v>986</v>
      </c>
      <c r="B489" t="s">
        <v>2562</v>
      </c>
      <c r="C489">
        <v>1</v>
      </c>
      <c r="D489">
        <v>0</v>
      </c>
      <c r="E489" s="44">
        <v>8631632</v>
      </c>
      <c r="F489" s="44">
        <v>0</v>
      </c>
      <c r="G489" s="44">
        <v>273715</v>
      </c>
      <c r="H489" s="44">
        <v>0</v>
      </c>
      <c r="I489" s="44">
        <v>815364</v>
      </c>
      <c r="J489" s="44">
        <v>2761423</v>
      </c>
      <c r="K489" s="44">
        <v>409701</v>
      </c>
      <c r="L489" s="44">
        <v>0</v>
      </c>
      <c r="M489" s="44">
        <v>0</v>
      </c>
      <c r="N489" s="44">
        <v>0</v>
      </c>
      <c r="O489" s="44">
        <v>0</v>
      </c>
      <c r="P489" s="44">
        <v>1130500</v>
      </c>
      <c r="Q489" s="44">
        <v>72014</v>
      </c>
      <c r="R489" s="44">
        <v>131512</v>
      </c>
      <c r="S489" s="44">
        <v>10561</v>
      </c>
      <c r="T489" s="44">
        <v>4406</v>
      </c>
      <c r="U489" s="44">
        <v>40717</v>
      </c>
      <c r="V489" s="44">
        <v>7644</v>
      </c>
      <c r="W489" s="44">
        <v>0</v>
      </c>
      <c r="X489" s="44">
        <v>264261</v>
      </c>
      <c r="Y489" s="44">
        <v>0</v>
      </c>
      <c r="Z489" s="44">
        <v>0</v>
      </c>
      <c r="AA489" s="44">
        <v>14553450</v>
      </c>
      <c r="AB489" s="44">
        <v>0</v>
      </c>
      <c r="AC489" s="44">
        <v>100000</v>
      </c>
    </row>
    <row r="490" spans="1:29" x14ac:dyDescent="0.3">
      <c r="A490" s="46" t="s">
        <v>982</v>
      </c>
      <c r="B490" t="s">
        <v>2563</v>
      </c>
      <c r="C490">
        <v>1</v>
      </c>
      <c r="D490">
        <v>0</v>
      </c>
      <c r="E490" s="44">
        <v>3798789</v>
      </c>
      <c r="F490" s="44">
        <v>0</v>
      </c>
      <c r="G490" s="44">
        <v>125110</v>
      </c>
      <c r="H490" s="44">
        <v>7167</v>
      </c>
      <c r="I490" s="44">
        <v>437691</v>
      </c>
      <c r="J490" s="44">
        <v>1905764</v>
      </c>
      <c r="K490" s="44">
        <v>0</v>
      </c>
      <c r="L490" s="44">
        <v>0</v>
      </c>
      <c r="M490" s="44">
        <v>0</v>
      </c>
      <c r="N490" s="44">
        <v>0</v>
      </c>
      <c r="O490" s="44">
        <v>0</v>
      </c>
      <c r="P490" s="44">
        <v>583925</v>
      </c>
      <c r="Q490" s="44">
        <v>73269</v>
      </c>
      <c r="R490" s="44">
        <v>15683</v>
      </c>
      <c r="S490" s="44">
        <v>7476</v>
      </c>
      <c r="T490" s="44">
        <v>3118</v>
      </c>
      <c r="U490" s="44">
        <v>23009</v>
      </c>
      <c r="V490" s="44">
        <v>5048</v>
      </c>
      <c r="W490" s="44">
        <v>0</v>
      </c>
      <c r="X490" s="44">
        <v>100904</v>
      </c>
      <c r="Y490" s="44">
        <v>0</v>
      </c>
      <c r="Z490" s="44">
        <v>0</v>
      </c>
      <c r="AA490" s="44">
        <v>7086953</v>
      </c>
      <c r="AB490" s="44">
        <v>0</v>
      </c>
      <c r="AC490" s="44">
        <v>100000</v>
      </c>
    </row>
    <row r="491" spans="1:29" x14ac:dyDescent="0.3">
      <c r="A491" s="46" t="s">
        <v>984</v>
      </c>
      <c r="B491" t="s">
        <v>2564</v>
      </c>
      <c r="C491">
        <v>1</v>
      </c>
      <c r="D491">
        <v>0</v>
      </c>
      <c r="E491" s="44">
        <v>8976533</v>
      </c>
      <c r="F491" s="44">
        <v>0</v>
      </c>
      <c r="G491" s="44">
        <v>0</v>
      </c>
      <c r="H491" s="44">
        <v>2409</v>
      </c>
      <c r="I491" s="44">
        <v>1284592</v>
      </c>
      <c r="J491" s="44">
        <v>2898023</v>
      </c>
      <c r="K491" s="44">
        <v>0</v>
      </c>
      <c r="L491" s="44">
        <v>0</v>
      </c>
      <c r="M491" s="44">
        <v>0</v>
      </c>
      <c r="N491" s="44">
        <v>0</v>
      </c>
      <c r="O491" s="44">
        <v>0</v>
      </c>
      <c r="P491" s="44">
        <v>1307951</v>
      </c>
      <c r="Q491" s="44">
        <v>1305020</v>
      </c>
      <c r="R491" s="44">
        <v>0</v>
      </c>
      <c r="S491" s="44">
        <v>20418</v>
      </c>
      <c r="T491" s="44">
        <v>8518</v>
      </c>
      <c r="U491" s="44">
        <v>75259</v>
      </c>
      <c r="V491" s="44">
        <v>24805</v>
      </c>
      <c r="W491" s="44">
        <v>0</v>
      </c>
      <c r="X491" s="44">
        <v>13580</v>
      </c>
      <c r="Y491" s="44">
        <v>0</v>
      </c>
      <c r="Z491" s="44">
        <v>0</v>
      </c>
      <c r="AA491" s="44">
        <v>15917108</v>
      </c>
      <c r="AB491" s="44">
        <v>0</v>
      </c>
      <c r="AC491" s="44">
        <v>0</v>
      </c>
    </row>
    <row r="492" spans="1:29" x14ac:dyDescent="0.3">
      <c r="A492" s="46" t="s">
        <v>988</v>
      </c>
      <c r="B492" t="s">
        <v>2565</v>
      </c>
      <c r="C492">
        <v>1</v>
      </c>
      <c r="D492">
        <v>0</v>
      </c>
      <c r="E492" s="44">
        <v>16417292</v>
      </c>
      <c r="F492" s="44">
        <v>0</v>
      </c>
      <c r="G492" s="44">
        <v>0</v>
      </c>
      <c r="H492" s="44">
        <v>0</v>
      </c>
      <c r="I492" s="44">
        <v>1560777</v>
      </c>
      <c r="J492" s="44">
        <v>5456113</v>
      </c>
      <c r="K492" s="44">
        <v>398050</v>
      </c>
      <c r="L492" s="44">
        <v>0</v>
      </c>
      <c r="M492" s="44">
        <v>0</v>
      </c>
      <c r="N492" s="44">
        <v>0</v>
      </c>
      <c r="O492" s="44">
        <v>0</v>
      </c>
      <c r="P492" s="44">
        <v>2384945</v>
      </c>
      <c r="Q492" s="44">
        <v>1639062</v>
      </c>
      <c r="R492" s="44">
        <v>45743</v>
      </c>
      <c r="S492" s="44">
        <v>24613</v>
      </c>
      <c r="T492" s="44">
        <v>10268</v>
      </c>
      <c r="U492" s="44">
        <v>97045</v>
      </c>
      <c r="V492" s="44">
        <v>30338</v>
      </c>
      <c r="W492" s="44">
        <v>0</v>
      </c>
      <c r="X492" s="44">
        <v>210017</v>
      </c>
      <c r="Y492" s="44">
        <v>0</v>
      </c>
      <c r="Z492" s="44">
        <v>0</v>
      </c>
      <c r="AA492" s="44">
        <v>28274263</v>
      </c>
      <c r="AB492" s="44">
        <v>0</v>
      </c>
      <c r="AC492" s="44">
        <v>123111</v>
      </c>
    </row>
    <row r="493" spans="1:29" x14ac:dyDescent="0.3">
      <c r="A493" s="46" t="s">
        <v>1026</v>
      </c>
      <c r="B493" t="s">
        <v>2566</v>
      </c>
      <c r="C493">
        <v>1</v>
      </c>
      <c r="D493">
        <v>0</v>
      </c>
      <c r="E493" s="44">
        <v>14328459</v>
      </c>
      <c r="F493" s="44">
        <v>0</v>
      </c>
      <c r="G493" s="44">
        <v>0</v>
      </c>
      <c r="H493" s="44">
        <v>6470</v>
      </c>
      <c r="I493" s="44">
        <v>1577581</v>
      </c>
      <c r="J493" s="44">
        <v>3711653</v>
      </c>
      <c r="K493" s="44">
        <v>151795</v>
      </c>
      <c r="L493" s="44">
        <v>0</v>
      </c>
      <c r="M493" s="44">
        <v>0</v>
      </c>
      <c r="N493" s="44">
        <v>0</v>
      </c>
      <c r="O493" s="44">
        <v>0</v>
      </c>
      <c r="P493" s="44">
        <v>2272297</v>
      </c>
      <c r="Q493" s="44">
        <v>102945</v>
      </c>
      <c r="R493" s="44">
        <v>0</v>
      </c>
      <c r="S493" s="44">
        <v>15849</v>
      </c>
      <c r="T493" s="44">
        <v>6612</v>
      </c>
      <c r="U493" s="44">
        <v>21951</v>
      </c>
      <c r="V493" s="44">
        <v>19946</v>
      </c>
      <c r="W493" s="44">
        <v>0</v>
      </c>
      <c r="X493" s="44">
        <v>523638</v>
      </c>
      <c r="Y493" s="44">
        <v>0</v>
      </c>
      <c r="Z493" s="44">
        <v>0</v>
      </c>
      <c r="AA493" s="44">
        <v>22739196</v>
      </c>
      <c r="AB493" s="44">
        <v>0</v>
      </c>
      <c r="AC493" s="44">
        <v>132624</v>
      </c>
    </row>
    <row r="494" spans="1:29" x14ac:dyDescent="0.3">
      <c r="A494" s="46" t="s">
        <v>1030</v>
      </c>
      <c r="B494" t="s">
        <v>2567</v>
      </c>
      <c r="C494">
        <v>1</v>
      </c>
      <c r="D494">
        <v>0</v>
      </c>
      <c r="E494" s="44">
        <v>6330934</v>
      </c>
      <c r="F494" s="44">
        <v>0</v>
      </c>
      <c r="G494" s="44">
        <v>0</v>
      </c>
      <c r="H494" s="44">
        <v>0</v>
      </c>
      <c r="I494" s="44">
        <v>761854</v>
      </c>
      <c r="J494" s="44">
        <v>1942035</v>
      </c>
      <c r="K494" s="44">
        <v>0</v>
      </c>
      <c r="L494" s="44">
        <v>0</v>
      </c>
      <c r="M494" s="44">
        <v>0</v>
      </c>
      <c r="N494" s="44">
        <v>0</v>
      </c>
      <c r="O494" s="44">
        <v>0</v>
      </c>
      <c r="P494" s="44">
        <v>780969</v>
      </c>
      <c r="Q494" s="44">
        <v>30358</v>
      </c>
      <c r="R494" s="44">
        <v>84122</v>
      </c>
      <c r="S494" s="44">
        <v>6682</v>
      </c>
      <c r="T494" s="44">
        <v>2619</v>
      </c>
      <c r="U494" s="44">
        <v>25281</v>
      </c>
      <c r="V494" s="44">
        <v>7772</v>
      </c>
      <c r="W494" s="44">
        <v>0</v>
      </c>
      <c r="X494" s="44">
        <v>95540</v>
      </c>
      <c r="Y494" s="44">
        <v>0</v>
      </c>
      <c r="Z494" s="44">
        <v>0</v>
      </c>
      <c r="AA494" s="44">
        <v>10068166</v>
      </c>
      <c r="AB494" s="44">
        <v>0</v>
      </c>
      <c r="AC494" s="44">
        <v>100000</v>
      </c>
    </row>
    <row r="495" spans="1:29" x14ac:dyDescent="0.3">
      <c r="A495" s="46" t="s">
        <v>1032</v>
      </c>
      <c r="B495" t="s">
        <v>2568</v>
      </c>
      <c r="C495">
        <v>1</v>
      </c>
      <c r="D495">
        <v>0</v>
      </c>
      <c r="E495" s="44">
        <v>16453340</v>
      </c>
      <c r="F495" s="44">
        <v>0</v>
      </c>
      <c r="G495" s="44">
        <v>0</v>
      </c>
      <c r="H495" s="44">
        <v>0</v>
      </c>
      <c r="I495" s="44">
        <v>1295055</v>
      </c>
      <c r="J495" s="44">
        <v>3000495</v>
      </c>
      <c r="K495" s="44">
        <v>0</v>
      </c>
      <c r="L495" s="44">
        <v>0</v>
      </c>
      <c r="M495" s="44">
        <v>0</v>
      </c>
      <c r="N495" s="44">
        <v>0</v>
      </c>
      <c r="O495" s="44">
        <v>0</v>
      </c>
      <c r="P495" s="44">
        <v>2032760</v>
      </c>
      <c r="Q495" s="44">
        <v>171083</v>
      </c>
      <c r="R495" s="44">
        <v>0</v>
      </c>
      <c r="S495" s="44">
        <v>21976</v>
      </c>
      <c r="T495" s="44">
        <v>9168</v>
      </c>
      <c r="U495" s="44">
        <v>81317</v>
      </c>
      <c r="V495" s="44">
        <v>27940</v>
      </c>
      <c r="W495" s="44">
        <v>0</v>
      </c>
      <c r="X495" s="44">
        <v>1216103</v>
      </c>
      <c r="Y495" s="44">
        <v>0</v>
      </c>
      <c r="Z495" s="44">
        <v>0</v>
      </c>
      <c r="AA495" s="44">
        <v>24309237</v>
      </c>
      <c r="AB495" s="44">
        <v>0</v>
      </c>
      <c r="AC495" s="44">
        <v>139788</v>
      </c>
    </row>
    <row r="496" spans="1:29" x14ac:dyDescent="0.3">
      <c r="A496" s="46" t="s">
        <v>1034</v>
      </c>
      <c r="B496" t="s">
        <v>2569</v>
      </c>
      <c r="C496">
        <v>1</v>
      </c>
      <c r="D496">
        <v>0</v>
      </c>
      <c r="E496" s="44">
        <v>3558513</v>
      </c>
      <c r="F496" s="44">
        <v>0</v>
      </c>
      <c r="G496" s="44">
        <v>0</v>
      </c>
      <c r="H496" s="44">
        <v>0</v>
      </c>
      <c r="I496" s="44">
        <v>487735</v>
      </c>
      <c r="J496" s="44">
        <v>1114188</v>
      </c>
      <c r="K496" s="44">
        <v>0</v>
      </c>
      <c r="L496" s="44">
        <v>0</v>
      </c>
      <c r="M496" s="44">
        <v>0</v>
      </c>
      <c r="N496" s="44">
        <v>0</v>
      </c>
      <c r="O496" s="44">
        <v>0</v>
      </c>
      <c r="P496" s="44">
        <v>618433</v>
      </c>
      <c r="Q496" s="44">
        <v>40692</v>
      </c>
      <c r="R496" s="44">
        <v>0</v>
      </c>
      <c r="S496" s="44">
        <v>3820</v>
      </c>
      <c r="T496" s="44">
        <v>1593</v>
      </c>
      <c r="U496" s="44">
        <v>14679</v>
      </c>
      <c r="V496" s="44">
        <v>4172</v>
      </c>
      <c r="W496" s="44">
        <v>0</v>
      </c>
      <c r="X496" s="44">
        <v>92498</v>
      </c>
      <c r="Y496" s="44">
        <v>0</v>
      </c>
      <c r="Z496" s="44">
        <v>0</v>
      </c>
      <c r="AA496" s="44">
        <v>5936323</v>
      </c>
      <c r="AB496" s="44">
        <v>0</v>
      </c>
      <c r="AC496" s="44">
        <v>100000</v>
      </c>
    </row>
    <row r="497" spans="1:29" x14ac:dyDescent="0.3">
      <c r="A497" s="46" t="s">
        <v>1036</v>
      </c>
      <c r="B497" t="s">
        <v>1924</v>
      </c>
      <c r="C497">
        <v>1</v>
      </c>
      <c r="D497">
        <v>0</v>
      </c>
      <c r="E497" s="44">
        <v>10529484</v>
      </c>
      <c r="F497" s="44">
        <v>0</v>
      </c>
      <c r="G497" s="44">
        <v>0</v>
      </c>
      <c r="H497" s="44">
        <v>0</v>
      </c>
      <c r="I497" s="44">
        <v>1049253</v>
      </c>
      <c r="J497" s="44">
        <v>2871324</v>
      </c>
      <c r="K497" s="44">
        <v>24513</v>
      </c>
      <c r="L497" s="44">
        <v>0</v>
      </c>
      <c r="M497" s="44">
        <v>0</v>
      </c>
      <c r="N497" s="44">
        <v>0</v>
      </c>
      <c r="O497" s="44">
        <v>0</v>
      </c>
      <c r="P497" s="44">
        <v>1650268</v>
      </c>
      <c r="Q497" s="44">
        <v>132956</v>
      </c>
      <c r="R497" s="44">
        <v>0</v>
      </c>
      <c r="S497" s="44">
        <v>12284</v>
      </c>
      <c r="T497" s="44">
        <v>5125</v>
      </c>
      <c r="U497" s="44">
        <v>45377</v>
      </c>
      <c r="V497" s="44">
        <v>15737</v>
      </c>
      <c r="W497" s="44">
        <v>0</v>
      </c>
      <c r="X497" s="44">
        <v>308801</v>
      </c>
      <c r="Y497" s="44">
        <v>0</v>
      </c>
      <c r="Z497" s="44">
        <v>0</v>
      </c>
      <c r="AA497" s="44">
        <v>16645122</v>
      </c>
      <c r="AB497" s="44">
        <v>0</v>
      </c>
      <c r="AC497" s="44">
        <v>100000</v>
      </c>
    </row>
    <row r="498" spans="1:29" x14ac:dyDescent="0.3">
      <c r="A498" s="46" t="s">
        <v>1040</v>
      </c>
      <c r="B498" t="s">
        <v>2570</v>
      </c>
      <c r="C498">
        <v>1</v>
      </c>
      <c r="D498">
        <v>0</v>
      </c>
      <c r="E498" s="44">
        <v>31245892</v>
      </c>
      <c r="F498" s="44">
        <v>0</v>
      </c>
      <c r="G498" s="44">
        <v>0</v>
      </c>
      <c r="H498" s="44">
        <v>0</v>
      </c>
      <c r="I498" s="44">
        <v>4701648</v>
      </c>
      <c r="J498" s="44">
        <v>9089640</v>
      </c>
      <c r="K498" s="44">
        <v>0</v>
      </c>
      <c r="L498" s="44">
        <v>0</v>
      </c>
      <c r="M498" s="44">
        <v>0</v>
      </c>
      <c r="N498" s="44">
        <v>0</v>
      </c>
      <c r="O498" s="44">
        <v>0</v>
      </c>
      <c r="P498" s="44">
        <v>4931631</v>
      </c>
      <c r="Q498" s="44">
        <v>566787</v>
      </c>
      <c r="R498" s="44">
        <v>0</v>
      </c>
      <c r="S498" s="44">
        <v>76428</v>
      </c>
      <c r="T498" s="44">
        <v>29382</v>
      </c>
      <c r="U498" s="44">
        <v>287988</v>
      </c>
      <c r="V498" s="44">
        <v>88033</v>
      </c>
      <c r="W498" s="44">
        <v>0</v>
      </c>
      <c r="X498" s="44">
        <v>195665</v>
      </c>
      <c r="Y498" s="44">
        <v>0</v>
      </c>
      <c r="Z498" s="44">
        <v>0</v>
      </c>
      <c r="AA498" s="44">
        <v>51213094</v>
      </c>
      <c r="AB498" s="44">
        <v>0</v>
      </c>
      <c r="AC498" s="44">
        <v>0</v>
      </c>
    </row>
    <row r="499" spans="1:29" x14ac:dyDescent="0.3">
      <c r="A499" s="46" t="s">
        <v>1038</v>
      </c>
      <c r="B499" t="s">
        <v>1926</v>
      </c>
      <c r="C499">
        <v>1</v>
      </c>
      <c r="D499">
        <v>0</v>
      </c>
      <c r="E499" s="44">
        <v>12707444</v>
      </c>
      <c r="F499" s="44">
        <v>0</v>
      </c>
      <c r="G499" s="44">
        <v>0</v>
      </c>
      <c r="H499" s="44">
        <v>0</v>
      </c>
      <c r="I499" s="44">
        <v>1292037</v>
      </c>
      <c r="J499" s="44">
        <v>1330668</v>
      </c>
      <c r="K499" s="44">
        <v>57804</v>
      </c>
      <c r="L499" s="44">
        <v>0</v>
      </c>
      <c r="M499" s="44">
        <v>0</v>
      </c>
      <c r="N499" s="44">
        <v>0</v>
      </c>
      <c r="O499" s="44">
        <v>0</v>
      </c>
      <c r="P499" s="44">
        <v>1728782</v>
      </c>
      <c r="Q499" s="44">
        <v>195104</v>
      </c>
      <c r="R499" s="44">
        <v>0</v>
      </c>
      <c r="S499" s="44">
        <v>14741</v>
      </c>
      <c r="T499" s="44">
        <v>2631</v>
      </c>
      <c r="U499" s="44">
        <v>54872</v>
      </c>
      <c r="V499" s="44">
        <v>19027</v>
      </c>
      <c r="W499" s="44">
        <v>0</v>
      </c>
      <c r="X499" s="44">
        <v>111175</v>
      </c>
      <c r="Y499" s="44">
        <v>5967</v>
      </c>
      <c r="Z499" s="44">
        <v>0</v>
      </c>
      <c r="AA499" s="44">
        <v>17520252</v>
      </c>
      <c r="AB499" s="44">
        <v>0</v>
      </c>
      <c r="AC499" s="44">
        <v>105783</v>
      </c>
    </row>
    <row r="500" spans="1:29" x14ac:dyDescent="0.3">
      <c r="A500" s="46" t="s">
        <v>1044</v>
      </c>
      <c r="B500" t="s">
        <v>2571</v>
      </c>
      <c r="C500">
        <v>1</v>
      </c>
      <c r="D500">
        <v>0</v>
      </c>
      <c r="E500" s="44">
        <v>18996564</v>
      </c>
      <c r="F500" s="44">
        <v>0</v>
      </c>
      <c r="G500" s="44">
        <v>0</v>
      </c>
      <c r="H500" s="44">
        <v>0</v>
      </c>
      <c r="I500" s="44">
        <v>995709</v>
      </c>
      <c r="J500" s="44">
        <v>6182214</v>
      </c>
      <c r="K500" s="44">
        <v>0</v>
      </c>
      <c r="L500" s="44">
        <v>0</v>
      </c>
      <c r="M500" s="44">
        <v>0</v>
      </c>
      <c r="N500" s="44">
        <v>0</v>
      </c>
      <c r="O500" s="44">
        <v>0</v>
      </c>
      <c r="P500" s="44">
        <v>3512914</v>
      </c>
      <c r="Q500" s="44">
        <v>251550</v>
      </c>
      <c r="R500" s="44">
        <v>0</v>
      </c>
      <c r="S500" s="44">
        <v>24118</v>
      </c>
      <c r="T500" s="44">
        <v>10062</v>
      </c>
      <c r="U500" s="44">
        <v>93317</v>
      </c>
      <c r="V500" s="44">
        <v>33274</v>
      </c>
      <c r="W500" s="44">
        <v>0</v>
      </c>
      <c r="X500" s="44">
        <v>808367</v>
      </c>
      <c r="Y500" s="44">
        <v>0</v>
      </c>
      <c r="Z500" s="44">
        <v>0</v>
      </c>
      <c r="AA500" s="44">
        <v>30908089</v>
      </c>
      <c r="AB500" s="44">
        <v>69345</v>
      </c>
      <c r="AC500" s="44">
        <v>152327</v>
      </c>
    </row>
    <row r="501" spans="1:29" x14ac:dyDescent="0.3">
      <c r="A501" s="46" t="s">
        <v>1028</v>
      </c>
      <c r="B501" t="s">
        <v>2572</v>
      </c>
      <c r="C501">
        <v>1</v>
      </c>
      <c r="D501">
        <v>0</v>
      </c>
      <c r="E501" s="44">
        <v>4569022</v>
      </c>
      <c r="F501" s="44">
        <v>0</v>
      </c>
      <c r="G501" s="44">
        <v>0</v>
      </c>
      <c r="H501" s="44">
        <v>0</v>
      </c>
      <c r="I501" s="44">
        <v>490886</v>
      </c>
      <c r="J501" s="44">
        <v>580121</v>
      </c>
      <c r="K501" s="44">
        <v>0</v>
      </c>
      <c r="L501" s="44">
        <v>0</v>
      </c>
      <c r="M501" s="44">
        <v>0</v>
      </c>
      <c r="N501" s="44">
        <v>0</v>
      </c>
      <c r="O501" s="44">
        <v>0</v>
      </c>
      <c r="P501" s="44">
        <v>850551</v>
      </c>
      <c r="Q501" s="44">
        <v>84690</v>
      </c>
      <c r="R501" s="44">
        <v>113372</v>
      </c>
      <c r="S501" s="44">
        <v>810</v>
      </c>
      <c r="T501" s="44">
        <v>2812</v>
      </c>
      <c r="U501" s="44">
        <v>16276</v>
      </c>
      <c r="V501" s="44">
        <v>8364</v>
      </c>
      <c r="W501" s="44">
        <v>0</v>
      </c>
      <c r="X501" s="44">
        <v>70696</v>
      </c>
      <c r="Y501" s="44">
        <v>0</v>
      </c>
      <c r="Z501" s="44">
        <v>0</v>
      </c>
      <c r="AA501" s="44">
        <v>6787600</v>
      </c>
      <c r="AB501" s="44">
        <v>0</v>
      </c>
      <c r="AC501" s="44">
        <v>0</v>
      </c>
    </row>
    <row r="502" spans="1:29" x14ac:dyDescent="0.3">
      <c r="A502" s="46" t="s">
        <v>1048</v>
      </c>
      <c r="B502" t="s">
        <v>2573</v>
      </c>
      <c r="C502">
        <v>1</v>
      </c>
      <c r="D502">
        <v>0</v>
      </c>
      <c r="E502" s="44">
        <v>4582618</v>
      </c>
      <c r="F502" s="44">
        <v>0</v>
      </c>
      <c r="G502" s="44">
        <v>0</v>
      </c>
      <c r="H502" s="44">
        <v>2355</v>
      </c>
      <c r="I502" s="44">
        <v>655339</v>
      </c>
      <c r="J502" s="44">
        <v>1001752</v>
      </c>
      <c r="K502" s="44">
        <v>0</v>
      </c>
      <c r="L502" s="44">
        <v>0</v>
      </c>
      <c r="M502" s="44">
        <v>0</v>
      </c>
      <c r="N502" s="44">
        <v>0</v>
      </c>
      <c r="O502" s="44">
        <v>0</v>
      </c>
      <c r="P502" s="44">
        <v>454534</v>
      </c>
      <c r="Q502" s="44">
        <v>0</v>
      </c>
      <c r="R502" s="44">
        <v>0</v>
      </c>
      <c r="S502" s="44">
        <v>5229</v>
      </c>
      <c r="T502" s="44">
        <v>2181</v>
      </c>
      <c r="U502" s="44">
        <v>19398</v>
      </c>
      <c r="V502" s="44">
        <v>5549</v>
      </c>
      <c r="W502" s="44">
        <v>0</v>
      </c>
      <c r="X502" s="44">
        <v>104296</v>
      </c>
      <c r="Y502" s="44">
        <v>0</v>
      </c>
      <c r="Z502" s="44">
        <v>0</v>
      </c>
      <c r="AA502" s="44">
        <v>6833251</v>
      </c>
      <c r="AB502" s="44">
        <v>0</v>
      </c>
      <c r="AC502" s="44">
        <v>100000</v>
      </c>
    </row>
    <row r="503" spans="1:29" x14ac:dyDescent="0.3">
      <c r="A503" s="46" t="s">
        <v>1046</v>
      </c>
      <c r="B503" t="s">
        <v>1930</v>
      </c>
      <c r="C503">
        <v>1</v>
      </c>
      <c r="D503">
        <v>0</v>
      </c>
      <c r="E503" s="44">
        <v>6524382</v>
      </c>
      <c r="F503" s="44">
        <v>0</v>
      </c>
      <c r="G503" s="44">
        <v>0</v>
      </c>
      <c r="H503" s="44">
        <v>0</v>
      </c>
      <c r="I503" s="44">
        <v>592425</v>
      </c>
      <c r="J503" s="44">
        <v>506636</v>
      </c>
      <c r="K503" s="44">
        <v>27084</v>
      </c>
      <c r="L503" s="44">
        <v>0</v>
      </c>
      <c r="M503" s="44">
        <v>0</v>
      </c>
      <c r="N503" s="44">
        <v>0</v>
      </c>
      <c r="O503" s="44">
        <v>0</v>
      </c>
      <c r="P503" s="44">
        <v>726943</v>
      </c>
      <c r="Q503" s="44">
        <v>42337</v>
      </c>
      <c r="R503" s="44">
        <v>0</v>
      </c>
      <c r="S503" s="44">
        <v>6427</v>
      </c>
      <c r="T503" s="44">
        <v>2681</v>
      </c>
      <c r="U503" s="44">
        <v>21961</v>
      </c>
      <c r="V503" s="44">
        <v>7237</v>
      </c>
      <c r="W503" s="44">
        <v>0</v>
      </c>
      <c r="X503" s="44">
        <v>115966</v>
      </c>
      <c r="Y503" s="44">
        <v>0</v>
      </c>
      <c r="Z503" s="44">
        <v>0</v>
      </c>
      <c r="AA503" s="44">
        <v>8574079</v>
      </c>
      <c r="AB503" s="44">
        <v>0</v>
      </c>
      <c r="AC503" s="44">
        <v>100000</v>
      </c>
    </row>
    <row r="504" spans="1:29" x14ac:dyDescent="0.3">
      <c r="A504" s="46" t="s">
        <v>1042</v>
      </c>
      <c r="B504" t="s">
        <v>2574</v>
      </c>
      <c r="C504">
        <v>1</v>
      </c>
      <c r="D504">
        <v>0</v>
      </c>
      <c r="E504" s="44">
        <v>3144102</v>
      </c>
      <c r="F504" s="44">
        <v>0</v>
      </c>
      <c r="G504" s="44">
        <v>193401</v>
      </c>
      <c r="H504" s="44">
        <v>338</v>
      </c>
      <c r="I504" s="44">
        <v>171653</v>
      </c>
      <c r="J504" s="44">
        <v>800099</v>
      </c>
      <c r="K504" s="44">
        <v>0</v>
      </c>
      <c r="L504" s="44">
        <v>0</v>
      </c>
      <c r="M504" s="44">
        <v>0</v>
      </c>
      <c r="N504" s="44">
        <v>0</v>
      </c>
      <c r="O504" s="44">
        <v>0</v>
      </c>
      <c r="P504" s="44">
        <v>406212</v>
      </c>
      <c r="Q504" s="44">
        <v>19474</v>
      </c>
      <c r="R504" s="44">
        <v>0</v>
      </c>
      <c r="S504" s="44">
        <v>6457</v>
      </c>
      <c r="T504" s="44">
        <v>2365</v>
      </c>
      <c r="U504" s="44">
        <v>23475</v>
      </c>
      <c r="V504" s="44">
        <v>0</v>
      </c>
      <c r="W504" s="44">
        <v>0</v>
      </c>
      <c r="X504" s="44">
        <v>54000</v>
      </c>
      <c r="Y504" s="44">
        <v>0</v>
      </c>
      <c r="Z504" s="44">
        <v>0</v>
      </c>
      <c r="AA504" s="44">
        <v>4821576</v>
      </c>
      <c r="AB504" s="44">
        <v>0</v>
      </c>
      <c r="AC504" s="44">
        <v>0</v>
      </c>
    </row>
    <row r="505" spans="1:29" x14ac:dyDescent="0.3">
      <c r="A505" s="46" t="s">
        <v>1050</v>
      </c>
      <c r="B505" t="s">
        <v>1932</v>
      </c>
      <c r="C505">
        <v>1</v>
      </c>
      <c r="D505">
        <v>0</v>
      </c>
      <c r="E505" s="44">
        <v>16449231</v>
      </c>
      <c r="F505" s="44">
        <v>0</v>
      </c>
      <c r="G505" s="44">
        <v>0</v>
      </c>
      <c r="H505" s="44">
        <v>2999</v>
      </c>
      <c r="I505" s="44">
        <v>1805704</v>
      </c>
      <c r="J505" s="44">
        <v>1764118</v>
      </c>
      <c r="K505" s="44">
        <v>100981</v>
      </c>
      <c r="L505" s="44">
        <v>0</v>
      </c>
      <c r="M505" s="44">
        <v>0</v>
      </c>
      <c r="N505" s="44">
        <v>0</v>
      </c>
      <c r="O505" s="44">
        <v>0</v>
      </c>
      <c r="P505" s="44">
        <v>1618437</v>
      </c>
      <c r="Q505" s="44">
        <v>113479</v>
      </c>
      <c r="R505" s="44">
        <v>190441</v>
      </c>
      <c r="S505" s="44">
        <v>19130</v>
      </c>
      <c r="T505" s="44">
        <v>7981</v>
      </c>
      <c r="U505" s="44">
        <v>74211</v>
      </c>
      <c r="V505" s="44">
        <v>24043</v>
      </c>
      <c r="W505" s="44">
        <v>0</v>
      </c>
      <c r="X505" s="44">
        <v>252105</v>
      </c>
      <c r="Y505" s="44">
        <v>0</v>
      </c>
      <c r="Z505" s="44">
        <v>0</v>
      </c>
      <c r="AA505" s="44">
        <v>22422860</v>
      </c>
      <c r="AB505" s="44">
        <v>0</v>
      </c>
      <c r="AC505" s="44">
        <v>125273</v>
      </c>
    </row>
    <row r="506" spans="1:29" x14ac:dyDescent="0.3">
      <c r="A506" s="46" t="s">
        <v>1057</v>
      </c>
      <c r="B506" t="s">
        <v>2575</v>
      </c>
      <c r="C506">
        <v>1</v>
      </c>
      <c r="D506">
        <v>0</v>
      </c>
      <c r="E506" s="44">
        <v>5523065</v>
      </c>
      <c r="F506" s="44">
        <v>0</v>
      </c>
      <c r="G506" s="44">
        <v>641751</v>
      </c>
      <c r="H506" s="44">
        <v>0</v>
      </c>
      <c r="I506" s="44">
        <v>646645</v>
      </c>
      <c r="J506" s="44">
        <v>645706</v>
      </c>
      <c r="K506" s="44">
        <v>0</v>
      </c>
      <c r="L506" s="44">
        <v>0</v>
      </c>
      <c r="M506" s="44">
        <v>0</v>
      </c>
      <c r="N506" s="44">
        <v>0</v>
      </c>
      <c r="O506" s="44">
        <v>0</v>
      </c>
      <c r="P506" s="44">
        <v>1115914</v>
      </c>
      <c r="Q506" s="44">
        <v>145953</v>
      </c>
      <c r="R506" s="44">
        <v>141634</v>
      </c>
      <c r="S506" s="44">
        <v>24673</v>
      </c>
      <c r="T506" s="44">
        <v>10293</v>
      </c>
      <c r="U506" s="44">
        <v>98385</v>
      </c>
      <c r="V506" s="44">
        <v>15306</v>
      </c>
      <c r="W506" s="44">
        <v>0</v>
      </c>
      <c r="X506" s="44">
        <v>0</v>
      </c>
      <c r="Y506" s="44">
        <v>0</v>
      </c>
      <c r="Z506" s="44">
        <v>0</v>
      </c>
      <c r="AA506" s="44">
        <v>9009325</v>
      </c>
      <c r="AB506" s="44">
        <v>0</v>
      </c>
      <c r="AC506" s="44">
        <v>0</v>
      </c>
    </row>
    <row r="507" spans="1:29" x14ac:dyDescent="0.3">
      <c r="A507" s="46" t="s">
        <v>1173</v>
      </c>
      <c r="B507" t="s">
        <v>2576</v>
      </c>
      <c r="C507">
        <v>1</v>
      </c>
      <c r="D507">
        <v>0</v>
      </c>
      <c r="E507" s="44">
        <v>23768762</v>
      </c>
      <c r="F507" s="44">
        <v>0</v>
      </c>
      <c r="G507" s="44">
        <v>1733369</v>
      </c>
      <c r="H507" s="44">
        <v>0</v>
      </c>
      <c r="I507" s="44">
        <v>2590207</v>
      </c>
      <c r="J507" s="44">
        <v>2417330</v>
      </c>
      <c r="K507" s="44">
        <v>0</v>
      </c>
      <c r="L507" s="44">
        <v>0</v>
      </c>
      <c r="M507" s="44">
        <v>0</v>
      </c>
      <c r="N507" s="44">
        <v>0</v>
      </c>
      <c r="O507" s="44">
        <v>0</v>
      </c>
      <c r="P507" s="44">
        <v>1950476</v>
      </c>
      <c r="Q507" s="44">
        <v>1750330</v>
      </c>
      <c r="R507" s="44">
        <v>490315</v>
      </c>
      <c r="S507" s="44">
        <v>57299</v>
      </c>
      <c r="T507" s="44">
        <v>20066</v>
      </c>
      <c r="U507" s="44">
        <v>232884</v>
      </c>
      <c r="V507" s="44">
        <v>51467</v>
      </c>
      <c r="W507" s="44">
        <v>0</v>
      </c>
      <c r="X507" s="44">
        <v>0</v>
      </c>
      <c r="Y507" s="44">
        <v>79682</v>
      </c>
      <c r="Z507" s="44">
        <v>0</v>
      </c>
      <c r="AA507" s="44">
        <v>35142187</v>
      </c>
      <c r="AB507" s="44">
        <v>0</v>
      </c>
      <c r="AC507" s="44">
        <v>0</v>
      </c>
    </row>
    <row r="508" spans="1:29" x14ac:dyDescent="0.3">
      <c r="A508" s="46" t="s">
        <v>1129</v>
      </c>
      <c r="B508" t="s">
        <v>2577</v>
      </c>
      <c r="C508">
        <v>1</v>
      </c>
      <c r="D508">
        <v>0</v>
      </c>
      <c r="E508" s="44">
        <v>33521993</v>
      </c>
      <c r="F508" s="44">
        <v>0</v>
      </c>
      <c r="G508" s="44">
        <v>1678344</v>
      </c>
      <c r="H508" s="44">
        <v>0</v>
      </c>
      <c r="I508" s="44">
        <v>4376894</v>
      </c>
      <c r="J508" s="44">
        <v>2399295</v>
      </c>
      <c r="K508" s="44">
        <v>0</v>
      </c>
      <c r="L508" s="44">
        <v>0</v>
      </c>
      <c r="M508" s="44">
        <v>0</v>
      </c>
      <c r="N508" s="44">
        <v>0</v>
      </c>
      <c r="O508" s="44">
        <v>0</v>
      </c>
      <c r="P508" s="44">
        <v>2022277</v>
      </c>
      <c r="Q508" s="44">
        <v>3280339</v>
      </c>
      <c r="R508" s="44">
        <v>712502</v>
      </c>
      <c r="S508" s="44">
        <v>70691</v>
      </c>
      <c r="T508" s="44">
        <v>29493</v>
      </c>
      <c r="U508" s="44">
        <v>290959</v>
      </c>
      <c r="V508" s="44">
        <v>74345</v>
      </c>
      <c r="W508" s="44">
        <v>0</v>
      </c>
      <c r="X508" s="44">
        <v>0</v>
      </c>
      <c r="Y508" s="44">
        <v>129755</v>
      </c>
      <c r="Z508" s="44">
        <v>0</v>
      </c>
      <c r="AA508" s="44">
        <v>48586887</v>
      </c>
      <c r="AB508" s="44">
        <v>0</v>
      </c>
      <c r="AC508" s="44">
        <v>0</v>
      </c>
    </row>
    <row r="509" spans="1:29" x14ac:dyDescent="0.3">
      <c r="A509" s="46" t="s">
        <v>1115</v>
      </c>
      <c r="B509" t="s">
        <v>2578</v>
      </c>
      <c r="C509">
        <v>1</v>
      </c>
      <c r="D509">
        <v>0</v>
      </c>
      <c r="E509" s="44">
        <v>39776014</v>
      </c>
      <c r="F509" s="44">
        <v>0</v>
      </c>
      <c r="G509" s="44">
        <v>2616972</v>
      </c>
      <c r="H509" s="44">
        <v>0</v>
      </c>
      <c r="I509" s="44">
        <v>3947156</v>
      </c>
      <c r="J509" s="44">
        <v>2724859</v>
      </c>
      <c r="K509" s="44">
        <v>0</v>
      </c>
      <c r="L509" s="44">
        <v>0</v>
      </c>
      <c r="M509" s="44">
        <v>0</v>
      </c>
      <c r="N509" s="44">
        <v>0</v>
      </c>
      <c r="O509" s="44">
        <v>0</v>
      </c>
      <c r="P509" s="44">
        <v>2897721</v>
      </c>
      <c r="Q509" s="44">
        <v>1804863</v>
      </c>
      <c r="R509" s="44">
        <v>1071605</v>
      </c>
      <c r="S509" s="44">
        <v>86974</v>
      </c>
      <c r="T509" s="44">
        <v>35963</v>
      </c>
      <c r="U509" s="44">
        <v>347695</v>
      </c>
      <c r="V509" s="44">
        <v>87816</v>
      </c>
      <c r="W509" s="44">
        <v>0</v>
      </c>
      <c r="X509" s="44">
        <v>0</v>
      </c>
      <c r="Y509" s="44">
        <v>0</v>
      </c>
      <c r="Z509" s="44">
        <v>0</v>
      </c>
      <c r="AA509" s="44">
        <v>55397638</v>
      </c>
      <c r="AB509" s="44">
        <v>0</v>
      </c>
      <c r="AC509" s="44">
        <v>0</v>
      </c>
    </row>
    <row r="510" spans="1:29" x14ac:dyDescent="0.3">
      <c r="A510" s="46" t="s">
        <v>1079</v>
      </c>
      <c r="B510" t="s">
        <v>2579</v>
      </c>
      <c r="C510">
        <v>1</v>
      </c>
      <c r="D510">
        <v>0</v>
      </c>
      <c r="E510" s="44">
        <v>38990633</v>
      </c>
      <c r="F510" s="44">
        <v>0</v>
      </c>
      <c r="G510" s="44">
        <v>1710034</v>
      </c>
      <c r="H510" s="44">
        <v>25704</v>
      </c>
      <c r="I510" s="44">
        <v>8440819</v>
      </c>
      <c r="J510" s="44">
        <v>4146219</v>
      </c>
      <c r="K510" s="44">
        <v>0</v>
      </c>
      <c r="L510" s="44">
        <v>0</v>
      </c>
      <c r="M510" s="44">
        <v>0</v>
      </c>
      <c r="N510" s="44">
        <v>0</v>
      </c>
      <c r="O510" s="44">
        <v>0</v>
      </c>
      <c r="P510" s="44">
        <v>2758640</v>
      </c>
      <c r="Q510" s="44">
        <v>6498491</v>
      </c>
      <c r="R510" s="44">
        <v>650664</v>
      </c>
      <c r="S510" s="44">
        <v>77657</v>
      </c>
      <c r="T510" s="44">
        <v>31872</v>
      </c>
      <c r="U510" s="44">
        <v>324162</v>
      </c>
      <c r="V510" s="44">
        <v>87441</v>
      </c>
      <c r="W510" s="44">
        <v>0</v>
      </c>
      <c r="X510" s="44">
        <v>1317682</v>
      </c>
      <c r="Y510" s="44">
        <v>0</v>
      </c>
      <c r="Z510" s="44">
        <v>0</v>
      </c>
      <c r="AA510" s="44">
        <v>65060018</v>
      </c>
      <c r="AB510" s="44">
        <v>0</v>
      </c>
      <c r="AC510" s="44">
        <v>1121747</v>
      </c>
    </row>
    <row r="511" spans="1:29" x14ac:dyDescent="0.3">
      <c r="A511" s="46" t="s">
        <v>1055</v>
      </c>
      <c r="B511" t="s">
        <v>2580</v>
      </c>
      <c r="C511">
        <v>1</v>
      </c>
      <c r="D511">
        <v>0</v>
      </c>
      <c r="E511" s="44">
        <v>17462664</v>
      </c>
      <c r="F511" s="44">
        <v>0</v>
      </c>
      <c r="G511" s="44">
        <v>1275598</v>
      </c>
      <c r="H511" s="44">
        <v>0</v>
      </c>
      <c r="I511" s="44">
        <v>4069530</v>
      </c>
      <c r="J511" s="44">
        <v>1728927</v>
      </c>
      <c r="K511" s="44">
        <v>0</v>
      </c>
      <c r="L511" s="44">
        <v>0</v>
      </c>
      <c r="M511" s="44">
        <v>0</v>
      </c>
      <c r="N511" s="44">
        <v>0</v>
      </c>
      <c r="O511" s="44">
        <v>0</v>
      </c>
      <c r="P511" s="44">
        <v>2624936</v>
      </c>
      <c r="Q511" s="44">
        <v>1258446</v>
      </c>
      <c r="R511" s="44">
        <v>243257</v>
      </c>
      <c r="S511" s="44">
        <v>49105</v>
      </c>
      <c r="T511" s="44">
        <v>20487</v>
      </c>
      <c r="U511" s="44">
        <v>217914</v>
      </c>
      <c r="V511" s="44">
        <v>42044</v>
      </c>
      <c r="W511" s="44">
        <v>0</v>
      </c>
      <c r="X511" s="44">
        <v>343402</v>
      </c>
      <c r="Y511" s="44">
        <v>0</v>
      </c>
      <c r="Z511" s="44">
        <v>0</v>
      </c>
      <c r="AA511" s="44">
        <v>29336310</v>
      </c>
      <c r="AB511" s="44">
        <v>0</v>
      </c>
      <c r="AC511" s="44">
        <v>395052</v>
      </c>
    </row>
    <row r="512" spans="1:29" x14ac:dyDescent="0.3">
      <c r="A512" s="46" t="s">
        <v>1081</v>
      </c>
      <c r="B512" t="s">
        <v>2581</v>
      </c>
      <c r="C512">
        <v>1</v>
      </c>
      <c r="D512">
        <v>0</v>
      </c>
      <c r="E512" s="44">
        <v>19780232</v>
      </c>
      <c r="F512" s="44">
        <v>0</v>
      </c>
      <c r="G512" s="44">
        <v>2685418</v>
      </c>
      <c r="H512" s="44">
        <v>8275</v>
      </c>
      <c r="I512" s="44">
        <v>2857968</v>
      </c>
      <c r="J512" s="44">
        <v>948664</v>
      </c>
      <c r="K512" s="44">
        <v>0</v>
      </c>
      <c r="L512" s="44">
        <v>0</v>
      </c>
      <c r="M512" s="44">
        <v>0</v>
      </c>
      <c r="N512" s="44">
        <v>0</v>
      </c>
      <c r="O512" s="44">
        <v>0</v>
      </c>
      <c r="P512" s="44">
        <v>1905662</v>
      </c>
      <c r="Q512" s="44">
        <v>626628</v>
      </c>
      <c r="R512" s="44">
        <v>402032</v>
      </c>
      <c r="S512" s="44">
        <v>63216</v>
      </c>
      <c r="T512" s="44">
        <v>21732</v>
      </c>
      <c r="U512" s="44">
        <v>93082</v>
      </c>
      <c r="V512" s="44">
        <v>11438</v>
      </c>
      <c r="W512" s="44">
        <v>0</v>
      </c>
      <c r="X512" s="44">
        <v>392271</v>
      </c>
      <c r="Y512" s="44">
        <v>0</v>
      </c>
      <c r="Z512" s="44">
        <v>0</v>
      </c>
      <c r="AA512" s="44">
        <v>29796618</v>
      </c>
      <c r="AB512" s="44">
        <v>0</v>
      </c>
      <c r="AC512" s="44">
        <v>155264</v>
      </c>
    </row>
    <row r="513" spans="1:29" x14ac:dyDescent="0.3">
      <c r="A513" s="46" t="s">
        <v>1181</v>
      </c>
      <c r="B513" t="s">
        <v>2582</v>
      </c>
      <c r="C513">
        <v>1</v>
      </c>
      <c r="D513">
        <v>0</v>
      </c>
      <c r="E513" s="44">
        <v>32601522</v>
      </c>
      <c r="F513" s="44">
        <v>0</v>
      </c>
      <c r="G513" s="44">
        <v>2191435</v>
      </c>
      <c r="H513" s="44">
        <v>0</v>
      </c>
      <c r="I513" s="44">
        <v>3048722</v>
      </c>
      <c r="J513" s="44">
        <v>2310328</v>
      </c>
      <c r="K513" s="44">
        <v>0</v>
      </c>
      <c r="L513" s="44">
        <v>0</v>
      </c>
      <c r="M513" s="44">
        <v>0</v>
      </c>
      <c r="N513" s="44">
        <v>0</v>
      </c>
      <c r="O513" s="44">
        <v>0</v>
      </c>
      <c r="P513" s="44">
        <v>1976382</v>
      </c>
      <c r="Q513" s="44">
        <v>3009244</v>
      </c>
      <c r="R513" s="44">
        <v>450434</v>
      </c>
      <c r="S513" s="44">
        <v>41375</v>
      </c>
      <c r="T513" s="44">
        <v>824</v>
      </c>
      <c r="U513" s="44">
        <v>171838</v>
      </c>
      <c r="V513" s="44">
        <v>57884</v>
      </c>
      <c r="W513" s="44">
        <v>0</v>
      </c>
      <c r="X513" s="44">
        <v>422639</v>
      </c>
      <c r="Y513" s="44">
        <v>0</v>
      </c>
      <c r="Z513" s="44">
        <v>1016243</v>
      </c>
      <c r="AA513" s="44">
        <v>47298870</v>
      </c>
      <c r="AB513" s="44">
        <v>0</v>
      </c>
      <c r="AC513" s="44">
        <v>957458</v>
      </c>
    </row>
    <row r="514" spans="1:29" x14ac:dyDescent="0.3">
      <c r="A514" s="46" t="s">
        <v>1169</v>
      </c>
      <c r="B514" t="s">
        <v>2583</v>
      </c>
      <c r="C514">
        <v>1</v>
      </c>
      <c r="D514">
        <v>0</v>
      </c>
      <c r="E514" s="44">
        <v>27326035</v>
      </c>
      <c r="F514" s="44">
        <v>0</v>
      </c>
      <c r="G514" s="44">
        <v>826783</v>
      </c>
      <c r="H514" s="44">
        <v>0</v>
      </c>
      <c r="I514" s="44">
        <v>3553209</v>
      </c>
      <c r="J514" s="44">
        <v>10247040</v>
      </c>
      <c r="K514" s="44">
        <v>1772902</v>
      </c>
      <c r="L514" s="44">
        <v>0</v>
      </c>
      <c r="M514" s="44">
        <v>0</v>
      </c>
      <c r="N514" s="44">
        <v>0</v>
      </c>
      <c r="O514" s="44">
        <v>0</v>
      </c>
      <c r="P514" s="44">
        <v>1546251</v>
      </c>
      <c r="Q514" s="44">
        <v>598447</v>
      </c>
      <c r="R514" s="44">
        <v>179632</v>
      </c>
      <c r="S514" s="44">
        <v>97670</v>
      </c>
      <c r="T514" s="44">
        <v>40750</v>
      </c>
      <c r="U514" s="44">
        <v>359811</v>
      </c>
      <c r="V514" s="44">
        <v>60747</v>
      </c>
      <c r="W514" s="44">
        <v>0</v>
      </c>
      <c r="X514" s="44">
        <v>0</v>
      </c>
      <c r="Y514" s="44">
        <v>0</v>
      </c>
      <c r="Z514" s="44">
        <v>0</v>
      </c>
      <c r="AA514" s="44">
        <v>46609277</v>
      </c>
      <c r="AB514" s="44">
        <v>26466</v>
      </c>
      <c r="AC514" s="44">
        <v>0</v>
      </c>
    </row>
    <row r="515" spans="1:29" x14ac:dyDescent="0.3">
      <c r="A515" s="46" t="s">
        <v>1067</v>
      </c>
      <c r="B515" t="s">
        <v>2584</v>
      </c>
      <c r="C515">
        <v>1</v>
      </c>
      <c r="D515">
        <v>0</v>
      </c>
      <c r="E515" s="44">
        <v>23590550</v>
      </c>
      <c r="F515" s="44">
        <v>0</v>
      </c>
      <c r="G515" s="44">
        <v>1158391</v>
      </c>
      <c r="H515" s="44">
        <v>0</v>
      </c>
      <c r="I515" s="44">
        <v>2630507</v>
      </c>
      <c r="J515" s="44">
        <v>2273368</v>
      </c>
      <c r="K515" s="44">
        <v>0</v>
      </c>
      <c r="L515" s="44">
        <v>0</v>
      </c>
      <c r="M515" s="44">
        <v>0</v>
      </c>
      <c r="N515" s="44">
        <v>0</v>
      </c>
      <c r="O515" s="44">
        <v>0</v>
      </c>
      <c r="P515" s="44">
        <v>1564895</v>
      </c>
      <c r="Q515" s="44">
        <v>875992</v>
      </c>
      <c r="R515" s="44">
        <v>56410</v>
      </c>
      <c r="S515" s="44">
        <v>56640</v>
      </c>
      <c r="T515" s="44">
        <v>23631</v>
      </c>
      <c r="U515" s="44">
        <v>222748</v>
      </c>
      <c r="V515" s="44">
        <v>55999</v>
      </c>
      <c r="W515" s="44">
        <v>0</v>
      </c>
      <c r="X515" s="44">
        <v>234900</v>
      </c>
      <c r="Y515" s="44">
        <v>109902</v>
      </c>
      <c r="Z515" s="44">
        <v>0</v>
      </c>
      <c r="AA515" s="44">
        <v>32853933</v>
      </c>
      <c r="AB515" s="44">
        <v>0</v>
      </c>
      <c r="AC515" s="44">
        <v>161823</v>
      </c>
    </row>
    <row r="516" spans="1:29" x14ac:dyDescent="0.3">
      <c r="A516" s="46" t="s">
        <v>1147</v>
      </c>
      <c r="B516" t="s">
        <v>2585</v>
      </c>
      <c r="C516">
        <v>1</v>
      </c>
      <c r="D516">
        <v>0</v>
      </c>
      <c r="E516" s="44">
        <v>88706928</v>
      </c>
      <c r="F516" s="44">
        <v>0</v>
      </c>
      <c r="G516" s="44">
        <v>4022826</v>
      </c>
      <c r="H516" s="44">
        <v>0</v>
      </c>
      <c r="I516" s="44">
        <v>11644813</v>
      </c>
      <c r="J516" s="44">
        <v>11153955</v>
      </c>
      <c r="K516" s="44">
        <v>0</v>
      </c>
      <c r="L516" s="44">
        <v>0</v>
      </c>
      <c r="M516" s="44">
        <v>0</v>
      </c>
      <c r="N516" s="44">
        <v>0</v>
      </c>
      <c r="O516" s="44">
        <v>0</v>
      </c>
      <c r="P516" s="44">
        <v>4993460</v>
      </c>
      <c r="Q516" s="44">
        <v>3537941</v>
      </c>
      <c r="R516" s="44">
        <v>1624440</v>
      </c>
      <c r="S516" s="44">
        <v>193722</v>
      </c>
      <c r="T516" s="44">
        <v>80825</v>
      </c>
      <c r="U516" s="44">
        <v>766163</v>
      </c>
      <c r="V516" s="44">
        <v>177133</v>
      </c>
      <c r="W516" s="44">
        <v>0</v>
      </c>
      <c r="X516" s="44">
        <v>599400</v>
      </c>
      <c r="Y516" s="44">
        <v>0</v>
      </c>
      <c r="Z516" s="44">
        <v>0</v>
      </c>
      <c r="AA516" s="44">
        <v>127501606</v>
      </c>
      <c r="AB516" s="44">
        <v>0</v>
      </c>
      <c r="AC516" s="44">
        <v>481460</v>
      </c>
    </row>
    <row r="517" spans="1:29" x14ac:dyDescent="0.3">
      <c r="A517" s="46" t="s">
        <v>1137</v>
      </c>
      <c r="B517" t="s">
        <v>1944</v>
      </c>
      <c r="C517">
        <v>1</v>
      </c>
      <c r="D517">
        <v>0</v>
      </c>
      <c r="E517" s="44">
        <v>2887364</v>
      </c>
      <c r="F517" s="44">
        <v>0</v>
      </c>
      <c r="G517" s="44">
        <v>94118</v>
      </c>
      <c r="H517" s="44">
        <v>0</v>
      </c>
      <c r="I517" s="44">
        <v>62794</v>
      </c>
      <c r="J517" s="44">
        <v>232313</v>
      </c>
      <c r="K517" s="44">
        <v>0</v>
      </c>
      <c r="L517" s="44">
        <v>0</v>
      </c>
      <c r="M517" s="44">
        <v>0</v>
      </c>
      <c r="N517" s="44">
        <v>0</v>
      </c>
      <c r="O517" s="44">
        <v>0</v>
      </c>
      <c r="P517" s="44">
        <v>303029</v>
      </c>
      <c r="Q517" s="44">
        <v>7156</v>
      </c>
      <c r="R517" s="44">
        <v>52585</v>
      </c>
      <c r="S517" s="44">
        <v>17377</v>
      </c>
      <c r="T517" s="44">
        <v>0</v>
      </c>
      <c r="U517" s="44">
        <v>65939</v>
      </c>
      <c r="V517" s="44">
        <v>0</v>
      </c>
      <c r="W517" s="44">
        <v>0</v>
      </c>
      <c r="X517" s="44">
        <v>54000</v>
      </c>
      <c r="Y517" s="44">
        <v>0</v>
      </c>
      <c r="Z517" s="44">
        <v>0</v>
      </c>
      <c r="AA517" s="44">
        <v>3776675</v>
      </c>
      <c r="AB517" s="44">
        <v>0</v>
      </c>
      <c r="AC517" s="44">
        <v>0</v>
      </c>
    </row>
    <row r="518" spans="1:29" x14ac:dyDescent="0.3">
      <c r="A518" s="46" t="s">
        <v>1127</v>
      </c>
      <c r="B518" t="s">
        <v>2586</v>
      </c>
      <c r="C518">
        <v>1</v>
      </c>
      <c r="D518">
        <v>0</v>
      </c>
      <c r="E518" s="44">
        <v>12909110</v>
      </c>
      <c r="F518" s="44">
        <v>0</v>
      </c>
      <c r="G518" s="44">
        <v>393079</v>
      </c>
      <c r="H518" s="44">
        <v>0</v>
      </c>
      <c r="I518" s="44">
        <v>2339404</v>
      </c>
      <c r="J518" s="44">
        <v>1168221</v>
      </c>
      <c r="K518" s="44">
        <v>0</v>
      </c>
      <c r="L518" s="44">
        <v>0</v>
      </c>
      <c r="M518" s="44">
        <v>0</v>
      </c>
      <c r="N518" s="44">
        <v>0</v>
      </c>
      <c r="O518" s="44">
        <v>0</v>
      </c>
      <c r="P518" s="44">
        <v>463207</v>
      </c>
      <c r="Q518" s="44">
        <v>362503</v>
      </c>
      <c r="R518" s="44">
        <v>156102</v>
      </c>
      <c r="S518" s="44">
        <v>33870</v>
      </c>
      <c r="T518" s="44">
        <v>14131</v>
      </c>
      <c r="U518" s="44">
        <v>135956</v>
      </c>
      <c r="V518" s="44">
        <v>30860</v>
      </c>
      <c r="W518" s="44">
        <v>0</v>
      </c>
      <c r="X518" s="44">
        <v>0</v>
      </c>
      <c r="Y518" s="44">
        <v>1575</v>
      </c>
      <c r="Z518" s="44">
        <v>0</v>
      </c>
      <c r="AA518" s="44">
        <v>18008018</v>
      </c>
      <c r="AB518" s="44">
        <v>0</v>
      </c>
      <c r="AC518" s="44">
        <v>0</v>
      </c>
    </row>
    <row r="519" spans="1:29" x14ac:dyDescent="0.3">
      <c r="A519" s="46" t="s">
        <v>1123</v>
      </c>
      <c r="B519" t="s">
        <v>2587</v>
      </c>
      <c r="C519">
        <v>1</v>
      </c>
      <c r="D519">
        <v>0</v>
      </c>
      <c r="E519" s="44">
        <v>14090960</v>
      </c>
      <c r="F519" s="44">
        <v>0</v>
      </c>
      <c r="G519" s="44">
        <v>1040107</v>
      </c>
      <c r="H519" s="44">
        <v>0</v>
      </c>
      <c r="I519" s="44">
        <v>1834746</v>
      </c>
      <c r="J519" s="44">
        <v>3587319</v>
      </c>
      <c r="K519" s="44">
        <v>0</v>
      </c>
      <c r="L519" s="44">
        <v>0</v>
      </c>
      <c r="M519" s="44">
        <v>0</v>
      </c>
      <c r="N519" s="44">
        <v>0</v>
      </c>
      <c r="O519" s="44">
        <v>0</v>
      </c>
      <c r="P519" s="44">
        <v>1427463</v>
      </c>
      <c r="Q519" s="44">
        <v>961733</v>
      </c>
      <c r="R519" s="44">
        <v>196565</v>
      </c>
      <c r="S519" s="44">
        <v>38214</v>
      </c>
      <c r="T519" s="44">
        <v>15943</v>
      </c>
      <c r="U519" s="44">
        <v>153897</v>
      </c>
      <c r="V519" s="44">
        <v>35127</v>
      </c>
      <c r="W519" s="44">
        <v>0</v>
      </c>
      <c r="X519" s="44">
        <v>0</v>
      </c>
      <c r="Y519" s="44">
        <v>16509</v>
      </c>
      <c r="Z519" s="44">
        <v>0</v>
      </c>
      <c r="AA519" s="44">
        <v>23398583</v>
      </c>
      <c r="AB519" s="44">
        <v>0</v>
      </c>
      <c r="AC519" s="44">
        <v>0</v>
      </c>
    </row>
    <row r="520" spans="1:29" x14ac:dyDescent="0.3">
      <c r="A520" s="46" t="s">
        <v>1145</v>
      </c>
      <c r="B520" t="s">
        <v>2588</v>
      </c>
      <c r="C520">
        <v>1</v>
      </c>
      <c r="D520">
        <v>0</v>
      </c>
      <c r="E520" s="44">
        <v>19044294</v>
      </c>
      <c r="F520" s="44">
        <v>0</v>
      </c>
      <c r="G520" s="44">
        <v>853478</v>
      </c>
      <c r="H520" s="44">
        <v>0</v>
      </c>
      <c r="I520" s="44">
        <v>2966206</v>
      </c>
      <c r="J520" s="44">
        <v>2414509</v>
      </c>
      <c r="K520" s="44">
        <v>0</v>
      </c>
      <c r="L520" s="44">
        <v>0</v>
      </c>
      <c r="M520" s="44">
        <v>0</v>
      </c>
      <c r="N520" s="44">
        <v>0</v>
      </c>
      <c r="O520" s="44">
        <v>0</v>
      </c>
      <c r="P520" s="44">
        <v>2083877</v>
      </c>
      <c r="Q520" s="44">
        <v>901501</v>
      </c>
      <c r="R520" s="44">
        <v>111772</v>
      </c>
      <c r="S520" s="44">
        <v>44761</v>
      </c>
      <c r="T520" s="44">
        <v>18675</v>
      </c>
      <c r="U520" s="44">
        <v>176964</v>
      </c>
      <c r="V520" s="44">
        <v>45411</v>
      </c>
      <c r="W520" s="44">
        <v>0</v>
      </c>
      <c r="X520" s="44">
        <v>197136</v>
      </c>
      <c r="Y520" s="44">
        <v>0</v>
      </c>
      <c r="Z520" s="44">
        <v>0</v>
      </c>
      <c r="AA520" s="44">
        <v>28858584</v>
      </c>
      <c r="AB520" s="44">
        <v>0</v>
      </c>
      <c r="AC520" s="44">
        <v>0</v>
      </c>
    </row>
    <row r="521" spans="1:29" x14ac:dyDescent="0.3">
      <c r="A521" s="46" t="s">
        <v>1121</v>
      </c>
      <c r="B521" t="s">
        <v>1948</v>
      </c>
      <c r="C521">
        <v>1</v>
      </c>
      <c r="D521">
        <v>0</v>
      </c>
      <c r="E521" s="44">
        <v>65269984</v>
      </c>
      <c r="F521" s="44">
        <v>0</v>
      </c>
      <c r="G521" s="44">
        <v>2387787</v>
      </c>
      <c r="H521" s="44">
        <v>0</v>
      </c>
      <c r="I521" s="44">
        <v>9893032</v>
      </c>
      <c r="J521" s="44">
        <v>8802201</v>
      </c>
      <c r="K521" s="44">
        <v>0</v>
      </c>
      <c r="L521" s="44">
        <v>0</v>
      </c>
      <c r="M521" s="44">
        <v>0</v>
      </c>
      <c r="N521" s="44">
        <v>0</v>
      </c>
      <c r="O521" s="44">
        <v>0</v>
      </c>
      <c r="P521" s="44">
        <v>2661727</v>
      </c>
      <c r="Q521" s="44">
        <v>2736635</v>
      </c>
      <c r="R521" s="44">
        <v>674962</v>
      </c>
      <c r="S521" s="44">
        <v>138790</v>
      </c>
      <c r="T521" s="44">
        <v>55657</v>
      </c>
      <c r="U521" s="44">
        <v>554482</v>
      </c>
      <c r="V521" s="44">
        <v>139237</v>
      </c>
      <c r="W521" s="44">
        <v>0</v>
      </c>
      <c r="X521" s="44">
        <v>4561948</v>
      </c>
      <c r="Y521" s="44">
        <v>12751</v>
      </c>
      <c r="Z521" s="44">
        <v>0</v>
      </c>
      <c r="AA521" s="44">
        <v>97889193</v>
      </c>
      <c r="AB521" s="44">
        <v>0</v>
      </c>
      <c r="AC521" s="44">
        <v>0</v>
      </c>
    </row>
    <row r="522" spans="1:29" x14ac:dyDescent="0.3">
      <c r="A522" s="46" t="s">
        <v>1117</v>
      </c>
      <c r="B522" t="s">
        <v>2589</v>
      </c>
      <c r="C522">
        <v>1</v>
      </c>
      <c r="D522">
        <v>0</v>
      </c>
      <c r="E522" s="44">
        <v>65494748</v>
      </c>
      <c r="F522" s="44">
        <v>0</v>
      </c>
      <c r="G522" s="44">
        <v>4041841</v>
      </c>
      <c r="H522" s="44">
        <v>0</v>
      </c>
      <c r="I522" s="44">
        <v>9757530</v>
      </c>
      <c r="J522" s="44">
        <v>8707407</v>
      </c>
      <c r="K522" s="44">
        <v>0</v>
      </c>
      <c r="L522" s="44">
        <v>0</v>
      </c>
      <c r="M522" s="44">
        <v>0</v>
      </c>
      <c r="N522" s="44">
        <v>0</v>
      </c>
      <c r="O522" s="44">
        <v>0</v>
      </c>
      <c r="P522" s="44">
        <v>2146015</v>
      </c>
      <c r="Q522" s="44">
        <v>4226325</v>
      </c>
      <c r="R522" s="44">
        <v>1397992</v>
      </c>
      <c r="S522" s="44">
        <v>139404</v>
      </c>
      <c r="T522" s="44">
        <v>58143</v>
      </c>
      <c r="U522" s="44">
        <v>562288</v>
      </c>
      <c r="V522" s="44">
        <v>140754</v>
      </c>
      <c r="W522" s="44">
        <v>0</v>
      </c>
      <c r="X522" s="44">
        <v>975924</v>
      </c>
      <c r="Y522" s="44">
        <v>103560</v>
      </c>
      <c r="Z522" s="44">
        <v>0</v>
      </c>
      <c r="AA522" s="44">
        <v>97751931</v>
      </c>
      <c r="AB522" s="44">
        <v>0</v>
      </c>
      <c r="AC522" s="44">
        <v>1238072</v>
      </c>
    </row>
    <row r="523" spans="1:29" x14ac:dyDescent="0.3">
      <c r="A523" s="46" t="s">
        <v>1135</v>
      </c>
      <c r="B523" t="s">
        <v>1950</v>
      </c>
      <c r="C523">
        <v>1</v>
      </c>
      <c r="D523">
        <v>0</v>
      </c>
      <c r="E523" s="44">
        <v>49168329</v>
      </c>
      <c r="F523" s="44">
        <v>0</v>
      </c>
      <c r="G523" s="44">
        <v>1791109</v>
      </c>
      <c r="H523" s="44">
        <v>0</v>
      </c>
      <c r="I523" s="44">
        <v>4871586</v>
      </c>
      <c r="J523" s="44">
        <v>9302341</v>
      </c>
      <c r="K523" s="44">
        <v>0</v>
      </c>
      <c r="L523" s="44">
        <v>0</v>
      </c>
      <c r="M523" s="44">
        <v>0</v>
      </c>
      <c r="N523" s="44">
        <v>0</v>
      </c>
      <c r="O523" s="44">
        <v>0</v>
      </c>
      <c r="P523" s="44">
        <v>2069192</v>
      </c>
      <c r="Q523" s="44">
        <v>4084454</v>
      </c>
      <c r="R523" s="44">
        <v>526952</v>
      </c>
      <c r="S523" s="44">
        <v>116844</v>
      </c>
      <c r="T523" s="44">
        <v>48750</v>
      </c>
      <c r="U523" s="44">
        <v>455166</v>
      </c>
      <c r="V523" s="44">
        <v>116843</v>
      </c>
      <c r="W523" s="44">
        <v>0</v>
      </c>
      <c r="X523" s="44">
        <v>646790</v>
      </c>
      <c r="Y523" s="44">
        <v>92813</v>
      </c>
      <c r="Z523" s="44">
        <v>0</v>
      </c>
      <c r="AA523" s="44">
        <v>73291169</v>
      </c>
      <c r="AB523" s="44">
        <v>0</v>
      </c>
      <c r="AC523" s="44">
        <v>950321</v>
      </c>
    </row>
    <row r="524" spans="1:29" x14ac:dyDescent="0.3">
      <c r="A524" s="46" t="s">
        <v>1179</v>
      </c>
      <c r="B524" t="s">
        <v>2590</v>
      </c>
      <c r="C524">
        <v>1</v>
      </c>
      <c r="D524">
        <v>0</v>
      </c>
      <c r="E524" s="44">
        <v>89723508</v>
      </c>
      <c r="F524" s="44">
        <v>0</v>
      </c>
      <c r="G524" s="44">
        <v>3752477</v>
      </c>
      <c r="H524" s="44">
        <v>0</v>
      </c>
      <c r="I524" s="44">
        <v>13021012</v>
      </c>
      <c r="J524" s="44">
        <v>10516692</v>
      </c>
      <c r="K524" s="44">
        <v>0</v>
      </c>
      <c r="L524" s="44">
        <v>0</v>
      </c>
      <c r="M524" s="44">
        <v>0</v>
      </c>
      <c r="N524" s="44">
        <v>0</v>
      </c>
      <c r="O524" s="44">
        <v>0</v>
      </c>
      <c r="P524" s="44">
        <v>2987447</v>
      </c>
      <c r="Q524" s="44">
        <v>6894918</v>
      </c>
      <c r="R524" s="44">
        <v>1039602</v>
      </c>
      <c r="S524" s="44">
        <v>133607</v>
      </c>
      <c r="T524" s="44">
        <v>55743</v>
      </c>
      <c r="U524" s="44">
        <v>534444</v>
      </c>
      <c r="V524" s="44">
        <v>159506</v>
      </c>
      <c r="W524" s="44">
        <v>0</v>
      </c>
      <c r="X524" s="44">
        <v>1486267</v>
      </c>
      <c r="Y524" s="44">
        <v>0</v>
      </c>
      <c r="Z524" s="44">
        <v>0</v>
      </c>
      <c r="AA524" s="44">
        <v>130305223</v>
      </c>
      <c r="AB524" s="44">
        <v>0</v>
      </c>
      <c r="AC524" s="44">
        <v>1998531</v>
      </c>
    </row>
    <row r="525" spans="1:29" x14ac:dyDescent="0.3">
      <c r="A525" s="46" t="s">
        <v>1069</v>
      </c>
      <c r="B525" t="s">
        <v>1952</v>
      </c>
      <c r="C525">
        <v>1</v>
      </c>
      <c r="D525">
        <v>0</v>
      </c>
      <c r="E525" s="44">
        <v>7947458</v>
      </c>
      <c r="F525" s="44">
        <v>0</v>
      </c>
      <c r="G525" s="44">
        <v>795746</v>
      </c>
      <c r="H525" s="44">
        <v>1862</v>
      </c>
      <c r="I525" s="44">
        <v>983700</v>
      </c>
      <c r="J525" s="44">
        <v>1830944</v>
      </c>
      <c r="K525" s="44">
        <v>0</v>
      </c>
      <c r="L525" s="44">
        <v>0</v>
      </c>
      <c r="M525" s="44">
        <v>0</v>
      </c>
      <c r="N525" s="44">
        <v>0</v>
      </c>
      <c r="O525" s="44">
        <v>0</v>
      </c>
      <c r="P525" s="44">
        <v>456281</v>
      </c>
      <c r="Q525" s="44">
        <v>673171</v>
      </c>
      <c r="R525" s="44">
        <v>27963</v>
      </c>
      <c r="S525" s="44">
        <v>26545</v>
      </c>
      <c r="T525" s="44">
        <v>11075</v>
      </c>
      <c r="U525" s="44">
        <v>87608</v>
      </c>
      <c r="V525" s="44">
        <v>26545</v>
      </c>
      <c r="W525" s="44">
        <v>0</v>
      </c>
      <c r="X525" s="44">
        <v>129600</v>
      </c>
      <c r="Y525" s="44">
        <v>24725</v>
      </c>
      <c r="Z525" s="44">
        <v>0</v>
      </c>
      <c r="AA525" s="44">
        <v>13023223</v>
      </c>
      <c r="AB525" s="44">
        <v>0</v>
      </c>
      <c r="AC525" s="44">
        <v>0</v>
      </c>
    </row>
    <row r="526" spans="1:29" x14ac:dyDescent="0.3">
      <c r="A526" s="46" t="s">
        <v>1087</v>
      </c>
      <c r="B526" t="s">
        <v>2591</v>
      </c>
      <c r="C526">
        <v>1</v>
      </c>
      <c r="D526">
        <v>0</v>
      </c>
      <c r="E526" s="44">
        <v>4170704</v>
      </c>
      <c r="F526" s="44">
        <v>0</v>
      </c>
      <c r="G526" s="44">
        <v>323352</v>
      </c>
      <c r="H526" s="44">
        <v>0</v>
      </c>
      <c r="I526" s="44">
        <v>666227</v>
      </c>
      <c r="J526" s="44">
        <v>832864</v>
      </c>
      <c r="K526" s="44">
        <v>0</v>
      </c>
      <c r="L526" s="44">
        <v>0</v>
      </c>
      <c r="M526" s="44">
        <v>0</v>
      </c>
      <c r="N526" s="44">
        <v>0</v>
      </c>
      <c r="O526" s="44">
        <v>0</v>
      </c>
      <c r="P526" s="44">
        <v>320609</v>
      </c>
      <c r="Q526" s="44">
        <v>307963</v>
      </c>
      <c r="R526" s="44">
        <v>64599</v>
      </c>
      <c r="S526" s="44">
        <v>10846</v>
      </c>
      <c r="T526" s="44">
        <v>4525</v>
      </c>
      <c r="U526" s="44">
        <v>65299</v>
      </c>
      <c r="V526" s="44">
        <v>9707</v>
      </c>
      <c r="W526" s="44">
        <v>0</v>
      </c>
      <c r="X526" s="44">
        <v>30166</v>
      </c>
      <c r="Y526" s="44">
        <v>0</v>
      </c>
      <c r="Z526" s="44">
        <v>0</v>
      </c>
      <c r="AA526" s="44">
        <v>6806861</v>
      </c>
      <c r="AB526" s="44">
        <v>0</v>
      </c>
      <c r="AC526" s="44">
        <v>0</v>
      </c>
    </row>
    <row r="527" spans="1:29" x14ac:dyDescent="0.3">
      <c r="A527" s="46" t="s">
        <v>1159</v>
      </c>
      <c r="B527" t="s">
        <v>2592</v>
      </c>
      <c r="C527">
        <v>1</v>
      </c>
      <c r="D527">
        <v>0</v>
      </c>
      <c r="E527" s="44">
        <v>35914835</v>
      </c>
      <c r="F527" s="44">
        <v>0</v>
      </c>
      <c r="G527" s="44">
        <v>2794176</v>
      </c>
      <c r="H527" s="44">
        <v>0</v>
      </c>
      <c r="I527" s="44">
        <v>4776907</v>
      </c>
      <c r="J527" s="44">
        <v>7379511</v>
      </c>
      <c r="K527" s="44">
        <v>1819966</v>
      </c>
      <c r="L527" s="44">
        <v>0</v>
      </c>
      <c r="M527" s="44">
        <v>0</v>
      </c>
      <c r="N527" s="44">
        <v>0</v>
      </c>
      <c r="O527" s="44">
        <v>0</v>
      </c>
      <c r="P527" s="44">
        <v>1667821</v>
      </c>
      <c r="Q527" s="44">
        <v>1233122</v>
      </c>
      <c r="R527" s="44">
        <v>593007</v>
      </c>
      <c r="S527" s="44">
        <v>63351</v>
      </c>
      <c r="T527" s="44">
        <v>26431</v>
      </c>
      <c r="U527" s="44">
        <v>262766</v>
      </c>
      <c r="V527" s="44">
        <v>59052</v>
      </c>
      <c r="W527" s="44">
        <v>0</v>
      </c>
      <c r="X527" s="44">
        <v>624380</v>
      </c>
      <c r="Y527" s="44">
        <v>0</v>
      </c>
      <c r="Z527" s="44">
        <v>0</v>
      </c>
      <c r="AA527" s="44">
        <v>57215325</v>
      </c>
      <c r="AB527" s="44">
        <v>0</v>
      </c>
      <c r="AC527" s="44">
        <v>527035</v>
      </c>
    </row>
    <row r="528" spans="1:29" x14ac:dyDescent="0.3">
      <c r="A528" s="46" t="s">
        <v>1083</v>
      </c>
      <c r="B528" t="s">
        <v>2593</v>
      </c>
      <c r="C528">
        <v>1</v>
      </c>
      <c r="D528">
        <v>0</v>
      </c>
      <c r="E528" s="44">
        <v>2123117</v>
      </c>
      <c r="F528" s="44">
        <v>0</v>
      </c>
      <c r="G528" s="44">
        <v>143681</v>
      </c>
      <c r="H528" s="44">
        <v>529</v>
      </c>
      <c r="I528" s="44">
        <v>128754</v>
      </c>
      <c r="J528" s="44">
        <v>421589</v>
      </c>
      <c r="K528" s="44">
        <v>0</v>
      </c>
      <c r="L528" s="44">
        <v>0</v>
      </c>
      <c r="M528" s="44">
        <v>0</v>
      </c>
      <c r="N528" s="44">
        <v>0</v>
      </c>
      <c r="O528" s="44">
        <v>0</v>
      </c>
      <c r="P528" s="44">
        <v>299301</v>
      </c>
      <c r="Q528" s="44">
        <v>0</v>
      </c>
      <c r="R528" s="44">
        <v>7971</v>
      </c>
      <c r="S528" s="44">
        <v>27923</v>
      </c>
      <c r="T528" s="44">
        <v>10650</v>
      </c>
      <c r="U528" s="44">
        <v>81100</v>
      </c>
      <c r="V528" s="44">
        <v>0</v>
      </c>
      <c r="W528" s="44">
        <v>0</v>
      </c>
      <c r="X528" s="44">
        <v>54000</v>
      </c>
      <c r="Y528" s="44">
        <v>16426</v>
      </c>
      <c r="Z528" s="44">
        <v>0</v>
      </c>
      <c r="AA528" s="44">
        <v>3315041</v>
      </c>
      <c r="AB528" s="44">
        <v>0</v>
      </c>
      <c r="AC528" s="44">
        <v>0</v>
      </c>
    </row>
    <row r="529" spans="1:29" x14ac:dyDescent="0.3">
      <c r="A529" s="46" t="s">
        <v>1053</v>
      </c>
      <c r="B529" t="s">
        <v>2594</v>
      </c>
      <c r="C529">
        <v>1</v>
      </c>
      <c r="D529">
        <v>0</v>
      </c>
      <c r="E529" s="44">
        <v>201693</v>
      </c>
      <c r="F529" s="44">
        <v>0</v>
      </c>
      <c r="G529" s="44">
        <v>50000</v>
      </c>
      <c r="H529" s="44">
        <v>0</v>
      </c>
      <c r="I529" s="44">
        <v>14814</v>
      </c>
      <c r="J529" s="44">
        <v>12306</v>
      </c>
      <c r="K529" s="44">
        <v>0</v>
      </c>
      <c r="L529" s="44">
        <v>0</v>
      </c>
      <c r="M529" s="44">
        <v>0</v>
      </c>
      <c r="N529" s="44">
        <v>0</v>
      </c>
      <c r="O529" s="44">
        <v>0</v>
      </c>
      <c r="P529" s="44">
        <v>53482</v>
      </c>
      <c r="Q529" s="44">
        <v>0</v>
      </c>
      <c r="R529" s="44">
        <v>0</v>
      </c>
      <c r="S529" s="44">
        <v>1019</v>
      </c>
      <c r="T529" s="44">
        <v>317</v>
      </c>
      <c r="U529" s="44">
        <v>8505</v>
      </c>
      <c r="V529" s="44">
        <v>0</v>
      </c>
      <c r="W529" s="44">
        <v>0</v>
      </c>
      <c r="X529" s="44">
        <v>32400</v>
      </c>
      <c r="Y529" s="44">
        <v>1457</v>
      </c>
      <c r="Z529" s="44">
        <v>0</v>
      </c>
      <c r="AA529" s="44">
        <v>375993</v>
      </c>
      <c r="AB529" s="44">
        <v>0</v>
      </c>
      <c r="AC529" s="44">
        <v>0</v>
      </c>
    </row>
    <row r="530" spans="1:29" x14ac:dyDescent="0.3">
      <c r="A530" s="46" t="s">
        <v>1167</v>
      </c>
      <c r="B530" t="s">
        <v>2595</v>
      </c>
      <c r="C530">
        <v>1</v>
      </c>
      <c r="D530">
        <v>0</v>
      </c>
      <c r="E530" s="44">
        <v>792065</v>
      </c>
      <c r="F530" s="44">
        <v>0</v>
      </c>
      <c r="G530" s="44">
        <v>342209</v>
      </c>
      <c r="H530" s="44">
        <v>0</v>
      </c>
      <c r="I530" s="44">
        <v>61796</v>
      </c>
      <c r="J530" s="44">
        <v>20434</v>
      </c>
      <c r="K530" s="44">
        <v>0</v>
      </c>
      <c r="L530" s="44">
        <v>0</v>
      </c>
      <c r="M530" s="44">
        <v>0</v>
      </c>
      <c r="N530" s="44">
        <v>0</v>
      </c>
      <c r="O530" s="44">
        <v>0</v>
      </c>
      <c r="P530" s="44">
        <v>149537</v>
      </c>
      <c r="Q530" s="44">
        <v>81150</v>
      </c>
      <c r="R530" s="44">
        <v>21334</v>
      </c>
      <c r="S530" s="44">
        <v>10412</v>
      </c>
      <c r="T530" s="44">
        <v>4343</v>
      </c>
      <c r="U530" s="44">
        <v>59357</v>
      </c>
      <c r="V530" s="44">
        <v>0</v>
      </c>
      <c r="W530" s="44">
        <v>0</v>
      </c>
      <c r="X530" s="44">
        <v>62100</v>
      </c>
      <c r="Y530" s="44">
        <v>0</v>
      </c>
      <c r="Z530" s="44">
        <v>0</v>
      </c>
      <c r="AA530" s="44">
        <v>1604737</v>
      </c>
      <c r="AB530" s="44">
        <v>1421</v>
      </c>
      <c r="AC530" s="44">
        <v>0</v>
      </c>
    </row>
    <row r="531" spans="1:29" x14ac:dyDescent="0.3">
      <c r="A531" s="46" t="s">
        <v>1149</v>
      </c>
      <c r="B531" t="s">
        <v>2596</v>
      </c>
      <c r="C531">
        <v>1</v>
      </c>
      <c r="D531">
        <v>0</v>
      </c>
      <c r="E531" s="44">
        <v>1288790</v>
      </c>
      <c r="F531" s="44">
        <v>0</v>
      </c>
      <c r="G531" s="44">
        <v>165430</v>
      </c>
      <c r="H531" s="44">
        <v>0</v>
      </c>
      <c r="I531" s="44">
        <v>77155</v>
      </c>
      <c r="J531" s="44">
        <v>142086</v>
      </c>
      <c r="K531" s="44">
        <v>0</v>
      </c>
      <c r="L531" s="44">
        <v>0</v>
      </c>
      <c r="M531" s="44">
        <v>0</v>
      </c>
      <c r="N531" s="44">
        <v>0</v>
      </c>
      <c r="O531" s="44">
        <v>0</v>
      </c>
      <c r="P531" s="44">
        <v>165718</v>
      </c>
      <c r="Q531" s="44">
        <v>19568</v>
      </c>
      <c r="R531" s="44">
        <v>0</v>
      </c>
      <c r="S531" s="44">
        <v>13827</v>
      </c>
      <c r="T531" s="44">
        <v>5768</v>
      </c>
      <c r="U531" s="44">
        <v>55571</v>
      </c>
      <c r="V531" s="44">
        <v>0</v>
      </c>
      <c r="W531" s="44">
        <v>0</v>
      </c>
      <c r="X531" s="44">
        <v>0</v>
      </c>
      <c r="Y531" s="44">
        <v>0</v>
      </c>
      <c r="Z531" s="44">
        <v>0</v>
      </c>
      <c r="AA531" s="44">
        <v>1933913</v>
      </c>
      <c r="AB531" s="44">
        <v>0</v>
      </c>
      <c r="AC531" s="44">
        <v>0</v>
      </c>
    </row>
    <row r="532" spans="1:29" x14ac:dyDescent="0.3">
      <c r="A532" s="46" t="s">
        <v>1125</v>
      </c>
      <c r="B532" t="s">
        <v>2597</v>
      </c>
      <c r="C532">
        <v>1</v>
      </c>
      <c r="D532">
        <v>0</v>
      </c>
      <c r="E532" s="44">
        <v>498148</v>
      </c>
      <c r="F532" s="44">
        <v>0</v>
      </c>
      <c r="G532" s="44">
        <v>169986</v>
      </c>
      <c r="H532" s="44">
        <v>0</v>
      </c>
      <c r="I532" s="44">
        <v>79708</v>
      </c>
      <c r="J532" s="44">
        <v>0</v>
      </c>
      <c r="K532" s="44">
        <v>0</v>
      </c>
      <c r="L532" s="44">
        <v>0</v>
      </c>
      <c r="M532" s="44">
        <v>0</v>
      </c>
      <c r="N532" s="44">
        <v>0</v>
      </c>
      <c r="O532" s="44">
        <v>0</v>
      </c>
      <c r="P532" s="44">
        <v>106158</v>
      </c>
      <c r="Q532" s="44">
        <v>0</v>
      </c>
      <c r="R532" s="44">
        <v>0</v>
      </c>
      <c r="S532" s="44">
        <v>4420</v>
      </c>
      <c r="T532" s="44">
        <v>435</v>
      </c>
      <c r="U532" s="44">
        <v>25223</v>
      </c>
      <c r="V532" s="44">
        <v>0</v>
      </c>
      <c r="W532" s="44">
        <v>0</v>
      </c>
      <c r="X532" s="44">
        <v>33750</v>
      </c>
      <c r="Y532" s="44">
        <v>0</v>
      </c>
      <c r="Z532" s="44">
        <v>0</v>
      </c>
      <c r="AA532" s="44">
        <v>917828</v>
      </c>
      <c r="AB532" s="44">
        <v>0</v>
      </c>
      <c r="AC532" s="44">
        <v>0</v>
      </c>
    </row>
    <row r="533" spans="1:29" x14ac:dyDescent="0.3">
      <c r="A533" s="46" t="s">
        <v>1093</v>
      </c>
      <c r="B533" t="s">
        <v>2598</v>
      </c>
      <c r="C533">
        <v>1</v>
      </c>
      <c r="D533">
        <v>0</v>
      </c>
      <c r="E533" s="44">
        <v>8358025</v>
      </c>
      <c r="F533" s="44">
        <v>0</v>
      </c>
      <c r="G533" s="44">
        <v>1046049</v>
      </c>
      <c r="H533" s="44">
        <v>0</v>
      </c>
      <c r="I533" s="44">
        <v>1695019</v>
      </c>
      <c r="J533" s="44">
        <v>179820</v>
      </c>
      <c r="K533" s="44">
        <v>0</v>
      </c>
      <c r="L533" s="44">
        <v>0</v>
      </c>
      <c r="M533" s="44">
        <v>0</v>
      </c>
      <c r="N533" s="44">
        <v>0</v>
      </c>
      <c r="O533" s="44">
        <v>0</v>
      </c>
      <c r="P533" s="44">
        <v>958450</v>
      </c>
      <c r="Q533" s="44">
        <v>18868</v>
      </c>
      <c r="R533" s="44">
        <v>178744</v>
      </c>
      <c r="S533" s="44">
        <v>31399</v>
      </c>
      <c r="T533" s="44">
        <v>13100</v>
      </c>
      <c r="U533" s="44">
        <v>124414</v>
      </c>
      <c r="V533" s="44">
        <v>23232</v>
      </c>
      <c r="W533" s="44">
        <v>0</v>
      </c>
      <c r="X533" s="44">
        <v>0</v>
      </c>
      <c r="Y533" s="44">
        <v>0</v>
      </c>
      <c r="Z533" s="44">
        <v>0</v>
      </c>
      <c r="AA533" s="44">
        <v>12627120</v>
      </c>
      <c r="AB533" s="44">
        <v>0</v>
      </c>
      <c r="AC533" s="44">
        <v>0</v>
      </c>
    </row>
    <row r="534" spans="1:29" x14ac:dyDescent="0.3">
      <c r="A534" s="46" t="s">
        <v>1073</v>
      </c>
      <c r="B534" t="s">
        <v>1961</v>
      </c>
      <c r="C534">
        <v>1</v>
      </c>
      <c r="D534">
        <v>0</v>
      </c>
      <c r="E534" s="44">
        <v>1881858</v>
      </c>
      <c r="F534" s="44">
        <v>0</v>
      </c>
      <c r="G534" s="44">
        <v>155612</v>
      </c>
      <c r="H534" s="44">
        <v>0</v>
      </c>
      <c r="I534" s="44">
        <v>231885</v>
      </c>
      <c r="J534" s="44">
        <v>505801</v>
      </c>
      <c r="K534" s="44">
        <v>0</v>
      </c>
      <c r="L534" s="44">
        <v>0</v>
      </c>
      <c r="M534" s="44">
        <v>0</v>
      </c>
      <c r="N534" s="44">
        <v>0</v>
      </c>
      <c r="O534" s="44">
        <v>0</v>
      </c>
      <c r="P534" s="44">
        <v>894133</v>
      </c>
      <c r="Q534" s="44">
        <v>20355</v>
      </c>
      <c r="R534" s="44">
        <v>36806</v>
      </c>
      <c r="S534" s="44">
        <v>25856</v>
      </c>
      <c r="T534" s="44">
        <v>2981</v>
      </c>
      <c r="U534" s="44">
        <v>110384</v>
      </c>
      <c r="V534" s="44">
        <v>0</v>
      </c>
      <c r="W534" s="44">
        <v>0</v>
      </c>
      <c r="X534" s="44">
        <v>0</v>
      </c>
      <c r="Y534" s="44">
        <v>0</v>
      </c>
      <c r="Z534" s="44">
        <v>0</v>
      </c>
      <c r="AA534" s="44">
        <v>3865671</v>
      </c>
      <c r="AB534" s="44">
        <v>0</v>
      </c>
      <c r="AC534" s="44">
        <v>0</v>
      </c>
    </row>
    <row r="535" spans="1:29" x14ac:dyDescent="0.3">
      <c r="A535" s="46" t="s">
        <v>1109</v>
      </c>
      <c r="B535" t="s">
        <v>2599</v>
      </c>
      <c r="C535">
        <v>1</v>
      </c>
      <c r="D535">
        <v>0</v>
      </c>
      <c r="E535" s="44">
        <v>9703433</v>
      </c>
      <c r="F535" s="44">
        <v>0</v>
      </c>
      <c r="G535" s="44">
        <v>442003</v>
      </c>
      <c r="H535" s="44">
        <v>0</v>
      </c>
      <c r="I535" s="44">
        <v>3501647</v>
      </c>
      <c r="J535" s="44">
        <v>801648</v>
      </c>
      <c r="K535" s="44">
        <v>0</v>
      </c>
      <c r="L535" s="44">
        <v>0</v>
      </c>
      <c r="M535" s="44">
        <v>0</v>
      </c>
      <c r="N535" s="44">
        <v>0</v>
      </c>
      <c r="O535" s="44">
        <v>0</v>
      </c>
      <c r="P535" s="44">
        <v>2191693</v>
      </c>
      <c r="Q535" s="44">
        <v>666143</v>
      </c>
      <c r="R535" s="44">
        <v>418012</v>
      </c>
      <c r="S535" s="44">
        <v>75575</v>
      </c>
      <c r="T535" s="44">
        <v>31531</v>
      </c>
      <c r="U535" s="44">
        <v>318045</v>
      </c>
      <c r="V535" s="44">
        <v>34063</v>
      </c>
      <c r="W535" s="44">
        <v>0</v>
      </c>
      <c r="X535" s="44">
        <v>327487</v>
      </c>
      <c r="Y535" s="44">
        <v>168228</v>
      </c>
      <c r="Z535" s="44">
        <v>0</v>
      </c>
      <c r="AA535" s="44">
        <v>18679508</v>
      </c>
      <c r="AB535" s="44">
        <v>0</v>
      </c>
      <c r="AC535" s="44">
        <v>0</v>
      </c>
    </row>
    <row r="536" spans="1:29" x14ac:dyDescent="0.3">
      <c r="A536" s="46" t="s">
        <v>1131</v>
      </c>
      <c r="B536" t="s">
        <v>2600</v>
      </c>
      <c r="C536">
        <v>1</v>
      </c>
      <c r="D536">
        <v>0</v>
      </c>
      <c r="E536" s="44">
        <v>8994301</v>
      </c>
      <c r="F536" s="44">
        <v>0</v>
      </c>
      <c r="G536" s="44">
        <v>735742</v>
      </c>
      <c r="H536" s="44">
        <v>0</v>
      </c>
      <c r="I536" s="44">
        <v>963599</v>
      </c>
      <c r="J536" s="44">
        <v>1263215</v>
      </c>
      <c r="K536" s="44">
        <v>0</v>
      </c>
      <c r="L536" s="44">
        <v>0</v>
      </c>
      <c r="M536" s="44">
        <v>0</v>
      </c>
      <c r="N536" s="44">
        <v>0</v>
      </c>
      <c r="O536" s="44">
        <v>0</v>
      </c>
      <c r="P536" s="44">
        <v>2157110</v>
      </c>
      <c r="Q536" s="44">
        <v>542584</v>
      </c>
      <c r="R536" s="44">
        <v>519522</v>
      </c>
      <c r="S536" s="44">
        <v>83095</v>
      </c>
      <c r="T536" s="44">
        <v>34668</v>
      </c>
      <c r="U536" s="44">
        <v>331268</v>
      </c>
      <c r="V536" s="44">
        <v>0</v>
      </c>
      <c r="W536" s="44">
        <v>0</v>
      </c>
      <c r="X536" s="44">
        <v>67372</v>
      </c>
      <c r="Y536" s="44">
        <v>0</v>
      </c>
      <c r="Z536" s="44">
        <v>0</v>
      </c>
      <c r="AA536" s="44">
        <v>15692476</v>
      </c>
      <c r="AB536" s="44">
        <v>0</v>
      </c>
      <c r="AC536" s="44">
        <v>0</v>
      </c>
    </row>
    <row r="537" spans="1:29" x14ac:dyDescent="0.3">
      <c r="A537" s="46" t="s">
        <v>1101</v>
      </c>
      <c r="B537" t="s">
        <v>1964</v>
      </c>
      <c r="C537">
        <v>1</v>
      </c>
      <c r="D537">
        <v>0</v>
      </c>
      <c r="E537" s="44">
        <v>19440351</v>
      </c>
      <c r="F537" s="44">
        <v>0</v>
      </c>
      <c r="G537" s="44">
        <v>1355779</v>
      </c>
      <c r="H537" s="44">
        <v>0</v>
      </c>
      <c r="I537" s="44">
        <v>3720644</v>
      </c>
      <c r="J537" s="44">
        <v>3199941</v>
      </c>
      <c r="K537" s="44">
        <v>0</v>
      </c>
      <c r="L537" s="44">
        <v>0</v>
      </c>
      <c r="M537" s="44">
        <v>0</v>
      </c>
      <c r="N537" s="44">
        <v>0</v>
      </c>
      <c r="O537" s="44">
        <v>0</v>
      </c>
      <c r="P537" s="44">
        <v>1606987</v>
      </c>
      <c r="Q537" s="44">
        <v>1343162</v>
      </c>
      <c r="R537" s="44">
        <v>746399</v>
      </c>
      <c r="S537" s="44">
        <v>123046</v>
      </c>
      <c r="T537" s="44">
        <v>51337</v>
      </c>
      <c r="U537" s="44">
        <v>486504</v>
      </c>
      <c r="V537" s="44">
        <v>34190</v>
      </c>
      <c r="W537" s="44">
        <v>0</v>
      </c>
      <c r="X537" s="44">
        <v>368313</v>
      </c>
      <c r="Y537" s="44">
        <v>0</v>
      </c>
      <c r="Z537" s="44">
        <v>0</v>
      </c>
      <c r="AA537" s="44">
        <v>32476653</v>
      </c>
      <c r="AB537" s="44">
        <v>0</v>
      </c>
      <c r="AC537" s="44">
        <v>0</v>
      </c>
    </row>
    <row r="538" spans="1:29" x14ac:dyDescent="0.3">
      <c r="A538" s="46" t="s">
        <v>1105</v>
      </c>
      <c r="B538" t="s">
        <v>2601</v>
      </c>
      <c r="C538">
        <v>1</v>
      </c>
      <c r="D538">
        <v>0</v>
      </c>
      <c r="E538" s="44">
        <v>9411808</v>
      </c>
      <c r="F538" s="44">
        <v>0</v>
      </c>
      <c r="G538" s="44">
        <v>627527</v>
      </c>
      <c r="H538" s="44">
        <v>0</v>
      </c>
      <c r="I538" s="44">
        <v>1941555</v>
      </c>
      <c r="J538" s="44">
        <v>2537104</v>
      </c>
      <c r="K538" s="44">
        <v>0</v>
      </c>
      <c r="L538" s="44">
        <v>0</v>
      </c>
      <c r="M538" s="44">
        <v>0</v>
      </c>
      <c r="N538" s="44">
        <v>0</v>
      </c>
      <c r="O538" s="44">
        <v>0</v>
      </c>
      <c r="P538" s="44">
        <v>1022731</v>
      </c>
      <c r="Q538" s="44">
        <v>175857</v>
      </c>
      <c r="R538" s="44">
        <v>383467</v>
      </c>
      <c r="S538" s="44">
        <v>47367</v>
      </c>
      <c r="T538" s="44">
        <v>19762</v>
      </c>
      <c r="U538" s="44">
        <v>187857</v>
      </c>
      <c r="V538" s="44">
        <v>32828</v>
      </c>
      <c r="W538" s="44">
        <v>0</v>
      </c>
      <c r="X538" s="44">
        <v>170101</v>
      </c>
      <c r="Y538" s="44">
        <v>0</v>
      </c>
      <c r="Z538" s="44">
        <v>0</v>
      </c>
      <c r="AA538" s="44">
        <v>16557964</v>
      </c>
      <c r="AB538" s="44">
        <v>0</v>
      </c>
      <c r="AC538" s="44">
        <v>0</v>
      </c>
    </row>
    <row r="539" spans="1:29" x14ac:dyDescent="0.3">
      <c r="A539" s="46" t="s">
        <v>1075</v>
      </c>
      <c r="B539" t="s">
        <v>2602</v>
      </c>
      <c r="C539">
        <v>1</v>
      </c>
      <c r="D539">
        <v>0</v>
      </c>
      <c r="E539" s="44">
        <v>23021632</v>
      </c>
      <c r="F539" s="44">
        <v>0</v>
      </c>
      <c r="G539" s="44">
        <v>3253567</v>
      </c>
      <c r="H539" s="44">
        <v>0</v>
      </c>
      <c r="I539" s="44">
        <v>5420768</v>
      </c>
      <c r="J539" s="44">
        <v>4703374</v>
      </c>
      <c r="K539" s="44">
        <v>0</v>
      </c>
      <c r="L539" s="44">
        <v>0</v>
      </c>
      <c r="M539" s="44">
        <v>0</v>
      </c>
      <c r="N539" s="44">
        <v>0</v>
      </c>
      <c r="O539" s="44">
        <v>0</v>
      </c>
      <c r="P539" s="44">
        <v>2102533</v>
      </c>
      <c r="Q539" s="44">
        <v>703853</v>
      </c>
      <c r="R539" s="44">
        <v>639043</v>
      </c>
      <c r="S539" s="44">
        <v>70152</v>
      </c>
      <c r="T539" s="44">
        <v>38887</v>
      </c>
      <c r="U539" s="44">
        <v>358888</v>
      </c>
      <c r="V539" s="44">
        <v>39807</v>
      </c>
      <c r="W539" s="44">
        <v>0</v>
      </c>
      <c r="X539" s="44">
        <v>378000</v>
      </c>
      <c r="Y539" s="44">
        <v>0</v>
      </c>
      <c r="Z539" s="44">
        <v>0</v>
      </c>
      <c r="AA539" s="44">
        <v>40730504</v>
      </c>
      <c r="AB539" s="44">
        <v>0</v>
      </c>
      <c r="AC539" s="44">
        <v>0</v>
      </c>
    </row>
    <row r="540" spans="1:29" x14ac:dyDescent="0.3">
      <c r="A540" s="46" t="s">
        <v>1161</v>
      </c>
      <c r="B540" t="s">
        <v>2603</v>
      </c>
      <c r="C540">
        <v>1</v>
      </c>
      <c r="D540">
        <v>0</v>
      </c>
      <c r="E540" s="44">
        <v>21753298</v>
      </c>
      <c r="F540" s="44">
        <v>0</v>
      </c>
      <c r="G540" s="44">
        <v>2827798</v>
      </c>
      <c r="H540" s="44">
        <v>0</v>
      </c>
      <c r="I540" s="44">
        <v>4758621</v>
      </c>
      <c r="J540" s="44">
        <v>2332009</v>
      </c>
      <c r="K540" s="44">
        <v>0</v>
      </c>
      <c r="L540" s="44">
        <v>0</v>
      </c>
      <c r="M540" s="44">
        <v>0</v>
      </c>
      <c r="N540" s="44">
        <v>0</v>
      </c>
      <c r="O540" s="44">
        <v>0</v>
      </c>
      <c r="P540" s="44">
        <v>2481068</v>
      </c>
      <c r="Q540" s="44">
        <v>1327261</v>
      </c>
      <c r="R540" s="44">
        <v>947198</v>
      </c>
      <c r="S540" s="44">
        <v>127600</v>
      </c>
      <c r="T540" s="44">
        <v>45040</v>
      </c>
      <c r="U540" s="44">
        <v>369072</v>
      </c>
      <c r="V540" s="44">
        <v>98327</v>
      </c>
      <c r="W540" s="44">
        <v>0</v>
      </c>
      <c r="X540" s="44">
        <v>280825</v>
      </c>
      <c r="Y540" s="44">
        <v>0</v>
      </c>
      <c r="Z540" s="44">
        <v>0</v>
      </c>
      <c r="AA540" s="44">
        <v>37348117</v>
      </c>
      <c r="AB540" s="44">
        <v>0</v>
      </c>
      <c r="AC540" s="44">
        <v>176371</v>
      </c>
    </row>
    <row r="541" spans="1:29" x14ac:dyDescent="0.3">
      <c r="A541" s="46" t="s">
        <v>1059</v>
      </c>
      <c r="B541" t="s">
        <v>2604</v>
      </c>
      <c r="C541">
        <v>1</v>
      </c>
      <c r="D541">
        <v>0</v>
      </c>
      <c r="E541" s="44">
        <v>31956509</v>
      </c>
      <c r="F541" s="44">
        <v>0</v>
      </c>
      <c r="G541" s="44">
        <v>2717904</v>
      </c>
      <c r="H541" s="44">
        <v>0</v>
      </c>
      <c r="I541" s="44">
        <v>4428537</v>
      </c>
      <c r="J541" s="44">
        <v>3694734</v>
      </c>
      <c r="K541" s="44">
        <v>0</v>
      </c>
      <c r="L541" s="44">
        <v>0</v>
      </c>
      <c r="M541" s="44">
        <v>0</v>
      </c>
      <c r="N541" s="44">
        <v>0</v>
      </c>
      <c r="O541" s="44">
        <v>0</v>
      </c>
      <c r="P541" s="44">
        <v>1793573</v>
      </c>
      <c r="Q541" s="44">
        <v>1572382</v>
      </c>
      <c r="R541" s="44">
        <v>430897</v>
      </c>
      <c r="S541" s="44">
        <v>99183</v>
      </c>
      <c r="T541" s="44">
        <v>41381</v>
      </c>
      <c r="U541" s="44">
        <v>377402</v>
      </c>
      <c r="V541" s="44">
        <v>98861</v>
      </c>
      <c r="W541" s="44">
        <v>0</v>
      </c>
      <c r="X541" s="44">
        <v>2534350</v>
      </c>
      <c r="Y541" s="44">
        <v>0</v>
      </c>
      <c r="Z541" s="44">
        <v>0</v>
      </c>
      <c r="AA541" s="44">
        <v>49745713</v>
      </c>
      <c r="AB541" s="44">
        <v>0</v>
      </c>
      <c r="AC541" s="44">
        <v>757890</v>
      </c>
    </row>
    <row r="542" spans="1:29" x14ac:dyDescent="0.3">
      <c r="A542" s="46" t="s">
        <v>1111</v>
      </c>
      <c r="B542" t="s">
        <v>2605</v>
      </c>
      <c r="C542">
        <v>1</v>
      </c>
      <c r="D542">
        <v>0</v>
      </c>
      <c r="E542" s="44">
        <v>14794193</v>
      </c>
      <c r="F542" s="44">
        <v>0</v>
      </c>
      <c r="G542" s="44">
        <v>1027361</v>
      </c>
      <c r="H542" s="44">
        <v>0</v>
      </c>
      <c r="I542" s="44">
        <v>1881986</v>
      </c>
      <c r="J542" s="44">
        <v>3964745</v>
      </c>
      <c r="K542" s="44">
        <v>0</v>
      </c>
      <c r="L542" s="44">
        <v>0</v>
      </c>
      <c r="M542" s="44">
        <v>0</v>
      </c>
      <c r="N542" s="44">
        <v>0</v>
      </c>
      <c r="O542" s="44">
        <v>0</v>
      </c>
      <c r="P542" s="44">
        <v>935417</v>
      </c>
      <c r="Q542" s="44">
        <v>493787</v>
      </c>
      <c r="R542" s="44">
        <v>259688</v>
      </c>
      <c r="S542" s="44">
        <v>41900</v>
      </c>
      <c r="T542" s="44">
        <v>17481</v>
      </c>
      <c r="U542" s="44">
        <v>172129</v>
      </c>
      <c r="V542" s="44">
        <v>37364</v>
      </c>
      <c r="W542" s="44">
        <v>0</v>
      </c>
      <c r="X542" s="44">
        <v>0</v>
      </c>
      <c r="Y542" s="44">
        <v>0</v>
      </c>
      <c r="Z542" s="44">
        <v>0</v>
      </c>
      <c r="AA542" s="44">
        <v>23626051</v>
      </c>
      <c r="AB542" s="44">
        <v>0</v>
      </c>
      <c r="AC542" s="44">
        <v>0</v>
      </c>
    </row>
    <row r="543" spans="1:29" x14ac:dyDescent="0.3">
      <c r="A543" s="46" t="s">
        <v>1085</v>
      </c>
      <c r="B543" t="s">
        <v>2606</v>
      </c>
      <c r="C543">
        <v>1</v>
      </c>
      <c r="D543">
        <v>0</v>
      </c>
      <c r="E543" s="44">
        <v>26823253</v>
      </c>
      <c r="F543" s="44">
        <v>0</v>
      </c>
      <c r="G543" s="44">
        <v>1721431</v>
      </c>
      <c r="H543" s="44">
        <v>0</v>
      </c>
      <c r="I543" s="44">
        <v>2441144</v>
      </c>
      <c r="J543" s="44">
        <v>3734169</v>
      </c>
      <c r="K543" s="44">
        <v>0</v>
      </c>
      <c r="L543" s="44">
        <v>0</v>
      </c>
      <c r="M543" s="44">
        <v>0</v>
      </c>
      <c r="N543" s="44">
        <v>0</v>
      </c>
      <c r="O543" s="44">
        <v>0</v>
      </c>
      <c r="P543" s="44">
        <v>1806443</v>
      </c>
      <c r="Q543" s="44">
        <v>526536</v>
      </c>
      <c r="R543" s="44">
        <v>305723</v>
      </c>
      <c r="S543" s="44">
        <v>60699</v>
      </c>
      <c r="T543" s="44">
        <v>25325</v>
      </c>
      <c r="U543" s="44">
        <v>229331</v>
      </c>
      <c r="V543" s="44">
        <v>54325</v>
      </c>
      <c r="W543" s="44">
        <v>0</v>
      </c>
      <c r="X543" s="44">
        <v>213300</v>
      </c>
      <c r="Y543" s="44">
        <v>0</v>
      </c>
      <c r="Z543" s="44">
        <v>0</v>
      </c>
      <c r="AA543" s="44">
        <v>37941679</v>
      </c>
      <c r="AB543" s="44">
        <v>0</v>
      </c>
      <c r="AC543" s="44">
        <v>0</v>
      </c>
    </row>
    <row r="544" spans="1:29" x14ac:dyDescent="0.3">
      <c r="A544" s="46" t="s">
        <v>1151</v>
      </c>
      <c r="B544" t="s">
        <v>2607</v>
      </c>
      <c r="C544">
        <v>1</v>
      </c>
      <c r="D544">
        <v>0</v>
      </c>
      <c r="E544" s="44">
        <v>18637842</v>
      </c>
      <c r="F544" s="44">
        <v>0</v>
      </c>
      <c r="G544" s="44">
        <v>1729079</v>
      </c>
      <c r="H544" s="44">
        <v>0</v>
      </c>
      <c r="I544" s="44">
        <v>1471896</v>
      </c>
      <c r="J544" s="44">
        <v>2064190</v>
      </c>
      <c r="K544" s="44">
        <v>0</v>
      </c>
      <c r="L544" s="44">
        <v>0</v>
      </c>
      <c r="M544" s="44">
        <v>0</v>
      </c>
      <c r="N544" s="44">
        <v>0</v>
      </c>
      <c r="O544" s="44">
        <v>0</v>
      </c>
      <c r="P544" s="44">
        <v>1284582</v>
      </c>
      <c r="Q544" s="44">
        <v>488000</v>
      </c>
      <c r="R544" s="44">
        <v>121342</v>
      </c>
      <c r="S544" s="44">
        <v>44057</v>
      </c>
      <c r="T544" s="44">
        <v>18381</v>
      </c>
      <c r="U544" s="44">
        <v>171896</v>
      </c>
      <c r="V544" s="44">
        <v>39430</v>
      </c>
      <c r="W544" s="44">
        <v>0</v>
      </c>
      <c r="X544" s="44">
        <v>0</v>
      </c>
      <c r="Y544" s="44">
        <v>10766</v>
      </c>
      <c r="Z544" s="44">
        <v>0</v>
      </c>
      <c r="AA544" s="44">
        <v>26081461</v>
      </c>
      <c r="AB544" s="44">
        <v>0</v>
      </c>
      <c r="AC544" s="44">
        <v>0</v>
      </c>
    </row>
    <row r="545" spans="1:29" x14ac:dyDescent="0.3">
      <c r="A545" s="46" t="s">
        <v>1061</v>
      </c>
      <c r="B545" t="s">
        <v>1972</v>
      </c>
      <c r="C545">
        <v>1</v>
      </c>
      <c r="D545">
        <v>0</v>
      </c>
      <c r="E545" s="44">
        <v>10771161</v>
      </c>
      <c r="F545" s="44">
        <v>0</v>
      </c>
      <c r="G545" s="44">
        <v>1440718</v>
      </c>
      <c r="H545" s="44">
        <v>0</v>
      </c>
      <c r="I545" s="44">
        <v>693900</v>
      </c>
      <c r="J545" s="44">
        <v>3160660</v>
      </c>
      <c r="K545" s="44">
        <v>0</v>
      </c>
      <c r="L545" s="44">
        <v>0</v>
      </c>
      <c r="M545" s="44">
        <v>0</v>
      </c>
      <c r="N545" s="44">
        <v>0</v>
      </c>
      <c r="O545" s="44">
        <v>0</v>
      </c>
      <c r="P545" s="44">
        <v>1261038</v>
      </c>
      <c r="Q545" s="44">
        <v>452160</v>
      </c>
      <c r="R545" s="44">
        <v>23800</v>
      </c>
      <c r="S545" s="44">
        <v>32552</v>
      </c>
      <c r="T545" s="44">
        <v>13581</v>
      </c>
      <c r="U545" s="44">
        <v>129723</v>
      </c>
      <c r="V545" s="44">
        <v>27083</v>
      </c>
      <c r="W545" s="44">
        <v>0</v>
      </c>
      <c r="X545" s="44">
        <v>0</v>
      </c>
      <c r="Y545" s="44">
        <v>44958</v>
      </c>
      <c r="Z545" s="44">
        <v>0</v>
      </c>
      <c r="AA545" s="44">
        <v>18051334</v>
      </c>
      <c r="AB545" s="44">
        <v>0</v>
      </c>
      <c r="AC545" s="44">
        <v>0</v>
      </c>
    </row>
    <row r="546" spans="1:29" x14ac:dyDescent="0.3">
      <c r="A546" s="46" t="s">
        <v>1107</v>
      </c>
      <c r="B546" t="s">
        <v>2608</v>
      </c>
      <c r="C546">
        <v>1</v>
      </c>
      <c r="D546">
        <v>0</v>
      </c>
      <c r="E546" s="44">
        <v>9345767</v>
      </c>
      <c r="F546" s="44">
        <v>0</v>
      </c>
      <c r="G546" s="44">
        <v>545250</v>
      </c>
      <c r="H546" s="44">
        <v>0</v>
      </c>
      <c r="I546" s="44">
        <v>1611743</v>
      </c>
      <c r="J546" s="44">
        <v>2323900</v>
      </c>
      <c r="K546" s="44">
        <v>0</v>
      </c>
      <c r="L546" s="44">
        <v>0</v>
      </c>
      <c r="M546" s="44">
        <v>0</v>
      </c>
      <c r="N546" s="44">
        <v>0</v>
      </c>
      <c r="O546" s="44">
        <v>0</v>
      </c>
      <c r="P546" s="44">
        <v>1249003</v>
      </c>
      <c r="Q546" s="44">
        <v>233303</v>
      </c>
      <c r="R546" s="44">
        <v>678123</v>
      </c>
      <c r="S546" s="44">
        <v>52610</v>
      </c>
      <c r="T546" s="44">
        <v>21950</v>
      </c>
      <c r="U546" s="44">
        <v>208885</v>
      </c>
      <c r="V546" s="44">
        <v>13854</v>
      </c>
      <c r="W546" s="44">
        <v>0</v>
      </c>
      <c r="X546" s="44">
        <v>0</v>
      </c>
      <c r="Y546" s="44">
        <v>33531</v>
      </c>
      <c r="Z546" s="44">
        <v>0</v>
      </c>
      <c r="AA546" s="44">
        <v>16317919</v>
      </c>
      <c r="AB546" s="44">
        <v>0</v>
      </c>
      <c r="AC546" s="44">
        <v>0</v>
      </c>
    </row>
    <row r="547" spans="1:29" x14ac:dyDescent="0.3">
      <c r="A547" s="46" t="s">
        <v>1077</v>
      </c>
      <c r="B547" t="s">
        <v>2609</v>
      </c>
      <c r="C547">
        <v>1</v>
      </c>
      <c r="D547">
        <v>0</v>
      </c>
      <c r="E547" s="44">
        <v>32610526</v>
      </c>
      <c r="F547" s="44">
        <v>0</v>
      </c>
      <c r="G547" s="44">
        <v>3199157</v>
      </c>
      <c r="H547" s="44">
        <v>0</v>
      </c>
      <c r="I547" s="44">
        <v>4765936</v>
      </c>
      <c r="J547" s="44">
        <v>8336327</v>
      </c>
      <c r="K547" s="44">
        <v>0</v>
      </c>
      <c r="L547" s="44">
        <v>0</v>
      </c>
      <c r="M547" s="44">
        <v>0</v>
      </c>
      <c r="N547" s="44">
        <v>0</v>
      </c>
      <c r="O547" s="44">
        <v>0</v>
      </c>
      <c r="P547" s="44">
        <v>3676538</v>
      </c>
      <c r="Q547" s="44">
        <v>1939573</v>
      </c>
      <c r="R547" s="44">
        <v>400965</v>
      </c>
      <c r="S547" s="44">
        <v>86255</v>
      </c>
      <c r="T547" s="44">
        <v>35987</v>
      </c>
      <c r="U547" s="44">
        <v>347636</v>
      </c>
      <c r="V547" s="44">
        <v>62984</v>
      </c>
      <c r="W547" s="44">
        <v>0</v>
      </c>
      <c r="X547" s="44">
        <v>385838</v>
      </c>
      <c r="Y547" s="44">
        <v>101341</v>
      </c>
      <c r="Z547" s="44">
        <v>0</v>
      </c>
      <c r="AA547" s="44">
        <v>55949063</v>
      </c>
      <c r="AB547" s="44">
        <v>0</v>
      </c>
      <c r="AC547" s="44">
        <v>0</v>
      </c>
    </row>
    <row r="548" spans="1:29" x14ac:dyDescent="0.3">
      <c r="A548" s="46" t="s">
        <v>1175</v>
      </c>
      <c r="B548" t="s">
        <v>2610</v>
      </c>
      <c r="C548">
        <v>1</v>
      </c>
      <c r="D548">
        <v>0</v>
      </c>
      <c r="E548" s="44">
        <v>24050024</v>
      </c>
      <c r="F548" s="44">
        <v>0</v>
      </c>
      <c r="G548" s="44">
        <v>1155461</v>
      </c>
      <c r="H548" s="44">
        <v>0</v>
      </c>
      <c r="I548" s="44">
        <v>2197912</v>
      </c>
      <c r="J548" s="44">
        <v>2646183</v>
      </c>
      <c r="K548" s="44">
        <v>0</v>
      </c>
      <c r="L548" s="44">
        <v>0</v>
      </c>
      <c r="M548" s="44">
        <v>0</v>
      </c>
      <c r="N548" s="44">
        <v>0</v>
      </c>
      <c r="O548" s="44">
        <v>0</v>
      </c>
      <c r="P548" s="44">
        <v>1262944</v>
      </c>
      <c r="Q548" s="44">
        <v>738983</v>
      </c>
      <c r="R548" s="44">
        <v>397489</v>
      </c>
      <c r="S548" s="44">
        <v>86390</v>
      </c>
      <c r="T548" s="44">
        <v>36043</v>
      </c>
      <c r="U548" s="44">
        <v>251174</v>
      </c>
      <c r="V548" s="44">
        <v>72852</v>
      </c>
      <c r="W548" s="44">
        <v>0</v>
      </c>
      <c r="X548" s="44">
        <v>0</v>
      </c>
      <c r="Y548" s="44">
        <v>91039</v>
      </c>
      <c r="Z548" s="44">
        <v>0</v>
      </c>
      <c r="AA548" s="44">
        <v>32986494</v>
      </c>
      <c r="AB548" s="44">
        <v>0</v>
      </c>
      <c r="AC548" s="44">
        <v>0</v>
      </c>
    </row>
    <row r="549" spans="1:29" x14ac:dyDescent="0.3">
      <c r="A549" s="46" t="s">
        <v>1063</v>
      </c>
      <c r="B549" t="s">
        <v>2611</v>
      </c>
      <c r="C549">
        <v>1</v>
      </c>
      <c r="D549">
        <v>0</v>
      </c>
      <c r="E549" s="44">
        <v>212754016</v>
      </c>
      <c r="F549" s="44">
        <v>0</v>
      </c>
      <c r="G549" s="44">
        <v>7048331</v>
      </c>
      <c r="H549" s="44">
        <v>0</v>
      </c>
      <c r="I549" s="44">
        <v>20746035</v>
      </c>
      <c r="J549" s="44">
        <v>15109377</v>
      </c>
      <c r="K549" s="44">
        <v>0</v>
      </c>
      <c r="L549" s="44">
        <v>0</v>
      </c>
      <c r="M549" s="44">
        <v>0</v>
      </c>
      <c r="N549" s="44">
        <v>0</v>
      </c>
      <c r="O549" s="44">
        <v>0</v>
      </c>
      <c r="P549" s="44">
        <v>6345454</v>
      </c>
      <c r="Q549" s="44">
        <v>12835605</v>
      </c>
      <c r="R549" s="44">
        <v>2011451</v>
      </c>
      <c r="S549" s="44">
        <v>288965</v>
      </c>
      <c r="T549" s="44">
        <v>120562</v>
      </c>
      <c r="U549" s="44">
        <v>1148690</v>
      </c>
      <c r="V549" s="44">
        <v>391661</v>
      </c>
      <c r="W549" s="44">
        <v>0</v>
      </c>
      <c r="X549" s="44">
        <v>8183623</v>
      </c>
      <c r="Y549" s="44">
        <v>0</v>
      </c>
      <c r="Z549" s="44">
        <v>0</v>
      </c>
      <c r="AA549" s="44">
        <v>286983770</v>
      </c>
      <c r="AB549" s="44">
        <v>0</v>
      </c>
      <c r="AC549" s="44">
        <v>5959943</v>
      </c>
    </row>
    <row r="550" spans="1:29" x14ac:dyDescent="0.3">
      <c r="A550" s="46" t="s">
        <v>1071</v>
      </c>
      <c r="B550" t="s">
        <v>2612</v>
      </c>
      <c r="C550">
        <v>1</v>
      </c>
      <c r="D550">
        <v>0</v>
      </c>
      <c r="E550" s="44">
        <v>78703759</v>
      </c>
      <c r="F550" s="44">
        <v>0</v>
      </c>
      <c r="G550" s="44">
        <v>7350865</v>
      </c>
      <c r="H550" s="44">
        <v>0</v>
      </c>
      <c r="I550" s="44">
        <v>9146439</v>
      </c>
      <c r="J550" s="44">
        <v>6219312</v>
      </c>
      <c r="K550" s="44">
        <v>0</v>
      </c>
      <c r="L550" s="44">
        <v>0</v>
      </c>
      <c r="M550" s="44">
        <v>0</v>
      </c>
      <c r="N550" s="44">
        <v>0</v>
      </c>
      <c r="O550" s="44">
        <v>0</v>
      </c>
      <c r="P550" s="44">
        <v>3529429</v>
      </c>
      <c r="Q550" s="44">
        <v>6433010</v>
      </c>
      <c r="R550" s="44">
        <v>868406</v>
      </c>
      <c r="S550" s="44">
        <v>118477</v>
      </c>
      <c r="T550" s="44">
        <v>49431</v>
      </c>
      <c r="U550" s="44">
        <v>473922</v>
      </c>
      <c r="V550" s="44">
        <v>154076</v>
      </c>
      <c r="W550" s="44">
        <v>0</v>
      </c>
      <c r="X550" s="44">
        <v>1608684</v>
      </c>
      <c r="Y550" s="44">
        <v>0</v>
      </c>
      <c r="Z550" s="44">
        <v>2459141</v>
      </c>
      <c r="AA550" s="44">
        <v>117114951</v>
      </c>
      <c r="AB550" s="44">
        <v>0</v>
      </c>
      <c r="AC550" s="44">
        <v>2032346</v>
      </c>
    </row>
    <row r="551" spans="1:29" x14ac:dyDescent="0.3">
      <c r="A551" s="46" t="s">
        <v>1095</v>
      </c>
      <c r="B551" t="s">
        <v>2613</v>
      </c>
      <c r="C551">
        <v>1</v>
      </c>
      <c r="D551">
        <v>0</v>
      </c>
      <c r="E551" s="44">
        <v>202883</v>
      </c>
      <c r="F551" s="44">
        <v>0</v>
      </c>
      <c r="G551" s="44">
        <v>50000</v>
      </c>
      <c r="H551" s="44">
        <v>0</v>
      </c>
      <c r="I551" s="44">
        <v>39353</v>
      </c>
      <c r="J551" s="44">
        <v>17397</v>
      </c>
      <c r="K551" s="44">
        <v>0</v>
      </c>
      <c r="L551" s="44">
        <v>0</v>
      </c>
      <c r="M551" s="44">
        <v>0</v>
      </c>
      <c r="N551" s="44">
        <v>0</v>
      </c>
      <c r="O551" s="44">
        <v>0</v>
      </c>
      <c r="P551" s="44">
        <v>59633</v>
      </c>
      <c r="Q551" s="44">
        <v>0</v>
      </c>
      <c r="R551" s="44">
        <v>0</v>
      </c>
      <c r="S551" s="44">
        <v>450</v>
      </c>
      <c r="T551" s="44">
        <v>125</v>
      </c>
      <c r="U551" s="44">
        <v>1340</v>
      </c>
      <c r="V551" s="44">
        <v>0</v>
      </c>
      <c r="W551" s="44">
        <v>0</v>
      </c>
      <c r="X551" s="44">
        <v>0</v>
      </c>
      <c r="Y551" s="44">
        <v>0</v>
      </c>
      <c r="Z551" s="44">
        <v>0</v>
      </c>
      <c r="AA551" s="44">
        <v>371181</v>
      </c>
      <c r="AB551" s="44">
        <v>0</v>
      </c>
      <c r="AC551" s="44">
        <v>0</v>
      </c>
    </row>
    <row r="552" spans="1:29" x14ac:dyDescent="0.3">
      <c r="A552" s="46" t="s">
        <v>1155</v>
      </c>
      <c r="B552" t="s">
        <v>1979</v>
      </c>
      <c r="C552">
        <v>1</v>
      </c>
      <c r="D552">
        <v>0</v>
      </c>
      <c r="E552" s="44">
        <v>6490820</v>
      </c>
      <c r="F552" s="44">
        <v>0</v>
      </c>
      <c r="G552" s="44">
        <v>1167111</v>
      </c>
      <c r="H552" s="44">
        <v>0</v>
      </c>
      <c r="I552" s="44">
        <v>1362459</v>
      </c>
      <c r="J552" s="44">
        <v>1777202</v>
      </c>
      <c r="K552" s="44">
        <v>100939</v>
      </c>
      <c r="L552" s="44">
        <v>0</v>
      </c>
      <c r="M552" s="44">
        <v>0</v>
      </c>
      <c r="N552" s="44">
        <v>0</v>
      </c>
      <c r="O552" s="44">
        <v>0</v>
      </c>
      <c r="P552" s="44">
        <v>1001829</v>
      </c>
      <c r="Q552" s="44">
        <v>231322</v>
      </c>
      <c r="R552" s="44">
        <v>90753</v>
      </c>
      <c r="S552" s="44">
        <v>31803</v>
      </c>
      <c r="T552" s="44">
        <v>13268</v>
      </c>
      <c r="U552" s="44">
        <v>125587</v>
      </c>
      <c r="V552" s="44">
        <v>16903</v>
      </c>
      <c r="W552" s="44">
        <v>0</v>
      </c>
      <c r="X552" s="44">
        <v>0</v>
      </c>
      <c r="Y552" s="44">
        <v>0</v>
      </c>
      <c r="Z552" s="44">
        <v>0</v>
      </c>
      <c r="AA552" s="44">
        <v>12409996</v>
      </c>
      <c r="AB552" s="44">
        <v>0</v>
      </c>
      <c r="AC552" s="44">
        <v>0</v>
      </c>
    </row>
    <row r="553" spans="1:29" x14ac:dyDescent="0.3">
      <c r="A553" s="46" t="s">
        <v>1143</v>
      </c>
      <c r="B553" t="s">
        <v>2614</v>
      </c>
      <c r="C553">
        <v>1</v>
      </c>
      <c r="D553">
        <v>0</v>
      </c>
      <c r="E553" s="44">
        <v>17218765</v>
      </c>
      <c r="F553" s="44">
        <v>1348049</v>
      </c>
      <c r="G553" s="44">
        <v>2256813</v>
      </c>
      <c r="H553" s="44">
        <v>0</v>
      </c>
      <c r="I553" s="44">
        <v>4457199</v>
      </c>
      <c r="J553" s="44">
        <v>2611119</v>
      </c>
      <c r="K553" s="44">
        <v>0</v>
      </c>
      <c r="L553" s="44">
        <v>0</v>
      </c>
      <c r="M553" s="44">
        <v>0</v>
      </c>
      <c r="N553" s="44">
        <v>0</v>
      </c>
      <c r="O553" s="44">
        <v>0</v>
      </c>
      <c r="P553" s="44">
        <v>1952264</v>
      </c>
      <c r="Q553" s="44">
        <v>1305934</v>
      </c>
      <c r="R553" s="44">
        <v>156201</v>
      </c>
      <c r="S553" s="44">
        <v>95858</v>
      </c>
      <c r="T553" s="44">
        <v>34358</v>
      </c>
      <c r="U553" s="44">
        <v>365461</v>
      </c>
      <c r="V553" s="44">
        <v>51103</v>
      </c>
      <c r="W553" s="44">
        <v>0</v>
      </c>
      <c r="X553" s="44">
        <v>673254</v>
      </c>
      <c r="Y553" s="44">
        <v>0</v>
      </c>
      <c r="Z553" s="44">
        <v>0</v>
      </c>
      <c r="AA553" s="44">
        <v>32526378</v>
      </c>
      <c r="AB553" s="44">
        <v>0</v>
      </c>
      <c r="AC553" s="44">
        <v>305458</v>
      </c>
    </row>
    <row r="554" spans="1:29" x14ac:dyDescent="0.3">
      <c r="A554" s="46" t="s">
        <v>1153</v>
      </c>
      <c r="B554" t="s">
        <v>1981</v>
      </c>
      <c r="C554">
        <v>1</v>
      </c>
      <c r="D554">
        <v>0</v>
      </c>
      <c r="E554" s="44">
        <v>397353</v>
      </c>
      <c r="F554" s="44">
        <v>0</v>
      </c>
      <c r="G554" s="44">
        <v>100000</v>
      </c>
      <c r="H554" s="44">
        <v>0</v>
      </c>
      <c r="I554" s="44">
        <v>22068</v>
      </c>
      <c r="J554" s="44">
        <v>39869</v>
      </c>
      <c r="K554" s="44">
        <v>0</v>
      </c>
      <c r="L554" s="44">
        <v>0</v>
      </c>
      <c r="M554" s="44">
        <v>0</v>
      </c>
      <c r="N554" s="44">
        <v>0</v>
      </c>
      <c r="O554" s="44">
        <v>0</v>
      </c>
      <c r="P554" s="44">
        <v>46784</v>
      </c>
      <c r="Q554" s="44">
        <v>0</v>
      </c>
      <c r="R554" s="44">
        <v>0</v>
      </c>
      <c r="S554" s="44">
        <v>1500</v>
      </c>
      <c r="T554" s="44">
        <v>0</v>
      </c>
      <c r="U554" s="44">
        <v>4104</v>
      </c>
      <c r="V554" s="44">
        <v>0</v>
      </c>
      <c r="W554" s="44">
        <v>0</v>
      </c>
      <c r="X554" s="44">
        <v>0</v>
      </c>
      <c r="Y554" s="44">
        <v>0</v>
      </c>
      <c r="Z554" s="44">
        <v>0</v>
      </c>
      <c r="AA554" s="44">
        <v>611678</v>
      </c>
      <c r="AB554" s="44">
        <v>0</v>
      </c>
      <c r="AC554" s="44">
        <v>0</v>
      </c>
    </row>
    <row r="555" spans="1:29" x14ac:dyDescent="0.3">
      <c r="A555" s="46" t="s">
        <v>1157</v>
      </c>
      <c r="B555" t="s">
        <v>2615</v>
      </c>
      <c r="C555">
        <v>1</v>
      </c>
      <c r="D555">
        <v>0</v>
      </c>
      <c r="E555" s="44">
        <v>26389123</v>
      </c>
      <c r="F555" s="44">
        <v>0</v>
      </c>
      <c r="G555" s="44">
        <v>1934010</v>
      </c>
      <c r="H555" s="44">
        <v>11545</v>
      </c>
      <c r="I555" s="44">
        <v>6171901</v>
      </c>
      <c r="J555" s="44">
        <v>6377956</v>
      </c>
      <c r="K555" s="44">
        <v>0</v>
      </c>
      <c r="L555" s="44">
        <v>0</v>
      </c>
      <c r="M555" s="44">
        <v>0</v>
      </c>
      <c r="N555" s="44">
        <v>0</v>
      </c>
      <c r="O555" s="44">
        <v>0</v>
      </c>
      <c r="P555" s="44">
        <v>3029165</v>
      </c>
      <c r="Q555" s="44">
        <v>977678</v>
      </c>
      <c r="R555" s="44">
        <v>796671</v>
      </c>
      <c r="S555" s="44">
        <v>149141</v>
      </c>
      <c r="T555" s="44">
        <v>62225</v>
      </c>
      <c r="U555" s="44">
        <v>548482</v>
      </c>
      <c r="V555" s="44">
        <v>95170</v>
      </c>
      <c r="W555" s="44">
        <v>0</v>
      </c>
      <c r="X555" s="44">
        <v>0</v>
      </c>
      <c r="Y555" s="44">
        <v>0</v>
      </c>
      <c r="Z555" s="44">
        <v>0</v>
      </c>
      <c r="AA555" s="44">
        <v>46543067</v>
      </c>
      <c r="AB555" s="44">
        <v>0</v>
      </c>
      <c r="AC555" s="44">
        <v>0</v>
      </c>
    </row>
    <row r="556" spans="1:29" x14ac:dyDescent="0.3">
      <c r="A556" s="46" t="s">
        <v>1113</v>
      </c>
      <c r="B556" t="s">
        <v>2616</v>
      </c>
      <c r="C556">
        <v>1</v>
      </c>
      <c r="D556">
        <v>0</v>
      </c>
      <c r="E556" s="44">
        <v>11050374</v>
      </c>
      <c r="F556" s="44">
        <v>0</v>
      </c>
      <c r="G556" s="44">
        <v>859400</v>
      </c>
      <c r="H556" s="44">
        <v>0</v>
      </c>
      <c r="I556" s="44">
        <v>1673893</v>
      </c>
      <c r="J556" s="44">
        <v>2656518</v>
      </c>
      <c r="K556" s="44">
        <v>0</v>
      </c>
      <c r="L556" s="44">
        <v>0</v>
      </c>
      <c r="M556" s="44">
        <v>0</v>
      </c>
      <c r="N556" s="44">
        <v>0</v>
      </c>
      <c r="O556" s="44">
        <v>0</v>
      </c>
      <c r="P556" s="44">
        <v>1488725</v>
      </c>
      <c r="Q556" s="44">
        <v>353231</v>
      </c>
      <c r="R556" s="44">
        <v>400070</v>
      </c>
      <c r="S556" s="44">
        <v>45734</v>
      </c>
      <c r="T556" s="44">
        <v>19081</v>
      </c>
      <c r="U556" s="44">
        <v>193856</v>
      </c>
      <c r="V556" s="44">
        <v>23200</v>
      </c>
      <c r="W556" s="44">
        <v>0</v>
      </c>
      <c r="X556" s="44">
        <v>0</v>
      </c>
      <c r="Y556" s="44">
        <v>26017</v>
      </c>
      <c r="Z556" s="44">
        <v>0</v>
      </c>
      <c r="AA556" s="44">
        <v>18790099</v>
      </c>
      <c r="AB556" s="44">
        <v>0</v>
      </c>
      <c r="AC556" s="44">
        <v>0</v>
      </c>
    </row>
    <row r="557" spans="1:29" x14ac:dyDescent="0.3">
      <c r="A557" s="46" t="s">
        <v>1141</v>
      </c>
      <c r="B557" t="s">
        <v>2617</v>
      </c>
      <c r="C557">
        <v>1</v>
      </c>
      <c r="D557">
        <v>0</v>
      </c>
      <c r="E557" s="44">
        <v>314863</v>
      </c>
      <c r="F557" s="44">
        <v>0</v>
      </c>
      <c r="G557" s="44">
        <v>147522</v>
      </c>
      <c r="H557" s="44">
        <v>0</v>
      </c>
      <c r="I557" s="44">
        <v>29053</v>
      </c>
      <c r="J557" s="44">
        <v>1484</v>
      </c>
      <c r="K557" s="44">
        <v>0</v>
      </c>
      <c r="L557" s="44">
        <v>0</v>
      </c>
      <c r="M557" s="44">
        <v>0</v>
      </c>
      <c r="N557" s="44">
        <v>0</v>
      </c>
      <c r="O557" s="44">
        <v>0</v>
      </c>
      <c r="P557" s="44">
        <v>90536</v>
      </c>
      <c r="Q557" s="44">
        <v>5540</v>
      </c>
      <c r="R557" s="44">
        <v>0</v>
      </c>
      <c r="S557" s="44">
        <v>3611</v>
      </c>
      <c r="T557" s="44">
        <v>1506</v>
      </c>
      <c r="U557" s="44">
        <v>18233</v>
      </c>
      <c r="V557" s="44">
        <v>0</v>
      </c>
      <c r="W557" s="44">
        <v>0</v>
      </c>
      <c r="X557" s="44">
        <v>27000</v>
      </c>
      <c r="Y557" s="44">
        <v>1864</v>
      </c>
      <c r="Z557" s="44">
        <v>0</v>
      </c>
      <c r="AA557" s="44">
        <v>641212</v>
      </c>
      <c r="AB557" s="44">
        <v>0</v>
      </c>
      <c r="AC557" s="44">
        <v>0</v>
      </c>
    </row>
    <row r="558" spans="1:29" x14ac:dyDescent="0.3">
      <c r="A558" s="46" t="s">
        <v>1177</v>
      </c>
      <c r="B558" t="s">
        <v>1985</v>
      </c>
      <c r="C558">
        <v>1</v>
      </c>
      <c r="D558">
        <v>0</v>
      </c>
      <c r="E558" s="44">
        <v>1567918</v>
      </c>
      <c r="F558" s="44">
        <v>0</v>
      </c>
      <c r="G558" s="44">
        <v>234417</v>
      </c>
      <c r="H558" s="44">
        <v>0</v>
      </c>
      <c r="I558" s="44">
        <v>75038</v>
      </c>
      <c r="J558" s="44">
        <v>200392</v>
      </c>
      <c r="K558" s="44">
        <v>0</v>
      </c>
      <c r="L558" s="44">
        <v>0</v>
      </c>
      <c r="M558" s="44">
        <v>0</v>
      </c>
      <c r="N558" s="44">
        <v>0</v>
      </c>
      <c r="O558" s="44">
        <v>0</v>
      </c>
      <c r="P558" s="44">
        <v>201669</v>
      </c>
      <c r="Q558" s="44">
        <v>42532</v>
      </c>
      <c r="R558" s="44">
        <v>45323</v>
      </c>
      <c r="S558" s="44">
        <v>27114</v>
      </c>
      <c r="T558" s="44">
        <v>11312</v>
      </c>
      <c r="U558" s="44">
        <v>56095</v>
      </c>
      <c r="V558" s="44">
        <v>0</v>
      </c>
      <c r="W558" s="44">
        <v>0</v>
      </c>
      <c r="X558" s="44">
        <v>63180</v>
      </c>
      <c r="Y558" s="44">
        <v>1830</v>
      </c>
      <c r="Z558" s="44">
        <v>0</v>
      </c>
      <c r="AA558" s="44">
        <v>2526820</v>
      </c>
      <c r="AB558" s="44">
        <v>0</v>
      </c>
      <c r="AC558" s="44">
        <v>0</v>
      </c>
    </row>
    <row r="559" spans="1:29" x14ac:dyDescent="0.3">
      <c r="A559" s="46" t="s">
        <v>1139</v>
      </c>
      <c r="B559" t="s">
        <v>2618</v>
      </c>
      <c r="C559">
        <v>1</v>
      </c>
      <c r="D559">
        <v>0</v>
      </c>
      <c r="E559" s="44">
        <v>212528</v>
      </c>
      <c r="F559" s="44">
        <v>0</v>
      </c>
      <c r="G559" s="44">
        <v>50000</v>
      </c>
      <c r="H559" s="44">
        <v>0</v>
      </c>
      <c r="I559" s="44">
        <v>14411</v>
      </c>
      <c r="J559" s="44">
        <v>7546</v>
      </c>
      <c r="K559" s="44">
        <v>0</v>
      </c>
      <c r="L559" s="44">
        <v>0</v>
      </c>
      <c r="M559" s="44">
        <v>0</v>
      </c>
      <c r="N559" s="44">
        <v>0</v>
      </c>
      <c r="O559" s="44">
        <v>0</v>
      </c>
      <c r="P559" s="44">
        <v>65415</v>
      </c>
      <c r="Q559" s="44">
        <v>0</v>
      </c>
      <c r="R559" s="44">
        <v>0</v>
      </c>
      <c r="S559" s="44">
        <v>1304</v>
      </c>
      <c r="T559" s="44">
        <v>543</v>
      </c>
      <c r="U559" s="44">
        <v>8621</v>
      </c>
      <c r="V559" s="44">
        <v>0</v>
      </c>
      <c r="W559" s="44">
        <v>0</v>
      </c>
      <c r="X559" s="44">
        <v>0</v>
      </c>
      <c r="Y559" s="44">
        <v>4495</v>
      </c>
      <c r="Z559" s="44">
        <v>0</v>
      </c>
      <c r="AA559" s="44">
        <v>364863</v>
      </c>
      <c r="AB559" s="44">
        <v>0</v>
      </c>
      <c r="AC559" s="44">
        <v>0</v>
      </c>
    </row>
    <row r="560" spans="1:29" x14ac:dyDescent="0.3">
      <c r="A560" s="46" t="s">
        <v>1103</v>
      </c>
      <c r="B560" t="s">
        <v>2619</v>
      </c>
      <c r="C560">
        <v>1</v>
      </c>
      <c r="D560">
        <v>0</v>
      </c>
      <c r="E560" s="44">
        <v>4146182</v>
      </c>
      <c r="F560" s="44">
        <v>0</v>
      </c>
      <c r="G560" s="44">
        <v>581735</v>
      </c>
      <c r="H560" s="44">
        <v>0</v>
      </c>
      <c r="I560" s="44">
        <v>659290</v>
      </c>
      <c r="J560" s="44">
        <v>266365</v>
      </c>
      <c r="K560" s="44">
        <v>0</v>
      </c>
      <c r="L560" s="44">
        <v>0</v>
      </c>
      <c r="M560" s="44">
        <v>0</v>
      </c>
      <c r="N560" s="44">
        <v>0</v>
      </c>
      <c r="O560" s="44">
        <v>0</v>
      </c>
      <c r="P560" s="44">
        <v>277558</v>
      </c>
      <c r="Q560" s="44">
        <v>103992</v>
      </c>
      <c r="R560" s="44">
        <v>82817</v>
      </c>
      <c r="S560" s="44">
        <v>30320</v>
      </c>
      <c r="T560" s="44">
        <v>12650</v>
      </c>
      <c r="U560" s="44">
        <v>126345</v>
      </c>
      <c r="V560" s="44">
        <v>2009</v>
      </c>
      <c r="W560" s="44">
        <v>0</v>
      </c>
      <c r="X560" s="44">
        <v>89100</v>
      </c>
      <c r="Y560" s="44">
        <v>0</v>
      </c>
      <c r="Z560" s="44">
        <v>0</v>
      </c>
      <c r="AA560" s="44">
        <v>6378363</v>
      </c>
      <c r="AB560" s="44">
        <v>0</v>
      </c>
      <c r="AC560" s="44">
        <v>0</v>
      </c>
    </row>
    <row r="561" spans="1:29" x14ac:dyDescent="0.3">
      <c r="A561" s="46" t="s">
        <v>1163</v>
      </c>
      <c r="B561" t="s">
        <v>2620</v>
      </c>
      <c r="C561">
        <v>1</v>
      </c>
      <c r="D561">
        <v>0</v>
      </c>
      <c r="E561" s="44">
        <v>1635849</v>
      </c>
      <c r="F561" s="44">
        <v>0</v>
      </c>
      <c r="G561" s="44">
        <v>119010</v>
      </c>
      <c r="H561" s="44">
        <v>1173</v>
      </c>
      <c r="I561" s="44">
        <v>193907</v>
      </c>
      <c r="J561" s="44">
        <v>440251</v>
      </c>
      <c r="K561" s="44">
        <v>0</v>
      </c>
      <c r="L561" s="44">
        <v>0</v>
      </c>
      <c r="M561" s="44">
        <v>0</v>
      </c>
      <c r="N561" s="44">
        <v>0</v>
      </c>
      <c r="O561" s="44">
        <v>0</v>
      </c>
      <c r="P561" s="44">
        <v>215778</v>
      </c>
      <c r="Q561" s="44">
        <v>45319</v>
      </c>
      <c r="R561" s="44">
        <v>3710</v>
      </c>
      <c r="S561" s="44">
        <v>27024</v>
      </c>
      <c r="T561" s="44">
        <v>11275</v>
      </c>
      <c r="U561" s="44">
        <v>88540</v>
      </c>
      <c r="V561" s="44">
        <v>0</v>
      </c>
      <c r="W561" s="44">
        <v>0</v>
      </c>
      <c r="X561" s="44">
        <v>102600</v>
      </c>
      <c r="Y561" s="44">
        <v>4890</v>
      </c>
      <c r="Z561" s="44">
        <v>0</v>
      </c>
      <c r="AA561" s="44">
        <v>2889326</v>
      </c>
      <c r="AB561" s="44">
        <v>0</v>
      </c>
      <c r="AC561" s="44">
        <v>0</v>
      </c>
    </row>
    <row r="562" spans="1:29" x14ac:dyDescent="0.3">
      <c r="A562" s="46" t="s">
        <v>1065</v>
      </c>
      <c r="B562" t="s">
        <v>2621</v>
      </c>
      <c r="C562">
        <v>1</v>
      </c>
      <c r="D562">
        <v>0</v>
      </c>
      <c r="E562" s="44">
        <v>505597</v>
      </c>
      <c r="F562" s="44">
        <v>0</v>
      </c>
      <c r="G562" s="44">
        <v>50000</v>
      </c>
      <c r="H562" s="44">
        <v>0</v>
      </c>
      <c r="I562" s="44">
        <v>44215</v>
      </c>
      <c r="J562" s="44">
        <v>17482</v>
      </c>
      <c r="K562" s="44">
        <v>0</v>
      </c>
      <c r="L562" s="44">
        <v>0</v>
      </c>
      <c r="M562" s="44">
        <v>0</v>
      </c>
      <c r="N562" s="44">
        <v>0</v>
      </c>
      <c r="O562" s="44">
        <v>0</v>
      </c>
      <c r="P562" s="44">
        <v>187008</v>
      </c>
      <c r="Q562" s="44">
        <v>0</v>
      </c>
      <c r="R562" s="44">
        <v>0</v>
      </c>
      <c r="S562" s="44">
        <v>4150</v>
      </c>
      <c r="T562" s="44">
        <v>0</v>
      </c>
      <c r="U562" s="44">
        <v>12990</v>
      </c>
      <c r="V562" s="44">
        <v>0</v>
      </c>
      <c r="W562" s="44">
        <v>0</v>
      </c>
      <c r="X562" s="44">
        <v>0</v>
      </c>
      <c r="Y562" s="44">
        <v>0</v>
      </c>
      <c r="Z562" s="44">
        <v>0</v>
      </c>
      <c r="AA562" s="44">
        <v>821442</v>
      </c>
      <c r="AB562" s="44">
        <v>0</v>
      </c>
      <c r="AC562" s="44">
        <v>0</v>
      </c>
    </row>
    <row r="563" spans="1:29" x14ac:dyDescent="0.3">
      <c r="A563" s="46" t="s">
        <v>1091</v>
      </c>
      <c r="B563" t="s">
        <v>1990</v>
      </c>
      <c r="C563">
        <v>1</v>
      </c>
      <c r="D563">
        <v>0</v>
      </c>
      <c r="E563" s="44">
        <v>18204872</v>
      </c>
      <c r="F563" s="44">
        <v>0</v>
      </c>
      <c r="G563" s="44">
        <v>894355</v>
      </c>
      <c r="H563" s="44">
        <v>0</v>
      </c>
      <c r="I563" s="44">
        <v>2409245</v>
      </c>
      <c r="J563" s="44">
        <v>10793323</v>
      </c>
      <c r="K563" s="44">
        <v>1789457</v>
      </c>
      <c r="L563" s="44">
        <v>0</v>
      </c>
      <c r="M563" s="44">
        <v>0</v>
      </c>
      <c r="N563" s="44">
        <v>0</v>
      </c>
      <c r="O563" s="44">
        <v>0</v>
      </c>
      <c r="P563" s="44">
        <v>1214550</v>
      </c>
      <c r="Q563" s="44">
        <v>1261357</v>
      </c>
      <c r="R563" s="44">
        <v>101374</v>
      </c>
      <c r="S563" s="44">
        <v>49689</v>
      </c>
      <c r="T563" s="44">
        <v>20731</v>
      </c>
      <c r="U563" s="44">
        <v>193682</v>
      </c>
      <c r="V563" s="44">
        <v>49046</v>
      </c>
      <c r="W563" s="44">
        <v>0</v>
      </c>
      <c r="X563" s="44">
        <v>129720</v>
      </c>
      <c r="Y563" s="44">
        <v>117918</v>
      </c>
      <c r="Z563" s="44">
        <v>0</v>
      </c>
      <c r="AA563" s="44">
        <v>37229319</v>
      </c>
      <c r="AB563" s="44">
        <v>0</v>
      </c>
      <c r="AC563" s="44">
        <v>0</v>
      </c>
    </row>
    <row r="564" spans="1:29" x14ac:dyDescent="0.3">
      <c r="A564" s="46" t="s">
        <v>1171</v>
      </c>
      <c r="B564" t="s">
        <v>1991</v>
      </c>
      <c r="C564">
        <v>1</v>
      </c>
      <c r="D564">
        <v>0</v>
      </c>
      <c r="E564" s="44">
        <v>492085</v>
      </c>
      <c r="F564" s="44">
        <v>0</v>
      </c>
      <c r="G564" s="44">
        <v>287815</v>
      </c>
      <c r="H564" s="44">
        <v>0</v>
      </c>
      <c r="I564" s="44">
        <v>79225</v>
      </c>
      <c r="J564" s="44">
        <v>29015</v>
      </c>
      <c r="K564" s="44">
        <v>0</v>
      </c>
      <c r="L564" s="44">
        <v>0</v>
      </c>
      <c r="M564" s="44">
        <v>0</v>
      </c>
      <c r="N564" s="44">
        <v>0</v>
      </c>
      <c r="O564" s="44">
        <v>0</v>
      </c>
      <c r="P564" s="44">
        <v>70500</v>
      </c>
      <c r="Q564" s="44">
        <v>50643</v>
      </c>
      <c r="R564" s="44">
        <v>0</v>
      </c>
      <c r="S564" s="44">
        <v>3895</v>
      </c>
      <c r="T564" s="44">
        <v>1625</v>
      </c>
      <c r="U564" s="44">
        <v>25805</v>
      </c>
      <c r="V564" s="44">
        <v>0</v>
      </c>
      <c r="W564" s="44">
        <v>0</v>
      </c>
      <c r="X564" s="44">
        <v>54000</v>
      </c>
      <c r="Y564" s="44">
        <v>15263</v>
      </c>
      <c r="Z564" s="44">
        <v>0</v>
      </c>
      <c r="AA564" s="44">
        <v>1109871</v>
      </c>
      <c r="AB564" s="44">
        <v>0</v>
      </c>
      <c r="AC564" s="44">
        <v>0</v>
      </c>
    </row>
    <row r="565" spans="1:29" x14ac:dyDescent="0.3">
      <c r="A565" s="46" t="s">
        <v>1089</v>
      </c>
      <c r="B565" t="s">
        <v>2622</v>
      </c>
      <c r="C565">
        <v>1</v>
      </c>
      <c r="D565">
        <v>0</v>
      </c>
      <c r="E565" s="44">
        <v>812358</v>
      </c>
      <c r="F565" s="44">
        <v>0</v>
      </c>
      <c r="G565" s="44">
        <v>133715</v>
      </c>
      <c r="H565" s="44">
        <v>0</v>
      </c>
      <c r="I565" s="44">
        <v>89528</v>
      </c>
      <c r="J565" s="44">
        <v>4228</v>
      </c>
      <c r="K565" s="44">
        <v>0</v>
      </c>
      <c r="L565" s="44">
        <v>0</v>
      </c>
      <c r="M565" s="44">
        <v>0</v>
      </c>
      <c r="N565" s="44">
        <v>0</v>
      </c>
      <c r="O565" s="44">
        <v>0</v>
      </c>
      <c r="P565" s="44">
        <v>278230</v>
      </c>
      <c r="Q565" s="44">
        <v>417</v>
      </c>
      <c r="R565" s="44">
        <v>0</v>
      </c>
      <c r="S565" s="44">
        <v>5843</v>
      </c>
      <c r="T565" s="44">
        <v>2437</v>
      </c>
      <c r="U565" s="44">
        <v>47591</v>
      </c>
      <c r="V565" s="44">
        <v>0</v>
      </c>
      <c r="W565" s="44">
        <v>0</v>
      </c>
      <c r="X565" s="44">
        <v>0</v>
      </c>
      <c r="Y565" s="44">
        <v>0</v>
      </c>
      <c r="Z565" s="44">
        <v>0</v>
      </c>
      <c r="AA565" s="44">
        <v>1374347</v>
      </c>
      <c r="AB565" s="44">
        <v>0</v>
      </c>
      <c r="AC565" s="44">
        <v>0</v>
      </c>
    </row>
    <row r="566" spans="1:29" x14ac:dyDescent="0.3">
      <c r="A566" s="46" t="s">
        <v>1133</v>
      </c>
      <c r="B566" t="s">
        <v>2623</v>
      </c>
      <c r="C566">
        <v>1</v>
      </c>
      <c r="D566">
        <v>0</v>
      </c>
      <c r="E566" s="44">
        <v>250902</v>
      </c>
      <c r="F566" s="44">
        <v>0</v>
      </c>
      <c r="G566" s="44">
        <v>100000</v>
      </c>
      <c r="H566" s="44">
        <v>0</v>
      </c>
      <c r="I566" s="44">
        <v>16146</v>
      </c>
      <c r="J566" s="44">
        <v>8190</v>
      </c>
      <c r="K566" s="44">
        <v>0</v>
      </c>
      <c r="L566" s="44">
        <v>0</v>
      </c>
      <c r="M566" s="44">
        <v>0</v>
      </c>
      <c r="N566" s="44">
        <v>0</v>
      </c>
      <c r="O566" s="44">
        <v>0</v>
      </c>
      <c r="P566" s="44">
        <v>25581</v>
      </c>
      <c r="Q566" s="44">
        <v>0</v>
      </c>
      <c r="R566" s="44">
        <v>0</v>
      </c>
      <c r="S566" s="44">
        <v>1214</v>
      </c>
      <c r="T566" s="44">
        <v>481</v>
      </c>
      <c r="U566" s="44">
        <v>7573</v>
      </c>
      <c r="V566" s="44">
        <v>0</v>
      </c>
      <c r="W566" s="44">
        <v>0</v>
      </c>
      <c r="X566" s="44">
        <v>0</v>
      </c>
      <c r="Y566" s="44">
        <v>0</v>
      </c>
      <c r="Z566" s="44">
        <v>0</v>
      </c>
      <c r="AA566" s="44">
        <v>410087</v>
      </c>
      <c r="AB566" s="44">
        <v>0</v>
      </c>
      <c r="AC566" s="44">
        <v>0</v>
      </c>
    </row>
    <row r="567" spans="1:29" x14ac:dyDescent="0.3">
      <c r="A567" s="46" t="s">
        <v>1097</v>
      </c>
      <c r="B567" t="s">
        <v>1994</v>
      </c>
      <c r="C567">
        <v>1</v>
      </c>
      <c r="D567">
        <v>0</v>
      </c>
      <c r="E567" s="44">
        <v>164840</v>
      </c>
      <c r="F567" s="44">
        <v>0</v>
      </c>
      <c r="G567" s="44">
        <v>100000</v>
      </c>
      <c r="H567" s="44">
        <v>0</v>
      </c>
      <c r="I567" s="44">
        <v>462</v>
      </c>
      <c r="J567" s="44">
        <v>3955</v>
      </c>
      <c r="K567" s="44">
        <v>0</v>
      </c>
      <c r="L567" s="44">
        <v>0</v>
      </c>
      <c r="M567" s="44">
        <v>0</v>
      </c>
      <c r="N567" s="44">
        <v>0</v>
      </c>
      <c r="O567" s="44">
        <v>0</v>
      </c>
      <c r="P567" s="44">
        <v>17762</v>
      </c>
      <c r="Q567" s="44">
        <v>0</v>
      </c>
      <c r="R567" s="44">
        <v>0</v>
      </c>
      <c r="S567" s="44">
        <v>839</v>
      </c>
      <c r="T567" s="44">
        <v>0</v>
      </c>
      <c r="U567" s="44">
        <v>1340</v>
      </c>
      <c r="V567" s="44">
        <v>0</v>
      </c>
      <c r="W567" s="44">
        <v>0</v>
      </c>
      <c r="X567" s="44">
        <v>5400</v>
      </c>
      <c r="Y567" s="44">
        <v>0</v>
      </c>
      <c r="Z567" s="44">
        <v>0</v>
      </c>
      <c r="AA567" s="44">
        <v>294598</v>
      </c>
      <c r="AB567" s="44">
        <v>0</v>
      </c>
      <c r="AC567" s="44">
        <v>0</v>
      </c>
    </row>
    <row r="568" spans="1:29" x14ac:dyDescent="0.3">
      <c r="A568" s="46" t="s">
        <v>1165</v>
      </c>
      <c r="B568" t="s">
        <v>2624</v>
      </c>
      <c r="C568">
        <v>1</v>
      </c>
      <c r="D568">
        <v>0</v>
      </c>
      <c r="E568" s="44">
        <v>1280843</v>
      </c>
      <c r="F568" s="44">
        <v>0</v>
      </c>
      <c r="G568" s="44">
        <v>298147</v>
      </c>
      <c r="H568" s="44">
        <v>0</v>
      </c>
      <c r="I568" s="44">
        <v>43678</v>
      </c>
      <c r="J568" s="44">
        <v>39486</v>
      </c>
      <c r="K568" s="44">
        <v>0</v>
      </c>
      <c r="L568" s="44">
        <v>0</v>
      </c>
      <c r="M568" s="44">
        <v>0</v>
      </c>
      <c r="N568" s="44">
        <v>0</v>
      </c>
      <c r="O568" s="44">
        <v>0</v>
      </c>
      <c r="P568" s="44">
        <v>155005</v>
      </c>
      <c r="Q568" s="44">
        <v>5303</v>
      </c>
      <c r="R568" s="44">
        <v>15679</v>
      </c>
      <c r="S568" s="44">
        <v>11730</v>
      </c>
      <c r="T568" s="44">
        <v>4893</v>
      </c>
      <c r="U568" s="44">
        <v>46251</v>
      </c>
      <c r="V568" s="44">
        <v>0</v>
      </c>
      <c r="W568" s="44">
        <v>0</v>
      </c>
      <c r="X568" s="44">
        <v>54000</v>
      </c>
      <c r="Y568" s="44">
        <v>10292</v>
      </c>
      <c r="Z568" s="44">
        <v>0</v>
      </c>
      <c r="AA568" s="44">
        <v>1965307</v>
      </c>
      <c r="AB568" s="44">
        <v>0</v>
      </c>
      <c r="AC568" s="44">
        <v>0</v>
      </c>
    </row>
    <row r="569" spans="1:29" x14ac:dyDescent="0.3">
      <c r="A569" s="46" t="s">
        <v>1099</v>
      </c>
      <c r="B569" t="s">
        <v>2625</v>
      </c>
      <c r="C569">
        <v>1</v>
      </c>
      <c r="D569">
        <v>0</v>
      </c>
      <c r="E569" s="44">
        <v>1212221</v>
      </c>
      <c r="F569" s="44">
        <v>0</v>
      </c>
      <c r="G569" s="44">
        <v>148016</v>
      </c>
      <c r="H569" s="44">
        <v>186</v>
      </c>
      <c r="I569" s="44">
        <v>17073</v>
      </c>
      <c r="J569" s="44">
        <v>67180</v>
      </c>
      <c r="K569" s="44">
        <v>0</v>
      </c>
      <c r="L569" s="44">
        <v>0</v>
      </c>
      <c r="M569" s="44">
        <v>0</v>
      </c>
      <c r="N569" s="44">
        <v>0</v>
      </c>
      <c r="O569" s="44">
        <v>0</v>
      </c>
      <c r="P569" s="44">
        <v>100434</v>
      </c>
      <c r="Q569" s="44">
        <v>20435</v>
      </c>
      <c r="R569" s="44">
        <v>0</v>
      </c>
      <c r="S569" s="44">
        <v>9423</v>
      </c>
      <c r="T569" s="44">
        <v>3931</v>
      </c>
      <c r="U569" s="44">
        <v>34077</v>
      </c>
      <c r="V569" s="44">
        <v>0</v>
      </c>
      <c r="W569" s="44">
        <v>0</v>
      </c>
      <c r="X569" s="44">
        <v>0</v>
      </c>
      <c r="Y569" s="44">
        <v>0</v>
      </c>
      <c r="Z569" s="44">
        <v>0</v>
      </c>
      <c r="AA569" s="44">
        <v>1612976</v>
      </c>
      <c r="AB569" s="44">
        <v>0</v>
      </c>
      <c r="AC569" s="44">
        <v>0</v>
      </c>
    </row>
    <row r="570" spans="1:29" x14ac:dyDescent="0.3">
      <c r="A570" s="46" t="s">
        <v>1119</v>
      </c>
      <c r="B570" t="s">
        <v>1997</v>
      </c>
      <c r="C570">
        <v>1</v>
      </c>
      <c r="D570">
        <v>0</v>
      </c>
      <c r="E570" s="44">
        <v>1781299</v>
      </c>
      <c r="F570" s="44">
        <v>0</v>
      </c>
      <c r="G570" s="44">
        <v>499848</v>
      </c>
      <c r="H570" s="44">
        <v>0</v>
      </c>
      <c r="I570" s="44">
        <v>71126</v>
      </c>
      <c r="J570" s="44">
        <v>225022</v>
      </c>
      <c r="K570" s="44">
        <v>64216</v>
      </c>
      <c r="L570" s="44">
        <v>0</v>
      </c>
      <c r="M570" s="44">
        <v>0</v>
      </c>
      <c r="N570" s="44">
        <v>0</v>
      </c>
      <c r="O570" s="44">
        <v>0</v>
      </c>
      <c r="P570" s="44">
        <v>211555</v>
      </c>
      <c r="Q570" s="44">
        <v>82127</v>
      </c>
      <c r="R570" s="44">
        <v>0</v>
      </c>
      <c r="S570" s="44">
        <v>16928</v>
      </c>
      <c r="T570" s="44">
        <v>5920</v>
      </c>
      <c r="U570" s="44">
        <v>66580</v>
      </c>
      <c r="V570" s="44">
        <v>0</v>
      </c>
      <c r="W570" s="44">
        <v>0</v>
      </c>
      <c r="X570" s="44">
        <v>54000</v>
      </c>
      <c r="Y570" s="44">
        <v>10413</v>
      </c>
      <c r="Z570" s="44">
        <v>0</v>
      </c>
      <c r="AA570" s="44">
        <v>3089034</v>
      </c>
      <c r="AB570" s="44">
        <v>0</v>
      </c>
      <c r="AC570" s="44">
        <v>0</v>
      </c>
    </row>
    <row r="571" spans="1:29" x14ac:dyDescent="0.3">
      <c r="A571" s="46" t="s">
        <v>1186</v>
      </c>
      <c r="B571" t="s">
        <v>2724</v>
      </c>
      <c r="C571">
        <v>1</v>
      </c>
      <c r="D571">
        <v>0</v>
      </c>
      <c r="E571" s="44">
        <v>14452177</v>
      </c>
      <c r="F571" s="44">
        <v>0</v>
      </c>
      <c r="G571" s="44">
        <v>1256108</v>
      </c>
      <c r="H571" s="44">
        <v>0</v>
      </c>
      <c r="I571" s="44">
        <v>2913694</v>
      </c>
      <c r="J571" s="44">
        <v>1225980</v>
      </c>
      <c r="K571" s="44">
        <v>0</v>
      </c>
      <c r="L571" s="44">
        <v>0</v>
      </c>
      <c r="M571" s="44">
        <v>0</v>
      </c>
      <c r="N571" s="44">
        <v>0</v>
      </c>
      <c r="O571" s="44">
        <v>0</v>
      </c>
      <c r="P571" s="44">
        <v>1764697</v>
      </c>
      <c r="Q571" s="44">
        <v>677571</v>
      </c>
      <c r="R571" s="44">
        <v>336822</v>
      </c>
      <c r="S571" s="44">
        <v>27324</v>
      </c>
      <c r="T571" s="44">
        <v>11400</v>
      </c>
      <c r="U571" s="44">
        <v>106773</v>
      </c>
      <c r="V571" s="44">
        <v>29928</v>
      </c>
      <c r="W571" s="44">
        <v>0</v>
      </c>
      <c r="X571" s="44">
        <v>145087</v>
      </c>
      <c r="Y571" s="44">
        <v>0</v>
      </c>
      <c r="Z571" s="44">
        <v>0</v>
      </c>
      <c r="AA571" s="44">
        <v>22947561</v>
      </c>
      <c r="AB571" s="44">
        <v>0</v>
      </c>
      <c r="AC571" s="44">
        <v>186523</v>
      </c>
    </row>
    <row r="572" spans="1:29" x14ac:dyDescent="0.3">
      <c r="A572" s="46" t="s">
        <v>1184</v>
      </c>
      <c r="B572" t="s">
        <v>2626</v>
      </c>
      <c r="C572">
        <v>1</v>
      </c>
      <c r="D572">
        <v>0</v>
      </c>
      <c r="E572" s="44">
        <v>3585806</v>
      </c>
      <c r="F572" s="44">
        <v>0</v>
      </c>
      <c r="G572" s="44">
        <v>277167</v>
      </c>
      <c r="H572" s="44">
        <v>0</v>
      </c>
      <c r="I572" s="44">
        <v>457937</v>
      </c>
      <c r="J572" s="44">
        <v>647717</v>
      </c>
      <c r="K572" s="44">
        <v>0</v>
      </c>
      <c r="L572" s="44">
        <v>0</v>
      </c>
      <c r="M572" s="44">
        <v>0</v>
      </c>
      <c r="N572" s="44">
        <v>0</v>
      </c>
      <c r="O572" s="44">
        <v>0</v>
      </c>
      <c r="P572" s="44">
        <v>597486</v>
      </c>
      <c r="Q572" s="44">
        <v>39589</v>
      </c>
      <c r="R572" s="44">
        <v>137368</v>
      </c>
      <c r="S572" s="44">
        <v>10037</v>
      </c>
      <c r="T572" s="44">
        <v>4062</v>
      </c>
      <c r="U572" s="44">
        <v>20009</v>
      </c>
      <c r="V572" s="44">
        <v>870</v>
      </c>
      <c r="W572" s="44">
        <v>0</v>
      </c>
      <c r="X572" s="44">
        <v>62100</v>
      </c>
      <c r="Y572" s="44">
        <v>0</v>
      </c>
      <c r="Z572" s="44">
        <v>0</v>
      </c>
      <c r="AA572" s="44">
        <v>5840148</v>
      </c>
      <c r="AB572" s="44">
        <v>0</v>
      </c>
      <c r="AC572" s="44">
        <v>0</v>
      </c>
    </row>
    <row r="573" spans="1:29" x14ac:dyDescent="0.3">
      <c r="A573" s="46" t="s">
        <v>1188</v>
      </c>
      <c r="B573" t="s">
        <v>2627</v>
      </c>
      <c r="C573">
        <v>1</v>
      </c>
      <c r="D573">
        <v>0</v>
      </c>
      <c r="E573" s="44">
        <v>17805680</v>
      </c>
      <c r="F573" s="44">
        <v>0</v>
      </c>
      <c r="G573" s="44">
        <v>622393</v>
      </c>
      <c r="H573" s="44">
        <v>11040</v>
      </c>
      <c r="I573" s="44">
        <v>2692572</v>
      </c>
      <c r="J573" s="44">
        <v>3564091</v>
      </c>
      <c r="K573" s="44">
        <v>0</v>
      </c>
      <c r="L573" s="44">
        <v>0</v>
      </c>
      <c r="M573" s="44">
        <v>0</v>
      </c>
      <c r="N573" s="44">
        <v>0</v>
      </c>
      <c r="O573" s="44">
        <v>0</v>
      </c>
      <c r="P573" s="44">
        <v>2513223</v>
      </c>
      <c r="Q573" s="44">
        <v>578419</v>
      </c>
      <c r="R573" s="44">
        <v>558441</v>
      </c>
      <c r="S573" s="44">
        <v>26066</v>
      </c>
      <c r="T573" s="44">
        <v>10875</v>
      </c>
      <c r="U573" s="44">
        <v>102346</v>
      </c>
      <c r="V573" s="44">
        <v>31076</v>
      </c>
      <c r="W573" s="44">
        <v>0</v>
      </c>
      <c r="X573" s="44">
        <v>450834</v>
      </c>
      <c r="Y573" s="44">
        <v>0</v>
      </c>
      <c r="Z573" s="44">
        <v>0</v>
      </c>
      <c r="AA573" s="44">
        <v>28967056</v>
      </c>
      <c r="AB573" s="44">
        <v>0</v>
      </c>
      <c r="AC573" s="44">
        <v>141704</v>
      </c>
    </row>
    <row r="574" spans="1:29" x14ac:dyDescent="0.3">
      <c r="A574" s="46" t="s">
        <v>1198</v>
      </c>
      <c r="B574" t="s">
        <v>2628</v>
      </c>
      <c r="C574">
        <v>1</v>
      </c>
      <c r="D574">
        <v>0</v>
      </c>
      <c r="E574" s="44">
        <v>6695935</v>
      </c>
      <c r="F574" s="44">
        <v>0</v>
      </c>
      <c r="G574" s="44">
        <v>312668</v>
      </c>
      <c r="H574" s="44">
        <v>0</v>
      </c>
      <c r="I574" s="44">
        <v>1750609</v>
      </c>
      <c r="J574" s="44">
        <v>826741</v>
      </c>
      <c r="K574" s="44">
        <v>0</v>
      </c>
      <c r="L574" s="44">
        <v>0</v>
      </c>
      <c r="M574" s="44">
        <v>0</v>
      </c>
      <c r="N574" s="44">
        <v>0</v>
      </c>
      <c r="O574" s="44">
        <v>0</v>
      </c>
      <c r="P574" s="44">
        <v>1006189</v>
      </c>
      <c r="Q574" s="44">
        <v>224226</v>
      </c>
      <c r="R574" s="44">
        <v>175359</v>
      </c>
      <c r="S574" s="44">
        <v>14771</v>
      </c>
      <c r="T574" s="44">
        <v>6162</v>
      </c>
      <c r="U574" s="44">
        <v>57085</v>
      </c>
      <c r="V574" s="44">
        <v>7040</v>
      </c>
      <c r="W574" s="44">
        <v>0</v>
      </c>
      <c r="X574" s="44">
        <v>555522</v>
      </c>
      <c r="Y574" s="44">
        <v>0</v>
      </c>
      <c r="Z574" s="44">
        <v>0</v>
      </c>
      <c r="AA574" s="44">
        <v>11632307</v>
      </c>
      <c r="AB574" s="44">
        <v>0</v>
      </c>
      <c r="AC574" s="44">
        <v>0</v>
      </c>
    </row>
    <row r="575" spans="1:29" x14ac:dyDescent="0.3">
      <c r="A575" s="46" t="s">
        <v>1194</v>
      </c>
      <c r="B575" t="s">
        <v>2629</v>
      </c>
      <c r="C575">
        <v>1</v>
      </c>
      <c r="D575">
        <v>0</v>
      </c>
      <c r="E575" s="44">
        <v>1946538</v>
      </c>
      <c r="F575" s="44">
        <v>0</v>
      </c>
      <c r="G575" s="44">
        <v>259709</v>
      </c>
      <c r="H575" s="44">
        <v>0</v>
      </c>
      <c r="I575" s="44">
        <v>212749</v>
      </c>
      <c r="J575" s="44">
        <v>435650</v>
      </c>
      <c r="K575" s="44">
        <v>0</v>
      </c>
      <c r="L575" s="44">
        <v>0</v>
      </c>
      <c r="M575" s="44">
        <v>0</v>
      </c>
      <c r="N575" s="44">
        <v>0</v>
      </c>
      <c r="O575" s="44">
        <v>0</v>
      </c>
      <c r="P575" s="44">
        <v>214049</v>
      </c>
      <c r="Q575" s="44">
        <v>17441</v>
      </c>
      <c r="R575" s="44">
        <v>14996</v>
      </c>
      <c r="S575" s="44">
        <v>3491</v>
      </c>
      <c r="T575" s="44">
        <v>1456</v>
      </c>
      <c r="U575" s="44">
        <v>7942</v>
      </c>
      <c r="V575" s="44">
        <v>344</v>
      </c>
      <c r="W575" s="44">
        <v>0</v>
      </c>
      <c r="X575" s="44">
        <v>40500</v>
      </c>
      <c r="Y575" s="44">
        <v>0</v>
      </c>
      <c r="Z575" s="44">
        <v>0</v>
      </c>
      <c r="AA575" s="44">
        <v>3154865</v>
      </c>
      <c r="AB575" s="44">
        <v>0</v>
      </c>
      <c r="AC575" s="44">
        <v>0</v>
      </c>
    </row>
    <row r="576" spans="1:29" x14ac:dyDescent="0.3">
      <c r="A576" s="46" t="s">
        <v>1190</v>
      </c>
      <c r="B576" t="s">
        <v>2003</v>
      </c>
      <c r="C576">
        <v>0</v>
      </c>
      <c r="D576">
        <v>0</v>
      </c>
      <c r="E576" s="44">
        <v>0</v>
      </c>
      <c r="F576" s="44">
        <v>0</v>
      </c>
      <c r="G576" s="44">
        <v>0</v>
      </c>
      <c r="H576" s="44">
        <v>0</v>
      </c>
      <c r="I576" s="44">
        <v>0</v>
      </c>
      <c r="J576" s="44">
        <v>0</v>
      </c>
      <c r="K576" s="44">
        <v>0</v>
      </c>
      <c r="L576" s="44">
        <v>0</v>
      </c>
      <c r="M576" s="44">
        <v>0</v>
      </c>
      <c r="N576" s="44">
        <v>0</v>
      </c>
      <c r="O576" s="44">
        <v>0</v>
      </c>
      <c r="P576" s="44">
        <v>0</v>
      </c>
      <c r="Q576" s="44">
        <v>0</v>
      </c>
      <c r="R576" s="44">
        <v>0</v>
      </c>
      <c r="S576" s="44">
        <v>0</v>
      </c>
      <c r="T576" s="44">
        <v>0</v>
      </c>
      <c r="U576" s="44">
        <v>0</v>
      </c>
      <c r="V576" s="44">
        <v>0</v>
      </c>
      <c r="W576" s="44">
        <v>0</v>
      </c>
      <c r="X576" s="44">
        <v>0</v>
      </c>
      <c r="Y576" s="44">
        <v>0</v>
      </c>
      <c r="Z576" s="44">
        <v>0</v>
      </c>
      <c r="AA576" s="44">
        <v>0</v>
      </c>
      <c r="AB576" s="44">
        <v>0</v>
      </c>
      <c r="AC576" s="44">
        <v>0</v>
      </c>
    </row>
    <row r="577" spans="1:29" x14ac:dyDescent="0.3">
      <c r="A577" s="46" t="s">
        <v>1192</v>
      </c>
      <c r="B577" t="s">
        <v>2630</v>
      </c>
      <c r="C577">
        <v>1</v>
      </c>
      <c r="D577">
        <v>0</v>
      </c>
      <c r="E577" s="44">
        <v>26511582</v>
      </c>
      <c r="F577" s="44">
        <v>0</v>
      </c>
      <c r="G577" s="44">
        <v>1124077</v>
      </c>
      <c r="H577" s="44">
        <v>38753</v>
      </c>
      <c r="I577" s="44">
        <v>3353185</v>
      </c>
      <c r="J577" s="44">
        <v>2514779</v>
      </c>
      <c r="K577" s="44">
        <v>0</v>
      </c>
      <c r="L577" s="44">
        <v>0</v>
      </c>
      <c r="M577" s="44">
        <v>0</v>
      </c>
      <c r="N577" s="44">
        <v>0</v>
      </c>
      <c r="O577" s="44">
        <v>0</v>
      </c>
      <c r="P577" s="44">
        <v>2405778</v>
      </c>
      <c r="Q577" s="44">
        <v>1354493</v>
      </c>
      <c r="R577" s="44">
        <v>699018</v>
      </c>
      <c r="S577" s="44">
        <v>49434</v>
      </c>
      <c r="T577" s="44">
        <v>20625</v>
      </c>
      <c r="U577" s="44">
        <v>243194</v>
      </c>
      <c r="V577" s="44">
        <v>40010</v>
      </c>
      <c r="W577" s="44">
        <v>0</v>
      </c>
      <c r="X577" s="44">
        <v>1188002</v>
      </c>
      <c r="Y577" s="44">
        <v>0</v>
      </c>
      <c r="Z577" s="44">
        <v>0</v>
      </c>
      <c r="AA577" s="44">
        <v>39542930</v>
      </c>
      <c r="AB577" s="44">
        <v>0</v>
      </c>
      <c r="AC577" s="44">
        <v>185418</v>
      </c>
    </row>
    <row r="578" spans="1:29" x14ac:dyDescent="0.3">
      <c r="A578" s="46" t="s">
        <v>1196</v>
      </c>
      <c r="B578" t="s">
        <v>2631</v>
      </c>
      <c r="C578">
        <v>1</v>
      </c>
      <c r="D578">
        <v>0</v>
      </c>
      <c r="E578" s="44">
        <v>10433006</v>
      </c>
      <c r="F578" s="44">
        <v>0</v>
      </c>
      <c r="G578" s="44">
        <v>634084</v>
      </c>
      <c r="H578" s="44">
        <v>3386</v>
      </c>
      <c r="I578" s="44">
        <v>989264</v>
      </c>
      <c r="J578" s="44">
        <v>2787323</v>
      </c>
      <c r="K578" s="44">
        <v>431927</v>
      </c>
      <c r="L578" s="44">
        <v>0</v>
      </c>
      <c r="M578" s="44">
        <v>0</v>
      </c>
      <c r="N578" s="44">
        <v>0</v>
      </c>
      <c r="O578" s="44">
        <v>0</v>
      </c>
      <c r="P578" s="44">
        <v>822379</v>
      </c>
      <c r="Q578" s="44">
        <v>40057</v>
      </c>
      <c r="R578" s="44">
        <v>153083</v>
      </c>
      <c r="S578" s="44">
        <v>15954</v>
      </c>
      <c r="T578" s="44">
        <v>6656</v>
      </c>
      <c r="U578" s="44">
        <v>63435</v>
      </c>
      <c r="V578" s="44">
        <v>7964</v>
      </c>
      <c r="W578" s="44">
        <v>0</v>
      </c>
      <c r="X578" s="44">
        <v>0</v>
      </c>
      <c r="Y578" s="44">
        <v>0</v>
      </c>
      <c r="Z578" s="44">
        <v>0</v>
      </c>
      <c r="AA578" s="44">
        <v>16388518</v>
      </c>
      <c r="AB578" s="44">
        <v>0</v>
      </c>
      <c r="AC578" s="44">
        <v>0</v>
      </c>
    </row>
    <row r="579" spans="1:29" x14ac:dyDescent="0.3">
      <c r="A579" s="46" t="s">
        <v>1211</v>
      </c>
      <c r="B579" t="s">
        <v>2632</v>
      </c>
      <c r="C579">
        <v>1</v>
      </c>
      <c r="D579">
        <v>0</v>
      </c>
      <c r="E579" s="44">
        <v>14962704</v>
      </c>
      <c r="F579" s="44">
        <v>0</v>
      </c>
      <c r="G579" s="44">
        <v>0</v>
      </c>
      <c r="H579" s="44">
        <v>1256</v>
      </c>
      <c r="I579" s="44">
        <v>1235955</v>
      </c>
      <c r="J579" s="44">
        <v>4118424</v>
      </c>
      <c r="K579" s="44">
        <v>0</v>
      </c>
      <c r="L579" s="44">
        <v>0</v>
      </c>
      <c r="M579" s="44">
        <v>0</v>
      </c>
      <c r="N579" s="44">
        <v>0</v>
      </c>
      <c r="O579" s="44">
        <v>0</v>
      </c>
      <c r="P579" s="44">
        <v>1958771</v>
      </c>
      <c r="Q579" s="44">
        <v>329918</v>
      </c>
      <c r="R579" s="44">
        <v>0</v>
      </c>
      <c r="S579" s="44">
        <v>22201</v>
      </c>
      <c r="T579" s="44">
        <v>9262</v>
      </c>
      <c r="U579" s="44">
        <v>85744</v>
      </c>
      <c r="V579" s="44">
        <v>28764</v>
      </c>
      <c r="W579" s="44">
        <v>0</v>
      </c>
      <c r="X579" s="44">
        <v>704012</v>
      </c>
      <c r="Y579" s="44">
        <v>0</v>
      </c>
      <c r="Z579" s="44">
        <v>0</v>
      </c>
      <c r="AA579" s="44">
        <v>23457011</v>
      </c>
      <c r="AB579" s="44">
        <v>0</v>
      </c>
      <c r="AC579" s="44">
        <v>120319</v>
      </c>
    </row>
    <row r="580" spans="1:29" x14ac:dyDescent="0.3">
      <c r="A580" s="46" t="s">
        <v>1201</v>
      </c>
      <c r="B580" t="s">
        <v>2633</v>
      </c>
      <c r="C580">
        <v>1</v>
      </c>
      <c r="D580">
        <v>0</v>
      </c>
      <c r="E580" s="44">
        <v>7970015</v>
      </c>
      <c r="F580" s="44">
        <v>0</v>
      </c>
      <c r="G580" s="44">
        <v>0</v>
      </c>
      <c r="H580" s="44">
        <v>0</v>
      </c>
      <c r="I580" s="44">
        <v>960165</v>
      </c>
      <c r="J580" s="44">
        <v>1209624</v>
      </c>
      <c r="K580" s="44">
        <v>0</v>
      </c>
      <c r="L580" s="44">
        <v>0</v>
      </c>
      <c r="M580" s="44">
        <v>0</v>
      </c>
      <c r="N580" s="44">
        <v>0</v>
      </c>
      <c r="O580" s="44">
        <v>0</v>
      </c>
      <c r="P580" s="44">
        <v>915387</v>
      </c>
      <c r="Q580" s="44">
        <v>179921</v>
      </c>
      <c r="R580" s="44">
        <v>37513</v>
      </c>
      <c r="S580" s="44">
        <v>11071</v>
      </c>
      <c r="T580" s="44">
        <v>4618</v>
      </c>
      <c r="U580" s="44">
        <v>43047</v>
      </c>
      <c r="V580" s="44">
        <v>14433</v>
      </c>
      <c r="W580" s="44">
        <v>0</v>
      </c>
      <c r="X580" s="44">
        <v>322938</v>
      </c>
      <c r="Y580" s="44">
        <v>0</v>
      </c>
      <c r="Z580" s="44">
        <v>0</v>
      </c>
      <c r="AA580" s="44">
        <v>11668732</v>
      </c>
      <c r="AB580" s="44">
        <v>0</v>
      </c>
      <c r="AC580" s="44">
        <v>100000</v>
      </c>
    </row>
    <row r="581" spans="1:29" x14ac:dyDescent="0.3">
      <c r="A581" s="46" t="s">
        <v>1203</v>
      </c>
      <c r="B581" t="s">
        <v>2634</v>
      </c>
      <c r="C581">
        <v>1</v>
      </c>
      <c r="D581">
        <v>0</v>
      </c>
      <c r="E581" s="44">
        <v>11730718</v>
      </c>
      <c r="F581" s="44">
        <v>0</v>
      </c>
      <c r="G581" s="44">
        <v>0</v>
      </c>
      <c r="H581" s="44">
        <v>0</v>
      </c>
      <c r="I581" s="44">
        <v>1528540</v>
      </c>
      <c r="J581" s="44">
        <v>2308972</v>
      </c>
      <c r="K581" s="44">
        <v>0</v>
      </c>
      <c r="L581" s="44">
        <v>0</v>
      </c>
      <c r="M581" s="44">
        <v>0</v>
      </c>
      <c r="N581" s="44">
        <v>0</v>
      </c>
      <c r="O581" s="44">
        <v>0</v>
      </c>
      <c r="P581" s="44">
        <v>1384474</v>
      </c>
      <c r="Q581" s="44">
        <v>228773</v>
      </c>
      <c r="R581" s="44">
        <v>19498</v>
      </c>
      <c r="S581" s="44">
        <v>16104</v>
      </c>
      <c r="T581" s="44">
        <v>6718</v>
      </c>
      <c r="U581" s="44">
        <v>63376</v>
      </c>
      <c r="V581" s="44">
        <v>20578</v>
      </c>
      <c r="W581" s="44">
        <v>0</v>
      </c>
      <c r="X581" s="44">
        <v>175189</v>
      </c>
      <c r="Y581" s="44">
        <v>0</v>
      </c>
      <c r="Z581" s="44">
        <v>0</v>
      </c>
      <c r="AA581" s="44">
        <v>17482940</v>
      </c>
      <c r="AB581" s="44">
        <v>0</v>
      </c>
      <c r="AC581" s="44">
        <v>0</v>
      </c>
    </row>
    <row r="582" spans="1:29" x14ac:dyDescent="0.3">
      <c r="A582" s="46" t="s">
        <v>1205</v>
      </c>
      <c r="B582" t="s">
        <v>2009</v>
      </c>
      <c r="C582">
        <v>1</v>
      </c>
      <c r="D582">
        <v>0</v>
      </c>
      <c r="E582" s="44">
        <v>14179365</v>
      </c>
      <c r="F582" s="44">
        <v>0</v>
      </c>
      <c r="G582" s="44">
        <v>0</v>
      </c>
      <c r="H582" s="44">
        <v>3122</v>
      </c>
      <c r="I582" s="44">
        <v>2292237</v>
      </c>
      <c r="J582" s="44">
        <v>3246020</v>
      </c>
      <c r="K582" s="44">
        <v>0</v>
      </c>
      <c r="L582" s="44">
        <v>0</v>
      </c>
      <c r="M582" s="44">
        <v>0</v>
      </c>
      <c r="N582" s="44">
        <v>0</v>
      </c>
      <c r="O582" s="44">
        <v>0</v>
      </c>
      <c r="P582" s="44">
        <v>2581460</v>
      </c>
      <c r="Q582" s="44">
        <v>252588</v>
      </c>
      <c r="R582" s="44">
        <v>197053</v>
      </c>
      <c r="S582" s="44">
        <v>29646</v>
      </c>
      <c r="T582" s="44">
        <v>11537</v>
      </c>
      <c r="U582" s="44">
        <v>117491</v>
      </c>
      <c r="V582" s="44">
        <v>35824</v>
      </c>
      <c r="W582" s="44">
        <v>0</v>
      </c>
      <c r="X582" s="44">
        <v>274560</v>
      </c>
      <c r="Y582" s="44">
        <v>19678</v>
      </c>
      <c r="Z582" s="44">
        <v>0</v>
      </c>
      <c r="AA582" s="44">
        <v>23240581</v>
      </c>
      <c r="AB582" s="44">
        <v>0</v>
      </c>
      <c r="AC582" s="44">
        <v>0</v>
      </c>
    </row>
    <row r="583" spans="1:29" x14ac:dyDescent="0.3">
      <c r="A583" s="46" t="s">
        <v>1207</v>
      </c>
      <c r="B583" t="s">
        <v>2010</v>
      </c>
      <c r="C583">
        <v>1</v>
      </c>
      <c r="D583">
        <v>0</v>
      </c>
      <c r="E583" s="44">
        <v>9824103</v>
      </c>
      <c r="F583" s="44">
        <v>0</v>
      </c>
      <c r="G583" s="44">
        <v>0</v>
      </c>
      <c r="H583" s="44">
        <v>0</v>
      </c>
      <c r="I583" s="44">
        <v>1093429</v>
      </c>
      <c r="J583" s="44">
        <v>2014572</v>
      </c>
      <c r="K583" s="44">
        <v>156716</v>
      </c>
      <c r="L583" s="44">
        <v>0</v>
      </c>
      <c r="M583" s="44">
        <v>0</v>
      </c>
      <c r="N583" s="44">
        <v>0</v>
      </c>
      <c r="O583" s="44">
        <v>0</v>
      </c>
      <c r="P583" s="44">
        <v>1221286</v>
      </c>
      <c r="Q583" s="44">
        <v>211020</v>
      </c>
      <c r="R583" s="44">
        <v>4781</v>
      </c>
      <c r="S583" s="44">
        <v>13632</v>
      </c>
      <c r="T583" s="44">
        <v>5687</v>
      </c>
      <c r="U583" s="44">
        <v>52076</v>
      </c>
      <c r="V583" s="44">
        <v>16473</v>
      </c>
      <c r="W583" s="44">
        <v>0</v>
      </c>
      <c r="X583" s="44">
        <v>542340</v>
      </c>
      <c r="Y583" s="44">
        <v>0</v>
      </c>
      <c r="Z583" s="44">
        <v>0</v>
      </c>
      <c r="AA583" s="44">
        <v>15156115</v>
      </c>
      <c r="AB583" s="44">
        <v>0</v>
      </c>
      <c r="AC583" s="44">
        <v>100000</v>
      </c>
    </row>
    <row r="584" spans="1:29" x14ac:dyDescent="0.3">
      <c r="A584" s="46" t="s">
        <v>1209</v>
      </c>
      <c r="B584" t="s">
        <v>2635</v>
      </c>
      <c r="C584">
        <v>1</v>
      </c>
      <c r="D584">
        <v>0</v>
      </c>
      <c r="E584" s="44">
        <v>10442200</v>
      </c>
      <c r="F584" s="44">
        <v>0</v>
      </c>
      <c r="G584" s="44">
        <v>0</v>
      </c>
      <c r="H584" s="44">
        <v>3356</v>
      </c>
      <c r="I584" s="44">
        <v>1041079</v>
      </c>
      <c r="J584" s="44">
        <v>2939501</v>
      </c>
      <c r="K584" s="44">
        <v>0</v>
      </c>
      <c r="L584" s="44">
        <v>0</v>
      </c>
      <c r="M584" s="44">
        <v>0</v>
      </c>
      <c r="N584" s="44">
        <v>0</v>
      </c>
      <c r="O584" s="44">
        <v>0</v>
      </c>
      <c r="P584" s="44">
        <v>670130</v>
      </c>
      <c r="Q584" s="44">
        <v>120747</v>
      </c>
      <c r="R584" s="44">
        <v>34764</v>
      </c>
      <c r="S584" s="44">
        <v>13662</v>
      </c>
      <c r="T584" s="44">
        <v>5700</v>
      </c>
      <c r="U584" s="44">
        <v>50328</v>
      </c>
      <c r="V584" s="44">
        <v>17237</v>
      </c>
      <c r="W584" s="44">
        <v>0</v>
      </c>
      <c r="X584" s="44">
        <v>125150</v>
      </c>
      <c r="Y584" s="44">
        <v>0</v>
      </c>
      <c r="Z584" s="44">
        <v>0</v>
      </c>
      <c r="AA584" s="44">
        <v>15463854</v>
      </c>
      <c r="AB584" s="44">
        <v>0</v>
      </c>
      <c r="AC584" s="44">
        <v>100000</v>
      </c>
    </row>
    <row r="585" spans="1:29" x14ac:dyDescent="0.3">
      <c r="A585" s="46" t="s">
        <v>1214</v>
      </c>
      <c r="B585" t="s">
        <v>2636</v>
      </c>
      <c r="C585">
        <v>1</v>
      </c>
      <c r="D585">
        <v>0</v>
      </c>
      <c r="E585" s="44">
        <v>13340843</v>
      </c>
      <c r="F585" s="44">
        <v>0</v>
      </c>
      <c r="G585" s="44">
        <v>0</v>
      </c>
      <c r="H585" s="44">
        <v>0</v>
      </c>
      <c r="I585" s="44">
        <v>1690172</v>
      </c>
      <c r="J585" s="44">
        <v>2106607</v>
      </c>
      <c r="K585" s="44">
        <v>0</v>
      </c>
      <c r="L585" s="44">
        <v>0</v>
      </c>
      <c r="M585" s="44">
        <v>0</v>
      </c>
      <c r="N585" s="44">
        <v>0</v>
      </c>
      <c r="O585" s="44">
        <v>0</v>
      </c>
      <c r="P585" s="44">
        <v>1887405</v>
      </c>
      <c r="Q585" s="44">
        <v>485328</v>
      </c>
      <c r="R585" s="44">
        <v>262016</v>
      </c>
      <c r="S585" s="44">
        <v>22665</v>
      </c>
      <c r="T585" s="44">
        <v>9456</v>
      </c>
      <c r="U585" s="44">
        <v>87142</v>
      </c>
      <c r="V585" s="44">
        <v>25008</v>
      </c>
      <c r="W585" s="44">
        <v>0</v>
      </c>
      <c r="X585" s="44">
        <v>148670</v>
      </c>
      <c r="Y585" s="44">
        <v>22177</v>
      </c>
      <c r="Z585" s="44">
        <v>0</v>
      </c>
      <c r="AA585" s="44">
        <v>20087489</v>
      </c>
      <c r="AB585" s="44">
        <v>0</v>
      </c>
      <c r="AC585" s="44">
        <v>0</v>
      </c>
    </row>
    <row r="586" spans="1:29" x14ac:dyDescent="0.3">
      <c r="A586" s="46" t="s">
        <v>1216</v>
      </c>
      <c r="B586" t="s">
        <v>2637</v>
      </c>
      <c r="C586">
        <v>1</v>
      </c>
      <c r="D586">
        <v>0</v>
      </c>
      <c r="E586" s="44">
        <v>8820339</v>
      </c>
      <c r="F586" s="44">
        <v>0</v>
      </c>
      <c r="G586" s="44">
        <v>0</v>
      </c>
      <c r="H586" s="44">
        <v>0</v>
      </c>
      <c r="I586" s="44">
        <v>828934</v>
      </c>
      <c r="J586" s="44">
        <v>2651781</v>
      </c>
      <c r="K586" s="44">
        <v>0</v>
      </c>
      <c r="L586" s="44">
        <v>0</v>
      </c>
      <c r="M586" s="44">
        <v>0</v>
      </c>
      <c r="N586" s="44">
        <v>0</v>
      </c>
      <c r="O586" s="44">
        <v>0</v>
      </c>
      <c r="P586" s="44">
        <v>1503764</v>
      </c>
      <c r="Q586" s="44">
        <v>193991</v>
      </c>
      <c r="R586" s="44">
        <v>113804</v>
      </c>
      <c r="S586" s="44">
        <v>12014</v>
      </c>
      <c r="T586" s="44">
        <v>5012</v>
      </c>
      <c r="U586" s="44">
        <v>48115</v>
      </c>
      <c r="V586" s="44">
        <v>15100</v>
      </c>
      <c r="W586" s="44">
        <v>0</v>
      </c>
      <c r="X586" s="44">
        <v>362701</v>
      </c>
      <c r="Y586" s="44">
        <v>0</v>
      </c>
      <c r="Z586" s="44">
        <v>0</v>
      </c>
      <c r="AA586" s="44">
        <v>14555555</v>
      </c>
      <c r="AB586" s="44">
        <v>0</v>
      </c>
      <c r="AC586" s="44">
        <v>0</v>
      </c>
    </row>
    <row r="587" spans="1:29" x14ac:dyDescent="0.3">
      <c r="A587" s="46" t="s">
        <v>1218</v>
      </c>
      <c r="B587" t="s">
        <v>2638</v>
      </c>
      <c r="C587">
        <v>1</v>
      </c>
      <c r="D587">
        <v>0</v>
      </c>
      <c r="E587" s="44">
        <v>18343183</v>
      </c>
      <c r="F587" s="44">
        <v>0</v>
      </c>
      <c r="G587" s="44">
        <v>0</v>
      </c>
      <c r="H587" s="44">
        <v>0</v>
      </c>
      <c r="I587" s="44">
        <v>3064602</v>
      </c>
      <c r="J587" s="44">
        <v>4340409</v>
      </c>
      <c r="K587" s="44">
        <v>0</v>
      </c>
      <c r="L587" s="44">
        <v>0</v>
      </c>
      <c r="M587" s="44">
        <v>0</v>
      </c>
      <c r="N587" s="44">
        <v>0</v>
      </c>
      <c r="O587" s="44">
        <v>0</v>
      </c>
      <c r="P587" s="44">
        <v>4690173</v>
      </c>
      <c r="Q587" s="44">
        <v>576713</v>
      </c>
      <c r="R587" s="44">
        <v>319217</v>
      </c>
      <c r="S587" s="44">
        <v>84053</v>
      </c>
      <c r="T587" s="44">
        <v>35068</v>
      </c>
      <c r="U587" s="44">
        <v>319735</v>
      </c>
      <c r="V587" s="44">
        <v>59611</v>
      </c>
      <c r="W587" s="44">
        <v>0</v>
      </c>
      <c r="X587" s="44">
        <v>839552</v>
      </c>
      <c r="Y587" s="44">
        <v>62105</v>
      </c>
      <c r="Z587" s="44">
        <v>0</v>
      </c>
      <c r="AA587" s="44">
        <v>32734421</v>
      </c>
      <c r="AB587" s="44">
        <v>0</v>
      </c>
      <c r="AC587" s="44">
        <v>0</v>
      </c>
    </row>
    <row r="588" spans="1:29" x14ac:dyDescent="0.3">
      <c r="A588" s="46" t="s">
        <v>1220</v>
      </c>
      <c r="B588" t="s">
        <v>2639</v>
      </c>
      <c r="C588">
        <v>1</v>
      </c>
      <c r="D588">
        <v>0</v>
      </c>
      <c r="E588" s="44">
        <v>4806439</v>
      </c>
      <c r="F588" s="44">
        <v>0</v>
      </c>
      <c r="G588" s="44">
        <v>266111</v>
      </c>
      <c r="H588" s="44">
        <v>721</v>
      </c>
      <c r="I588" s="44">
        <v>919271</v>
      </c>
      <c r="J588" s="44">
        <v>1388337</v>
      </c>
      <c r="K588" s="44">
        <v>0</v>
      </c>
      <c r="L588" s="44">
        <v>0</v>
      </c>
      <c r="M588" s="44">
        <v>0</v>
      </c>
      <c r="N588" s="44">
        <v>0</v>
      </c>
      <c r="O588" s="44">
        <v>0</v>
      </c>
      <c r="P588" s="44">
        <v>1418661</v>
      </c>
      <c r="Q588" s="44">
        <v>40869</v>
      </c>
      <c r="R588" s="44">
        <v>0</v>
      </c>
      <c r="S588" s="44">
        <v>17557</v>
      </c>
      <c r="T588" s="44">
        <v>7325</v>
      </c>
      <c r="U588" s="44">
        <v>69434</v>
      </c>
      <c r="V588" s="44">
        <v>16281</v>
      </c>
      <c r="W588" s="44">
        <v>0</v>
      </c>
      <c r="X588" s="44">
        <v>0</v>
      </c>
      <c r="Y588" s="44">
        <v>0</v>
      </c>
      <c r="Z588" s="44">
        <v>0</v>
      </c>
      <c r="AA588" s="44">
        <v>8951006</v>
      </c>
      <c r="AB588" s="44">
        <v>0</v>
      </c>
      <c r="AC588" s="44">
        <v>0</v>
      </c>
    </row>
    <row r="589" spans="1:29" x14ac:dyDescent="0.3">
      <c r="A589" s="46" t="s">
        <v>1222</v>
      </c>
      <c r="B589" t="s">
        <v>2640</v>
      </c>
      <c r="C589">
        <v>1</v>
      </c>
      <c r="D589">
        <v>0</v>
      </c>
      <c r="E589" s="44">
        <v>8086757</v>
      </c>
      <c r="F589" s="44">
        <v>0</v>
      </c>
      <c r="G589" s="44">
        <v>0</v>
      </c>
      <c r="H589" s="44">
        <v>0</v>
      </c>
      <c r="I589" s="44">
        <v>857295</v>
      </c>
      <c r="J589" s="44">
        <v>1345600</v>
      </c>
      <c r="K589" s="44">
        <v>0</v>
      </c>
      <c r="L589" s="44">
        <v>0</v>
      </c>
      <c r="M589" s="44">
        <v>0</v>
      </c>
      <c r="N589" s="44">
        <v>0</v>
      </c>
      <c r="O589" s="44">
        <v>0</v>
      </c>
      <c r="P589" s="44">
        <v>882542</v>
      </c>
      <c r="Q589" s="44">
        <v>107843</v>
      </c>
      <c r="R589" s="44">
        <v>114183</v>
      </c>
      <c r="S589" s="44">
        <v>11640</v>
      </c>
      <c r="T589" s="44">
        <v>4516</v>
      </c>
      <c r="U589" s="44">
        <v>46251</v>
      </c>
      <c r="V589" s="44">
        <v>14047</v>
      </c>
      <c r="W589" s="44">
        <v>0</v>
      </c>
      <c r="X589" s="44">
        <v>368212</v>
      </c>
      <c r="Y589" s="44">
        <v>0</v>
      </c>
      <c r="Z589" s="44">
        <v>0</v>
      </c>
      <c r="AA589" s="44">
        <v>11838886</v>
      </c>
      <c r="AB589" s="44">
        <v>0</v>
      </c>
      <c r="AC589" s="44">
        <v>100000</v>
      </c>
    </row>
    <row r="590" spans="1:29" x14ac:dyDescent="0.3">
      <c r="A590" s="46" t="s">
        <v>1224</v>
      </c>
      <c r="B590" t="s">
        <v>2641</v>
      </c>
      <c r="C590">
        <v>1</v>
      </c>
      <c r="D590">
        <v>0</v>
      </c>
      <c r="E590" s="44">
        <v>8746800</v>
      </c>
      <c r="F590" s="44">
        <v>0</v>
      </c>
      <c r="G590" s="44">
        <v>0</v>
      </c>
      <c r="H590" s="44">
        <v>0</v>
      </c>
      <c r="I590" s="44">
        <v>1116990</v>
      </c>
      <c r="J590" s="44">
        <v>1528731</v>
      </c>
      <c r="K590" s="44">
        <v>0</v>
      </c>
      <c r="L590" s="44">
        <v>0</v>
      </c>
      <c r="M590" s="44">
        <v>0</v>
      </c>
      <c r="N590" s="44">
        <v>0</v>
      </c>
      <c r="O590" s="44">
        <v>0</v>
      </c>
      <c r="P590" s="44">
        <v>1468943</v>
      </c>
      <c r="Q590" s="44">
        <v>234131</v>
      </c>
      <c r="R590" s="44">
        <v>79617</v>
      </c>
      <c r="S590" s="44">
        <v>15400</v>
      </c>
      <c r="T590" s="44">
        <v>6425</v>
      </c>
      <c r="U590" s="44">
        <v>59532</v>
      </c>
      <c r="V590" s="44">
        <v>16395</v>
      </c>
      <c r="W590" s="44">
        <v>0</v>
      </c>
      <c r="X590" s="44">
        <v>65888</v>
      </c>
      <c r="Y590" s="44">
        <v>0</v>
      </c>
      <c r="Z590" s="44">
        <v>0</v>
      </c>
      <c r="AA590" s="44">
        <v>13338852</v>
      </c>
      <c r="AB590" s="44">
        <v>0</v>
      </c>
      <c r="AC590" s="44">
        <v>0</v>
      </c>
    </row>
    <row r="591" spans="1:29" x14ac:dyDescent="0.3">
      <c r="A591" s="46" t="s">
        <v>1231</v>
      </c>
      <c r="B591" t="s">
        <v>2642</v>
      </c>
      <c r="C591">
        <v>1</v>
      </c>
      <c r="D591">
        <v>0</v>
      </c>
      <c r="E591" s="44">
        <v>46845639</v>
      </c>
      <c r="F591" s="44">
        <v>0</v>
      </c>
      <c r="G591" s="44">
        <v>1621490</v>
      </c>
      <c r="H591" s="44">
        <v>8606</v>
      </c>
      <c r="I591" s="44">
        <v>4960753</v>
      </c>
      <c r="J591" s="44">
        <v>6798500</v>
      </c>
      <c r="K591" s="44">
        <v>0</v>
      </c>
      <c r="L591" s="44">
        <v>0</v>
      </c>
      <c r="M591" s="44">
        <v>0</v>
      </c>
      <c r="N591" s="44">
        <v>0</v>
      </c>
      <c r="O591" s="44">
        <v>0</v>
      </c>
      <c r="P591" s="44">
        <v>3911522</v>
      </c>
      <c r="Q591" s="44">
        <v>172774</v>
      </c>
      <c r="R591" s="44">
        <v>3882804</v>
      </c>
      <c r="S591" s="44">
        <v>108531</v>
      </c>
      <c r="T591" s="44">
        <v>45281</v>
      </c>
      <c r="U591" s="44">
        <v>416080</v>
      </c>
      <c r="V591" s="44">
        <v>103269</v>
      </c>
      <c r="W591" s="44">
        <v>0</v>
      </c>
      <c r="X591" s="44">
        <v>1465607</v>
      </c>
      <c r="Y591" s="44">
        <v>0</v>
      </c>
      <c r="Z591" s="44">
        <v>0</v>
      </c>
      <c r="AA591" s="44">
        <v>70340856</v>
      </c>
      <c r="AB591" s="44">
        <v>0</v>
      </c>
      <c r="AC591" s="44">
        <v>1004600</v>
      </c>
    </row>
    <row r="592" spans="1:29" x14ac:dyDescent="0.3">
      <c r="A592" s="46" t="s">
        <v>1229</v>
      </c>
      <c r="B592" t="s">
        <v>2643</v>
      </c>
      <c r="C592">
        <v>1</v>
      </c>
      <c r="D592">
        <v>0</v>
      </c>
      <c r="E592" s="44">
        <v>8934940</v>
      </c>
      <c r="F592" s="44">
        <v>0</v>
      </c>
      <c r="G592" s="44">
        <v>202082</v>
      </c>
      <c r="H592" s="44">
        <v>1205</v>
      </c>
      <c r="I592" s="44">
        <v>1519301</v>
      </c>
      <c r="J592" s="44">
        <v>627623</v>
      </c>
      <c r="K592" s="44">
        <v>0</v>
      </c>
      <c r="L592" s="44">
        <v>0</v>
      </c>
      <c r="M592" s="44">
        <v>0</v>
      </c>
      <c r="N592" s="44">
        <v>0</v>
      </c>
      <c r="O592" s="44">
        <v>0</v>
      </c>
      <c r="P592" s="44">
        <v>1198011</v>
      </c>
      <c r="Q592" s="44">
        <v>232628</v>
      </c>
      <c r="R592" s="44">
        <v>312079</v>
      </c>
      <c r="S592" s="44">
        <v>25916</v>
      </c>
      <c r="T592" s="44">
        <v>10812</v>
      </c>
      <c r="U592" s="44">
        <v>105316</v>
      </c>
      <c r="V592" s="44">
        <v>24911</v>
      </c>
      <c r="W592" s="44">
        <v>0</v>
      </c>
      <c r="X592" s="44">
        <v>0</v>
      </c>
      <c r="Y592" s="44">
        <v>0</v>
      </c>
      <c r="Z592" s="44">
        <v>0</v>
      </c>
      <c r="AA592" s="44">
        <v>13194824</v>
      </c>
      <c r="AB592" s="44">
        <v>0</v>
      </c>
      <c r="AC592" s="44">
        <v>0</v>
      </c>
    </row>
    <row r="593" spans="1:29" x14ac:dyDescent="0.3">
      <c r="A593" s="46" t="s">
        <v>1239</v>
      </c>
      <c r="B593" t="s">
        <v>2020</v>
      </c>
      <c r="C593">
        <v>1</v>
      </c>
      <c r="D593">
        <v>0</v>
      </c>
      <c r="E593" s="44">
        <v>16124498</v>
      </c>
      <c r="F593" s="44">
        <v>0</v>
      </c>
      <c r="G593" s="44">
        <v>1564377</v>
      </c>
      <c r="H593" s="44">
        <v>0</v>
      </c>
      <c r="I593" s="44">
        <v>2068342</v>
      </c>
      <c r="J593" s="44">
        <v>2537235</v>
      </c>
      <c r="K593" s="44">
        <v>0</v>
      </c>
      <c r="L593" s="44">
        <v>0</v>
      </c>
      <c r="M593" s="44">
        <v>0</v>
      </c>
      <c r="N593" s="44">
        <v>0</v>
      </c>
      <c r="O593" s="44">
        <v>0</v>
      </c>
      <c r="P593" s="44">
        <v>1309351</v>
      </c>
      <c r="Q593" s="44">
        <v>104175</v>
      </c>
      <c r="R593" s="44">
        <v>211755</v>
      </c>
      <c r="S593" s="44">
        <v>27027</v>
      </c>
      <c r="T593" s="44">
        <v>12956</v>
      </c>
      <c r="U593" s="44">
        <v>76235</v>
      </c>
      <c r="V593" s="44">
        <v>3270</v>
      </c>
      <c r="W593" s="44">
        <v>0</v>
      </c>
      <c r="X593" s="44">
        <v>636296</v>
      </c>
      <c r="Y593" s="44">
        <v>0</v>
      </c>
      <c r="Z593" s="44">
        <v>0</v>
      </c>
      <c r="AA593" s="44">
        <v>24675517</v>
      </c>
      <c r="AB593" s="44">
        <v>0</v>
      </c>
      <c r="AC593" s="44">
        <v>0</v>
      </c>
    </row>
    <row r="594" spans="1:29" x14ac:dyDescent="0.3">
      <c r="A594" s="46" t="s">
        <v>1233</v>
      </c>
      <c r="B594" t="s">
        <v>2644</v>
      </c>
      <c r="C594">
        <v>1</v>
      </c>
      <c r="D594">
        <v>0</v>
      </c>
      <c r="E594" s="44">
        <v>7729009</v>
      </c>
      <c r="F594" s="44">
        <v>0</v>
      </c>
      <c r="G594" s="44">
        <v>457991</v>
      </c>
      <c r="H594" s="44">
        <v>0</v>
      </c>
      <c r="I594" s="44">
        <v>2200121</v>
      </c>
      <c r="J594" s="44">
        <v>2933275</v>
      </c>
      <c r="K594" s="44">
        <v>0</v>
      </c>
      <c r="L594" s="44">
        <v>0</v>
      </c>
      <c r="M594" s="44">
        <v>0</v>
      </c>
      <c r="N594" s="44">
        <v>0</v>
      </c>
      <c r="O594" s="44">
        <v>0</v>
      </c>
      <c r="P594" s="44">
        <v>1519801</v>
      </c>
      <c r="Q594" s="44">
        <v>529143</v>
      </c>
      <c r="R594" s="44">
        <v>574294</v>
      </c>
      <c r="S594" s="44">
        <v>30005</v>
      </c>
      <c r="T594" s="44">
        <v>12518</v>
      </c>
      <c r="U594" s="44">
        <v>116384</v>
      </c>
      <c r="V594" s="44">
        <v>29133</v>
      </c>
      <c r="W594" s="44">
        <v>0</v>
      </c>
      <c r="X594" s="44">
        <v>0</v>
      </c>
      <c r="Y594" s="44">
        <v>0</v>
      </c>
      <c r="Z594" s="44">
        <v>0</v>
      </c>
      <c r="AA594" s="44">
        <v>16131674</v>
      </c>
      <c r="AB594" s="44">
        <v>0</v>
      </c>
      <c r="AC594" s="44">
        <v>0</v>
      </c>
    </row>
    <row r="595" spans="1:29" x14ac:dyDescent="0.3">
      <c r="A595" s="46" t="s">
        <v>1235</v>
      </c>
      <c r="B595" t="s">
        <v>2645</v>
      </c>
      <c r="C595">
        <v>1</v>
      </c>
      <c r="D595">
        <v>0</v>
      </c>
      <c r="E595" s="44">
        <v>9126769</v>
      </c>
      <c r="F595" s="44">
        <v>0</v>
      </c>
      <c r="G595" s="44">
        <v>237136</v>
      </c>
      <c r="H595" s="44">
        <v>0</v>
      </c>
      <c r="I595" s="44">
        <v>3170390</v>
      </c>
      <c r="J595" s="44">
        <v>771906</v>
      </c>
      <c r="K595" s="44">
        <v>0</v>
      </c>
      <c r="L595" s="44">
        <v>0</v>
      </c>
      <c r="M595" s="44">
        <v>0</v>
      </c>
      <c r="N595" s="44">
        <v>0</v>
      </c>
      <c r="O595" s="44">
        <v>0</v>
      </c>
      <c r="P595" s="44">
        <v>1189767</v>
      </c>
      <c r="Q595" s="44">
        <v>676378</v>
      </c>
      <c r="R595" s="44">
        <v>639367</v>
      </c>
      <c r="S595" s="44">
        <v>33825</v>
      </c>
      <c r="T595" s="44">
        <v>14112</v>
      </c>
      <c r="U595" s="44">
        <v>132111</v>
      </c>
      <c r="V595" s="44">
        <v>25027</v>
      </c>
      <c r="W595" s="44">
        <v>0</v>
      </c>
      <c r="X595" s="44">
        <v>0</v>
      </c>
      <c r="Y595" s="44">
        <v>13708</v>
      </c>
      <c r="Z595" s="44">
        <v>0</v>
      </c>
      <c r="AA595" s="44">
        <v>16030496</v>
      </c>
      <c r="AB595" s="44">
        <v>7316</v>
      </c>
      <c r="AC595" s="44">
        <v>0</v>
      </c>
    </row>
    <row r="596" spans="1:29" x14ac:dyDescent="0.3">
      <c r="A596" s="46" t="s">
        <v>1237</v>
      </c>
      <c r="B596" t="s">
        <v>2646</v>
      </c>
      <c r="C596">
        <v>1</v>
      </c>
      <c r="D596">
        <v>0</v>
      </c>
      <c r="E596" s="44">
        <v>7045069</v>
      </c>
      <c r="F596" s="44">
        <v>0</v>
      </c>
      <c r="G596" s="44">
        <v>715413</v>
      </c>
      <c r="H596" s="44">
        <v>1054</v>
      </c>
      <c r="I596" s="44">
        <v>262843</v>
      </c>
      <c r="J596" s="44">
        <v>536642</v>
      </c>
      <c r="K596" s="44">
        <v>0</v>
      </c>
      <c r="L596" s="44">
        <v>0</v>
      </c>
      <c r="M596" s="44">
        <v>0</v>
      </c>
      <c r="N596" s="44">
        <v>0</v>
      </c>
      <c r="O596" s="44">
        <v>0</v>
      </c>
      <c r="P596" s="44">
        <v>471802</v>
      </c>
      <c r="Q596" s="44">
        <v>60733</v>
      </c>
      <c r="R596" s="44">
        <v>66878</v>
      </c>
      <c r="S596" s="44">
        <v>18696</v>
      </c>
      <c r="T596" s="44">
        <v>7800</v>
      </c>
      <c r="U596" s="44">
        <v>82366</v>
      </c>
      <c r="V596" s="44">
        <v>0</v>
      </c>
      <c r="W596" s="44">
        <v>0</v>
      </c>
      <c r="X596" s="44">
        <v>258032</v>
      </c>
      <c r="Y596" s="44">
        <v>0</v>
      </c>
      <c r="Z596" s="44">
        <v>0</v>
      </c>
      <c r="AA596" s="44">
        <v>9527328</v>
      </c>
      <c r="AB596" s="44">
        <v>0</v>
      </c>
      <c r="AC596" s="44">
        <v>0</v>
      </c>
    </row>
    <row r="597" spans="1:29" x14ac:dyDescent="0.3">
      <c r="A597" s="46" t="s">
        <v>1241</v>
      </c>
      <c r="B597" t="s">
        <v>2647</v>
      </c>
      <c r="C597">
        <v>1</v>
      </c>
      <c r="D597">
        <v>0</v>
      </c>
      <c r="E597" s="44">
        <v>15438824</v>
      </c>
      <c r="F597" s="44">
        <v>0</v>
      </c>
      <c r="G597" s="44">
        <v>342714</v>
      </c>
      <c r="H597" s="44">
        <v>1685</v>
      </c>
      <c r="I597" s="44">
        <v>2287607</v>
      </c>
      <c r="J597" s="44">
        <v>1759841</v>
      </c>
      <c r="K597" s="44">
        <v>0</v>
      </c>
      <c r="L597" s="44">
        <v>0</v>
      </c>
      <c r="M597" s="44">
        <v>0</v>
      </c>
      <c r="N597" s="44">
        <v>0</v>
      </c>
      <c r="O597" s="44">
        <v>0</v>
      </c>
      <c r="P597" s="44">
        <v>1717530</v>
      </c>
      <c r="Q597" s="44">
        <v>299899</v>
      </c>
      <c r="R597" s="44">
        <v>886388</v>
      </c>
      <c r="S597" s="44">
        <v>41151</v>
      </c>
      <c r="T597" s="44">
        <v>17168</v>
      </c>
      <c r="U597" s="44">
        <v>155877</v>
      </c>
      <c r="V597" s="44">
        <v>30481</v>
      </c>
      <c r="W597" s="44">
        <v>0</v>
      </c>
      <c r="X597" s="44">
        <v>62213</v>
      </c>
      <c r="Y597" s="44">
        <v>617</v>
      </c>
      <c r="Z597" s="44">
        <v>0</v>
      </c>
      <c r="AA597" s="44">
        <v>23041995</v>
      </c>
      <c r="AB597" s="44">
        <v>0</v>
      </c>
      <c r="AC597" s="44">
        <v>0</v>
      </c>
    </row>
    <row r="598" spans="1:29" x14ac:dyDescent="0.3">
      <c r="A598" s="46" t="s">
        <v>1243</v>
      </c>
      <c r="B598" t="s">
        <v>2648</v>
      </c>
      <c r="C598">
        <v>1</v>
      </c>
      <c r="D598">
        <v>0</v>
      </c>
      <c r="E598" s="44">
        <v>20767631</v>
      </c>
      <c r="F598" s="44">
        <v>0</v>
      </c>
      <c r="G598" s="44">
        <v>379007</v>
      </c>
      <c r="H598" s="44">
        <v>8705</v>
      </c>
      <c r="I598" s="44">
        <v>3545558</v>
      </c>
      <c r="J598" s="44">
        <v>1779968</v>
      </c>
      <c r="K598" s="44">
        <v>0</v>
      </c>
      <c r="L598" s="44">
        <v>0</v>
      </c>
      <c r="M598" s="44">
        <v>0</v>
      </c>
      <c r="N598" s="44">
        <v>0</v>
      </c>
      <c r="O598" s="44">
        <v>0</v>
      </c>
      <c r="P598" s="44">
        <v>2056840</v>
      </c>
      <c r="Q598" s="44">
        <v>509022</v>
      </c>
      <c r="R598" s="44">
        <v>579481</v>
      </c>
      <c r="S598" s="44">
        <v>43428</v>
      </c>
      <c r="T598" s="44">
        <v>18118</v>
      </c>
      <c r="U598" s="44">
        <v>175974</v>
      </c>
      <c r="V598" s="44">
        <v>47917</v>
      </c>
      <c r="W598" s="44">
        <v>0</v>
      </c>
      <c r="X598" s="44">
        <v>0</v>
      </c>
      <c r="Y598" s="44">
        <v>0</v>
      </c>
      <c r="Z598" s="44">
        <v>0</v>
      </c>
      <c r="AA598" s="44">
        <v>29911649</v>
      </c>
      <c r="AB598" s="44">
        <v>0</v>
      </c>
      <c r="AC598" s="44">
        <v>0</v>
      </c>
    </row>
    <row r="599" spans="1:29" x14ac:dyDescent="0.3">
      <c r="A599" s="46" t="s">
        <v>1227</v>
      </c>
      <c r="B599" t="s">
        <v>2649</v>
      </c>
      <c r="C599">
        <v>1</v>
      </c>
      <c r="D599">
        <v>0</v>
      </c>
      <c r="E599" s="44">
        <v>15963616</v>
      </c>
      <c r="F599" s="44">
        <v>0</v>
      </c>
      <c r="G599" s="44">
        <v>563471</v>
      </c>
      <c r="H599" s="44">
        <v>0</v>
      </c>
      <c r="I599" s="44">
        <v>2778942</v>
      </c>
      <c r="J599" s="44">
        <v>943792</v>
      </c>
      <c r="K599" s="44">
        <v>0</v>
      </c>
      <c r="L599" s="44">
        <v>0</v>
      </c>
      <c r="M599" s="44">
        <v>0</v>
      </c>
      <c r="N599" s="44">
        <v>0</v>
      </c>
      <c r="O599" s="44">
        <v>0</v>
      </c>
      <c r="P599" s="44">
        <v>1344581</v>
      </c>
      <c r="Q599" s="44">
        <v>522364</v>
      </c>
      <c r="R599" s="44">
        <v>644193</v>
      </c>
      <c r="S599" s="44">
        <v>24688</v>
      </c>
      <c r="T599" s="44">
        <v>10300</v>
      </c>
      <c r="U599" s="44">
        <v>97103</v>
      </c>
      <c r="V599" s="44">
        <v>23810</v>
      </c>
      <c r="W599" s="44">
        <v>0</v>
      </c>
      <c r="X599" s="44">
        <v>186967</v>
      </c>
      <c r="Y599" s="44">
        <v>0</v>
      </c>
      <c r="Z599" s="44">
        <v>0</v>
      </c>
      <c r="AA599" s="44">
        <v>23103827</v>
      </c>
      <c r="AB599" s="44">
        <v>0</v>
      </c>
      <c r="AC599" s="44">
        <v>204625</v>
      </c>
    </row>
    <row r="600" spans="1:29" x14ac:dyDescent="0.3">
      <c r="A600" s="46" t="s">
        <v>1246</v>
      </c>
      <c r="B600" t="s">
        <v>2650</v>
      </c>
      <c r="C600">
        <v>1</v>
      </c>
      <c r="D600">
        <v>0</v>
      </c>
      <c r="E600" s="44">
        <v>487038</v>
      </c>
      <c r="F600" s="44">
        <v>0</v>
      </c>
      <c r="G600" s="44">
        <v>179940</v>
      </c>
      <c r="H600" s="44">
        <v>0</v>
      </c>
      <c r="I600" s="44">
        <v>28012</v>
      </c>
      <c r="J600" s="44">
        <v>12142</v>
      </c>
      <c r="K600" s="44">
        <v>0</v>
      </c>
      <c r="L600" s="44">
        <v>0</v>
      </c>
      <c r="M600" s="44">
        <v>0</v>
      </c>
      <c r="N600" s="44">
        <v>0</v>
      </c>
      <c r="O600" s="44">
        <v>0</v>
      </c>
      <c r="P600" s="44">
        <v>104763</v>
      </c>
      <c r="Q600" s="44">
        <v>0</v>
      </c>
      <c r="R600" s="44">
        <v>0</v>
      </c>
      <c r="S600" s="44">
        <v>2607</v>
      </c>
      <c r="T600" s="44">
        <v>1087</v>
      </c>
      <c r="U600" s="44">
        <v>7456</v>
      </c>
      <c r="V600" s="44">
        <v>0</v>
      </c>
      <c r="W600" s="44">
        <v>0</v>
      </c>
      <c r="X600" s="44">
        <v>27000</v>
      </c>
      <c r="Y600" s="44">
        <v>0</v>
      </c>
      <c r="Z600" s="44">
        <v>0</v>
      </c>
      <c r="AA600" s="44">
        <v>850045</v>
      </c>
      <c r="AB600" s="44">
        <v>0</v>
      </c>
      <c r="AC600" s="44">
        <v>0</v>
      </c>
    </row>
    <row r="601" spans="1:29" x14ac:dyDescent="0.3">
      <c r="A601" s="46" t="s">
        <v>1258</v>
      </c>
      <c r="B601" t="s">
        <v>2651</v>
      </c>
      <c r="C601">
        <v>1</v>
      </c>
      <c r="D601">
        <v>0</v>
      </c>
      <c r="E601" s="44">
        <v>2623148</v>
      </c>
      <c r="F601" s="44">
        <v>0</v>
      </c>
      <c r="G601" s="44">
        <v>251952</v>
      </c>
      <c r="H601" s="44">
        <v>0</v>
      </c>
      <c r="I601" s="44">
        <v>51755</v>
      </c>
      <c r="J601" s="44">
        <v>755867</v>
      </c>
      <c r="K601" s="44">
        <v>749</v>
      </c>
      <c r="L601" s="44">
        <v>0</v>
      </c>
      <c r="M601" s="44">
        <v>0</v>
      </c>
      <c r="N601" s="44">
        <v>0</v>
      </c>
      <c r="O601" s="44">
        <v>0</v>
      </c>
      <c r="P601" s="44">
        <v>150123</v>
      </c>
      <c r="Q601" s="44">
        <v>3995</v>
      </c>
      <c r="R601" s="44">
        <v>95226</v>
      </c>
      <c r="S601" s="44">
        <v>7640</v>
      </c>
      <c r="T601" s="44">
        <v>3187</v>
      </c>
      <c r="U601" s="44">
        <v>30349</v>
      </c>
      <c r="V601" s="44">
        <v>0</v>
      </c>
      <c r="W601" s="44">
        <v>0</v>
      </c>
      <c r="X601" s="44">
        <v>22275</v>
      </c>
      <c r="Y601" s="44">
        <v>0</v>
      </c>
      <c r="Z601" s="44">
        <v>0</v>
      </c>
      <c r="AA601" s="44">
        <v>3996266</v>
      </c>
      <c r="AB601" s="44">
        <v>0</v>
      </c>
      <c r="AC601" s="44">
        <v>0</v>
      </c>
    </row>
    <row r="602" spans="1:29" x14ac:dyDescent="0.3">
      <c r="A602" s="46" t="s">
        <v>1248</v>
      </c>
      <c r="B602" t="s">
        <v>2652</v>
      </c>
      <c r="C602">
        <v>1</v>
      </c>
      <c r="D602">
        <v>0</v>
      </c>
      <c r="E602" s="44">
        <v>13810389</v>
      </c>
      <c r="F602" s="44">
        <v>0</v>
      </c>
      <c r="G602" s="44">
        <v>250952</v>
      </c>
      <c r="H602" s="44">
        <v>0</v>
      </c>
      <c r="I602" s="44">
        <v>901406</v>
      </c>
      <c r="J602" s="44">
        <v>2460669</v>
      </c>
      <c r="K602" s="44">
        <v>0</v>
      </c>
      <c r="L602" s="44">
        <v>0</v>
      </c>
      <c r="M602" s="44">
        <v>0</v>
      </c>
      <c r="N602" s="44">
        <v>0</v>
      </c>
      <c r="O602" s="44">
        <v>0</v>
      </c>
      <c r="P602" s="44">
        <v>1478056</v>
      </c>
      <c r="Q602" s="44">
        <v>573731</v>
      </c>
      <c r="R602" s="44">
        <v>138450</v>
      </c>
      <c r="S602" s="44">
        <v>33705</v>
      </c>
      <c r="T602" s="44">
        <v>14062</v>
      </c>
      <c r="U602" s="44">
        <v>117607</v>
      </c>
      <c r="V602" s="44">
        <v>34467</v>
      </c>
      <c r="W602" s="44">
        <v>0</v>
      </c>
      <c r="X602" s="44">
        <v>138432</v>
      </c>
      <c r="Y602" s="44">
        <v>20717</v>
      </c>
      <c r="Z602" s="44">
        <v>0</v>
      </c>
      <c r="AA602" s="44">
        <v>19972643</v>
      </c>
      <c r="AB602" s="44">
        <v>0</v>
      </c>
      <c r="AC602" s="44">
        <v>0</v>
      </c>
    </row>
    <row r="603" spans="1:29" x14ac:dyDescent="0.3">
      <c r="A603" s="46" t="s">
        <v>1254</v>
      </c>
      <c r="B603" t="s">
        <v>2653</v>
      </c>
      <c r="C603">
        <v>1</v>
      </c>
      <c r="D603">
        <v>0</v>
      </c>
      <c r="E603" s="44">
        <v>2580649</v>
      </c>
      <c r="F603" s="44">
        <v>0</v>
      </c>
      <c r="G603" s="44">
        <v>265147</v>
      </c>
      <c r="H603" s="44">
        <v>0</v>
      </c>
      <c r="I603" s="44">
        <v>268218</v>
      </c>
      <c r="J603" s="44">
        <v>168287</v>
      </c>
      <c r="K603" s="44">
        <v>0</v>
      </c>
      <c r="L603" s="44">
        <v>0</v>
      </c>
      <c r="M603" s="44">
        <v>0</v>
      </c>
      <c r="N603" s="44">
        <v>0</v>
      </c>
      <c r="O603" s="44">
        <v>0</v>
      </c>
      <c r="P603" s="44">
        <v>153396</v>
      </c>
      <c r="Q603" s="44">
        <v>55500</v>
      </c>
      <c r="R603" s="44">
        <v>13054</v>
      </c>
      <c r="S603" s="44">
        <v>4749</v>
      </c>
      <c r="T603" s="44">
        <v>1981</v>
      </c>
      <c r="U603" s="44">
        <v>18466</v>
      </c>
      <c r="V603" s="44">
        <v>323</v>
      </c>
      <c r="W603" s="44">
        <v>0</v>
      </c>
      <c r="X603" s="44">
        <v>0</v>
      </c>
      <c r="Y603" s="44">
        <v>0</v>
      </c>
      <c r="Z603" s="44">
        <v>0</v>
      </c>
      <c r="AA603" s="44">
        <v>3529770</v>
      </c>
      <c r="AB603" s="44">
        <v>0</v>
      </c>
      <c r="AC603" s="44">
        <v>0</v>
      </c>
    </row>
    <row r="604" spans="1:29" x14ac:dyDescent="0.3">
      <c r="A604" s="46" t="s">
        <v>1256</v>
      </c>
      <c r="B604" t="s">
        <v>2654</v>
      </c>
      <c r="C604">
        <v>1</v>
      </c>
      <c r="D604">
        <v>0</v>
      </c>
      <c r="E604" s="44">
        <v>1557133</v>
      </c>
      <c r="F604" s="44">
        <v>0</v>
      </c>
      <c r="G604" s="44">
        <v>110011</v>
      </c>
      <c r="H604" s="44">
        <v>0</v>
      </c>
      <c r="I604" s="44">
        <v>57418</v>
      </c>
      <c r="J604" s="44">
        <v>92764</v>
      </c>
      <c r="K604" s="44">
        <v>0</v>
      </c>
      <c r="L604" s="44">
        <v>0</v>
      </c>
      <c r="M604" s="44">
        <v>0</v>
      </c>
      <c r="N604" s="44">
        <v>0</v>
      </c>
      <c r="O604" s="44">
        <v>0</v>
      </c>
      <c r="P604" s="44">
        <v>424764</v>
      </c>
      <c r="Q604" s="44">
        <v>35446</v>
      </c>
      <c r="R604" s="44">
        <v>28410</v>
      </c>
      <c r="S604" s="44">
        <v>11310</v>
      </c>
      <c r="T604" s="44">
        <v>4718</v>
      </c>
      <c r="U604" s="44">
        <v>44911</v>
      </c>
      <c r="V604" s="44">
        <v>0</v>
      </c>
      <c r="W604" s="44">
        <v>0</v>
      </c>
      <c r="X604" s="44">
        <v>0</v>
      </c>
      <c r="Y604" s="44">
        <v>0</v>
      </c>
      <c r="Z604" s="44">
        <v>0</v>
      </c>
      <c r="AA604" s="44">
        <v>2366885</v>
      </c>
      <c r="AB604" s="44">
        <v>0</v>
      </c>
      <c r="AC604" s="44">
        <v>0</v>
      </c>
    </row>
    <row r="605" spans="1:29" x14ac:dyDescent="0.3">
      <c r="A605" s="46" t="s">
        <v>1252</v>
      </c>
      <c r="B605" t="s">
        <v>2032</v>
      </c>
      <c r="C605">
        <v>1</v>
      </c>
      <c r="D605">
        <v>0</v>
      </c>
      <c r="E605" s="44">
        <v>6367003</v>
      </c>
      <c r="F605" s="44">
        <v>0</v>
      </c>
      <c r="G605" s="44">
        <v>97741</v>
      </c>
      <c r="H605" s="44">
        <v>0</v>
      </c>
      <c r="I605" s="44">
        <v>663098</v>
      </c>
      <c r="J605" s="44">
        <v>235885</v>
      </c>
      <c r="K605" s="44">
        <v>0</v>
      </c>
      <c r="L605" s="44">
        <v>0</v>
      </c>
      <c r="M605" s="44">
        <v>0</v>
      </c>
      <c r="N605" s="44">
        <v>0</v>
      </c>
      <c r="O605" s="44">
        <v>0</v>
      </c>
      <c r="P605" s="44">
        <v>441770</v>
      </c>
      <c r="Q605" s="44">
        <v>123218</v>
      </c>
      <c r="R605" s="44">
        <v>160306</v>
      </c>
      <c r="S605" s="44">
        <v>10052</v>
      </c>
      <c r="T605" s="44">
        <v>4193</v>
      </c>
      <c r="U605" s="44">
        <v>41067</v>
      </c>
      <c r="V605" s="44">
        <v>2420</v>
      </c>
      <c r="W605" s="44">
        <v>0</v>
      </c>
      <c r="X605" s="44">
        <v>37800</v>
      </c>
      <c r="Y605" s="44">
        <v>0</v>
      </c>
      <c r="Z605" s="44">
        <v>0</v>
      </c>
      <c r="AA605" s="44">
        <v>8184553</v>
      </c>
      <c r="AB605" s="44">
        <v>0</v>
      </c>
      <c r="AC605" s="44">
        <v>100000</v>
      </c>
    </row>
    <row r="606" spans="1:29" x14ac:dyDescent="0.3">
      <c r="A606" s="46" t="s">
        <v>1260</v>
      </c>
      <c r="B606" t="s">
        <v>2655</v>
      </c>
      <c r="C606">
        <v>1</v>
      </c>
      <c r="D606">
        <v>0</v>
      </c>
      <c r="E606" s="44">
        <v>15336764</v>
      </c>
      <c r="F606" s="44">
        <v>0</v>
      </c>
      <c r="G606" s="44">
        <v>405813</v>
      </c>
      <c r="H606" s="44">
        <v>12476</v>
      </c>
      <c r="I606" s="44">
        <v>2111992</v>
      </c>
      <c r="J606" s="44">
        <v>4251177</v>
      </c>
      <c r="K606" s="44">
        <v>0</v>
      </c>
      <c r="L606" s="44">
        <v>0</v>
      </c>
      <c r="M606" s="44">
        <v>0</v>
      </c>
      <c r="N606" s="44">
        <v>0</v>
      </c>
      <c r="O606" s="44">
        <v>0</v>
      </c>
      <c r="P606" s="44">
        <v>1669391</v>
      </c>
      <c r="Q606" s="44">
        <v>241059</v>
      </c>
      <c r="R606" s="44">
        <v>398877</v>
      </c>
      <c r="S606" s="44">
        <v>48326</v>
      </c>
      <c r="T606" s="44">
        <v>20162</v>
      </c>
      <c r="U606" s="44">
        <v>171147</v>
      </c>
      <c r="V606" s="44">
        <v>48794</v>
      </c>
      <c r="W606" s="44">
        <v>0</v>
      </c>
      <c r="X606" s="44">
        <v>0</v>
      </c>
      <c r="Y606" s="44">
        <v>0</v>
      </c>
      <c r="Z606" s="44">
        <v>0</v>
      </c>
      <c r="AA606" s="44">
        <v>24715978</v>
      </c>
      <c r="AB606" s="44">
        <v>0</v>
      </c>
      <c r="AC606" s="44">
        <v>0</v>
      </c>
    </row>
    <row r="607" spans="1:29" x14ac:dyDescent="0.3">
      <c r="A607" s="46" t="s">
        <v>1250</v>
      </c>
      <c r="B607" t="s">
        <v>2034</v>
      </c>
      <c r="C607">
        <v>1</v>
      </c>
      <c r="D607">
        <v>0</v>
      </c>
      <c r="E607" s="44">
        <v>1231526</v>
      </c>
      <c r="F607" s="44">
        <v>0</v>
      </c>
      <c r="G607" s="44">
        <v>70000</v>
      </c>
      <c r="H607" s="44">
        <v>0</v>
      </c>
      <c r="I607" s="44">
        <v>86664</v>
      </c>
      <c r="J607" s="44">
        <v>59406</v>
      </c>
      <c r="K607" s="44">
        <v>0</v>
      </c>
      <c r="L607" s="44">
        <v>0</v>
      </c>
      <c r="M607" s="44">
        <v>0</v>
      </c>
      <c r="N607" s="44">
        <v>0</v>
      </c>
      <c r="O607" s="44">
        <v>0</v>
      </c>
      <c r="P607" s="44">
        <v>142338</v>
      </c>
      <c r="Q607" s="44">
        <v>0</v>
      </c>
      <c r="R607" s="44">
        <v>46285</v>
      </c>
      <c r="S607" s="44">
        <v>35</v>
      </c>
      <c r="T607" s="44">
        <v>508</v>
      </c>
      <c r="U607" s="44">
        <v>2977</v>
      </c>
      <c r="V607" s="44">
        <v>439</v>
      </c>
      <c r="W607" s="44">
        <v>0</v>
      </c>
      <c r="X607" s="44">
        <v>0</v>
      </c>
      <c r="Y607" s="44">
        <v>0</v>
      </c>
      <c r="Z607" s="44">
        <v>0</v>
      </c>
      <c r="AA607" s="44">
        <v>1640178</v>
      </c>
      <c r="AB607" s="44">
        <v>0</v>
      </c>
      <c r="AC607" s="44">
        <v>100000</v>
      </c>
    </row>
    <row r="608" spans="1:29" x14ac:dyDescent="0.3">
      <c r="A608" s="46" t="s">
        <v>1262</v>
      </c>
      <c r="B608" t="s">
        <v>2656</v>
      </c>
      <c r="C608">
        <v>1</v>
      </c>
      <c r="D608">
        <v>0</v>
      </c>
      <c r="E608" s="44">
        <v>9058596</v>
      </c>
      <c r="F608" s="44">
        <v>0</v>
      </c>
      <c r="G608" s="44">
        <v>462680</v>
      </c>
      <c r="H608" s="44">
        <v>3069</v>
      </c>
      <c r="I608" s="44">
        <v>598057</v>
      </c>
      <c r="J608" s="44">
        <v>915407</v>
      </c>
      <c r="K608" s="44">
        <v>0</v>
      </c>
      <c r="L608" s="44">
        <v>0</v>
      </c>
      <c r="M608" s="44">
        <v>0</v>
      </c>
      <c r="N608" s="44">
        <v>0</v>
      </c>
      <c r="O608" s="44">
        <v>0</v>
      </c>
      <c r="P608" s="44">
        <v>572897</v>
      </c>
      <c r="Q608" s="44">
        <v>217319</v>
      </c>
      <c r="R608" s="44">
        <v>97136</v>
      </c>
      <c r="S608" s="44">
        <v>10801</v>
      </c>
      <c r="T608" s="44">
        <v>4506</v>
      </c>
      <c r="U608" s="44">
        <v>42465</v>
      </c>
      <c r="V608" s="44">
        <v>8969</v>
      </c>
      <c r="W608" s="44">
        <v>0</v>
      </c>
      <c r="X608" s="44">
        <v>61955</v>
      </c>
      <c r="Y608" s="44">
        <v>0</v>
      </c>
      <c r="Z608" s="44">
        <v>0</v>
      </c>
      <c r="AA608" s="44">
        <v>12053857</v>
      </c>
      <c r="AB608" s="44">
        <v>0</v>
      </c>
      <c r="AC608" s="44">
        <v>100000</v>
      </c>
    </row>
    <row r="609" spans="1:29" x14ac:dyDescent="0.3">
      <c r="A609" s="46" t="s">
        <v>1265</v>
      </c>
      <c r="B609" t="s">
        <v>2657</v>
      </c>
      <c r="C609">
        <v>1</v>
      </c>
      <c r="D609">
        <v>0</v>
      </c>
      <c r="E609" s="44">
        <v>5663817</v>
      </c>
      <c r="F609" s="44">
        <v>0</v>
      </c>
      <c r="G609" s="44">
        <v>0</v>
      </c>
      <c r="H609" s="44">
        <v>0</v>
      </c>
      <c r="I609" s="44">
        <v>544258</v>
      </c>
      <c r="J609" s="44">
        <v>445694</v>
      </c>
      <c r="K609" s="44">
        <v>0</v>
      </c>
      <c r="L609" s="44">
        <v>0</v>
      </c>
      <c r="M609" s="44">
        <v>0</v>
      </c>
      <c r="N609" s="44">
        <v>0</v>
      </c>
      <c r="O609" s="44">
        <v>0</v>
      </c>
      <c r="P609" s="44">
        <v>544273</v>
      </c>
      <c r="Q609" s="44">
        <v>82101</v>
      </c>
      <c r="R609" s="44">
        <v>69221</v>
      </c>
      <c r="S609" s="44">
        <v>7176</v>
      </c>
      <c r="T609" s="44">
        <v>2993</v>
      </c>
      <c r="U609" s="44">
        <v>28310</v>
      </c>
      <c r="V609" s="44">
        <v>7547</v>
      </c>
      <c r="W609" s="44">
        <v>0</v>
      </c>
      <c r="X609" s="44">
        <v>0</v>
      </c>
      <c r="Y609" s="44">
        <v>0</v>
      </c>
      <c r="Z609" s="44">
        <v>0</v>
      </c>
      <c r="AA609" s="44">
        <v>7395390</v>
      </c>
      <c r="AB609" s="44">
        <v>0</v>
      </c>
      <c r="AC609" s="44">
        <v>0</v>
      </c>
    </row>
    <row r="610" spans="1:29" x14ac:dyDescent="0.3">
      <c r="A610" s="46" t="s">
        <v>1269</v>
      </c>
      <c r="B610" t="s">
        <v>2658</v>
      </c>
      <c r="C610">
        <v>1</v>
      </c>
      <c r="D610">
        <v>0</v>
      </c>
      <c r="E610" s="44">
        <v>4246562</v>
      </c>
      <c r="F610" s="44">
        <v>0</v>
      </c>
      <c r="G610" s="44">
        <v>202115</v>
      </c>
      <c r="H610" s="44">
        <v>0</v>
      </c>
      <c r="I610" s="44">
        <v>526233</v>
      </c>
      <c r="J610" s="44">
        <v>194902</v>
      </c>
      <c r="K610" s="44">
        <v>0</v>
      </c>
      <c r="L610" s="44">
        <v>0</v>
      </c>
      <c r="M610" s="44">
        <v>0</v>
      </c>
      <c r="N610" s="44">
        <v>0</v>
      </c>
      <c r="O610" s="44">
        <v>0</v>
      </c>
      <c r="P610" s="44">
        <v>469167</v>
      </c>
      <c r="Q610" s="44">
        <v>139774</v>
      </c>
      <c r="R610" s="44">
        <v>77352</v>
      </c>
      <c r="S610" s="44">
        <v>6891</v>
      </c>
      <c r="T610" s="44">
        <v>2875</v>
      </c>
      <c r="U610" s="44">
        <v>27786</v>
      </c>
      <c r="V610" s="44">
        <v>5722</v>
      </c>
      <c r="W610" s="44">
        <v>0</v>
      </c>
      <c r="X610" s="44">
        <v>59347</v>
      </c>
      <c r="Y610" s="44">
        <v>0</v>
      </c>
      <c r="Z610" s="44">
        <v>0</v>
      </c>
      <c r="AA610" s="44">
        <v>5958726</v>
      </c>
      <c r="AB610" s="44">
        <v>4475</v>
      </c>
      <c r="AC610" s="44">
        <v>0</v>
      </c>
    </row>
    <row r="611" spans="1:29" x14ac:dyDescent="0.3">
      <c r="A611" s="46" t="s">
        <v>1271</v>
      </c>
      <c r="B611" t="s">
        <v>2659</v>
      </c>
      <c r="C611">
        <v>1</v>
      </c>
      <c r="D611">
        <v>1</v>
      </c>
      <c r="E611" s="44">
        <v>5127415</v>
      </c>
      <c r="F611" s="44">
        <v>0</v>
      </c>
      <c r="G611" s="44">
        <v>0</v>
      </c>
      <c r="H611" s="44">
        <v>187</v>
      </c>
      <c r="I611" s="44">
        <v>163395</v>
      </c>
      <c r="J611" s="44">
        <v>929602</v>
      </c>
      <c r="K611" s="44">
        <v>0</v>
      </c>
      <c r="L611" s="44">
        <v>0</v>
      </c>
      <c r="M611" s="44">
        <v>0</v>
      </c>
      <c r="N611" s="44">
        <v>0</v>
      </c>
      <c r="O611" s="44">
        <v>0</v>
      </c>
      <c r="P611" s="44">
        <v>620658</v>
      </c>
      <c r="Q611" s="44">
        <v>146813</v>
      </c>
      <c r="R611" s="44">
        <v>19310</v>
      </c>
      <c r="S611" s="44">
        <v>6936</v>
      </c>
      <c r="T611" s="44">
        <v>2893</v>
      </c>
      <c r="U611" s="44">
        <v>27261</v>
      </c>
      <c r="V611" s="44">
        <v>8225</v>
      </c>
      <c r="W611" s="44">
        <v>0</v>
      </c>
      <c r="X611" s="44">
        <v>98475</v>
      </c>
      <c r="Y611" s="44">
        <v>0</v>
      </c>
      <c r="Z611" s="44">
        <v>0</v>
      </c>
      <c r="AA611" s="44">
        <v>7151170</v>
      </c>
      <c r="AB611" s="44">
        <v>0</v>
      </c>
      <c r="AC611" s="44">
        <v>100000</v>
      </c>
    </row>
    <row r="612" spans="1:29" x14ac:dyDescent="0.3">
      <c r="A612" s="46" t="s">
        <v>1273</v>
      </c>
      <c r="B612" t="s">
        <v>2660</v>
      </c>
      <c r="C612">
        <v>1</v>
      </c>
      <c r="D612">
        <v>0</v>
      </c>
      <c r="E612" s="44">
        <v>12847038</v>
      </c>
      <c r="F612" s="44">
        <v>0</v>
      </c>
      <c r="G612" s="44">
        <v>0</v>
      </c>
      <c r="H612" s="44">
        <v>4642</v>
      </c>
      <c r="I612" s="44">
        <v>1343924</v>
      </c>
      <c r="J612" s="44">
        <v>1506638</v>
      </c>
      <c r="K612" s="44">
        <v>0</v>
      </c>
      <c r="L612" s="44">
        <v>0</v>
      </c>
      <c r="M612" s="44">
        <v>0</v>
      </c>
      <c r="N612" s="44">
        <v>0</v>
      </c>
      <c r="O612" s="44">
        <v>0</v>
      </c>
      <c r="P612" s="44">
        <v>1387354</v>
      </c>
      <c r="Q612" s="44">
        <v>627868</v>
      </c>
      <c r="R612" s="44">
        <v>156435</v>
      </c>
      <c r="S612" s="44">
        <v>16928</v>
      </c>
      <c r="T612" s="44">
        <v>7062</v>
      </c>
      <c r="U612" s="44">
        <v>59182</v>
      </c>
      <c r="V612" s="44">
        <v>19717</v>
      </c>
      <c r="W612" s="44">
        <v>0</v>
      </c>
      <c r="X612" s="44">
        <v>126560</v>
      </c>
      <c r="Y612" s="44">
        <v>0</v>
      </c>
      <c r="Z612" s="44">
        <v>0</v>
      </c>
      <c r="AA612" s="44">
        <v>18103348</v>
      </c>
      <c r="AB612" s="44">
        <v>0</v>
      </c>
      <c r="AC612" s="44">
        <v>100000</v>
      </c>
    </row>
    <row r="613" spans="1:29" x14ac:dyDescent="0.3">
      <c r="A613" s="46" t="s">
        <v>1275</v>
      </c>
      <c r="B613" t="s">
        <v>2661</v>
      </c>
      <c r="C613">
        <v>1</v>
      </c>
      <c r="D613">
        <v>0</v>
      </c>
      <c r="E613" s="44">
        <v>7357506</v>
      </c>
      <c r="F613" s="44">
        <v>0</v>
      </c>
      <c r="G613" s="44">
        <v>0</v>
      </c>
      <c r="H613" s="44">
        <v>2540</v>
      </c>
      <c r="I613" s="44">
        <v>663486</v>
      </c>
      <c r="J613" s="44">
        <v>987041</v>
      </c>
      <c r="K613" s="44">
        <v>0</v>
      </c>
      <c r="L613" s="44">
        <v>0</v>
      </c>
      <c r="M613" s="44">
        <v>0</v>
      </c>
      <c r="N613" s="44">
        <v>0</v>
      </c>
      <c r="O613" s="44">
        <v>0</v>
      </c>
      <c r="P613" s="44">
        <v>569949</v>
      </c>
      <c r="Q613" s="44">
        <v>313755</v>
      </c>
      <c r="R613" s="44">
        <v>76424</v>
      </c>
      <c r="S613" s="44">
        <v>14711</v>
      </c>
      <c r="T613" s="44">
        <v>6137</v>
      </c>
      <c r="U613" s="44">
        <v>57260</v>
      </c>
      <c r="V613" s="44">
        <v>14758</v>
      </c>
      <c r="W613" s="44">
        <v>0</v>
      </c>
      <c r="X613" s="44">
        <v>124800</v>
      </c>
      <c r="Y613" s="44">
        <v>0</v>
      </c>
      <c r="Z613" s="44">
        <v>0</v>
      </c>
      <c r="AA613" s="44">
        <v>10188367</v>
      </c>
      <c r="AB613" s="44">
        <v>0</v>
      </c>
      <c r="AC613" s="44">
        <v>0</v>
      </c>
    </row>
    <row r="614" spans="1:29" x14ac:dyDescent="0.3">
      <c r="A614" s="46" t="s">
        <v>1277</v>
      </c>
      <c r="B614" t="s">
        <v>2662</v>
      </c>
      <c r="C614">
        <v>1</v>
      </c>
      <c r="D614">
        <v>0</v>
      </c>
      <c r="E614" s="44">
        <v>4960583</v>
      </c>
      <c r="F614" s="44">
        <v>0</v>
      </c>
      <c r="G614" s="44">
        <v>138624</v>
      </c>
      <c r="H614" s="44">
        <v>1188</v>
      </c>
      <c r="I614" s="44">
        <v>961325</v>
      </c>
      <c r="J614" s="44">
        <v>1112413</v>
      </c>
      <c r="K614" s="44">
        <v>0</v>
      </c>
      <c r="L614" s="44">
        <v>0</v>
      </c>
      <c r="M614" s="44">
        <v>0</v>
      </c>
      <c r="N614" s="44">
        <v>0</v>
      </c>
      <c r="O614" s="44">
        <v>0</v>
      </c>
      <c r="P614" s="44">
        <v>592344</v>
      </c>
      <c r="Q614" s="44">
        <v>40242</v>
      </c>
      <c r="R614" s="44">
        <v>39702</v>
      </c>
      <c r="S614" s="44">
        <v>6157</v>
      </c>
      <c r="T614" s="44">
        <v>2568</v>
      </c>
      <c r="U614" s="44">
        <v>24465</v>
      </c>
      <c r="V614" s="44">
        <v>7082</v>
      </c>
      <c r="W614" s="44">
        <v>0</v>
      </c>
      <c r="X614" s="44">
        <v>73309</v>
      </c>
      <c r="Y614" s="44">
        <v>0</v>
      </c>
      <c r="Z614" s="44">
        <v>0</v>
      </c>
      <c r="AA614" s="44">
        <v>7960002</v>
      </c>
      <c r="AB614" s="44">
        <v>0</v>
      </c>
      <c r="AC614" s="44">
        <v>0</v>
      </c>
    </row>
    <row r="615" spans="1:29" x14ac:dyDescent="0.3">
      <c r="A615" s="46" t="s">
        <v>1279</v>
      </c>
      <c r="B615" t="s">
        <v>2663</v>
      </c>
      <c r="C615">
        <v>1</v>
      </c>
      <c r="D615">
        <v>0</v>
      </c>
      <c r="E615" s="44">
        <v>20111426</v>
      </c>
      <c r="F615" s="44">
        <v>0</v>
      </c>
      <c r="G615" s="44">
        <v>0</v>
      </c>
      <c r="H615" s="44">
        <v>4662</v>
      </c>
      <c r="I615" s="44">
        <v>2742391</v>
      </c>
      <c r="J615" s="44">
        <v>4096946</v>
      </c>
      <c r="K615" s="44">
        <v>0</v>
      </c>
      <c r="L615" s="44">
        <v>0</v>
      </c>
      <c r="M615" s="44">
        <v>0</v>
      </c>
      <c r="N615" s="44">
        <v>0</v>
      </c>
      <c r="O615" s="44">
        <v>0</v>
      </c>
      <c r="P615" s="44">
        <v>1761474</v>
      </c>
      <c r="Q615" s="44">
        <v>658722</v>
      </c>
      <c r="R615" s="44">
        <v>441305</v>
      </c>
      <c r="S615" s="44">
        <v>34874</v>
      </c>
      <c r="T615" s="44">
        <v>14550</v>
      </c>
      <c r="U615" s="44">
        <v>135723</v>
      </c>
      <c r="V615" s="44">
        <v>42930</v>
      </c>
      <c r="W615" s="44">
        <v>0</v>
      </c>
      <c r="X615" s="44">
        <v>280301</v>
      </c>
      <c r="Y615" s="44">
        <v>0</v>
      </c>
      <c r="Z615" s="44">
        <v>0</v>
      </c>
      <c r="AA615" s="44">
        <v>30325304</v>
      </c>
      <c r="AB615" s="44">
        <v>0</v>
      </c>
      <c r="AC615" s="44">
        <v>125709</v>
      </c>
    </row>
    <row r="616" spans="1:29" x14ac:dyDescent="0.3">
      <c r="A616" s="46" t="s">
        <v>1281</v>
      </c>
      <c r="B616" t="s">
        <v>2664</v>
      </c>
      <c r="C616">
        <v>1</v>
      </c>
      <c r="D616">
        <v>0</v>
      </c>
      <c r="E616" s="44">
        <v>289631</v>
      </c>
      <c r="F616" s="44">
        <v>0</v>
      </c>
      <c r="G616" s="44">
        <v>140955</v>
      </c>
      <c r="H616" s="44">
        <v>0</v>
      </c>
      <c r="I616" s="44">
        <v>9506</v>
      </c>
      <c r="J616" s="44">
        <v>0</v>
      </c>
      <c r="K616" s="44">
        <v>0</v>
      </c>
      <c r="L616" s="44">
        <v>0</v>
      </c>
      <c r="M616" s="44">
        <v>0</v>
      </c>
      <c r="N616" s="44">
        <v>0</v>
      </c>
      <c r="O616" s="44">
        <v>0</v>
      </c>
      <c r="P616" s="44">
        <v>55024</v>
      </c>
      <c r="Q616" s="44">
        <v>0</v>
      </c>
      <c r="R616" s="44">
        <v>0</v>
      </c>
      <c r="S616" s="44">
        <v>37</v>
      </c>
      <c r="T616" s="44">
        <v>0</v>
      </c>
      <c r="U616" s="44">
        <v>2588</v>
      </c>
      <c r="V616" s="44">
        <v>0</v>
      </c>
      <c r="W616" s="44">
        <v>0</v>
      </c>
      <c r="X616" s="44">
        <v>0</v>
      </c>
      <c r="Y616" s="44">
        <v>0</v>
      </c>
      <c r="Z616" s="44">
        <v>0</v>
      </c>
      <c r="AA616" s="44">
        <v>497741</v>
      </c>
      <c r="AB616" s="44">
        <v>0</v>
      </c>
      <c r="AC616" s="44">
        <v>100000</v>
      </c>
    </row>
    <row r="617" spans="1:29" x14ac:dyDescent="0.3">
      <c r="A617" s="46" t="s">
        <v>1283</v>
      </c>
      <c r="B617" t="s">
        <v>2665</v>
      </c>
      <c r="C617">
        <v>1</v>
      </c>
      <c r="D617">
        <v>0</v>
      </c>
      <c r="E617" s="44">
        <v>5563601</v>
      </c>
      <c r="F617" s="44">
        <v>0</v>
      </c>
      <c r="G617" s="44">
        <v>127523</v>
      </c>
      <c r="H617" s="44">
        <v>1539</v>
      </c>
      <c r="I617" s="44">
        <v>766399</v>
      </c>
      <c r="J617" s="44">
        <v>193240</v>
      </c>
      <c r="K617" s="44">
        <v>0</v>
      </c>
      <c r="L617" s="44">
        <v>0</v>
      </c>
      <c r="M617" s="44">
        <v>0</v>
      </c>
      <c r="N617" s="44">
        <v>0</v>
      </c>
      <c r="O617" s="44">
        <v>0</v>
      </c>
      <c r="P617" s="44">
        <v>506999</v>
      </c>
      <c r="Q617" s="44">
        <v>150548</v>
      </c>
      <c r="R617" s="44">
        <v>35537</v>
      </c>
      <c r="S617" s="44">
        <v>872</v>
      </c>
      <c r="T617" s="44">
        <v>3337</v>
      </c>
      <c r="U617" s="44">
        <v>20372</v>
      </c>
      <c r="V617" s="44">
        <v>6741</v>
      </c>
      <c r="W617" s="44">
        <v>0</v>
      </c>
      <c r="X617" s="44">
        <v>0</v>
      </c>
      <c r="Y617" s="44">
        <v>0</v>
      </c>
      <c r="Z617" s="44">
        <v>0</v>
      </c>
      <c r="AA617" s="44">
        <v>7376708</v>
      </c>
      <c r="AB617" s="44">
        <v>0</v>
      </c>
      <c r="AC617" s="44">
        <v>0</v>
      </c>
    </row>
    <row r="618" spans="1:29" x14ac:dyDescent="0.3">
      <c r="A618" s="46" t="s">
        <v>1267</v>
      </c>
      <c r="B618" t="s">
        <v>2666</v>
      </c>
      <c r="C618">
        <v>1</v>
      </c>
      <c r="D618">
        <v>0</v>
      </c>
      <c r="E618" s="44">
        <v>8126656</v>
      </c>
      <c r="F618" s="44">
        <v>0</v>
      </c>
      <c r="G618" s="44">
        <v>0</v>
      </c>
      <c r="H618" s="44">
        <v>0</v>
      </c>
      <c r="I618" s="44">
        <v>993901</v>
      </c>
      <c r="J618" s="44">
        <v>1675871</v>
      </c>
      <c r="K618" s="44">
        <v>0</v>
      </c>
      <c r="L618" s="44">
        <v>0</v>
      </c>
      <c r="M618" s="44">
        <v>0</v>
      </c>
      <c r="N618" s="44">
        <v>0</v>
      </c>
      <c r="O618" s="44">
        <v>0</v>
      </c>
      <c r="P618" s="44">
        <v>703803</v>
      </c>
      <c r="Q618" s="44">
        <v>41728</v>
      </c>
      <c r="R618" s="44">
        <v>78049</v>
      </c>
      <c r="S618" s="44">
        <v>12868</v>
      </c>
      <c r="T618" s="44">
        <v>5368</v>
      </c>
      <c r="U618" s="44">
        <v>49746</v>
      </c>
      <c r="V618" s="44">
        <v>13284</v>
      </c>
      <c r="W618" s="44">
        <v>0</v>
      </c>
      <c r="X618" s="44">
        <v>61200</v>
      </c>
      <c r="Y618" s="44">
        <v>0</v>
      </c>
      <c r="Z618" s="44">
        <v>0</v>
      </c>
      <c r="AA618" s="44">
        <v>11762474</v>
      </c>
      <c r="AB618" s="44">
        <v>0</v>
      </c>
      <c r="AC618" s="44">
        <v>0</v>
      </c>
    </row>
    <row r="619" spans="1:29" x14ac:dyDescent="0.3">
      <c r="A619" s="46" t="s">
        <v>1285</v>
      </c>
      <c r="B619" t="s">
        <v>2667</v>
      </c>
      <c r="C619">
        <v>1</v>
      </c>
      <c r="D619">
        <v>0</v>
      </c>
      <c r="E619" s="44">
        <v>7895782</v>
      </c>
      <c r="F619" s="44">
        <v>0</v>
      </c>
      <c r="G619" s="44">
        <v>0</v>
      </c>
      <c r="H619" s="44">
        <v>0</v>
      </c>
      <c r="I619" s="44">
        <v>895579</v>
      </c>
      <c r="J619" s="44">
        <v>410803</v>
      </c>
      <c r="K619" s="44">
        <v>0</v>
      </c>
      <c r="L619" s="44">
        <v>0</v>
      </c>
      <c r="M619" s="44">
        <v>0</v>
      </c>
      <c r="N619" s="44">
        <v>0</v>
      </c>
      <c r="O619" s="44">
        <v>0</v>
      </c>
      <c r="P619" s="44">
        <v>554352</v>
      </c>
      <c r="Q619" s="44">
        <v>503882</v>
      </c>
      <c r="R619" s="44">
        <v>173785</v>
      </c>
      <c r="S619" s="44">
        <v>10786</v>
      </c>
      <c r="T619" s="44">
        <v>4500</v>
      </c>
      <c r="U619" s="44">
        <v>42406</v>
      </c>
      <c r="V619" s="44">
        <v>9810</v>
      </c>
      <c r="W619" s="44">
        <v>0</v>
      </c>
      <c r="X619" s="44">
        <v>53508</v>
      </c>
      <c r="Y619" s="44">
        <v>0</v>
      </c>
      <c r="Z619" s="44">
        <v>0</v>
      </c>
      <c r="AA619" s="44">
        <v>10555193</v>
      </c>
      <c r="AB619" s="44">
        <v>0</v>
      </c>
      <c r="AC619" s="44">
        <v>100000</v>
      </c>
    </row>
    <row r="620" spans="1:29" x14ac:dyDescent="0.3">
      <c r="A620" s="46" t="s">
        <v>1296</v>
      </c>
      <c r="B620" t="s">
        <v>2668</v>
      </c>
      <c r="C620">
        <v>1</v>
      </c>
      <c r="D620">
        <v>0</v>
      </c>
      <c r="E620" s="44">
        <v>21510173</v>
      </c>
      <c r="F620" s="44">
        <v>0</v>
      </c>
      <c r="G620" s="44">
        <v>0</v>
      </c>
      <c r="H620" s="44">
        <v>0</v>
      </c>
      <c r="I620" s="44">
        <v>1751815</v>
      </c>
      <c r="J620" s="44">
        <v>4182204</v>
      </c>
      <c r="K620" s="44">
        <v>0</v>
      </c>
      <c r="L620" s="44">
        <v>0</v>
      </c>
      <c r="M620" s="44">
        <v>0</v>
      </c>
      <c r="N620" s="44">
        <v>0</v>
      </c>
      <c r="O620" s="44">
        <v>0</v>
      </c>
      <c r="P620" s="44">
        <v>2415256</v>
      </c>
      <c r="Q620" s="44">
        <v>1491759</v>
      </c>
      <c r="R620" s="44">
        <v>222459</v>
      </c>
      <c r="S620" s="44">
        <v>1078</v>
      </c>
      <c r="T620" s="44">
        <v>13556</v>
      </c>
      <c r="U620" s="44">
        <v>74507</v>
      </c>
      <c r="V620" s="44">
        <v>14553</v>
      </c>
      <c r="W620" s="44">
        <v>0</v>
      </c>
      <c r="X620" s="44">
        <v>305968</v>
      </c>
      <c r="Y620" s="44">
        <v>0</v>
      </c>
      <c r="Z620" s="44">
        <v>0</v>
      </c>
      <c r="AA620" s="44">
        <v>31983328</v>
      </c>
      <c r="AB620" s="44">
        <v>0</v>
      </c>
      <c r="AC620" s="44">
        <v>137556</v>
      </c>
    </row>
    <row r="621" spans="1:29" x14ac:dyDescent="0.3">
      <c r="A621" s="46" t="s">
        <v>1288</v>
      </c>
      <c r="B621" t="s">
        <v>2048</v>
      </c>
      <c r="C621">
        <v>1</v>
      </c>
      <c r="D621">
        <v>0</v>
      </c>
      <c r="E621" s="44">
        <v>10409727</v>
      </c>
      <c r="F621" s="44">
        <v>0</v>
      </c>
      <c r="G621" s="44">
        <v>0</v>
      </c>
      <c r="H621" s="44">
        <v>5383</v>
      </c>
      <c r="I621" s="44">
        <v>836807</v>
      </c>
      <c r="J621" s="44">
        <v>1442918</v>
      </c>
      <c r="K621" s="44">
        <v>2696</v>
      </c>
      <c r="L621" s="44">
        <v>0</v>
      </c>
      <c r="M621" s="44">
        <v>0</v>
      </c>
      <c r="N621" s="44">
        <v>0</v>
      </c>
      <c r="O621" s="44">
        <v>0</v>
      </c>
      <c r="P621" s="44">
        <v>1400314</v>
      </c>
      <c r="Q621" s="44">
        <v>449084</v>
      </c>
      <c r="R621" s="44">
        <v>0</v>
      </c>
      <c r="S621" s="44">
        <v>11475</v>
      </c>
      <c r="T621" s="44">
        <v>4787</v>
      </c>
      <c r="U621" s="44">
        <v>45668</v>
      </c>
      <c r="V621" s="44">
        <v>15145</v>
      </c>
      <c r="W621" s="44">
        <v>0</v>
      </c>
      <c r="X621" s="44">
        <v>413887</v>
      </c>
      <c r="Y621" s="44">
        <v>0</v>
      </c>
      <c r="Z621" s="44">
        <v>0</v>
      </c>
      <c r="AA621" s="44">
        <v>15037891</v>
      </c>
      <c r="AB621" s="44">
        <v>0</v>
      </c>
      <c r="AC621" s="44">
        <v>100000</v>
      </c>
    </row>
    <row r="622" spans="1:29" x14ac:dyDescent="0.3">
      <c r="A622" s="46" t="s">
        <v>1292</v>
      </c>
      <c r="B622" t="s">
        <v>2669</v>
      </c>
      <c r="C622">
        <v>1</v>
      </c>
      <c r="D622">
        <v>0</v>
      </c>
      <c r="E622" s="44">
        <v>10731688</v>
      </c>
      <c r="F622" s="44">
        <v>0</v>
      </c>
      <c r="G622" s="44">
        <v>0</v>
      </c>
      <c r="H622" s="44">
        <v>0</v>
      </c>
      <c r="I622" s="44">
        <v>1334364</v>
      </c>
      <c r="J622" s="44">
        <v>1916535</v>
      </c>
      <c r="K622" s="44">
        <v>0</v>
      </c>
      <c r="L622" s="44">
        <v>0</v>
      </c>
      <c r="M622" s="44">
        <v>0</v>
      </c>
      <c r="N622" s="44">
        <v>0</v>
      </c>
      <c r="O622" s="44">
        <v>0</v>
      </c>
      <c r="P622" s="44">
        <v>1229817</v>
      </c>
      <c r="Q622" s="44">
        <v>830377</v>
      </c>
      <c r="R622" s="44">
        <v>94583</v>
      </c>
      <c r="S622" s="44">
        <v>13542</v>
      </c>
      <c r="T622" s="44">
        <v>5650</v>
      </c>
      <c r="U622" s="44">
        <v>52950</v>
      </c>
      <c r="V622" s="44">
        <v>18311</v>
      </c>
      <c r="W622" s="44">
        <v>0</v>
      </c>
      <c r="X622" s="44">
        <v>632469</v>
      </c>
      <c r="Y622" s="44">
        <v>0</v>
      </c>
      <c r="Z622" s="44">
        <v>0</v>
      </c>
      <c r="AA622" s="44">
        <v>16860286</v>
      </c>
      <c r="AB622" s="44">
        <v>0</v>
      </c>
      <c r="AC622" s="44">
        <v>100000</v>
      </c>
    </row>
    <row r="623" spans="1:29" x14ac:dyDescent="0.3">
      <c r="A623" s="46" t="s">
        <v>1294</v>
      </c>
      <c r="B623" t="s">
        <v>2670</v>
      </c>
      <c r="C623">
        <v>1</v>
      </c>
      <c r="D623">
        <v>0</v>
      </c>
      <c r="E623" s="44">
        <v>8463799</v>
      </c>
      <c r="F623" s="44">
        <v>0</v>
      </c>
      <c r="G623" s="44">
        <v>0</v>
      </c>
      <c r="H623" s="44">
        <v>3150</v>
      </c>
      <c r="I623" s="44">
        <v>1024763</v>
      </c>
      <c r="J623" s="44">
        <v>1508480</v>
      </c>
      <c r="K623" s="44">
        <v>0</v>
      </c>
      <c r="L623" s="44">
        <v>0</v>
      </c>
      <c r="M623" s="44">
        <v>0</v>
      </c>
      <c r="N623" s="44">
        <v>0</v>
      </c>
      <c r="O623" s="44">
        <v>0</v>
      </c>
      <c r="P623" s="44">
        <v>1260506</v>
      </c>
      <c r="Q623" s="44">
        <v>323517</v>
      </c>
      <c r="R623" s="44">
        <v>73789</v>
      </c>
      <c r="S623" s="44">
        <v>10412</v>
      </c>
      <c r="T623" s="44">
        <v>4343</v>
      </c>
      <c r="U623" s="44">
        <v>42348</v>
      </c>
      <c r="V623" s="44">
        <v>13035</v>
      </c>
      <c r="W623" s="44">
        <v>0</v>
      </c>
      <c r="X623" s="44">
        <v>93754</v>
      </c>
      <c r="Y623" s="44">
        <v>0</v>
      </c>
      <c r="Z623" s="44">
        <v>0</v>
      </c>
      <c r="AA623" s="44">
        <v>12821896</v>
      </c>
      <c r="AB623" s="44">
        <v>0</v>
      </c>
      <c r="AC623" s="44">
        <v>0</v>
      </c>
    </row>
    <row r="624" spans="1:29" x14ac:dyDescent="0.3">
      <c r="A624" s="46" t="s">
        <v>1306</v>
      </c>
      <c r="B624" t="s">
        <v>2671</v>
      </c>
      <c r="C624">
        <v>1</v>
      </c>
      <c r="D624">
        <v>0</v>
      </c>
      <c r="E624" s="44">
        <v>10940532</v>
      </c>
      <c r="F624" s="44">
        <v>0</v>
      </c>
      <c r="G624" s="44">
        <v>0</v>
      </c>
      <c r="H624" s="44">
        <v>3350</v>
      </c>
      <c r="I624" s="44">
        <v>1759822</v>
      </c>
      <c r="J624" s="44">
        <v>1975762</v>
      </c>
      <c r="K624" s="44">
        <v>0</v>
      </c>
      <c r="L624" s="44">
        <v>0</v>
      </c>
      <c r="M624" s="44">
        <v>0</v>
      </c>
      <c r="N624" s="44">
        <v>0</v>
      </c>
      <c r="O624" s="44">
        <v>0</v>
      </c>
      <c r="P624" s="44">
        <v>1377281</v>
      </c>
      <c r="Q624" s="44">
        <v>390895</v>
      </c>
      <c r="R624" s="44">
        <v>15341</v>
      </c>
      <c r="S624" s="44">
        <v>32867</v>
      </c>
      <c r="T624" s="44">
        <v>13712</v>
      </c>
      <c r="U624" s="44">
        <v>130713</v>
      </c>
      <c r="V624" s="44">
        <v>33928</v>
      </c>
      <c r="W624" s="44">
        <v>0</v>
      </c>
      <c r="X624" s="44">
        <v>142596</v>
      </c>
      <c r="Y624" s="44">
        <v>0</v>
      </c>
      <c r="Z624" s="44">
        <v>0</v>
      </c>
      <c r="AA624" s="44">
        <v>16816799</v>
      </c>
      <c r="AB624" s="44">
        <v>0</v>
      </c>
      <c r="AC624" s="44">
        <v>0</v>
      </c>
    </row>
    <row r="625" spans="1:29" x14ac:dyDescent="0.3">
      <c r="A625" s="46" t="s">
        <v>1300</v>
      </c>
      <c r="B625" t="s">
        <v>2052</v>
      </c>
      <c r="C625">
        <v>1</v>
      </c>
      <c r="D625">
        <v>0</v>
      </c>
      <c r="E625" s="44">
        <v>12574217</v>
      </c>
      <c r="F625" s="44">
        <v>0</v>
      </c>
      <c r="G625" s="44">
        <v>0</v>
      </c>
      <c r="H625" s="44">
        <v>704</v>
      </c>
      <c r="I625" s="44">
        <v>2323327</v>
      </c>
      <c r="J625" s="44">
        <v>1774087</v>
      </c>
      <c r="K625" s="44">
        <v>0</v>
      </c>
      <c r="L625" s="44">
        <v>0</v>
      </c>
      <c r="M625" s="44">
        <v>0</v>
      </c>
      <c r="N625" s="44">
        <v>0</v>
      </c>
      <c r="O625" s="44">
        <v>0</v>
      </c>
      <c r="P625" s="44">
        <v>1959155</v>
      </c>
      <c r="Q625" s="44">
        <v>509064</v>
      </c>
      <c r="R625" s="44">
        <v>153279</v>
      </c>
      <c r="S625" s="44">
        <v>27699</v>
      </c>
      <c r="T625" s="44">
        <v>10923</v>
      </c>
      <c r="U625" s="44">
        <v>108287</v>
      </c>
      <c r="V625" s="44">
        <v>34365</v>
      </c>
      <c r="W625" s="44">
        <v>0</v>
      </c>
      <c r="X625" s="44">
        <v>180086</v>
      </c>
      <c r="Y625" s="44">
        <v>19986</v>
      </c>
      <c r="Z625" s="44">
        <v>0</v>
      </c>
      <c r="AA625" s="44">
        <v>19675179</v>
      </c>
      <c r="AB625" s="44">
        <v>0</v>
      </c>
      <c r="AC625" s="44">
        <v>0</v>
      </c>
    </row>
    <row r="626" spans="1:29" x14ac:dyDescent="0.3">
      <c r="A626" s="46" t="s">
        <v>1290</v>
      </c>
      <c r="B626" t="s">
        <v>2672</v>
      </c>
      <c r="C626">
        <v>1</v>
      </c>
      <c r="D626">
        <v>0</v>
      </c>
      <c r="E626" s="44">
        <v>5782046</v>
      </c>
      <c r="F626" s="44">
        <v>0</v>
      </c>
      <c r="G626" s="44">
        <v>0</v>
      </c>
      <c r="H626" s="44">
        <v>765</v>
      </c>
      <c r="I626" s="44">
        <v>1141578</v>
      </c>
      <c r="J626" s="44">
        <v>3506568</v>
      </c>
      <c r="K626" s="44">
        <v>0</v>
      </c>
      <c r="L626" s="44">
        <v>0</v>
      </c>
      <c r="M626" s="44">
        <v>0</v>
      </c>
      <c r="N626" s="44">
        <v>0</v>
      </c>
      <c r="O626" s="44">
        <v>0</v>
      </c>
      <c r="P626" s="44">
        <v>1146125</v>
      </c>
      <c r="Q626" s="44">
        <v>364098</v>
      </c>
      <c r="R626" s="44">
        <v>126452</v>
      </c>
      <c r="S626" s="44">
        <v>14441</v>
      </c>
      <c r="T626" s="44">
        <v>6025</v>
      </c>
      <c r="U626" s="44">
        <v>58542</v>
      </c>
      <c r="V626" s="44">
        <v>18664</v>
      </c>
      <c r="W626" s="44">
        <v>0</v>
      </c>
      <c r="X626" s="44">
        <v>370597</v>
      </c>
      <c r="Y626" s="44">
        <v>0</v>
      </c>
      <c r="Z626" s="44">
        <v>0</v>
      </c>
      <c r="AA626" s="44">
        <v>12535901</v>
      </c>
      <c r="AB626" s="44">
        <v>0</v>
      </c>
      <c r="AC626" s="44">
        <v>0</v>
      </c>
    </row>
    <row r="627" spans="1:29" x14ac:dyDescent="0.3">
      <c r="A627" s="46" t="s">
        <v>1304</v>
      </c>
      <c r="B627" t="s">
        <v>2673</v>
      </c>
      <c r="C627">
        <v>1</v>
      </c>
      <c r="D627">
        <v>0</v>
      </c>
      <c r="E627" s="44">
        <v>12159412</v>
      </c>
      <c r="F627" s="44">
        <v>0</v>
      </c>
      <c r="G627" s="44">
        <v>400577</v>
      </c>
      <c r="H627" s="44">
        <v>0</v>
      </c>
      <c r="I627" s="44">
        <v>994442</v>
      </c>
      <c r="J627" s="44">
        <v>1792970</v>
      </c>
      <c r="K627" s="44">
        <v>0</v>
      </c>
      <c r="L627" s="44">
        <v>0</v>
      </c>
      <c r="M627" s="44">
        <v>0</v>
      </c>
      <c r="N627" s="44">
        <v>0</v>
      </c>
      <c r="O627" s="44">
        <v>0</v>
      </c>
      <c r="P627" s="44">
        <v>1311609</v>
      </c>
      <c r="Q627" s="44">
        <v>256435</v>
      </c>
      <c r="R627" s="44">
        <v>30107</v>
      </c>
      <c r="S627" s="44">
        <v>15220</v>
      </c>
      <c r="T627" s="44">
        <v>4000</v>
      </c>
      <c r="U627" s="44">
        <v>60056</v>
      </c>
      <c r="V627" s="44">
        <v>18293</v>
      </c>
      <c r="W627" s="44">
        <v>0</v>
      </c>
      <c r="X627" s="44">
        <v>569518</v>
      </c>
      <c r="Y627" s="44">
        <v>1960</v>
      </c>
      <c r="Z627" s="44">
        <v>0</v>
      </c>
      <c r="AA627" s="44">
        <v>17614599</v>
      </c>
      <c r="AB627" s="44">
        <v>0</v>
      </c>
      <c r="AC627" s="44">
        <v>100038</v>
      </c>
    </row>
    <row r="628" spans="1:29" x14ac:dyDescent="0.3">
      <c r="A628" s="46" t="s">
        <v>1308</v>
      </c>
      <c r="B628" t="s">
        <v>2674</v>
      </c>
      <c r="C628">
        <v>1</v>
      </c>
      <c r="D628">
        <v>0</v>
      </c>
      <c r="E628" s="44">
        <v>7975878</v>
      </c>
      <c r="F628" s="44">
        <v>0</v>
      </c>
      <c r="G628" s="44">
        <v>0</v>
      </c>
      <c r="H628" s="44">
        <v>0</v>
      </c>
      <c r="I628" s="44">
        <v>542712</v>
      </c>
      <c r="J628" s="44">
        <v>1733376</v>
      </c>
      <c r="K628" s="44">
        <v>0</v>
      </c>
      <c r="L628" s="44">
        <v>0</v>
      </c>
      <c r="M628" s="44">
        <v>0</v>
      </c>
      <c r="N628" s="44">
        <v>0</v>
      </c>
      <c r="O628" s="44">
        <v>0</v>
      </c>
      <c r="P628" s="44">
        <v>1277570</v>
      </c>
      <c r="Q628" s="44">
        <v>85642</v>
      </c>
      <c r="R628" s="44">
        <v>124196</v>
      </c>
      <c r="S628" s="44">
        <v>15565</v>
      </c>
      <c r="T628" s="44">
        <v>6493</v>
      </c>
      <c r="U628" s="44">
        <v>61279</v>
      </c>
      <c r="V628" s="44">
        <v>19034</v>
      </c>
      <c r="W628" s="44">
        <v>0</v>
      </c>
      <c r="X628" s="44">
        <v>169080</v>
      </c>
      <c r="Y628" s="44">
        <v>0</v>
      </c>
      <c r="Z628" s="44">
        <v>0</v>
      </c>
      <c r="AA628" s="44">
        <v>12010825</v>
      </c>
      <c r="AB628" s="44">
        <v>0</v>
      </c>
      <c r="AC628" s="44">
        <v>0</v>
      </c>
    </row>
    <row r="629" spans="1:29" x14ac:dyDescent="0.3">
      <c r="A629" s="46" t="s">
        <v>1298</v>
      </c>
      <c r="B629" t="s">
        <v>2056</v>
      </c>
      <c r="C629">
        <v>1</v>
      </c>
      <c r="D629">
        <v>0</v>
      </c>
      <c r="E629" s="44">
        <v>12897648</v>
      </c>
      <c r="F629" s="44">
        <v>0</v>
      </c>
      <c r="G629" s="44">
        <v>0</v>
      </c>
      <c r="H629" s="44">
        <v>6695</v>
      </c>
      <c r="I629" s="44">
        <v>1305224</v>
      </c>
      <c r="J629" s="44">
        <v>3361948</v>
      </c>
      <c r="K629" s="44">
        <v>213070</v>
      </c>
      <c r="L629" s="44">
        <v>0</v>
      </c>
      <c r="M629" s="44">
        <v>0</v>
      </c>
      <c r="N629" s="44">
        <v>0</v>
      </c>
      <c r="O629" s="44">
        <v>0</v>
      </c>
      <c r="P629" s="44">
        <v>1779542</v>
      </c>
      <c r="Q629" s="44">
        <v>562599</v>
      </c>
      <c r="R629" s="44">
        <v>150152</v>
      </c>
      <c r="S629" s="44">
        <v>18306</v>
      </c>
      <c r="T629" s="44">
        <v>7026</v>
      </c>
      <c r="U629" s="44">
        <v>71415</v>
      </c>
      <c r="V629" s="44">
        <v>19991</v>
      </c>
      <c r="W629" s="44">
        <v>0</v>
      </c>
      <c r="X629" s="44">
        <v>534724</v>
      </c>
      <c r="Y629" s="44">
        <v>0</v>
      </c>
      <c r="Z629" s="44">
        <v>0</v>
      </c>
      <c r="AA629" s="44">
        <v>20928340</v>
      </c>
      <c r="AB629" s="44">
        <v>0</v>
      </c>
      <c r="AC629" s="44">
        <v>107958</v>
      </c>
    </row>
    <row r="630" spans="1:29" x14ac:dyDescent="0.3">
      <c r="A630" s="46" t="s">
        <v>1302</v>
      </c>
      <c r="B630" t="s">
        <v>2675</v>
      </c>
      <c r="C630">
        <v>1</v>
      </c>
      <c r="D630">
        <v>0</v>
      </c>
      <c r="E630" s="44">
        <v>10671606</v>
      </c>
      <c r="F630" s="44">
        <v>0</v>
      </c>
      <c r="G630" s="44">
        <v>0</v>
      </c>
      <c r="H630" s="44">
        <v>0</v>
      </c>
      <c r="I630" s="44">
        <v>1395589</v>
      </c>
      <c r="J630" s="44">
        <v>2154111</v>
      </c>
      <c r="K630" s="44">
        <v>0</v>
      </c>
      <c r="L630" s="44">
        <v>0</v>
      </c>
      <c r="M630" s="44">
        <v>0</v>
      </c>
      <c r="N630" s="44">
        <v>0</v>
      </c>
      <c r="O630" s="44">
        <v>0</v>
      </c>
      <c r="P630" s="44">
        <v>1444431</v>
      </c>
      <c r="Q630" s="44">
        <v>305288</v>
      </c>
      <c r="R630" s="44">
        <v>18684</v>
      </c>
      <c r="S630" s="44">
        <v>12913</v>
      </c>
      <c r="T630" s="44">
        <v>5387</v>
      </c>
      <c r="U630" s="44">
        <v>50095</v>
      </c>
      <c r="V630" s="44">
        <v>16209</v>
      </c>
      <c r="W630" s="44">
        <v>0</v>
      </c>
      <c r="X630" s="44">
        <v>479828</v>
      </c>
      <c r="Y630" s="44">
        <v>0</v>
      </c>
      <c r="Z630" s="44">
        <v>0</v>
      </c>
      <c r="AA630" s="44">
        <v>16554141</v>
      </c>
      <c r="AB630" s="44">
        <v>0</v>
      </c>
      <c r="AC630" s="44">
        <v>100000</v>
      </c>
    </row>
    <row r="631" spans="1:29" x14ac:dyDescent="0.3">
      <c r="A631" s="46" t="s">
        <v>1345</v>
      </c>
      <c r="B631" t="s">
        <v>2058</v>
      </c>
      <c r="C631">
        <v>1</v>
      </c>
      <c r="D631">
        <v>0</v>
      </c>
      <c r="E631" s="44">
        <v>4124733</v>
      </c>
      <c r="F631" s="44">
        <v>0</v>
      </c>
      <c r="G631" s="44">
        <v>100000</v>
      </c>
      <c r="H631" s="44">
        <v>3215</v>
      </c>
      <c r="I631" s="44">
        <v>924344</v>
      </c>
      <c r="J631" s="44">
        <v>736378</v>
      </c>
      <c r="K631" s="44">
        <v>0</v>
      </c>
      <c r="L631" s="44">
        <v>0</v>
      </c>
      <c r="M631" s="44">
        <v>0</v>
      </c>
      <c r="N631" s="44">
        <v>0</v>
      </c>
      <c r="O631" s="44">
        <v>0</v>
      </c>
      <c r="P631" s="44">
        <v>2115445</v>
      </c>
      <c r="Q631" s="44">
        <v>148444</v>
      </c>
      <c r="R631" s="44">
        <v>131000</v>
      </c>
      <c r="S631" s="44">
        <v>52191</v>
      </c>
      <c r="T631" s="44">
        <v>18166</v>
      </c>
      <c r="U631" s="44">
        <v>185352</v>
      </c>
      <c r="V631" s="44">
        <v>4300</v>
      </c>
      <c r="W631" s="44">
        <v>0</v>
      </c>
      <c r="X631" s="44">
        <v>0</v>
      </c>
      <c r="Y631" s="44">
        <v>424</v>
      </c>
      <c r="Z631" s="44">
        <v>0</v>
      </c>
      <c r="AA631" s="44">
        <v>8543992</v>
      </c>
      <c r="AB631" s="44">
        <v>0</v>
      </c>
      <c r="AC631" s="44">
        <v>0</v>
      </c>
    </row>
    <row r="632" spans="1:29" x14ac:dyDescent="0.3">
      <c r="A632" s="46" t="s">
        <v>1313</v>
      </c>
      <c r="B632" t="s">
        <v>2676</v>
      </c>
      <c r="C632">
        <v>1</v>
      </c>
      <c r="D632">
        <v>0</v>
      </c>
      <c r="E632" s="44">
        <v>4819238</v>
      </c>
      <c r="F632" s="44">
        <v>0</v>
      </c>
      <c r="G632" s="44">
        <v>0</v>
      </c>
      <c r="H632" s="44">
        <v>0</v>
      </c>
      <c r="I632" s="44">
        <v>541854</v>
      </c>
      <c r="J632" s="44">
        <v>664157</v>
      </c>
      <c r="K632" s="44">
        <v>0</v>
      </c>
      <c r="L632" s="44">
        <v>0</v>
      </c>
      <c r="M632" s="44">
        <v>0</v>
      </c>
      <c r="N632" s="44">
        <v>0</v>
      </c>
      <c r="O632" s="44">
        <v>0</v>
      </c>
      <c r="P632" s="44">
        <v>1097344</v>
      </c>
      <c r="Q632" s="44">
        <v>238317</v>
      </c>
      <c r="R632" s="44">
        <v>84619</v>
      </c>
      <c r="S632" s="44">
        <v>67890</v>
      </c>
      <c r="T632" s="44">
        <v>28325</v>
      </c>
      <c r="U632" s="44">
        <v>269523</v>
      </c>
      <c r="V632" s="44">
        <v>0</v>
      </c>
      <c r="W632" s="44">
        <v>0</v>
      </c>
      <c r="X632" s="44">
        <v>0</v>
      </c>
      <c r="Y632" s="44">
        <v>0</v>
      </c>
      <c r="Z632" s="44">
        <v>0</v>
      </c>
      <c r="AA632" s="44">
        <v>7811267</v>
      </c>
      <c r="AB632" s="44">
        <v>0</v>
      </c>
      <c r="AC632" s="44">
        <v>0</v>
      </c>
    </row>
    <row r="633" spans="1:29" x14ac:dyDescent="0.3">
      <c r="A633" s="46" t="s">
        <v>1325</v>
      </c>
      <c r="B633" t="s">
        <v>2677</v>
      </c>
      <c r="C633">
        <v>1</v>
      </c>
      <c r="D633">
        <v>0</v>
      </c>
      <c r="E633" s="44">
        <v>2244747</v>
      </c>
      <c r="F633" s="44">
        <v>0</v>
      </c>
      <c r="G633" s="44">
        <v>100000</v>
      </c>
      <c r="H633" s="44">
        <v>745</v>
      </c>
      <c r="I633" s="44">
        <v>719711</v>
      </c>
      <c r="J633" s="44">
        <v>1502901</v>
      </c>
      <c r="K633" s="44">
        <v>0</v>
      </c>
      <c r="L633" s="44">
        <v>0</v>
      </c>
      <c r="M633" s="44">
        <v>0</v>
      </c>
      <c r="N633" s="44">
        <v>0</v>
      </c>
      <c r="O633" s="44">
        <v>0</v>
      </c>
      <c r="P633" s="44">
        <v>782992</v>
      </c>
      <c r="Q633" s="44">
        <v>146523</v>
      </c>
      <c r="R633" s="44">
        <v>76317</v>
      </c>
      <c r="S633" s="44">
        <v>23759</v>
      </c>
      <c r="T633" s="44">
        <v>9912</v>
      </c>
      <c r="U633" s="44">
        <v>96637</v>
      </c>
      <c r="V633" s="44">
        <v>10325</v>
      </c>
      <c r="W633" s="44">
        <v>0</v>
      </c>
      <c r="X633" s="44">
        <v>0</v>
      </c>
      <c r="Y633" s="44">
        <v>3952</v>
      </c>
      <c r="Z633" s="44">
        <v>0</v>
      </c>
      <c r="AA633" s="44">
        <v>5718521</v>
      </c>
      <c r="AB633" s="44">
        <v>0</v>
      </c>
      <c r="AC633" s="44">
        <v>0</v>
      </c>
    </row>
    <row r="634" spans="1:29" x14ac:dyDescent="0.3">
      <c r="A634" s="46" t="s">
        <v>1341</v>
      </c>
      <c r="B634" t="s">
        <v>2061</v>
      </c>
      <c r="C634">
        <v>1</v>
      </c>
      <c r="D634">
        <v>1</v>
      </c>
      <c r="E634" s="44">
        <v>4162940</v>
      </c>
      <c r="F634" s="44">
        <v>0</v>
      </c>
      <c r="G634" s="44">
        <v>349156</v>
      </c>
      <c r="H634" s="44">
        <v>0</v>
      </c>
      <c r="I634" s="44">
        <v>648622</v>
      </c>
      <c r="J634" s="44">
        <v>253725</v>
      </c>
      <c r="K634" s="44">
        <v>0</v>
      </c>
      <c r="L634" s="44">
        <v>0</v>
      </c>
      <c r="M634" s="44">
        <v>0</v>
      </c>
      <c r="N634" s="44">
        <v>0</v>
      </c>
      <c r="O634" s="44">
        <v>0</v>
      </c>
      <c r="P634" s="44">
        <v>881558</v>
      </c>
      <c r="Q634" s="44">
        <v>70888</v>
      </c>
      <c r="R634" s="44">
        <v>116665</v>
      </c>
      <c r="S634" s="44">
        <v>36746</v>
      </c>
      <c r="T634" s="44">
        <v>15331</v>
      </c>
      <c r="U634" s="44">
        <v>140965</v>
      </c>
      <c r="V634" s="44">
        <v>0</v>
      </c>
      <c r="W634" s="44">
        <v>0</v>
      </c>
      <c r="X634" s="44">
        <v>0</v>
      </c>
      <c r="Y634" s="44">
        <v>0</v>
      </c>
      <c r="Z634" s="44">
        <v>0</v>
      </c>
      <c r="AA634" s="44">
        <v>6676596</v>
      </c>
      <c r="AB634" s="44">
        <v>0</v>
      </c>
      <c r="AC634" s="44">
        <v>0</v>
      </c>
    </row>
    <row r="635" spans="1:29" x14ac:dyDescent="0.3">
      <c r="A635" s="46" t="s">
        <v>1329</v>
      </c>
      <c r="B635" t="s">
        <v>2678</v>
      </c>
      <c r="C635">
        <v>1</v>
      </c>
      <c r="D635">
        <v>0</v>
      </c>
      <c r="E635" s="44">
        <v>3961441</v>
      </c>
      <c r="F635" s="44">
        <v>0</v>
      </c>
      <c r="G635" s="44">
        <v>323759</v>
      </c>
      <c r="H635" s="44">
        <v>0</v>
      </c>
      <c r="I635" s="44">
        <v>466495</v>
      </c>
      <c r="J635" s="44">
        <v>1459994</v>
      </c>
      <c r="K635" s="44">
        <v>0</v>
      </c>
      <c r="L635" s="44">
        <v>0</v>
      </c>
      <c r="M635" s="44">
        <v>0</v>
      </c>
      <c r="N635" s="44">
        <v>0</v>
      </c>
      <c r="O635" s="44">
        <v>0</v>
      </c>
      <c r="P635" s="44">
        <v>1224265</v>
      </c>
      <c r="Q635" s="44">
        <v>119360</v>
      </c>
      <c r="R635" s="44">
        <v>114734</v>
      </c>
      <c r="S635" s="44">
        <v>51307</v>
      </c>
      <c r="T635" s="44">
        <v>21406</v>
      </c>
      <c r="U635" s="44">
        <v>194206</v>
      </c>
      <c r="V635" s="44">
        <v>16577</v>
      </c>
      <c r="W635" s="44">
        <v>0</v>
      </c>
      <c r="X635" s="44">
        <v>0</v>
      </c>
      <c r="Y635" s="44">
        <v>0</v>
      </c>
      <c r="Z635" s="44">
        <v>0</v>
      </c>
      <c r="AA635" s="44">
        <v>7953544</v>
      </c>
      <c r="AB635" s="44">
        <v>0</v>
      </c>
      <c r="AC635" s="44">
        <v>0</v>
      </c>
    </row>
    <row r="636" spans="1:29" x14ac:dyDescent="0.3">
      <c r="A636" s="46" t="s">
        <v>1379</v>
      </c>
      <c r="B636" t="s">
        <v>2679</v>
      </c>
      <c r="C636">
        <v>1</v>
      </c>
      <c r="D636">
        <v>0</v>
      </c>
      <c r="E636" s="44">
        <v>1304843</v>
      </c>
      <c r="F636" s="44">
        <v>0</v>
      </c>
      <c r="G636" s="44">
        <v>100000</v>
      </c>
      <c r="H636" s="44">
        <v>0</v>
      </c>
      <c r="I636" s="44">
        <v>221686</v>
      </c>
      <c r="J636" s="44">
        <v>469622</v>
      </c>
      <c r="K636" s="44">
        <v>0</v>
      </c>
      <c r="L636" s="44">
        <v>0</v>
      </c>
      <c r="M636" s="44">
        <v>0</v>
      </c>
      <c r="N636" s="44">
        <v>0</v>
      </c>
      <c r="O636" s="44">
        <v>0</v>
      </c>
      <c r="P636" s="44">
        <v>574310</v>
      </c>
      <c r="Q636" s="44">
        <v>183564</v>
      </c>
      <c r="R636" s="44">
        <v>0</v>
      </c>
      <c r="S636" s="44">
        <v>17437</v>
      </c>
      <c r="T636" s="44">
        <v>5985</v>
      </c>
      <c r="U636" s="44">
        <v>74327</v>
      </c>
      <c r="V636" s="44">
        <v>4761</v>
      </c>
      <c r="W636" s="44">
        <v>0</v>
      </c>
      <c r="X636" s="44">
        <v>0</v>
      </c>
      <c r="Y636" s="44">
        <v>7468</v>
      </c>
      <c r="Z636" s="44">
        <v>0</v>
      </c>
      <c r="AA636" s="44">
        <v>2964003</v>
      </c>
      <c r="AB636" s="44">
        <v>0</v>
      </c>
      <c r="AC636" s="44">
        <v>0</v>
      </c>
    </row>
    <row r="637" spans="1:29" x14ac:dyDescent="0.3">
      <c r="A637" s="46" t="s">
        <v>1319</v>
      </c>
      <c r="B637" t="s">
        <v>2680</v>
      </c>
      <c r="C637">
        <v>1</v>
      </c>
      <c r="D637">
        <v>0</v>
      </c>
      <c r="E637" s="44">
        <v>1148961</v>
      </c>
      <c r="F637" s="44">
        <v>0</v>
      </c>
      <c r="G637" s="44">
        <v>0</v>
      </c>
      <c r="H637" s="44">
        <v>0</v>
      </c>
      <c r="I637" s="44">
        <v>41594</v>
      </c>
      <c r="J637" s="44">
        <v>899865</v>
      </c>
      <c r="K637" s="44">
        <v>0</v>
      </c>
      <c r="L637" s="44">
        <v>0</v>
      </c>
      <c r="M637" s="44">
        <v>0</v>
      </c>
      <c r="N637" s="44">
        <v>0</v>
      </c>
      <c r="O637" s="44">
        <v>0</v>
      </c>
      <c r="P637" s="44">
        <v>608017</v>
      </c>
      <c r="Q637" s="44">
        <v>26103</v>
      </c>
      <c r="R637" s="44">
        <v>13986</v>
      </c>
      <c r="S637" s="44">
        <v>29666</v>
      </c>
      <c r="T637" s="44">
        <v>12893</v>
      </c>
      <c r="U637" s="44">
        <v>107472</v>
      </c>
      <c r="V637" s="44">
        <v>0</v>
      </c>
      <c r="W637" s="44">
        <v>0</v>
      </c>
      <c r="X637" s="44">
        <v>0</v>
      </c>
      <c r="Y637" s="44">
        <v>9362</v>
      </c>
      <c r="Z637" s="44">
        <v>0</v>
      </c>
      <c r="AA637" s="44">
        <v>2897919</v>
      </c>
      <c r="AB637" s="44">
        <v>0</v>
      </c>
      <c r="AC637" s="44">
        <v>0</v>
      </c>
    </row>
    <row r="638" spans="1:29" x14ac:dyDescent="0.3">
      <c r="A638" s="46" t="s">
        <v>1381</v>
      </c>
      <c r="B638" t="s">
        <v>2681</v>
      </c>
      <c r="C638">
        <v>1</v>
      </c>
      <c r="D638">
        <v>0</v>
      </c>
      <c r="E638" s="44">
        <v>6633348</v>
      </c>
      <c r="F638" s="44">
        <v>0</v>
      </c>
      <c r="G638" s="44">
        <v>0</v>
      </c>
      <c r="H638" s="44">
        <v>0</v>
      </c>
      <c r="I638" s="44">
        <v>1559425</v>
      </c>
      <c r="J638" s="44">
        <v>2910919</v>
      </c>
      <c r="K638" s="44">
        <v>0</v>
      </c>
      <c r="L638" s="44">
        <v>0</v>
      </c>
      <c r="M638" s="44">
        <v>0</v>
      </c>
      <c r="N638" s="44">
        <v>0</v>
      </c>
      <c r="O638" s="44">
        <v>0</v>
      </c>
      <c r="P638" s="44">
        <v>872414</v>
      </c>
      <c r="Q638" s="44">
        <v>140191</v>
      </c>
      <c r="R638" s="44">
        <v>124968</v>
      </c>
      <c r="S638" s="44">
        <v>55322</v>
      </c>
      <c r="T638" s="44">
        <v>20644</v>
      </c>
      <c r="U638" s="44">
        <v>169042</v>
      </c>
      <c r="V638" s="44">
        <v>36285</v>
      </c>
      <c r="W638" s="44">
        <v>0</v>
      </c>
      <c r="X638" s="44">
        <v>439235</v>
      </c>
      <c r="Y638" s="44">
        <v>0</v>
      </c>
      <c r="Z638" s="44">
        <v>0</v>
      </c>
      <c r="AA638" s="44">
        <v>12961793</v>
      </c>
      <c r="AB638" s="44">
        <v>0</v>
      </c>
      <c r="AC638" s="44">
        <v>0</v>
      </c>
    </row>
    <row r="639" spans="1:29" x14ac:dyDescent="0.3">
      <c r="A639" s="46" t="s">
        <v>1343</v>
      </c>
      <c r="B639" t="s">
        <v>2682</v>
      </c>
      <c r="C639">
        <v>1</v>
      </c>
      <c r="D639">
        <v>0</v>
      </c>
      <c r="E639" s="44">
        <v>1843895</v>
      </c>
      <c r="F639" s="44">
        <v>0</v>
      </c>
      <c r="G639" s="44">
        <v>0</v>
      </c>
      <c r="H639" s="44">
        <v>0</v>
      </c>
      <c r="I639" s="44">
        <v>359066</v>
      </c>
      <c r="J639" s="44">
        <v>765724</v>
      </c>
      <c r="K639" s="44">
        <v>0</v>
      </c>
      <c r="L639" s="44">
        <v>0</v>
      </c>
      <c r="M639" s="44">
        <v>0</v>
      </c>
      <c r="N639" s="44">
        <v>0</v>
      </c>
      <c r="O639" s="44">
        <v>0</v>
      </c>
      <c r="P639" s="44">
        <v>593503</v>
      </c>
      <c r="Q639" s="44">
        <v>122675</v>
      </c>
      <c r="R639" s="44">
        <v>77669</v>
      </c>
      <c r="S639" s="44">
        <v>27788</v>
      </c>
      <c r="T639" s="44">
        <v>11593</v>
      </c>
      <c r="U639" s="44">
        <v>111258</v>
      </c>
      <c r="V639" s="44">
        <v>3412</v>
      </c>
      <c r="W639" s="44">
        <v>0</v>
      </c>
      <c r="X639" s="44">
        <v>0</v>
      </c>
      <c r="Y639" s="44">
        <v>6999</v>
      </c>
      <c r="Z639" s="44">
        <v>0</v>
      </c>
      <c r="AA639" s="44">
        <v>3923582</v>
      </c>
      <c r="AB639" s="44">
        <v>0</v>
      </c>
      <c r="AC639" s="44">
        <v>0</v>
      </c>
    </row>
    <row r="640" spans="1:29" x14ac:dyDescent="0.3">
      <c r="A640" s="46" t="s">
        <v>1327</v>
      </c>
      <c r="B640" t="s">
        <v>2683</v>
      </c>
      <c r="C640">
        <v>1</v>
      </c>
      <c r="D640">
        <v>0</v>
      </c>
      <c r="E640" s="44">
        <v>2592543</v>
      </c>
      <c r="F640" s="44">
        <v>0</v>
      </c>
      <c r="G640" s="44">
        <v>100000</v>
      </c>
      <c r="H640" s="44">
        <v>0</v>
      </c>
      <c r="I640" s="44">
        <v>290840</v>
      </c>
      <c r="J640" s="44">
        <v>1231938</v>
      </c>
      <c r="K640" s="44">
        <v>0</v>
      </c>
      <c r="L640" s="44">
        <v>0</v>
      </c>
      <c r="M640" s="44">
        <v>0</v>
      </c>
      <c r="N640" s="44">
        <v>0</v>
      </c>
      <c r="O640" s="44">
        <v>0</v>
      </c>
      <c r="P640" s="44">
        <v>939240</v>
      </c>
      <c r="Q640" s="44">
        <v>44273</v>
      </c>
      <c r="R640" s="44">
        <v>208003</v>
      </c>
      <c r="S640" s="44">
        <v>32717</v>
      </c>
      <c r="T640" s="44">
        <v>11256</v>
      </c>
      <c r="U640" s="44">
        <v>93084</v>
      </c>
      <c r="V640" s="44">
        <v>17918</v>
      </c>
      <c r="W640" s="44">
        <v>0</v>
      </c>
      <c r="X640" s="44">
        <v>0</v>
      </c>
      <c r="Y640" s="44">
        <v>11221</v>
      </c>
      <c r="Z640" s="44">
        <v>0</v>
      </c>
      <c r="AA640" s="44">
        <v>5573033</v>
      </c>
      <c r="AB640" s="44">
        <v>0</v>
      </c>
      <c r="AC640" s="44">
        <v>0</v>
      </c>
    </row>
    <row r="641" spans="1:29" x14ac:dyDescent="0.3">
      <c r="A641" s="46" t="s">
        <v>1339</v>
      </c>
      <c r="B641" t="s">
        <v>2068</v>
      </c>
      <c r="C641">
        <v>1</v>
      </c>
      <c r="D641">
        <v>0</v>
      </c>
      <c r="E641" s="44">
        <v>3190543</v>
      </c>
      <c r="F641" s="44">
        <v>0</v>
      </c>
      <c r="G641" s="44">
        <v>129492</v>
      </c>
      <c r="H641" s="44">
        <v>0</v>
      </c>
      <c r="I641" s="44">
        <v>405799</v>
      </c>
      <c r="J641" s="44">
        <v>396683</v>
      </c>
      <c r="K641" s="44">
        <v>0</v>
      </c>
      <c r="L641" s="44">
        <v>0</v>
      </c>
      <c r="M641" s="44">
        <v>0</v>
      </c>
      <c r="N641" s="44">
        <v>0</v>
      </c>
      <c r="O641" s="44">
        <v>0</v>
      </c>
      <c r="P641" s="44">
        <v>972180</v>
      </c>
      <c r="Q641" s="44">
        <v>33187</v>
      </c>
      <c r="R641" s="44">
        <v>94612</v>
      </c>
      <c r="S641" s="44">
        <v>11514</v>
      </c>
      <c r="T641" s="44">
        <v>10587</v>
      </c>
      <c r="U641" s="44">
        <v>91047</v>
      </c>
      <c r="V641" s="44">
        <v>2476</v>
      </c>
      <c r="W641" s="44">
        <v>0</v>
      </c>
      <c r="X641" s="44">
        <v>0</v>
      </c>
      <c r="Y641" s="44">
        <v>0</v>
      </c>
      <c r="Z641" s="44">
        <v>0</v>
      </c>
      <c r="AA641" s="44">
        <v>5338120</v>
      </c>
      <c r="AB641" s="44">
        <v>0</v>
      </c>
      <c r="AC641" s="44">
        <v>0</v>
      </c>
    </row>
    <row r="642" spans="1:29" x14ac:dyDescent="0.3">
      <c r="A642" s="46" t="s">
        <v>1311</v>
      </c>
      <c r="B642" t="s">
        <v>2684</v>
      </c>
      <c r="C642">
        <v>1</v>
      </c>
      <c r="D642">
        <v>0</v>
      </c>
      <c r="E642" s="44">
        <v>3771129</v>
      </c>
      <c r="F642" s="44">
        <v>0</v>
      </c>
      <c r="G642" s="44">
        <v>193387</v>
      </c>
      <c r="H642" s="44">
        <v>0</v>
      </c>
      <c r="I642" s="44">
        <v>553268</v>
      </c>
      <c r="J642" s="44">
        <v>1143306</v>
      </c>
      <c r="K642" s="44">
        <v>0</v>
      </c>
      <c r="L642" s="44">
        <v>0</v>
      </c>
      <c r="M642" s="44">
        <v>0</v>
      </c>
      <c r="N642" s="44">
        <v>0</v>
      </c>
      <c r="O642" s="44">
        <v>0</v>
      </c>
      <c r="P642" s="44">
        <v>721915</v>
      </c>
      <c r="Q642" s="44">
        <v>103812</v>
      </c>
      <c r="R642" s="44">
        <v>168831</v>
      </c>
      <c r="S642" s="44">
        <v>34305</v>
      </c>
      <c r="T642" s="44">
        <v>14312</v>
      </c>
      <c r="U642" s="44">
        <v>132170</v>
      </c>
      <c r="V642" s="44">
        <v>16792</v>
      </c>
      <c r="W642" s="44">
        <v>0</v>
      </c>
      <c r="X642" s="44">
        <v>0</v>
      </c>
      <c r="Y642" s="44">
        <v>0</v>
      </c>
      <c r="Z642" s="44">
        <v>0</v>
      </c>
      <c r="AA642" s="44">
        <v>6853227</v>
      </c>
      <c r="AB642" s="44">
        <v>0</v>
      </c>
      <c r="AC642" s="44">
        <v>0</v>
      </c>
    </row>
    <row r="643" spans="1:29" x14ac:dyDescent="0.3">
      <c r="A643" s="46" t="s">
        <v>1331</v>
      </c>
      <c r="B643" t="s">
        <v>2685</v>
      </c>
      <c r="C643">
        <v>1</v>
      </c>
      <c r="D643">
        <v>0</v>
      </c>
      <c r="E643" s="44">
        <v>2103877</v>
      </c>
      <c r="F643" s="44">
        <v>0</v>
      </c>
      <c r="G643" s="44">
        <v>0</v>
      </c>
      <c r="H643" s="44">
        <v>0</v>
      </c>
      <c r="I643" s="44">
        <v>241372</v>
      </c>
      <c r="J643" s="44">
        <v>1029087</v>
      </c>
      <c r="K643" s="44">
        <v>0</v>
      </c>
      <c r="L643" s="44">
        <v>0</v>
      </c>
      <c r="M643" s="44">
        <v>0</v>
      </c>
      <c r="N643" s="44">
        <v>0</v>
      </c>
      <c r="O643" s="44">
        <v>0</v>
      </c>
      <c r="P643" s="44">
        <v>756345</v>
      </c>
      <c r="Q643" s="44">
        <v>84139</v>
      </c>
      <c r="R643" s="44">
        <v>56231</v>
      </c>
      <c r="S643" s="44">
        <v>30560</v>
      </c>
      <c r="T643" s="44">
        <v>12750</v>
      </c>
      <c r="U643" s="44">
        <v>118714</v>
      </c>
      <c r="V643" s="44">
        <v>10763</v>
      </c>
      <c r="W643" s="44">
        <v>0</v>
      </c>
      <c r="X643" s="44">
        <v>0</v>
      </c>
      <c r="Y643" s="44">
        <v>6878</v>
      </c>
      <c r="Z643" s="44">
        <v>0</v>
      </c>
      <c r="AA643" s="44">
        <v>4450716</v>
      </c>
      <c r="AB643" s="44">
        <v>508</v>
      </c>
      <c r="AC643" s="44">
        <v>0</v>
      </c>
    </row>
    <row r="644" spans="1:29" x14ac:dyDescent="0.3">
      <c r="A644" s="46" t="s">
        <v>1335</v>
      </c>
      <c r="B644" t="s">
        <v>2686</v>
      </c>
      <c r="C644">
        <v>1</v>
      </c>
      <c r="D644">
        <v>0</v>
      </c>
      <c r="E644" s="44">
        <v>3533029</v>
      </c>
      <c r="F644" s="44">
        <v>0</v>
      </c>
      <c r="G644" s="44">
        <v>0</v>
      </c>
      <c r="H644" s="44">
        <v>1370</v>
      </c>
      <c r="I644" s="44">
        <v>318671</v>
      </c>
      <c r="J644" s="44">
        <v>24682</v>
      </c>
      <c r="K644" s="44">
        <v>1249</v>
      </c>
      <c r="L644" s="44">
        <v>0</v>
      </c>
      <c r="M644" s="44">
        <v>0</v>
      </c>
      <c r="N644" s="44">
        <v>0</v>
      </c>
      <c r="O644" s="44">
        <v>0</v>
      </c>
      <c r="P644" s="44">
        <v>763963</v>
      </c>
      <c r="Q644" s="44">
        <v>157399</v>
      </c>
      <c r="R644" s="44">
        <v>86468</v>
      </c>
      <c r="S644" s="44">
        <v>41959</v>
      </c>
      <c r="T644" s="44">
        <v>17506</v>
      </c>
      <c r="U644" s="44">
        <v>126519</v>
      </c>
      <c r="V644" s="44">
        <v>0</v>
      </c>
      <c r="W644" s="44">
        <v>0</v>
      </c>
      <c r="X644" s="44">
        <v>393733</v>
      </c>
      <c r="Y644" s="44">
        <v>615</v>
      </c>
      <c r="Z644" s="44">
        <v>0</v>
      </c>
      <c r="AA644" s="44">
        <v>5467163</v>
      </c>
      <c r="AB644" s="44">
        <v>0</v>
      </c>
      <c r="AC644" s="44">
        <v>0</v>
      </c>
    </row>
    <row r="645" spans="1:29" x14ac:dyDescent="0.3">
      <c r="A645" s="46" t="s">
        <v>1333</v>
      </c>
      <c r="B645" t="s">
        <v>2687</v>
      </c>
      <c r="C645">
        <v>1</v>
      </c>
      <c r="D645">
        <v>0</v>
      </c>
      <c r="E645" s="44">
        <v>1862267</v>
      </c>
      <c r="F645" s="44">
        <v>0</v>
      </c>
      <c r="G645" s="44">
        <v>167166</v>
      </c>
      <c r="H645" s="44">
        <v>0</v>
      </c>
      <c r="I645" s="44">
        <v>474745</v>
      </c>
      <c r="J645" s="44">
        <v>238915</v>
      </c>
      <c r="K645" s="44">
        <v>0</v>
      </c>
      <c r="L645" s="44">
        <v>0</v>
      </c>
      <c r="M645" s="44">
        <v>0</v>
      </c>
      <c r="N645" s="44">
        <v>0</v>
      </c>
      <c r="O645" s="44">
        <v>0</v>
      </c>
      <c r="P645" s="44">
        <v>264629</v>
      </c>
      <c r="Q645" s="44">
        <v>138285</v>
      </c>
      <c r="R645" s="44">
        <v>121019</v>
      </c>
      <c r="S645" s="44">
        <v>17662</v>
      </c>
      <c r="T645" s="44">
        <v>7368</v>
      </c>
      <c r="U645" s="44">
        <v>71706</v>
      </c>
      <c r="V645" s="44">
        <v>3510</v>
      </c>
      <c r="W645" s="44">
        <v>0</v>
      </c>
      <c r="X645" s="44">
        <v>94561</v>
      </c>
      <c r="Y645" s="44">
        <v>0</v>
      </c>
      <c r="Z645" s="44">
        <v>0</v>
      </c>
      <c r="AA645" s="44">
        <v>3461833</v>
      </c>
      <c r="AB645" s="44">
        <v>0</v>
      </c>
      <c r="AC645" s="44">
        <v>0</v>
      </c>
    </row>
    <row r="646" spans="1:29" x14ac:dyDescent="0.3">
      <c r="A646" s="46" t="s">
        <v>1337</v>
      </c>
      <c r="B646" t="s">
        <v>2688</v>
      </c>
      <c r="C646">
        <v>1</v>
      </c>
      <c r="D646">
        <v>0</v>
      </c>
      <c r="E646" s="44">
        <v>3296046</v>
      </c>
      <c r="F646" s="44">
        <v>0</v>
      </c>
      <c r="G646" s="44">
        <v>0</v>
      </c>
      <c r="H646" s="44">
        <v>0</v>
      </c>
      <c r="I646" s="44">
        <v>371414</v>
      </c>
      <c r="J646" s="44">
        <v>37744</v>
      </c>
      <c r="K646" s="44">
        <v>4212</v>
      </c>
      <c r="L646" s="44">
        <v>0</v>
      </c>
      <c r="M646" s="44">
        <v>0</v>
      </c>
      <c r="N646" s="44">
        <v>0</v>
      </c>
      <c r="O646" s="44">
        <v>0</v>
      </c>
      <c r="P646" s="44">
        <v>366288</v>
      </c>
      <c r="Q646" s="44">
        <v>49128</v>
      </c>
      <c r="R646" s="44">
        <v>93836</v>
      </c>
      <c r="S646" s="44">
        <v>64909</v>
      </c>
      <c r="T646" s="44">
        <v>27081</v>
      </c>
      <c r="U646" s="44">
        <v>271853</v>
      </c>
      <c r="V646" s="44">
        <v>0</v>
      </c>
      <c r="W646" s="44">
        <v>0</v>
      </c>
      <c r="X646" s="44">
        <v>0</v>
      </c>
      <c r="Y646" s="44">
        <v>13169</v>
      </c>
      <c r="Z646" s="44">
        <v>0</v>
      </c>
      <c r="AA646" s="44">
        <v>4595680</v>
      </c>
      <c r="AB646" s="44">
        <v>0</v>
      </c>
      <c r="AC646" s="44">
        <v>0</v>
      </c>
    </row>
    <row r="647" spans="1:29" x14ac:dyDescent="0.3">
      <c r="A647" s="46" t="s">
        <v>1349</v>
      </c>
      <c r="B647" t="s">
        <v>2689</v>
      </c>
      <c r="C647">
        <v>1</v>
      </c>
      <c r="D647">
        <v>0</v>
      </c>
      <c r="E647" s="44">
        <v>4792505</v>
      </c>
      <c r="F647" s="44">
        <v>0</v>
      </c>
      <c r="G647" s="44">
        <v>0</v>
      </c>
      <c r="H647" s="44">
        <v>0</v>
      </c>
      <c r="I647" s="44">
        <v>241223</v>
      </c>
      <c r="J647" s="44">
        <v>1470757</v>
      </c>
      <c r="K647" s="44">
        <v>0</v>
      </c>
      <c r="L647" s="44">
        <v>0</v>
      </c>
      <c r="M647" s="44">
        <v>0</v>
      </c>
      <c r="N647" s="44">
        <v>9239</v>
      </c>
      <c r="O647" s="44">
        <v>2605</v>
      </c>
      <c r="P647" s="44">
        <v>0</v>
      </c>
      <c r="Q647" s="44">
        <v>193865</v>
      </c>
      <c r="R647" s="44">
        <v>242971</v>
      </c>
      <c r="S647" s="44">
        <v>104920</v>
      </c>
      <c r="T647" s="44">
        <v>43775</v>
      </c>
      <c r="U647" s="44">
        <v>369480</v>
      </c>
      <c r="V647" s="44">
        <v>0</v>
      </c>
      <c r="W647" s="44">
        <v>0</v>
      </c>
      <c r="X647" s="44">
        <v>313660</v>
      </c>
      <c r="Y647" s="44">
        <v>37078</v>
      </c>
      <c r="Z647" s="44">
        <v>0</v>
      </c>
      <c r="AA647" s="44">
        <v>7822078</v>
      </c>
      <c r="AB647" s="44">
        <v>0</v>
      </c>
      <c r="AC647" s="44">
        <v>0</v>
      </c>
    </row>
    <row r="648" spans="1:29" x14ac:dyDescent="0.3">
      <c r="A648" s="46" t="s">
        <v>1351</v>
      </c>
      <c r="B648" t="s">
        <v>2690</v>
      </c>
      <c r="C648">
        <v>1</v>
      </c>
      <c r="D648">
        <v>0</v>
      </c>
      <c r="E648" s="44">
        <v>3176075</v>
      </c>
      <c r="F648" s="44">
        <v>0</v>
      </c>
      <c r="G648" s="44">
        <v>822562</v>
      </c>
      <c r="H648" s="44">
        <v>0</v>
      </c>
      <c r="I648" s="44">
        <v>458774</v>
      </c>
      <c r="J648" s="44">
        <v>600360</v>
      </c>
      <c r="K648" s="44">
        <v>0</v>
      </c>
      <c r="L648" s="44">
        <v>0</v>
      </c>
      <c r="M648" s="44">
        <v>0</v>
      </c>
      <c r="N648" s="44">
        <v>0</v>
      </c>
      <c r="O648" s="44">
        <v>0</v>
      </c>
      <c r="P648" s="44">
        <v>1070350</v>
      </c>
      <c r="Q648" s="44">
        <v>38737</v>
      </c>
      <c r="R648" s="44">
        <v>160992</v>
      </c>
      <c r="S648" s="44">
        <v>38244</v>
      </c>
      <c r="T648" s="44">
        <v>15956</v>
      </c>
      <c r="U648" s="44">
        <v>118306</v>
      </c>
      <c r="V648" s="44">
        <v>7353</v>
      </c>
      <c r="W648" s="44">
        <v>0</v>
      </c>
      <c r="X648" s="44">
        <v>0</v>
      </c>
      <c r="Y648" s="44">
        <v>8528</v>
      </c>
      <c r="Z648" s="44">
        <v>0</v>
      </c>
      <c r="AA648" s="44">
        <v>6516237</v>
      </c>
      <c r="AB648" s="44">
        <v>0</v>
      </c>
      <c r="AC648" s="44">
        <v>0</v>
      </c>
    </row>
    <row r="649" spans="1:29" x14ac:dyDescent="0.3">
      <c r="A649" s="46" t="s">
        <v>1367</v>
      </c>
      <c r="B649" t="s">
        <v>2076</v>
      </c>
      <c r="C649">
        <v>1</v>
      </c>
      <c r="D649">
        <v>0</v>
      </c>
      <c r="E649" s="44">
        <v>651461</v>
      </c>
      <c r="F649" s="44">
        <v>0</v>
      </c>
      <c r="G649" s="44">
        <v>22343</v>
      </c>
      <c r="H649" s="44">
        <v>0</v>
      </c>
      <c r="I649" s="44">
        <v>92771</v>
      </c>
      <c r="J649" s="44">
        <v>151993</v>
      </c>
      <c r="K649" s="44">
        <v>0</v>
      </c>
      <c r="L649" s="44">
        <v>0</v>
      </c>
      <c r="M649" s="44">
        <v>0</v>
      </c>
      <c r="N649" s="44">
        <v>0</v>
      </c>
      <c r="O649" s="44">
        <v>0</v>
      </c>
      <c r="P649" s="44">
        <v>314677</v>
      </c>
      <c r="Q649" s="44">
        <v>0</v>
      </c>
      <c r="R649" s="44">
        <v>0</v>
      </c>
      <c r="S649" s="44">
        <v>4315</v>
      </c>
      <c r="T649" s="44">
        <v>1192</v>
      </c>
      <c r="U649" s="44">
        <v>24640</v>
      </c>
      <c r="V649" s="44">
        <v>0</v>
      </c>
      <c r="W649" s="44">
        <v>0</v>
      </c>
      <c r="X649" s="44">
        <v>43200</v>
      </c>
      <c r="Y649" s="44">
        <v>0</v>
      </c>
      <c r="Z649" s="44">
        <v>0</v>
      </c>
      <c r="AA649" s="44">
        <v>1306592</v>
      </c>
      <c r="AB649" s="44">
        <v>0</v>
      </c>
      <c r="AC649" s="44">
        <v>0</v>
      </c>
    </row>
    <row r="650" spans="1:29" x14ac:dyDescent="0.3">
      <c r="A650" s="46" t="s">
        <v>1383</v>
      </c>
      <c r="B650" t="s">
        <v>2691</v>
      </c>
      <c r="C650">
        <v>1</v>
      </c>
      <c r="D650">
        <v>0</v>
      </c>
      <c r="E650" s="44">
        <v>2415711</v>
      </c>
      <c r="F650" s="44">
        <v>0</v>
      </c>
      <c r="G650" s="44">
        <v>806693</v>
      </c>
      <c r="H650" s="44">
        <v>0</v>
      </c>
      <c r="I650" s="44">
        <v>560634</v>
      </c>
      <c r="J650" s="44">
        <v>438019</v>
      </c>
      <c r="K650" s="44">
        <v>0</v>
      </c>
      <c r="L650" s="44">
        <v>0</v>
      </c>
      <c r="M650" s="44">
        <v>0</v>
      </c>
      <c r="N650" s="44">
        <v>0</v>
      </c>
      <c r="O650" s="44">
        <v>0</v>
      </c>
      <c r="P650" s="44">
        <v>1204791</v>
      </c>
      <c r="Q650" s="44">
        <v>79321</v>
      </c>
      <c r="R650" s="44">
        <v>260206</v>
      </c>
      <c r="S650" s="44">
        <v>21392</v>
      </c>
      <c r="T650" s="44">
        <v>8925</v>
      </c>
      <c r="U650" s="44">
        <v>87317</v>
      </c>
      <c r="V650" s="44">
        <v>4320</v>
      </c>
      <c r="W650" s="44">
        <v>0</v>
      </c>
      <c r="X650" s="44">
        <v>0</v>
      </c>
      <c r="Y650" s="44">
        <v>0</v>
      </c>
      <c r="Z650" s="44">
        <v>0</v>
      </c>
      <c r="AA650" s="44">
        <v>5887329</v>
      </c>
      <c r="AB650" s="44">
        <v>0</v>
      </c>
      <c r="AC650" s="44">
        <v>0</v>
      </c>
    </row>
    <row r="651" spans="1:29" x14ac:dyDescent="0.3">
      <c r="A651" s="46" t="s">
        <v>1365</v>
      </c>
      <c r="B651" t="s">
        <v>2692</v>
      </c>
      <c r="C651">
        <v>1</v>
      </c>
      <c r="D651">
        <v>0</v>
      </c>
      <c r="E651" s="44">
        <v>3234227</v>
      </c>
      <c r="F651" s="44">
        <v>0</v>
      </c>
      <c r="G651" s="44">
        <v>183316</v>
      </c>
      <c r="H651" s="44">
        <v>0</v>
      </c>
      <c r="I651" s="44">
        <v>296257</v>
      </c>
      <c r="J651" s="44">
        <v>2206127</v>
      </c>
      <c r="K651" s="44">
        <v>0</v>
      </c>
      <c r="L651" s="44">
        <v>0</v>
      </c>
      <c r="M651" s="44">
        <v>0</v>
      </c>
      <c r="N651" s="44">
        <v>0</v>
      </c>
      <c r="O651" s="44">
        <v>0</v>
      </c>
      <c r="P651" s="44">
        <v>1069807</v>
      </c>
      <c r="Q651" s="44">
        <v>343655</v>
      </c>
      <c r="R651" s="44">
        <v>235310</v>
      </c>
      <c r="S651" s="44">
        <v>25736</v>
      </c>
      <c r="T651" s="44">
        <v>10737</v>
      </c>
      <c r="U651" s="44">
        <v>98909</v>
      </c>
      <c r="V651" s="44">
        <v>16714</v>
      </c>
      <c r="W651" s="44">
        <v>0</v>
      </c>
      <c r="X651" s="44">
        <v>0</v>
      </c>
      <c r="Y651" s="44">
        <v>0</v>
      </c>
      <c r="Z651" s="44">
        <v>0</v>
      </c>
      <c r="AA651" s="44">
        <v>7720795</v>
      </c>
      <c r="AB651" s="44">
        <v>0</v>
      </c>
      <c r="AC651" s="44">
        <v>0</v>
      </c>
    </row>
    <row r="652" spans="1:29" x14ac:dyDescent="0.3">
      <c r="A652" s="46" t="s">
        <v>1353</v>
      </c>
      <c r="B652" t="s">
        <v>2693</v>
      </c>
      <c r="C652">
        <v>1</v>
      </c>
      <c r="D652">
        <v>0</v>
      </c>
      <c r="E652" s="44">
        <v>75989804</v>
      </c>
      <c r="F652" s="44">
        <v>790144</v>
      </c>
      <c r="G652" s="44">
        <v>2045117</v>
      </c>
      <c r="H652" s="44">
        <v>0</v>
      </c>
      <c r="I652" s="44">
        <v>7144997</v>
      </c>
      <c r="J652" s="44">
        <v>9140092</v>
      </c>
      <c r="K652" s="44">
        <v>0</v>
      </c>
      <c r="L652" s="44">
        <v>0</v>
      </c>
      <c r="M652" s="44">
        <v>0</v>
      </c>
      <c r="N652" s="44">
        <v>0</v>
      </c>
      <c r="O652" s="44">
        <v>0</v>
      </c>
      <c r="P652" s="44">
        <v>5610769</v>
      </c>
      <c r="Q652" s="44">
        <v>2197927</v>
      </c>
      <c r="R652" s="44">
        <v>1619917</v>
      </c>
      <c r="S652" s="44">
        <v>128933</v>
      </c>
      <c r="T652" s="44">
        <v>34218</v>
      </c>
      <c r="U652" s="44">
        <v>564385</v>
      </c>
      <c r="V652" s="44">
        <v>132889</v>
      </c>
      <c r="W652" s="44">
        <v>0</v>
      </c>
      <c r="X652" s="44">
        <v>2856466</v>
      </c>
      <c r="Y652" s="44">
        <v>305348</v>
      </c>
      <c r="Z652" s="44">
        <v>0</v>
      </c>
      <c r="AA652" s="44">
        <v>108561006</v>
      </c>
      <c r="AB652" s="44">
        <v>0</v>
      </c>
      <c r="AC652" s="44">
        <v>1603072</v>
      </c>
    </row>
    <row r="653" spans="1:29" x14ac:dyDescent="0.3">
      <c r="A653" s="46" t="s">
        <v>1323</v>
      </c>
      <c r="B653" t="s">
        <v>2694</v>
      </c>
      <c r="C653">
        <v>1</v>
      </c>
      <c r="D653">
        <v>0</v>
      </c>
      <c r="E653" s="44">
        <v>3912755</v>
      </c>
      <c r="F653" s="44">
        <v>0</v>
      </c>
      <c r="G653" s="44">
        <v>0</v>
      </c>
      <c r="H653" s="44">
        <v>0</v>
      </c>
      <c r="I653" s="44">
        <v>1921116</v>
      </c>
      <c r="J653" s="44">
        <v>1825591</v>
      </c>
      <c r="K653" s="44">
        <v>0</v>
      </c>
      <c r="L653" s="44">
        <v>0</v>
      </c>
      <c r="M653" s="44">
        <v>0</v>
      </c>
      <c r="N653" s="44">
        <v>0</v>
      </c>
      <c r="O653" s="44">
        <v>0</v>
      </c>
      <c r="P653" s="44">
        <v>1290899</v>
      </c>
      <c r="Q653" s="44">
        <v>269410</v>
      </c>
      <c r="R653" s="44">
        <v>102931</v>
      </c>
      <c r="S653" s="44">
        <v>55846</v>
      </c>
      <c r="T653" s="44">
        <v>23300</v>
      </c>
      <c r="U653" s="44">
        <v>222457</v>
      </c>
      <c r="V653" s="44">
        <v>18766</v>
      </c>
      <c r="W653" s="44">
        <v>0</v>
      </c>
      <c r="X653" s="44">
        <v>0</v>
      </c>
      <c r="Y653" s="44">
        <v>29997</v>
      </c>
      <c r="Z653" s="44">
        <v>0</v>
      </c>
      <c r="AA653" s="44">
        <v>9673068</v>
      </c>
      <c r="AB653" s="44">
        <v>0</v>
      </c>
      <c r="AC653" s="44">
        <v>0</v>
      </c>
    </row>
    <row r="654" spans="1:29" x14ac:dyDescent="0.3">
      <c r="A654" s="46" t="s">
        <v>1355</v>
      </c>
      <c r="B654" t="s">
        <v>2695</v>
      </c>
      <c r="C654">
        <v>1</v>
      </c>
      <c r="D654">
        <v>0</v>
      </c>
      <c r="E654" s="44">
        <v>29190007</v>
      </c>
      <c r="F654" s="44">
        <v>0</v>
      </c>
      <c r="G654" s="44">
        <v>663963</v>
      </c>
      <c r="H654" s="44">
        <v>13639</v>
      </c>
      <c r="I654" s="44">
        <v>6608876</v>
      </c>
      <c r="J654" s="44">
        <v>6116241</v>
      </c>
      <c r="K654" s="44">
        <v>0</v>
      </c>
      <c r="L654" s="44">
        <v>0</v>
      </c>
      <c r="M654" s="44">
        <v>0</v>
      </c>
      <c r="N654" s="44">
        <v>0</v>
      </c>
      <c r="O654" s="44">
        <v>0</v>
      </c>
      <c r="P654" s="44">
        <v>5221896</v>
      </c>
      <c r="Q654" s="44">
        <v>496649</v>
      </c>
      <c r="R654" s="44">
        <v>868670</v>
      </c>
      <c r="S654" s="44">
        <v>197557</v>
      </c>
      <c r="T654" s="44">
        <v>65935</v>
      </c>
      <c r="U654" s="44">
        <v>709602</v>
      </c>
      <c r="V654" s="44">
        <v>147767</v>
      </c>
      <c r="W654" s="44">
        <v>0</v>
      </c>
      <c r="X654" s="44">
        <v>1450654</v>
      </c>
      <c r="Y654" s="44">
        <v>0</v>
      </c>
      <c r="Z654" s="44">
        <v>0</v>
      </c>
      <c r="AA654" s="44">
        <v>51751456</v>
      </c>
      <c r="AB654" s="44">
        <v>0</v>
      </c>
      <c r="AC654" s="44">
        <v>0</v>
      </c>
    </row>
    <row r="655" spans="1:29" x14ac:dyDescent="0.3">
      <c r="A655" s="46" t="s">
        <v>1321</v>
      </c>
      <c r="B655" t="s">
        <v>2696</v>
      </c>
      <c r="C655">
        <v>1</v>
      </c>
      <c r="D655">
        <v>0</v>
      </c>
      <c r="E655" s="44">
        <v>2033022</v>
      </c>
      <c r="F655" s="44">
        <v>0</v>
      </c>
      <c r="G655" s="44">
        <v>0</v>
      </c>
      <c r="H655" s="44">
        <v>0</v>
      </c>
      <c r="I655" s="44">
        <v>353028</v>
      </c>
      <c r="J655" s="44">
        <v>736072</v>
      </c>
      <c r="K655" s="44">
        <v>0</v>
      </c>
      <c r="L655" s="44">
        <v>0</v>
      </c>
      <c r="M655" s="44">
        <v>0</v>
      </c>
      <c r="N655" s="44">
        <v>0</v>
      </c>
      <c r="O655" s="44">
        <v>0</v>
      </c>
      <c r="P655" s="44">
        <v>1394075</v>
      </c>
      <c r="Q655" s="44">
        <v>132991</v>
      </c>
      <c r="R655" s="44">
        <v>60430</v>
      </c>
      <c r="S655" s="44">
        <v>34829</v>
      </c>
      <c r="T655" s="44">
        <v>14531</v>
      </c>
      <c r="U655" s="44">
        <v>140325</v>
      </c>
      <c r="V655" s="44">
        <v>0</v>
      </c>
      <c r="W655" s="44">
        <v>0</v>
      </c>
      <c r="X655" s="44">
        <v>0</v>
      </c>
      <c r="Y655" s="44">
        <v>2184</v>
      </c>
      <c r="Z655" s="44">
        <v>0</v>
      </c>
      <c r="AA655" s="44">
        <v>4901487</v>
      </c>
      <c r="AB655" s="44">
        <v>0</v>
      </c>
      <c r="AC655" s="44">
        <v>0</v>
      </c>
    </row>
    <row r="656" spans="1:29" x14ac:dyDescent="0.3">
      <c r="A656" s="46" t="s">
        <v>1357</v>
      </c>
      <c r="B656" t="s">
        <v>2697</v>
      </c>
      <c r="C656">
        <v>1</v>
      </c>
      <c r="D656">
        <v>0</v>
      </c>
      <c r="E656" s="44">
        <v>1374552</v>
      </c>
      <c r="F656" s="44">
        <v>0</v>
      </c>
      <c r="G656" s="44">
        <v>100000</v>
      </c>
      <c r="H656" s="44">
        <v>0</v>
      </c>
      <c r="I656" s="44">
        <v>381469</v>
      </c>
      <c r="J656" s="44">
        <v>214856</v>
      </c>
      <c r="K656" s="44">
        <v>0</v>
      </c>
      <c r="L656" s="44">
        <v>0</v>
      </c>
      <c r="M656" s="44">
        <v>0</v>
      </c>
      <c r="N656" s="44">
        <v>0</v>
      </c>
      <c r="O656" s="44">
        <v>0</v>
      </c>
      <c r="P656" s="44">
        <v>575328</v>
      </c>
      <c r="Q656" s="44">
        <v>90753</v>
      </c>
      <c r="R656" s="44">
        <v>41169</v>
      </c>
      <c r="S656" s="44">
        <v>16014</v>
      </c>
      <c r="T656" s="44">
        <v>6681</v>
      </c>
      <c r="U656" s="44">
        <v>64541</v>
      </c>
      <c r="V656" s="44">
        <v>880</v>
      </c>
      <c r="W656" s="44">
        <v>0</v>
      </c>
      <c r="X656" s="44">
        <v>0</v>
      </c>
      <c r="Y656" s="44">
        <v>1304</v>
      </c>
      <c r="Z656" s="44">
        <v>0</v>
      </c>
      <c r="AA656" s="44">
        <v>2867547</v>
      </c>
      <c r="AB656" s="44">
        <v>0</v>
      </c>
      <c r="AC656" s="44">
        <v>0</v>
      </c>
    </row>
    <row r="657" spans="1:29" x14ac:dyDescent="0.3">
      <c r="A657" s="46" t="s">
        <v>1359</v>
      </c>
      <c r="B657" t="s">
        <v>2698</v>
      </c>
      <c r="C657">
        <v>1</v>
      </c>
      <c r="D657">
        <v>0</v>
      </c>
      <c r="E657" s="44">
        <v>14355885</v>
      </c>
      <c r="F657" s="44">
        <v>0</v>
      </c>
      <c r="G657" s="44">
        <v>299227</v>
      </c>
      <c r="H657" s="44">
        <v>0</v>
      </c>
      <c r="I657" s="44">
        <v>4248168</v>
      </c>
      <c r="J657" s="44">
        <v>3042533</v>
      </c>
      <c r="K657" s="44">
        <v>0</v>
      </c>
      <c r="L657" s="44">
        <v>0</v>
      </c>
      <c r="M657" s="44">
        <v>0</v>
      </c>
      <c r="N657" s="44">
        <v>0</v>
      </c>
      <c r="O657" s="44">
        <v>0</v>
      </c>
      <c r="P657" s="44">
        <v>2654336</v>
      </c>
      <c r="Q657" s="44">
        <v>622674</v>
      </c>
      <c r="R657" s="44">
        <v>325410</v>
      </c>
      <c r="S657" s="44">
        <v>79005</v>
      </c>
      <c r="T657" s="44">
        <v>32962</v>
      </c>
      <c r="U657" s="44">
        <v>305580</v>
      </c>
      <c r="V657" s="44">
        <v>64454</v>
      </c>
      <c r="W657" s="44">
        <v>0</v>
      </c>
      <c r="X657" s="44">
        <v>2991410</v>
      </c>
      <c r="Y657" s="44">
        <v>0</v>
      </c>
      <c r="Z657" s="44">
        <v>0</v>
      </c>
      <c r="AA657" s="44">
        <v>29021644</v>
      </c>
      <c r="AB657" s="44">
        <v>0</v>
      </c>
      <c r="AC657" s="44">
        <v>0</v>
      </c>
    </row>
    <row r="658" spans="1:29" x14ac:dyDescent="0.3">
      <c r="A658" s="46" t="s">
        <v>1317</v>
      </c>
      <c r="B658" t="s">
        <v>2085</v>
      </c>
      <c r="C658">
        <v>1</v>
      </c>
      <c r="D658">
        <v>0</v>
      </c>
      <c r="E658" s="44">
        <v>1548086</v>
      </c>
      <c r="F658" s="44">
        <v>0</v>
      </c>
      <c r="G658" s="44">
        <v>100000</v>
      </c>
      <c r="H658" s="44">
        <v>0</v>
      </c>
      <c r="I658" s="44">
        <v>537183</v>
      </c>
      <c r="J658" s="44">
        <v>1403205</v>
      </c>
      <c r="K658" s="44">
        <v>0</v>
      </c>
      <c r="L658" s="44">
        <v>0</v>
      </c>
      <c r="M658" s="44">
        <v>0</v>
      </c>
      <c r="N658" s="44">
        <v>0</v>
      </c>
      <c r="O658" s="44">
        <v>0</v>
      </c>
      <c r="P658" s="44">
        <v>1307506</v>
      </c>
      <c r="Q658" s="44">
        <v>35591</v>
      </c>
      <c r="R658" s="44">
        <v>56479</v>
      </c>
      <c r="S658" s="44">
        <v>21542</v>
      </c>
      <c r="T658" s="44">
        <v>8987</v>
      </c>
      <c r="U658" s="44">
        <v>82249</v>
      </c>
      <c r="V658" s="44">
        <v>6125</v>
      </c>
      <c r="W658" s="44">
        <v>0</v>
      </c>
      <c r="X658" s="44">
        <v>0</v>
      </c>
      <c r="Y658" s="44">
        <v>9736</v>
      </c>
      <c r="Z658" s="44">
        <v>0</v>
      </c>
      <c r="AA658" s="44">
        <v>5116689</v>
      </c>
      <c r="AB658" s="44">
        <v>0</v>
      </c>
      <c r="AC658" s="44">
        <v>0</v>
      </c>
    </row>
    <row r="659" spans="1:29" x14ac:dyDescent="0.3">
      <c r="A659" s="46" t="s">
        <v>1361</v>
      </c>
      <c r="B659" t="s">
        <v>2699</v>
      </c>
      <c r="C659">
        <v>1</v>
      </c>
      <c r="D659">
        <v>0</v>
      </c>
      <c r="E659" s="44">
        <v>32546434</v>
      </c>
      <c r="F659" s="44">
        <v>0</v>
      </c>
      <c r="G659" s="44">
        <v>613877</v>
      </c>
      <c r="H659" s="44">
        <v>0</v>
      </c>
      <c r="I659" s="44">
        <v>2079725</v>
      </c>
      <c r="J659" s="44">
        <v>4079699</v>
      </c>
      <c r="K659" s="44">
        <v>0</v>
      </c>
      <c r="L659" s="44">
        <v>0</v>
      </c>
      <c r="M659" s="44">
        <v>0</v>
      </c>
      <c r="N659" s="44">
        <v>0</v>
      </c>
      <c r="O659" s="44">
        <v>0</v>
      </c>
      <c r="P659" s="44">
        <v>2265392</v>
      </c>
      <c r="Q659" s="44">
        <v>1902952</v>
      </c>
      <c r="R659" s="44">
        <v>898504</v>
      </c>
      <c r="S659" s="44">
        <v>50543</v>
      </c>
      <c r="T659" s="44">
        <v>19056</v>
      </c>
      <c r="U659" s="44">
        <v>216108</v>
      </c>
      <c r="V659" s="44">
        <v>58299</v>
      </c>
      <c r="W659" s="44">
        <v>0</v>
      </c>
      <c r="X659" s="44">
        <v>764610</v>
      </c>
      <c r="Y659" s="44">
        <v>34452</v>
      </c>
      <c r="Z659" s="44">
        <v>0</v>
      </c>
      <c r="AA659" s="44">
        <v>45529651</v>
      </c>
      <c r="AB659" s="44">
        <v>0</v>
      </c>
      <c r="AC659" s="44">
        <v>760318</v>
      </c>
    </row>
    <row r="660" spans="1:29" x14ac:dyDescent="0.3">
      <c r="A660" s="46" t="s">
        <v>1363</v>
      </c>
      <c r="B660" t="s">
        <v>2700</v>
      </c>
      <c r="C660">
        <v>1</v>
      </c>
      <c r="D660">
        <v>0</v>
      </c>
      <c r="E660" s="44">
        <v>3510844</v>
      </c>
      <c r="F660" s="44">
        <v>0</v>
      </c>
      <c r="G660" s="44">
        <v>116596</v>
      </c>
      <c r="H660" s="44">
        <v>0</v>
      </c>
      <c r="I660" s="44">
        <v>406881</v>
      </c>
      <c r="J660" s="44">
        <v>1704982</v>
      </c>
      <c r="K660" s="44">
        <v>0</v>
      </c>
      <c r="L660" s="44">
        <v>0</v>
      </c>
      <c r="M660" s="44">
        <v>0</v>
      </c>
      <c r="N660" s="44">
        <v>0</v>
      </c>
      <c r="O660" s="44">
        <v>0</v>
      </c>
      <c r="P660" s="44">
        <v>1551296</v>
      </c>
      <c r="Q660" s="44">
        <v>95477</v>
      </c>
      <c r="R660" s="44">
        <v>95733</v>
      </c>
      <c r="S660" s="44">
        <v>45375</v>
      </c>
      <c r="T660" s="44">
        <v>18931</v>
      </c>
      <c r="U660" s="44">
        <v>171197</v>
      </c>
      <c r="V660" s="44">
        <v>25583</v>
      </c>
      <c r="W660" s="44">
        <v>0</v>
      </c>
      <c r="X660" s="44">
        <v>0</v>
      </c>
      <c r="Y660" s="44">
        <v>0</v>
      </c>
      <c r="Z660" s="44">
        <v>0</v>
      </c>
      <c r="AA660" s="44">
        <v>7742895</v>
      </c>
      <c r="AB660" s="44">
        <v>0</v>
      </c>
      <c r="AC660" s="44">
        <v>0</v>
      </c>
    </row>
    <row r="661" spans="1:29" x14ac:dyDescent="0.3">
      <c r="A661" s="46" t="s">
        <v>1371</v>
      </c>
      <c r="B661" t="s">
        <v>2701</v>
      </c>
      <c r="C661">
        <v>1</v>
      </c>
      <c r="D661">
        <v>0</v>
      </c>
      <c r="E661" s="44">
        <v>2113181</v>
      </c>
      <c r="F661" s="44">
        <v>0</v>
      </c>
      <c r="G661" s="44">
        <v>0</v>
      </c>
      <c r="H661" s="44">
        <v>0</v>
      </c>
      <c r="I661" s="44">
        <v>74502</v>
      </c>
      <c r="J661" s="44">
        <v>643786</v>
      </c>
      <c r="K661" s="44">
        <v>0</v>
      </c>
      <c r="L661" s="44">
        <v>0</v>
      </c>
      <c r="M661" s="44">
        <v>0</v>
      </c>
      <c r="N661" s="44">
        <v>0</v>
      </c>
      <c r="O661" s="44">
        <v>0</v>
      </c>
      <c r="P661" s="44">
        <v>424116</v>
      </c>
      <c r="Q661" s="44">
        <v>173375</v>
      </c>
      <c r="R661" s="44">
        <v>46474</v>
      </c>
      <c r="S661" s="44">
        <v>66422</v>
      </c>
      <c r="T661" s="44">
        <v>27712</v>
      </c>
      <c r="U661" s="44">
        <v>213254</v>
      </c>
      <c r="V661" s="44">
        <v>0</v>
      </c>
      <c r="W661" s="44">
        <v>0</v>
      </c>
      <c r="X661" s="44">
        <v>0</v>
      </c>
      <c r="Y661" s="44">
        <v>12145</v>
      </c>
      <c r="Z661" s="44">
        <v>0</v>
      </c>
      <c r="AA661" s="44">
        <v>3794967</v>
      </c>
      <c r="AB661" s="44">
        <v>998</v>
      </c>
      <c r="AC661" s="44">
        <v>0</v>
      </c>
    </row>
    <row r="662" spans="1:29" x14ac:dyDescent="0.3">
      <c r="A662" s="46" t="s">
        <v>1373</v>
      </c>
      <c r="B662" t="s">
        <v>2702</v>
      </c>
      <c r="C662">
        <v>1</v>
      </c>
      <c r="D662">
        <v>0</v>
      </c>
      <c r="E662" s="44">
        <v>1650999</v>
      </c>
      <c r="F662" s="44">
        <v>0</v>
      </c>
      <c r="G662" s="44">
        <v>0</v>
      </c>
      <c r="H662" s="44">
        <v>0</v>
      </c>
      <c r="I662" s="44">
        <v>183120</v>
      </c>
      <c r="J662" s="44">
        <v>371125</v>
      </c>
      <c r="K662" s="44">
        <v>0</v>
      </c>
      <c r="L662" s="44">
        <v>0</v>
      </c>
      <c r="M662" s="44">
        <v>0</v>
      </c>
      <c r="N662" s="44">
        <v>0</v>
      </c>
      <c r="O662" s="44">
        <v>0</v>
      </c>
      <c r="P662" s="44">
        <v>305487</v>
      </c>
      <c r="Q662" s="44">
        <v>120606</v>
      </c>
      <c r="R662" s="44">
        <v>86787</v>
      </c>
      <c r="S662" s="44">
        <v>23983</v>
      </c>
      <c r="T662" s="44">
        <v>10006</v>
      </c>
      <c r="U662" s="44">
        <v>105200</v>
      </c>
      <c r="V662" s="44">
        <v>5425</v>
      </c>
      <c r="W662" s="44">
        <v>0</v>
      </c>
      <c r="X662" s="44">
        <v>0</v>
      </c>
      <c r="Y662" s="44">
        <v>0</v>
      </c>
      <c r="Z662" s="44">
        <v>0</v>
      </c>
      <c r="AA662" s="44">
        <v>2862738</v>
      </c>
      <c r="AB662" s="44">
        <v>0</v>
      </c>
      <c r="AC662" s="44">
        <v>0</v>
      </c>
    </row>
    <row r="663" spans="1:29" x14ac:dyDescent="0.3">
      <c r="A663" s="46" t="s">
        <v>1369</v>
      </c>
      <c r="B663" t="s">
        <v>2703</v>
      </c>
      <c r="C663">
        <v>1</v>
      </c>
      <c r="D663">
        <v>0</v>
      </c>
      <c r="E663" s="44">
        <v>21642458</v>
      </c>
      <c r="F663" s="44">
        <v>0</v>
      </c>
      <c r="G663" s="44">
        <v>845434</v>
      </c>
      <c r="H663" s="44">
        <v>0</v>
      </c>
      <c r="I663" s="44">
        <v>1965546</v>
      </c>
      <c r="J663" s="44">
        <v>1911376</v>
      </c>
      <c r="K663" s="44">
        <v>0</v>
      </c>
      <c r="L663" s="44">
        <v>0</v>
      </c>
      <c r="M663" s="44">
        <v>0</v>
      </c>
      <c r="N663" s="44">
        <v>0</v>
      </c>
      <c r="O663" s="44">
        <v>0</v>
      </c>
      <c r="P663" s="44">
        <v>1616443</v>
      </c>
      <c r="Q663" s="44">
        <v>2054575</v>
      </c>
      <c r="R663" s="44">
        <v>513015</v>
      </c>
      <c r="S663" s="44">
        <v>73118</v>
      </c>
      <c r="T663" s="44">
        <v>28789</v>
      </c>
      <c r="U663" s="44">
        <v>298415</v>
      </c>
      <c r="V663" s="44">
        <v>66857</v>
      </c>
      <c r="W663" s="44">
        <v>0</v>
      </c>
      <c r="X663" s="44">
        <v>2090004</v>
      </c>
      <c r="Y663" s="44">
        <v>0</v>
      </c>
      <c r="Z663" s="44">
        <v>0</v>
      </c>
      <c r="AA663" s="44">
        <v>33106030</v>
      </c>
      <c r="AB663" s="44">
        <v>0</v>
      </c>
      <c r="AC663" s="44">
        <v>809036</v>
      </c>
    </row>
    <row r="664" spans="1:29" x14ac:dyDescent="0.3">
      <c r="A664" s="46" t="s">
        <v>1315</v>
      </c>
      <c r="B664" t="s">
        <v>2091</v>
      </c>
      <c r="C664">
        <v>1</v>
      </c>
      <c r="D664">
        <v>0</v>
      </c>
      <c r="E664" s="44">
        <v>1437769</v>
      </c>
      <c r="F664" s="44">
        <v>0</v>
      </c>
      <c r="G664" s="44">
        <v>100000</v>
      </c>
      <c r="H664" s="44">
        <v>0</v>
      </c>
      <c r="I664" s="44">
        <v>227085</v>
      </c>
      <c r="J664" s="44">
        <v>862061</v>
      </c>
      <c r="K664" s="44">
        <v>0</v>
      </c>
      <c r="L664" s="44">
        <v>0</v>
      </c>
      <c r="M664" s="44">
        <v>0</v>
      </c>
      <c r="N664" s="44">
        <v>0</v>
      </c>
      <c r="O664" s="44">
        <v>0</v>
      </c>
      <c r="P664" s="44">
        <v>339416</v>
      </c>
      <c r="Q664" s="44">
        <v>64690</v>
      </c>
      <c r="R664" s="44">
        <v>23650</v>
      </c>
      <c r="S664" s="44">
        <v>21392</v>
      </c>
      <c r="T664" s="44">
        <v>8925</v>
      </c>
      <c r="U664" s="44">
        <v>87434</v>
      </c>
      <c r="V664" s="44">
        <v>3318</v>
      </c>
      <c r="W664" s="44">
        <v>0</v>
      </c>
      <c r="X664" s="44">
        <v>0</v>
      </c>
      <c r="Y664" s="44">
        <v>0</v>
      </c>
      <c r="Z664" s="44">
        <v>0</v>
      </c>
      <c r="AA664" s="44">
        <v>3175740</v>
      </c>
      <c r="AB664" s="44">
        <v>0</v>
      </c>
      <c r="AC664" s="44">
        <v>0</v>
      </c>
    </row>
    <row r="665" spans="1:29" x14ac:dyDescent="0.3">
      <c r="A665" s="46" t="s">
        <v>1375</v>
      </c>
      <c r="B665" t="s">
        <v>2704</v>
      </c>
      <c r="C665">
        <v>1</v>
      </c>
      <c r="D665">
        <v>0</v>
      </c>
      <c r="E665" s="44">
        <v>3491710</v>
      </c>
      <c r="F665" s="44">
        <v>0</v>
      </c>
      <c r="G665" s="44">
        <v>0</v>
      </c>
      <c r="H665" s="44">
        <v>0</v>
      </c>
      <c r="I665" s="44">
        <v>304875</v>
      </c>
      <c r="J665" s="44">
        <v>2062986</v>
      </c>
      <c r="K665" s="44">
        <v>0</v>
      </c>
      <c r="L665" s="44">
        <v>0</v>
      </c>
      <c r="M665" s="44">
        <v>0</v>
      </c>
      <c r="N665" s="44">
        <v>0</v>
      </c>
      <c r="O665" s="44">
        <v>0</v>
      </c>
      <c r="P665" s="44">
        <v>525794</v>
      </c>
      <c r="Q665" s="44">
        <v>133212</v>
      </c>
      <c r="R665" s="44">
        <v>102535</v>
      </c>
      <c r="S665" s="44">
        <v>73702</v>
      </c>
      <c r="T665" s="44">
        <v>30750</v>
      </c>
      <c r="U665" s="44">
        <v>301153</v>
      </c>
      <c r="V665" s="44">
        <v>0</v>
      </c>
      <c r="W665" s="44">
        <v>0</v>
      </c>
      <c r="X665" s="44">
        <v>0</v>
      </c>
      <c r="Y665" s="44">
        <v>0</v>
      </c>
      <c r="Z665" s="44">
        <v>0</v>
      </c>
      <c r="AA665" s="44">
        <v>7026717</v>
      </c>
      <c r="AB665" s="44">
        <v>1086</v>
      </c>
      <c r="AC665" s="44">
        <v>0</v>
      </c>
    </row>
    <row r="666" spans="1:29" x14ac:dyDescent="0.3">
      <c r="A666" s="46" t="s">
        <v>1377</v>
      </c>
      <c r="B666" t="s">
        <v>2705</v>
      </c>
      <c r="C666">
        <v>1</v>
      </c>
      <c r="D666">
        <v>0</v>
      </c>
      <c r="E666" s="44">
        <v>4834105</v>
      </c>
      <c r="F666" s="44">
        <v>0</v>
      </c>
      <c r="G666" s="44">
        <v>141256</v>
      </c>
      <c r="H666" s="44">
        <v>0</v>
      </c>
      <c r="I666" s="44">
        <v>1768191</v>
      </c>
      <c r="J666" s="44">
        <v>2058531</v>
      </c>
      <c r="K666" s="44">
        <v>0</v>
      </c>
      <c r="L666" s="44">
        <v>0</v>
      </c>
      <c r="M666" s="44">
        <v>0</v>
      </c>
      <c r="N666" s="44">
        <v>0</v>
      </c>
      <c r="O666" s="44">
        <v>0</v>
      </c>
      <c r="P666" s="44">
        <v>1034955</v>
      </c>
      <c r="Q666" s="44">
        <v>202054</v>
      </c>
      <c r="R666" s="44">
        <v>230438</v>
      </c>
      <c r="S666" s="44">
        <v>54243</v>
      </c>
      <c r="T666" s="44">
        <v>22631</v>
      </c>
      <c r="U666" s="44">
        <v>180459</v>
      </c>
      <c r="V666" s="44">
        <v>24975</v>
      </c>
      <c r="W666" s="44">
        <v>0</v>
      </c>
      <c r="X666" s="44">
        <v>0</v>
      </c>
      <c r="Y666" s="44">
        <v>0</v>
      </c>
      <c r="Z666" s="44">
        <v>0</v>
      </c>
      <c r="AA666" s="44">
        <v>10551838</v>
      </c>
      <c r="AB666" s="44">
        <v>0</v>
      </c>
      <c r="AC666" s="44">
        <v>0</v>
      </c>
    </row>
    <row r="667" spans="1:29" x14ac:dyDescent="0.3">
      <c r="A667" s="46" t="s">
        <v>1385</v>
      </c>
      <c r="B667" t="s">
        <v>2706</v>
      </c>
      <c r="C667">
        <v>1</v>
      </c>
      <c r="D667">
        <v>0</v>
      </c>
      <c r="E667" s="44">
        <v>15373370</v>
      </c>
      <c r="F667" s="44">
        <v>0</v>
      </c>
      <c r="G667" s="44">
        <v>0</v>
      </c>
      <c r="H667" s="44">
        <v>0</v>
      </c>
      <c r="I667" s="44">
        <v>2600574</v>
      </c>
      <c r="J667" s="44">
        <v>3386571</v>
      </c>
      <c r="K667" s="44">
        <v>0</v>
      </c>
      <c r="L667" s="44">
        <v>0</v>
      </c>
      <c r="M667" s="44">
        <v>0</v>
      </c>
      <c r="N667" s="44">
        <v>0</v>
      </c>
      <c r="O667" s="44">
        <v>0</v>
      </c>
      <c r="P667" s="44">
        <v>3946186</v>
      </c>
      <c r="Q667" s="44">
        <v>567596</v>
      </c>
      <c r="R667" s="44">
        <v>507856</v>
      </c>
      <c r="S667" s="44">
        <v>144033</v>
      </c>
      <c r="T667" s="44">
        <v>60093</v>
      </c>
      <c r="U667" s="44">
        <v>484932</v>
      </c>
      <c r="V667" s="44">
        <v>64686</v>
      </c>
      <c r="W667" s="44">
        <v>0</v>
      </c>
      <c r="X667" s="44">
        <v>1856425</v>
      </c>
      <c r="Y667" s="44">
        <v>0</v>
      </c>
      <c r="Z667" s="44">
        <v>0</v>
      </c>
      <c r="AA667" s="44">
        <v>28992322</v>
      </c>
      <c r="AB667" s="44">
        <v>0</v>
      </c>
      <c r="AC667" s="44">
        <v>0</v>
      </c>
    </row>
    <row r="668" spans="1:29" x14ac:dyDescent="0.3">
      <c r="A668" s="46" t="s">
        <v>1387</v>
      </c>
      <c r="B668" t="s">
        <v>2707</v>
      </c>
      <c r="C668">
        <v>1</v>
      </c>
      <c r="D668">
        <v>1</v>
      </c>
      <c r="E668" s="44">
        <v>213738219</v>
      </c>
      <c r="F668" s="44">
        <v>1051911</v>
      </c>
      <c r="G668" s="44">
        <v>0</v>
      </c>
      <c r="H668" s="44">
        <v>17545</v>
      </c>
      <c r="I668" s="44">
        <v>24985473</v>
      </c>
      <c r="J668" s="44">
        <v>14704852</v>
      </c>
      <c r="K668" s="44">
        <v>0</v>
      </c>
      <c r="L668" s="44">
        <v>0</v>
      </c>
      <c r="M668" s="44">
        <v>1009820</v>
      </c>
      <c r="N668" s="44">
        <v>8639394</v>
      </c>
      <c r="O668" s="44">
        <v>3141597</v>
      </c>
      <c r="P668" s="44">
        <v>0</v>
      </c>
      <c r="Q668" s="44">
        <v>8760083</v>
      </c>
      <c r="R668" s="44">
        <v>10309497</v>
      </c>
      <c r="S668" s="44">
        <v>440173</v>
      </c>
      <c r="T668" s="44">
        <v>183650</v>
      </c>
      <c r="U668" s="44">
        <v>1823750</v>
      </c>
      <c r="V668" s="44">
        <v>444433</v>
      </c>
      <c r="W668" s="44">
        <v>0</v>
      </c>
      <c r="X668" s="44">
        <v>10394402</v>
      </c>
      <c r="Y668" s="44">
        <v>552736</v>
      </c>
      <c r="Z668" s="44">
        <v>17500000</v>
      </c>
      <c r="AA668" s="44">
        <v>317697535</v>
      </c>
      <c r="AB668" s="44">
        <v>0</v>
      </c>
      <c r="AC668" s="44">
        <v>7634095</v>
      </c>
    </row>
    <row r="669" spans="1:29" x14ac:dyDescent="0.3">
      <c r="A669" s="46" t="s">
        <v>1347</v>
      </c>
      <c r="B669" t="s">
        <v>2708</v>
      </c>
      <c r="C669">
        <v>1</v>
      </c>
      <c r="D669">
        <v>0</v>
      </c>
      <c r="E669" s="44">
        <v>24510251</v>
      </c>
      <c r="F669" s="44">
        <v>0</v>
      </c>
      <c r="G669" s="44">
        <v>2416117</v>
      </c>
      <c r="H669" s="44">
        <v>0</v>
      </c>
      <c r="I669" s="44">
        <v>5720521</v>
      </c>
      <c r="J669" s="44">
        <v>5825276</v>
      </c>
      <c r="K669" s="44">
        <v>0</v>
      </c>
      <c r="L669" s="44">
        <v>0</v>
      </c>
      <c r="M669" s="44">
        <v>0</v>
      </c>
      <c r="N669" s="44">
        <v>0</v>
      </c>
      <c r="O669" s="44">
        <v>0</v>
      </c>
      <c r="P669" s="44">
        <v>3334294</v>
      </c>
      <c r="Q669" s="44">
        <v>807431</v>
      </c>
      <c r="R669" s="44">
        <v>859140</v>
      </c>
      <c r="S669" s="44">
        <v>87888</v>
      </c>
      <c r="T669" s="44">
        <v>36668</v>
      </c>
      <c r="U669" s="44">
        <v>337909</v>
      </c>
      <c r="V669" s="44">
        <v>73121</v>
      </c>
      <c r="W669" s="44">
        <v>0</v>
      </c>
      <c r="X669" s="44">
        <v>184125</v>
      </c>
      <c r="Y669" s="44">
        <v>108623</v>
      </c>
      <c r="Z669" s="44">
        <v>0</v>
      </c>
      <c r="AA669" s="44">
        <v>44301364</v>
      </c>
      <c r="AB669" s="44">
        <v>0</v>
      </c>
      <c r="AC669" s="44">
        <v>0</v>
      </c>
    </row>
    <row r="670" spans="1:29" x14ac:dyDescent="0.3">
      <c r="A670" s="46" t="s">
        <v>1389</v>
      </c>
      <c r="B670" t="s">
        <v>2709</v>
      </c>
      <c r="C670">
        <v>1</v>
      </c>
      <c r="D670">
        <v>0</v>
      </c>
      <c r="E670" s="44">
        <v>9119194</v>
      </c>
      <c r="F670" s="44">
        <v>0</v>
      </c>
      <c r="G670" s="44">
        <v>1020367</v>
      </c>
      <c r="H670" s="44">
        <v>0</v>
      </c>
      <c r="I670" s="44">
        <v>2561209</v>
      </c>
      <c r="J670" s="44">
        <v>1959571</v>
      </c>
      <c r="K670" s="44">
        <v>0</v>
      </c>
      <c r="L670" s="44">
        <v>0</v>
      </c>
      <c r="M670" s="44">
        <v>0</v>
      </c>
      <c r="N670" s="44">
        <v>0</v>
      </c>
      <c r="O670" s="44">
        <v>0</v>
      </c>
      <c r="P670" s="44">
        <v>970803</v>
      </c>
      <c r="Q670" s="44">
        <v>230809</v>
      </c>
      <c r="R670" s="44">
        <v>332380</v>
      </c>
      <c r="S670" s="44">
        <v>59771</v>
      </c>
      <c r="T670" s="44">
        <v>21421</v>
      </c>
      <c r="U670" s="44">
        <v>211098</v>
      </c>
      <c r="V670" s="44">
        <v>42776</v>
      </c>
      <c r="W670" s="44">
        <v>0</v>
      </c>
      <c r="X670" s="44">
        <v>0</v>
      </c>
      <c r="Y670" s="44">
        <v>48982</v>
      </c>
      <c r="Z670" s="44">
        <v>0</v>
      </c>
      <c r="AA670" s="44">
        <v>16578381</v>
      </c>
      <c r="AB670" s="44">
        <v>0</v>
      </c>
      <c r="AC670" s="44">
        <v>0</v>
      </c>
    </row>
    <row r="671" spans="1:29" x14ac:dyDescent="0.3">
      <c r="A671" s="46" t="s">
        <v>1392</v>
      </c>
      <c r="B671" t="s">
        <v>2710</v>
      </c>
      <c r="C671">
        <v>1</v>
      </c>
      <c r="D671">
        <v>0</v>
      </c>
      <c r="E671" s="44">
        <v>12282446</v>
      </c>
      <c r="F671" s="44">
        <v>0</v>
      </c>
      <c r="G671" s="44">
        <v>0</v>
      </c>
      <c r="H671" s="44">
        <v>0</v>
      </c>
      <c r="I671" s="44">
        <v>1306167</v>
      </c>
      <c r="J671" s="44">
        <v>560777</v>
      </c>
      <c r="K671" s="44">
        <v>0</v>
      </c>
      <c r="L671" s="44">
        <v>0</v>
      </c>
      <c r="M671" s="44">
        <v>0</v>
      </c>
      <c r="N671" s="44">
        <v>0</v>
      </c>
      <c r="O671" s="44">
        <v>0</v>
      </c>
      <c r="P671" s="44">
        <v>1471538</v>
      </c>
      <c r="Q671" s="44">
        <v>214084</v>
      </c>
      <c r="R671" s="44">
        <v>100183</v>
      </c>
      <c r="S671" s="44">
        <v>18036</v>
      </c>
      <c r="T671" s="44">
        <v>7525</v>
      </c>
      <c r="U671" s="44">
        <v>72813</v>
      </c>
      <c r="V671" s="44">
        <v>19530</v>
      </c>
      <c r="W671" s="44">
        <v>0</v>
      </c>
      <c r="X671" s="44">
        <v>128845</v>
      </c>
      <c r="Y671" s="44">
        <v>0</v>
      </c>
      <c r="Z671" s="44">
        <v>0</v>
      </c>
      <c r="AA671" s="44">
        <v>16181944</v>
      </c>
      <c r="AB671" s="44">
        <v>0</v>
      </c>
      <c r="AC671" s="44">
        <v>0</v>
      </c>
    </row>
    <row r="672" spans="1:29" x14ac:dyDescent="0.3">
      <c r="A672" s="46" t="s">
        <v>1394</v>
      </c>
      <c r="B672" t="s">
        <v>2711</v>
      </c>
      <c r="C672">
        <v>1</v>
      </c>
      <c r="D672">
        <v>0</v>
      </c>
      <c r="E672" s="44">
        <v>10849775</v>
      </c>
      <c r="F672" s="44">
        <v>0</v>
      </c>
      <c r="G672" s="44">
        <v>0</v>
      </c>
      <c r="H672" s="44">
        <v>5428</v>
      </c>
      <c r="I672" s="44">
        <v>883152</v>
      </c>
      <c r="J672" s="44">
        <v>1725337</v>
      </c>
      <c r="K672" s="44">
        <v>0</v>
      </c>
      <c r="L672" s="44">
        <v>0</v>
      </c>
      <c r="M672" s="44">
        <v>0</v>
      </c>
      <c r="N672" s="44">
        <v>0</v>
      </c>
      <c r="O672" s="44">
        <v>0</v>
      </c>
      <c r="P672" s="44">
        <v>809756</v>
      </c>
      <c r="Q672" s="44">
        <v>23884</v>
      </c>
      <c r="R672" s="44">
        <v>116118</v>
      </c>
      <c r="S672" s="44">
        <v>13542</v>
      </c>
      <c r="T672" s="44">
        <v>5650</v>
      </c>
      <c r="U672" s="44">
        <v>50853</v>
      </c>
      <c r="V672" s="44">
        <v>16517</v>
      </c>
      <c r="W672" s="44">
        <v>0</v>
      </c>
      <c r="X672" s="44">
        <v>160471</v>
      </c>
      <c r="Y672" s="44">
        <v>0</v>
      </c>
      <c r="Z672" s="44">
        <v>0</v>
      </c>
      <c r="AA672" s="44">
        <v>14660483</v>
      </c>
      <c r="AB672" s="44">
        <v>0</v>
      </c>
      <c r="AC672" s="44">
        <v>0</v>
      </c>
    </row>
    <row r="673" spans="1:29" x14ac:dyDescent="0.3">
      <c r="A673" s="46" t="s">
        <v>1400</v>
      </c>
      <c r="B673" t="s">
        <v>2712</v>
      </c>
      <c r="C673">
        <v>1</v>
      </c>
      <c r="D673">
        <v>0</v>
      </c>
      <c r="E673" s="44">
        <v>1663988</v>
      </c>
      <c r="F673" s="44">
        <v>0</v>
      </c>
      <c r="G673" s="44">
        <v>0</v>
      </c>
      <c r="H673" s="44">
        <v>0</v>
      </c>
      <c r="I673" s="44">
        <v>314493</v>
      </c>
      <c r="J673" s="44">
        <v>238708</v>
      </c>
      <c r="K673" s="44">
        <v>0</v>
      </c>
      <c r="L673" s="44">
        <v>0</v>
      </c>
      <c r="M673" s="44">
        <v>0</v>
      </c>
      <c r="N673" s="44">
        <v>0</v>
      </c>
      <c r="O673" s="44">
        <v>0</v>
      </c>
      <c r="P673" s="44">
        <v>258554</v>
      </c>
      <c r="Q673" s="44">
        <v>0</v>
      </c>
      <c r="R673" s="44">
        <v>0</v>
      </c>
      <c r="S673" s="44">
        <v>1245</v>
      </c>
      <c r="T673" s="44">
        <v>756</v>
      </c>
      <c r="U673" s="44">
        <v>10189</v>
      </c>
      <c r="V673" s="44">
        <v>1591</v>
      </c>
      <c r="W673" s="44">
        <v>0</v>
      </c>
      <c r="X673" s="44">
        <v>0</v>
      </c>
      <c r="Y673" s="44">
        <v>0</v>
      </c>
      <c r="Z673" s="44">
        <v>0</v>
      </c>
      <c r="AA673" s="44">
        <v>2489524</v>
      </c>
      <c r="AB673" s="44">
        <v>0</v>
      </c>
      <c r="AC673" s="44">
        <v>0</v>
      </c>
    </row>
    <row r="674" spans="1:29" x14ac:dyDescent="0.3">
      <c r="A674" s="46" t="s">
        <v>1396</v>
      </c>
      <c r="B674" t="s">
        <v>2713</v>
      </c>
      <c r="C674">
        <v>1</v>
      </c>
      <c r="D674">
        <v>0</v>
      </c>
      <c r="E674" s="44">
        <v>7739713</v>
      </c>
      <c r="F674" s="44">
        <v>0</v>
      </c>
      <c r="G674" s="44">
        <v>0</v>
      </c>
      <c r="H674" s="44">
        <v>0</v>
      </c>
      <c r="I674" s="44">
        <v>640899</v>
      </c>
      <c r="J674" s="44">
        <v>1570188</v>
      </c>
      <c r="K674" s="44">
        <v>0</v>
      </c>
      <c r="L674" s="44">
        <v>0</v>
      </c>
      <c r="M674" s="44">
        <v>0</v>
      </c>
      <c r="N674" s="44">
        <v>0</v>
      </c>
      <c r="O674" s="44">
        <v>0</v>
      </c>
      <c r="P674" s="44">
        <v>944118</v>
      </c>
      <c r="Q674" s="44">
        <v>236214</v>
      </c>
      <c r="R674" s="44">
        <v>258672</v>
      </c>
      <c r="S674" s="44">
        <v>13693</v>
      </c>
      <c r="T674" s="44">
        <v>5732</v>
      </c>
      <c r="U674" s="44">
        <v>43880</v>
      </c>
      <c r="V674" s="44">
        <v>16189</v>
      </c>
      <c r="W674" s="44">
        <v>0</v>
      </c>
      <c r="X674" s="44">
        <v>93758</v>
      </c>
      <c r="Y674" s="44">
        <v>0</v>
      </c>
      <c r="Z674" s="44">
        <v>0</v>
      </c>
      <c r="AA674" s="44">
        <v>11563056</v>
      </c>
      <c r="AB674" s="44">
        <v>0</v>
      </c>
      <c r="AC674" s="44">
        <v>0</v>
      </c>
    </row>
    <row r="675" spans="1:29" x14ac:dyDescent="0.3">
      <c r="A675" s="46" t="s">
        <v>1398</v>
      </c>
      <c r="B675" t="s">
        <v>2714</v>
      </c>
      <c r="C675">
        <v>1</v>
      </c>
      <c r="D675">
        <v>0</v>
      </c>
      <c r="E675" s="44">
        <v>7936463</v>
      </c>
      <c r="F675" s="44">
        <v>0</v>
      </c>
      <c r="G675" s="44">
        <v>0</v>
      </c>
      <c r="H675" s="44">
        <v>0</v>
      </c>
      <c r="I675" s="44">
        <v>810570</v>
      </c>
      <c r="J675" s="44">
        <v>2230405</v>
      </c>
      <c r="K675" s="44">
        <v>0</v>
      </c>
      <c r="L675" s="44">
        <v>0</v>
      </c>
      <c r="M675" s="44">
        <v>0</v>
      </c>
      <c r="N675" s="44">
        <v>0</v>
      </c>
      <c r="O675" s="44">
        <v>0</v>
      </c>
      <c r="P675" s="44">
        <v>1194487</v>
      </c>
      <c r="Q675" s="44">
        <v>326657</v>
      </c>
      <c r="R675" s="44">
        <v>63249</v>
      </c>
      <c r="S675" s="44">
        <v>12883</v>
      </c>
      <c r="T675" s="44">
        <v>5375</v>
      </c>
      <c r="U675" s="44">
        <v>51668</v>
      </c>
      <c r="V675" s="44">
        <v>15734</v>
      </c>
      <c r="W675" s="44">
        <v>0</v>
      </c>
      <c r="X675" s="44">
        <v>71123</v>
      </c>
      <c r="Y675" s="44">
        <v>0</v>
      </c>
      <c r="Z675" s="44">
        <v>0</v>
      </c>
      <c r="AA675" s="44">
        <v>12718614</v>
      </c>
      <c r="AB675" s="44">
        <v>0</v>
      </c>
      <c r="AC675" s="44">
        <v>0</v>
      </c>
    </row>
    <row r="676" spans="1:29" x14ac:dyDescent="0.3">
      <c r="A676" s="46" t="s">
        <v>1405</v>
      </c>
      <c r="B676" t="s">
        <v>2715</v>
      </c>
      <c r="C676">
        <v>1</v>
      </c>
      <c r="D676">
        <v>0</v>
      </c>
      <c r="E676" s="44">
        <v>10679567</v>
      </c>
      <c r="F676" s="44">
        <v>0</v>
      </c>
      <c r="G676" s="44">
        <v>200123</v>
      </c>
      <c r="H676" s="44">
        <v>4825</v>
      </c>
      <c r="I676" s="44">
        <v>1105256</v>
      </c>
      <c r="J676" s="44">
        <v>2493604</v>
      </c>
      <c r="K676" s="44">
        <v>0</v>
      </c>
      <c r="L676" s="44">
        <v>0</v>
      </c>
      <c r="M676" s="44">
        <v>0</v>
      </c>
      <c r="N676" s="44">
        <v>0</v>
      </c>
      <c r="O676" s="44">
        <v>0</v>
      </c>
      <c r="P676" s="44">
        <v>567146</v>
      </c>
      <c r="Q676" s="44">
        <v>281170</v>
      </c>
      <c r="R676" s="44">
        <v>23526</v>
      </c>
      <c r="S676" s="44">
        <v>24613</v>
      </c>
      <c r="T676" s="44">
        <v>10268</v>
      </c>
      <c r="U676" s="44">
        <v>90579</v>
      </c>
      <c r="V676" s="44">
        <v>8629</v>
      </c>
      <c r="W676" s="44">
        <v>0</v>
      </c>
      <c r="X676" s="44">
        <v>227445</v>
      </c>
      <c r="Y676" s="44">
        <v>0</v>
      </c>
      <c r="Z676" s="44">
        <v>0</v>
      </c>
      <c r="AA676" s="44">
        <v>15716751</v>
      </c>
      <c r="AB676" s="44">
        <v>0</v>
      </c>
      <c r="AC676" s="44">
        <v>100000</v>
      </c>
    </row>
    <row r="677" spans="1:29" x14ac:dyDescent="0.3">
      <c r="A677" s="46" t="s">
        <v>1403</v>
      </c>
      <c r="B677" t="s">
        <v>2716</v>
      </c>
      <c r="C677">
        <v>1</v>
      </c>
      <c r="D677">
        <v>0</v>
      </c>
      <c r="E677" s="44">
        <v>7914068</v>
      </c>
      <c r="F677" s="44">
        <v>0</v>
      </c>
      <c r="G677" s="44">
        <v>92174</v>
      </c>
      <c r="H677" s="44">
        <v>4712</v>
      </c>
      <c r="I677" s="44">
        <v>610272</v>
      </c>
      <c r="J677" s="44">
        <v>1424807</v>
      </c>
      <c r="K677" s="44">
        <v>0</v>
      </c>
      <c r="L677" s="44">
        <v>0</v>
      </c>
      <c r="M677" s="44">
        <v>0</v>
      </c>
      <c r="N677" s="44">
        <v>0</v>
      </c>
      <c r="O677" s="44">
        <v>0</v>
      </c>
      <c r="P677" s="44">
        <v>421056</v>
      </c>
      <c r="Q677" s="44">
        <v>144036</v>
      </c>
      <c r="R677" s="44">
        <v>0</v>
      </c>
      <c r="S677" s="44">
        <v>13108</v>
      </c>
      <c r="T677" s="44">
        <v>5468</v>
      </c>
      <c r="U677" s="44">
        <v>51260</v>
      </c>
      <c r="V677" s="44">
        <v>11096</v>
      </c>
      <c r="W677" s="44">
        <v>0</v>
      </c>
      <c r="X677" s="44">
        <v>344664</v>
      </c>
      <c r="Y677" s="44">
        <v>0</v>
      </c>
      <c r="Z677" s="44">
        <v>0</v>
      </c>
      <c r="AA677" s="44">
        <v>11036721</v>
      </c>
      <c r="AB677" s="44">
        <v>0</v>
      </c>
      <c r="AC677" s="44">
        <v>100000</v>
      </c>
    </row>
    <row r="678" spans="1:29" x14ac:dyDescent="0.3">
      <c r="A678" s="72" t="s">
        <v>2105</v>
      </c>
      <c r="B678" t="s">
        <v>2106</v>
      </c>
      <c r="C678">
        <v>1</v>
      </c>
      <c r="D678">
        <v>1</v>
      </c>
      <c r="E678" s="44">
        <v>18406341696</v>
      </c>
      <c r="F678" s="44">
        <v>46136903</v>
      </c>
      <c r="G678" s="44">
        <v>222957538</v>
      </c>
      <c r="H678" s="44">
        <v>4995422</v>
      </c>
      <c r="I678" s="44">
        <v>1993476044</v>
      </c>
      <c r="J678" s="44">
        <v>3102840072</v>
      </c>
      <c r="K678" s="44">
        <v>20890803</v>
      </c>
      <c r="L678" s="44">
        <v>6245156</v>
      </c>
      <c r="M678" s="44">
        <v>36881601</v>
      </c>
      <c r="N678" s="44">
        <v>165377536</v>
      </c>
      <c r="O678" s="44">
        <v>61288022</v>
      </c>
      <c r="P678" s="44">
        <v>1019571492</v>
      </c>
      <c r="Q678" s="44">
        <v>670061071</v>
      </c>
      <c r="R678" s="44">
        <v>396458460</v>
      </c>
      <c r="S678" s="44">
        <v>44561072</v>
      </c>
      <c r="T678" s="44">
        <v>18393441</v>
      </c>
      <c r="U678" s="44">
        <v>173963283</v>
      </c>
      <c r="V678" s="44">
        <v>36715740</v>
      </c>
      <c r="W678" s="44">
        <v>4336681</v>
      </c>
      <c r="X678" s="44">
        <v>831918593</v>
      </c>
      <c r="Y678" s="44">
        <v>4313167</v>
      </c>
      <c r="Z678" s="44">
        <v>28271832</v>
      </c>
      <c r="AA678" s="44">
        <v>27295995625</v>
      </c>
      <c r="AB678" s="44">
        <v>690010</v>
      </c>
      <c r="AC678" s="44">
        <v>249901547</v>
      </c>
    </row>
    <row r="679" spans="1:29" x14ac:dyDescent="0.3">
      <c r="A679" s="72" t="s">
        <v>2107</v>
      </c>
      <c r="B679" t="s">
        <v>2108</v>
      </c>
      <c r="C679">
        <v>1</v>
      </c>
      <c r="D679">
        <v>1</v>
      </c>
      <c r="E679" s="44">
        <v>5446140</v>
      </c>
      <c r="F679" s="44">
        <v>0</v>
      </c>
      <c r="G679" s="44">
        <v>340786</v>
      </c>
      <c r="H679" s="44">
        <v>0</v>
      </c>
      <c r="I679" s="44">
        <v>508030</v>
      </c>
      <c r="J679" s="44">
        <v>411786</v>
      </c>
      <c r="K679" s="44">
        <v>0</v>
      </c>
      <c r="L679" s="44">
        <v>0</v>
      </c>
      <c r="M679" s="44">
        <v>0</v>
      </c>
      <c r="N679" s="44">
        <v>0</v>
      </c>
      <c r="O679" s="44">
        <v>0</v>
      </c>
      <c r="P679" s="44">
        <v>415637</v>
      </c>
      <c r="Q679" s="44">
        <v>57162</v>
      </c>
      <c r="R679" s="44">
        <v>131038</v>
      </c>
      <c r="S679" s="44">
        <v>6292</v>
      </c>
      <c r="T679" s="44">
        <v>2625</v>
      </c>
      <c r="U679" s="44">
        <v>24873</v>
      </c>
      <c r="V679" s="44">
        <v>3730</v>
      </c>
      <c r="W679" s="44">
        <v>0</v>
      </c>
      <c r="X679" s="44">
        <v>0</v>
      </c>
      <c r="Y679" s="44">
        <v>0</v>
      </c>
      <c r="Z679" s="44">
        <v>0</v>
      </c>
      <c r="AA679" s="44">
        <v>7348099</v>
      </c>
      <c r="AB679" s="44">
        <v>0</v>
      </c>
      <c r="AC679" s="44">
        <v>100000</v>
      </c>
    </row>
    <row r="680" spans="1:29" x14ac:dyDescent="0.3">
      <c r="A680" s="46" t="s">
        <v>1406</v>
      </c>
      <c r="B680" t="s">
        <v>2717</v>
      </c>
      <c r="C680">
        <v>1</v>
      </c>
      <c r="D680">
        <v>1</v>
      </c>
      <c r="E680" s="44">
        <v>18411787836</v>
      </c>
      <c r="F680" s="44">
        <v>46136903</v>
      </c>
      <c r="G680" s="44">
        <v>223298324</v>
      </c>
      <c r="H680" s="44">
        <v>4995422</v>
      </c>
      <c r="I680" s="44">
        <v>1993984074</v>
      </c>
      <c r="J680" s="44">
        <v>3103251858</v>
      </c>
      <c r="K680" s="44">
        <v>20890803</v>
      </c>
      <c r="L680" s="44">
        <v>6245156</v>
      </c>
      <c r="M680" s="44">
        <v>36881601</v>
      </c>
      <c r="N680" s="44">
        <v>165377536</v>
      </c>
      <c r="O680" s="44">
        <v>61288022</v>
      </c>
      <c r="P680" s="44">
        <v>1019987129</v>
      </c>
      <c r="Q680" s="44">
        <v>670118233</v>
      </c>
      <c r="R680" s="44">
        <v>396589498</v>
      </c>
      <c r="S680" s="44">
        <v>44567364</v>
      </c>
      <c r="T680" s="44">
        <v>18396066</v>
      </c>
      <c r="U680" s="44">
        <v>173988156</v>
      </c>
      <c r="V680" s="44">
        <v>36719470</v>
      </c>
      <c r="W680" s="44">
        <v>4336681</v>
      </c>
      <c r="X680" s="44">
        <v>831918593</v>
      </c>
      <c r="Y680" s="44">
        <v>4313167</v>
      </c>
      <c r="Z680" s="44">
        <v>28271832</v>
      </c>
      <c r="AA680" s="44">
        <v>27303343724</v>
      </c>
      <c r="AB680" s="44">
        <v>690010</v>
      </c>
      <c r="AC680" s="44">
        <v>250001547</v>
      </c>
    </row>
    <row r="681" spans="1:29" x14ac:dyDescent="0.3"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</row>
    <row r="682" spans="1:29" x14ac:dyDescent="0.3"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</row>
    <row r="683" spans="1:29" x14ac:dyDescent="0.3">
      <c r="A683" s="46" t="s">
        <v>2774</v>
      </c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</row>
    <row r="684" spans="1:29" x14ac:dyDescent="0.3">
      <c r="A684" s="46" t="s">
        <v>2718</v>
      </c>
      <c r="B684" t="s">
        <v>2719</v>
      </c>
      <c r="E684" s="44" t="s">
        <v>2775</v>
      </c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</row>
    <row r="685" spans="1:29" x14ac:dyDescent="0.3">
      <c r="A685" s="46" t="s">
        <v>2718</v>
      </c>
      <c r="B685" t="s">
        <v>2720</v>
      </c>
      <c r="E685" s="44" t="s">
        <v>2776</v>
      </c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</row>
  </sheetData>
  <hyperlinks>
    <hyperlink ref="A2" location="'Key'!B1" display="DBCLB1" xr:uid="{B6E7E796-A396-4C91-88BE-E42D978F6DD4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FAE321-FC9A-47B7-BDB4-4B4E1E92BA63}">
  <dimension ref="A1:AB685"/>
  <sheetViews>
    <sheetView workbookViewId="0">
      <pane xSplit="1" ySplit="2" topLeftCell="B3" activePane="bottomRight" state="frozen"/>
      <selection activeCell="E5" sqref="E5:G5"/>
      <selection pane="topRight" activeCell="E5" sqref="E5:G5"/>
      <selection pane="bottomLeft" activeCell="E5" sqref="E5:G5"/>
      <selection pane="bottomRight" activeCell="E5" sqref="E5:G5"/>
    </sheetView>
  </sheetViews>
  <sheetFormatPr defaultRowHeight="14.4" x14ac:dyDescent="0.3"/>
  <cols>
    <col min="5" max="5" width="46.33203125" bestFit="1" customWidth="1"/>
    <col min="27" max="27" width="13.44140625" bestFit="1" customWidth="1"/>
  </cols>
  <sheetData>
    <row r="1" spans="1:28" x14ac:dyDescent="0.3">
      <c r="A1">
        <v>1</v>
      </c>
      <c r="B1">
        <f>A1+1</f>
        <v>2</v>
      </c>
      <c r="C1">
        <f t="shared" ref="C1:AB1" si="0">B1+1</f>
        <v>3</v>
      </c>
      <c r="D1">
        <f t="shared" si="0"/>
        <v>4</v>
      </c>
      <c r="E1">
        <f t="shared" si="0"/>
        <v>5</v>
      </c>
      <c r="F1">
        <f t="shared" si="0"/>
        <v>6</v>
      </c>
      <c r="G1">
        <f t="shared" si="0"/>
        <v>7</v>
      </c>
      <c r="H1">
        <f t="shared" si="0"/>
        <v>8</v>
      </c>
      <c r="I1">
        <f t="shared" si="0"/>
        <v>9</v>
      </c>
      <c r="J1">
        <f t="shared" si="0"/>
        <v>10</v>
      </c>
      <c r="K1">
        <f t="shared" si="0"/>
        <v>11</v>
      </c>
      <c r="L1">
        <f t="shared" si="0"/>
        <v>12</v>
      </c>
      <c r="M1">
        <f t="shared" si="0"/>
        <v>13</v>
      </c>
      <c r="N1">
        <f t="shared" si="0"/>
        <v>14</v>
      </c>
      <c r="O1">
        <f t="shared" si="0"/>
        <v>15</v>
      </c>
      <c r="P1">
        <f t="shared" si="0"/>
        <v>16</v>
      </c>
      <c r="Q1">
        <f t="shared" si="0"/>
        <v>17</v>
      </c>
      <c r="R1">
        <f t="shared" si="0"/>
        <v>18</v>
      </c>
      <c r="S1">
        <f t="shared" si="0"/>
        <v>19</v>
      </c>
      <c r="T1">
        <f t="shared" si="0"/>
        <v>20</v>
      </c>
      <c r="U1">
        <f t="shared" si="0"/>
        <v>21</v>
      </c>
      <c r="V1">
        <f t="shared" si="0"/>
        <v>22</v>
      </c>
      <c r="W1">
        <f t="shared" si="0"/>
        <v>23</v>
      </c>
      <c r="X1">
        <f t="shared" si="0"/>
        <v>24</v>
      </c>
      <c r="Y1">
        <f t="shared" si="0"/>
        <v>25</v>
      </c>
      <c r="Z1">
        <f t="shared" si="0"/>
        <v>26</v>
      </c>
      <c r="AA1">
        <v>27</v>
      </c>
      <c r="AB1">
        <f t="shared" si="0"/>
        <v>28</v>
      </c>
    </row>
    <row r="2" spans="1:28" ht="129.6" x14ac:dyDescent="0.3">
      <c r="A2" s="45" t="s">
        <v>2749</v>
      </c>
      <c r="B2" t="s">
        <v>2750</v>
      </c>
      <c r="C2" t="s">
        <v>2113</v>
      </c>
      <c r="D2" t="s">
        <v>2114</v>
      </c>
      <c r="E2" s="43" t="s">
        <v>2734</v>
      </c>
      <c r="F2" s="43" t="s">
        <v>2751</v>
      </c>
      <c r="G2" s="43" t="s">
        <v>2752</v>
      </c>
      <c r="H2" s="43" t="s">
        <v>2753</v>
      </c>
      <c r="I2" s="43" t="s">
        <v>2754</v>
      </c>
      <c r="J2" s="43" t="s">
        <v>2755</v>
      </c>
      <c r="K2" s="43" t="s">
        <v>2756</v>
      </c>
      <c r="L2" s="43" t="s">
        <v>2757</v>
      </c>
      <c r="M2" s="43" t="s">
        <v>2758</v>
      </c>
      <c r="N2" s="43" t="s">
        <v>2759</v>
      </c>
      <c r="O2" s="43" t="s">
        <v>2760</v>
      </c>
      <c r="P2" s="43" t="s">
        <v>2761</v>
      </c>
      <c r="Q2" s="43" t="s">
        <v>2762</v>
      </c>
      <c r="R2" s="43" t="s">
        <v>2763</v>
      </c>
      <c r="S2" s="43" t="s">
        <v>2764</v>
      </c>
      <c r="T2" s="43" t="s">
        <v>2765</v>
      </c>
      <c r="U2" s="43" t="s">
        <v>2766</v>
      </c>
      <c r="V2" s="43" t="s">
        <v>2767</v>
      </c>
      <c r="W2" s="43" t="s">
        <v>2768</v>
      </c>
      <c r="X2" s="43" t="s">
        <v>2769</v>
      </c>
      <c r="Y2" s="43" t="s">
        <v>2770</v>
      </c>
      <c r="Z2" s="43" t="s">
        <v>2771</v>
      </c>
      <c r="AA2" s="43" t="s">
        <v>2772</v>
      </c>
      <c r="AB2" s="43" t="s">
        <v>2773</v>
      </c>
    </row>
    <row r="3" spans="1:28" x14ac:dyDescent="0.3">
      <c r="A3" s="46" t="s">
        <v>2726</v>
      </c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</row>
    <row r="4" spans="1:28" x14ac:dyDescent="0.3">
      <c r="A4" s="46" t="s">
        <v>2726</v>
      </c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</row>
    <row r="5" spans="1:28" x14ac:dyDescent="0.3">
      <c r="A5" s="46" t="s">
        <v>5</v>
      </c>
      <c r="B5" t="s">
        <v>2178</v>
      </c>
      <c r="C5">
        <v>1</v>
      </c>
      <c r="D5">
        <v>1</v>
      </c>
      <c r="E5" s="44">
        <v>82479470</v>
      </c>
      <c r="F5" s="44">
        <v>1389424</v>
      </c>
      <c r="G5" s="44">
        <v>0</v>
      </c>
      <c r="H5" s="44">
        <v>0</v>
      </c>
      <c r="I5" s="44">
        <v>8359001</v>
      </c>
      <c r="J5" s="44">
        <v>12084016</v>
      </c>
      <c r="K5" s="44">
        <v>0</v>
      </c>
      <c r="L5" s="44">
        <v>0</v>
      </c>
      <c r="M5" s="44">
        <v>481800</v>
      </c>
      <c r="N5" s="44">
        <v>2458638</v>
      </c>
      <c r="O5" s="44">
        <v>1172932</v>
      </c>
      <c r="P5" s="44">
        <v>0</v>
      </c>
      <c r="Q5" s="44">
        <v>1584136</v>
      </c>
      <c r="R5" s="44">
        <v>3653574</v>
      </c>
      <c r="S5" s="44">
        <v>203339</v>
      </c>
      <c r="T5" s="44">
        <v>84838</v>
      </c>
      <c r="U5" s="44">
        <v>703136</v>
      </c>
      <c r="V5" s="44">
        <v>241112</v>
      </c>
      <c r="W5" s="44">
        <v>0</v>
      </c>
      <c r="X5" s="44">
        <v>5306481</v>
      </c>
      <c r="Y5" s="44">
        <v>0</v>
      </c>
      <c r="Z5" s="44">
        <v>1247799</v>
      </c>
      <c r="AA5" s="44">
        <v>121449696</v>
      </c>
      <c r="AB5" s="44">
        <v>4449735</v>
      </c>
    </row>
    <row r="6" spans="1:28" x14ac:dyDescent="0.3">
      <c r="A6" s="46" t="s">
        <v>7</v>
      </c>
      <c r="B6" t="s">
        <v>2179</v>
      </c>
      <c r="C6">
        <v>1</v>
      </c>
      <c r="D6">
        <v>0</v>
      </c>
      <c r="E6" s="44">
        <v>6472338</v>
      </c>
      <c r="F6" s="44">
        <v>0</v>
      </c>
      <c r="G6" s="44">
        <v>0</v>
      </c>
      <c r="H6" s="44">
        <v>6563</v>
      </c>
      <c r="I6" s="44">
        <v>1365923</v>
      </c>
      <c r="J6" s="44">
        <v>921704</v>
      </c>
      <c r="K6" s="44">
        <v>0</v>
      </c>
      <c r="L6" s="44">
        <v>0</v>
      </c>
      <c r="M6" s="44">
        <v>0</v>
      </c>
      <c r="N6" s="44">
        <v>0</v>
      </c>
      <c r="O6" s="44">
        <v>0</v>
      </c>
      <c r="P6" s="44">
        <v>895838</v>
      </c>
      <c r="Q6" s="44">
        <v>46460</v>
      </c>
      <c r="R6" s="44">
        <v>261103</v>
      </c>
      <c r="S6" s="44">
        <v>11430</v>
      </c>
      <c r="T6" s="44">
        <v>4769</v>
      </c>
      <c r="U6" s="44">
        <v>45144</v>
      </c>
      <c r="V6" s="44">
        <v>10414</v>
      </c>
      <c r="W6" s="44">
        <v>0</v>
      </c>
      <c r="X6" s="44">
        <v>67761</v>
      </c>
      <c r="Y6" s="44">
        <v>0</v>
      </c>
      <c r="Z6" s="44">
        <v>0</v>
      </c>
      <c r="AA6" s="44">
        <v>10109447</v>
      </c>
      <c r="AB6" s="44">
        <v>0</v>
      </c>
    </row>
    <row r="7" spans="1:28" x14ac:dyDescent="0.3">
      <c r="A7" s="46" t="s">
        <v>9</v>
      </c>
      <c r="B7" t="s">
        <v>2180</v>
      </c>
      <c r="C7">
        <v>1</v>
      </c>
      <c r="D7">
        <v>0</v>
      </c>
      <c r="E7" s="44">
        <v>12836257</v>
      </c>
      <c r="F7" s="44">
        <v>0</v>
      </c>
      <c r="G7" s="44">
        <v>950728</v>
      </c>
      <c r="H7" s="44">
        <v>0</v>
      </c>
      <c r="I7" s="44">
        <v>5008118</v>
      </c>
      <c r="J7" s="44">
        <v>5517109</v>
      </c>
      <c r="K7" s="44">
        <v>0</v>
      </c>
      <c r="L7" s="44">
        <v>0</v>
      </c>
      <c r="M7" s="44">
        <v>0</v>
      </c>
      <c r="N7" s="44">
        <v>0</v>
      </c>
      <c r="O7" s="44">
        <v>0</v>
      </c>
      <c r="P7" s="44">
        <v>1727090</v>
      </c>
      <c r="Q7" s="44">
        <v>557969</v>
      </c>
      <c r="R7" s="44">
        <v>586523</v>
      </c>
      <c r="S7" s="44">
        <v>68009</v>
      </c>
      <c r="T7" s="44">
        <v>28375</v>
      </c>
      <c r="U7" s="44">
        <v>274066</v>
      </c>
      <c r="V7" s="44">
        <v>66690</v>
      </c>
      <c r="W7" s="44">
        <v>0</v>
      </c>
      <c r="X7" s="44">
        <v>0</v>
      </c>
      <c r="Y7" s="44">
        <v>0</v>
      </c>
      <c r="Z7" s="44">
        <v>0</v>
      </c>
      <c r="AA7" s="44">
        <v>27620934</v>
      </c>
      <c r="AB7" s="44">
        <v>0</v>
      </c>
    </row>
    <row r="8" spans="1:28" x14ac:dyDescent="0.3">
      <c r="A8" s="46" t="s">
        <v>21</v>
      </c>
      <c r="B8" t="s">
        <v>1425</v>
      </c>
      <c r="C8">
        <v>1</v>
      </c>
      <c r="D8">
        <v>0</v>
      </c>
      <c r="E8" s="44">
        <v>11596744</v>
      </c>
      <c r="F8" s="44">
        <v>0</v>
      </c>
      <c r="G8" s="44">
        <v>0</v>
      </c>
      <c r="H8" s="44">
        <v>0</v>
      </c>
      <c r="I8" s="44">
        <v>2910493</v>
      </c>
      <c r="J8" s="44">
        <v>1620805</v>
      </c>
      <c r="K8" s="44">
        <v>0</v>
      </c>
      <c r="L8" s="44">
        <v>0</v>
      </c>
      <c r="M8" s="44">
        <v>0</v>
      </c>
      <c r="N8" s="44">
        <v>0</v>
      </c>
      <c r="O8" s="44">
        <v>0</v>
      </c>
      <c r="P8" s="44">
        <v>960921</v>
      </c>
      <c r="Q8" s="44">
        <v>217276</v>
      </c>
      <c r="R8" s="44">
        <v>728256</v>
      </c>
      <c r="S8" s="44">
        <v>27069</v>
      </c>
      <c r="T8" s="44">
        <v>11294</v>
      </c>
      <c r="U8" s="44">
        <v>111199</v>
      </c>
      <c r="V8" s="44">
        <v>26456</v>
      </c>
      <c r="W8" s="44">
        <v>0</v>
      </c>
      <c r="X8" s="44">
        <v>173163</v>
      </c>
      <c r="Y8" s="44">
        <v>0</v>
      </c>
      <c r="Z8" s="44">
        <v>0</v>
      </c>
      <c r="AA8" s="44">
        <v>18383676</v>
      </c>
      <c r="AB8" s="44">
        <v>0</v>
      </c>
    </row>
    <row r="9" spans="1:28" x14ac:dyDescent="0.3">
      <c r="A9" s="46" t="s">
        <v>11</v>
      </c>
      <c r="B9" t="s">
        <v>2181</v>
      </c>
      <c r="C9">
        <v>1</v>
      </c>
      <c r="D9">
        <v>0</v>
      </c>
      <c r="E9" s="44">
        <v>16669596</v>
      </c>
      <c r="F9" s="44">
        <v>161928</v>
      </c>
      <c r="G9" s="44">
        <v>0</v>
      </c>
      <c r="H9" s="44">
        <v>0</v>
      </c>
      <c r="I9" s="44">
        <v>1098724</v>
      </c>
      <c r="J9" s="44">
        <v>3303431</v>
      </c>
      <c r="K9" s="44">
        <v>0</v>
      </c>
      <c r="L9" s="44">
        <v>0</v>
      </c>
      <c r="M9" s="44">
        <v>0</v>
      </c>
      <c r="N9" s="44">
        <v>0</v>
      </c>
      <c r="O9" s="44">
        <v>0</v>
      </c>
      <c r="P9" s="44">
        <v>1521270</v>
      </c>
      <c r="Q9" s="44">
        <v>171929</v>
      </c>
      <c r="R9" s="44">
        <v>756262</v>
      </c>
      <c r="S9" s="44">
        <v>28507</v>
      </c>
      <c r="T9" s="44">
        <v>11894</v>
      </c>
      <c r="U9" s="44">
        <v>118248</v>
      </c>
      <c r="V9" s="44">
        <v>33940</v>
      </c>
      <c r="W9" s="44">
        <v>0</v>
      </c>
      <c r="X9" s="44">
        <v>929437</v>
      </c>
      <c r="Y9" s="44">
        <v>0</v>
      </c>
      <c r="Z9" s="44">
        <v>0</v>
      </c>
      <c r="AA9" s="44">
        <v>24805166</v>
      </c>
      <c r="AB9" s="44">
        <v>110625</v>
      </c>
    </row>
    <row r="10" spans="1:28" x14ac:dyDescent="0.3">
      <c r="A10" s="46" t="s">
        <v>23</v>
      </c>
      <c r="B10" t="s">
        <v>2182</v>
      </c>
      <c r="C10">
        <v>1</v>
      </c>
      <c r="D10">
        <v>0</v>
      </c>
      <c r="E10" s="44">
        <v>16365390</v>
      </c>
      <c r="F10" s="44">
        <v>0</v>
      </c>
      <c r="G10" s="44">
        <v>0</v>
      </c>
      <c r="H10" s="44">
        <v>10018</v>
      </c>
      <c r="I10" s="44">
        <v>3007797</v>
      </c>
      <c r="J10" s="44">
        <v>2722237</v>
      </c>
      <c r="K10" s="44">
        <v>0</v>
      </c>
      <c r="L10" s="44">
        <v>0</v>
      </c>
      <c r="M10" s="44">
        <v>0</v>
      </c>
      <c r="N10" s="44">
        <v>0</v>
      </c>
      <c r="O10" s="44">
        <v>0</v>
      </c>
      <c r="P10" s="44">
        <v>1283565</v>
      </c>
      <c r="Q10" s="44">
        <v>339211</v>
      </c>
      <c r="R10" s="44">
        <v>464457</v>
      </c>
      <c r="S10" s="44">
        <v>82600</v>
      </c>
      <c r="T10" s="44">
        <v>34463</v>
      </c>
      <c r="U10" s="44">
        <v>292648</v>
      </c>
      <c r="V10" s="44">
        <v>68721</v>
      </c>
      <c r="W10" s="44">
        <v>0</v>
      </c>
      <c r="X10" s="44">
        <v>386878</v>
      </c>
      <c r="Y10" s="44">
        <v>0</v>
      </c>
      <c r="Z10" s="44">
        <v>0</v>
      </c>
      <c r="AA10" s="44">
        <v>25057985</v>
      </c>
      <c r="AB10" s="44">
        <v>0</v>
      </c>
    </row>
    <row r="11" spans="1:28" x14ac:dyDescent="0.3">
      <c r="A11" s="46" t="s">
        <v>17</v>
      </c>
      <c r="B11" t="s">
        <v>2183</v>
      </c>
      <c r="C11">
        <v>1</v>
      </c>
      <c r="D11">
        <v>0</v>
      </c>
      <c r="E11" s="44">
        <v>464711</v>
      </c>
      <c r="F11" s="44">
        <v>53550</v>
      </c>
      <c r="G11" s="44">
        <v>0</v>
      </c>
      <c r="H11" s="44">
        <v>0</v>
      </c>
      <c r="I11" s="44">
        <v>307617</v>
      </c>
      <c r="J11" s="44">
        <v>14009</v>
      </c>
      <c r="K11" s="44">
        <v>0</v>
      </c>
      <c r="L11" s="44">
        <v>0</v>
      </c>
      <c r="M11" s="44">
        <v>0</v>
      </c>
      <c r="N11" s="44">
        <v>0</v>
      </c>
      <c r="O11" s="44">
        <v>0</v>
      </c>
      <c r="P11" s="44">
        <v>183137</v>
      </c>
      <c r="Q11" s="44">
        <v>51006</v>
      </c>
      <c r="R11" s="44">
        <v>22497</v>
      </c>
      <c r="S11" s="44">
        <v>4629</v>
      </c>
      <c r="T11" s="44">
        <v>1931</v>
      </c>
      <c r="U11" s="44">
        <v>28251</v>
      </c>
      <c r="V11" s="44">
        <v>3813</v>
      </c>
      <c r="W11" s="44">
        <v>0</v>
      </c>
      <c r="X11" s="44">
        <v>0</v>
      </c>
      <c r="Y11" s="44">
        <v>0</v>
      </c>
      <c r="Z11" s="44">
        <v>0</v>
      </c>
      <c r="AA11" s="44">
        <v>1135151</v>
      </c>
      <c r="AB11" s="44">
        <v>0</v>
      </c>
    </row>
    <row r="12" spans="1:28" x14ac:dyDescent="0.3">
      <c r="A12" s="46" t="s">
        <v>19</v>
      </c>
      <c r="B12" t="s">
        <v>2184</v>
      </c>
      <c r="C12">
        <v>1</v>
      </c>
      <c r="D12">
        <v>1</v>
      </c>
      <c r="E12" s="44">
        <v>12125223</v>
      </c>
      <c r="F12" s="44">
        <v>0</v>
      </c>
      <c r="G12" s="44">
        <v>0</v>
      </c>
      <c r="H12" s="44">
        <v>26076</v>
      </c>
      <c r="I12" s="44">
        <v>3760359</v>
      </c>
      <c r="J12" s="44">
        <v>2434381</v>
      </c>
      <c r="K12" s="44">
        <v>1314314</v>
      </c>
      <c r="L12" s="44">
        <v>571317</v>
      </c>
      <c r="M12" s="44">
        <v>0</v>
      </c>
      <c r="N12" s="44">
        <v>0</v>
      </c>
      <c r="O12" s="44">
        <v>0</v>
      </c>
      <c r="P12" s="44">
        <v>1543559</v>
      </c>
      <c r="Q12" s="44">
        <v>588436</v>
      </c>
      <c r="R12" s="44">
        <v>249597</v>
      </c>
      <c r="S12" s="44">
        <v>100216</v>
      </c>
      <c r="T12" s="44">
        <v>41813</v>
      </c>
      <c r="U12" s="44">
        <v>366917</v>
      </c>
      <c r="V12" s="44">
        <v>83701</v>
      </c>
      <c r="W12" s="44">
        <v>0</v>
      </c>
      <c r="X12" s="44">
        <v>0</v>
      </c>
      <c r="Y12" s="44">
        <v>531</v>
      </c>
      <c r="Z12" s="44">
        <v>0</v>
      </c>
      <c r="AA12" s="44">
        <v>23206440</v>
      </c>
      <c r="AB12" s="44">
        <v>0</v>
      </c>
    </row>
    <row r="13" spans="1:28" x14ac:dyDescent="0.3">
      <c r="A13" s="46" t="s">
        <v>13</v>
      </c>
      <c r="B13" t="s">
        <v>2185</v>
      </c>
      <c r="C13">
        <v>1</v>
      </c>
      <c r="D13">
        <v>0</v>
      </c>
      <c r="E13" s="44">
        <v>2361337</v>
      </c>
      <c r="F13" s="44">
        <v>49299</v>
      </c>
      <c r="G13" s="44">
        <v>0</v>
      </c>
      <c r="H13" s="44">
        <v>0</v>
      </c>
      <c r="I13" s="44">
        <v>126156</v>
      </c>
      <c r="J13" s="44">
        <v>625664</v>
      </c>
      <c r="K13" s="44">
        <v>0</v>
      </c>
      <c r="L13" s="44">
        <v>0</v>
      </c>
      <c r="M13" s="44">
        <v>0</v>
      </c>
      <c r="N13" s="44">
        <v>0</v>
      </c>
      <c r="O13" s="44">
        <v>0</v>
      </c>
      <c r="P13" s="44">
        <v>182422</v>
      </c>
      <c r="Q13" s="44">
        <v>24378</v>
      </c>
      <c r="R13" s="44">
        <v>108550</v>
      </c>
      <c r="S13" s="44">
        <v>4015</v>
      </c>
      <c r="T13" s="44">
        <v>1675</v>
      </c>
      <c r="U13" s="44">
        <v>17825</v>
      </c>
      <c r="V13" s="44">
        <v>4274</v>
      </c>
      <c r="W13" s="44">
        <v>0</v>
      </c>
      <c r="X13" s="44">
        <v>127520</v>
      </c>
      <c r="Y13" s="44">
        <v>0</v>
      </c>
      <c r="Z13" s="44">
        <v>0</v>
      </c>
      <c r="AA13" s="44">
        <v>3633115</v>
      </c>
      <c r="AB13" s="44">
        <v>100000</v>
      </c>
    </row>
    <row r="14" spans="1:28" x14ac:dyDescent="0.3">
      <c r="A14" s="46" t="s">
        <v>15</v>
      </c>
      <c r="B14" t="s">
        <v>2186</v>
      </c>
      <c r="C14">
        <v>1</v>
      </c>
      <c r="D14">
        <v>0</v>
      </c>
      <c r="E14" s="44">
        <v>15092990</v>
      </c>
      <c r="F14" s="44">
        <v>0</v>
      </c>
      <c r="G14" s="44">
        <v>0</v>
      </c>
      <c r="H14" s="44">
        <v>0</v>
      </c>
      <c r="I14" s="44">
        <v>3863179</v>
      </c>
      <c r="J14" s="44">
        <v>2946073</v>
      </c>
      <c r="K14" s="44">
        <v>0</v>
      </c>
      <c r="L14" s="44">
        <v>0</v>
      </c>
      <c r="M14" s="44">
        <v>0</v>
      </c>
      <c r="N14" s="44">
        <v>0</v>
      </c>
      <c r="O14" s="44">
        <v>0</v>
      </c>
      <c r="P14" s="44">
        <v>1519465</v>
      </c>
      <c r="Q14" s="44">
        <v>580225</v>
      </c>
      <c r="R14" s="44">
        <v>650915</v>
      </c>
      <c r="S14" s="44">
        <v>75005</v>
      </c>
      <c r="T14" s="44">
        <v>31294</v>
      </c>
      <c r="U14" s="44">
        <v>296842</v>
      </c>
      <c r="V14" s="44">
        <v>62281</v>
      </c>
      <c r="W14" s="44">
        <v>0</v>
      </c>
      <c r="X14" s="44">
        <v>0</v>
      </c>
      <c r="Y14" s="44">
        <v>0</v>
      </c>
      <c r="Z14" s="44">
        <v>0</v>
      </c>
      <c r="AA14" s="44">
        <v>25118269</v>
      </c>
      <c r="AB14" s="44">
        <v>0</v>
      </c>
    </row>
    <row r="15" spans="1:28" x14ac:dyDescent="0.3">
      <c r="A15" s="46" t="s">
        <v>25</v>
      </c>
      <c r="B15" t="s">
        <v>2187</v>
      </c>
      <c r="C15">
        <v>1</v>
      </c>
      <c r="D15">
        <v>0</v>
      </c>
      <c r="E15" s="44">
        <v>3595288</v>
      </c>
      <c r="F15" s="44">
        <v>0</v>
      </c>
      <c r="G15" s="44">
        <v>0</v>
      </c>
      <c r="H15" s="44">
        <v>0</v>
      </c>
      <c r="I15" s="44">
        <v>810238</v>
      </c>
      <c r="J15" s="44">
        <v>1308230</v>
      </c>
      <c r="K15" s="44">
        <v>0</v>
      </c>
      <c r="L15" s="44">
        <v>0</v>
      </c>
      <c r="M15" s="44">
        <v>0</v>
      </c>
      <c r="N15" s="44">
        <v>0</v>
      </c>
      <c r="O15" s="44">
        <v>0</v>
      </c>
      <c r="P15" s="44">
        <v>539688</v>
      </c>
      <c r="Q15" s="44">
        <v>160920</v>
      </c>
      <c r="R15" s="44">
        <v>87398</v>
      </c>
      <c r="S15" s="44">
        <v>17841</v>
      </c>
      <c r="T15" s="44">
        <v>7444</v>
      </c>
      <c r="U15" s="44">
        <v>72871</v>
      </c>
      <c r="V15" s="44">
        <v>15910</v>
      </c>
      <c r="W15" s="44">
        <v>0</v>
      </c>
      <c r="X15" s="44">
        <v>0</v>
      </c>
      <c r="Y15" s="44">
        <v>0</v>
      </c>
      <c r="Z15" s="44">
        <v>0</v>
      </c>
      <c r="AA15" s="44">
        <v>6615828</v>
      </c>
      <c r="AB15" s="44">
        <v>0</v>
      </c>
    </row>
    <row r="16" spans="1:28" x14ac:dyDescent="0.3">
      <c r="A16" s="46" t="s">
        <v>27</v>
      </c>
      <c r="B16" t="s">
        <v>2188</v>
      </c>
      <c r="C16">
        <v>1</v>
      </c>
      <c r="D16">
        <v>0</v>
      </c>
      <c r="E16" s="44">
        <v>13014199</v>
      </c>
      <c r="F16" s="44">
        <v>82148</v>
      </c>
      <c r="G16" s="44">
        <v>0</v>
      </c>
      <c r="H16" s="44">
        <v>0</v>
      </c>
      <c r="I16" s="44">
        <v>1116329</v>
      </c>
      <c r="J16" s="44">
        <v>3927903</v>
      </c>
      <c r="K16" s="44">
        <v>0</v>
      </c>
      <c r="L16" s="44">
        <v>0</v>
      </c>
      <c r="M16" s="44">
        <v>0</v>
      </c>
      <c r="N16" s="44">
        <v>0</v>
      </c>
      <c r="O16" s="44">
        <v>0</v>
      </c>
      <c r="P16" s="44">
        <v>788781</v>
      </c>
      <c r="Q16" s="44">
        <v>728974</v>
      </c>
      <c r="R16" s="44">
        <v>541779</v>
      </c>
      <c r="S16" s="44">
        <v>20043</v>
      </c>
      <c r="T16" s="44">
        <v>8363</v>
      </c>
      <c r="U16" s="44">
        <v>86851</v>
      </c>
      <c r="V16" s="44">
        <v>26065</v>
      </c>
      <c r="W16" s="44">
        <v>0</v>
      </c>
      <c r="X16" s="44">
        <v>518627</v>
      </c>
      <c r="Y16" s="44">
        <v>0</v>
      </c>
      <c r="Z16" s="44">
        <v>0</v>
      </c>
      <c r="AA16" s="44">
        <v>20860062</v>
      </c>
      <c r="AB16" s="44">
        <v>100000</v>
      </c>
    </row>
    <row r="17" spans="1:28" x14ac:dyDescent="0.3">
      <c r="A17" s="46" t="s">
        <v>30</v>
      </c>
      <c r="B17" t="s">
        <v>2189</v>
      </c>
      <c r="C17">
        <v>1</v>
      </c>
      <c r="D17">
        <v>0</v>
      </c>
      <c r="E17" s="44">
        <v>5184335</v>
      </c>
      <c r="F17" s="44">
        <v>0</v>
      </c>
      <c r="G17" s="44">
        <v>0</v>
      </c>
      <c r="H17" s="44">
        <v>0</v>
      </c>
      <c r="I17" s="44">
        <v>609830</v>
      </c>
      <c r="J17" s="44">
        <v>1528511</v>
      </c>
      <c r="K17" s="44">
        <v>0</v>
      </c>
      <c r="L17" s="44">
        <v>0</v>
      </c>
      <c r="M17" s="44">
        <v>0</v>
      </c>
      <c r="N17" s="44">
        <v>0</v>
      </c>
      <c r="O17" s="44">
        <v>0</v>
      </c>
      <c r="P17" s="44">
        <v>952677</v>
      </c>
      <c r="Q17" s="44">
        <v>125298</v>
      </c>
      <c r="R17" s="44">
        <v>0</v>
      </c>
      <c r="S17" s="44">
        <v>9078</v>
      </c>
      <c r="T17" s="44">
        <v>3788</v>
      </c>
      <c r="U17" s="44">
        <v>32911</v>
      </c>
      <c r="V17" s="44">
        <v>11556</v>
      </c>
      <c r="W17" s="44">
        <v>0</v>
      </c>
      <c r="X17" s="44">
        <v>66336</v>
      </c>
      <c r="Y17" s="44">
        <v>0</v>
      </c>
      <c r="Z17" s="44">
        <v>0</v>
      </c>
      <c r="AA17" s="44">
        <v>8524320</v>
      </c>
      <c r="AB17" s="44">
        <v>0</v>
      </c>
    </row>
    <row r="18" spans="1:28" x14ac:dyDescent="0.3">
      <c r="A18" s="46" t="s">
        <v>32</v>
      </c>
      <c r="B18" t="s">
        <v>2190</v>
      </c>
      <c r="C18">
        <v>1</v>
      </c>
      <c r="D18">
        <v>0</v>
      </c>
      <c r="E18" s="44">
        <v>4132849</v>
      </c>
      <c r="F18" s="44">
        <v>0</v>
      </c>
      <c r="G18" s="44">
        <v>0</v>
      </c>
      <c r="H18" s="44">
        <v>3252</v>
      </c>
      <c r="I18" s="44">
        <v>363826</v>
      </c>
      <c r="J18" s="44">
        <v>505059</v>
      </c>
      <c r="K18" s="44">
        <v>0</v>
      </c>
      <c r="L18" s="44">
        <v>0</v>
      </c>
      <c r="M18" s="44">
        <v>0</v>
      </c>
      <c r="N18" s="44">
        <v>0</v>
      </c>
      <c r="O18" s="44">
        <v>0</v>
      </c>
      <c r="P18" s="44">
        <v>818542</v>
      </c>
      <c r="Q18" s="44">
        <v>13796</v>
      </c>
      <c r="R18" s="44">
        <v>26677</v>
      </c>
      <c r="S18" s="44">
        <v>4374</v>
      </c>
      <c r="T18" s="44">
        <v>1825</v>
      </c>
      <c r="U18" s="44">
        <v>16368</v>
      </c>
      <c r="V18" s="44">
        <v>5568</v>
      </c>
      <c r="W18" s="44">
        <v>0</v>
      </c>
      <c r="X18" s="44">
        <v>59517</v>
      </c>
      <c r="Y18" s="44">
        <v>0</v>
      </c>
      <c r="Z18" s="44">
        <v>0</v>
      </c>
      <c r="AA18" s="44">
        <v>5951653</v>
      </c>
      <c r="AB18" s="44">
        <v>100000</v>
      </c>
    </row>
    <row r="19" spans="1:28" x14ac:dyDescent="0.3">
      <c r="A19" s="46" t="s">
        <v>46</v>
      </c>
      <c r="B19" t="s">
        <v>1436</v>
      </c>
      <c r="C19">
        <v>1</v>
      </c>
      <c r="D19">
        <v>0</v>
      </c>
      <c r="E19" s="44">
        <v>7895317</v>
      </c>
      <c r="F19" s="44">
        <v>0</v>
      </c>
      <c r="G19" s="44">
        <v>0</v>
      </c>
      <c r="H19" s="44">
        <v>0</v>
      </c>
      <c r="I19" s="44">
        <v>643832</v>
      </c>
      <c r="J19" s="44">
        <v>3272177</v>
      </c>
      <c r="K19" s="44">
        <v>0</v>
      </c>
      <c r="L19" s="44">
        <v>0</v>
      </c>
      <c r="M19" s="44">
        <v>0</v>
      </c>
      <c r="N19" s="44">
        <v>0</v>
      </c>
      <c r="O19" s="44">
        <v>0</v>
      </c>
      <c r="P19" s="44">
        <v>1101666</v>
      </c>
      <c r="Q19" s="44">
        <v>62287</v>
      </c>
      <c r="R19" s="44">
        <v>0</v>
      </c>
      <c r="S19" s="44">
        <v>7205</v>
      </c>
      <c r="T19" s="44">
        <v>3006</v>
      </c>
      <c r="U19" s="44">
        <v>26387</v>
      </c>
      <c r="V19" s="44">
        <v>8788</v>
      </c>
      <c r="W19" s="44">
        <v>0</v>
      </c>
      <c r="X19" s="44">
        <v>324204</v>
      </c>
      <c r="Y19" s="44">
        <v>0</v>
      </c>
      <c r="Z19" s="44">
        <v>0</v>
      </c>
      <c r="AA19" s="44">
        <v>13344869</v>
      </c>
      <c r="AB19" s="44">
        <v>100000</v>
      </c>
    </row>
    <row r="20" spans="1:28" x14ac:dyDescent="0.3">
      <c r="A20" s="46" t="s">
        <v>34</v>
      </c>
      <c r="B20" t="s">
        <v>2191</v>
      </c>
      <c r="C20">
        <v>1</v>
      </c>
      <c r="D20">
        <v>0</v>
      </c>
      <c r="E20" s="44">
        <v>4750491</v>
      </c>
      <c r="F20" s="44">
        <v>0</v>
      </c>
      <c r="G20" s="44">
        <v>0</v>
      </c>
      <c r="H20" s="44">
        <v>3166</v>
      </c>
      <c r="I20" s="44">
        <v>568595</v>
      </c>
      <c r="J20" s="44">
        <v>1277819</v>
      </c>
      <c r="K20" s="44">
        <v>0</v>
      </c>
      <c r="L20" s="44">
        <v>0</v>
      </c>
      <c r="M20" s="44">
        <v>0</v>
      </c>
      <c r="N20" s="44">
        <v>0</v>
      </c>
      <c r="O20" s="44">
        <v>0</v>
      </c>
      <c r="P20" s="44">
        <v>917550</v>
      </c>
      <c r="Q20" s="44">
        <v>173531</v>
      </c>
      <c r="R20" s="44">
        <v>0</v>
      </c>
      <c r="S20" s="44">
        <v>5333</v>
      </c>
      <c r="T20" s="44">
        <v>2225</v>
      </c>
      <c r="U20" s="44">
        <v>20271</v>
      </c>
      <c r="V20" s="44">
        <v>6978</v>
      </c>
      <c r="W20" s="44">
        <v>0</v>
      </c>
      <c r="X20" s="44">
        <v>105638</v>
      </c>
      <c r="Y20" s="44">
        <v>0</v>
      </c>
      <c r="Z20" s="44">
        <v>0</v>
      </c>
      <c r="AA20" s="44">
        <v>7831597</v>
      </c>
      <c r="AB20" s="44">
        <v>100000</v>
      </c>
    </row>
    <row r="21" spans="1:28" x14ac:dyDescent="0.3">
      <c r="A21" s="46" t="s">
        <v>38</v>
      </c>
      <c r="B21" t="s">
        <v>2192</v>
      </c>
      <c r="C21">
        <v>1</v>
      </c>
      <c r="D21">
        <v>0</v>
      </c>
      <c r="E21" s="44">
        <v>3196746</v>
      </c>
      <c r="F21" s="44">
        <v>0</v>
      </c>
      <c r="G21" s="44">
        <v>0</v>
      </c>
      <c r="H21" s="44">
        <v>0</v>
      </c>
      <c r="I21" s="44">
        <v>282361</v>
      </c>
      <c r="J21" s="44">
        <v>482085</v>
      </c>
      <c r="K21" s="44">
        <v>0</v>
      </c>
      <c r="L21" s="44">
        <v>0</v>
      </c>
      <c r="M21" s="44">
        <v>0</v>
      </c>
      <c r="N21" s="44">
        <v>0</v>
      </c>
      <c r="O21" s="44">
        <v>0</v>
      </c>
      <c r="P21" s="44">
        <v>540301</v>
      </c>
      <c r="Q21" s="44">
        <v>31540</v>
      </c>
      <c r="R21" s="44">
        <v>0</v>
      </c>
      <c r="S21" s="44">
        <v>3101</v>
      </c>
      <c r="T21" s="44">
        <v>1294</v>
      </c>
      <c r="U21" s="44">
        <v>11242</v>
      </c>
      <c r="V21" s="44">
        <v>3662</v>
      </c>
      <c r="W21" s="44">
        <v>0</v>
      </c>
      <c r="X21" s="44">
        <v>82278</v>
      </c>
      <c r="Y21" s="44">
        <v>0</v>
      </c>
      <c r="Z21" s="44">
        <v>0</v>
      </c>
      <c r="AA21" s="44">
        <v>4634610</v>
      </c>
      <c r="AB21" s="44">
        <v>100000</v>
      </c>
    </row>
    <row r="22" spans="1:28" x14ac:dyDescent="0.3">
      <c r="A22" s="46" t="s">
        <v>44</v>
      </c>
      <c r="B22" t="s">
        <v>2193</v>
      </c>
      <c r="C22">
        <v>1</v>
      </c>
      <c r="D22">
        <v>0</v>
      </c>
      <c r="E22" s="44">
        <v>5038008</v>
      </c>
      <c r="F22" s="44">
        <v>0</v>
      </c>
      <c r="G22" s="44">
        <v>0</v>
      </c>
      <c r="H22" s="44">
        <v>0</v>
      </c>
      <c r="I22" s="44">
        <v>351068</v>
      </c>
      <c r="J22" s="44">
        <v>1446576</v>
      </c>
      <c r="K22" s="44">
        <v>0</v>
      </c>
      <c r="L22" s="44">
        <v>0</v>
      </c>
      <c r="M22" s="44">
        <v>0</v>
      </c>
      <c r="N22" s="44">
        <v>0</v>
      </c>
      <c r="O22" s="44">
        <v>0</v>
      </c>
      <c r="P22" s="44">
        <v>1293604</v>
      </c>
      <c r="Q22" s="44">
        <v>105141</v>
      </c>
      <c r="R22" s="44">
        <v>37739</v>
      </c>
      <c r="S22" s="44">
        <v>5318</v>
      </c>
      <c r="T22" s="44">
        <v>2219</v>
      </c>
      <c r="U22" s="44">
        <v>20388</v>
      </c>
      <c r="V22" s="44">
        <v>7414</v>
      </c>
      <c r="W22" s="44">
        <v>0</v>
      </c>
      <c r="X22" s="44">
        <v>109929</v>
      </c>
      <c r="Y22" s="44">
        <v>0</v>
      </c>
      <c r="Z22" s="44">
        <v>0</v>
      </c>
      <c r="AA22" s="44">
        <v>8417404</v>
      </c>
      <c r="AB22" s="44">
        <v>100000</v>
      </c>
    </row>
    <row r="23" spans="1:28" x14ac:dyDescent="0.3">
      <c r="A23" s="46" t="s">
        <v>42</v>
      </c>
      <c r="B23" t="s">
        <v>2194</v>
      </c>
      <c r="C23">
        <v>1</v>
      </c>
      <c r="D23">
        <v>0</v>
      </c>
      <c r="E23" s="44">
        <v>8042181</v>
      </c>
      <c r="F23" s="44">
        <v>0</v>
      </c>
      <c r="G23" s="44">
        <v>0</v>
      </c>
      <c r="H23" s="44">
        <v>216</v>
      </c>
      <c r="I23" s="44">
        <v>1069849</v>
      </c>
      <c r="J23" s="44">
        <v>2248380</v>
      </c>
      <c r="K23" s="44">
        <v>0</v>
      </c>
      <c r="L23" s="44">
        <v>0</v>
      </c>
      <c r="M23" s="44">
        <v>0</v>
      </c>
      <c r="N23" s="44">
        <v>0</v>
      </c>
      <c r="O23" s="44">
        <v>0</v>
      </c>
      <c r="P23" s="44">
        <v>1317767</v>
      </c>
      <c r="Q23" s="44">
        <v>284653</v>
      </c>
      <c r="R23" s="44">
        <v>0</v>
      </c>
      <c r="S23" s="44">
        <v>11295</v>
      </c>
      <c r="T23" s="44">
        <v>4713</v>
      </c>
      <c r="U23" s="44">
        <v>38270</v>
      </c>
      <c r="V23" s="44">
        <v>15162</v>
      </c>
      <c r="W23" s="44">
        <v>0</v>
      </c>
      <c r="X23" s="44">
        <v>313336</v>
      </c>
      <c r="Y23" s="44">
        <v>0</v>
      </c>
      <c r="Z23" s="44">
        <v>0</v>
      </c>
      <c r="AA23" s="44">
        <v>13345822</v>
      </c>
      <c r="AB23" s="44">
        <v>100000</v>
      </c>
    </row>
    <row r="24" spans="1:28" x14ac:dyDescent="0.3">
      <c r="A24" s="46" t="s">
        <v>52</v>
      </c>
      <c r="B24" t="s">
        <v>2195</v>
      </c>
      <c r="C24">
        <v>1</v>
      </c>
      <c r="D24">
        <v>0</v>
      </c>
      <c r="E24" s="44">
        <v>3292800</v>
      </c>
      <c r="F24" s="44">
        <v>0</v>
      </c>
      <c r="G24" s="44">
        <v>0</v>
      </c>
      <c r="H24" s="44">
        <v>0</v>
      </c>
      <c r="I24" s="44">
        <v>345877</v>
      </c>
      <c r="J24" s="44">
        <v>747343</v>
      </c>
      <c r="K24" s="44">
        <v>0</v>
      </c>
      <c r="L24" s="44">
        <v>0</v>
      </c>
      <c r="M24" s="44">
        <v>0</v>
      </c>
      <c r="N24" s="44">
        <v>0</v>
      </c>
      <c r="O24" s="44">
        <v>0</v>
      </c>
      <c r="P24" s="44">
        <v>600100</v>
      </c>
      <c r="Q24" s="44">
        <v>38507</v>
      </c>
      <c r="R24" s="44">
        <v>0</v>
      </c>
      <c r="S24" s="44">
        <v>2711</v>
      </c>
      <c r="T24" s="44">
        <v>1131</v>
      </c>
      <c r="U24" s="44">
        <v>8679</v>
      </c>
      <c r="V24" s="44">
        <v>3342</v>
      </c>
      <c r="W24" s="44">
        <v>0</v>
      </c>
      <c r="X24" s="44">
        <v>37407</v>
      </c>
      <c r="Y24" s="44">
        <v>0</v>
      </c>
      <c r="Z24" s="44">
        <v>0</v>
      </c>
      <c r="AA24" s="44">
        <v>5077897</v>
      </c>
      <c r="AB24" s="44">
        <v>100000</v>
      </c>
    </row>
    <row r="25" spans="1:28" x14ac:dyDescent="0.3">
      <c r="A25" s="46" t="s">
        <v>40</v>
      </c>
      <c r="B25" t="s">
        <v>2196</v>
      </c>
      <c r="C25">
        <v>1</v>
      </c>
      <c r="D25">
        <v>0</v>
      </c>
      <c r="E25" s="44">
        <v>10276429</v>
      </c>
      <c r="F25" s="44">
        <v>0</v>
      </c>
      <c r="G25" s="44">
        <v>0</v>
      </c>
      <c r="H25" s="44">
        <v>1870</v>
      </c>
      <c r="I25" s="44">
        <v>1134513</v>
      </c>
      <c r="J25" s="44">
        <v>1623992</v>
      </c>
      <c r="K25" s="44">
        <v>936</v>
      </c>
      <c r="L25" s="44">
        <v>0</v>
      </c>
      <c r="M25" s="44">
        <v>0</v>
      </c>
      <c r="N25" s="44">
        <v>0</v>
      </c>
      <c r="O25" s="44">
        <v>0</v>
      </c>
      <c r="P25" s="44">
        <v>1540530</v>
      </c>
      <c r="Q25" s="44">
        <v>99133</v>
      </c>
      <c r="R25" s="44">
        <v>0</v>
      </c>
      <c r="S25" s="44">
        <v>11969</v>
      </c>
      <c r="T25" s="44">
        <v>4994</v>
      </c>
      <c r="U25" s="44">
        <v>46076</v>
      </c>
      <c r="V25" s="44">
        <v>13264</v>
      </c>
      <c r="W25" s="44">
        <v>0</v>
      </c>
      <c r="X25" s="44">
        <v>133764</v>
      </c>
      <c r="Y25" s="44">
        <v>0</v>
      </c>
      <c r="Z25" s="44">
        <v>0</v>
      </c>
      <c r="AA25" s="44">
        <v>14887470</v>
      </c>
      <c r="AB25" s="44">
        <v>100000</v>
      </c>
    </row>
    <row r="26" spans="1:28" x14ac:dyDescent="0.3">
      <c r="A26" s="46" t="s">
        <v>48</v>
      </c>
      <c r="B26" t="s">
        <v>2197</v>
      </c>
      <c r="C26">
        <v>1</v>
      </c>
      <c r="D26">
        <v>0</v>
      </c>
      <c r="E26" s="44">
        <v>5125190</v>
      </c>
      <c r="F26" s="44">
        <v>0</v>
      </c>
      <c r="G26" s="44">
        <v>0</v>
      </c>
      <c r="H26" s="44">
        <v>0</v>
      </c>
      <c r="I26" s="44">
        <v>518788</v>
      </c>
      <c r="J26" s="44">
        <v>476250</v>
      </c>
      <c r="K26" s="44">
        <v>0</v>
      </c>
      <c r="L26" s="44">
        <v>0</v>
      </c>
      <c r="M26" s="44">
        <v>0</v>
      </c>
      <c r="N26" s="44">
        <v>0</v>
      </c>
      <c r="O26" s="44">
        <v>0</v>
      </c>
      <c r="P26" s="44">
        <v>1208582</v>
      </c>
      <c r="Q26" s="44">
        <v>141744</v>
      </c>
      <c r="R26" s="44">
        <v>0</v>
      </c>
      <c r="S26" s="44">
        <v>4794</v>
      </c>
      <c r="T26" s="44">
        <v>2000</v>
      </c>
      <c r="U26" s="44">
        <v>17184</v>
      </c>
      <c r="V26" s="44">
        <v>6350</v>
      </c>
      <c r="W26" s="44">
        <v>0</v>
      </c>
      <c r="X26" s="44">
        <v>101006</v>
      </c>
      <c r="Y26" s="44">
        <v>0</v>
      </c>
      <c r="Z26" s="44">
        <v>0</v>
      </c>
      <c r="AA26" s="44">
        <v>7601888</v>
      </c>
      <c r="AB26" s="44">
        <v>100000</v>
      </c>
    </row>
    <row r="27" spans="1:28" x14ac:dyDescent="0.3">
      <c r="A27" s="46" t="s">
        <v>50</v>
      </c>
      <c r="B27" t="s">
        <v>2198</v>
      </c>
      <c r="C27">
        <v>1</v>
      </c>
      <c r="D27">
        <v>0</v>
      </c>
      <c r="E27" s="44">
        <v>12387142</v>
      </c>
      <c r="F27" s="44">
        <v>0</v>
      </c>
      <c r="G27" s="44">
        <v>0</v>
      </c>
      <c r="H27" s="44">
        <v>0</v>
      </c>
      <c r="I27" s="44">
        <v>1084621</v>
      </c>
      <c r="J27" s="44">
        <v>3563645</v>
      </c>
      <c r="K27" s="44">
        <v>0</v>
      </c>
      <c r="L27" s="44">
        <v>0</v>
      </c>
      <c r="M27" s="44">
        <v>0</v>
      </c>
      <c r="N27" s="44">
        <v>0</v>
      </c>
      <c r="O27" s="44">
        <v>0</v>
      </c>
      <c r="P27" s="44">
        <v>2422161</v>
      </c>
      <c r="Q27" s="44">
        <v>378960</v>
      </c>
      <c r="R27" s="44">
        <v>67857</v>
      </c>
      <c r="S27" s="44">
        <v>18575</v>
      </c>
      <c r="T27" s="44">
        <v>7750</v>
      </c>
      <c r="U27" s="44">
        <v>69958</v>
      </c>
      <c r="V27" s="44">
        <v>24306</v>
      </c>
      <c r="W27" s="44">
        <v>0</v>
      </c>
      <c r="X27" s="44">
        <v>256381</v>
      </c>
      <c r="Y27" s="44">
        <v>0</v>
      </c>
      <c r="Z27" s="44">
        <v>0</v>
      </c>
      <c r="AA27" s="44">
        <v>20281356</v>
      </c>
      <c r="AB27" s="44">
        <v>114359</v>
      </c>
    </row>
    <row r="28" spans="1:28" x14ac:dyDescent="0.3">
      <c r="A28" s="46" t="s">
        <v>36</v>
      </c>
      <c r="B28" t="s">
        <v>1445</v>
      </c>
      <c r="C28">
        <v>1</v>
      </c>
      <c r="D28">
        <v>0</v>
      </c>
      <c r="E28" s="44">
        <v>10685954</v>
      </c>
      <c r="F28" s="44">
        <v>0</v>
      </c>
      <c r="G28" s="44">
        <v>0</v>
      </c>
      <c r="H28" s="44">
        <v>0</v>
      </c>
      <c r="I28" s="44">
        <v>1133113</v>
      </c>
      <c r="J28" s="44">
        <v>1814906</v>
      </c>
      <c r="K28" s="44">
        <v>1050</v>
      </c>
      <c r="L28" s="44">
        <v>0</v>
      </c>
      <c r="M28" s="44">
        <v>0</v>
      </c>
      <c r="N28" s="44">
        <v>0</v>
      </c>
      <c r="O28" s="44">
        <v>0</v>
      </c>
      <c r="P28" s="44">
        <v>2047343</v>
      </c>
      <c r="Q28" s="44">
        <v>383489</v>
      </c>
      <c r="R28" s="44">
        <v>0</v>
      </c>
      <c r="S28" s="44">
        <v>10831</v>
      </c>
      <c r="T28" s="44">
        <v>4519</v>
      </c>
      <c r="U28" s="44">
        <v>41183</v>
      </c>
      <c r="V28" s="44">
        <v>15099</v>
      </c>
      <c r="W28" s="44">
        <v>0</v>
      </c>
      <c r="X28" s="44">
        <v>461659</v>
      </c>
      <c r="Y28" s="44">
        <v>0</v>
      </c>
      <c r="Z28" s="44">
        <v>0</v>
      </c>
      <c r="AA28" s="44">
        <v>16599146</v>
      </c>
      <c r="AB28" s="44">
        <v>102276</v>
      </c>
    </row>
    <row r="29" spans="1:28" x14ac:dyDescent="0.3">
      <c r="A29" s="46" t="s">
        <v>57</v>
      </c>
      <c r="B29" t="s">
        <v>1446</v>
      </c>
      <c r="C29">
        <v>1</v>
      </c>
      <c r="D29">
        <v>0</v>
      </c>
      <c r="E29" s="44">
        <v>12799460</v>
      </c>
      <c r="F29" s="44">
        <v>0</v>
      </c>
      <c r="G29" s="44">
        <v>0</v>
      </c>
      <c r="H29" s="44">
        <v>0</v>
      </c>
      <c r="I29" s="44">
        <v>2191438</v>
      </c>
      <c r="J29" s="44">
        <v>3093514</v>
      </c>
      <c r="K29" s="44">
        <v>0</v>
      </c>
      <c r="L29" s="44">
        <v>0</v>
      </c>
      <c r="M29" s="44">
        <v>0</v>
      </c>
      <c r="N29" s="44">
        <v>0</v>
      </c>
      <c r="O29" s="44">
        <v>0</v>
      </c>
      <c r="P29" s="44">
        <v>2000399</v>
      </c>
      <c r="Q29" s="44">
        <v>294004</v>
      </c>
      <c r="R29" s="44">
        <v>122851</v>
      </c>
      <c r="S29" s="44">
        <v>20687</v>
      </c>
      <c r="T29" s="44">
        <v>8631</v>
      </c>
      <c r="U29" s="44">
        <v>79861</v>
      </c>
      <c r="V29" s="44">
        <v>26836</v>
      </c>
      <c r="W29" s="44">
        <v>0</v>
      </c>
      <c r="X29" s="44">
        <v>201965</v>
      </c>
      <c r="Y29" s="44">
        <v>47253</v>
      </c>
      <c r="Z29" s="44">
        <v>0</v>
      </c>
      <c r="AA29" s="44">
        <v>20886899</v>
      </c>
      <c r="AB29" s="44">
        <v>0</v>
      </c>
    </row>
    <row r="30" spans="1:28" x14ac:dyDescent="0.3">
      <c r="A30" s="46" t="s">
        <v>55</v>
      </c>
      <c r="B30" t="s">
        <v>2199</v>
      </c>
      <c r="C30">
        <v>1</v>
      </c>
      <c r="D30">
        <v>0</v>
      </c>
      <c r="E30" s="44">
        <v>52435962</v>
      </c>
      <c r="F30" s="44">
        <v>0</v>
      </c>
      <c r="G30" s="44">
        <v>0</v>
      </c>
      <c r="H30" s="44">
        <v>15635</v>
      </c>
      <c r="I30" s="44">
        <v>2196905</v>
      </c>
      <c r="J30" s="44">
        <v>5836767</v>
      </c>
      <c r="K30" s="44">
        <v>0</v>
      </c>
      <c r="L30" s="44">
        <v>0</v>
      </c>
      <c r="M30" s="44">
        <v>0</v>
      </c>
      <c r="N30" s="44">
        <v>0</v>
      </c>
      <c r="O30" s="44">
        <v>0</v>
      </c>
      <c r="P30" s="44">
        <v>8326403</v>
      </c>
      <c r="Q30" s="44">
        <v>1059785</v>
      </c>
      <c r="R30" s="44">
        <v>772159</v>
      </c>
      <c r="S30" s="44">
        <v>84547</v>
      </c>
      <c r="T30" s="44">
        <v>35275</v>
      </c>
      <c r="U30" s="44">
        <v>320433</v>
      </c>
      <c r="V30" s="44">
        <v>111453</v>
      </c>
      <c r="W30" s="44">
        <v>0</v>
      </c>
      <c r="X30" s="44">
        <v>2415125</v>
      </c>
      <c r="Y30" s="44">
        <v>0</v>
      </c>
      <c r="Z30" s="44">
        <v>0</v>
      </c>
      <c r="AA30" s="44">
        <v>73610449</v>
      </c>
      <c r="AB30" s="44">
        <v>477949</v>
      </c>
    </row>
    <row r="31" spans="1:28" x14ac:dyDescent="0.3">
      <c r="A31" s="46" t="s">
        <v>63</v>
      </c>
      <c r="B31" t="s">
        <v>2200</v>
      </c>
      <c r="C31">
        <v>1</v>
      </c>
      <c r="D31">
        <v>0</v>
      </c>
      <c r="E31" s="44">
        <v>10551098</v>
      </c>
      <c r="F31" s="44">
        <v>0</v>
      </c>
      <c r="G31" s="44">
        <v>0</v>
      </c>
      <c r="H31" s="44">
        <v>0</v>
      </c>
      <c r="I31" s="44">
        <v>1285017</v>
      </c>
      <c r="J31" s="44">
        <v>1313619</v>
      </c>
      <c r="K31" s="44">
        <v>0</v>
      </c>
      <c r="L31" s="44">
        <v>0</v>
      </c>
      <c r="M31" s="44">
        <v>0</v>
      </c>
      <c r="N31" s="44">
        <v>0</v>
      </c>
      <c r="O31" s="44">
        <v>0</v>
      </c>
      <c r="P31" s="44">
        <v>1386207</v>
      </c>
      <c r="Q31" s="44">
        <v>428307</v>
      </c>
      <c r="R31" s="44">
        <v>170421</v>
      </c>
      <c r="S31" s="44">
        <v>10336</v>
      </c>
      <c r="T31" s="44">
        <v>4313</v>
      </c>
      <c r="U31" s="44">
        <v>39843</v>
      </c>
      <c r="V31" s="44">
        <v>13258</v>
      </c>
      <c r="W31" s="44">
        <v>0</v>
      </c>
      <c r="X31" s="44">
        <v>166175</v>
      </c>
      <c r="Y31" s="44">
        <v>0</v>
      </c>
      <c r="Z31" s="44">
        <v>0</v>
      </c>
      <c r="AA31" s="44">
        <v>15368594</v>
      </c>
      <c r="AB31" s="44">
        <v>100000</v>
      </c>
    </row>
    <row r="32" spans="1:28" x14ac:dyDescent="0.3">
      <c r="A32" s="46" t="s">
        <v>69</v>
      </c>
      <c r="B32" t="s">
        <v>1449</v>
      </c>
      <c r="C32">
        <v>1</v>
      </c>
      <c r="D32">
        <v>0</v>
      </c>
      <c r="E32" s="44">
        <v>13285158</v>
      </c>
      <c r="F32" s="44">
        <v>0</v>
      </c>
      <c r="G32" s="44">
        <v>0</v>
      </c>
      <c r="H32" s="44">
        <v>0</v>
      </c>
      <c r="I32" s="44">
        <v>1617175</v>
      </c>
      <c r="J32" s="44">
        <v>3112884</v>
      </c>
      <c r="K32" s="44">
        <v>0</v>
      </c>
      <c r="L32" s="44">
        <v>0</v>
      </c>
      <c r="M32" s="44">
        <v>0</v>
      </c>
      <c r="N32" s="44">
        <v>0</v>
      </c>
      <c r="O32" s="44">
        <v>0</v>
      </c>
      <c r="P32" s="44">
        <v>1776730</v>
      </c>
      <c r="Q32" s="44">
        <v>90818</v>
      </c>
      <c r="R32" s="44">
        <v>33058</v>
      </c>
      <c r="S32" s="44">
        <v>20987</v>
      </c>
      <c r="T32" s="44">
        <v>8756</v>
      </c>
      <c r="U32" s="44">
        <v>83065</v>
      </c>
      <c r="V32" s="44">
        <v>25903</v>
      </c>
      <c r="W32" s="44">
        <v>0</v>
      </c>
      <c r="X32" s="44">
        <v>0</v>
      </c>
      <c r="Y32" s="44">
        <v>0</v>
      </c>
      <c r="Z32" s="44">
        <v>0</v>
      </c>
      <c r="AA32" s="44">
        <v>20054534</v>
      </c>
      <c r="AB32" s="44">
        <v>0</v>
      </c>
    </row>
    <row r="33" spans="1:28" x14ac:dyDescent="0.3">
      <c r="A33" s="46" t="s">
        <v>59</v>
      </c>
      <c r="B33" t="s">
        <v>1450</v>
      </c>
      <c r="C33">
        <v>1</v>
      </c>
      <c r="D33">
        <v>0</v>
      </c>
      <c r="E33" s="44">
        <v>10567831</v>
      </c>
      <c r="F33" s="44">
        <v>0</v>
      </c>
      <c r="G33" s="44">
        <v>0</v>
      </c>
      <c r="H33" s="44">
        <v>0</v>
      </c>
      <c r="I33" s="44">
        <v>1356865</v>
      </c>
      <c r="J33" s="44">
        <v>3010566</v>
      </c>
      <c r="K33" s="44">
        <v>0</v>
      </c>
      <c r="L33" s="44">
        <v>0</v>
      </c>
      <c r="M33" s="44">
        <v>0</v>
      </c>
      <c r="N33" s="44">
        <v>0</v>
      </c>
      <c r="O33" s="44">
        <v>0</v>
      </c>
      <c r="P33" s="44">
        <v>2780901</v>
      </c>
      <c r="Q33" s="44">
        <v>346817</v>
      </c>
      <c r="R33" s="44">
        <v>76714</v>
      </c>
      <c r="S33" s="44">
        <v>25526</v>
      </c>
      <c r="T33" s="44">
        <v>10650</v>
      </c>
      <c r="U33" s="44">
        <v>100015</v>
      </c>
      <c r="V33" s="44">
        <v>31710</v>
      </c>
      <c r="W33" s="44">
        <v>0</v>
      </c>
      <c r="X33" s="44">
        <v>245882</v>
      </c>
      <c r="Y33" s="44">
        <v>0</v>
      </c>
      <c r="Z33" s="44">
        <v>0</v>
      </c>
      <c r="AA33" s="44">
        <v>18553477</v>
      </c>
      <c r="AB33" s="44">
        <v>100000</v>
      </c>
    </row>
    <row r="34" spans="1:28" x14ac:dyDescent="0.3">
      <c r="A34" s="46" t="s">
        <v>67</v>
      </c>
      <c r="B34" t="s">
        <v>2201</v>
      </c>
      <c r="C34">
        <v>1</v>
      </c>
      <c r="D34">
        <v>0</v>
      </c>
      <c r="E34" s="44">
        <v>14821855</v>
      </c>
      <c r="F34" s="44">
        <v>0</v>
      </c>
      <c r="G34" s="44">
        <v>0</v>
      </c>
      <c r="H34" s="44">
        <v>0</v>
      </c>
      <c r="I34" s="44">
        <v>2379612</v>
      </c>
      <c r="J34" s="44">
        <v>5579435</v>
      </c>
      <c r="K34" s="44">
        <v>0</v>
      </c>
      <c r="L34" s="44">
        <v>0</v>
      </c>
      <c r="M34" s="44">
        <v>0</v>
      </c>
      <c r="N34" s="44">
        <v>0</v>
      </c>
      <c r="O34" s="44">
        <v>0</v>
      </c>
      <c r="P34" s="44">
        <v>3193706</v>
      </c>
      <c r="Q34" s="44">
        <v>989266</v>
      </c>
      <c r="R34" s="44">
        <v>142042</v>
      </c>
      <c r="S34" s="44">
        <v>38064</v>
      </c>
      <c r="T34" s="44">
        <v>15881</v>
      </c>
      <c r="U34" s="44">
        <v>148421</v>
      </c>
      <c r="V34" s="44">
        <v>49747</v>
      </c>
      <c r="W34" s="44">
        <v>0</v>
      </c>
      <c r="X34" s="44">
        <v>198332</v>
      </c>
      <c r="Y34" s="44">
        <v>0</v>
      </c>
      <c r="Z34" s="44">
        <v>0</v>
      </c>
      <c r="AA34" s="44">
        <v>27556361</v>
      </c>
      <c r="AB34" s="44">
        <v>0</v>
      </c>
    </row>
    <row r="35" spans="1:28" x14ac:dyDescent="0.3">
      <c r="A35" s="46" t="s">
        <v>61</v>
      </c>
      <c r="B35" t="s">
        <v>2202</v>
      </c>
      <c r="C35">
        <v>1</v>
      </c>
      <c r="D35">
        <v>0</v>
      </c>
      <c r="E35" s="44">
        <v>5203704</v>
      </c>
      <c r="F35" s="44">
        <v>0</v>
      </c>
      <c r="G35" s="44">
        <v>290478</v>
      </c>
      <c r="H35" s="44">
        <v>6914</v>
      </c>
      <c r="I35" s="44">
        <v>601374</v>
      </c>
      <c r="J35" s="44">
        <v>790413</v>
      </c>
      <c r="K35" s="44">
        <v>0</v>
      </c>
      <c r="L35" s="44">
        <v>0</v>
      </c>
      <c r="M35" s="44">
        <v>0</v>
      </c>
      <c r="N35" s="44">
        <v>0</v>
      </c>
      <c r="O35" s="44">
        <v>0</v>
      </c>
      <c r="P35" s="44">
        <v>561667</v>
      </c>
      <c r="Q35" s="44">
        <v>61183</v>
      </c>
      <c r="R35" s="44">
        <v>118965</v>
      </c>
      <c r="S35" s="44">
        <v>7130</v>
      </c>
      <c r="T35" s="44">
        <v>2975</v>
      </c>
      <c r="U35" s="44">
        <v>27378</v>
      </c>
      <c r="V35" s="44">
        <v>3433</v>
      </c>
      <c r="W35" s="44">
        <v>0</v>
      </c>
      <c r="X35" s="44">
        <v>84000</v>
      </c>
      <c r="Y35" s="44">
        <v>0</v>
      </c>
      <c r="Z35" s="44">
        <v>0</v>
      </c>
      <c r="AA35" s="44">
        <v>7759614</v>
      </c>
      <c r="AB35" s="44">
        <v>100000</v>
      </c>
    </row>
    <row r="36" spans="1:28" x14ac:dyDescent="0.3">
      <c r="A36" s="46" t="s">
        <v>75</v>
      </c>
      <c r="B36" t="s">
        <v>2203</v>
      </c>
      <c r="C36">
        <v>1</v>
      </c>
      <c r="D36">
        <v>0</v>
      </c>
      <c r="E36" s="44">
        <v>17515622</v>
      </c>
      <c r="F36" s="44">
        <v>0</v>
      </c>
      <c r="G36" s="44">
        <v>0</v>
      </c>
      <c r="H36" s="44">
        <v>7037</v>
      </c>
      <c r="I36" s="44">
        <v>2198755</v>
      </c>
      <c r="J36" s="44">
        <v>5089775</v>
      </c>
      <c r="K36" s="44">
        <v>0</v>
      </c>
      <c r="L36" s="44">
        <v>0</v>
      </c>
      <c r="M36" s="44">
        <v>0</v>
      </c>
      <c r="N36" s="44">
        <v>0</v>
      </c>
      <c r="O36" s="44">
        <v>0</v>
      </c>
      <c r="P36" s="44">
        <v>2233498</v>
      </c>
      <c r="Q36" s="44">
        <v>360349</v>
      </c>
      <c r="R36" s="44">
        <v>95731</v>
      </c>
      <c r="S36" s="44">
        <v>20732</v>
      </c>
      <c r="T36" s="44">
        <v>8650</v>
      </c>
      <c r="U36" s="44">
        <v>80502</v>
      </c>
      <c r="V36" s="44">
        <v>27597</v>
      </c>
      <c r="W36" s="44">
        <v>0</v>
      </c>
      <c r="X36" s="44">
        <v>1707412</v>
      </c>
      <c r="Y36" s="44">
        <v>0</v>
      </c>
      <c r="Z36" s="44">
        <v>0</v>
      </c>
      <c r="AA36" s="44">
        <v>29345660</v>
      </c>
      <c r="AB36" s="44">
        <v>152109</v>
      </c>
    </row>
    <row r="37" spans="1:28" x14ac:dyDescent="0.3">
      <c r="A37" s="46" t="s">
        <v>71</v>
      </c>
      <c r="B37" t="s">
        <v>1454</v>
      </c>
      <c r="C37">
        <v>1</v>
      </c>
      <c r="D37">
        <v>0</v>
      </c>
      <c r="E37" s="44">
        <v>24268048</v>
      </c>
      <c r="F37" s="44">
        <v>0</v>
      </c>
      <c r="G37" s="44">
        <v>0</v>
      </c>
      <c r="H37" s="44">
        <v>0</v>
      </c>
      <c r="I37" s="44">
        <v>2253320</v>
      </c>
      <c r="J37" s="44">
        <v>6674258</v>
      </c>
      <c r="K37" s="44">
        <v>0</v>
      </c>
      <c r="L37" s="44">
        <v>0</v>
      </c>
      <c r="M37" s="44">
        <v>0</v>
      </c>
      <c r="N37" s="44">
        <v>0</v>
      </c>
      <c r="O37" s="44">
        <v>0</v>
      </c>
      <c r="P37" s="44">
        <v>5342616</v>
      </c>
      <c r="Q37" s="44">
        <v>1275609</v>
      </c>
      <c r="R37" s="44">
        <v>381604</v>
      </c>
      <c r="S37" s="44">
        <v>57448</v>
      </c>
      <c r="T37" s="44">
        <v>23969</v>
      </c>
      <c r="U37" s="44">
        <v>227233</v>
      </c>
      <c r="V37" s="44">
        <v>72389</v>
      </c>
      <c r="W37" s="44">
        <v>0</v>
      </c>
      <c r="X37" s="44">
        <v>455250</v>
      </c>
      <c r="Y37" s="44">
        <v>0</v>
      </c>
      <c r="Z37" s="44">
        <v>0</v>
      </c>
      <c r="AA37" s="44">
        <v>41031744</v>
      </c>
      <c r="AB37" s="44">
        <v>0</v>
      </c>
    </row>
    <row r="38" spans="1:28" x14ac:dyDescent="0.3">
      <c r="A38" s="46" t="s">
        <v>65</v>
      </c>
      <c r="B38" t="s">
        <v>1455</v>
      </c>
      <c r="C38">
        <v>1</v>
      </c>
      <c r="D38">
        <v>0</v>
      </c>
      <c r="E38" s="44">
        <v>17855239</v>
      </c>
      <c r="F38" s="44">
        <v>0</v>
      </c>
      <c r="G38" s="44">
        <v>0</v>
      </c>
      <c r="H38" s="44">
        <v>8667</v>
      </c>
      <c r="I38" s="44">
        <v>2155473</v>
      </c>
      <c r="J38" s="44">
        <v>4080077</v>
      </c>
      <c r="K38" s="44">
        <v>0</v>
      </c>
      <c r="L38" s="44">
        <v>0</v>
      </c>
      <c r="M38" s="44">
        <v>0</v>
      </c>
      <c r="N38" s="44">
        <v>0</v>
      </c>
      <c r="O38" s="44">
        <v>0</v>
      </c>
      <c r="P38" s="44">
        <v>2336460</v>
      </c>
      <c r="Q38" s="44">
        <v>563009</v>
      </c>
      <c r="R38" s="44">
        <v>237617</v>
      </c>
      <c r="S38" s="44">
        <v>37959</v>
      </c>
      <c r="T38" s="44">
        <v>15838</v>
      </c>
      <c r="U38" s="44">
        <v>143353</v>
      </c>
      <c r="V38" s="44">
        <v>46237</v>
      </c>
      <c r="W38" s="44">
        <v>0</v>
      </c>
      <c r="X38" s="44">
        <v>251187</v>
      </c>
      <c r="Y38" s="44">
        <v>0</v>
      </c>
      <c r="Z38" s="44">
        <v>0</v>
      </c>
      <c r="AA38" s="44">
        <v>27731116</v>
      </c>
      <c r="AB38" s="44">
        <v>179735</v>
      </c>
    </row>
    <row r="39" spans="1:28" x14ac:dyDescent="0.3">
      <c r="A39" s="46" t="s">
        <v>73</v>
      </c>
      <c r="B39" t="s">
        <v>2204</v>
      </c>
      <c r="C39">
        <v>1</v>
      </c>
      <c r="D39">
        <v>0</v>
      </c>
      <c r="E39" s="44">
        <v>14702548</v>
      </c>
      <c r="F39" s="44">
        <v>0</v>
      </c>
      <c r="G39" s="44">
        <v>0</v>
      </c>
      <c r="H39" s="44">
        <v>0</v>
      </c>
      <c r="I39" s="44">
        <v>2643018</v>
      </c>
      <c r="J39" s="44">
        <v>4355984</v>
      </c>
      <c r="K39" s="44">
        <v>0</v>
      </c>
      <c r="L39" s="44">
        <v>0</v>
      </c>
      <c r="M39" s="44">
        <v>0</v>
      </c>
      <c r="N39" s="44">
        <v>0</v>
      </c>
      <c r="O39" s="44">
        <v>0</v>
      </c>
      <c r="P39" s="44">
        <v>3213513</v>
      </c>
      <c r="Q39" s="44">
        <v>1406871</v>
      </c>
      <c r="R39" s="44">
        <v>313510</v>
      </c>
      <c r="S39" s="44">
        <v>53194</v>
      </c>
      <c r="T39" s="44">
        <v>22194</v>
      </c>
      <c r="U39" s="44">
        <v>207894</v>
      </c>
      <c r="V39" s="44">
        <v>55599</v>
      </c>
      <c r="W39" s="44">
        <v>0</v>
      </c>
      <c r="X39" s="44">
        <v>267300</v>
      </c>
      <c r="Y39" s="44">
        <v>4264</v>
      </c>
      <c r="Z39" s="44">
        <v>0</v>
      </c>
      <c r="AA39" s="44">
        <v>27245889</v>
      </c>
      <c r="AB39" s="44">
        <v>0</v>
      </c>
    </row>
    <row r="40" spans="1:28" x14ac:dyDescent="0.3">
      <c r="A40" s="46" t="s">
        <v>77</v>
      </c>
      <c r="B40" t="s">
        <v>2205</v>
      </c>
      <c r="C40">
        <v>1</v>
      </c>
      <c r="D40">
        <v>0</v>
      </c>
      <c r="E40" s="44">
        <v>14234589</v>
      </c>
      <c r="F40" s="44">
        <v>0</v>
      </c>
      <c r="G40" s="44">
        <v>0</v>
      </c>
      <c r="H40" s="44">
        <v>0</v>
      </c>
      <c r="I40" s="44">
        <v>2475664</v>
      </c>
      <c r="J40" s="44">
        <v>2776711</v>
      </c>
      <c r="K40" s="44">
        <v>0</v>
      </c>
      <c r="L40" s="44">
        <v>0</v>
      </c>
      <c r="M40" s="44">
        <v>0</v>
      </c>
      <c r="N40" s="44">
        <v>0</v>
      </c>
      <c r="O40" s="44">
        <v>0</v>
      </c>
      <c r="P40" s="44">
        <v>2753501</v>
      </c>
      <c r="Q40" s="44">
        <v>317588</v>
      </c>
      <c r="R40" s="44">
        <v>164286</v>
      </c>
      <c r="S40" s="44">
        <v>23444</v>
      </c>
      <c r="T40" s="44">
        <v>9781</v>
      </c>
      <c r="U40" s="44">
        <v>89647</v>
      </c>
      <c r="V40" s="44">
        <v>28670</v>
      </c>
      <c r="W40" s="44">
        <v>0</v>
      </c>
      <c r="X40" s="44">
        <v>540343</v>
      </c>
      <c r="Y40" s="44">
        <v>0</v>
      </c>
      <c r="Z40" s="44">
        <v>0</v>
      </c>
      <c r="AA40" s="44">
        <v>23414224</v>
      </c>
      <c r="AB40" s="44">
        <v>0</v>
      </c>
    </row>
    <row r="41" spans="1:28" x14ac:dyDescent="0.3">
      <c r="A41" s="46" t="s">
        <v>100</v>
      </c>
      <c r="B41" t="s">
        <v>2206</v>
      </c>
      <c r="C41">
        <v>1</v>
      </c>
      <c r="D41">
        <v>0</v>
      </c>
      <c r="E41" s="44">
        <v>3357504</v>
      </c>
      <c r="F41" s="44">
        <v>0</v>
      </c>
      <c r="G41" s="44">
        <v>166648</v>
      </c>
      <c r="H41" s="44">
        <v>0</v>
      </c>
      <c r="I41" s="44">
        <v>403897</v>
      </c>
      <c r="J41" s="44">
        <v>188882</v>
      </c>
      <c r="K41" s="44">
        <v>0</v>
      </c>
      <c r="L41" s="44">
        <v>0</v>
      </c>
      <c r="M41" s="44">
        <v>0</v>
      </c>
      <c r="N41" s="44">
        <v>0</v>
      </c>
      <c r="O41" s="44">
        <v>0</v>
      </c>
      <c r="P41" s="44">
        <v>698235</v>
      </c>
      <c r="Q41" s="44">
        <v>0</v>
      </c>
      <c r="R41" s="44">
        <v>31524</v>
      </c>
      <c r="S41" s="44">
        <v>2951</v>
      </c>
      <c r="T41" s="44">
        <v>1231</v>
      </c>
      <c r="U41" s="44">
        <v>11126</v>
      </c>
      <c r="V41" s="44">
        <v>3122</v>
      </c>
      <c r="W41" s="44">
        <v>0</v>
      </c>
      <c r="X41" s="44">
        <v>76933</v>
      </c>
      <c r="Y41" s="44">
        <v>4176</v>
      </c>
      <c r="Z41" s="44">
        <v>0</v>
      </c>
      <c r="AA41" s="44">
        <v>4946229</v>
      </c>
      <c r="AB41" s="44">
        <v>0</v>
      </c>
    </row>
    <row r="42" spans="1:28" x14ac:dyDescent="0.3">
      <c r="A42" s="46" t="s">
        <v>80</v>
      </c>
      <c r="B42" t="s">
        <v>1459</v>
      </c>
      <c r="C42">
        <v>1</v>
      </c>
      <c r="D42">
        <v>0</v>
      </c>
      <c r="E42" s="44">
        <v>9986157</v>
      </c>
      <c r="F42" s="44">
        <v>0</v>
      </c>
      <c r="G42" s="44">
        <v>0</v>
      </c>
      <c r="H42" s="44">
        <v>0</v>
      </c>
      <c r="I42" s="44">
        <v>1371523</v>
      </c>
      <c r="J42" s="44">
        <v>1727248</v>
      </c>
      <c r="K42" s="44">
        <v>76607</v>
      </c>
      <c r="L42" s="44">
        <v>0</v>
      </c>
      <c r="M42" s="44">
        <v>0</v>
      </c>
      <c r="N42" s="44">
        <v>0</v>
      </c>
      <c r="O42" s="44">
        <v>0</v>
      </c>
      <c r="P42" s="44">
        <v>2201384</v>
      </c>
      <c r="Q42" s="44">
        <v>417953</v>
      </c>
      <c r="R42" s="44">
        <v>34891</v>
      </c>
      <c r="S42" s="44">
        <v>16927</v>
      </c>
      <c r="T42" s="44">
        <v>7063</v>
      </c>
      <c r="U42" s="44">
        <v>65939</v>
      </c>
      <c r="V42" s="44">
        <v>21521</v>
      </c>
      <c r="W42" s="44">
        <v>0</v>
      </c>
      <c r="X42" s="44">
        <v>149871</v>
      </c>
      <c r="Y42" s="44">
        <v>0</v>
      </c>
      <c r="Z42" s="44">
        <v>0</v>
      </c>
      <c r="AA42" s="44">
        <v>16077084</v>
      </c>
      <c r="AB42" s="44">
        <v>0</v>
      </c>
    </row>
    <row r="43" spans="1:28" x14ac:dyDescent="0.3">
      <c r="A43" s="46" t="s">
        <v>84</v>
      </c>
      <c r="B43" t="s">
        <v>2207</v>
      </c>
      <c r="C43">
        <v>1</v>
      </c>
      <c r="D43">
        <v>0</v>
      </c>
      <c r="E43" s="44">
        <v>2834274</v>
      </c>
      <c r="F43" s="44">
        <v>0</v>
      </c>
      <c r="G43" s="44">
        <v>0</v>
      </c>
      <c r="H43" s="44">
        <v>0</v>
      </c>
      <c r="I43" s="44">
        <v>241924</v>
      </c>
      <c r="J43" s="44">
        <v>559878</v>
      </c>
      <c r="K43" s="44">
        <v>0</v>
      </c>
      <c r="L43" s="44">
        <v>0</v>
      </c>
      <c r="M43" s="44">
        <v>0</v>
      </c>
      <c r="N43" s="44">
        <v>0</v>
      </c>
      <c r="O43" s="44">
        <v>0</v>
      </c>
      <c r="P43" s="44">
        <v>413905</v>
      </c>
      <c r="Q43" s="44">
        <v>23530</v>
      </c>
      <c r="R43" s="44">
        <v>0</v>
      </c>
      <c r="S43" s="44">
        <v>8688</v>
      </c>
      <c r="T43" s="44">
        <v>3625</v>
      </c>
      <c r="U43" s="44">
        <v>25630</v>
      </c>
      <c r="V43" s="44">
        <v>0</v>
      </c>
      <c r="W43" s="44">
        <v>0</v>
      </c>
      <c r="X43" s="44">
        <v>50614</v>
      </c>
      <c r="Y43" s="44">
        <v>0</v>
      </c>
      <c r="Z43" s="44">
        <v>0</v>
      </c>
      <c r="AA43" s="44">
        <v>4162068</v>
      </c>
      <c r="AB43" s="44">
        <v>0</v>
      </c>
    </row>
    <row r="44" spans="1:28" x14ac:dyDescent="0.3">
      <c r="A44" s="46" t="s">
        <v>86</v>
      </c>
      <c r="B44" t="s">
        <v>2208</v>
      </c>
      <c r="C44">
        <v>1</v>
      </c>
      <c r="D44">
        <v>0</v>
      </c>
      <c r="E44" s="44">
        <v>9484067</v>
      </c>
      <c r="F44" s="44">
        <v>0</v>
      </c>
      <c r="G44" s="44">
        <v>0</v>
      </c>
      <c r="H44" s="44">
        <v>0</v>
      </c>
      <c r="I44" s="44">
        <v>1131823</v>
      </c>
      <c r="J44" s="44">
        <v>1683116</v>
      </c>
      <c r="K44" s="44">
        <v>0</v>
      </c>
      <c r="L44" s="44">
        <v>0</v>
      </c>
      <c r="M44" s="44">
        <v>0</v>
      </c>
      <c r="N44" s="44">
        <v>0</v>
      </c>
      <c r="O44" s="44">
        <v>0</v>
      </c>
      <c r="P44" s="44">
        <v>1715627</v>
      </c>
      <c r="Q44" s="44">
        <v>258716</v>
      </c>
      <c r="R44" s="44">
        <v>119446</v>
      </c>
      <c r="S44" s="44">
        <v>9467</v>
      </c>
      <c r="T44" s="44">
        <v>3950</v>
      </c>
      <c r="U44" s="44">
        <v>35766</v>
      </c>
      <c r="V44" s="44">
        <v>11838</v>
      </c>
      <c r="W44" s="44">
        <v>0</v>
      </c>
      <c r="X44" s="44">
        <v>426451</v>
      </c>
      <c r="Y44" s="44">
        <v>0</v>
      </c>
      <c r="Z44" s="44">
        <v>0</v>
      </c>
      <c r="AA44" s="44">
        <v>14880267</v>
      </c>
      <c r="AB44" s="44">
        <v>100000</v>
      </c>
    </row>
    <row r="45" spans="1:28" x14ac:dyDescent="0.3">
      <c r="A45" s="46" t="s">
        <v>90</v>
      </c>
      <c r="B45" t="s">
        <v>2209</v>
      </c>
      <c r="C45">
        <v>1</v>
      </c>
      <c r="D45">
        <v>0</v>
      </c>
      <c r="E45" s="44">
        <v>5268408</v>
      </c>
      <c r="F45" s="44">
        <v>0</v>
      </c>
      <c r="G45" s="44">
        <v>0</v>
      </c>
      <c r="H45" s="44">
        <v>0</v>
      </c>
      <c r="I45" s="44">
        <v>463775</v>
      </c>
      <c r="J45" s="44">
        <v>827846</v>
      </c>
      <c r="K45" s="44">
        <v>0</v>
      </c>
      <c r="L45" s="44">
        <v>0</v>
      </c>
      <c r="M45" s="44">
        <v>0</v>
      </c>
      <c r="N45" s="44">
        <v>0</v>
      </c>
      <c r="O45" s="44">
        <v>0</v>
      </c>
      <c r="P45" s="44">
        <v>1068178</v>
      </c>
      <c r="Q45" s="44">
        <v>59185</v>
      </c>
      <c r="R45" s="44">
        <v>0</v>
      </c>
      <c r="S45" s="44">
        <v>6052</v>
      </c>
      <c r="T45" s="44">
        <v>2525</v>
      </c>
      <c r="U45" s="44">
        <v>21494</v>
      </c>
      <c r="V45" s="44">
        <v>6873</v>
      </c>
      <c r="W45" s="44">
        <v>0</v>
      </c>
      <c r="X45" s="44">
        <v>98300</v>
      </c>
      <c r="Y45" s="44">
        <v>0</v>
      </c>
      <c r="Z45" s="44">
        <v>0</v>
      </c>
      <c r="AA45" s="44">
        <v>7822636</v>
      </c>
      <c r="AB45" s="44">
        <v>100000</v>
      </c>
    </row>
    <row r="46" spans="1:28" x14ac:dyDescent="0.3">
      <c r="A46" s="46" t="s">
        <v>82</v>
      </c>
      <c r="B46" t="s">
        <v>1463</v>
      </c>
      <c r="C46">
        <v>1</v>
      </c>
      <c r="D46">
        <v>0</v>
      </c>
      <c r="E46" s="44">
        <v>11026806</v>
      </c>
      <c r="F46" s="44">
        <v>0</v>
      </c>
      <c r="G46" s="44">
        <v>0</v>
      </c>
      <c r="H46" s="44">
        <v>2294</v>
      </c>
      <c r="I46" s="44">
        <v>2071160</v>
      </c>
      <c r="J46" s="44">
        <v>3632259</v>
      </c>
      <c r="K46" s="44">
        <v>211090</v>
      </c>
      <c r="L46" s="44">
        <v>0</v>
      </c>
      <c r="M46" s="44">
        <v>0</v>
      </c>
      <c r="N46" s="44">
        <v>0</v>
      </c>
      <c r="O46" s="44">
        <v>0</v>
      </c>
      <c r="P46" s="44">
        <v>2064636</v>
      </c>
      <c r="Q46" s="44">
        <v>236279</v>
      </c>
      <c r="R46" s="44">
        <v>213518</v>
      </c>
      <c r="S46" s="44">
        <v>13137</v>
      </c>
      <c r="T46" s="44">
        <v>5481</v>
      </c>
      <c r="U46" s="44">
        <v>51318</v>
      </c>
      <c r="V46" s="44">
        <v>16002</v>
      </c>
      <c r="W46" s="44">
        <v>0</v>
      </c>
      <c r="X46" s="44">
        <v>254112</v>
      </c>
      <c r="Y46" s="44">
        <v>45377</v>
      </c>
      <c r="Z46" s="44">
        <v>0</v>
      </c>
      <c r="AA46" s="44">
        <v>19843469</v>
      </c>
      <c r="AB46" s="44">
        <v>100000</v>
      </c>
    </row>
    <row r="47" spans="1:28" x14ac:dyDescent="0.3">
      <c r="A47" s="46" t="s">
        <v>92</v>
      </c>
      <c r="B47" t="s">
        <v>2210</v>
      </c>
      <c r="C47">
        <v>1</v>
      </c>
      <c r="D47">
        <v>0</v>
      </c>
      <c r="E47" s="44">
        <v>18679650</v>
      </c>
      <c r="F47" s="44">
        <v>0</v>
      </c>
      <c r="G47" s="44">
        <v>0</v>
      </c>
      <c r="H47" s="44">
        <v>0</v>
      </c>
      <c r="I47" s="44">
        <v>857517</v>
      </c>
      <c r="J47" s="44">
        <v>2237433</v>
      </c>
      <c r="K47" s="44">
        <v>0</v>
      </c>
      <c r="L47" s="44">
        <v>0</v>
      </c>
      <c r="M47" s="44">
        <v>0</v>
      </c>
      <c r="N47" s="44">
        <v>0</v>
      </c>
      <c r="O47" s="44">
        <v>0</v>
      </c>
      <c r="P47" s="44">
        <v>3208005</v>
      </c>
      <c r="Q47" s="44">
        <v>802268</v>
      </c>
      <c r="R47" s="44">
        <v>133345</v>
      </c>
      <c r="S47" s="44">
        <v>32207</v>
      </c>
      <c r="T47" s="44">
        <v>13438</v>
      </c>
      <c r="U47" s="44">
        <v>118015</v>
      </c>
      <c r="V47" s="44">
        <v>41832</v>
      </c>
      <c r="W47" s="44">
        <v>0</v>
      </c>
      <c r="X47" s="44">
        <v>477387</v>
      </c>
      <c r="Y47" s="44">
        <v>0</v>
      </c>
      <c r="Z47" s="44">
        <v>0</v>
      </c>
      <c r="AA47" s="44">
        <v>26601097</v>
      </c>
      <c r="AB47" s="44">
        <v>129603</v>
      </c>
    </row>
    <row r="48" spans="1:28" x14ac:dyDescent="0.3">
      <c r="A48" s="46" t="s">
        <v>88</v>
      </c>
      <c r="B48" t="s">
        <v>2211</v>
      </c>
      <c r="C48">
        <v>1</v>
      </c>
      <c r="D48">
        <v>0</v>
      </c>
      <c r="E48" s="44">
        <v>14173015</v>
      </c>
      <c r="F48" s="44">
        <v>0</v>
      </c>
      <c r="G48" s="44">
        <v>0</v>
      </c>
      <c r="H48" s="44">
        <v>8245</v>
      </c>
      <c r="I48" s="44">
        <v>1640981</v>
      </c>
      <c r="J48" s="44">
        <v>1039910</v>
      </c>
      <c r="K48" s="44">
        <v>0</v>
      </c>
      <c r="L48" s="44">
        <v>0</v>
      </c>
      <c r="M48" s="44">
        <v>0</v>
      </c>
      <c r="N48" s="44">
        <v>0</v>
      </c>
      <c r="O48" s="44">
        <v>0</v>
      </c>
      <c r="P48" s="44">
        <v>1600258</v>
      </c>
      <c r="Q48" s="44">
        <v>221514</v>
      </c>
      <c r="R48" s="44">
        <v>395631</v>
      </c>
      <c r="S48" s="44">
        <v>16328</v>
      </c>
      <c r="T48" s="44">
        <v>6813</v>
      </c>
      <c r="U48" s="44">
        <v>65531</v>
      </c>
      <c r="V48" s="44">
        <v>21788</v>
      </c>
      <c r="W48" s="44">
        <v>0</v>
      </c>
      <c r="X48" s="44">
        <v>159730</v>
      </c>
      <c r="Y48" s="44">
        <v>0</v>
      </c>
      <c r="Z48" s="44">
        <v>0</v>
      </c>
      <c r="AA48" s="44">
        <v>19349744</v>
      </c>
      <c r="AB48" s="44">
        <v>122173</v>
      </c>
    </row>
    <row r="49" spans="1:28" x14ac:dyDescent="0.3">
      <c r="A49" s="46" t="s">
        <v>94</v>
      </c>
      <c r="B49" t="s">
        <v>2212</v>
      </c>
      <c r="C49">
        <v>1</v>
      </c>
      <c r="D49">
        <v>0</v>
      </c>
      <c r="E49" s="44">
        <v>8398873</v>
      </c>
      <c r="F49" s="44">
        <v>0</v>
      </c>
      <c r="G49" s="44">
        <v>0</v>
      </c>
      <c r="H49" s="44">
        <v>0</v>
      </c>
      <c r="I49" s="44">
        <v>917791</v>
      </c>
      <c r="J49" s="44">
        <v>1294280</v>
      </c>
      <c r="K49" s="44">
        <v>0</v>
      </c>
      <c r="L49" s="44">
        <v>0</v>
      </c>
      <c r="M49" s="44">
        <v>0</v>
      </c>
      <c r="N49" s="44">
        <v>0</v>
      </c>
      <c r="O49" s="44">
        <v>0</v>
      </c>
      <c r="P49" s="44">
        <v>1545446</v>
      </c>
      <c r="Q49" s="44">
        <v>169638</v>
      </c>
      <c r="R49" s="44">
        <v>106608</v>
      </c>
      <c r="S49" s="44">
        <v>14875</v>
      </c>
      <c r="T49" s="44">
        <v>6206</v>
      </c>
      <c r="U49" s="44">
        <v>43629</v>
      </c>
      <c r="V49" s="44">
        <v>20498</v>
      </c>
      <c r="W49" s="44">
        <v>0</v>
      </c>
      <c r="X49" s="44">
        <v>169472</v>
      </c>
      <c r="Y49" s="44">
        <v>0</v>
      </c>
      <c r="Z49" s="44">
        <v>0</v>
      </c>
      <c r="AA49" s="44">
        <v>12687316</v>
      </c>
      <c r="AB49" s="44">
        <v>0</v>
      </c>
    </row>
    <row r="50" spans="1:28" x14ac:dyDescent="0.3">
      <c r="A50" s="46" t="s">
        <v>96</v>
      </c>
      <c r="B50" t="s">
        <v>2213</v>
      </c>
      <c r="C50">
        <v>1</v>
      </c>
      <c r="D50">
        <v>0</v>
      </c>
      <c r="E50" s="44">
        <v>9239674</v>
      </c>
      <c r="F50" s="44">
        <v>0</v>
      </c>
      <c r="G50" s="44">
        <v>0</v>
      </c>
      <c r="H50" s="44">
        <v>16821</v>
      </c>
      <c r="I50" s="44">
        <v>1209349</v>
      </c>
      <c r="J50" s="44">
        <v>1198256</v>
      </c>
      <c r="K50" s="44">
        <v>0</v>
      </c>
      <c r="L50" s="44">
        <v>0</v>
      </c>
      <c r="M50" s="44">
        <v>0</v>
      </c>
      <c r="N50" s="44">
        <v>0</v>
      </c>
      <c r="O50" s="44">
        <v>0</v>
      </c>
      <c r="P50" s="44">
        <v>1415522</v>
      </c>
      <c r="Q50" s="44">
        <v>147156</v>
      </c>
      <c r="R50" s="44">
        <v>95002</v>
      </c>
      <c r="S50" s="44">
        <v>12898</v>
      </c>
      <c r="T50" s="44">
        <v>5381</v>
      </c>
      <c r="U50" s="44">
        <v>49687</v>
      </c>
      <c r="V50" s="44">
        <v>14356</v>
      </c>
      <c r="W50" s="44">
        <v>0</v>
      </c>
      <c r="X50" s="44">
        <v>131324</v>
      </c>
      <c r="Y50" s="44">
        <v>0</v>
      </c>
      <c r="Z50" s="44">
        <v>0</v>
      </c>
      <c r="AA50" s="44">
        <v>13535426</v>
      </c>
      <c r="AB50" s="44">
        <v>100000</v>
      </c>
    </row>
    <row r="51" spans="1:28" x14ac:dyDescent="0.3">
      <c r="A51" s="46" t="s">
        <v>98</v>
      </c>
      <c r="B51" t="s">
        <v>2214</v>
      </c>
      <c r="C51">
        <v>1</v>
      </c>
      <c r="D51">
        <v>0</v>
      </c>
      <c r="E51" s="44">
        <v>15408309</v>
      </c>
      <c r="F51" s="44">
        <v>0</v>
      </c>
      <c r="G51" s="44">
        <v>0</v>
      </c>
      <c r="H51" s="44">
        <v>0</v>
      </c>
      <c r="I51" s="44">
        <v>1125061</v>
      </c>
      <c r="J51" s="44">
        <v>3697267</v>
      </c>
      <c r="K51" s="44">
        <v>0</v>
      </c>
      <c r="L51" s="44">
        <v>0</v>
      </c>
      <c r="M51" s="44">
        <v>0</v>
      </c>
      <c r="N51" s="44">
        <v>0</v>
      </c>
      <c r="O51" s="44">
        <v>0</v>
      </c>
      <c r="P51" s="44">
        <v>2791123</v>
      </c>
      <c r="Q51" s="44">
        <v>679840</v>
      </c>
      <c r="R51" s="44">
        <v>250299</v>
      </c>
      <c r="S51" s="44">
        <v>18770</v>
      </c>
      <c r="T51" s="44">
        <v>7831</v>
      </c>
      <c r="U51" s="44">
        <v>75317</v>
      </c>
      <c r="V51" s="44">
        <v>27411</v>
      </c>
      <c r="W51" s="44">
        <v>0</v>
      </c>
      <c r="X51" s="44">
        <v>560628</v>
      </c>
      <c r="Y51" s="44">
        <v>0</v>
      </c>
      <c r="Z51" s="44">
        <v>0</v>
      </c>
      <c r="AA51" s="44">
        <v>24641856</v>
      </c>
      <c r="AB51" s="44">
        <v>139051</v>
      </c>
    </row>
    <row r="52" spans="1:28" x14ac:dyDescent="0.3">
      <c r="A52" s="46" t="s">
        <v>102</v>
      </c>
      <c r="B52" t="s">
        <v>1469</v>
      </c>
      <c r="C52">
        <v>1</v>
      </c>
      <c r="D52">
        <v>0</v>
      </c>
      <c r="E52" s="44">
        <v>26279898</v>
      </c>
      <c r="F52" s="44">
        <v>0</v>
      </c>
      <c r="G52" s="44">
        <v>0</v>
      </c>
      <c r="H52" s="44">
        <v>0</v>
      </c>
      <c r="I52" s="44">
        <v>2445149</v>
      </c>
      <c r="J52" s="44">
        <v>5588589</v>
      </c>
      <c r="K52" s="44">
        <v>213844</v>
      </c>
      <c r="L52" s="44">
        <v>0</v>
      </c>
      <c r="M52" s="44">
        <v>0</v>
      </c>
      <c r="N52" s="44">
        <v>0</v>
      </c>
      <c r="O52" s="44">
        <v>0</v>
      </c>
      <c r="P52" s="44">
        <v>3442665</v>
      </c>
      <c r="Q52" s="44">
        <v>873894</v>
      </c>
      <c r="R52" s="44">
        <v>299088</v>
      </c>
      <c r="S52" s="44">
        <v>36986</v>
      </c>
      <c r="T52" s="44">
        <v>15431</v>
      </c>
      <c r="U52" s="44">
        <v>139800</v>
      </c>
      <c r="V52" s="44">
        <v>45588</v>
      </c>
      <c r="W52" s="44">
        <v>0</v>
      </c>
      <c r="X52" s="44">
        <v>890402</v>
      </c>
      <c r="Y52" s="44">
        <v>12169</v>
      </c>
      <c r="Z52" s="44">
        <v>0</v>
      </c>
      <c r="AA52" s="44">
        <v>40283503</v>
      </c>
      <c r="AB52" s="44">
        <v>210306</v>
      </c>
    </row>
    <row r="53" spans="1:28" x14ac:dyDescent="0.3">
      <c r="A53" s="46" t="s">
        <v>105</v>
      </c>
      <c r="B53" t="s">
        <v>2215</v>
      </c>
      <c r="C53">
        <v>1</v>
      </c>
      <c r="D53">
        <v>0</v>
      </c>
      <c r="E53" s="44">
        <v>31344155</v>
      </c>
      <c r="F53" s="44">
        <v>0</v>
      </c>
      <c r="G53" s="44">
        <v>0</v>
      </c>
      <c r="H53" s="44">
        <v>16511</v>
      </c>
      <c r="I53" s="44">
        <v>1783956</v>
      </c>
      <c r="J53" s="44">
        <v>3299526</v>
      </c>
      <c r="K53" s="44">
        <v>0</v>
      </c>
      <c r="L53" s="44">
        <v>0</v>
      </c>
      <c r="M53" s="44">
        <v>0</v>
      </c>
      <c r="N53" s="44">
        <v>0</v>
      </c>
      <c r="O53" s="44">
        <v>0</v>
      </c>
      <c r="P53" s="44">
        <v>5259629</v>
      </c>
      <c r="Q53" s="44">
        <v>1286250</v>
      </c>
      <c r="R53" s="44">
        <v>0</v>
      </c>
      <c r="S53" s="44">
        <v>65013</v>
      </c>
      <c r="T53" s="44">
        <v>27125</v>
      </c>
      <c r="U53" s="44">
        <v>251407</v>
      </c>
      <c r="V53" s="44">
        <v>80241</v>
      </c>
      <c r="W53" s="44">
        <v>0</v>
      </c>
      <c r="X53" s="44">
        <v>3527361</v>
      </c>
      <c r="Y53" s="44">
        <v>0</v>
      </c>
      <c r="Z53" s="44">
        <v>0</v>
      </c>
      <c r="AA53" s="44">
        <v>46941174</v>
      </c>
      <c r="AB53" s="44">
        <v>211759</v>
      </c>
    </row>
    <row r="54" spans="1:28" x14ac:dyDescent="0.3">
      <c r="A54" s="46" t="s">
        <v>117</v>
      </c>
      <c r="B54" t="s">
        <v>2216</v>
      </c>
      <c r="C54">
        <v>1</v>
      </c>
      <c r="D54">
        <v>0</v>
      </c>
      <c r="E54" s="44">
        <v>6106382</v>
      </c>
      <c r="F54" s="44">
        <v>0</v>
      </c>
      <c r="G54" s="44">
        <v>0</v>
      </c>
      <c r="H54" s="44">
        <v>0</v>
      </c>
      <c r="I54" s="44">
        <v>795877</v>
      </c>
      <c r="J54" s="44">
        <v>2061179</v>
      </c>
      <c r="K54" s="44">
        <v>0</v>
      </c>
      <c r="L54" s="44">
        <v>0</v>
      </c>
      <c r="M54" s="44">
        <v>0</v>
      </c>
      <c r="N54" s="44">
        <v>0</v>
      </c>
      <c r="O54" s="44">
        <v>0</v>
      </c>
      <c r="P54" s="44">
        <v>1402102</v>
      </c>
      <c r="Q54" s="44">
        <v>0</v>
      </c>
      <c r="R54" s="44">
        <v>0</v>
      </c>
      <c r="S54" s="44">
        <v>11010</v>
      </c>
      <c r="T54" s="44">
        <v>4594</v>
      </c>
      <c r="U54" s="44">
        <v>42930</v>
      </c>
      <c r="V54" s="44">
        <v>13020</v>
      </c>
      <c r="W54" s="44">
        <v>0</v>
      </c>
      <c r="X54" s="44">
        <v>126432</v>
      </c>
      <c r="Y54" s="44">
        <v>0</v>
      </c>
      <c r="Z54" s="44">
        <v>0</v>
      </c>
      <c r="AA54" s="44">
        <v>10563526</v>
      </c>
      <c r="AB54" s="44">
        <v>0</v>
      </c>
    </row>
    <row r="55" spans="1:28" x14ac:dyDescent="0.3">
      <c r="A55" s="46" t="s">
        <v>107</v>
      </c>
      <c r="B55" t="s">
        <v>2217</v>
      </c>
      <c r="C55">
        <v>1</v>
      </c>
      <c r="D55">
        <v>0</v>
      </c>
      <c r="E55" s="44">
        <v>9771668</v>
      </c>
      <c r="F55" s="44">
        <v>0</v>
      </c>
      <c r="G55" s="44">
        <v>0</v>
      </c>
      <c r="H55" s="44">
        <v>0</v>
      </c>
      <c r="I55" s="44">
        <v>1660392</v>
      </c>
      <c r="J55" s="44">
        <v>1755334</v>
      </c>
      <c r="K55" s="44">
        <v>0</v>
      </c>
      <c r="L55" s="44">
        <v>0</v>
      </c>
      <c r="M55" s="44">
        <v>0</v>
      </c>
      <c r="N55" s="44">
        <v>0</v>
      </c>
      <c r="O55" s="44">
        <v>0</v>
      </c>
      <c r="P55" s="44">
        <v>1501423</v>
      </c>
      <c r="Q55" s="44">
        <v>226724</v>
      </c>
      <c r="R55" s="44">
        <v>0</v>
      </c>
      <c r="S55" s="44">
        <v>13167</v>
      </c>
      <c r="T55" s="44">
        <v>5494</v>
      </c>
      <c r="U55" s="44">
        <v>51435</v>
      </c>
      <c r="V55" s="44">
        <v>16762</v>
      </c>
      <c r="W55" s="44">
        <v>0</v>
      </c>
      <c r="X55" s="44">
        <v>161533</v>
      </c>
      <c r="Y55" s="44">
        <v>0</v>
      </c>
      <c r="Z55" s="44">
        <v>0</v>
      </c>
      <c r="AA55" s="44">
        <v>15163932</v>
      </c>
      <c r="AB55" s="44">
        <v>0</v>
      </c>
    </row>
    <row r="56" spans="1:28" x14ac:dyDescent="0.3">
      <c r="A56" s="46" t="s">
        <v>113</v>
      </c>
      <c r="B56" t="s">
        <v>1473</v>
      </c>
      <c r="C56">
        <v>1</v>
      </c>
      <c r="D56">
        <v>0</v>
      </c>
      <c r="E56" s="44">
        <v>6647811</v>
      </c>
      <c r="F56" s="44">
        <v>0</v>
      </c>
      <c r="G56" s="44">
        <v>0</v>
      </c>
      <c r="H56" s="44">
        <v>0</v>
      </c>
      <c r="I56" s="44">
        <v>777687</v>
      </c>
      <c r="J56" s="44">
        <v>1024461</v>
      </c>
      <c r="K56" s="44">
        <v>0</v>
      </c>
      <c r="L56" s="44">
        <v>0</v>
      </c>
      <c r="M56" s="44">
        <v>0</v>
      </c>
      <c r="N56" s="44">
        <v>0</v>
      </c>
      <c r="O56" s="44">
        <v>0</v>
      </c>
      <c r="P56" s="44">
        <v>674203</v>
      </c>
      <c r="Q56" s="44">
        <v>127036</v>
      </c>
      <c r="R56" s="44">
        <v>0</v>
      </c>
      <c r="S56" s="44">
        <v>10606</v>
      </c>
      <c r="T56" s="44">
        <v>4425</v>
      </c>
      <c r="U56" s="44">
        <v>42989</v>
      </c>
      <c r="V56" s="44">
        <v>8155</v>
      </c>
      <c r="W56" s="44">
        <v>0</v>
      </c>
      <c r="X56" s="44">
        <v>116824</v>
      </c>
      <c r="Y56" s="44">
        <v>0</v>
      </c>
      <c r="Z56" s="44">
        <v>0</v>
      </c>
      <c r="AA56" s="44">
        <v>9434197</v>
      </c>
      <c r="AB56" s="44">
        <v>0</v>
      </c>
    </row>
    <row r="57" spans="1:28" x14ac:dyDescent="0.3">
      <c r="A57" s="46" t="s">
        <v>111</v>
      </c>
      <c r="B57" t="s">
        <v>2218</v>
      </c>
      <c r="C57">
        <v>1</v>
      </c>
      <c r="D57">
        <v>0</v>
      </c>
      <c r="E57" s="44">
        <v>9471498</v>
      </c>
      <c r="F57" s="44">
        <v>0</v>
      </c>
      <c r="G57" s="44">
        <v>0</v>
      </c>
      <c r="H57" s="44">
        <v>0</v>
      </c>
      <c r="I57" s="44">
        <v>1104503</v>
      </c>
      <c r="J57" s="44">
        <v>1849767</v>
      </c>
      <c r="K57" s="44">
        <v>0</v>
      </c>
      <c r="L57" s="44">
        <v>0</v>
      </c>
      <c r="M57" s="44">
        <v>0</v>
      </c>
      <c r="N57" s="44">
        <v>0</v>
      </c>
      <c r="O57" s="44">
        <v>0</v>
      </c>
      <c r="P57" s="44">
        <v>1731489</v>
      </c>
      <c r="Q57" s="44">
        <v>193898</v>
      </c>
      <c r="R57" s="44">
        <v>0</v>
      </c>
      <c r="S57" s="44">
        <v>11834</v>
      </c>
      <c r="T57" s="44">
        <v>4938</v>
      </c>
      <c r="U57" s="44">
        <v>47357</v>
      </c>
      <c r="V57" s="44">
        <v>14931</v>
      </c>
      <c r="W57" s="44">
        <v>0</v>
      </c>
      <c r="X57" s="44">
        <v>390820</v>
      </c>
      <c r="Y57" s="44">
        <v>0</v>
      </c>
      <c r="Z57" s="44">
        <v>0</v>
      </c>
      <c r="AA57" s="44">
        <v>14821035</v>
      </c>
      <c r="AB57" s="44">
        <v>0</v>
      </c>
    </row>
    <row r="58" spans="1:28" x14ac:dyDescent="0.3">
      <c r="A58" s="46" t="s">
        <v>109</v>
      </c>
      <c r="B58" t="s">
        <v>2219</v>
      </c>
      <c r="C58">
        <v>1</v>
      </c>
      <c r="D58">
        <v>0</v>
      </c>
      <c r="E58" s="44">
        <v>8952996</v>
      </c>
      <c r="F58" s="44">
        <v>0</v>
      </c>
      <c r="G58" s="44">
        <v>0</v>
      </c>
      <c r="H58" s="44">
        <v>0</v>
      </c>
      <c r="I58" s="44">
        <v>1004999</v>
      </c>
      <c r="J58" s="44">
        <v>2229695</v>
      </c>
      <c r="K58" s="44">
        <v>0</v>
      </c>
      <c r="L58" s="44">
        <v>0</v>
      </c>
      <c r="M58" s="44">
        <v>0</v>
      </c>
      <c r="N58" s="44">
        <v>0</v>
      </c>
      <c r="O58" s="44">
        <v>0</v>
      </c>
      <c r="P58" s="44">
        <v>1643258</v>
      </c>
      <c r="Q58" s="44">
        <v>125053</v>
      </c>
      <c r="R58" s="44">
        <v>0</v>
      </c>
      <c r="S58" s="44">
        <v>13812</v>
      </c>
      <c r="T58" s="44">
        <v>5763</v>
      </c>
      <c r="U58" s="44">
        <v>55978</v>
      </c>
      <c r="V58" s="44">
        <v>15128</v>
      </c>
      <c r="W58" s="44">
        <v>0</v>
      </c>
      <c r="X58" s="44">
        <v>129511</v>
      </c>
      <c r="Y58" s="44">
        <v>0</v>
      </c>
      <c r="Z58" s="44">
        <v>0</v>
      </c>
      <c r="AA58" s="44">
        <v>14176193</v>
      </c>
      <c r="AB58" s="44">
        <v>0</v>
      </c>
    </row>
    <row r="59" spans="1:28" x14ac:dyDescent="0.3">
      <c r="A59" s="46" t="s">
        <v>115</v>
      </c>
      <c r="B59" t="s">
        <v>2220</v>
      </c>
      <c r="C59">
        <v>1</v>
      </c>
      <c r="D59">
        <v>0</v>
      </c>
      <c r="E59" s="44">
        <v>7152416</v>
      </c>
      <c r="F59" s="44">
        <v>0</v>
      </c>
      <c r="G59" s="44">
        <v>0</v>
      </c>
      <c r="H59" s="44">
        <v>6355</v>
      </c>
      <c r="I59" s="44">
        <v>671560</v>
      </c>
      <c r="J59" s="44">
        <v>927260</v>
      </c>
      <c r="K59" s="44">
        <v>0</v>
      </c>
      <c r="L59" s="44">
        <v>0</v>
      </c>
      <c r="M59" s="44">
        <v>0</v>
      </c>
      <c r="N59" s="44">
        <v>0</v>
      </c>
      <c r="O59" s="44">
        <v>0</v>
      </c>
      <c r="P59" s="44">
        <v>1517019</v>
      </c>
      <c r="Q59" s="44">
        <v>78260</v>
      </c>
      <c r="R59" s="44">
        <v>0</v>
      </c>
      <c r="S59" s="44">
        <v>13602</v>
      </c>
      <c r="T59" s="44">
        <v>5675</v>
      </c>
      <c r="U59" s="44">
        <v>49280</v>
      </c>
      <c r="V59" s="44">
        <v>13404</v>
      </c>
      <c r="W59" s="44">
        <v>0</v>
      </c>
      <c r="X59" s="44">
        <v>300000</v>
      </c>
      <c r="Y59" s="44">
        <v>0</v>
      </c>
      <c r="Z59" s="44">
        <v>0</v>
      </c>
      <c r="AA59" s="44">
        <v>10734831</v>
      </c>
      <c r="AB59" s="44">
        <v>0</v>
      </c>
    </row>
    <row r="60" spans="1:28" x14ac:dyDescent="0.3">
      <c r="A60" s="46" t="s">
        <v>152</v>
      </c>
      <c r="B60" t="s">
        <v>2221</v>
      </c>
      <c r="C60">
        <v>1</v>
      </c>
      <c r="D60">
        <v>0</v>
      </c>
      <c r="E60" s="44">
        <v>7674242</v>
      </c>
      <c r="F60" s="44">
        <v>0</v>
      </c>
      <c r="G60" s="44">
        <v>0</v>
      </c>
      <c r="H60" s="44">
        <v>8412</v>
      </c>
      <c r="I60" s="44">
        <v>946233</v>
      </c>
      <c r="J60" s="44">
        <v>4506083</v>
      </c>
      <c r="K60" s="44">
        <v>0</v>
      </c>
      <c r="L60" s="44">
        <v>0</v>
      </c>
      <c r="M60" s="44">
        <v>0</v>
      </c>
      <c r="N60" s="44">
        <v>0</v>
      </c>
      <c r="O60" s="44">
        <v>0</v>
      </c>
      <c r="P60" s="44">
        <v>1329098</v>
      </c>
      <c r="Q60" s="44">
        <v>296712</v>
      </c>
      <c r="R60" s="44">
        <v>88914</v>
      </c>
      <c r="S60" s="44">
        <v>20867</v>
      </c>
      <c r="T60" s="44">
        <v>8706</v>
      </c>
      <c r="U60" s="44">
        <v>75900</v>
      </c>
      <c r="V60" s="44">
        <v>24406</v>
      </c>
      <c r="W60" s="44">
        <v>0</v>
      </c>
      <c r="X60" s="44">
        <v>132675</v>
      </c>
      <c r="Y60" s="44">
        <v>1094</v>
      </c>
      <c r="Z60" s="44">
        <v>0</v>
      </c>
      <c r="AA60" s="44">
        <v>15113342</v>
      </c>
      <c r="AB60" s="44">
        <v>0</v>
      </c>
    </row>
    <row r="61" spans="1:28" x14ac:dyDescent="0.3">
      <c r="A61" s="46" t="s">
        <v>138</v>
      </c>
      <c r="B61" t="s">
        <v>2222</v>
      </c>
      <c r="C61">
        <v>1</v>
      </c>
      <c r="D61">
        <v>0</v>
      </c>
      <c r="E61" s="44">
        <v>7596393</v>
      </c>
      <c r="F61" s="44">
        <v>0</v>
      </c>
      <c r="G61" s="44">
        <v>0</v>
      </c>
      <c r="H61" s="44">
        <v>0</v>
      </c>
      <c r="I61" s="44">
        <v>822932</v>
      </c>
      <c r="J61" s="44">
        <v>1371434</v>
      </c>
      <c r="K61" s="44">
        <v>0</v>
      </c>
      <c r="L61" s="44">
        <v>0</v>
      </c>
      <c r="M61" s="44">
        <v>0</v>
      </c>
      <c r="N61" s="44">
        <v>0</v>
      </c>
      <c r="O61" s="44">
        <v>0</v>
      </c>
      <c r="P61" s="44">
        <v>966293</v>
      </c>
      <c r="Q61" s="44">
        <v>153518</v>
      </c>
      <c r="R61" s="44">
        <v>137925</v>
      </c>
      <c r="S61" s="44">
        <v>11879</v>
      </c>
      <c r="T61" s="44">
        <v>4956</v>
      </c>
      <c r="U61" s="44">
        <v>44387</v>
      </c>
      <c r="V61" s="44">
        <v>16024</v>
      </c>
      <c r="W61" s="44">
        <v>0</v>
      </c>
      <c r="X61" s="44">
        <v>76768</v>
      </c>
      <c r="Y61" s="44">
        <v>0</v>
      </c>
      <c r="Z61" s="44">
        <v>0</v>
      </c>
      <c r="AA61" s="44">
        <v>11202509</v>
      </c>
      <c r="AB61" s="44">
        <v>0</v>
      </c>
    </row>
    <row r="62" spans="1:28" x14ac:dyDescent="0.3">
      <c r="A62" s="46" t="s">
        <v>124</v>
      </c>
      <c r="B62" t="s">
        <v>1479</v>
      </c>
      <c r="C62">
        <v>1</v>
      </c>
      <c r="D62">
        <v>0</v>
      </c>
      <c r="E62" s="44">
        <v>11976214</v>
      </c>
      <c r="F62" s="44">
        <v>0</v>
      </c>
      <c r="G62" s="44">
        <v>0</v>
      </c>
      <c r="H62" s="44">
        <v>1468</v>
      </c>
      <c r="I62" s="44">
        <v>1206310</v>
      </c>
      <c r="J62" s="44">
        <v>2026181</v>
      </c>
      <c r="K62" s="44">
        <v>0</v>
      </c>
      <c r="L62" s="44">
        <v>0</v>
      </c>
      <c r="M62" s="44">
        <v>0</v>
      </c>
      <c r="N62" s="44">
        <v>0</v>
      </c>
      <c r="O62" s="44">
        <v>0</v>
      </c>
      <c r="P62" s="44">
        <v>1058444</v>
      </c>
      <c r="Q62" s="44">
        <v>421563</v>
      </c>
      <c r="R62" s="44">
        <v>22531</v>
      </c>
      <c r="S62" s="44">
        <v>12329</v>
      </c>
      <c r="T62" s="44">
        <v>5144</v>
      </c>
      <c r="U62" s="44">
        <v>48872</v>
      </c>
      <c r="V62" s="44">
        <v>15276</v>
      </c>
      <c r="W62" s="44">
        <v>0</v>
      </c>
      <c r="X62" s="44">
        <v>247225</v>
      </c>
      <c r="Y62" s="44">
        <v>0</v>
      </c>
      <c r="Z62" s="44">
        <v>0</v>
      </c>
      <c r="AA62" s="44">
        <v>17041557</v>
      </c>
      <c r="AB62" s="44">
        <v>100000</v>
      </c>
    </row>
    <row r="63" spans="1:28" x14ac:dyDescent="0.3">
      <c r="A63" s="46" t="s">
        <v>126</v>
      </c>
      <c r="B63" t="s">
        <v>2223</v>
      </c>
      <c r="C63">
        <v>1</v>
      </c>
      <c r="D63">
        <v>0</v>
      </c>
      <c r="E63" s="44">
        <v>4346109</v>
      </c>
      <c r="F63" s="44">
        <v>0</v>
      </c>
      <c r="G63" s="44">
        <v>256703</v>
      </c>
      <c r="H63" s="44">
        <v>0</v>
      </c>
      <c r="I63" s="44">
        <v>349311</v>
      </c>
      <c r="J63" s="44">
        <v>2598237</v>
      </c>
      <c r="K63" s="44">
        <v>432186</v>
      </c>
      <c r="L63" s="44">
        <v>0</v>
      </c>
      <c r="M63" s="44">
        <v>0</v>
      </c>
      <c r="N63" s="44">
        <v>0</v>
      </c>
      <c r="O63" s="44">
        <v>0</v>
      </c>
      <c r="P63" s="44">
        <v>428156</v>
      </c>
      <c r="Q63" s="44">
        <v>96688</v>
      </c>
      <c r="R63" s="44">
        <v>0</v>
      </c>
      <c r="S63" s="44">
        <v>11445</v>
      </c>
      <c r="T63" s="44">
        <v>4775</v>
      </c>
      <c r="U63" s="44">
        <v>37222</v>
      </c>
      <c r="V63" s="44">
        <v>0</v>
      </c>
      <c r="W63" s="44">
        <v>0</v>
      </c>
      <c r="X63" s="44">
        <v>54000</v>
      </c>
      <c r="Y63" s="44">
        <v>0</v>
      </c>
      <c r="Z63" s="44">
        <v>0</v>
      </c>
      <c r="AA63" s="44">
        <v>8614832</v>
      </c>
      <c r="AB63" s="44">
        <v>0</v>
      </c>
    </row>
    <row r="64" spans="1:28" x14ac:dyDescent="0.3">
      <c r="A64" s="46" t="s">
        <v>144</v>
      </c>
      <c r="B64" t="s">
        <v>2224</v>
      </c>
      <c r="C64">
        <v>1</v>
      </c>
      <c r="D64">
        <v>0</v>
      </c>
      <c r="E64" s="44">
        <v>7832666</v>
      </c>
      <c r="F64" s="44">
        <v>0</v>
      </c>
      <c r="G64" s="44">
        <v>0</v>
      </c>
      <c r="H64" s="44">
        <v>251</v>
      </c>
      <c r="I64" s="44">
        <v>1228303</v>
      </c>
      <c r="J64" s="44">
        <v>2464882</v>
      </c>
      <c r="K64" s="44">
        <v>0</v>
      </c>
      <c r="L64" s="44">
        <v>0</v>
      </c>
      <c r="M64" s="44">
        <v>0</v>
      </c>
      <c r="N64" s="44">
        <v>0</v>
      </c>
      <c r="O64" s="44">
        <v>0</v>
      </c>
      <c r="P64" s="44">
        <v>904965</v>
      </c>
      <c r="Q64" s="44">
        <v>237960</v>
      </c>
      <c r="R64" s="44">
        <v>142382</v>
      </c>
      <c r="S64" s="44">
        <v>10456</v>
      </c>
      <c r="T64" s="44">
        <v>4363</v>
      </c>
      <c r="U64" s="44">
        <v>41241</v>
      </c>
      <c r="V64" s="44">
        <v>13040</v>
      </c>
      <c r="W64" s="44">
        <v>0</v>
      </c>
      <c r="X64" s="44">
        <v>99112</v>
      </c>
      <c r="Y64" s="44">
        <v>0</v>
      </c>
      <c r="Z64" s="44">
        <v>0</v>
      </c>
      <c r="AA64" s="44">
        <v>12979621</v>
      </c>
      <c r="AB64" s="44">
        <v>100000</v>
      </c>
    </row>
    <row r="65" spans="1:28" x14ac:dyDescent="0.3">
      <c r="A65" s="46" t="s">
        <v>128</v>
      </c>
      <c r="B65" t="s">
        <v>2225</v>
      </c>
      <c r="C65">
        <v>1</v>
      </c>
      <c r="D65">
        <v>0</v>
      </c>
      <c r="E65" s="44">
        <v>4037639</v>
      </c>
      <c r="F65" s="44">
        <v>0</v>
      </c>
      <c r="G65" s="44">
        <v>111903</v>
      </c>
      <c r="H65" s="44">
        <v>0</v>
      </c>
      <c r="I65" s="44">
        <v>418564</v>
      </c>
      <c r="J65" s="44">
        <v>839594</v>
      </c>
      <c r="K65" s="44">
        <v>0</v>
      </c>
      <c r="L65" s="44">
        <v>0</v>
      </c>
      <c r="M65" s="44">
        <v>0</v>
      </c>
      <c r="N65" s="44">
        <v>0</v>
      </c>
      <c r="O65" s="44">
        <v>0</v>
      </c>
      <c r="P65" s="44">
        <v>345777</v>
      </c>
      <c r="Q65" s="44">
        <v>51411</v>
      </c>
      <c r="R65" s="44">
        <v>0</v>
      </c>
      <c r="S65" s="44">
        <v>6322</v>
      </c>
      <c r="T65" s="44">
        <v>2638</v>
      </c>
      <c r="U65" s="44">
        <v>23708</v>
      </c>
      <c r="V65" s="44">
        <v>6107</v>
      </c>
      <c r="W65" s="44">
        <v>0</v>
      </c>
      <c r="X65" s="44">
        <v>56436</v>
      </c>
      <c r="Y65" s="44">
        <v>0</v>
      </c>
      <c r="Z65" s="44">
        <v>0</v>
      </c>
      <c r="AA65" s="44">
        <v>5900099</v>
      </c>
      <c r="AB65" s="44">
        <v>100000</v>
      </c>
    </row>
    <row r="66" spans="1:28" x14ac:dyDescent="0.3">
      <c r="A66" s="46" t="s">
        <v>130</v>
      </c>
      <c r="B66" t="s">
        <v>2226</v>
      </c>
      <c r="C66">
        <v>1</v>
      </c>
      <c r="D66">
        <v>0</v>
      </c>
      <c r="E66" s="44">
        <v>22310800</v>
      </c>
      <c r="F66" s="44">
        <v>0</v>
      </c>
      <c r="G66" s="44">
        <v>0</v>
      </c>
      <c r="H66" s="44">
        <v>35432</v>
      </c>
      <c r="I66" s="44">
        <v>1013318</v>
      </c>
      <c r="J66" s="44">
        <v>4656209</v>
      </c>
      <c r="K66" s="44">
        <v>0</v>
      </c>
      <c r="L66" s="44">
        <v>0</v>
      </c>
      <c r="M66" s="44">
        <v>0</v>
      </c>
      <c r="N66" s="44">
        <v>0</v>
      </c>
      <c r="O66" s="44">
        <v>0</v>
      </c>
      <c r="P66" s="44">
        <v>1886655</v>
      </c>
      <c r="Q66" s="44">
        <v>767953</v>
      </c>
      <c r="R66" s="44">
        <v>486701</v>
      </c>
      <c r="S66" s="44">
        <v>31907</v>
      </c>
      <c r="T66" s="44">
        <v>13313</v>
      </c>
      <c r="U66" s="44">
        <v>121160</v>
      </c>
      <c r="V66" s="44">
        <v>43453</v>
      </c>
      <c r="W66" s="44">
        <v>0</v>
      </c>
      <c r="X66" s="44">
        <v>2202569</v>
      </c>
      <c r="Y66" s="44">
        <v>0</v>
      </c>
      <c r="Z66" s="44">
        <v>0</v>
      </c>
      <c r="AA66" s="44">
        <v>33569470</v>
      </c>
      <c r="AB66" s="44">
        <v>357648</v>
      </c>
    </row>
    <row r="67" spans="1:28" x14ac:dyDescent="0.3">
      <c r="A67" s="46" t="s">
        <v>120</v>
      </c>
      <c r="B67" t="s">
        <v>2227</v>
      </c>
      <c r="C67">
        <v>1</v>
      </c>
      <c r="D67">
        <v>0</v>
      </c>
      <c r="E67" s="44">
        <v>3482630</v>
      </c>
      <c r="F67" s="44">
        <v>0</v>
      </c>
      <c r="G67" s="44">
        <v>0</v>
      </c>
      <c r="H67" s="44">
        <v>0</v>
      </c>
      <c r="I67" s="44">
        <v>567727</v>
      </c>
      <c r="J67" s="44">
        <v>1242423</v>
      </c>
      <c r="K67" s="44">
        <v>0</v>
      </c>
      <c r="L67" s="44">
        <v>0</v>
      </c>
      <c r="M67" s="44">
        <v>0</v>
      </c>
      <c r="N67" s="44">
        <v>0</v>
      </c>
      <c r="O67" s="44">
        <v>0</v>
      </c>
      <c r="P67" s="44">
        <v>350685</v>
      </c>
      <c r="Q67" s="44">
        <v>228509</v>
      </c>
      <c r="R67" s="44">
        <v>25087</v>
      </c>
      <c r="S67" s="44">
        <v>9437</v>
      </c>
      <c r="T67" s="44">
        <v>3938</v>
      </c>
      <c r="U67" s="44">
        <v>35183</v>
      </c>
      <c r="V67" s="44">
        <v>7074</v>
      </c>
      <c r="W67" s="44">
        <v>0</v>
      </c>
      <c r="X67" s="44">
        <v>67500</v>
      </c>
      <c r="Y67" s="44">
        <v>0</v>
      </c>
      <c r="Z67" s="44">
        <v>0</v>
      </c>
      <c r="AA67" s="44">
        <v>6020193</v>
      </c>
      <c r="AB67" s="44">
        <v>0</v>
      </c>
    </row>
    <row r="68" spans="1:28" x14ac:dyDescent="0.3">
      <c r="A68" s="46" t="s">
        <v>132</v>
      </c>
      <c r="B68" t="s">
        <v>2228</v>
      </c>
      <c r="C68">
        <v>1</v>
      </c>
      <c r="D68">
        <v>0</v>
      </c>
      <c r="E68" s="44">
        <v>9843807</v>
      </c>
      <c r="F68" s="44">
        <v>0</v>
      </c>
      <c r="G68" s="44">
        <v>0</v>
      </c>
      <c r="H68" s="44">
        <v>0</v>
      </c>
      <c r="I68" s="44">
        <v>1086262</v>
      </c>
      <c r="J68" s="44">
        <v>637632</v>
      </c>
      <c r="K68" s="44">
        <v>0</v>
      </c>
      <c r="L68" s="44">
        <v>0</v>
      </c>
      <c r="M68" s="44">
        <v>0</v>
      </c>
      <c r="N68" s="44">
        <v>0</v>
      </c>
      <c r="O68" s="44">
        <v>0</v>
      </c>
      <c r="P68" s="44">
        <v>1198831</v>
      </c>
      <c r="Q68" s="44">
        <v>207366</v>
      </c>
      <c r="R68" s="44">
        <v>299085</v>
      </c>
      <c r="S68" s="44">
        <v>16987</v>
      </c>
      <c r="T68" s="44">
        <v>7088</v>
      </c>
      <c r="U68" s="44">
        <v>65065</v>
      </c>
      <c r="V68" s="44">
        <v>22255</v>
      </c>
      <c r="W68" s="44">
        <v>0</v>
      </c>
      <c r="X68" s="44">
        <v>155082</v>
      </c>
      <c r="Y68" s="44">
        <v>0</v>
      </c>
      <c r="Z68" s="44">
        <v>0</v>
      </c>
      <c r="AA68" s="44">
        <v>13539460</v>
      </c>
      <c r="AB68" s="44">
        <v>0</v>
      </c>
    </row>
    <row r="69" spans="1:28" x14ac:dyDescent="0.3">
      <c r="A69" s="46" t="s">
        <v>150</v>
      </c>
      <c r="B69" t="s">
        <v>2229</v>
      </c>
      <c r="C69">
        <v>1</v>
      </c>
      <c r="D69">
        <v>0</v>
      </c>
      <c r="E69" s="44">
        <v>10224594</v>
      </c>
      <c r="F69" s="44">
        <v>0</v>
      </c>
      <c r="G69" s="44">
        <v>0</v>
      </c>
      <c r="H69" s="44">
        <v>4557</v>
      </c>
      <c r="I69" s="44">
        <v>1303375</v>
      </c>
      <c r="J69" s="44">
        <v>1765502</v>
      </c>
      <c r="K69" s="44">
        <v>0</v>
      </c>
      <c r="L69" s="44">
        <v>0</v>
      </c>
      <c r="M69" s="44">
        <v>0</v>
      </c>
      <c r="N69" s="44">
        <v>0</v>
      </c>
      <c r="O69" s="44">
        <v>0</v>
      </c>
      <c r="P69" s="44">
        <v>1473058</v>
      </c>
      <c r="Q69" s="44">
        <v>521415</v>
      </c>
      <c r="R69" s="44">
        <v>74630</v>
      </c>
      <c r="S69" s="44">
        <v>15789</v>
      </c>
      <c r="T69" s="44">
        <v>6588</v>
      </c>
      <c r="U69" s="44">
        <v>62036</v>
      </c>
      <c r="V69" s="44">
        <v>20150</v>
      </c>
      <c r="W69" s="44">
        <v>0</v>
      </c>
      <c r="X69" s="44">
        <v>297145</v>
      </c>
      <c r="Y69" s="44">
        <v>0</v>
      </c>
      <c r="Z69" s="44">
        <v>0</v>
      </c>
      <c r="AA69" s="44">
        <v>15768839</v>
      </c>
      <c r="AB69" s="44">
        <v>100000</v>
      </c>
    </row>
    <row r="70" spans="1:28" x14ac:dyDescent="0.3">
      <c r="A70" s="46" t="s">
        <v>134</v>
      </c>
      <c r="B70" t="s">
        <v>2230</v>
      </c>
      <c r="C70">
        <v>1</v>
      </c>
      <c r="D70">
        <v>0</v>
      </c>
      <c r="E70" s="44">
        <v>4822646</v>
      </c>
      <c r="F70" s="44">
        <v>0</v>
      </c>
      <c r="G70" s="44">
        <v>0</v>
      </c>
      <c r="H70" s="44">
        <v>0</v>
      </c>
      <c r="I70" s="44">
        <v>813183</v>
      </c>
      <c r="J70" s="44">
        <v>1088605</v>
      </c>
      <c r="K70" s="44">
        <v>0</v>
      </c>
      <c r="L70" s="44">
        <v>0</v>
      </c>
      <c r="M70" s="44">
        <v>0</v>
      </c>
      <c r="N70" s="44">
        <v>0</v>
      </c>
      <c r="O70" s="44">
        <v>0</v>
      </c>
      <c r="P70" s="44">
        <v>592640</v>
      </c>
      <c r="Q70" s="44">
        <v>119365</v>
      </c>
      <c r="R70" s="44">
        <v>101996</v>
      </c>
      <c r="S70" s="44">
        <v>6756</v>
      </c>
      <c r="T70" s="44">
        <v>2819</v>
      </c>
      <c r="U70" s="44">
        <v>26679</v>
      </c>
      <c r="V70" s="44">
        <v>7738</v>
      </c>
      <c r="W70" s="44">
        <v>0</v>
      </c>
      <c r="X70" s="44">
        <v>193378</v>
      </c>
      <c r="Y70" s="44">
        <v>0</v>
      </c>
      <c r="Z70" s="44">
        <v>0</v>
      </c>
      <c r="AA70" s="44">
        <v>7775805</v>
      </c>
      <c r="AB70" s="44">
        <v>100000</v>
      </c>
    </row>
    <row r="71" spans="1:28" x14ac:dyDescent="0.3">
      <c r="A71" s="46" t="s">
        <v>142</v>
      </c>
      <c r="B71" t="s">
        <v>2231</v>
      </c>
      <c r="C71">
        <v>1</v>
      </c>
      <c r="D71">
        <v>0</v>
      </c>
      <c r="E71" s="44">
        <v>6552703</v>
      </c>
      <c r="F71" s="44">
        <v>0</v>
      </c>
      <c r="G71" s="44">
        <v>0</v>
      </c>
      <c r="H71" s="44">
        <v>2347</v>
      </c>
      <c r="I71" s="44">
        <v>611364</v>
      </c>
      <c r="J71" s="44">
        <v>814405</v>
      </c>
      <c r="K71" s="44">
        <v>0</v>
      </c>
      <c r="L71" s="44">
        <v>0</v>
      </c>
      <c r="M71" s="44">
        <v>0</v>
      </c>
      <c r="N71" s="44">
        <v>0</v>
      </c>
      <c r="O71" s="44">
        <v>0</v>
      </c>
      <c r="P71" s="44">
        <v>505587</v>
      </c>
      <c r="Q71" s="44">
        <v>59301</v>
      </c>
      <c r="R71" s="44">
        <v>68576</v>
      </c>
      <c r="S71" s="44">
        <v>6621</v>
      </c>
      <c r="T71" s="44">
        <v>2763</v>
      </c>
      <c r="U71" s="44">
        <v>25339</v>
      </c>
      <c r="V71" s="44">
        <v>8108</v>
      </c>
      <c r="W71" s="44">
        <v>0</v>
      </c>
      <c r="X71" s="44">
        <v>77100</v>
      </c>
      <c r="Y71" s="44">
        <v>0</v>
      </c>
      <c r="Z71" s="44">
        <v>0</v>
      </c>
      <c r="AA71" s="44">
        <v>8734214</v>
      </c>
      <c r="AB71" s="44">
        <v>0</v>
      </c>
    </row>
    <row r="72" spans="1:28" x14ac:dyDescent="0.3">
      <c r="A72" s="46" t="s">
        <v>140</v>
      </c>
      <c r="B72" t="s">
        <v>2232</v>
      </c>
      <c r="C72">
        <v>1</v>
      </c>
      <c r="D72">
        <v>0</v>
      </c>
      <c r="E72" s="44">
        <v>50784833</v>
      </c>
      <c r="F72" s="44">
        <v>0</v>
      </c>
      <c r="G72" s="44">
        <v>0</v>
      </c>
      <c r="H72" s="44">
        <v>0</v>
      </c>
      <c r="I72" s="44">
        <v>1512394</v>
      </c>
      <c r="J72" s="44">
        <v>9517470</v>
      </c>
      <c r="K72" s="44">
        <v>0</v>
      </c>
      <c r="L72" s="44">
        <v>0</v>
      </c>
      <c r="M72" s="44">
        <v>0</v>
      </c>
      <c r="N72" s="44">
        <v>0</v>
      </c>
      <c r="O72" s="44">
        <v>0</v>
      </c>
      <c r="P72" s="44">
        <v>3760681</v>
      </c>
      <c r="Q72" s="44">
        <v>1132951</v>
      </c>
      <c r="R72" s="44">
        <v>1159085</v>
      </c>
      <c r="S72" s="44">
        <v>68234</v>
      </c>
      <c r="T72" s="44">
        <v>28469</v>
      </c>
      <c r="U72" s="44">
        <v>266377</v>
      </c>
      <c r="V72" s="44">
        <v>99208</v>
      </c>
      <c r="W72" s="44">
        <v>0</v>
      </c>
      <c r="X72" s="44">
        <v>3066147</v>
      </c>
      <c r="Y72" s="44">
        <v>0</v>
      </c>
      <c r="Z72" s="44">
        <v>0</v>
      </c>
      <c r="AA72" s="44">
        <v>71395849</v>
      </c>
      <c r="AB72" s="44">
        <v>422610</v>
      </c>
    </row>
    <row r="73" spans="1:28" x14ac:dyDescent="0.3">
      <c r="A73" s="46" t="s">
        <v>136</v>
      </c>
      <c r="B73" t="s">
        <v>2233</v>
      </c>
      <c r="C73">
        <v>1</v>
      </c>
      <c r="D73">
        <v>0</v>
      </c>
      <c r="E73" s="44">
        <v>9313439</v>
      </c>
      <c r="F73" s="44">
        <v>0</v>
      </c>
      <c r="G73" s="44">
        <v>0</v>
      </c>
      <c r="H73" s="44">
        <v>0</v>
      </c>
      <c r="I73" s="44">
        <v>802346</v>
      </c>
      <c r="J73" s="44">
        <v>743348</v>
      </c>
      <c r="K73" s="44">
        <v>0</v>
      </c>
      <c r="L73" s="44">
        <v>0</v>
      </c>
      <c r="M73" s="44">
        <v>0</v>
      </c>
      <c r="N73" s="44">
        <v>0</v>
      </c>
      <c r="O73" s="44">
        <v>0</v>
      </c>
      <c r="P73" s="44">
        <v>1073496</v>
      </c>
      <c r="Q73" s="44">
        <v>406846</v>
      </c>
      <c r="R73" s="44">
        <v>22789</v>
      </c>
      <c r="S73" s="44">
        <v>21646</v>
      </c>
      <c r="T73" s="44">
        <v>9031</v>
      </c>
      <c r="U73" s="44">
        <v>85919</v>
      </c>
      <c r="V73" s="44">
        <v>24583</v>
      </c>
      <c r="W73" s="44">
        <v>0</v>
      </c>
      <c r="X73" s="44">
        <v>136560</v>
      </c>
      <c r="Y73" s="44">
        <v>0</v>
      </c>
      <c r="Z73" s="44">
        <v>0</v>
      </c>
      <c r="AA73" s="44">
        <v>12640003</v>
      </c>
      <c r="AB73" s="44">
        <v>0</v>
      </c>
    </row>
    <row r="74" spans="1:28" x14ac:dyDescent="0.3">
      <c r="A74" s="46" t="s">
        <v>122</v>
      </c>
      <c r="B74" t="s">
        <v>2234</v>
      </c>
      <c r="C74">
        <v>1</v>
      </c>
      <c r="D74">
        <v>0</v>
      </c>
      <c r="E74" s="44">
        <v>7763200</v>
      </c>
      <c r="F74" s="44">
        <v>0</v>
      </c>
      <c r="G74" s="44">
        <v>275127</v>
      </c>
      <c r="H74" s="44">
        <v>0</v>
      </c>
      <c r="I74" s="44">
        <v>713114</v>
      </c>
      <c r="J74" s="44">
        <v>1421662</v>
      </c>
      <c r="K74" s="44">
        <v>0</v>
      </c>
      <c r="L74" s="44">
        <v>0</v>
      </c>
      <c r="M74" s="44">
        <v>0</v>
      </c>
      <c r="N74" s="44">
        <v>0</v>
      </c>
      <c r="O74" s="44">
        <v>0</v>
      </c>
      <c r="P74" s="44">
        <v>811015</v>
      </c>
      <c r="Q74" s="44">
        <v>373629</v>
      </c>
      <c r="R74" s="44">
        <v>20781</v>
      </c>
      <c r="S74" s="44">
        <v>8194</v>
      </c>
      <c r="T74" s="44">
        <v>3419</v>
      </c>
      <c r="U74" s="44">
        <v>32620</v>
      </c>
      <c r="V74" s="44">
        <v>10537</v>
      </c>
      <c r="W74" s="44">
        <v>0</v>
      </c>
      <c r="X74" s="44">
        <v>447419</v>
      </c>
      <c r="Y74" s="44">
        <v>0</v>
      </c>
      <c r="Z74" s="44">
        <v>0</v>
      </c>
      <c r="AA74" s="44">
        <v>11880717</v>
      </c>
      <c r="AB74" s="44">
        <v>100000</v>
      </c>
    </row>
    <row r="75" spans="1:28" x14ac:dyDescent="0.3">
      <c r="A75" s="46" t="s">
        <v>146</v>
      </c>
      <c r="B75" t="s">
        <v>2235</v>
      </c>
      <c r="C75">
        <v>1</v>
      </c>
      <c r="D75">
        <v>0</v>
      </c>
      <c r="E75" s="44">
        <v>4509375</v>
      </c>
      <c r="F75" s="44">
        <v>0</v>
      </c>
      <c r="G75" s="44">
        <v>147825</v>
      </c>
      <c r="H75" s="44">
        <v>567</v>
      </c>
      <c r="I75" s="44">
        <v>512288</v>
      </c>
      <c r="J75" s="44">
        <v>1014966</v>
      </c>
      <c r="K75" s="44">
        <v>0</v>
      </c>
      <c r="L75" s="44">
        <v>0</v>
      </c>
      <c r="M75" s="44">
        <v>0</v>
      </c>
      <c r="N75" s="44">
        <v>0</v>
      </c>
      <c r="O75" s="44">
        <v>0</v>
      </c>
      <c r="P75" s="44">
        <v>619971</v>
      </c>
      <c r="Q75" s="44">
        <v>0</v>
      </c>
      <c r="R75" s="44">
        <v>0</v>
      </c>
      <c r="S75" s="44">
        <v>2052</v>
      </c>
      <c r="T75" s="44">
        <v>856</v>
      </c>
      <c r="U75" s="44">
        <v>8330</v>
      </c>
      <c r="V75" s="44">
        <v>2751</v>
      </c>
      <c r="W75" s="44">
        <v>0</v>
      </c>
      <c r="X75" s="44">
        <v>194319</v>
      </c>
      <c r="Y75" s="44">
        <v>0</v>
      </c>
      <c r="Z75" s="44">
        <v>0</v>
      </c>
      <c r="AA75" s="44">
        <v>7013300</v>
      </c>
      <c r="AB75" s="44">
        <v>100000</v>
      </c>
    </row>
    <row r="76" spans="1:28" x14ac:dyDescent="0.3">
      <c r="A76" s="46" t="s">
        <v>148</v>
      </c>
      <c r="B76" t="s">
        <v>2236</v>
      </c>
      <c r="C76">
        <v>1</v>
      </c>
      <c r="D76">
        <v>0</v>
      </c>
      <c r="E76" s="44">
        <v>5229069</v>
      </c>
      <c r="F76" s="44">
        <v>0</v>
      </c>
      <c r="G76" s="44">
        <v>0</v>
      </c>
      <c r="H76" s="44">
        <v>3315</v>
      </c>
      <c r="I76" s="44">
        <v>476341</v>
      </c>
      <c r="J76" s="44">
        <v>735957</v>
      </c>
      <c r="K76" s="44">
        <v>0</v>
      </c>
      <c r="L76" s="44">
        <v>0</v>
      </c>
      <c r="M76" s="44">
        <v>0</v>
      </c>
      <c r="N76" s="44">
        <v>0</v>
      </c>
      <c r="O76" s="44">
        <v>0</v>
      </c>
      <c r="P76" s="44">
        <v>525376</v>
      </c>
      <c r="Q76" s="44">
        <v>4693</v>
      </c>
      <c r="R76" s="44">
        <v>0</v>
      </c>
      <c r="S76" s="44">
        <v>6082</v>
      </c>
      <c r="T76" s="44">
        <v>2538</v>
      </c>
      <c r="U76" s="44">
        <v>20621</v>
      </c>
      <c r="V76" s="44">
        <v>7261</v>
      </c>
      <c r="W76" s="44">
        <v>0</v>
      </c>
      <c r="X76" s="44">
        <v>234016</v>
      </c>
      <c r="Y76" s="44">
        <v>0</v>
      </c>
      <c r="Z76" s="44">
        <v>0</v>
      </c>
      <c r="AA76" s="44">
        <v>7245269</v>
      </c>
      <c r="AB76" s="44">
        <v>100000</v>
      </c>
    </row>
    <row r="77" spans="1:28" x14ac:dyDescent="0.3">
      <c r="A77" s="46" t="s">
        <v>154</v>
      </c>
      <c r="B77" t="s">
        <v>2237</v>
      </c>
      <c r="C77">
        <v>1</v>
      </c>
      <c r="D77">
        <v>0</v>
      </c>
      <c r="E77" s="44">
        <v>7186446</v>
      </c>
      <c r="F77" s="44">
        <v>0</v>
      </c>
      <c r="G77" s="44">
        <v>250006</v>
      </c>
      <c r="H77" s="44">
        <v>0</v>
      </c>
      <c r="I77" s="44">
        <v>732269</v>
      </c>
      <c r="J77" s="44">
        <v>747019</v>
      </c>
      <c r="K77" s="44">
        <v>0</v>
      </c>
      <c r="L77" s="44">
        <v>0</v>
      </c>
      <c r="M77" s="44">
        <v>0</v>
      </c>
      <c r="N77" s="44">
        <v>0</v>
      </c>
      <c r="O77" s="44">
        <v>0</v>
      </c>
      <c r="P77" s="44">
        <v>748749</v>
      </c>
      <c r="Q77" s="44">
        <v>211349</v>
      </c>
      <c r="R77" s="44">
        <v>83830</v>
      </c>
      <c r="S77" s="44">
        <v>9632</v>
      </c>
      <c r="T77" s="44">
        <v>4019</v>
      </c>
      <c r="U77" s="44">
        <v>37979</v>
      </c>
      <c r="V77" s="44">
        <v>11125</v>
      </c>
      <c r="W77" s="44">
        <v>0</v>
      </c>
      <c r="X77" s="44">
        <v>71567</v>
      </c>
      <c r="Y77" s="44">
        <v>0</v>
      </c>
      <c r="Z77" s="44">
        <v>0</v>
      </c>
      <c r="AA77" s="44">
        <v>10093990</v>
      </c>
      <c r="AB77" s="44">
        <v>100000</v>
      </c>
    </row>
    <row r="78" spans="1:28" x14ac:dyDescent="0.3">
      <c r="A78" s="46" t="s">
        <v>157</v>
      </c>
      <c r="B78" t="s">
        <v>2238</v>
      </c>
      <c r="C78">
        <v>1</v>
      </c>
      <c r="D78">
        <v>0</v>
      </c>
      <c r="E78" s="44">
        <v>63807748</v>
      </c>
      <c r="F78" s="44">
        <v>956072</v>
      </c>
      <c r="G78" s="44">
        <v>0</v>
      </c>
      <c r="H78" s="44">
        <v>28064</v>
      </c>
      <c r="I78" s="44">
        <v>4897453</v>
      </c>
      <c r="J78" s="44">
        <v>10695486</v>
      </c>
      <c r="K78" s="44">
        <v>0</v>
      </c>
      <c r="L78" s="44">
        <v>0</v>
      </c>
      <c r="M78" s="44">
        <v>0</v>
      </c>
      <c r="N78" s="44">
        <v>0</v>
      </c>
      <c r="O78" s="44">
        <v>0</v>
      </c>
      <c r="P78" s="44">
        <v>8954062</v>
      </c>
      <c r="Q78" s="44">
        <v>1301864</v>
      </c>
      <c r="R78" s="44">
        <v>0</v>
      </c>
      <c r="S78" s="44">
        <v>99632</v>
      </c>
      <c r="T78" s="44">
        <v>41569</v>
      </c>
      <c r="U78" s="44">
        <v>387013</v>
      </c>
      <c r="V78" s="44">
        <v>135201</v>
      </c>
      <c r="W78" s="44">
        <v>0</v>
      </c>
      <c r="X78" s="44">
        <v>1386068</v>
      </c>
      <c r="Y78" s="44">
        <v>0</v>
      </c>
      <c r="Z78" s="44">
        <v>0</v>
      </c>
      <c r="AA78" s="44">
        <v>92690232</v>
      </c>
      <c r="AB78" s="44">
        <v>501348</v>
      </c>
    </row>
    <row r="79" spans="1:28" x14ac:dyDescent="0.3">
      <c r="A79" s="46" t="s">
        <v>161</v>
      </c>
      <c r="B79" t="s">
        <v>2239</v>
      </c>
      <c r="C79">
        <v>1</v>
      </c>
      <c r="D79">
        <v>0</v>
      </c>
      <c r="E79" s="44">
        <v>21965334</v>
      </c>
      <c r="F79" s="44">
        <v>0</v>
      </c>
      <c r="G79" s="44">
        <v>0</v>
      </c>
      <c r="H79" s="44">
        <v>0</v>
      </c>
      <c r="I79" s="44">
        <v>2959312</v>
      </c>
      <c r="J79" s="44">
        <v>2991554</v>
      </c>
      <c r="K79" s="44">
        <v>0</v>
      </c>
      <c r="L79" s="44">
        <v>0</v>
      </c>
      <c r="M79" s="44">
        <v>0</v>
      </c>
      <c r="N79" s="44">
        <v>0</v>
      </c>
      <c r="O79" s="44">
        <v>0</v>
      </c>
      <c r="P79" s="44">
        <v>4957996</v>
      </c>
      <c r="Q79" s="44">
        <v>602561</v>
      </c>
      <c r="R79" s="44">
        <v>0</v>
      </c>
      <c r="S79" s="44">
        <v>63201</v>
      </c>
      <c r="T79" s="44">
        <v>26369</v>
      </c>
      <c r="U79" s="44">
        <v>236146</v>
      </c>
      <c r="V79" s="44">
        <v>72082</v>
      </c>
      <c r="W79" s="44">
        <v>0</v>
      </c>
      <c r="X79" s="44">
        <v>371608</v>
      </c>
      <c r="Y79" s="44">
        <v>50827</v>
      </c>
      <c r="Z79" s="44">
        <v>0</v>
      </c>
      <c r="AA79" s="44">
        <v>34296990</v>
      </c>
      <c r="AB79" s="44">
        <v>0</v>
      </c>
    </row>
    <row r="80" spans="1:28" x14ac:dyDescent="0.3">
      <c r="A80" s="46" t="s">
        <v>159</v>
      </c>
      <c r="B80" t="s">
        <v>1497</v>
      </c>
      <c r="C80">
        <v>1</v>
      </c>
      <c r="D80">
        <v>0</v>
      </c>
      <c r="E80" s="44">
        <v>7598820</v>
      </c>
      <c r="F80" s="44">
        <v>0</v>
      </c>
      <c r="G80" s="44">
        <v>0</v>
      </c>
      <c r="H80" s="44">
        <v>0</v>
      </c>
      <c r="I80" s="44">
        <v>532080</v>
      </c>
      <c r="J80" s="44">
        <v>1887407</v>
      </c>
      <c r="K80" s="44">
        <v>0</v>
      </c>
      <c r="L80" s="44">
        <v>0</v>
      </c>
      <c r="M80" s="44">
        <v>0</v>
      </c>
      <c r="N80" s="44">
        <v>0</v>
      </c>
      <c r="O80" s="44">
        <v>0</v>
      </c>
      <c r="P80" s="44">
        <v>1928324</v>
      </c>
      <c r="Q80" s="44">
        <v>348215</v>
      </c>
      <c r="R80" s="44">
        <v>0</v>
      </c>
      <c r="S80" s="44">
        <v>15789</v>
      </c>
      <c r="T80" s="44">
        <v>6588</v>
      </c>
      <c r="U80" s="44">
        <v>59998</v>
      </c>
      <c r="V80" s="44">
        <v>20430</v>
      </c>
      <c r="W80" s="44">
        <v>0</v>
      </c>
      <c r="X80" s="44">
        <v>164736</v>
      </c>
      <c r="Y80" s="44">
        <v>0</v>
      </c>
      <c r="Z80" s="44">
        <v>0</v>
      </c>
      <c r="AA80" s="44">
        <v>12562387</v>
      </c>
      <c r="AB80" s="44">
        <v>0</v>
      </c>
    </row>
    <row r="81" spans="1:28" x14ac:dyDescent="0.3">
      <c r="A81" s="46" t="s">
        <v>164</v>
      </c>
      <c r="B81" t="s">
        <v>2240</v>
      </c>
      <c r="C81">
        <v>1</v>
      </c>
      <c r="D81">
        <v>0</v>
      </c>
      <c r="E81" s="44">
        <v>7527837</v>
      </c>
      <c r="F81" s="44">
        <v>0</v>
      </c>
      <c r="G81" s="44">
        <v>283125</v>
      </c>
      <c r="H81" s="44">
        <v>0</v>
      </c>
      <c r="I81" s="44">
        <v>1003333</v>
      </c>
      <c r="J81" s="44">
        <v>784822</v>
      </c>
      <c r="K81" s="44">
        <v>0</v>
      </c>
      <c r="L81" s="44">
        <v>0</v>
      </c>
      <c r="M81" s="44">
        <v>0</v>
      </c>
      <c r="N81" s="44">
        <v>0</v>
      </c>
      <c r="O81" s="44">
        <v>0</v>
      </c>
      <c r="P81" s="44">
        <v>1243521</v>
      </c>
      <c r="Q81" s="44">
        <v>32224</v>
      </c>
      <c r="R81" s="44">
        <v>26111</v>
      </c>
      <c r="S81" s="44">
        <v>8913</v>
      </c>
      <c r="T81" s="44">
        <v>3719</v>
      </c>
      <c r="U81" s="44">
        <v>34251</v>
      </c>
      <c r="V81" s="44">
        <v>11073</v>
      </c>
      <c r="W81" s="44">
        <v>0</v>
      </c>
      <c r="X81" s="44">
        <v>81817</v>
      </c>
      <c r="Y81" s="44">
        <v>0</v>
      </c>
      <c r="Z81" s="44">
        <v>0</v>
      </c>
      <c r="AA81" s="44">
        <v>11040746</v>
      </c>
      <c r="AB81" s="44">
        <v>100000</v>
      </c>
    </row>
    <row r="82" spans="1:28" x14ac:dyDescent="0.3">
      <c r="A82" s="46" t="s">
        <v>166</v>
      </c>
      <c r="B82" t="s">
        <v>1499</v>
      </c>
      <c r="C82">
        <v>1</v>
      </c>
      <c r="D82">
        <v>0</v>
      </c>
      <c r="E82" s="44">
        <v>8424076</v>
      </c>
      <c r="F82" s="44">
        <v>0</v>
      </c>
      <c r="G82" s="44">
        <v>0</v>
      </c>
      <c r="H82" s="44">
        <v>0</v>
      </c>
      <c r="I82" s="44">
        <v>976951</v>
      </c>
      <c r="J82" s="44">
        <v>841130</v>
      </c>
      <c r="K82" s="44">
        <v>0</v>
      </c>
      <c r="L82" s="44">
        <v>0</v>
      </c>
      <c r="M82" s="44">
        <v>0</v>
      </c>
      <c r="N82" s="44">
        <v>0</v>
      </c>
      <c r="O82" s="44">
        <v>0</v>
      </c>
      <c r="P82" s="44">
        <v>1387432</v>
      </c>
      <c r="Q82" s="44">
        <v>161505</v>
      </c>
      <c r="R82" s="44">
        <v>0</v>
      </c>
      <c r="S82" s="44">
        <v>11654</v>
      </c>
      <c r="T82" s="44">
        <v>4863</v>
      </c>
      <c r="U82" s="44">
        <v>41882</v>
      </c>
      <c r="V82" s="44">
        <v>14064</v>
      </c>
      <c r="W82" s="44">
        <v>0</v>
      </c>
      <c r="X82" s="44">
        <v>128230</v>
      </c>
      <c r="Y82" s="44">
        <v>0</v>
      </c>
      <c r="Z82" s="44">
        <v>0</v>
      </c>
      <c r="AA82" s="44">
        <v>11991787</v>
      </c>
      <c r="AB82" s="44">
        <v>0</v>
      </c>
    </row>
    <row r="83" spans="1:28" x14ac:dyDescent="0.3">
      <c r="A83" s="46" t="s">
        <v>170</v>
      </c>
      <c r="B83" t="s">
        <v>2241</v>
      </c>
      <c r="C83">
        <v>1</v>
      </c>
      <c r="D83">
        <v>0</v>
      </c>
      <c r="E83" s="44">
        <v>11624109</v>
      </c>
      <c r="F83" s="44">
        <v>0</v>
      </c>
      <c r="G83" s="44">
        <v>0</v>
      </c>
      <c r="H83" s="44">
        <v>0</v>
      </c>
      <c r="I83" s="44">
        <v>1697243</v>
      </c>
      <c r="J83" s="44">
        <v>3223501</v>
      </c>
      <c r="K83" s="44">
        <v>0</v>
      </c>
      <c r="L83" s="44">
        <v>0</v>
      </c>
      <c r="M83" s="44">
        <v>0</v>
      </c>
      <c r="N83" s="44">
        <v>0</v>
      </c>
      <c r="O83" s="44">
        <v>0</v>
      </c>
      <c r="P83" s="44">
        <v>2081161</v>
      </c>
      <c r="Q83" s="44">
        <v>300111</v>
      </c>
      <c r="R83" s="44">
        <v>202487</v>
      </c>
      <c r="S83" s="44">
        <v>14576</v>
      </c>
      <c r="T83" s="44">
        <v>6081</v>
      </c>
      <c r="U83" s="44">
        <v>57202</v>
      </c>
      <c r="V83" s="44">
        <v>18107</v>
      </c>
      <c r="W83" s="44">
        <v>0</v>
      </c>
      <c r="X83" s="44">
        <v>123521</v>
      </c>
      <c r="Y83" s="44">
        <v>0</v>
      </c>
      <c r="Z83" s="44">
        <v>0</v>
      </c>
      <c r="AA83" s="44">
        <v>19348099</v>
      </c>
      <c r="AB83" s="44">
        <v>100000</v>
      </c>
    </row>
    <row r="84" spans="1:28" x14ac:dyDescent="0.3">
      <c r="A84" s="46" t="s">
        <v>178</v>
      </c>
      <c r="B84" t="s">
        <v>2242</v>
      </c>
      <c r="C84">
        <v>1</v>
      </c>
      <c r="D84">
        <v>0</v>
      </c>
      <c r="E84" s="44">
        <v>10854095</v>
      </c>
      <c r="F84" s="44">
        <v>0</v>
      </c>
      <c r="G84" s="44">
        <v>0</v>
      </c>
      <c r="H84" s="44">
        <v>8792</v>
      </c>
      <c r="I84" s="44">
        <v>1563688</v>
      </c>
      <c r="J84" s="44">
        <v>1418579</v>
      </c>
      <c r="K84" s="44">
        <v>725</v>
      </c>
      <c r="L84" s="44">
        <v>0</v>
      </c>
      <c r="M84" s="44">
        <v>0</v>
      </c>
      <c r="N84" s="44">
        <v>0</v>
      </c>
      <c r="O84" s="44">
        <v>0</v>
      </c>
      <c r="P84" s="44">
        <v>1613114</v>
      </c>
      <c r="Q84" s="44">
        <v>128347</v>
      </c>
      <c r="R84" s="44">
        <v>201092</v>
      </c>
      <c r="S84" s="44">
        <v>11550</v>
      </c>
      <c r="T84" s="44">
        <v>4819</v>
      </c>
      <c r="U84" s="44">
        <v>44387</v>
      </c>
      <c r="V84" s="44">
        <v>14161</v>
      </c>
      <c r="W84" s="44">
        <v>0</v>
      </c>
      <c r="X84" s="44">
        <v>145595</v>
      </c>
      <c r="Y84" s="44">
        <v>0</v>
      </c>
      <c r="Z84" s="44">
        <v>0</v>
      </c>
      <c r="AA84" s="44">
        <v>16008944</v>
      </c>
      <c r="AB84" s="44">
        <v>100000</v>
      </c>
    </row>
    <row r="85" spans="1:28" x14ac:dyDescent="0.3">
      <c r="A85" s="46" t="s">
        <v>172</v>
      </c>
      <c r="B85" t="s">
        <v>2243</v>
      </c>
      <c r="C85">
        <v>1</v>
      </c>
      <c r="D85">
        <v>0</v>
      </c>
      <c r="E85" s="44">
        <v>18930783</v>
      </c>
      <c r="F85" s="44">
        <v>0</v>
      </c>
      <c r="G85" s="44">
        <v>0</v>
      </c>
      <c r="H85" s="44">
        <v>14527</v>
      </c>
      <c r="I85" s="44">
        <v>1601621</v>
      </c>
      <c r="J85" s="44">
        <v>4160423</v>
      </c>
      <c r="K85" s="44">
        <v>0</v>
      </c>
      <c r="L85" s="44">
        <v>0</v>
      </c>
      <c r="M85" s="44">
        <v>0</v>
      </c>
      <c r="N85" s="44">
        <v>0</v>
      </c>
      <c r="O85" s="44">
        <v>0</v>
      </c>
      <c r="P85" s="44">
        <v>3029588</v>
      </c>
      <c r="Q85" s="44">
        <v>419711</v>
      </c>
      <c r="R85" s="44">
        <v>397414</v>
      </c>
      <c r="S85" s="44">
        <v>26784</v>
      </c>
      <c r="T85" s="44">
        <v>11175</v>
      </c>
      <c r="U85" s="44">
        <v>102811</v>
      </c>
      <c r="V85" s="44">
        <v>35005</v>
      </c>
      <c r="W85" s="44">
        <v>0</v>
      </c>
      <c r="X85" s="44">
        <v>373543</v>
      </c>
      <c r="Y85" s="44">
        <v>0</v>
      </c>
      <c r="Z85" s="44">
        <v>0</v>
      </c>
      <c r="AA85" s="44">
        <v>29103385</v>
      </c>
      <c r="AB85" s="44">
        <v>155921</v>
      </c>
    </row>
    <row r="86" spans="1:28" x14ac:dyDescent="0.3">
      <c r="A86" s="46" t="s">
        <v>168</v>
      </c>
      <c r="B86" t="s">
        <v>1503</v>
      </c>
      <c r="C86">
        <v>1</v>
      </c>
      <c r="D86">
        <v>0</v>
      </c>
      <c r="E86" s="44">
        <v>4642487</v>
      </c>
      <c r="F86" s="44">
        <v>0</v>
      </c>
      <c r="G86" s="44">
        <v>0</v>
      </c>
      <c r="H86" s="44">
        <v>10192</v>
      </c>
      <c r="I86" s="44">
        <v>1028157</v>
      </c>
      <c r="J86" s="44">
        <v>972282</v>
      </c>
      <c r="K86" s="44">
        <v>0</v>
      </c>
      <c r="L86" s="44">
        <v>0</v>
      </c>
      <c r="M86" s="44">
        <v>0</v>
      </c>
      <c r="N86" s="44">
        <v>0</v>
      </c>
      <c r="O86" s="44">
        <v>0</v>
      </c>
      <c r="P86" s="44">
        <v>1110868</v>
      </c>
      <c r="Q86" s="44">
        <v>0</v>
      </c>
      <c r="R86" s="44">
        <v>32725</v>
      </c>
      <c r="S86" s="44">
        <v>4479</v>
      </c>
      <c r="T86" s="44">
        <v>1869</v>
      </c>
      <c r="U86" s="44">
        <v>17941</v>
      </c>
      <c r="V86" s="44">
        <v>4681</v>
      </c>
      <c r="W86" s="44">
        <v>0</v>
      </c>
      <c r="X86" s="44">
        <v>151833</v>
      </c>
      <c r="Y86" s="44">
        <v>0</v>
      </c>
      <c r="Z86" s="44">
        <v>0</v>
      </c>
      <c r="AA86" s="44">
        <v>7977514</v>
      </c>
      <c r="AB86" s="44">
        <v>100000</v>
      </c>
    </row>
    <row r="87" spans="1:28" x14ac:dyDescent="0.3">
      <c r="A87" s="46" t="s">
        <v>174</v>
      </c>
      <c r="B87" t="s">
        <v>2244</v>
      </c>
      <c r="C87">
        <v>1</v>
      </c>
      <c r="D87">
        <v>0</v>
      </c>
      <c r="E87" s="44">
        <v>9231648</v>
      </c>
      <c r="F87" s="44">
        <v>0</v>
      </c>
      <c r="G87" s="44">
        <v>0</v>
      </c>
      <c r="H87" s="44">
        <v>0</v>
      </c>
      <c r="I87" s="44">
        <v>1075293</v>
      </c>
      <c r="J87" s="44">
        <v>1067004</v>
      </c>
      <c r="K87" s="44">
        <v>0</v>
      </c>
      <c r="L87" s="44">
        <v>0</v>
      </c>
      <c r="M87" s="44">
        <v>0</v>
      </c>
      <c r="N87" s="44">
        <v>0</v>
      </c>
      <c r="O87" s="44">
        <v>0</v>
      </c>
      <c r="P87" s="44">
        <v>1583761</v>
      </c>
      <c r="Q87" s="44">
        <v>215823</v>
      </c>
      <c r="R87" s="44">
        <v>37677</v>
      </c>
      <c r="S87" s="44">
        <v>10935</v>
      </c>
      <c r="T87" s="44">
        <v>4563</v>
      </c>
      <c r="U87" s="44">
        <v>43163</v>
      </c>
      <c r="V87" s="44">
        <v>14203</v>
      </c>
      <c r="W87" s="44">
        <v>0</v>
      </c>
      <c r="X87" s="44">
        <v>136589</v>
      </c>
      <c r="Y87" s="44">
        <v>0</v>
      </c>
      <c r="Z87" s="44">
        <v>0</v>
      </c>
      <c r="AA87" s="44">
        <v>13420659</v>
      </c>
      <c r="AB87" s="44">
        <v>100000</v>
      </c>
    </row>
    <row r="88" spans="1:28" x14ac:dyDescent="0.3">
      <c r="A88" s="46" t="s">
        <v>176</v>
      </c>
      <c r="B88" t="s">
        <v>1505</v>
      </c>
      <c r="C88">
        <v>1</v>
      </c>
      <c r="D88">
        <v>0</v>
      </c>
      <c r="E88" s="44">
        <v>17697072</v>
      </c>
      <c r="F88" s="44">
        <v>0</v>
      </c>
      <c r="G88" s="44">
        <v>0</v>
      </c>
      <c r="H88" s="44">
        <v>0</v>
      </c>
      <c r="I88" s="44">
        <v>2581285</v>
      </c>
      <c r="J88" s="44">
        <v>2836052</v>
      </c>
      <c r="K88" s="44">
        <v>60181</v>
      </c>
      <c r="L88" s="44">
        <v>0</v>
      </c>
      <c r="M88" s="44">
        <v>0</v>
      </c>
      <c r="N88" s="44">
        <v>0</v>
      </c>
      <c r="O88" s="44">
        <v>0</v>
      </c>
      <c r="P88" s="44">
        <v>2704229</v>
      </c>
      <c r="Q88" s="44">
        <v>297376</v>
      </c>
      <c r="R88" s="44">
        <v>96288</v>
      </c>
      <c r="S88" s="44">
        <v>20013</v>
      </c>
      <c r="T88" s="44">
        <v>8350</v>
      </c>
      <c r="U88" s="44">
        <v>77764</v>
      </c>
      <c r="V88" s="44">
        <v>26414</v>
      </c>
      <c r="W88" s="44">
        <v>0</v>
      </c>
      <c r="X88" s="44">
        <v>255058</v>
      </c>
      <c r="Y88" s="44">
        <v>0</v>
      </c>
      <c r="Z88" s="44">
        <v>0</v>
      </c>
      <c r="AA88" s="44">
        <v>26660082</v>
      </c>
      <c r="AB88" s="44">
        <v>154286</v>
      </c>
    </row>
    <row r="89" spans="1:28" x14ac:dyDescent="0.3">
      <c r="A89" s="46" t="s">
        <v>181</v>
      </c>
      <c r="B89" t="s">
        <v>1506</v>
      </c>
      <c r="C89">
        <v>1</v>
      </c>
      <c r="D89">
        <v>0</v>
      </c>
      <c r="E89" s="44">
        <v>11329628</v>
      </c>
      <c r="F89" s="44">
        <v>0</v>
      </c>
      <c r="G89" s="44">
        <v>283996</v>
      </c>
      <c r="H89" s="44">
        <v>0</v>
      </c>
      <c r="I89" s="44">
        <v>1745863</v>
      </c>
      <c r="J89" s="44">
        <v>2941893</v>
      </c>
      <c r="K89" s="44">
        <v>674066</v>
      </c>
      <c r="L89" s="44">
        <v>0</v>
      </c>
      <c r="M89" s="44">
        <v>0</v>
      </c>
      <c r="N89" s="44">
        <v>0</v>
      </c>
      <c r="O89" s="44">
        <v>0</v>
      </c>
      <c r="P89" s="44">
        <v>835959</v>
      </c>
      <c r="Q89" s="44">
        <v>159857</v>
      </c>
      <c r="R89" s="44">
        <v>0</v>
      </c>
      <c r="S89" s="44">
        <v>17422</v>
      </c>
      <c r="T89" s="44">
        <v>7269</v>
      </c>
      <c r="U89" s="44">
        <v>66405</v>
      </c>
      <c r="V89" s="44">
        <v>16464</v>
      </c>
      <c r="W89" s="44">
        <v>0</v>
      </c>
      <c r="X89" s="44">
        <v>522240</v>
      </c>
      <c r="Y89" s="44">
        <v>0</v>
      </c>
      <c r="Z89" s="44">
        <v>0</v>
      </c>
      <c r="AA89" s="44">
        <v>18601062</v>
      </c>
      <c r="AB89" s="44">
        <v>100000</v>
      </c>
    </row>
    <row r="90" spans="1:28" x14ac:dyDescent="0.3">
      <c r="A90" s="46" t="s">
        <v>183</v>
      </c>
      <c r="B90" t="s">
        <v>2245</v>
      </c>
      <c r="C90">
        <v>1</v>
      </c>
      <c r="D90">
        <v>0</v>
      </c>
      <c r="E90" s="44">
        <v>13455767</v>
      </c>
      <c r="F90" s="44">
        <v>0</v>
      </c>
      <c r="G90" s="44">
        <v>0</v>
      </c>
      <c r="H90" s="44">
        <v>3338</v>
      </c>
      <c r="I90" s="44">
        <v>1733676</v>
      </c>
      <c r="J90" s="44">
        <v>2219637</v>
      </c>
      <c r="K90" s="44">
        <v>0</v>
      </c>
      <c r="L90" s="44">
        <v>0</v>
      </c>
      <c r="M90" s="44">
        <v>0</v>
      </c>
      <c r="N90" s="44">
        <v>0</v>
      </c>
      <c r="O90" s="44">
        <v>0</v>
      </c>
      <c r="P90" s="44">
        <v>1437783</v>
      </c>
      <c r="Q90" s="44">
        <v>305356</v>
      </c>
      <c r="R90" s="44">
        <v>0</v>
      </c>
      <c r="S90" s="44">
        <v>28507</v>
      </c>
      <c r="T90" s="44">
        <v>11894</v>
      </c>
      <c r="U90" s="44">
        <v>112073</v>
      </c>
      <c r="V90" s="44">
        <v>29611</v>
      </c>
      <c r="W90" s="44">
        <v>0</v>
      </c>
      <c r="X90" s="44">
        <v>433390</v>
      </c>
      <c r="Y90" s="44">
        <v>0</v>
      </c>
      <c r="Z90" s="44">
        <v>0</v>
      </c>
      <c r="AA90" s="44">
        <v>19771032</v>
      </c>
      <c r="AB90" s="44">
        <v>100000</v>
      </c>
    </row>
    <row r="91" spans="1:28" x14ac:dyDescent="0.3">
      <c r="A91" s="46" t="s">
        <v>187</v>
      </c>
      <c r="B91" t="s">
        <v>2246</v>
      </c>
      <c r="C91">
        <v>1</v>
      </c>
      <c r="D91">
        <v>0</v>
      </c>
      <c r="E91" s="44">
        <v>12342263</v>
      </c>
      <c r="F91" s="44">
        <v>0</v>
      </c>
      <c r="G91" s="44">
        <v>0</v>
      </c>
      <c r="H91" s="44">
        <v>0</v>
      </c>
      <c r="I91" s="44">
        <v>1832511</v>
      </c>
      <c r="J91" s="44">
        <v>1794179</v>
      </c>
      <c r="K91" s="44">
        <v>157717</v>
      </c>
      <c r="L91" s="44">
        <v>0</v>
      </c>
      <c r="M91" s="44">
        <v>0</v>
      </c>
      <c r="N91" s="44">
        <v>0</v>
      </c>
      <c r="O91" s="44">
        <v>0</v>
      </c>
      <c r="P91" s="44">
        <v>1491767</v>
      </c>
      <c r="Q91" s="44">
        <v>410534</v>
      </c>
      <c r="R91" s="44">
        <v>40792</v>
      </c>
      <c r="S91" s="44">
        <v>19055</v>
      </c>
      <c r="T91" s="44">
        <v>7950</v>
      </c>
      <c r="U91" s="44">
        <v>73220</v>
      </c>
      <c r="V91" s="44">
        <v>23456</v>
      </c>
      <c r="W91" s="44">
        <v>0</v>
      </c>
      <c r="X91" s="44">
        <v>142354</v>
      </c>
      <c r="Y91" s="44">
        <v>0</v>
      </c>
      <c r="Z91" s="44">
        <v>0</v>
      </c>
      <c r="AA91" s="44">
        <v>18335798</v>
      </c>
      <c r="AB91" s="44">
        <v>0</v>
      </c>
    </row>
    <row r="92" spans="1:28" x14ac:dyDescent="0.3">
      <c r="A92" s="46" t="s">
        <v>185</v>
      </c>
      <c r="B92" t="s">
        <v>2247</v>
      </c>
      <c r="C92">
        <v>1</v>
      </c>
      <c r="D92">
        <v>0</v>
      </c>
      <c r="E92" s="44">
        <v>3217401</v>
      </c>
      <c r="F92" s="44">
        <v>0</v>
      </c>
      <c r="G92" s="44">
        <v>0</v>
      </c>
      <c r="H92" s="44">
        <v>0</v>
      </c>
      <c r="I92" s="44">
        <v>455741</v>
      </c>
      <c r="J92" s="44">
        <v>659822</v>
      </c>
      <c r="K92" s="44">
        <v>0</v>
      </c>
      <c r="L92" s="44">
        <v>0</v>
      </c>
      <c r="M92" s="44">
        <v>0</v>
      </c>
      <c r="N92" s="44">
        <v>0</v>
      </c>
      <c r="O92" s="44">
        <v>0</v>
      </c>
      <c r="P92" s="44">
        <v>502471</v>
      </c>
      <c r="Q92" s="44">
        <v>0</v>
      </c>
      <c r="R92" s="44">
        <v>0</v>
      </c>
      <c r="S92" s="44">
        <v>7116</v>
      </c>
      <c r="T92" s="44">
        <v>2969</v>
      </c>
      <c r="U92" s="44">
        <v>27378</v>
      </c>
      <c r="V92" s="44">
        <v>8161</v>
      </c>
      <c r="W92" s="44">
        <v>0</v>
      </c>
      <c r="X92" s="44">
        <v>0</v>
      </c>
      <c r="Y92" s="44">
        <v>0</v>
      </c>
      <c r="Z92" s="44">
        <v>0</v>
      </c>
      <c r="AA92" s="44">
        <v>4881059</v>
      </c>
      <c r="AB92" s="44">
        <v>0</v>
      </c>
    </row>
    <row r="93" spans="1:28" x14ac:dyDescent="0.3">
      <c r="A93" s="46" t="s">
        <v>189</v>
      </c>
      <c r="B93" t="s">
        <v>1510</v>
      </c>
      <c r="C93">
        <v>1</v>
      </c>
      <c r="D93">
        <v>0</v>
      </c>
      <c r="E93" s="44">
        <v>11132418</v>
      </c>
      <c r="F93" s="44">
        <v>0</v>
      </c>
      <c r="G93" s="44">
        <v>0</v>
      </c>
      <c r="H93" s="44">
        <v>0</v>
      </c>
      <c r="I93" s="44">
        <v>1398625</v>
      </c>
      <c r="J93" s="44">
        <v>1791870</v>
      </c>
      <c r="K93" s="44">
        <v>4002</v>
      </c>
      <c r="L93" s="44">
        <v>0</v>
      </c>
      <c r="M93" s="44">
        <v>0</v>
      </c>
      <c r="N93" s="44">
        <v>0</v>
      </c>
      <c r="O93" s="44">
        <v>0</v>
      </c>
      <c r="P93" s="44">
        <v>1144973</v>
      </c>
      <c r="Q93" s="44">
        <v>29</v>
      </c>
      <c r="R93" s="44">
        <v>0</v>
      </c>
      <c r="S93" s="44">
        <v>12074</v>
      </c>
      <c r="T93" s="44">
        <v>5038</v>
      </c>
      <c r="U93" s="44">
        <v>46600</v>
      </c>
      <c r="V93" s="44">
        <v>13927</v>
      </c>
      <c r="W93" s="44">
        <v>0</v>
      </c>
      <c r="X93" s="44">
        <v>323662</v>
      </c>
      <c r="Y93" s="44">
        <v>0</v>
      </c>
      <c r="Z93" s="44">
        <v>0</v>
      </c>
      <c r="AA93" s="44">
        <v>15873218</v>
      </c>
      <c r="AB93" s="44">
        <v>100000</v>
      </c>
    </row>
    <row r="94" spans="1:28" x14ac:dyDescent="0.3">
      <c r="A94" s="46" t="s">
        <v>191</v>
      </c>
      <c r="B94" t="s">
        <v>2248</v>
      </c>
      <c r="C94">
        <v>1</v>
      </c>
      <c r="D94">
        <v>0</v>
      </c>
      <c r="E94" s="44">
        <v>18252049</v>
      </c>
      <c r="F94" s="44">
        <v>0</v>
      </c>
      <c r="G94" s="44">
        <v>0</v>
      </c>
      <c r="H94" s="44">
        <v>0</v>
      </c>
      <c r="I94" s="44">
        <v>3123021</v>
      </c>
      <c r="J94" s="44">
        <v>1480158</v>
      </c>
      <c r="K94" s="44">
        <v>0</v>
      </c>
      <c r="L94" s="44">
        <v>0</v>
      </c>
      <c r="M94" s="44">
        <v>0</v>
      </c>
      <c r="N94" s="44">
        <v>0</v>
      </c>
      <c r="O94" s="44">
        <v>0</v>
      </c>
      <c r="P94" s="44">
        <v>2181644</v>
      </c>
      <c r="Q94" s="44">
        <v>378254</v>
      </c>
      <c r="R94" s="44">
        <v>84124</v>
      </c>
      <c r="S94" s="44">
        <v>31608</v>
      </c>
      <c r="T94" s="44">
        <v>13188</v>
      </c>
      <c r="U94" s="44">
        <v>112073</v>
      </c>
      <c r="V94" s="44">
        <v>37786</v>
      </c>
      <c r="W94" s="44">
        <v>0</v>
      </c>
      <c r="X94" s="44">
        <v>623447</v>
      </c>
      <c r="Y94" s="44">
        <v>2222</v>
      </c>
      <c r="Z94" s="44">
        <v>0</v>
      </c>
      <c r="AA94" s="44">
        <v>26319574</v>
      </c>
      <c r="AB94" s="44">
        <v>0</v>
      </c>
    </row>
    <row r="95" spans="1:28" x14ac:dyDescent="0.3">
      <c r="A95" s="46" t="s">
        <v>193</v>
      </c>
      <c r="B95" t="s">
        <v>2249</v>
      </c>
      <c r="C95">
        <v>1</v>
      </c>
      <c r="D95">
        <v>0</v>
      </c>
      <c r="E95" s="44">
        <v>14492878</v>
      </c>
      <c r="F95" s="44">
        <v>0</v>
      </c>
      <c r="G95" s="44">
        <v>507748</v>
      </c>
      <c r="H95" s="44">
        <v>0</v>
      </c>
      <c r="I95" s="44">
        <v>191442</v>
      </c>
      <c r="J95" s="44">
        <v>1510568</v>
      </c>
      <c r="K95" s="44">
        <v>0</v>
      </c>
      <c r="L95" s="44">
        <v>0</v>
      </c>
      <c r="M95" s="44">
        <v>0</v>
      </c>
      <c r="N95" s="44">
        <v>0</v>
      </c>
      <c r="O95" s="44">
        <v>0</v>
      </c>
      <c r="P95" s="44">
        <v>1745910</v>
      </c>
      <c r="Q95" s="44">
        <v>367524</v>
      </c>
      <c r="R95" s="44">
        <v>28627</v>
      </c>
      <c r="S95" s="44">
        <v>26949</v>
      </c>
      <c r="T95" s="44">
        <v>11244</v>
      </c>
      <c r="U95" s="44">
        <v>108811</v>
      </c>
      <c r="V95" s="44">
        <v>29647</v>
      </c>
      <c r="W95" s="44">
        <v>0</v>
      </c>
      <c r="X95" s="44">
        <v>226069</v>
      </c>
      <c r="Y95" s="44">
        <v>43246</v>
      </c>
      <c r="Z95" s="44">
        <v>0</v>
      </c>
      <c r="AA95" s="44">
        <v>19290663</v>
      </c>
      <c r="AB95" s="44">
        <v>100000</v>
      </c>
    </row>
    <row r="96" spans="1:28" x14ac:dyDescent="0.3">
      <c r="A96" s="46" t="s">
        <v>195</v>
      </c>
      <c r="B96" t="s">
        <v>2250</v>
      </c>
      <c r="C96">
        <v>1</v>
      </c>
      <c r="D96">
        <v>0</v>
      </c>
      <c r="E96" s="44">
        <v>15129949</v>
      </c>
      <c r="F96" s="44">
        <v>0</v>
      </c>
      <c r="G96" s="44">
        <v>0</v>
      </c>
      <c r="H96" s="44">
        <v>1662</v>
      </c>
      <c r="I96" s="44">
        <v>1657640</v>
      </c>
      <c r="J96" s="44">
        <v>577104</v>
      </c>
      <c r="K96" s="44">
        <v>4015</v>
      </c>
      <c r="L96" s="44">
        <v>0</v>
      </c>
      <c r="M96" s="44">
        <v>0</v>
      </c>
      <c r="N96" s="44">
        <v>0</v>
      </c>
      <c r="O96" s="44">
        <v>0</v>
      </c>
      <c r="P96" s="44">
        <v>1089392</v>
      </c>
      <c r="Q96" s="44">
        <v>576569</v>
      </c>
      <c r="R96" s="44">
        <v>41642</v>
      </c>
      <c r="S96" s="44">
        <v>21406</v>
      </c>
      <c r="T96" s="44">
        <v>8931</v>
      </c>
      <c r="U96" s="44">
        <v>83181</v>
      </c>
      <c r="V96" s="44">
        <v>25625</v>
      </c>
      <c r="W96" s="44">
        <v>0</v>
      </c>
      <c r="X96" s="44">
        <v>515760</v>
      </c>
      <c r="Y96" s="44">
        <v>0</v>
      </c>
      <c r="Z96" s="44">
        <v>0</v>
      </c>
      <c r="AA96" s="44">
        <v>19732876</v>
      </c>
      <c r="AB96" s="44">
        <v>0</v>
      </c>
    </row>
    <row r="97" spans="1:28" x14ac:dyDescent="0.3">
      <c r="A97" s="46" t="s">
        <v>208</v>
      </c>
      <c r="B97" t="s">
        <v>1514</v>
      </c>
      <c r="C97">
        <v>1</v>
      </c>
      <c r="D97">
        <v>0</v>
      </c>
      <c r="E97" s="44">
        <v>7378753</v>
      </c>
      <c r="F97" s="44">
        <v>0</v>
      </c>
      <c r="G97" s="44">
        <v>352002</v>
      </c>
      <c r="H97" s="44">
        <v>0</v>
      </c>
      <c r="I97" s="44">
        <v>900656</v>
      </c>
      <c r="J97" s="44">
        <v>2348162</v>
      </c>
      <c r="K97" s="44">
        <v>9783</v>
      </c>
      <c r="L97" s="44">
        <v>0</v>
      </c>
      <c r="M97" s="44">
        <v>0</v>
      </c>
      <c r="N97" s="44">
        <v>0</v>
      </c>
      <c r="O97" s="44">
        <v>0</v>
      </c>
      <c r="P97" s="44">
        <v>506222</v>
      </c>
      <c r="Q97" s="44">
        <v>47832</v>
      </c>
      <c r="R97" s="44">
        <v>457316</v>
      </c>
      <c r="S97" s="44">
        <v>21766</v>
      </c>
      <c r="T97" s="44">
        <v>9081</v>
      </c>
      <c r="U97" s="44">
        <v>77647</v>
      </c>
      <c r="V97" s="44">
        <v>0</v>
      </c>
      <c r="W97" s="44">
        <v>0</v>
      </c>
      <c r="X97" s="44">
        <v>97200</v>
      </c>
      <c r="Y97" s="44">
        <v>0</v>
      </c>
      <c r="Z97" s="44">
        <v>0</v>
      </c>
      <c r="AA97" s="44">
        <v>12206420</v>
      </c>
      <c r="AB97" s="44">
        <v>0</v>
      </c>
    </row>
    <row r="98" spans="1:28" x14ac:dyDescent="0.3">
      <c r="A98" s="46" t="s">
        <v>200</v>
      </c>
      <c r="B98" t="s">
        <v>2251</v>
      </c>
      <c r="C98">
        <v>1</v>
      </c>
      <c r="D98">
        <v>0</v>
      </c>
      <c r="E98" s="44">
        <v>3675640</v>
      </c>
      <c r="F98" s="44">
        <v>0</v>
      </c>
      <c r="G98" s="44">
        <v>143067</v>
      </c>
      <c r="H98" s="44">
        <v>0</v>
      </c>
      <c r="I98" s="44">
        <v>356601</v>
      </c>
      <c r="J98" s="44">
        <v>233804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333186</v>
      </c>
      <c r="Q98" s="44">
        <v>0</v>
      </c>
      <c r="R98" s="44">
        <v>234387</v>
      </c>
      <c r="S98" s="44">
        <v>7340</v>
      </c>
      <c r="T98" s="44">
        <v>3063</v>
      </c>
      <c r="U98" s="44">
        <v>29358</v>
      </c>
      <c r="V98" s="44">
        <v>3154</v>
      </c>
      <c r="W98" s="44">
        <v>0</v>
      </c>
      <c r="X98" s="44">
        <v>380000</v>
      </c>
      <c r="Y98" s="44">
        <v>70</v>
      </c>
      <c r="Z98" s="44">
        <v>0</v>
      </c>
      <c r="AA98" s="44">
        <v>5399670</v>
      </c>
      <c r="AB98" s="44">
        <v>0</v>
      </c>
    </row>
    <row r="99" spans="1:28" x14ac:dyDescent="0.3">
      <c r="A99" s="46" t="s">
        <v>198</v>
      </c>
      <c r="B99" t="s">
        <v>2252</v>
      </c>
      <c r="C99">
        <v>1</v>
      </c>
      <c r="D99">
        <v>0</v>
      </c>
      <c r="E99" s="44">
        <v>4814072</v>
      </c>
      <c r="F99" s="44">
        <v>0</v>
      </c>
      <c r="G99" s="44">
        <v>148960</v>
      </c>
      <c r="H99" s="44">
        <v>0</v>
      </c>
      <c r="I99" s="44">
        <v>910524</v>
      </c>
      <c r="J99" s="44">
        <v>547496</v>
      </c>
      <c r="K99" s="44">
        <v>0</v>
      </c>
      <c r="L99" s="44">
        <v>0</v>
      </c>
      <c r="M99" s="44">
        <v>0</v>
      </c>
      <c r="N99" s="44">
        <v>0</v>
      </c>
      <c r="O99" s="44">
        <v>0</v>
      </c>
      <c r="P99" s="44">
        <v>707421</v>
      </c>
      <c r="Q99" s="44">
        <v>13389</v>
      </c>
      <c r="R99" s="44">
        <v>200140</v>
      </c>
      <c r="S99" s="44">
        <v>14785</v>
      </c>
      <c r="T99" s="44">
        <v>6169</v>
      </c>
      <c r="U99" s="44">
        <v>60755</v>
      </c>
      <c r="V99" s="44">
        <v>4681</v>
      </c>
      <c r="W99" s="44">
        <v>0</v>
      </c>
      <c r="X99" s="44">
        <v>0</v>
      </c>
      <c r="Y99" s="44">
        <v>0</v>
      </c>
      <c r="Z99" s="44">
        <v>0</v>
      </c>
      <c r="AA99" s="44">
        <v>7428392</v>
      </c>
      <c r="AB99" s="44">
        <v>0</v>
      </c>
    </row>
    <row r="100" spans="1:28" x14ac:dyDescent="0.3">
      <c r="A100" s="46" t="s">
        <v>202</v>
      </c>
      <c r="B100" t="s">
        <v>2253</v>
      </c>
      <c r="C100">
        <v>1</v>
      </c>
      <c r="D100">
        <v>0</v>
      </c>
      <c r="E100" s="44">
        <v>16217663</v>
      </c>
      <c r="F100" s="44">
        <v>0</v>
      </c>
      <c r="G100" s="44">
        <v>218990</v>
      </c>
      <c r="H100" s="44">
        <v>0</v>
      </c>
      <c r="I100" s="44">
        <v>1392429</v>
      </c>
      <c r="J100" s="44">
        <v>3854469</v>
      </c>
      <c r="K100" s="44">
        <v>714908</v>
      </c>
      <c r="L100" s="44">
        <v>0</v>
      </c>
      <c r="M100" s="44">
        <v>0</v>
      </c>
      <c r="N100" s="44">
        <v>0</v>
      </c>
      <c r="O100" s="44">
        <v>0</v>
      </c>
      <c r="P100" s="44">
        <v>940012</v>
      </c>
      <c r="Q100" s="44">
        <v>89651</v>
      </c>
      <c r="R100" s="44">
        <v>675085</v>
      </c>
      <c r="S100" s="44">
        <v>25077</v>
      </c>
      <c r="T100" s="44">
        <v>10463</v>
      </c>
      <c r="U100" s="44">
        <v>102054</v>
      </c>
      <c r="V100" s="44">
        <v>20458</v>
      </c>
      <c r="W100" s="44">
        <v>0</v>
      </c>
      <c r="X100" s="44">
        <v>161330</v>
      </c>
      <c r="Y100" s="44">
        <v>0</v>
      </c>
      <c r="Z100" s="44">
        <v>0</v>
      </c>
      <c r="AA100" s="44">
        <v>24422589</v>
      </c>
      <c r="AB100" s="44">
        <v>100000</v>
      </c>
    </row>
    <row r="101" spans="1:28" x14ac:dyDescent="0.3">
      <c r="A101" s="46" t="s">
        <v>204</v>
      </c>
      <c r="B101" t="s">
        <v>2254</v>
      </c>
      <c r="C101">
        <v>1</v>
      </c>
      <c r="D101">
        <v>0</v>
      </c>
      <c r="E101" s="44">
        <v>10803852</v>
      </c>
      <c r="F101" s="44">
        <v>0</v>
      </c>
      <c r="G101" s="44">
        <v>224558</v>
      </c>
      <c r="H101" s="44">
        <v>3462</v>
      </c>
      <c r="I101" s="44">
        <v>1792032</v>
      </c>
      <c r="J101" s="44">
        <v>787493</v>
      </c>
      <c r="K101" s="44">
        <v>0</v>
      </c>
      <c r="L101" s="44">
        <v>0</v>
      </c>
      <c r="M101" s="44">
        <v>0</v>
      </c>
      <c r="N101" s="44">
        <v>0</v>
      </c>
      <c r="O101" s="44">
        <v>0</v>
      </c>
      <c r="P101" s="44">
        <v>1277116</v>
      </c>
      <c r="Q101" s="44">
        <v>376965</v>
      </c>
      <c r="R101" s="44">
        <v>284823</v>
      </c>
      <c r="S101" s="44">
        <v>25706</v>
      </c>
      <c r="T101" s="44">
        <v>10725</v>
      </c>
      <c r="U101" s="44">
        <v>105083</v>
      </c>
      <c r="V101" s="44">
        <v>24127</v>
      </c>
      <c r="W101" s="44">
        <v>0</v>
      </c>
      <c r="X101" s="44">
        <v>0</v>
      </c>
      <c r="Y101" s="44">
        <v>2199</v>
      </c>
      <c r="Z101" s="44">
        <v>0</v>
      </c>
      <c r="AA101" s="44">
        <v>15718141</v>
      </c>
      <c r="AB101" s="44">
        <v>0</v>
      </c>
    </row>
    <row r="102" spans="1:28" x14ac:dyDescent="0.3">
      <c r="A102" s="46" t="s">
        <v>206</v>
      </c>
      <c r="B102" t="s">
        <v>2255</v>
      </c>
      <c r="C102">
        <v>1</v>
      </c>
      <c r="D102">
        <v>0</v>
      </c>
      <c r="E102" s="44">
        <v>2344167</v>
      </c>
      <c r="F102" s="44">
        <v>0</v>
      </c>
      <c r="G102" s="44">
        <v>143187</v>
      </c>
      <c r="H102" s="44">
        <v>0</v>
      </c>
      <c r="I102" s="44">
        <v>286239</v>
      </c>
      <c r="J102" s="44">
        <v>99886</v>
      </c>
      <c r="K102" s="44">
        <v>13211</v>
      </c>
      <c r="L102" s="44">
        <v>0</v>
      </c>
      <c r="M102" s="44">
        <v>0</v>
      </c>
      <c r="N102" s="44">
        <v>0</v>
      </c>
      <c r="O102" s="44">
        <v>0</v>
      </c>
      <c r="P102" s="44">
        <v>170613</v>
      </c>
      <c r="Q102" s="44">
        <v>8968</v>
      </c>
      <c r="R102" s="44">
        <v>64221</v>
      </c>
      <c r="S102" s="44">
        <v>8059</v>
      </c>
      <c r="T102" s="44">
        <v>3363</v>
      </c>
      <c r="U102" s="44">
        <v>25281</v>
      </c>
      <c r="V102" s="44">
        <v>1172</v>
      </c>
      <c r="W102" s="44">
        <v>0</v>
      </c>
      <c r="X102" s="44">
        <v>0</v>
      </c>
      <c r="Y102" s="44">
        <v>3825</v>
      </c>
      <c r="Z102" s="44">
        <v>0</v>
      </c>
      <c r="AA102" s="44">
        <v>3172192</v>
      </c>
      <c r="AB102" s="44">
        <v>0</v>
      </c>
    </row>
    <row r="103" spans="1:28" x14ac:dyDescent="0.3">
      <c r="A103" s="46" t="s">
        <v>211</v>
      </c>
      <c r="B103" t="s">
        <v>2256</v>
      </c>
      <c r="C103">
        <v>1</v>
      </c>
      <c r="D103">
        <v>0</v>
      </c>
      <c r="E103" s="44">
        <v>7776505</v>
      </c>
      <c r="F103" s="44">
        <v>0</v>
      </c>
      <c r="G103" s="44">
        <v>0</v>
      </c>
      <c r="H103" s="44">
        <v>0</v>
      </c>
      <c r="I103" s="44">
        <v>665610</v>
      </c>
      <c r="J103" s="44">
        <v>2219424</v>
      </c>
      <c r="K103" s="44">
        <v>0</v>
      </c>
      <c r="L103" s="44">
        <v>0</v>
      </c>
      <c r="M103" s="44">
        <v>0</v>
      </c>
      <c r="N103" s="44">
        <v>0</v>
      </c>
      <c r="O103" s="44">
        <v>0</v>
      </c>
      <c r="P103" s="44">
        <v>1111667</v>
      </c>
      <c r="Q103" s="44">
        <v>255729</v>
      </c>
      <c r="R103" s="44">
        <v>72195</v>
      </c>
      <c r="S103" s="44">
        <v>8074</v>
      </c>
      <c r="T103" s="44">
        <v>3369</v>
      </c>
      <c r="U103" s="44">
        <v>31339</v>
      </c>
      <c r="V103" s="44">
        <v>10069</v>
      </c>
      <c r="W103" s="44">
        <v>0</v>
      </c>
      <c r="X103" s="44">
        <v>156015</v>
      </c>
      <c r="Y103" s="44">
        <v>0</v>
      </c>
      <c r="Z103" s="44">
        <v>0</v>
      </c>
      <c r="AA103" s="44">
        <v>12309996</v>
      </c>
      <c r="AB103" s="44">
        <v>100000</v>
      </c>
    </row>
    <row r="104" spans="1:28" x14ac:dyDescent="0.3">
      <c r="A104" s="46" t="s">
        <v>213</v>
      </c>
      <c r="B104" t="s">
        <v>2257</v>
      </c>
      <c r="C104">
        <v>1</v>
      </c>
      <c r="D104">
        <v>0</v>
      </c>
      <c r="E104" s="44">
        <v>21260554</v>
      </c>
      <c r="F104" s="44">
        <v>0</v>
      </c>
      <c r="G104" s="44">
        <v>0</v>
      </c>
      <c r="H104" s="44">
        <v>5878</v>
      </c>
      <c r="I104" s="44">
        <v>1440494</v>
      </c>
      <c r="J104" s="44">
        <v>3657215</v>
      </c>
      <c r="K104" s="44">
        <v>0</v>
      </c>
      <c r="L104" s="44">
        <v>0</v>
      </c>
      <c r="M104" s="44">
        <v>0</v>
      </c>
      <c r="N104" s="44">
        <v>0</v>
      </c>
      <c r="O104" s="44">
        <v>0</v>
      </c>
      <c r="P104" s="44">
        <v>2576126</v>
      </c>
      <c r="Q104" s="44">
        <v>1003877</v>
      </c>
      <c r="R104" s="44">
        <v>260982</v>
      </c>
      <c r="S104" s="44">
        <v>36761</v>
      </c>
      <c r="T104" s="44">
        <v>15338</v>
      </c>
      <c r="U104" s="44">
        <v>137179</v>
      </c>
      <c r="V104" s="44">
        <v>44955</v>
      </c>
      <c r="W104" s="44">
        <v>0</v>
      </c>
      <c r="X104" s="44">
        <v>468206</v>
      </c>
      <c r="Y104" s="44">
        <v>0</v>
      </c>
      <c r="Z104" s="44">
        <v>0</v>
      </c>
      <c r="AA104" s="44">
        <v>30907565</v>
      </c>
      <c r="AB104" s="44">
        <v>147875</v>
      </c>
    </row>
    <row r="105" spans="1:28" x14ac:dyDescent="0.3">
      <c r="A105" s="46" t="s">
        <v>219</v>
      </c>
      <c r="B105" t="s">
        <v>2258</v>
      </c>
      <c r="C105">
        <v>1</v>
      </c>
      <c r="D105">
        <v>0</v>
      </c>
      <c r="E105" s="44">
        <v>6344428</v>
      </c>
      <c r="F105" s="44">
        <v>0</v>
      </c>
      <c r="G105" s="44">
        <v>0</v>
      </c>
      <c r="H105" s="44">
        <v>3399</v>
      </c>
      <c r="I105" s="44">
        <v>484781</v>
      </c>
      <c r="J105" s="44">
        <v>806840</v>
      </c>
      <c r="K105" s="44">
        <v>0</v>
      </c>
      <c r="L105" s="44">
        <v>0</v>
      </c>
      <c r="M105" s="44">
        <v>0</v>
      </c>
      <c r="N105" s="44">
        <v>0</v>
      </c>
      <c r="O105" s="44">
        <v>0</v>
      </c>
      <c r="P105" s="44">
        <v>1038216</v>
      </c>
      <c r="Q105" s="44">
        <v>236909</v>
      </c>
      <c r="R105" s="44">
        <v>35057</v>
      </c>
      <c r="S105" s="44">
        <v>8119</v>
      </c>
      <c r="T105" s="44">
        <v>3388</v>
      </c>
      <c r="U105" s="44">
        <v>32271</v>
      </c>
      <c r="V105" s="44">
        <v>10860</v>
      </c>
      <c r="W105" s="44">
        <v>0</v>
      </c>
      <c r="X105" s="44">
        <v>260512</v>
      </c>
      <c r="Y105" s="44">
        <v>0</v>
      </c>
      <c r="Z105" s="44">
        <v>0</v>
      </c>
      <c r="AA105" s="44">
        <v>9264780</v>
      </c>
      <c r="AB105" s="44">
        <v>100000</v>
      </c>
    </row>
    <row r="106" spans="1:28" x14ac:dyDescent="0.3">
      <c r="A106" s="46" t="s">
        <v>215</v>
      </c>
      <c r="B106" t="s">
        <v>2259</v>
      </c>
      <c r="C106">
        <v>1</v>
      </c>
      <c r="D106">
        <v>0</v>
      </c>
      <c r="E106" s="44">
        <v>16177430</v>
      </c>
      <c r="F106" s="44">
        <v>0</v>
      </c>
      <c r="G106" s="44">
        <v>0</v>
      </c>
      <c r="H106" s="44">
        <v>18047</v>
      </c>
      <c r="I106" s="44">
        <v>2401854</v>
      </c>
      <c r="J106" s="44">
        <v>3643605</v>
      </c>
      <c r="K106" s="44">
        <v>142407</v>
      </c>
      <c r="L106" s="44">
        <v>0</v>
      </c>
      <c r="M106" s="44">
        <v>0</v>
      </c>
      <c r="N106" s="44">
        <v>0</v>
      </c>
      <c r="O106" s="44">
        <v>0</v>
      </c>
      <c r="P106" s="44">
        <v>2426581</v>
      </c>
      <c r="Q106" s="44">
        <v>260131</v>
      </c>
      <c r="R106" s="44">
        <v>31081</v>
      </c>
      <c r="S106" s="44">
        <v>28387</v>
      </c>
      <c r="T106" s="44">
        <v>11844</v>
      </c>
      <c r="U106" s="44">
        <v>112015</v>
      </c>
      <c r="V106" s="44">
        <v>34578</v>
      </c>
      <c r="W106" s="44">
        <v>0</v>
      </c>
      <c r="X106" s="44">
        <v>134322</v>
      </c>
      <c r="Y106" s="44">
        <v>0</v>
      </c>
      <c r="Z106" s="44">
        <v>0</v>
      </c>
      <c r="AA106" s="44">
        <v>25422282</v>
      </c>
      <c r="AB106" s="44">
        <v>0</v>
      </c>
    </row>
    <row r="107" spans="1:28" x14ac:dyDescent="0.3">
      <c r="A107" s="46" t="s">
        <v>217</v>
      </c>
      <c r="B107" t="s">
        <v>2260</v>
      </c>
      <c r="C107">
        <v>1</v>
      </c>
      <c r="D107">
        <v>0</v>
      </c>
      <c r="E107" s="44">
        <v>9488871</v>
      </c>
      <c r="F107" s="44">
        <v>0</v>
      </c>
      <c r="G107" s="44">
        <v>0</v>
      </c>
      <c r="H107" s="44">
        <v>0</v>
      </c>
      <c r="I107" s="44">
        <v>916320</v>
      </c>
      <c r="J107" s="44">
        <v>1200788</v>
      </c>
      <c r="K107" s="44">
        <v>0</v>
      </c>
      <c r="L107" s="44">
        <v>0</v>
      </c>
      <c r="M107" s="44">
        <v>0</v>
      </c>
      <c r="N107" s="44">
        <v>0</v>
      </c>
      <c r="O107" s="44">
        <v>0</v>
      </c>
      <c r="P107" s="44">
        <v>1008726</v>
      </c>
      <c r="Q107" s="44">
        <v>122885</v>
      </c>
      <c r="R107" s="44">
        <v>0</v>
      </c>
      <c r="S107" s="44">
        <v>10156</v>
      </c>
      <c r="T107" s="44">
        <v>4238</v>
      </c>
      <c r="U107" s="44">
        <v>39494</v>
      </c>
      <c r="V107" s="44">
        <v>12699</v>
      </c>
      <c r="W107" s="44">
        <v>0</v>
      </c>
      <c r="X107" s="44">
        <v>85523</v>
      </c>
      <c r="Y107" s="44">
        <v>0</v>
      </c>
      <c r="Z107" s="44">
        <v>0</v>
      </c>
      <c r="AA107" s="44">
        <v>12889700</v>
      </c>
      <c r="AB107" s="44">
        <v>100000</v>
      </c>
    </row>
    <row r="108" spans="1:28" x14ac:dyDescent="0.3">
      <c r="A108" s="46" t="s">
        <v>222</v>
      </c>
      <c r="B108" t="s">
        <v>2261</v>
      </c>
      <c r="C108">
        <v>1</v>
      </c>
      <c r="D108">
        <v>0</v>
      </c>
      <c r="E108" s="44">
        <v>672621</v>
      </c>
      <c r="F108" s="44">
        <v>0</v>
      </c>
      <c r="G108" s="44">
        <v>100000</v>
      </c>
      <c r="H108" s="44">
        <v>42</v>
      </c>
      <c r="I108" s="44">
        <v>20880</v>
      </c>
      <c r="J108" s="44">
        <v>41774</v>
      </c>
      <c r="K108" s="44">
        <v>0</v>
      </c>
      <c r="L108" s="44">
        <v>0</v>
      </c>
      <c r="M108" s="44">
        <v>0</v>
      </c>
      <c r="N108" s="44">
        <v>0</v>
      </c>
      <c r="O108" s="44">
        <v>0</v>
      </c>
      <c r="P108" s="44">
        <v>153833</v>
      </c>
      <c r="Q108" s="44">
        <v>0</v>
      </c>
      <c r="R108" s="44">
        <v>0</v>
      </c>
      <c r="S108" s="44">
        <v>959</v>
      </c>
      <c r="T108" s="44">
        <v>400</v>
      </c>
      <c r="U108" s="44">
        <v>3437</v>
      </c>
      <c r="V108" s="44">
        <v>0</v>
      </c>
      <c r="W108" s="44">
        <v>0</v>
      </c>
      <c r="X108" s="44">
        <v>16200</v>
      </c>
      <c r="Y108" s="44">
        <v>1318</v>
      </c>
      <c r="Z108" s="44">
        <v>0</v>
      </c>
      <c r="AA108" s="44">
        <v>1011464</v>
      </c>
      <c r="AB108" s="44">
        <v>0</v>
      </c>
    </row>
    <row r="109" spans="1:28" x14ac:dyDescent="0.3">
      <c r="A109" s="46" t="s">
        <v>228</v>
      </c>
      <c r="B109" t="s">
        <v>2262</v>
      </c>
      <c r="C109">
        <v>1</v>
      </c>
      <c r="D109">
        <v>0</v>
      </c>
      <c r="E109" s="44">
        <v>1124059</v>
      </c>
      <c r="F109" s="44">
        <v>0</v>
      </c>
      <c r="G109" s="44">
        <v>237714</v>
      </c>
      <c r="H109" s="44">
        <v>130</v>
      </c>
      <c r="I109" s="44">
        <v>49446</v>
      </c>
      <c r="J109" s="44">
        <v>114505</v>
      </c>
      <c r="K109" s="44">
        <v>0</v>
      </c>
      <c r="L109" s="44">
        <v>0</v>
      </c>
      <c r="M109" s="44">
        <v>0</v>
      </c>
      <c r="N109" s="44">
        <v>0</v>
      </c>
      <c r="O109" s="44">
        <v>0</v>
      </c>
      <c r="P109" s="44">
        <v>241401</v>
      </c>
      <c r="Q109" s="44">
        <v>0</v>
      </c>
      <c r="R109" s="44">
        <v>63768</v>
      </c>
      <c r="S109" s="44">
        <v>3251</v>
      </c>
      <c r="T109" s="44">
        <v>1356</v>
      </c>
      <c r="U109" s="44">
        <v>12873</v>
      </c>
      <c r="V109" s="44">
        <v>0</v>
      </c>
      <c r="W109" s="44">
        <v>0</v>
      </c>
      <c r="X109" s="44">
        <v>0</v>
      </c>
      <c r="Y109" s="44">
        <v>0</v>
      </c>
      <c r="Z109" s="44">
        <v>0</v>
      </c>
      <c r="AA109" s="44">
        <v>1848503</v>
      </c>
      <c r="AB109" s="44">
        <v>100000</v>
      </c>
    </row>
    <row r="110" spans="1:28" x14ac:dyDescent="0.3">
      <c r="A110" s="46" t="s">
        <v>224</v>
      </c>
      <c r="B110" t="s">
        <v>1527</v>
      </c>
      <c r="C110">
        <v>1</v>
      </c>
      <c r="D110">
        <v>0</v>
      </c>
      <c r="E110" s="44">
        <v>3878744</v>
      </c>
      <c r="F110" s="44">
        <v>0</v>
      </c>
      <c r="G110" s="44">
        <v>70000</v>
      </c>
      <c r="H110" s="44">
        <v>0</v>
      </c>
      <c r="I110" s="44">
        <v>562480</v>
      </c>
      <c r="J110" s="44">
        <v>565818</v>
      </c>
      <c r="K110" s="44">
        <v>0</v>
      </c>
      <c r="L110" s="44">
        <v>0</v>
      </c>
      <c r="M110" s="44">
        <v>0</v>
      </c>
      <c r="N110" s="44">
        <v>0</v>
      </c>
      <c r="O110" s="44">
        <v>0</v>
      </c>
      <c r="P110" s="44">
        <v>727354</v>
      </c>
      <c r="Q110" s="44">
        <v>19234</v>
      </c>
      <c r="R110" s="44">
        <v>611</v>
      </c>
      <c r="S110" s="44">
        <v>5797</v>
      </c>
      <c r="T110" s="44">
        <v>2419</v>
      </c>
      <c r="U110" s="44">
        <v>22485</v>
      </c>
      <c r="V110" s="44">
        <v>5947</v>
      </c>
      <c r="W110" s="44">
        <v>0</v>
      </c>
      <c r="X110" s="44">
        <v>80000</v>
      </c>
      <c r="Y110" s="44">
        <v>0</v>
      </c>
      <c r="Z110" s="44">
        <v>0</v>
      </c>
      <c r="AA110" s="44">
        <v>5940889</v>
      </c>
      <c r="AB110" s="44">
        <v>100000</v>
      </c>
    </row>
    <row r="111" spans="1:28" x14ac:dyDescent="0.3">
      <c r="A111" s="46" t="s">
        <v>226</v>
      </c>
      <c r="B111" t="s">
        <v>2263</v>
      </c>
      <c r="C111">
        <v>1</v>
      </c>
      <c r="D111">
        <v>0</v>
      </c>
      <c r="E111" s="44">
        <v>6118187</v>
      </c>
      <c r="F111" s="44">
        <v>0</v>
      </c>
      <c r="G111" s="44">
        <v>181328</v>
      </c>
      <c r="H111" s="44">
        <v>0</v>
      </c>
      <c r="I111" s="44">
        <v>806531</v>
      </c>
      <c r="J111" s="44">
        <v>1224440</v>
      </c>
      <c r="K111" s="44">
        <v>188416</v>
      </c>
      <c r="L111" s="44">
        <v>0</v>
      </c>
      <c r="M111" s="44">
        <v>0</v>
      </c>
      <c r="N111" s="44">
        <v>0</v>
      </c>
      <c r="O111" s="44">
        <v>0</v>
      </c>
      <c r="P111" s="44">
        <v>567735</v>
      </c>
      <c r="Q111" s="44">
        <v>87623</v>
      </c>
      <c r="R111" s="44">
        <v>135721</v>
      </c>
      <c r="S111" s="44">
        <v>11430</v>
      </c>
      <c r="T111" s="44">
        <v>4769</v>
      </c>
      <c r="U111" s="44">
        <v>43862</v>
      </c>
      <c r="V111" s="44">
        <v>9435</v>
      </c>
      <c r="W111" s="44">
        <v>0</v>
      </c>
      <c r="X111" s="44">
        <v>0</v>
      </c>
      <c r="Y111" s="44">
        <v>16795</v>
      </c>
      <c r="Z111" s="44">
        <v>0</v>
      </c>
      <c r="AA111" s="44">
        <v>9396272</v>
      </c>
      <c r="AB111" s="44">
        <v>0</v>
      </c>
    </row>
    <row r="112" spans="1:28" x14ac:dyDescent="0.3">
      <c r="A112" s="46" t="s">
        <v>230</v>
      </c>
      <c r="B112" t="s">
        <v>2264</v>
      </c>
      <c r="C112">
        <v>1</v>
      </c>
      <c r="D112">
        <v>0</v>
      </c>
      <c r="E112" s="44">
        <v>2798747</v>
      </c>
      <c r="F112" s="44">
        <v>0</v>
      </c>
      <c r="G112" s="44">
        <v>100000</v>
      </c>
      <c r="H112" s="44">
        <v>0</v>
      </c>
      <c r="I112" s="44">
        <v>590273</v>
      </c>
      <c r="J112" s="44">
        <v>404876</v>
      </c>
      <c r="K112" s="44">
        <v>0</v>
      </c>
      <c r="L112" s="44">
        <v>0</v>
      </c>
      <c r="M112" s="44">
        <v>0</v>
      </c>
      <c r="N112" s="44">
        <v>0</v>
      </c>
      <c r="O112" s="44">
        <v>0</v>
      </c>
      <c r="P112" s="44">
        <v>356022</v>
      </c>
      <c r="Q112" s="44">
        <v>3979</v>
      </c>
      <c r="R112" s="44">
        <v>45796</v>
      </c>
      <c r="S112" s="44">
        <v>3910</v>
      </c>
      <c r="T112" s="44">
        <v>1631</v>
      </c>
      <c r="U112" s="44">
        <v>12932</v>
      </c>
      <c r="V112" s="44">
        <v>3783</v>
      </c>
      <c r="W112" s="44">
        <v>0</v>
      </c>
      <c r="X112" s="44">
        <v>34623</v>
      </c>
      <c r="Y112" s="44">
        <v>3938</v>
      </c>
      <c r="Z112" s="44">
        <v>0</v>
      </c>
      <c r="AA112" s="44">
        <v>4360510</v>
      </c>
      <c r="AB112" s="44">
        <v>100000</v>
      </c>
    </row>
    <row r="113" spans="1:28" x14ac:dyDescent="0.3">
      <c r="A113" s="46" t="s">
        <v>232</v>
      </c>
      <c r="B113" t="s">
        <v>2265</v>
      </c>
      <c r="C113">
        <v>1</v>
      </c>
      <c r="D113">
        <v>0</v>
      </c>
      <c r="E113" s="44">
        <v>4853827</v>
      </c>
      <c r="F113" s="44">
        <v>0</v>
      </c>
      <c r="G113" s="44">
        <v>249655</v>
      </c>
      <c r="H113" s="44">
        <v>2997</v>
      </c>
      <c r="I113" s="44">
        <v>387691</v>
      </c>
      <c r="J113" s="44">
        <v>784172</v>
      </c>
      <c r="K113" s="44">
        <v>0</v>
      </c>
      <c r="L113" s="44">
        <v>0</v>
      </c>
      <c r="M113" s="44">
        <v>0</v>
      </c>
      <c r="N113" s="44">
        <v>0</v>
      </c>
      <c r="O113" s="44">
        <v>0</v>
      </c>
      <c r="P113" s="44">
        <v>371269</v>
      </c>
      <c r="Q113" s="44">
        <v>9405</v>
      </c>
      <c r="R113" s="44">
        <v>0</v>
      </c>
      <c r="S113" s="44">
        <v>4659</v>
      </c>
      <c r="T113" s="44">
        <v>1944</v>
      </c>
      <c r="U113" s="44">
        <v>15728</v>
      </c>
      <c r="V113" s="44">
        <v>3116</v>
      </c>
      <c r="W113" s="44">
        <v>0</v>
      </c>
      <c r="X113" s="44">
        <v>0</v>
      </c>
      <c r="Y113" s="44">
        <v>3994</v>
      </c>
      <c r="Z113" s="44">
        <v>0</v>
      </c>
      <c r="AA113" s="44">
        <v>6688457</v>
      </c>
      <c r="AB113" s="44">
        <v>100000</v>
      </c>
    </row>
    <row r="114" spans="1:28" x14ac:dyDescent="0.3">
      <c r="A114" s="46" t="s">
        <v>234</v>
      </c>
      <c r="B114" t="s">
        <v>2266</v>
      </c>
      <c r="C114">
        <v>1</v>
      </c>
      <c r="D114">
        <v>0</v>
      </c>
      <c r="E114" s="44">
        <v>2366881</v>
      </c>
      <c r="F114" s="44">
        <v>0</v>
      </c>
      <c r="G114" s="44">
        <v>70000</v>
      </c>
      <c r="H114" s="44">
        <v>0</v>
      </c>
      <c r="I114" s="44">
        <v>116601</v>
      </c>
      <c r="J114" s="44">
        <v>232505</v>
      </c>
      <c r="K114" s="44">
        <v>6382</v>
      </c>
      <c r="L114" s="44">
        <v>0</v>
      </c>
      <c r="M114" s="44">
        <v>0</v>
      </c>
      <c r="N114" s="44">
        <v>0</v>
      </c>
      <c r="O114" s="44">
        <v>0</v>
      </c>
      <c r="P114" s="44">
        <v>342956</v>
      </c>
      <c r="Q114" s="44">
        <v>22562</v>
      </c>
      <c r="R114" s="44">
        <v>19203</v>
      </c>
      <c r="S114" s="44">
        <v>5168</v>
      </c>
      <c r="T114" s="44">
        <v>2156</v>
      </c>
      <c r="U114" s="44">
        <v>19863</v>
      </c>
      <c r="V114" s="44">
        <v>0</v>
      </c>
      <c r="W114" s="44">
        <v>0</v>
      </c>
      <c r="X114" s="44">
        <v>48000</v>
      </c>
      <c r="Y114" s="44">
        <v>10960</v>
      </c>
      <c r="Z114" s="44">
        <v>0</v>
      </c>
      <c r="AA114" s="44">
        <v>3263237</v>
      </c>
      <c r="AB114" s="44">
        <v>100000</v>
      </c>
    </row>
    <row r="115" spans="1:28" x14ac:dyDescent="0.3">
      <c r="A115" s="46" t="s">
        <v>236</v>
      </c>
      <c r="B115" t="s">
        <v>2267</v>
      </c>
      <c r="C115">
        <v>1</v>
      </c>
      <c r="D115">
        <v>0</v>
      </c>
      <c r="E115" s="44">
        <v>2447135</v>
      </c>
      <c r="F115" s="44">
        <v>0</v>
      </c>
      <c r="G115" s="44">
        <v>192600</v>
      </c>
      <c r="H115" s="44">
        <v>0</v>
      </c>
      <c r="I115" s="44">
        <v>275731</v>
      </c>
      <c r="J115" s="44">
        <v>110276</v>
      </c>
      <c r="K115" s="44">
        <v>0</v>
      </c>
      <c r="L115" s="44">
        <v>0</v>
      </c>
      <c r="M115" s="44">
        <v>0</v>
      </c>
      <c r="N115" s="44">
        <v>0</v>
      </c>
      <c r="O115" s="44">
        <v>0</v>
      </c>
      <c r="P115" s="44">
        <v>270491</v>
      </c>
      <c r="Q115" s="44">
        <v>2671</v>
      </c>
      <c r="R115" s="44">
        <v>48109</v>
      </c>
      <c r="S115" s="44">
        <v>3700</v>
      </c>
      <c r="T115" s="44">
        <v>1544</v>
      </c>
      <c r="U115" s="44">
        <v>13922</v>
      </c>
      <c r="V115" s="44">
        <v>0</v>
      </c>
      <c r="W115" s="44">
        <v>0</v>
      </c>
      <c r="X115" s="44">
        <v>28350</v>
      </c>
      <c r="Y115" s="44">
        <v>290</v>
      </c>
      <c r="Z115" s="44">
        <v>0</v>
      </c>
      <c r="AA115" s="44">
        <v>3394819</v>
      </c>
      <c r="AB115" s="44">
        <v>0</v>
      </c>
    </row>
    <row r="116" spans="1:28" x14ac:dyDescent="0.3">
      <c r="A116" s="46" t="s">
        <v>238</v>
      </c>
      <c r="B116" t="s">
        <v>2268</v>
      </c>
      <c r="C116">
        <v>1</v>
      </c>
      <c r="D116">
        <v>0</v>
      </c>
      <c r="E116" s="44">
        <v>11553992</v>
      </c>
      <c r="F116" s="44">
        <v>0</v>
      </c>
      <c r="G116" s="44">
        <v>125580</v>
      </c>
      <c r="H116" s="44">
        <v>3318</v>
      </c>
      <c r="I116" s="44">
        <v>1239137</v>
      </c>
      <c r="J116" s="44">
        <v>2918363</v>
      </c>
      <c r="K116" s="44">
        <v>0</v>
      </c>
      <c r="L116" s="44">
        <v>0</v>
      </c>
      <c r="M116" s="44">
        <v>0</v>
      </c>
      <c r="N116" s="44">
        <v>0</v>
      </c>
      <c r="O116" s="44">
        <v>0</v>
      </c>
      <c r="P116" s="44">
        <v>2871515</v>
      </c>
      <c r="Q116" s="44">
        <v>296466</v>
      </c>
      <c r="R116" s="44">
        <v>0</v>
      </c>
      <c r="S116" s="44">
        <v>16223</v>
      </c>
      <c r="T116" s="44">
        <v>6769</v>
      </c>
      <c r="U116" s="44">
        <v>60522</v>
      </c>
      <c r="V116" s="44">
        <v>20862</v>
      </c>
      <c r="W116" s="44">
        <v>0</v>
      </c>
      <c r="X116" s="44">
        <v>83978</v>
      </c>
      <c r="Y116" s="44">
        <v>0</v>
      </c>
      <c r="Z116" s="44">
        <v>0</v>
      </c>
      <c r="AA116" s="44">
        <v>19196725</v>
      </c>
      <c r="AB116" s="44">
        <v>100000</v>
      </c>
    </row>
    <row r="117" spans="1:28" x14ac:dyDescent="0.3">
      <c r="A117" s="46" t="s">
        <v>242</v>
      </c>
      <c r="B117" t="s">
        <v>2269</v>
      </c>
      <c r="C117">
        <v>1</v>
      </c>
      <c r="D117">
        <v>0</v>
      </c>
      <c r="E117" s="44">
        <v>4145174</v>
      </c>
      <c r="F117" s="44">
        <v>0</v>
      </c>
      <c r="G117" s="44">
        <v>92649</v>
      </c>
      <c r="H117" s="44">
        <v>0</v>
      </c>
      <c r="I117" s="44">
        <v>502449</v>
      </c>
      <c r="J117" s="44">
        <v>360355</v>
      </c>
      <c r="K117" s="44">
        <v>0</v>
      </c>
      <c r="L117" s="44">
        <v>0</v>
      </c>
      <c r="M117" s="44">
        <v>0</v>
      </c>
      <c r="N117" s="44">
        <v>0</v>
      </c>
      <c r="O117" s="44">
        <v>0</v>
      </c>
      <c r="P117" s="44">
        <v>520138</v>
      </c>
      <c r="Q117" s="44">
        <v>38191</v>
      </c>
      <c r="R117" s="44">
        <v>137984</v>
      </c>
      <c r="S117" s="44">
        <v>4015</v>
      </c>
      <c r="T117" s="44">
        <v>1675</v>
      </c>
      <c r="U117" s="44">
        <v>16368</v>
      </c>
      <c r="V117" s="44">
        <v>3865</v>
      </c>
      <c r="W117" s="44">
        <v>0</v>
      </c>
      <c r="X117" s="44">
        <v>39199</v>
      </c>
      <c r="Y117" s="44">
        <v>0</v>
      </c>
      <c r="Z117" s="44">
        <v>0</v>
      </c>
      <c r="AA117" s="44">
        <v>5862062</v>
      </c>
      <c r="AB117" s="44">
        <v>100000</v>
      </c>
    </row>
    <row r="118" spans="1:28" x14ac:dyDescent="0.3">
      <c r="A118" s="46" t="s">
        <v>240</v>
      </c>
      <c r="B118" t="s">
        <v>2270</v>
      </c>
      <c r="C118">
        <v>1</v>
      </c>
      <c r="D118">
        <v>0</v>
      </c>
      <c r="E118" s="44">
        <v>3147857</v>
      </c>
      <c r="F118" s="44">
        <v>0</v>
      </c>
      <c r="G118" s="44">
        <v>100000</v>
      </c>
      <c r="H118" s="44">
        <v>3674</v>
      </c>
      <c r="I118" s="44">
        <v>578823</v>
      </c>
      <c r="J118" s="44">
        <v>796363</v>
      </c>
      <c r="K118" s="44">
        <v>0</v>
      </c>
      <c r="L118" s="44">
        <v>0</v>
      </c>
      <c r="M118" s="44">
        <v>0</v>
      </c>
      <c r="N118" s="44">
        <v>0</v>
      </c>
      <c r="O118" s="44">
        <v>0</v>
      </c>
      <c r="P118" s="44">
        <v>487859</v>
      </c>
      <c r="Q118" s="44">
        <v>28744</v>
      </c>
      <c r="R118" s="44">
        <v>15513</v>
      </c>
      <c r="S118" s="44">
        <v>5078</v>
      </c>
      <c r="T118" s="44">
        <v>2119</v>
      </c>
      <c r="U118" s="44">
        <v>17941</v>
      </c>
      <c r="V118" s="44">
        <v>3806</v>
      </c>
      <c r="W118" s="44">
        <v>0</v>
      </c>
      <c r="X118" s="44">
        <v>56250</v>
      </c>
      <c r="Y118" s="44">
        <v>0</v>
      </c>
      <c r="Z118" s="44">
        <v>0</v>
      </c>
      <c r="AA118" s="44">
        <v>5244027</v>
      </c>
      <c r="AB118" s="44">
        <v>100000</v>
      </c>
    </row>
    <row r="119" spans="1:28" x14ac:dyDescent="0.3">
      <c r="A119" s="46" t="s">
        <v>244</v>
      </c>
      <c r="B119" t="s">
        <v>2271</v>
      </c>
      <c r="C119">
        <v>1</v>
      </c>
      <c r="D119">
        <v>0</v>
      </c>
      <c r="E119" s="44">
        <v>10079943</v>
      </c>
      <c r="F119" s="44">
        <v>0</v>
      </c>
      <c r="G119" s="44">
        <v>117847</v>
      </c>
      <c r="H119" s="44">
        <v>0</v>
      </c>
      <c r="I119" s="44">
        <v>1309512</v>
      </c>
      <c r="J119" s="44">
        <v>782517</v>
      </c>
      <c r="K119" s="44">
        <v>0</v>
      </c>
      <c r="L119" s="44">
        <v>0</v>
      </c>
      <c r="M119" s="44">
        <v>0</v>
      </c>
      <c r="N119" s="44">
        <v>0</v>
      </c>
      <c r="O119" s="44">
        <v>0</v>
      </c>
      <c r="P119" s="44">
        <v>1365217</v>
      </c>
      <c r="Q119" s="44">
        <v>252708</v>
      </c>
      <c r="R119" s="44">
        <v>104043</v>
      </c>
      <c r="S119" s="44">
        <v>13272</v>
      </c>
      <c r="T119" s="44">
        <v>5538</v>
      </c>
      <c r="U119" s="44">
        <v>51377</v>
      </c>
      <c r="V119" s="44">
        <v>14130</v>
      </c>
      <c r="W119" s="44">
        <v>0</v>
      </c>
      <c r="X119" s="44">
        <v>105496</v>
      </c>
      <c r="Y119" s="44">
        <v>0</v>
      </c>
      <c r="Z119" s="44">
        <v>0</v>
      </c>
      <c r="AA119" s="44">
        <v>14201600</v>
      </c>
      <c r="AB119" s="44">
        <v>100000</v>
      </c>
    </row>
    <row r="120" spans="1:28" x14ac:dyDescent="0.3">
      <c r="A120" s="46" t="s">
        <v>249</v>
      </c>
      <c r="B120" t="s">
        <v>2272</v>
      </c>
      <c r="C120">
        <v>1</v>
      </c>
      <c r="D120">
        <v>0</v>
      </c>
      <c r="E120" s="44">
        <v>19489651</v>
      </c>
      <c r="F120" s="44">
        <v>0</v>
      </c>
      <c r="G120" s="44">
        <v>0</v>
      </c>
      <c r="H120" s="44">
        <v>0</v>
      </c>
      <c r="I120" s="44">
        <v>2594642</v>
      </c>
      <c r="J120" s="44">
        <v>4023942</v>
      </c>
      <c r="K120" s="44">
        <v>851191</v>
      </c>
      <c r="L120" s="44">
        <v>0</v>
      </c>
      <c r="M120" s="44">
        <v>0</v>
      </c>
      <c r="N120" s="44">
        <v>0</v>
      </c>
      <c r="O120" s="44">
        <v>0</v>
      </c>
      <c r="P120" s="44">
        <v>1717065</v>
      </c>
      <c r="Q120" s="44">
        <v>511340</v>
      </c>
      <c r="R120" s="44">
        <v>957252</v>
      </c>
      <c r="S120" s="44">
        <v>42139</v>
      </c>
      <c r="T120" s="44">
        <v>17581</v>
      </c>
      <c r="U120" s="44">
        <v>176964</v>
      </c>
      <c r="V120" s="44">
        <v>38258</v>
      </c>
      <c r="W120" s="44">
        <v>0</v>
      </c>
      <c r="X120" s="44">
        <v>373181</v>
      </c>
      <c r="Y120" s="44">
        <v>0</v>
      </c>
      <c r="Z120" s="44">
        <v>0</v>
      </c>
      <c r="AA120" s="44">
        <v>30793206</v>
      </c>
      <c r="AB120" s="44">
        <v>100000</v>
      </c>
    </row>
    <row r="121" spans="1:28" x14ac:dyDescent="0.3">
      <c r="A121" s="46" t="s">
        <v>251</v>
      </c>
      <c r="B121" t="s">
        <v>2273</v>
      </c>
      <c r="C121">
        <v>1</v>
      </c>
      <c r="D121">
        <v>0</v>
      </c>
      <c r="E121" s="44">
        <v>9010389</v>
      </c>
      <c r="F121" s="44">
        <v>0</v>
      </c>
      <c r="G121" s="44">
        <v>0</v>
      </c>
      <c r="H121" s="44">
        <v>0</v>
      </c>
      <c r="I121" s="44">
        <v>1443254</v>
      </c>
      <c r="J121" s="44">
        <v>605112</v>
      </c>
      <c r="K121" s="44">
        <v>0</v>
      </c>
      <c r="L121" s="44">
        <v>0</v>
      </c>
      <c r="M121" s="44">
        <v>0</v>
      </c>
      <c r="N121" s="44">
        <v>0</v>
      </c>
      <c r="O121" s="44">
        <v>0</v>
      </c>
      <c r="P121" s="44">
        <v>924183</v>
      </c>
      <c r="Q121" s="44">
        <v>250568</v>
      </c>
      <c r="R121" s="44">
        <v>528065</v>
      </c>
      <c r="S121" s="44">
        <v>20867</v>
      </c>
      <c r="T121" s="44">
        <v>8706</v>
      </c>
      <c r="U121" s="44">
        <v>87550</v>
      </c>
      <c r="V121" s="44">
        <v>21878</v>
      </c>
      <c r="W121" s="44">
        <v>0</v>
      </c>
      <c r="X121" s="44">
        <v>95760</v>
      </c>
      <c r="Y121" s="44">
        <v>0</v>
      </c>
      <c r="Z121" s="44">
        <v>0</v>
      </c>
      <c r="AA121" s="44">
        <v>12996332</v>
      </c>
      <c r="AB121" s="44">
        <v>0</v>
      </c>
    </row>
    <row r="122" spans="1:28" x14ac:dyDescent="0.3">
      <c r="A122" s="46" t="s">
        <v>253</v>
      </c>
      <c r="B122" t="s">
        <v>2274</v>
      </c>
      <c r="C122">
        <v>1</v>
      </c>
      <c r="D122">
        <v>0</v>
      </c>
      <c r="E122" s="44">
        <v>19077548</v>
      </c>
      <c r="F122" s="44">
        <v>0</v>
      </c>
      <c r="G122" s="44">
        <v>727915</v>
      </c>
      <c r="H122" s="44">
        <v>31268</v>
      </c>
      <c r="I122" s="44">
        <v>4919470</v>
      </c>
      <c r="J122" s="44">
        <v>2548169</v>
      </c>
      <c r="K122" s="44">
        <v>0</v>
      </c>
      <c r="L122" s="44">
        <v>0</v>
      </c>
      <c r="M122" s="44">
        <v>0</v>
      </c>
      <c r="N122" s="44">
        <v>0</v>
      </c>
      <c r="O122" s="44">
        <v>0</v>
      </c>
      <c r="P122" s="44">
        <v>2462457</v>
      </c>
      <c r="Q122" s="44">
        <v>251194</v>
      </c>
      <c r="R122" s="44">
        <v>1072256</v>
      </c>
      <c r="S122" s="44">
        <v>54168</v>
      </c>
      <c r="T122" s="44">
        <v>22600</v>
      </c>
      <c r="U122" s="44">
        <v>218612</v>
      </c>
      <c r="V122" s="44">
        <v>50229</v>
      </c>
      <c r="W122" s="44">
        <v>0</v>
      </c>
      <c r="X122" s="44">
        <v>1462768</v>
      </c>
      <c r="Y122" s="44">
        <v>0</v>
      </c>
      <c r="Z122" s="44">
        <v>0</v>
      </c>
      <c r="AA122" s="44">
        <v>32898654</v>
      </c>
      <c r="AB122" s="44">
        <v>0</v>
      </c>
    </row>
    <row r="123" spans="1:28" x14ac:dyDescent="0.3">
      <c r="A123" s="46" t="s">
        <v>257</v>
      </c>
      <c r="B123" t="s">
        <v>2275</v>
      </c>
      <c r="C123">
        <v>1</v>
      </c>
      <c r="D123">
        <v>0</v>
      </c>
      <c r="E123" s="44">
        <v>4004399</v>
      </c>
      <c r="F123" s="44">
        <v>0</v>
      </c>
      <c r="G123" s="44">
        <v>232682</v>
      </c>
      <c r="H123" s="44">
        <v>0</v>
      </c>
      <c r="I123" s="44">
        <v>321734</v>
      </c>
      <c r="J123" s="44">
        <v>969463</v>
      </c>
      <c r="K123" s="44">
        <v>0</v>
      </c>
      <c r="L123" s="44">
        <v>0</v>
      </c>
      <c r="M123" s="44">
        <v>0</v>
      </c>
      <c r="N123" s="44">
        <v>0</v>
      </c>
      <c r="O123" s="44">
        <v>0</v>
      </c>
      <c r="P123" s="44">
        <v>343021</v>
      </c>
      <c r="Q123" s="44">
        <v>0</v>
      </c>
      <c r="R123" s="44">
        <v>100635</v>
      </c>
      <c r="S123" s="44">
        <v>15010</v>
      </c>
      <c r="T123" s="44">
        <v>6263</v>
      </c>
      <c r="U123" s="44">
        <v>38037</v>
      </c>
      <c r="V123" s="44">
        <v>242</v>
      </c>
      <c r="W123" s="44">
        <v>0</v>
      </c>
      <c r="X123" s="44">
        <v>77002</v>
      </c>
      <c r="Y123" s="44">
        <v>0</v>
      </c>
      <c r="Z123" s="44">
        <v>0</v>
      </c>
      <c r="AA123" s="44">
        <v>6108488</v>
      </c>
      <c r="AB123" s="44">
        <v>0</v>
      </c>
    </row>
    <row r="124" spans="1:28" x14ac:dyDescent="0.3">
      <c r="A124" s="46" t="s">
        <v>259</v>
      </c>
      <c r="B124" t="s">
        <v>2276</v>
      </c>
      <c r="C124">
        <v>1</v>
      </c>
      <c r="D124">
        <v>0</v>
      </c>
      <c r="E124" s="44">
        <v>3708789</v>
      </c>
      <c r="F124" s="44">
        <v>0</v>
      </c>
      <c r="G124" s="44">
        <v>505490</v>
      </c>
      <c r="H124" s="44">
        <v>3512</v>
      </c>
      <c r="I124" s="44">
        <v>1238272</v>
      </c>
      <c r="J124" s="44">
        <v>695225</v>
      </c>
      <c r="K124" s="44">
        <v>0</v>
      </c>
      <c r="L124" s="44">
        <v>0</v>
      </c>
      <c r="M124" s="44">
        <v>0</v>
      </c>
      <c r="N124" s="44">
        <v>0</v>
      </c>
      <c r="O124" s="44">
        <v>0</v>
      </c>
      <c r="P124" s="44">
        <v>1127073</v>
      </c>
      <c r="Q124" s="44">
        <v>135318</v>
      </c>
      <c r="R124" s="44">
        <v>110934</v>
      </c>
      <c r="S124" s="44">
        <v>22845</v>
      </c>
      <c r="T124" s="44">
        <v>9531</v>
      </c>
      <c r="U124" s="44">
        <v>71240</v>
      </c>
      <c r="V124" s="44">
        <v>15537</v>
      </c>
      <c r="W124" s="44">
        <v>0</v>
      </c>
      <c r="X124" s="44">
        <v>0</v>
      </c>
      <c r="Y124" s="44">
        <v>0</v>
      </c>
      <c r="Z124" s="44">
        <v>0</v>
      </c>
      <c r="AA124" s="44">
        <v>7643766</v>
      </c>
      <c r="AB124" s="44">
        <v>0</v>
      </c>
    </row>
    <row r="125" spans="1:28" x14ac:dyDescent="0.3">
      <c r="A125" s="46" t="s">
        <v>261</v>
      </c>
      <c r="B125" t="s">
        <v>2277</v>
      </c>
      <c r="C125">
        <v>1</v>
      </c>
      <c r="D125">
        <v>0</v>
      </c>
      <c r="E125" s="44">
        <v>5832222</v>
      </c>
      <c r="F125" s="44">
        <v>0</v>
      </c>
      <c r="G125" s="44">
        <v>27384</v>
      </c>
      <c r="H125" s="44">
        <v>2521</v>
      </c>
      <c r="I125" s="44">
        <v>470587</v>
      </c>
      <c r="J125" s="44">
        <v>519274</v>
      </c>
      <c r="K125" s="44">
        <v>0</v>
      </c>
      <c r="L125" s="44">
        <v>0</v>
      </c>
      <c r="M125" s="44">
        <v>0</v>
      </c>
      <c r="N125" s="44">
        <v>0</v>
      </c>
      <c r="O125" s="44">
        <v>0</v>
      </c>
      <c r="P125" s="44">
        <v>470565</v>
      </c>
      <c r="Q125" s="44">
        <v>9057</v>
      </c>
      <c r="R125" s="44">
        <v>183400</v>
      </c>
      <c r="S125" s="44">
        <v>13197</v>
      </c>
      <c r="T125" s="44">
        <v>5506</v>
      </c>
      <c r="U125" s="44">
        <v>53474</v>
      </c>
      <c r="V125" s="44">
        <v>0</v>
      </c>
      <c r="W125" s="44">
        <v>0</v>
      </c>
      <c r="X125" s="44">
        <v>0</v>
      </c>
      <c r="Y125" s="44">
        <v>2989</v>
      </c>
      <c r="Z125" s="44">
        <v>0</v>
      </c>
      <c r="AA125" s="44">
        <v>7590176</v>
      </c>
      <c r="AB125" s="44">
        <v>0</v>
      </c>
    </row>
    <row r="126" spans="1:28" x14ac:dyDescent="0.3">
      <c r="A126" s="46" t="s">
        <v>263</v>
      </c>
      <c r="B126" t="s">
        <v>2278</v>
      </c>
      <c r="C126">
        <v>1</v>
      </c>
      <c r="D126">
        <v>0</v>
      </c>
      <c r="E126" s="44">
        <v>57278340</v>
      </c>
      <c r="F126" s="44">
        <v>0</v>
      </c>
      <c r="G126" s="44">
        <v>0</v>
      </c>
      <c r="H126" s="44">
        <v>0</v>
      </c>
      <c r="I126" s="44">
        <v>3360096</v>
      </c>
      <c r="J126" s="44">
        <v>2363402</v>
      </c>
      <c r="K126" s="44">
        <v>0</v>
      </c>
      <c r="L126" s="44">
        <v>0</v>
      </c>
      <c r="M126" s="44">
        <v>0</v>
      </c>
      <c r="N126" s="44">
        <v>0</v>
      </c>
      <c r="O126" s="44">
        <v>0</v>
      </c>
      <c r="P126" s="44">
        <v>2551383</v>
      </c>
      <c r="Q126" s="44">
        <v>946647</v>
      </c>
      <c r="R126" s="44">
        <v>2559739</v>
      </c>
      <c r="S126" s="44">
        <v>67500</v>
      </c>
      <c r="T126" s="44">
        <v>28163</v>
      </c>
      <c r="U126" s="44">
        <v>278144</v>
      </c>
      <c r="V126" s="44">
        <v>84401</v>
      </c>
      <c r="W126" s="44">
        <v>0</v>
      </c>
      <c r="X126" s="44">
        <v>796411</v>
      </c>
      <c r="Y126" s="44">
        <v>0</v>
      </c>
      <c r="Z126" s="44">
        <v>0</v>
      </c>
      <c r="AA126" s="44">
        <v>70314226</v>
      </c>
      <c r="AB126" s="44">
        <v>2515164</v>
      </c>
    </row>
    <row r="127" spans="1:28" x14ac:dyDescent="0.3">
      <c r="A127" s="46" t="s">
        <v>247</v>
      </c>
      <c r="B127" t="s">
        <v>2279</v>
      </c>
      <c r="C127">
        <v>1</v>
      </c>
      <c r="D127">
        <v>0</v>
      </c>
      <c r="E127" s="44">
        <v>35705954</v>
      </c>
      <c r="F127" s="44">
        <v>0</v>
      </c>
      <c r="G127" s="44">
        <v>222138</v>
      </c>
      <c r="H127" s="44">
        <v>0</v>
      </c>
      <c r="I127" s="44">
        <v>11255280</v>
      </c>
      <c r="J127" s="44">
        <v>8016613</v>
      </c>
      <c r="K127" s="44">
        <v>0</v>
      </c>
      <c r="L127" s="44">
        <v>0</v>
      </c>
      <c r="M127" s="44">
        <v>0</v>
      </c>
      <c r="N127" s="44">
        <v>0</v>
      </c>
      <c r="O127" s="44">
        <v>0</v>
      </c>
      <c r="P127" s="44">
        <v>5165923</v>
      </c>
      <c r="Q127" s="44">
        <v>1558368</v>
      </c>
      <c r="R127" s="44">
        <v>1570663</v>
      </c>
      <c r="S127" s="44">
        <v>143089</v>
      </c>
      <c r="T127" s="44">
        <v>59700</v>
      </c>
      <c r="U127" s="44">
        <v>500193</v>
      </c>
      <c r="V127" s="44">
        <v>143087</v>
      </c>
      <c r="W127" s="44">
        <v>0</v>
      </c>
      <c r="X127" s="44">
        <v>0</v>
      </c>
      <c r="Y127" s="44">
        <v>0</v>
      </c>
      <c r="Z127" s="44">
        <v>0</v>
      </c>
      <c r="AA127" s="44">
        <v>64341008</v>
      </c>
      <c r="AB127" s="44">
        <v>0</v>
      </c>
    </row>
    <row r="128" spans="1:28" x14ac:dyDescent="0.3">
      <c r="A128" s="46" t="s">
        <v>269</v>
      </c>
      <c r="B128" t="s">
        <v>2280</v>
      </c>
      <c r="C128">
        <v>1</v>
      </c>
      <c r="D128">
        <v>0</v>
      </c>
      <c r="E128" s="44">
        <v>5354574</v>
      </c>
      <c r="F128" s="44">
        <v>0</v>
      </c>
      <c r="G128" s="44">
        <v>341381</v>
      </c>
      <c r="H128" s="44">
        <v>8714</v>
      </c>
      <c r="I128" s="44">
        <v>1243967</v>
      </c>
      <c r="J128" s="44">
        <v>1504012</v>
      </c>
      <c r="K128" s="44">
        <v>0</v>
      </c>
      <c r="L128" s="44">
        <v>0</v>
      </c>
      <c r="M128" s="44">
        <v>0</v>
      </c>
      <c r="N128" s="44">
        <v>0</v>
      </c>
      <c r="O128" s="44">
        <v>0</v>
      </c>
      <c r="P128" s="44">
        <v>1516748</v>
      </c>
      <c r="Q128" s="44">
        <v>123186</v>
      </c>
      <c r="R128" s="44">
        <v>221427</v>
      </c>
      <c r="S128" s="44">
        <v>26679</v>
      </c>
      <c r="T128" s="44">
        <v>11131</v>
      </c>
      <c r="U128" s="44">
        <v>85511</v>
      </c>
      <c r="V128" s="44">
        <v>29222</v>
      </c>
      <c r="W128" s="44">
        <v>0</v>
      </c>
      <c r="X128" s="44">
        <v>0</v>
      </c>
      <c r="Y128" s="44">
        <v>0</v>
      </c>
      <c r="Z128" s="44">
        <v>0</v>
      </c>
      <c r="AA128" s="44">
        <v>10466552</v>
      </c>
      <c r="AB128" s="44">
        <v>0</v>
      </c>
    </row>
    <row r="129" spans="1:28" x14ac:dyDescent="0.3">
      <c r="A129" s="46" t="s">
        <v>265</v>
      </c>
      <c r="B129" t="s">
        <v>2281</v>
      </c>
      <c r="C129">
        <v>1</v>
      </c>
      <c r="D129">
        <v>0</v>
      </c>
      <c r="E129" s="44">
        <v>10372076</v>
      </c>
      <c r="F129" s="44">
        <v>0</v>
      </c>
      <c r="G129" s="44">
        <v>438238</v>
      </c>
      <c r="H129" s="44">
        <v>0</v>
      </c>
      <c r="I129" s="44">
        <v>1984758</v>
      </c>
      <c r="J129" s="44">
        <v>1462892</v>
      </c>
      <c r="K129" s="44">
        <v>216431</v>
      </c>
      <c r="L129" s="44">
        <v>0</v>
      </c>
      <c r="M129" s="44">
        <v>0</v>
      </c>
      <c r="N129" s="44">
        <v>0</v>
      </c>
      <c r="O129" s="44">
        <v>0</v>
      </c>
      <c r="P129" s="44">
        <v>1176408</v>
      </c>
      <c r="Q129" s="44">
        <v>112651</v>
      </c>
      <c r="R129" s="44">
        <v>400122</v>
      </c>
      <c r="S129" s="44">
        <v>27114</v>
      </c>
      <c r="T129" s="44">
        <v>11313</v>
      </c>
      <c r="U129" s="44">
        <v>108112</v>
      </c>
      <c r="V129" s="44">
        <v>23259</v>
      </c>
      <c r="W129" s="44">
        <v>0</v>
      </c>
      <c r="X129" s="44">
        <v>0</v>
      </c>
      <c r="Y129" s="44">
        <v>0</v>
      </c>
      <c r="Z129" s="44">
        <v>0</v>
      </c>
      <c r="AA129" s="44">
        <v>16333374</v>
      </c>
      <c r="AB129" s="44">
        <v>0</v>
      </c>
    </row>
    <row r="130" spans="1:28" x14ac:dyDescent="0.3">
      <c r="A130" s="46" t="s">
        <v>267</v>
      </c>
      <c r="B130" t="s">
        <v>2282</v>
      </c>
      <c r="C130">
        <v>1</v>
      </c>
      <c r="D130">
        <v>0</v>
      </c>
      <c r="E130" s="44">
        <v>1947945</v>
      </c>
      <c r="F130" s="44">
        <v>0</v>
      </c>
      <c r="G130" s="44">
        <v>100000</v>
      </c>
      <c r="H130" s="44">
        <v>0</v>
      </c>
      <c r="I130" s="44">
        <v>234878</v>
      </c>
      <c r="J130" s="44">
        <v>1145665</v>
      </c>
      <c r="K130" s="44">
        <v>0</v>
      </c>
      <c r="L130" s="44">
        <v>0</v>
      </c>
      <c r="M130" s="44">
        <v>0</v>
      </c>
      <c r="N130" s="44">
        <v>0</v>
      </c>
      <c r="O130" s="44">
        <v>0</v>
      </c>
      <c r="P130" s="44">
        <v>430384</v>
      </c>
      <c r="Q130" s="44">
        <v>14755</v>
      </c>
      <c r="R130" s="44">
        <v>195094</v>
      </c>
      <c r="S130" s="44">
        <v>15145</v>
      </c>
      <c r="T130" s="44">
        <v>6319</v>
      </c>
      <c r="U130" s="44">
        <v>57959</v>
      </c>
      <c r="V130" s="44">
        <v>465</v>
      </c>
      <c r="W130" s="44">
        <v>0</v>
      </c>
      <c r="X130" s="44">
        <v>0</v>
      </c>
      <c r="Y130" s="44">
        <v>0</v>
      </c>
      <c r="Z130" s="44">
        <v>0</v>
      </c>
      <c r="AA130" s="44">
        <v>4148609</v>
      </c>
      <c r="AB130" s="44">
        <v>0</v>
      </c>
    </row>
    <row r="131" spans="1:28" x14ac:dyDescent="0.3">
      <c r="A131" s="46" t="s">
        <v>271</v>
      </c>
      <c r="B131" t="s">
        <v>2283</v>
      </c>
      <c r="C131">
        <v>1</v>
      </c>
      <c r="D131">
        <v>0</v>
      </c>
      <c r="E131" s="44">
        <v>39570884</v>
      </c>
      <c r="F131" s="44">
        <v>0</v>
      </c>
      <c r="G131" s="44">
        <v>0</v>
      </c>
      <c r="H131" s="44">
        <v>5289</v>
      </c>
      <c r="I131" s="44">
        <v>9464164</v>
      </c>
      <c r="J131" s="44">
        <v>3073798</v>
      </c>
      <c r="K131" s="44">
        <v>0</v>
      </c>
      <c r="L131" s="44">
        <v>0</v>
      </c>
      <c r="M131" s="44">
        <v>0</v>
      </c>
      <c r="N131" s="44">
        <v>0</v>
      </c>
      <c r="O131" s="44">
        <v>0</v>
      </c>
      <c r="P131" s="44">
        <v>4446692</v>
      </c>
      <c r="Q131" s="44">
        <v>2427550</v>
      </c>
      <c r="R131" s="44">
        <v>2670970</v>
      </c>
      <c r="S131" s="44">
        <v>169439</v>
      </c>
      <c r="T131" s="44">
        <v>70694</v>
      </c>
      <c r="U131" s="44">
        <v>681758</v>
      </c>
      <c r="V131" s="44">
        <v>144254</v>
      </c>
      <c r="W131" s="44">
        <v>0</v>
      </c>
      <c r="X131" s="44">
        <v>0</v>
      </c>
      <c r="Y131" s="44">
        <v>0</v>
      </c>
      <c r="Z131" s="44">
        <v>0</v>
      </c>
      <c r="AA131" s="44">
        <v>62725492</v>
      </c>
      <c r="AB131" s="44">
        <v>0</v>
      </c>
    </row>
    <row r="132" spans="1:28" x14ac:dyDescent="0.3">
      <c r="A132" s="46" t="s">
        <v>255</v>
      </c>
      <c r="B132" t="s">
        <v>2284</v>
      </c>
      <c r="C132">
        <v>1</v>
      </c>
      <c r="D132">
        <v>0</v>
      </c>
      <c r="E132" s="44">
        <v>2235859</v>
      </c>
      <c r="F132" s="44">
        <v>0</v>
      </c>
      <c r="G132" s="44">
        <v>83975</v>
      </c>
      <c r="H132" s="44">
        <v>0</v>
      </c>
      <c r="I132" s="44">
        <v>350952</v>
      </c>
      <c r="J132" s="44">
        <v>471443</v>
      </c>
      <c r="K132" s="44">
        <v>0</v>
      </c>
      <c r="L132" s="44">
        <v>0</v>
      </c>
      <c r="M132" s="44">
        <v>0</v>
      </c>
      <c r="N132" s="44">
        <v>0</v>
      </c>
      <c r="O132" s="44">
        <v>0</v>
      </c>
      <c r="P132" s="44">
        <v>456831</v>
      </c>
      <c r="Q132" s="44">
        <v>16918</v>
      </c>
      <c r="R132" s="44">
        <v>158583</v>
      </c>
      <c r="S132" s="44">
        <v>16987</v>
      </c>
      <c r="T132" s="44">
        <v>7088</v>
      </c>
      <c r="U132" s="44">
        <v>61046</v>
      </c>
      <c r="V132" s="44">
        <v>55</v>
      </c>
      <c r="W132" s="44">
        <v>0</v>
      </c>
      <c r="X132" s="44">
        <v>0</v>
      </c>
      <c r="Y132" s="44">
        <v>0</v>
      </c>
      <c r="Z132" s="44">
        <v>0</v>
      </c>
      <c r="AA132" s="44">
        <v>3859737</v>
      </c>
      <c r="AB132" s="44">
        <v>0</v>
      </c>
    </row>
    <row r="133" spans="1:28" x14ac:dyDescent="0.3">
      <c r="A133" s="46" t="s">
        <v>276</v>
      </c>
      <c r="B133" t="s">
        <v>2285</v>
      </c>
      <c r="C133">
        <v>1</v>
      </c>
      <c r="D133">
        <v>0</v>
      </c>
      <c r="E133" s="44">
        <v>9583491</v>
      </c>
      <c r="F133" s="44">
        <v>0</v>
      </c>
      <c r="G133" s="44">
        <v>0</v>
      </c>
      <c r="H133" s="44">
        <v>0</v>
      </c>
      <c r="I133" s="44">
        <v>1948284</v>
      </c>
      <c r="J133" s="44">
        <v>1140497</v>
      </c>
      <c r="K133" s="44">
        <v>0</v>
      </c>
      <c r="L133" s="44">
        <v>0</v>
      </c>
      <c r="M133" s="44">
        <v>0</v>
      </c>
      <c r="N133" s="44">
        <v>0</v>
      </c>
      <c r="O133" s="44">
        <v>0</v>
      </c>
      <c r="P133" s="44">
        <v>1175009</v>
      </c>
      <c r="Q133" s="44">
        <v>100868</v>
      </c>
      <c r="R133" s="44">
        <v>287198</v>
      </c>
      <c r="S133" s="44">
        <v>25166</v>
      </c>
      <c r="T133" s="44">
        <v>10500</v>
      </c>
      <c r="U133" s="44">
        <v>96346</v>
      </c>
      <c r="V133" s="44">
        <v>27809</v>
      </c>
      <c r="W133" s="44">
        <v>0</v>
      </c>
      <c r="X133" s="44">
        <v>163404</v>
      </c>
      <c r="Y133" s="44">
        <v>878</v>
      </c>
      <c r="Z133" s="44">
        <v>0</v>
      </c>
      <c r="AA133" s="44">
        <v>14559450</v>
      </c>
      <c r="AB133" s="44">
        <v>0</v>
      </c>
    </row>
    <row r="134" spans="1:28" x14ac:dyDescent="0.3">
      <c r="A134" s="46" t="s">
        <v>278</v>
      </c>
      <c r="B134" t="s">
        <v>2286</v>
      </c>
      <c r="C134">
        <v>1</v>
      </c>
      <c r="D134">
        <v>0</v>
      </c>
      <c r="E134" s="44">
        <v>7656098</v>
      </c>
      <c r="F134" s="44">
        <v>0</v>
      </c>
      <c r="G134" s="44">
        <v>0</v>
      </c>
      <c r="H134" s="44">
        <v>0</v>
      </c>
      <c r="I134" s="44">
        <v>2328774</v>
      </c>
      <c r="J134" s="44">
        <v>3760864</v>
      </c>
      <c r="K134" s="44">
        <v>335656</v>
      </c>
      <c r="L134" s="44">
        <v>0</v>
      </c>
      <c r="M134" s="44">
        <v>0</v>
      </c>
      <c r="N134" s="44">
        <v>0</v>
      </c>
      <c r="O134" s="44">
        <v>0</v>
      </c>
      <c r="P134" s="44">
        <v>1425080</v>
      </c>
      <c r="Q134" s="44">
        <v>257166</v>
      </c>
      <c r="R134" s="44">
        <v>976958</v>
      </c>
      <c r="S134" s="44">
        <v>60819</v>
      </c>
      <c r="T134" s="44">
        <v>25375</v>
      </c>
      <c r="U134" s="44">
        <v>208011</v>
      </c>
      <c r="V134" s="44">
        <v>63078</v>
      </c>
      <c r="W134" s="44">
        <v>0</v>
      </c>
      <c r="X134" s="44">
        <v>377955</v>
      </c>
      <c r="Y134" s="44">
        <v>0</v>
      </c>
      <c r="Z134" s="44">
        <v>0</v>
      </c>
      <c r="AA134" s="44">
        <v>17475834</v>
      </c>
      <c r="AB134" s="44">
        <v>0</v>
      </c>
    </row>
    <row r="135" spans="1:28" x14ac:dyDescent="0.3">
      <c r="A135" s="46" t="s">
        <v>328</v>
      </c>
      <c r="B135" t="s">
        <v>2287</v>
      </c>
      <c r="C135">
        <v>1</v>
      </c>
      <c r="D135">
        <v>0</v>
      </c>
      <c r="E135" s="44">
        <v>25072791</v>
      </c>
      <c r="F135" s="44">
        <v>0</v>
      </c>
      <c r="G135" s="44">
        <v>0</v>
      </c>
      <c r="H135" s="44">
        <v>0</v>
      </c>
      <c r="I135" s="44">
        <v>4976528</v>
      </c>
      <c r="J135" s="44">
        <v>6903138</v>
      </c>
      <c r="K135" s="44">
        <v>0</v>
      </c>
      <c r="L135" s="44">
        <v>0</v>
      </c>
      <c r="M135" s="44">
        <v>0</v>
      </c>
      <c r="N135" s="44">
        <v>0</v>
      </c>
      <c r="O135" s="44">
        <v>0</v>
      </c>
      <c r="P135" s="44">
        <v>2848142</v>
      </c>
      <c r="Q135" s="44">
        <v>212460</v>
      </c>
      <c r="R135" s="44">
        <v>1322099</v>
      </c>
      <c r="S135" s="44">
        <v>165469</v>
      </c>
      <c r="T135" s="44">
        <v>69038</v>
      </c>
      <c r="U135" s="44">
        <v>641682</v>
      </c>
      <c r="V135" s="44">
        <v>157715</v>
      </c>
      <c r="W135" s="44">
        <v>0</v>
      </c>
      <c r="X135" s="44">
        <v>542631</v>
      </c>
      <c r="Y135" s="44">
        <v>0</v>
      </c>
      <c r="Z135" s="44">
        <v>0</v>
      </c>
      <c r="AA135" s="44">
        <v>42911693</v>
      </c>
      <c r="AB135" s="44">
        <v>0</v>
      </c>
    </row>
    <row r="136" spans="1:28" x14ac:dyDescent="0.3">
      <c r="A136" s="46" t="s">
        <v>322</v>
      </c>
      <c r="B136" t="s">
        <v>2288</v>
      </c>
      <c r="C136">
        <v>1</v>
      </c>
      <c r="D136">
        <v>0</v>
      </c>
      <c r="E136" s="44">
        <v>15004801</v>
      </c>
      <c r="F136" s="44">
        <v>0</v>
      </c>
      <c r="G136" s="44">
        <v>0</v>
      </c>
      <c r="H136" s="44">
        <v>9423</v>
      </c>
      <c r="I136" s="44">
        <v>3517360</v>
      </c>
      <c r="J136" s="44">
        <v>2955972</v>
      </c>
      <c r="K136" s="44">
        <v>0</v>
      </c>
      <c r="L136" s="44">
        <v>0</v>
      </c>
      <c r="M136" s="44">
        <v>0</v>
      </c>
      <c r="N136" s="44">
        <v>0</v>
      </c>
      <c r="O136" s="44">
        <v>0</v>
      </c>
      <c r="P136" s="44">
        <v>1280626</v>
      </c>
      <c r="Q136" s="44">
        <v>213538</v>
      </c>
      <c r="R136" s="44">
        <v>774404</v>
      </c>
      <c r="S136" s="44">
        <v>53613</v>
      </c>
      <c r="T136" s="44">
        <v>22369</v>
      </c>
      <c r="U136" s="44">
        <v>214185</v>
      </c>
      <c r="V136" s="44">
        <v>45904</v>
      </c>
      <c r="W136" s="44">
        <v>0</v>
      </c>
      <c r="X136" s="44">
        <v>326700</v>
      </c>
      <c r="Y136" s="44">
        <v>0</v>
      </c>
      <c r="Z136" s="44">
        <v>0</v>
      </c>
      <c r="AA136" s="44">
        <v>24418895</v>
      </c>
      <c r="AB136" s="44">
        <v>0</v>
      </c>
    </row>
    <row r="137" spans="1:28" x14ac:dyDescent="0.3">
      <c r="A137" s="46" t="s">
        <v>294</v>
      </c>
      <c r="B137" t="s">
        <v>2289</v>
      </c>
      <c r="C137">
        <v>1</v>
      </c>
      <c r="D137">
        <v>0</v>
      </c>
      <c r="E137" s="44">
        <v>4714559</v>
      </c>
      <c r="F137" s="44">
        <v>0</v>
      </c>
      <c r="G137" s="44">
        <v>0</v>
      </c>
      <c r="H137" s="44">
        <v>0</v>
      </c>
      <c r="I137" s="44">
        <v>1100809</v>
      </c>
      <c r="J137" s="44">
        <v>2014235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  <c r="P137" s="44">
        <v>1169156</v>
      </c>
      <c r="Q137" s="44">
        <v>584882</v>
      </c>
      <c r="R137" s="44">
        <v>121533</v>
      </c>
      <c r="S137" s="44">
        <v>33121</v>
      </c>
      <c r="T137" s="44">
        <v>13819</v>
      </c>
      <c r="U137" s="44">
        <v>114054</v>
      </c>
      <c r="V137" s="44">
        <v>29214</v>
      </c>
      <c r="W137" s="44">
        <v>0</v>
      </c>
      <c r="X137" s="44">
        <v>0</v>
      </c>
      <c r="Y137" s="44">
        <v>0</v>
      </c>
      <c r="Z137" s="44">
        <v>0</v>
      </c>
      <c r="AA137" s="44">
        <v>9895382</v>
      </c>
      <c r="AB137" s="44">
        <v>0</v>
      </c>
    </row>
    <row r="138" spans="1:28" x14ac:dyDescent="0.3">
      <c r="A138" s="46" t="s">
        <v>280</v>
      </c>
      <c r="B138" t="s">
        <v>2290</v>
      </c>
      <c r="C138">
        <v>1</v>
      </c>
      <c r="D138">
        <v>1</v>
      </c>
      <c r="E138" s="44">
        <v>544172616</v>
      </c>
      <c r="F138" s="44">
        <v>7605219</v>
      </c>
      <c r="G138" s="44">
        <v>0</v>
      </c>
      <c r="H138" s="44">
        <v>42763</v>
      </c>
      <c r="I138" s="44">
        <v>46470027</v>
      </c>
      <c r="J138" s="44">
        <v>116517832</v>
      </c>
      <c r="K138" s="44">
        <v>0</v>
      </c>
      <c r="L138" s="44">
        <v>0</v>
      </c>
      <c r="M138" s="44">
        <v>2124859</v>
      </c>
      <c r="N138" s="44">
        <v>9036347</v>
      </c>
      <c r="O138" s="44">
        <v>7681873</v>
      </c>
      <c r="P138" s="44">
        <v>0</v>
      </c>
      <c r="Q138" s="44">
        <v>3471962</v>
      </c>
      <c r="R138" s="44">
        <v>27541522</v>
      </c>
      <c r="S138" s="44">
        <v>663464</v>
      </c>
      <c r="T138" s="44">
        <v>276813</v>
      </c>
      <c r="U138" s="44">
        <v>2604125</v>
      </c>
      <c r="V138" s="44">
        <v>930338</v>
      </c>
      <c r="W138" s="44">
        <v>0</v>
      </c>
      <c r="X138" s="44">
        <v>16594227</v>
      </c>
      <c r="Y138" s="44">
        <v>0</v>
      </c>
      <c r="Z138" s="44">
        <v>0</v>
      </c>
      <c r="AA138" s="44">
        <v>785733987</v>
      </c>
      <c r="AB138" s="44">
        <v>21113422</v>
      </c>
    </row>
    <row r="139" spans="1:28" x14ac:dyDescent="0.3">
      <c r="A139" s="46" t="s">
        <v>282</v>
      </c>
      <c r="B139" t="s">
        <v>2291</v>
      </c>
      <c r="C139">
        <v>1</v>
      </c>
      <c r="D139">
        <v>0</v>
      </c>
      <c r="E139" s="44">
        <v>9122827</v>
      </c>
      <c r="F139" s="44">
        <v>74010</v>
      </c>
      <c r="G139" s="44">
        <v>0</v>
      </c>
      <c r="H139" s="44">
        <v>0</v>
      </c>
      <c r="I139" s="44">
        <v>2881919</v>
      </c>
      <c r="J139" s="44">
        <v>2184026</v>
      </c>
      <c r="K139" s="44">
        <v>0</v>
      </c>
      <c r="L139" s="44">
        <v>0</v>
      </c>
      <c r="M139" s="44">
        <v>0</v>
      </c>
      <c r="N139" s="44">
        <v>0</v>
      </c>
      <c r="O139" s="44">
        <v>0</v>
      </c>
      <c r="P139" s="44">
        <v>1430018</v>
      </c>
      <c r="Q139" s="44">
        <v>127764</v>
      </c>
      <c r="R139" s="44">
        <v>501019</v>
      </c>
      <c r="S139" s="44">
        <v>33630</v>
      </c>
      <c r="T139" s="44">
        <v>14031</v>
      </c>
      <c r="U139" s="44">
        <v>149877</v>
      </c>
      <c r="V139" s="44">
        <v>34119</v>
      </c>
      <c r="W139" s="44">
        <v>0</v>
      </c>
      <c r="X139" s="44">
        <v>1254320</v>
      </c>
      <c r="Y139" s="44">
        <v>0</v>
      </c>
      <c r="Z139" s="44">
        <v>0</v>
      </c>
      <c r="AA139" s="44">
        <v>17807560</v>
      </c>
      <c r="AB139" s="44">
        <v>0</v>
      </c>
    </row>
    <row r="140" spans="1:28" x14ac:dyDescent="0.3">
      <c r="A140" s="46" t="s">
        <v>284</v>
      </c>
      <c r="B140" t="s">
        <v>2292</v>
      </c>
      <c r="C140">
        <v>1</v>
      </c>
      <c r="D140">
        <v>0</v>
      </c>
      <c r="E140" s="44">
        <v>11489800</v>
      </c>
      <c r="F140" s="44">
        <v>0</v>
      </c>
      <c r="G140" s="44">
        <v>0</v>
      </c>
      <c r="H140" s="44">
        <v>0</v>
      </c>
      <c r="I140" s="44">
        <v>2500948</v>
      </c>
      <c r="J140" s="44">
        <v>3608414</v>
      </c>
      <c r="K140" s="44">
        <v>0</v>
      </c>
      <c r="L140" s="44">
        <v>0</v>
      </c>
      <c r="M140" s="44">
        <v>0</v>
      </c>
      <c r="N140" s="44">
        <v>0</v>
      </c>
      <c r="O140" s="44">
        <v>0</v>
      </c>
      <c r="P140" s="44">
        <v>1367346</v>
      </c>
      <c r="Q140" s="44">
        <v>322702</v>
      </c>
      <c r="R140" s="44">
        <v>890915</v>
      </c>
      <c r="S140" s="44">
        <v>33061</v>
      </c>
      <c r="T140" s="44">
        <v>13794</v>
      </c>
      <c r="U140" s="44">
        <v>138460</v>
      </c>
      <c r="V140" s="44">
        <v>36959</v>
      </c>
      <c r="W140" s="44">
        <v>0</v>
      </c>
      <c r="X140" s="44">
        <v>170392</v>
      </c>
      <c r="Y140" s="44">
        <v>0</v>
      </c>
      <c r="Z140" s="44">
        <v>0</v>
      </c>
      <c r="AA140" s="44">
        <v>20572791</v>
      </c>
      <c r="AB140" s="44">
        <v>0</v>
      </c>
    </row>
    <row r="141" spans="1:28" x14ac:dyDescent="0.3">
      <c r="A141" s="46" t="s">
        <v>290</v>
      </c>
      <c r="B141" t="s">
        <v>1558</v>
      </c>
      <c r="C141">
        <v>1</v>
      </c>
      <c r="D141">
        <v>0</v>
      </c>
      <c r="E141" s="44">
        <v>9080670</v>
      </c>
      <c r="F141" s="44">
        <v>105713</v>
      </c>
      <c r="G141" s="44">
        <v>0</v>
      </c>
      <c r="H141" s="44">
        <v>0</v>
      </c>
      <c r="I141" s="44">
        <v>1374793</v>
      </c>
      <c r="J141" s="44">
        <v>1609247</v>
      </c>
      <c r="K141" s="44">
        <v>0</v>
      </c>
      <c r="L141" s="44">
        <v>0</v>
      </c>
      <c r="M141" s="44">
        <v>0</v>
      </c>
      <c r="N141" s="44">
        <v>0</v>
      </c>
      <c r="O141" s="44">
        <v>0</v>
      </c>
      <c r="P141" s="44">
        <v>1114037</v>
      </c>
      <c r="Q141" s="44">
        <v>162072</v>
      </c>
      <c r="R141" s="44">
        <v>684868</v>
      </c>
      <c r="S141" s="44">
        <v>19369</v>
      </c>
      <c r="T141" s="44">
        <v>8081</v>
      </c>
      <c r="U141" s="44">
        <v>84346</v>
      </c>
      <c r="V141" s="44">
        <v>25001</v>
      </c>
      <c r="W141" s="44">
        <v>0</v>
      </c>
      <c r="X141" s="44">
        <v>126140</v>
      </c>
      <c r="Y141" s="44">
        <v>0</v>
      </c>
      <c r="Z141" s="44">
        <v>0</v>
      </c>
      <c r="AA141" s="44">
        <v>14394337</v>
      </c>
      <c r="AB141" s="44">
        <v>0</v>
      </c>
    </row>
    <row r="142" spans="1:28" x14ac:dyDescent="0.3">
      <c r="A142" s="46" t="s">
        <v>292</v>
      </c>
      <c r="B142" t="s">
        <v>2293</v>
      </c>
      <c r="C142">
        <v>1</v>
      </c>
      <c r="D142">
        <v>0</v>
      </c>
      <c r="E142" s="44">
        <v>12894797</v>
      </c>
      <c r="F142" s="44">
        <v>0</v>
      </c>
      <c r="G142" s="44">
        <v>0</v>
      </c>
      <c r="H142" s="44">
        <v>0</v>
      </c>
      <c r="I142" s="44">
        <v>2050100</v>
      </c>
      <c r="J142" s="44">
        <v>4154808</v>
      </c>
      <c r="K142" s="44">
        <v>0</v>
      </c>
      <c r="L142" s="44">
        <v>0</v>
      </c>
      <c r="M142" s="44">
        <v>0</v>
      </c>
      <c r="N142" s="44">
        <v>0</v>
      </c>
      <c r="O142" s="44">
        <v>0</v>
      </c>
      <c r="P142" s="44">
        <v>1316597</v>
      </c>
      <c r="Q142" s="44">
        <v>243194</v>
      </c>
      <c r="R142" s="44">
        <v>1069396</v>
      </c>
      <c r="S142" s="44">
        <v>27638</v>
      </c>
      <c r="T142" s="44">
        <v>11531</v>
      </c>
      <c r="U142" s="44">
        <v>111025</v>
      </c>
      <c r="V142" s="44">
        <v>32996</v>
      </c>
      <c r="W142" s="44">
        <v>0</v>
      </c>
      <c r="X142" s="44">
        <v>184447</v>
      </c>
      <c r="Y142" s="44">
        <v>19075</v>
      </c>
      <c r="Z142" s="44">
        <v>0</v>
      </c>
      <c r="AA142" s="44">
        <v>22115604</v>
      </c>
      <c r="AB142" s="44">
        <v>0</v>
      </c>
    </row>
    <row r="143" spans="1:28" x14ac:dyDescent="0.3">
      <c r="A143" s="46" t="s">
        <v>286</v>
      </c>
      <c r="B143" t="s">
        <v>2294</v>
      </c>
      <c r="C143">
        <v>1</v>
      </c>
      <c r="D143">
        <v>0</v>
      </c>
      <c r="E143" s="44">
        <v>10637339</v>
      </c>
      <c r="F143" s="44">
        <v>20546</v>
      </c>
      <c r="G143" s="44">
        <v>520911</v>
      </c>
      <c r="H143" s="44">
        <v>0</v>
      </c>
      <c r="I143" s="44">
        <v>1691369</v>
      </c>
      <c r="J143" s="44">
        <v>2619206</v>
      </c>
      <c r="K143" s="44">
        <v>0</v>
      </c>
      <c r="L143" s="44">
        <v>0</v>
      </c>
      <c r="M143" s="44">
        <v>0</v>
      </c>
      <c r="N143" s="44">
        <v>0</v>
      </c>
      <c r="O143" s="44">
        <v>0</v>
      </c>
      <c r="P143" s="44">
        <v>1212757</v>
      </c>
      <c r="Q143" s="44">
        <v>189909</v>
      </c>
      <c r="R143" s="44">
        <v>1131628</v>
      </c>
      <c r="S143" s="44">
        <v>19534</v>
      </c>
      <c r="T143" s="44">
        <v>8150</v>
      </c>
      <c r="U143" s="44">
        <v>81667</v>
      </c>
      <c r="V143" s="44">
        <v>24835</v>
      </c>
      <c r="W143" s="44">
        <v>0</v>
      </c>
      <c r="X143" s="44">
        <v>174853</v>
      </c>
      <c r="Y143" s="44">
        <v>0</v>
      </c>
      <c r="Z143" s="44">
        <v>0</v>
      </c>
      <c r="AA143" s="44">
        <v>18332704</v>
      </c>
      <c r="AB143" s="44">
        <v>100000</v>
      </c>
    </row>
    <row r="144" spans="1:28" x14ac:dyDescent="0.3">
      <c r="A144" s="46" t="s">
        <v>288</v>
      </c>
      <c r="B144" t="s">
        <v>2295</v>
      </c>
      <c r="C144">
        <v>1</v>
      </c>
      <c r="D144">
        <v>0</v>
      </c>
      <c r="E144" s="44">
        <v>14317125</v>
      </c>
      <c r="F144" s="44">
        <v>0</v>
      </c>
      <c r="G144" s="44">
        <v>0</v>
      </c>
      <c r="H144" s="44">
        <v>0</v>
      </c>
      <c r="I144" s="44">
        <v>3835719</v>
      </c>
      <c r="J144" s="44">
        <v>5383149</v>
      </c>
      <c r="K144" s="44">
        <v>0</v>
      </c>
      <c r="L144" s="44">
        <v>0</v>
      </c>
      <c r="M144" s="44">
        <v>0</v>
      </c>
      <c r="N144" s="44">
        <v>0</v>
      </c>
      <c r="O144" s="44">
        <v>0</v>
      </c>
      <c r="P144" s="44">
        <v>1402810</v>
      </c>
      <c r="Q144" s="44">
        <v>205308</v>
      </c>
      <c r="R144" s="44">
        <v>1034039</v>
      </c>
      <c r="S144" s="44">
        <v>66287</v>
      </c>
      <c r="T144" s="44">
        <v>27656</v>
      </c>
      <c r="U144" s="44">
        <v>282920</v>
      </c>
      <c r="V144" s="44">
        <v>62323</v>
      </c>
      <c r="W144" s="44">
        <v>0</v>
      </c>
      <c r="X144" s="44">
        <v>243000</v>
      </c>
      <c r="Y144" s="44">
        <v>0</v>
      </c>
      <c r="Z144" s="44">
        <v>0</v>
      </c>
      <c r="AA144" s="44">
        <v>26860336</v>
      </c>
      <c r="AB144" s="44">
        <v>0</v>
      </c>
    </row>
    <row r="145" spans="1:28" x14ac:dyDescent="0.3">
      <c r="A145" s="46" t="s">
        <v>320</v>
      </c>
      <c r="B145" t="s">
        <v>1562</v>
      </c>
      <c r="C145">
        <v>1</v>
      </c>
      <c r="D145">
        <v>0</v>
      </c>
      <c r="E145" s="44">
        <v>12961599</v>
      </c>
      <c r="F145" s="44">
        <v>0</v>
      </c>
      <c r="G145" s="44">
        <v>0</v>
      </c>
      <c r="H145" s="44">
        <v>2127</v>
      </c>
      <c r="I145" s="44">
        <v>2362640</v>
      </c>
      <c r="J145" s="44">
        <v>827976</v>
      </c>
      <c r="K145" s="44">
        <v>0</v>
      </c>
      <c r="L145" s="44">
        <v>0</v>
      </c>
      <c r="M145" s="44">
        <v>0</v>
      </c>
      <c r="N145" s="44">
        <v>0</v>
      </c>
      <c r="O145" s="44">
        <v>0</v>
      </c>
      <c r="P145" s="44">
        <v>1576320</v>
      </c>
      <c r="Q145" s="44">
        <v>526290</v>
      </c>
      <c r="R145" s="44">
        <v>258545</v>
      </c>
      <c r="S145" s="44">
        <v>26080</v>
      </c>
      <c r="T145" s="44">
        <v>10881</v>
      </c>
      <c r="U145" s="44">
        <v>102695</v>
      </c>
      <c r="V145" s="44">
        <v>28565</v>
      </c>
      <c r="W145" s="44">
        <v>0</v>
      </c>
      <c r="X145" s="44">
        <v>179001</v>
      </c>
      <c r="Y145" s="44">
        <v>0</v>
      </c>
      <c r="Z145" s="44">
        <v>0</v>
      </c>
      <c r="AA145" s="44">
        <v>18862719</v>
      </c>
      <c r="AB145" s="44">
        <v>0</v>
      </c>
    </row>
    <row r="146" spans="1:28" x14ac:dyDescent="0.3">
      <c r="A146" s="46" t="s">
        <v>296</v>
      </c>
      <c r="B146" t="s">
        <v>2296</v>
      </c>
      <c r="C146">
        <v>1</v>
      </c>
      <c r="D146">
        <v>0</v>
      </c>
      <c r="E146" s="44">
        <v>7326660</v>
      </c>
      <c r="F146" s="44">
        <v>0</v>
      </c>
      <c r="G146" s="44">
        <v>0</v>
      </c>
      <c r="H146" s="44">
        <v>0</v>
      </c>
      <c r="I146" s="44">
        <v>1520384</v>
      </c>
      <c r="J146" s="44">
        <v>2071842</v>
      </c>
      <c r="K146" s="44">
        <v>0</v>
      </c>
      <c r="L146" s="44">
        <v>0</v>
      </c>
      <c r="M146" s="44">
        <v>0</v>
      </c>
      <c r="N146" s="44">
        <v>0</v>
      </c>
      <c r="O146" s="44">
        <v>0</v>
      </c>
      <c r="P146" s="44">
        <v>1072920</v>
      </c>
      <c r="Q146" s="44">
        <v>288535</v>
      </c>
      <c r="R146" s="44">
        <v>182846</v>
      </c>
      <c r="S146" s="44">
        <v>19908</v>
      </c>
      <c r="T146" s="44">
        <v>8306</v>
      </c>
      <c r="U146" s="44">
        <v>81084</v>
      </c>
      <c r="V146" s="44">
        <v>21805</v>
      </c>
      <c r="W146" s="44">
        <v>0</v>
      </c>
      <c r="X146" s="44">
        <v>134616</v>
      </c>
      <c r="Y146" s="44">
        <v>0</v>
      </c>
      <c r="Z146" s="44">
        <v>0</v>
      </c>
      <c r="AA146" s="44">
        <v>12728906</v>
      </c>
      <c r="AB146" s="44">
        <v>0</v>
      </c>
    </row>
    <row r="147" spans="1:28" x14ac:dyDescent="0.3">
      <c r="A147" s="46" t="s">
        <v>308</v>
      </c>
      <c r="B147" t="s">
        <v>2297</v>
      </c>
      <c r="C147">
        <v>1</v>
      </c>
      <c r="D147">
        <v>0</v>
      </c>
      <c r="E147" s="44">
        <v>9476317</v>
      </c>
      <c r="F147" s="44">
        <v>0</v>
      </c>
      <c r="G147" s="44">
        <v>0</v>
      </c>
      <c r="H147" s="44">
        <v>0</v>
      </c>
      <c r="I147" s="44">
        <v>2031153</v>
      </c>
      <c r="J147" s="44">
        <v>1969236</v>
      </c>
      <c r="K147" s="44">
        <v>0</v>
      </c>
      <c r="L147" s="44">
        <v>0</v>
      </c>
      <c r="M147" s="44">
        <v>0</v>
      </c>
      <c r="N147" s="44">
        <v>0</v>
      </c>
      <c r="O147" s="44">
        <v>0</v>
      </c>
      <c r="P147" s="44">
        <v>1123402</v>
      </c>
      <c r="Q147" s="44">
        <v>256321</v>
      </c>
      <c r="R147" s="44">
        <v>231678</v>
      </c>
      <c r="S147" s="44">
        <v>32192</v>
      </c>
      <c r="T147" s="44">
        <v>13431</v>
      </c>
      <c r="U147" s="44">
        <v>134907</v>
      </c>
      <c r="V147" s="44">
        <v>26471</v>
      </c>
      <c r="W147" s="44">
        <v>0</v>
      </c>
      <c r="X147" s="44">
        <v>0</v>
      </c>
      <c r="Y147" s="44">
        <v>0</v>
      </c>
      <c r="Z147" s="44">
        <v>0</v>
      </c>
      <c r="AA147" s="44">
        <v>15295108</v>
      </c>
      <c r="AB147" s="44">
        <v>0</v>
      </c>
    </row>
    <row r="148" spans="1:28" x14ac:dyDescent="0.3">
      <c r="A148" s="46" t="s">
        <v>298</v>
      </c>
      <c r="B148" t="s">
        <v>2298</v>
      </c>
      <c r="C148">
        <v>1</v>
      </c>
      <c r="D148">
        <v>0</v>
      </c>
      <c r="E148" s="44">
        <v>21555158</v>
      </c>
      <c r="F148" s="44">
        <v>0</v>
      </c>
      <c r="G148" s="44">
        <v>0</v>
      </c>
      <c r="H148" s="44">
        <v>10395</v>
      </c>
      <c r="I148" s="44">
        <v>3503489</v>
      </c>
      <c r="J148" s="44">
        <v>2443262</v>
      </c>
      <c r="K148" s="44">
        <v>248078</v>
      </c>
      <c r="L148" s="44">
        <v>0</v>
      </c>
      <c r="M148" s="44">
        <v>0</v>
      </c>
      <c r="N148" s="44">
        <v>0</v>
      </c>
      <c r="O148" s="44">
        <v>0</v>
      </c>
      <c r="P148" s="44">
        <v>1735813</v>
      </c>
      <c r="Q148" s="44">
        <v>617358</v>
      </c>
      <c r="R148" s="44">
        <v>354265</v>
      </c>
      <c r="S148" s="44">
        <v>33091</v>
      </c>
      <c r="T148" s="44">
        <v>13806</v>
      </c>
      <c r="U148" s="44">
        <v>136072</v>
      </c>
      <c r="V148" s="44">
        <v>38168</v>
      </c>
      <c r="W148" s="44">
        <v>0</v>
      </c>
      <c r="X148" s="44">
        <v>213767</v>
      </c>
      <c r="Y148" s="44">
        <v>7236</v>
      </c>
      <c r="Z148" s="44">
        <v>0</v>
      </c>
      <c r="AA148" s="44">
        <v>30909958</v>
      </c>
      <c r="AB148" s="44">
        <v>0</v>
      </c>
    </row>
    <row r="149" spans="1:28" x14ac:dyDescent="0.3">
      <c r="A149" s="46" t="s">
        <v>302</v>
      </c>
      <c r="B149" t="s">
        <v>2299</v>
      </c>
      <c r="C149">
        <v>1</v>
      </c>
      <c r="D149">
        <v>0</v>
      </c>
      <c r="E149" s="44">
        <v>11671355</v>
      </c>
      <c r="F149" s="44">
        <v>0</v>
      </c>
      <c r="G149" s="44">
        <v>0</v>
      </c>
      <c r="H149" s="44">
        <v>0</v>
      </c>
      <c r="I149" s="44">
        <v>2750695</v>
      </c>
      <c r="J149" s="44">
        <v>3731118</v>
      </c>
      <c r="K149" s="44">
        <v>0</v>
      </c>
      <c r="L149" s="44">
        <v>0</v>
      </c>
      <c r="M149" s="44">
        <v>0</v>
      </c>
      <c r="N149" s="44">
        <v>0</v>
      </c>
      <c r="O149" s="44">
        <v>0</v>
      </c>
      <c r="P149" s="44">
        <v>1721120</v>
      </c>
      <c r="Q149" s="44">
        <v>300364</v>
      </c>
      <c r="R149" s="44">
        <v>809916</v>
      </c>
      <c r="S149" s="44">
        <v>45944</v>
      </c>
      <c r="T149" s="44">
        <v>19169</v>
      </c>
      <c r="U149" s="44">
        <v>187507</v>
      </c>
      <c r="V149" s="44">
        <v>49060</v>
      </c>
      <c r="W149" s="44">
        <v>0</v>
      </c>
      <c r="X149" s="44">
        <v>110823</v>
      </c>
      <c r="Y149" s="44">
        <v>0</v>
      </c>
      <c r="Z149" s="44">
        <v>0</v>
      </c>
      <c r="AA149" s="44">
        <v>21397071</v>
      </c>
      <c r="AB149" s="44">
        <v>0</v>
      </c>
    </row>
    <row r="150" spans="1:28" x14ac:dyDescent="0.3">
      <c r="A150" s="46" t="s">
        <v>304</v>
      </c>
      <c r="B150" t="s">
        <v>2300</v>
      </c>
      <c r="C150">
        <v>1</v>
      </c>
      <c r="D150">
        <v>0</v>
      </c>
      <c r="E150" s="44">
        <v>16089879</v>
      </c>
      <c r="F150" s="44">
        <v>0</v>
      </c>
      <c r="G150" s="44">
        <v>0</v>
      </c>
      <c r="H150" s="44">
        <v>0</v>
      </c>
      <c r="I150" s="44">
        <v>2998715</v>
      </c>
      <c r="J150" s="44">
        <v>4143736</v>
      </c>
      <c r="K150" s="44">
        <v>0</v>
      </c>
      <c r="L150" s="44">
        <v>0</v>
      </c>
      <c r="M150" s="44">
        <v>0</v>
      </c>
      <c r="N150" s="44">
        <v>0</v>
      </c>
      <c r="O150" s="44">
        <v>0</v>
      </c>
      <c r="P150" s="44">
        <v>2207041</v>
      </c>
      <c r="Q150" s="44">
        <v>795557</v>
      </c>
      <c r="R150" s="44">
        <v>503519</v>
      </c>
      <c r="S150" s="44">
        <v>53613</v>
      </c>
      <c r="T150" s="44">
        <v>22369</v>
      </c>
      <c r="U150" s="44">
        <v>212438</v>
      </c>
      <c r="V150" s="44">
        <v>59329</v>
      </c>
      <c r="W150" s="44">
        <v>0</v>
      </c>
      <c r="X150" s="44">
        <v>505505</v>
      </c>
      <c r="Y150" s="44">
        <v>0</v>
      </c>
      <c r="Z150" s="44">
        <v>0</v>
      </c>
      <c r="AA150" s="44">
        <v>27591701</v>
      </c>
      <c r="AB150" s="44">
        <v>0</v>
      </c>
    </row>
    <row r="151" spans="1:28" x14ac:dyDescent="0.3">
      <c r="A151" s="46" t="s">
        <v>300</v>
      </c>
      <c r="B151" t="s">
        <v>2301</v>
      </c>
      <c r="C151">
        <v>1</v>
      </c>
      <c r="D151">
        <v>0</v>
      </c>
      <c r="E151" s="44">
        <v>23103917</v>
      </c>
      <c r="F151" s="44">
        <v>0</v>
      </c>
      <c r="G151" s="44">
        <v>0</v>
      </c>
      <c r="H151" s="44">
        <v>0</v>
      </c>
      <c r="I151" s="44">
        <v>3845946</v>
      </c>
      <c r="J151" s="44">
        <v>3288821</v>
      </c>
      <c r="K151" s="44">
        <v>0</v>
      </c>
      <c r="L151" s="44">
        <v>0</v>
      </c>
      <c r="M151" s="44">
        <v>0</v>
      </c>
      <c r="N151" s="44">
        <v>0</v>
      </c>
      <c r="O151" s="44">
        <v>0</v>
      </c>
      <c r="P151" s="44">
        <v>2775811</v>
      </c>
      <c r="Q151" s="44">
        <v>914726</v>
      </c>
      <c r="R151" s="44">
        <v>922962</v>
      </c>
      <c r="S151" s="44">
        <v>78705</v>
      </c>
      <c r="T151" s="44">
        <v>32838</v>
      </c>
      <c r="U151" s="44">
        <v>297133</v>
      </c>
      <c r="V151" s="44">
        <v>84679</v>
      </c>
      <c r="W151" s="44">
        <v>0</v>
      </c>
      <c r="X151" s="44">
        <v>396689</v>
      </c>
      <c r="Y151" s="44">
        <v>0</v>
      </c>
      <c r="Z151" s="44">
        <v>0</v>
      </c>
      <c r="AA151" s="44">
        <v>35742227</v>
      </c>
      <c r="AB151" s="44">
        <v>0</v>
      </c>
    </row>
    <row r="152" spans="1:28" x14ac:dyDescent="0.3">
      <c r="A152" s="46" t="s">
        <v>306</v>
      </c>
      <c r="B152" t="s">
        <v>2302</v>
      </c>
      <c r="C152">
        <v>1</v>
      </c>
      <c r="D152">
        <v>0</v>
      </c>
      <c r="E152" s="44">
        <v>6724992</v>
      </c>
      <c r="F152" s="44">
        <v>0</v>
      </c>
      <c r="G152" s="44">
        <v>0</v>
      </c>
      <c r="H152" s="44">
        <v>1635</v>
      </c>
      <c r="I152" s="44">
        <v>1187022</v>
      </c>
      <c r="J152" s="44">
        <v>1173972</v>
      </c>
      <c r="K152" s="44">
        <v>0</v>
      </c>
      <c r="L152" s="44">
        <v>0</v>
      </c>
      <c r="M152" s="44">
        <v>0</v>
      </c>
      <c r="N152" s="44">
        <v>0</v>
      </c>
      <c r="O152" s="44">
        <v>0</v>
      </c>
      <c r="P152" s="44">
        <v>1200533</v>
      </c>
      <c r="Q152" s="44">
        <v>214686</v>
      </c>
      <c r="R152" s="44">
        <v>146886</v>
      </c>
      <c r="S152" s="44">
        <v>12658</v>
      </c>
      <c r="T152" s="44">
        <v>5281</v>
      </c>
      <c r="U152" s="44">
        <v>52949</v>
      </c>
      <c r="V152" s="44">
        <v>12903</v>
      </c>
      <c r="W152" s="44">
        <v>0</v>
      </c>
      <c r="X152" s="44">
        <v>84418</v>
      </c>
      <c r="Y152" s="44">
        <v>0</v>
      </c>
      <c r="Z152" s="44">
        <v>0</v>
      </c>
      <c r="AA152" s="44">
        <v>10817935</v>
      </c>
      <c r="AB152" s="44">
        <v>0</v>
      </c>
    </row>
    <row r="153" spans="1:28" x14ac:dyDescent="0.3">
      <c r="A153" s="46" t="s">
        <v>312</v>
      </c>
      <c r="B153" t="s">
        <v>2303</v>
      </c>
      <c r="C153">
        <v>1</v>
      </c>
      <c r="D153">
        <v>0</v>
      </c>
      <c r="E153" s="44">
        <v>29177618</v>
      </c>
      <c r="F153" s="44">
        <v>430613</v>
      </c>
      <c r="G153" s="44">
        <v>0</v>
      </c>
      <c r="H153" s="44">
        <v>0</v>
      </c>
      <c r="I153" s="44">
        <v>2935184</v>
      </c>
      <c r="J153" s="44">
        <v>4425376</v>
      </c>
      <c r="K153" s="44">
        <v>0</v>
      </c>
      <c r="L153" s="44">
        <v>0</v>
      </c>
      <c r="M153" s="44">
        <v>0</v>
      </c>
      <c r="N153" s="44">
        <v>0</v>
      </c>
      <c r="O153" s="44">
        <v>0</v>
      </c>
      <c r="P153" s="44">
        <v>1977395</v>
      </c>
      <c r="Q153" s="44">
        <v>643509</v>
      </c>
      <c r="R153" s="44">
        <v>1442976</v>
      </c>
      <c r="S153" s="44">
        <v>47487</v>
      </c>
      <c r="T153" s="44">
        <v>19813</v>
      </c>
      <c r="U153" s="44">
        <v>172537</v>
      </c>
      <c r="V153" s="44">
        <v>65590</v>
      </c>
      <c r="W153" s="44">
        <v>0</v>
      </c>
      <c r="X153" s="44">
        <v>1068649</v>
      </c>
      <c r="Y153" s="44">
        <v>0</v>
      </c>
      <c r="Z153" s="44">
        <v>0</v>
      </c>
      <c r="AA153" s="44">
        <v>42406747</v>
      </c>
      <c r="AB153" s="44">
        <v>820537</v>
      </c>
    </row>
    <row r="154" spans="1:28" x14ac:dyDescent="0.3">
      <c r="A154" s="46" t="s">
        <v>314</v>
      </c>
      <c r="B154" t="s">
        <v>2304</v>
      </c>
      <c r="C154">
        <v>1</v>
      </c>
      <c r="D154">
        <v>0</v>
      </c>
      <c r="E154" s="44">
        <v>22194491</v>
      </c>
      <c r="F154" s="44">
        <v>0</v>
      </c>
      <c r="G154" s="44">
        <v>0</v>
      </c>
      <c r="H154" s="44">
        <v>0</v>
      </c>
      <c r="I154" s="44">
        <v>5723877</v>
      </c>
      <c r="J154" s="44">
        <v>6620173</v>
      </c>
      <c r="K154" s="44">
        <v>0</v>
      </c>
      <c r="L154" s="44">
        <v>0</v>
      </c>
      <c r="M154" s="44">
        <v>0</v>
      </c>
      <c r="N154" s="44">
        <v>0</v>
      </c>
      <c r="O154" s="44">
        <v>0</v>
      </c>
      <c r="P154" s="44">
        <v>2585193</v>
      </c>
      <c r="Q154" s="44">
        <v>812023</v>
      </c>
      <c r="R154" s="44">
        <v>1096861</v>
      </c>
      <c r="S154" s="44">
        <v>95468</v>
      </c>
      <c r="T154" s="44">
        <v>39831</v>
      </c>
      <c r="U154" s="44">
        <v>360451</v>
      </c>
      <c r="V154" s="44">
        <v>104257</v>
      </c>
      <c r="W154" s="44">
        <v>0</v>
      </c>
      <c r="X154" s="44">
        <v>340200</v>
      </c>
      <c r="Y154" s="44">
        <v>0</v>
      </c>
      <c r="Z154" s="44">
        <v>0</v>
      </c>
      <c r="AA154" s="44">
        <v>39972825</v>
      </c>
      <c r="AB154" s="44">
        <v>0</v>
      </c>
    </row>
    <row r="155" spans="1:28" x14ac:dyDescent="0.3">
      <c r="A155" s="46" t="s">
        <v>274</v>
      </c>
      <c r="B155" t="s">
        <v>2305</v>
      </c>
      <c r="C155">
        <v>1</v>
      </c>
      <c r="D155">
        <v>0</v>
      </c>
      <c r="E155" s="44">
        <v>10243531</v>
      </c>
      <c r="F155" s="44">
        <v>0</v>
      </c>
      <c r="G155" s="44">
        <v>0</v>
      </c>
      <c r="H155" s="44">
        <v>0</v>
      </c>
      <c r="I155" s="44">
        <v>1331344</v>
      </c>
      <c r="J155" s="44">
        <v>3556283</v>
      </c>
      <c r="K155" s="44">
        <v>0</v>
      </c>
      <c r="L155" s="44">
        <v>0</v>
      </c>
      <c r="M155" s="44">
        <v>0</v>
      </c>
      <c r="N155" s="44">
        <v>0</v>
      </c>
      <c r="O155" s="44">
        <v>0</v>
      </c>
      <c r="P155" s="44">
        <v>1204574</v>
      </c>
      <c r="Q155" s="44">
        <v>205800</v>
      </c>
      <c r="R155" s="44">
        <v>384387</v>
      </c>
      <c r="S155" s="44">
        <v>20403</v>
      </c>
      <c r="T155" s="44">
        <v>8513</v>
      </c>
      <c r="U155" s="44">
        <v>82133</v>
      </c>
      <c r="V155" s="44">
        <v>24193</v>
      </c>
      <c r="W155" s="44">
        <v>0</v>
      </c>
      <c r="X155" s="44">
        <v>180158</v>
      </c>
      <c r="Y155" s="44">
        <v>0</v>
      </c>
      <c r="Z155" s="44">
        <v>0</v>
      </c>
      <c r="AA155" s="44">
        <v>17241319</v>
      </c>
      <c r="AB155" s="44">
        <v>0</v>
      </c>
    </row>
    <row r="156" spans="1:28" x14ac:dyDescent="0.3">
      <c r="A156" s="46" t="s">
        <v>316</v>
      </c>
      <c r="B156" t="s">
        <v>2306</v>
      </c>
      <c r="C156">
        <v>1</v>
      </c>
      <c r="D156">
        <v>0</v>
      </c>
      <c r="E156" s="44">
        <v>5206493</v>
      </c>
      <c r="F156" s="44">
        <v>0</v>
      </c>
      <c r="G156" s="44">
        <v>0</v>
      </c>
      <c r="H156" s="44">
        <v>3094</v>
      </c>
      <c r="I156" s="44">
        <v>1076659</v>
      </c>
      <c r="J156" s="44">
        <v>520393</v>
      </c>
      <c r="K156" s="44">
        <v>0</v>
      </c>
      <c r="L156" s="44">
        <v>0</v>
      </c>
      <c r="M156" s="44">
        <v>0</v>
      </c>
      <c r="N156" s="44">
        <v>0</v>
      </c>
      <c r="O156" s="44">
        <v>0</v>
      </c>
      <c r="P156" s="44">
        <v>623707</v>
      </c>
      <c r="Q156" s="44">
        <v>144477</v>
      </c>
      <c r="R156" s="44">
        <v>219953</v>
      </c>
      <c r="S156" s="44">
        <v>8733</v>
      </c>
      <c r="T156" s="44">
        <v>3644</v>
      </c>
      <c r="U156" s="44">
        <v>35183</v>
      </c>
      <c r="V156" s="44">
        <v>10101</v>
      </c>
      <c r="W156" s="44">
        <v>0</v>
      </c>
      <c r="X156" s="44">
        <v>81245</v>
      </c>
      <c r="Y156" s="44">
        <v>0</v>
      </c>
      <c r="Z156" s="44">
        <v>0</v>
      </c>
      <c r="AA156" s="44">
        <v>7933682</v>
      </c>
      <c r="AB156" s="44">
        <v>0</v>
      </c>
    </row>
    <row r="157" spans="1:28" x14ac:dyDescent="0.3">
      <c r="A157" s="46" t="s">
        <v>318</v>
      </c>
      <c r="B157" t="s">
        <v>2307</v>
      </c>
      <c r="C157">
        <v>1</v>
      </c>
      <c r="D157">
        <v>0</v>
      </c>
      <c r="E157" s="44">
        <v>15988881</v>
      </c>
      <c r="F157" s="44">
        <v>0</v>
      </c>
      <c r="G157" s="44">
        <v>0</v>
      </c>
      <c r="H157" s="44">
        <v>0</v>
      </c>
      <c r="I157" s="44">
        <v>3996365</v>
      </c>
      <c r="J157" s="44">
        <v>3764631</v>
      </c>
      <c r="K157" s="44">
        <v>0</v>
      </c>
      <c r="L157" s="44">
        <v>0</v>
      </c>
      <c r="M157" s="44">
        <v>0</v>
      </c>
      <c r="N157" s="44">
        <v>0</v>
      </c>
      <c r="O157" s="44">
        <v>0</v>
      </c>
      <c r="P157" s="44">
        <v>2552230</v>
      </c>
      <c r="Q157" s="44">
        <v>872615</v>
      </c>
      <c r="R157" s="44">
        <v>681355</v>
      </c>
      <c r="S157" s="44">
        <v>75694</v>
      </c>
      <c r="T157" s="44">
        <v>31581</v>
      </c>
      <c r="U157" s="44">
        <v>309191</v>
      </c>
      <c r="V157" s="44">
        <v>72636</v>
      </c>
      <c r="W157" s="44">
        <v>0</v>
      </c>
      <c r="X157" s="44">
        <v>270000</v>
      </c>
      <c r="Y157" s="44">
        <v>0</v>
      </c>
      <c r="Z157" s="44">
        <v>0</v>
      </c>
      <c r="AA157" s="44">
        <v>28615179</v>
      </c>
      <c r="AB157" s="44">
        <v>0</v>
      </c>
    </row>
    <row r="158" spans="1:28" x14ac:dyDescent="0.3">
      <c r="A158" s="46" t="s">
        <v>324</v>
      </c>
      <c r="B158" t="s">
        <v>2308</v>
      </c>
      <c r="C158">
        <v>1</v>
      </c>
      <c r="D158">
        <v>0</v>
      </c>
      <c r="E158" s="44">
        <v>13755173</v>
      </c>
      <c r="F158" s="44">
        <v>109028</v>
      </c>
      <c r="G158" s="44">
        <v>0</v>
      </c>
      <c r="H158" s="44">
        <v>0</v>
      </c>
      <c r="I158" s="44">
        <v>996810</v>
      </c>
      <c r="J158" s="44">
        <v>3349343</v>
      </c>
      <c r="K158" s="44">
        <v>0</v>
      </c>
      <c r="L158" s="44">
        <v>0</v>
      </c>
      <c r="M158" s="44">
        <v>0</v>
      </c>
      <c r="N158" s="44">
        <v>0</v>
      </c>
      <c r="O158" s="44">
        <v>0</v>
      </c>
      <c r="P158" s="44">
        <v>1720680</v>
      </c>
      <c r="Q158" s="44">
        <v>92258</v>
      </c>
      <c r="R158" s="44">
        <v>674657</v>
      </c>
      <c r="S158" s="44">
        <v>26904</v>
      </c>
      <c r="T158" s="44">
        <v>11225</v>
      </c>
      <c r="U158" s="44">
        <v>112772</v>
      </c>
      <c r="V158" s="44">
        <v>32858</v>
      </c>
      <c r="W158" s="44">
        <v>0</v>
      </c>
      <c r="X158" s="44">
        <v>260275</v>
      </c>
      <c r="Y158" s="44">
        <v>0</v>
      </c>
      <c r="Z158" s="44">
        <v>0</v>
      </c>
      <c r="AA158" s="44">
        <v>21141983</v>
      </c>
      <c r="AB158" s="44">
        <v>0</v>
      </c>
    </row>
    <row r="159" spans="1:28" x14ac:dyDescent="0.3">
      <c r="A159" s="46" t="s">
        <v>310</v>
      </c>
      <c r="B159" t="s">
        <v>2309</v>
      </c>
      <c r="C159">
        <v>1</v>
      </c>
      <c r="D159">
        <v>0</v>
      </c>
      <c r="E159" s="44">
        <v>39888801</v>
      </c>
      <c r="F159" s="44">
        <v>171655</v>
      </c>
      <c r="G159" s="44">
        <v>0</v>
      </c>
      <c r="H159" s="44">
        <v>0</v>
      </c>
      <c r="I159" s="44">
        <v>5043131</v>
      </c>
      <c r="J159" s="44">
        <v>7709652</v>
      </c>
      <c r="K159" s="44">
        <v>0</v>
      </c>
      <c r="L159" s="44">
        <v>0</v>
      </c>
      <c r="M159" s="44">
        <v>0</v>
      </c>
      <c r="N159" s="44">
        <v>0</v>
      </c>
      <c r="O159" s="44">
        <v>0</v>
      </c>
      <c r="P159" s="44">
        <v>3813811</v>
      </c>
      <c r="Q159" s="44">
        <v>446433</v>
      </c>
      <c r="R159" s="44">
        <v>2186092</v>
      </c>
      <c r="S159" s="44">
        <v>167836</v>
      </c>
      <c r="T159" s="44">
        <v>70025</v>
      </c>
      <c r="U159" s="44">
        <v>479572</v>
      </c>
      <c r="V159" s="44">
        <v>178950</v>
      </c>
      <c r="W159" s="44">
        <v>0</v>
      </c>
      <c r="X159" s="44">
        <v>933905</v>
      </c>
      <c r="Y159" s="44">
        <v>0</v>
      </c>
      <c r="Z159" s="44">
        <v>0</v>
      </c>
      <c r="AA159" s="44">
        <v>61089863</v>
      </c>
      <c r="AB159" s="44">
        <v>301599</v>
      </c>
    </row>
    <row r="160" spans="1:28" x14ac:dyDescent="0.3">
      <c r="A160" s="46" t="s">
        <v>326</v>
      </c>
      <c r="B160" t="s">
        <v>2310</v>
      </c>
      <c r="C160">
        <v>1</v>
      </c>
      <c r="D160">
        <v>0</v>
      </c>
      <c r="E160" s="44">
        <v>34222598</v>
      </c>
      <c r="F160" s="44">
        <v>0</v>
      </c>
      <c r="G160" s="44">
        <v>0</v>
      </c>
      <c r="H160" s="44">
        <v>0</v>
      </c>
      <c r="I160" s="44">
        <v>5188873</v>
      </c>
      <c r="J160" s="44">
        <v>3582308</v>
      </c>
      <c r="K160" s="44">
        <v>0</v>
      </c>
      <c r="L160" s="44">
        <v>0</v>
      </c>
      <c r="M160" s="44">
        <v>0</v>
      </c>
      <c r="N160" s="44">
        <v>0</v>
      </c>
      <c r="O160" s="44">
        <v>0</v>
      </c>
      <c r="P160" s="44">
        <v>2799456</v>
      </c>
      <c r="Q160" s="44">
        <v>1298531</v>
      </c>
      <c r="R160" s="44">
        <v>1332443</v>
      </c>
      <c r="S160" s="44">
        <v>101969</v>
      </c>
      <c r="T160" s="44">
        <v>42544</v>
      </c>
      <c r="U160" s="44">
        <v>406935</v>
      </c>
      <c r="V160" s="44">
        <v>113498</v>
      </c>
      <c r="W160" s="44">
        <v>0</v>
      </c>
      <c r="X160" s="44">
        <v>643437</v>
      </c>
      <c r="Y160" s="44">
        <v>0</v>
      </c>
      <c r="Z160" s="44">
        <v>0</v>
      </c>
      <c r="AA160" s="44">
        <v>49732592</v>
      </c>
      <c r="AB160" s="44">
        <v>0</v>
      </c>
    </row>
    <row r="161" spans="1:28" x14ac:dyDescent="0.3">
      <c r="A161" s="46" t="s">
        <v>331</v>
      </c>
      <c r="B161" t="s">
        <v>2311</v>
      </c>
      <c r="C161">
        <v>1</v>
      </c>
      <c r="D161">
        <v>0</v>
      </c>
      <c r="E161" s="44">
        <v>3820318</v>
      </c>
      <c r="F161" s="44">
        <v>0</v>
      </c>
      <c r="G161" s="44">
        <v>70000</v>
      </c>
      <c r="H161" s="44">
        <v>0</v>
      </c>
      <c r="I161" s="44">
        <v>532859</v>
      </c>
      <c r="J161" s="44">
        <v>299221</v>
      </c>
      <c r="K161" s="44">
        <v>0</v>
      </c>
      <c r="L161" s="44">
        <v>0</v>
      </c>
      <c r="M161" s="44">
        <v>0</v>
      </c>
      <c r="N161" s="44">
        <v>0</v>
      </c>
      <c r="O161" s="44">
        <v>0</v>
      </c>
      <c r="P161" s="44">
        <v>381667</v>
      </c>
      <c r="Q161" s="44">
        <v>0</v>
      </c>
      <c r="R161" s="44">
        <v>0</v>
      </c>
      <c r="S161" s="44">
        <v>4449</v>
      </c>
      <c r="T161" s="44">
        <v>1856</v>
      </c>
      <c r="U161" s="44">
        <v>17417</v>
      </c>
      <c r="V161" s="44">
        <v>4937</v>
      </c>
      <c r="W161" s="44">
        <v>0</v>
      </c>
      <c r="X161" s="44">
        <v>66424</v>
      </c>
      <c r="Y161" s="44">
        <v>1248</v>
      </c>
      <c r="Z161" s="44">
        <v>0</v>
      </c>
      <c r="AA161" s="44">
        <v>5200396</v>
      </c>
      <c r="AB161" s="44">
        <v>100000</v>
      </c>
    </row>
    <row r="162" spans="1:28" x14ac:dyDescent="0.3">
      <c r="A162" s="46" t="s">
        <v>335</v>
      </c>
      <c r="B162" t="s">
        <v>2312</v>
      </c>
      <c r="C162">
        <v>1</v>
      </c>
      <c r="D162">
        <v>0</v>
      </c>
      <c r="E162" s="44">
        <v>444849</v>
      </c>
      <c r="F162" s="44">
        <v>0</v>
      </c>
      <c r="G162" s="44">
        <v>170528</v>
      </c>
      <c r="H162" s="44">
        <v>0</v>
      </c>
      <c r="I162" s="44">
        <v>19641</v>
      </c>
      <c r="J162" s="44">
        <v>5571</v>
      </c>
      <c r="K162" s="44">
        <v>0</v>
      </c>
      <c r="L162" s="44">
        <v>0</v>
      </c>
      <c r="M162" s="44">
        <v>0</v>
      </c>
      <c r="N162" s="44">
        <v>0</v>
      </c>
      <c r="O162" s="44">
        <v>0</v>
      </c>
      <c r="P162" s="44">
        <v>88672</v>
      </c>
      <c r="Q162" s="44">
        <v>0</v>
      </c>
      <c r="R162" s="44">
        <v>0</v>
      </c>
      <c r="S162" s="44">
        <v>2367</v>
      </c>
      <c r="T162" s="44">
        <v>988</v>
      </c>
      <c r="U162" s="44">
        <v>7165</v>
      </c>
      <c r="V162" s="44">
        <v>0</v>
      </c>
      <c r="W162" s="44">
        <v>0</v>
      </c>
      <c r="X162" s="44">
        <v>13500</v>
      </c>
      <c r="Y162" s="44">
        <v>1555</v>
      </c>
      <c r="Z162" s="44">
        <v>0</v>
      </c>
      <c r="AA162" s="44">
        <v>754836</v>
      </c>
      <c r="AB162" s="44">
        <v>0</v>
      </c>
    </row>
    <row r="163" spans="1:28" x14ac:dyDescent="0.3">
      <c r="A163" s="46" t="s">
        <v>339</v>
      </c>
      <c r="B163" t="s">
        <v>2313</v>
      </c>
      <c r="C163">
        <v>1</v>
      </c>
      <c r="D163">
        <v>0</v>
      </c>
      <c r="E163" s="44">
        <v>909106</v>
      </c>
      <c r="F163" s="44">
        <v>0</v>
      </c>
      <c r="G163" s="44">
        <v>285697</v>
      </c>
      <c r="H163" s="44">
        <v>0</v>
      </c>
      <c r="I163" s="44">
        <v>14438</v>
      </c>
      <c r="J163" s="44">
        <v>57019</v>
      </c>
      <c r="K163" s="44">
        <v>0</v>
      </c>
      <c r="L163" s="44">
        <v>0</v>
      </c>
      <c r="M163" s="44">
        <v>0</v>
      </c>
      <c r="N163" s="44">
        <v>0</v>
      </c>
      <c r="O163" s="44">
        <v>0</v>
      </c>
      <c r="P163" s="44">
        <v>92311</v>
      </c>
      <c r="Q163" s="44">
        <v>0</v>
      </c>
      <c r="R163" s="44">
        <v>10543</v>
      </c>
      <c r="S163" s="44">
        <v>1528</v>
      </c>
      <c r="T163" s="44">
        <v>638</v>
      </c>
      <c r="U163" s="44">
        <v>5592</v>
      </c>
      <c r="V163" s="44">
        <v>0</v>
      </c>
      <c r="W163" s="44">
        <v>0</v>
      </c>
      <c r="X163" s="44">
        <v>24300</v>
      </c>
      <c r="Y163" s="44">
        <v>0</v>
      </c>
      <c r="Z163" s="44">
        <v>0</v>
      </c>
      <c r="AA163" s="44">
        <v>1401172</v>
      </c>
      <c r="AB163" s="44">
        <v>0</v>
      </c>
    </row>
    <row r="164" spans="1:28" x14ac:dyDescent="0.3">
      <c r="A164" s="46" t="s">
        <v>341</v>
      </c>
      <c r="B164" t="s">
        <v>2314</v>
      </c>
      <c r="C164">
        <v>1</v>
      </c>
      <c r="D164">
        <v>0</v>
      </c>
      <c r="E164" s="44">
        <v>8500800</v>
      </c>
      <c r="F164" s="44">
        <v>0</v>
      </c>
      <c r="G164" s="44">
        <v>75884</v>
      </c>
      <c r="H164" s="44">
        <v>0</v>
      </c>
      <c r="I164" s="44">
        <v>774909</v>
      </c>
      <c r="J164" s="44">
        <v>1677807</v>
      </c>
      <c r="K164" s="44">
        <v>0</v>
      </c>
      <c r="L164" s="44">
        <v>0</v>
      </c>
      <c r="M164" s="44">
        <v>0</v>
      </c>
      <c r="N164" s="44">
        <v>0</v>
      </c>
      <c r="O164" s="44">
        <v>0</v>
      </c>
      <c r="P164" s="44">
        <v>954682</v>
      </c>
      <c r="Q164" s="44">
        <v>287784</v>
      </c>
      <c r="R164" s="44">
        <v>90875</v>
      </c>
      <c r="S164" s="44">
        <v>10126</v>
      </c>
      <c r="T164" s="44">
        <v>4225</v>
      </c>
      <c r="U164" s="44">
        <v>39028</v>
      </c>
      <c r="V164" s="44">
        <v>13431</v>
      </c>
      <c r="W164" s="44">
        <v>0</v>
      </c>
      <c r="X164" s="44">
        <v>163268</v>
      </c>
      <c r="Y164" s="44">
        <v>0</v>
      </c>
      <c r="Z164" s="44">
        <v>0</v>
      </c>
      <c r="AA164" s="44">
        <v>12592819</v>
      </c>
      <c r="AB164" s="44">
        <v>100000</v>
      </c>
    </row>
    <row r="165" spans="1:28" x14ac:dyDescent="0.3">
      <c r="A165" s="46" t="s">
        <v>343</v>
      </c>
      <c r="B165" t="s">
        <v>2315</v>
      </c>
      <c r="C165">
        <v>1</v>
      </c>
      <c r="D165">
        <v>0</v>
      </c>
      <c r="E165" s="44">
        <v>321562</v>
      </c>
      <c r="F165" s="44">
        <v>0</v>
      </c>
      <c r="G165" s="44">
        <v>70000</v>
      </c>
      <c r="H165" s="44">
        <v>0</v>
      </c>
      <c r="I165" s="44">
        <v>17993</v>
      </c>
      <c r="J165" s="44">
        <v>88243</v>
      </c>
      <c r="K165" s="44">
        <v>0</v>
      </c>
      <c r="L165" s="44">
        <v>0</v>
      </c>
      <c r="M165" s="44">
        <v>0</v>
      </c>
      <c r="N165" s="44">
        <v>0</v>
      </c>
      <c r="O165" s="44">
        <v>0</v>
      </c>
      <c r="P165" s="44">
        <v>100453</v>
      </c>
      <c r="Q165" s="44">
        <v>0</v>
      </c>
      <c r="R165" s="44">
        <v>0</v>
      </c>
      <c r="S165" s="44">
        <v>1019</v>
      </c>
      <c r="T165" s="44">
        <v>425</v>
      </c>
      <c r="U165" s="44">
        <v>3437</v>
      </c>
      <c r="V165" s="44">
        <v>0</v>
      </c>
      <c r="W165" s="44">
        <v>0</v>
      </c>
      <c r="X165" s="44">
        <v>2700</v>
      </c>
      <c r="Y165" s="44">
        <v>0</v>
      </c>
      <c r="Z165" s="44">
        <v>0</v>
      </c>
      <c r="AA165" s="44">
        <v>605832</v>
      </c>
      <c r="AB165" s="44">
        <v>0</v>
      </c>
    </row>
    <row r="166" spans="1:28" x14ac:dyDescent="0.3">
      <c r="A166" s="46" t="s">
        <v>337</v>
      </c>
      <c r="B166" t="s">
        <v>2316</v>
      </c>
      <c r="C166">
        <v>1</v>
      </c>
      <c r="D166">
        <v>0</v>
      </c>
      <c r="E166" s="44">
        <v>1852895</v>
      </c>
      <c r="F166" s="44">
        <v>0</v>
      </c>
      <c r="G166" s="44">
        <v>150669</v>
      </c>
      <c r="H166" s="44">
        <v>114</v>
      </c>
      <c r="I166" s="44">
        <v>51498</v>
      </c>
      <c r="J166" s="44">
        <v>69957</v>
      </c>
      <c r="K166" s="44">
        <v>0</v>
      </c>
      <c r="L166" s="44">
        <v>0</v>
      </c>
      <c r="M166" s="44">
        <v>0</v>
      </c>
      <c r="N166" s="44">
        <v>0</v>
      </c>
      <c r="O166" s="44">
        <v>0</v>
      </c>
      <c r="P166" s="44">
        <v>370822</v>
      </c>
      <c r="Q166" s="44">
        <v>62807</v>
      </c>
      <c r="R166" s="44">
        <v>0</v>
      </c>
      <c r="S166" s="44">
        <v>13093</v>
      </c>
      <c r="T166" s="44">
        <v>5463</v>
      </c>
      <c r="U166" s="44">
        <v>36173</v>
      </c>
      <c r="V166" s="44">
        <v>0</v>
      </c>
      <c r="W166" s="44">
        <v>0</v>
      </c>
      <c r="X166" s="44">
        <v>405000</v>
      </c>
      <c r="Y166" s="44">
        <v>0</v>
      </c>
      <c r="Z166" s="44">
        <v>0</v>
      </c>
      <c r="AA166" s="44">
        <v>3018491</v>
      </c>
      <c r="AB166" s="44">
        <v>0</v>
      </c>
    </row>
    <row r="167" spans="1:28" x14ac:dyDescent="0.3">
      <c r="A167" s="46" t="s">
        <v>345</v>
      </c>
      <c r="B167" t="s">
        <v>2317</v>
      </c>
      <c r="C167">
        <v>1</v>
      </c>
      <c r="D167">
        <v>0</v>
      </c>
      <c r="E167" s="44">
        <v>736469</v>
      </c>
      <c r="F167" s="44">
        <v>0</v>
      </c>
      <c r="G167" s="44">
        <v>181474</v>
      </c>
      <c r="H167" s="44">
        <v>314</v>
      </c>
      <c r="I167" s="44">
        <v>32510</v>
      </c>
      <c r="J167" s="44">
        <v>49048</v>
      </c>
      <c r="K167" s="44">
        <v>0</v>
      </c>
      <c r="L167" s="44">
        <v>0</v>
      </c>
      <c r="M167" s="44">
        <v>0</v>
      </c>
      <c r="N167" s="44">
        <v>0</v>
      </c>
      <c r="O167" s="44">
        <v>0</v>
      </c>
      <c r="P167" s="44">
        <v>91654</v>
      </c>
      <c r="Q167" s="44">
        <v>0</v>
      </c>
      <c r="R167" s="44">
        <v>0</v>
      </c>
      <c r="S167" s="44">
        <v>3895</v>
      </c>
      <c r="T167" s="44">
        <v>1625</v>
      </c>
      <c r="U167" s="44">
        <v>15145</v>
      </c>
      <c r="V167" s="44">
        <v>0</v>
      </c>
      <c r="W167" s="44">
        <v>0</v>
      </c>
      <c r="X167" s="44">
        <v>0</v>
      </c>
      <c r="Y167" s="44">
        <v>0</v>
      </c>
      <c r="Z167" s="44">
        <v>0</v>
      </c>
      <c r="AA167" s="44">
        <v>1112134</v>
      </c>
      <c r="AB167" s="44">
        <v>0</v>
      </c>
    </row>
    <row r="168" spans="1:28" x14ac:dyDescent="0.3">
      <c r="A168" s="46" t="s">
        <v>347</v>
      </c>
      <c r="B168" t="s">
        <v>2318</v>
      </c>
      <c r="C168">
        <v>1</v>
      </c>
      <c r="D168">
        <v>0</v>
      </c>
      <c r="E168" s="44">
        <v>5596242</v>
      </c>
      <c r="F168" s="44">
        <v>0</v>
      </c>
      <c r="G168" s="44">
        <v>247326</v>
      </c>
      <c r="H168" s="44">
        <v>0</v>
      </c>
      <c r="I168" s="44">
        <v>468061</v>
      </c>
      <c r="J168" s="44">
        <v>1296200</v>
      </c>
      <c r="K168" s="44">
        <v>236347</v>
      </c>
      <c r="L168" s="44">
        <v>0</v>
      </c>
      <c r="M168" s="44">
        <v>0</v>
      </c>
      <c r="N168" s="44">
        <v>0</v>
      </c>
      <c r="O168" s="44">
        <v>0</v>
      </c>
      <c r="P168" s="44">
        <v>248511</v>
      </c>
      <c r="Q168" s="44">
        <v>98738</v>
      </c>
      <c r="R168" s="44">
        <v>15381</v>
      </c>
      <c r="S168" s="44">
        <v>11669</v>
      </c>
      <c r="T168" s="44">
        <v>4869</v>
      </c>
      <c r="U168" s="44">
        <v>42406</v>
      </c>
      <c r="V168" s="44">
        <v>1527</v>
      </c>
      <c r="W168" s="44">
        <v>0</v>
      </c>
      <c r="X168" s="44">
        <v>81000</v>
      </c>
      <c r="Y168" s="44">
        <v>0</v>
      </c>
      <c r="Z168" s="44">
        <v>0</v>
      </c>
      <c r="AA168" s="44">
        <v>8348277</v>
      </c>
      <c r="AB168" s="44">
        <v>100000</v>
      </c>
    </row>
    <row r="169" spans="1:28" x14ac:dyDescent="0.3">
      <c r="A169" s="46" t="s">
        <v>351</v>
      </c>
      <c r="B169" t="s">
        <v>2319</v>
      </c>
      <c r="C169">
        <v>1</v>
      </c>
      <c r="D169">
        <v>0</v>
      </c>
      <c r="E169" s="44">
        <v>1763961</v>
      </c>
      <c r="F169" s="44">
        <v>0</v>
      </c>
      <c r="G169" s="44">
        <v>127909</v>
      </c>
      <c r="H169" s="44">
        <v>0</v>
      </c>
      <c r="I169" s="44">
        <v>113199</v>
      </c>
      <c r="J169" s="44">
        <v>460820</v>
      </c>
      <c r="K169" s="44">
        <v>0</v>
      </c>
      <c r="L169" s="44">
        <v>0</v>
      </c>
      <c r="M169" s="44">
        <v>0</v>
      </c>
      <c r="N169" s="44">
        <v>0</v>
      </c>
      <c r="O169" s="44">
        <v>0</v>
      </c>
      <c r="P169" s="44">
        <v>161501</v>
      </c>
      <c r="Q169" s="44">
        <v>27406</v>
      </c>
      <c r="R169" s="44">
        <v>76068</v>
      </c>
      <c r="S169" s="44">
        <v>3730</v>
      </c>
      <c r="T169" s="44">
        <v>1556</v>
      </c>
      <c r="U169" s="44">
        <v>13922</v>
      </c>
      <c r="V169" s="44">
        <v>0</v>
      </c>
      <c r="W169" s="44">
        <v>0</v>
      </c>
      <c r="X169" s="44">
        <v>25138</v>
      </c>
      <c r="Y169" s="44">
        <v>0</v>
      </c>
      <c r="Z169" s="44">
        <v>0</v>
      </c>
      <c r="AA169" s="44">
        <v>2775210</v>
      </c>
      <c r="AB169" s="44">
        <v>0</v>
      </c>
    </row>
    <row r="170" spans="1:28" x14ac:dyDescent="0.3">
      <c r="A170" s="46" t="s">
        <v>2731</v>
      </c>
      <c r="B170" t="s">
        <v>2733</v>
      </c>
      <c r="C170">
        <v>1</v>
      </c>
      <c r="D170">
        <v>1</v>
      </c>
      <c r="E170" s="44">
        <v>4543786</v>
      </c>
      <c r="F170" s="44">
        <v>0</v>
      </c>
      <c r="G170" s="44">
        <v>209232</v>
      </c>
      <c r="H170" s="44">
        <v>0</v>
      </c>
      <c r="I170" s="44">
        <v>499137</v>
      </c>
      <c r="J170" s="44">
        <v>196111</v>
      </c>
      <c r="K170" s="44">
        <v>0</v>
      </c>
      <c r="L170" s="44">
        <v>657838</v>
      </c>
      <c r="M170" s="44">
        <v>0</v>
      </c>
      <c r="N170" s="44">
        <v>0</v>
      </c>
      <c r="O170" s="44">
        <v>0</v>
      </c>
      <c r="P170" s="44">
        <v>505867</v>
      </c>
      <c r="Q170" s="44">
        <v>93957</v>
      </c>
      <c r="R170" s="44">
        <v>25326</v>
      </c>
      <c r="S170" s="44">
        <v>6411</v>
      </c>
      <c r="T170" s="44">
        <v>2675</v>
      </c>
      <c r="U170" s="44">
        <v>24756</v>
      </c>
      <c r="V170" s="44">
        <v>2993</v>
      </c>
      <c r="W170" s="44">
        <v>0</v>
      </c>
      <c r="X170" s="44">
        <v>275680</v>
      </c>
      <c r="Y170" s="44">
        <v>3796</v>
      </c>
      <c r="Z170" s="44">
        <v>0</v>
      </c>
      <c r="AA170" s="44">
        <v>7047565</v>
      </c>
      <c r="AB170" s="44">
        <v>100000</v>
      </c>
    </row>
    <row r="171" spans="1:28" x14ac:dyDescent="0.3">
      <c r="A171" s="46" t="s">
        <v>366</v>
      </c>
      <c r="B171" t="s">
        <v>2320</v>
      </c>
      <c r="C171">
        <v>1</v>
      </c>
      <c r="D171">
        <v>0</v>
      </c>
      <c r="E171" s="44">
        <v>6937033</v>
      </c>
      <c r="F171" s="44">
        <v>0</v>
      </c>
      <c r="G171" s="44">
        <v>0</v>
      </c>
      <c r="H171" s="44">
        <v>0</v>
      </c>
      <c r="I171" s="44">
        <v>513834</v>
      </c>
      <c r="J171" s="44">
        <v>707069</v>
      </c>
      <c r="K171" s="44">
        <v>0</v>
      </c>
      <c r="L171" s="44">
        <v>0</v>
      </c>
      <c r="M171" s="44">
        <v>0</v>
      </c>
      <c r="N171" s="44">
        <v>0</v>
      </c>
      <c r="O171" s="44">
        <v>0</v>
      </c>
      <c r="P171" s="44">
        <v>1239519</v>
      </c>
      <c r="Q171" s="44">
        <v>189935</v>
      </c>
      <c r="R171" s="44">
        <v>0</v>
      </c>
      <c r="S171" s="44">
        <v>10666</v>
      </c>
      <c r="T171" s="44">
        <v>4450</v>
      </c>
      <c r="U171" s="44">
        <v>42173</v>
      </c>
      <c r="V171" s="44">
        <v>8977</v>
      </c>
      <c r="W171" s="44">
        <v>0</v>
      </c>
      <c r="X171" s="44">
        <v>97907</v>
      </c>
      <c r="Y171" s="44">
        <v>0</v>
      </c>
      <c r="Z171" s="44">
        <v>0</v>
      </c>
      <c r="AA171" s="44">
        <v>9751563</v>
      </c>
      <c r="AB171" s="44">
        <v>0</v>
      </c>
    </row>
    <row r="172" spans="1:28" x14ac:dyDescent="0.3">
      <c r="A172" s="46" t="s">
        <v>356</v>
      </c>
      <c r="B172" t="s">
        <v>2321</v>
      </c>
      <c r="C172">
        <v>1</v>
      </c>
      <c r="D172">
        <v>0</v>
      </c>
      <c r="E172" s="44">
        <v>5513602</v>
      </c>
      <c r="F172" s="44">
        <v>0</v>
      </c>
      <c r="G172" s="44">
        <v>0</v>
      </c>
      <c r="H172" s="44">
        <v>0</v>
      </c>
      <c r="I172" s="44">
        <v>641593</v>
      </c>
      <c r="J172" s="44">
        <v>1039434</v>
      </c>
      <c r="K172" s="44">
        <v>0</v>
      </c>
      <c r="L172" s="44">
        <v>0</v>
      </c>
      <c r="M172" s="44">
        <v>0</v>
      </c>
      <c r="N172" s="44">
        <v>0</v>
      </c>
      <c r="O172" s="44">
        <v>0</v>
      </c>
      <c r="P172" s="44">
        <v>966790</v>
      </c>
      <c r="Q172" s="44">
        <v>148024</v>
      </c>
      <c r="R172" s="44">
        <v>0</v>
      </c>
      <c r="S172" s="44">
        <v>6921</v>
      </c>
      <c r="T172" s="44">
        <v>2888</v>
      </c>
      <c r="U172" s="44">
        <v>25339</v>
      </c>
      <c r="V172" s="44">
        <v>8206</v>
      </c>
      <c r="W172" s="44">
        <v>0</v>
      </c>
      <c r="X172" s="44">
        <v>264663</v>
      </c>
      <c r="Y172" s="44">
        <v>0</v>
      </c>
      <c r="Z172" s="44">
        <v>0</v>
      </c>
      <c r="AA172" s="44">
        <v>8617460</v>
      </c>
      <c r="AB172" s="44">
        <v>100000</v>
      </c>
    </row>
    <row r="173" spans="1:28" x14ac:dyDescent="0.3">
      <c r="A173" s="46" t="s">
        <v>360</v>
      </c>
      <c r="B173" t="s">
        <v>2322</v>
      </c>
      <c r="C173">
        <v>1</v>
      </c>
      <c r="D173">
        <v>0</v>
      </c>
      <c r="E173" s="44">
        <v>19708344</v>
      </c>
      <c r="F173" s="44">
        <v>0</v>
      </c>
      <c r="G173" s="44">
        <v>0</v>
      </c>
      <c r="H173" s="44">
        <v>10426</v>
      </c>
      <c r="I173" s="44">
        <v>1063028</v>
      </c>
      <c r="J173" s="44">
        <v>4005880</v>
      </c>
      <c r="K173" s="44">
        <v>0</v>
      </c>
      <c r="L173" s="44">
        <v>0</v>
      </c>
      <c r="M173" s="44">
        <v>0</v>
      </c>
      <c r="N173" s="44">
        <v>0</v>
      </c>
      <c r="O173" s="44">
        <v>0</v>
      </c>
      <c r="P173" s="44">
        <v>3487052</v>
      </c>
      <c r="Q173" s="44">
        <v>269250</v>
      </c>
      <c r="R173" s="44">
        <v>188994</v>
      </c>
      <c r="S173" s="44">
        <v>20897</v>
      </c>
      <c r="T173" s="44">
        <v>8719</v>
      </c>
      <c r="U173" s="44">
        <v>80327</v>
      </c>
      <c r="V173" s="44">
        <v>31126</v>
      </c>
      <c r="W173" s="44">
        <v>0</v>
      </c>
      <c r="X173" s="44">
        <v>152513</v>
      </c>
      <c r="Y173" s="44">
        <v>32260</v>
      </c>
      <c r="Z173" s="44">
        <v>0</v>
      </c>
      <c r="AA173" s="44">
        <v>29058816</v>
      </c>
      <c r="AB173" s="44">
        <v>200831</v>
      </c>
    </row>
    <row r="174" spans="1:28" x14ac:dyDescent="0.3">
      <c r="A174" s="46" t="s">
        <v>362</v>
      </c>
      <c r="B174" t="s">
        <v>2323</v>
      </c>
      <c r="C174">
        <v>1</v>
      </c>
      <c r="D174">
        <v>0</v>
      </c>
      <c r="E174" s="44">
        <v>6865596</v>
      </c>
      <c r="F174" s="44">
        <v>0</v>
      </c>
      <c r="G174" s="44">
        <v>227664</v>
      </c>
      <c r="H174" s="44">
        <v>0</v>
      </c>
      <c r="I174" s="44">
        <v>457546</v>
      </c>
      <c r="J174" s="44">
        <v>746450</v>
      </c>
      <c r="K174" s="44">
        <v>0</v>
      </c>
      <c r="L174" s="44">
        <v>0</v>
      </c>
      <c r="M174" s="44">
        <v>0</v>
      </c>
      <c r="N174" s="44">
        <v>0</v>
      </c>
      <c r="O174" s="44">
        <v>0</v>
      </c>
      <c r="P174" s="44">
        <v>462541</v>
      </c>
      <c r="Q174" s="44">
        <v>36631</v>
      </c>
      <c r="R174" s="44">
        <v>55703</v>
      </c>
      <c r="S174" s="44">
        <v>18336</v>
      </c>
      <c r="T174" s="44">
        <v>7650</v>
      </c>
      <c r="U174" s="44">
        <v>71997</v>
      </c>
      <c r="V174" s="44">
        <v>0</v>
      </c>
      <c r="W174" s="44">
        <v>0</v>
      </c>
      <c r="X174" s="44">
        <v>137700</v>
      </c>
      <c r="Y174" s="44">
        <v>0</v>
      </c>
      <c r="Z174" s="44">
        <v>0</v>
      </c>
      <c r="AA174" s="44">
        <v>9087814</v>
      </c>
      <c r="AB174" s="44">
        <v>0</v>
      </c>
    </row>
    <row r="175" spans="1:28" x14ac:dyDescent="0.3">
      <c r="A175" s="46" t="s">
        <v>358</v>
      </c>
      <c r="B175" t="s">
        <v>2324</v>
      </c>
      <c r="C175">
        <v>1</v>
      </c>
      <c r="D175">
        <v>0</v>
      </c>
      <c r="E175" s="44">
        <v>25019623</v>
      </c>
      <c r="F175" s="44">
        <v>0</v>
      </c>
      <c r="G175" s="44">
        <v>0</v>
      </c>
      <c r="H175" s="44">
        <v>0</v>
      </c>
      <c r="I175" s="44">
        <v>2192258</v>
      </c>
      <c r="J175" s="44">
        <v>3809335</v>
      </c>
      <c r="K175" s="44">
        <v>0</v>
      </c>
      <c r="L175" s="44">
        <v>0</v>
      </c>
      <c r="M175" s="44">
        <v>0</v>
      </c>
      <c r="N175" s="44">
        <v>0</v>
      </c>
      <c r="O175" s="44">
        <v>0</v>
      </c>
      <c r="P175" s="44">
        <v>5276388</v>
      </c>
      <c r="Q175" s="44">
        <v>888089</v>
      </c>
      <c r="R175" s="44">
        <v>345177</v>
      </c>
      <c r="S175" s="44">
        <v>33241</v>
      </c>
      <c r="T175" s="44">
        <v>13869</v>
      </c>
      <c r="U175" s="44">
        <v>128558</v>
      </c>
      <c r="V175" s="44">
        <v>43013</v>
      </c>
      <c r="W175" s="44">
        <v>0</v>
      </c>
      <c r="X175" s="44">
        <v>490300</v>
      </c>
      <c r="Y175" s="44">
        <v>0</v>
      </c>
      <c r="Z175" s="44">
        <v>0</v>
      </c>
      <c r="AA175" s="44">
        <v>38239851</v>
      </c>
      <c r="AB175" s="44">
        <v>241483</v>
      </c>
    </row>
    <row r="176" spans="1:28" x14ac:dyDescent="0.3">
      <c r="A176" s="46" t="s">
        <v>354</v>
      </c>
      <c r="B176" t="s">
        <v>1594</v>
      </c>
      <c r="C176">
        <v>1</v>
      </c>
      <c r="D176">
        <v>0</v>
      </c>
      <c r="E176" s="44">
        <v>9816557</v>
      </c>
      <c r="F176" s="44">
        <v>0</v>
      </c>
      <c r="G176" s="44">
        <v>0</v>
      </c>
      <c r="H176" s="44">
        <v>0</v>
      </c>
      <c r="I176" s="44">
        <v>1024882</v>
      </c>
      <c r="J176" s="44">
        <v>1753407</v>
      </c>
      <c r="K176" s="44">
        <v>0</v>
      </c>
      <c r="L176" s="44">
        <v>0</v>
      </c>
      <c r="M176" s="44">
        <v>0</v>
      </c>
      <c r="N176" s="44">
        <v>0</v>
      </c>
      <c r="O176" s="44">
        <v>0</v>
      </c>
      <c r="P176" s="44">
        <v>2330204</v>
      </c>
      <c r="Q176" s="44">
        <v>204935</v>
      </c>
      <c r="R176" s="44">
        <v>0</v>
      </c>
      <c r="S176" s="44">
        <v>11475</v>
      </c>
      <c r="T176" s="44">
        <v>4788</v>
      </c>
      <c r="U176" s="44">
        <v>42697</v>
      </c>
      <c r="V176" s="44">
        <v>16072</v>
      </c>
      <c r="W176" s="44">
        <v>0</v>
      </c>
      <c r="X176" s="44">
        <v>95060</v>
      </c>
      <c r="Y176" s="44">
        <v>0</v>
      </c>
      <c r="Z176" s="44">
        <v>0</v>
      </c>
      <c r="AA176" s="44">
        <v>15300077</v>
      </c>
      <c r="AB176" s="44">
        <v>102613</v>
      </c>
    </row>
    <row r="177" spans="1:28" x14ac:dyDescent="0.3">
      <c r="A177" s="46" t="s">
        <v>364</v>
      </c>
      <c r="B177" t="s">
        <v>1595</v>
      </c>
      <c r="C177">
        <v>1</v>
      </c>
      <c r="D177">
        <v>0</v>
      </c>
      <c r="E177" s="44">
        <v>3604389</v>
      </c>
      <c r="F177" s="44">
        <v>0</v>
      </c>
      <c r="G177" s="44">
        <v>88986</v>
      </c>
      <c r="H177" s="44">
        <v>0</v>
      </c>
      <c r="I177" s="44">
        <v>353226</v>
      </c>
      <c r="J177" s="44">
        <v>570189</v>
      </c>
      <c r="K177" s="44">
        <v>0</v>
      </c>
      <c r="L177" s="44">
        <v>0</v>
      </c>
      <c r="M177" s="44">
        <v>0</v>
      </c>
      <c r="N177" s="44">
        <v>0</v>
      </c>
      <c r="O177" s="44">
        <v>0</v>
      </c>
      <c r="P177" s="44">
        <v>913913</v>
      </c>
      <c r="Q177" s="44">
        <v>22184</v>
      </c>
      <c r="R177" s="44">
        <v>0</v>
      </c>
      <c r="S177" s="44">
        <v>4134</v>
      </c>
      <c r="T177" s="44">
        <v>1725</v>
      </c>
      <c r="U177" s="44">
        <v>15902</v>
      </c>
      <c r="V177" s="44">
        <v>4368</v>
      </c>
      <c r="W177" s="44">
        <v>0</v>
      </c>
      <c r="X177" s="44">
        <v>41103</v>
      </c>
      <c r="Y177" s="44">
        <v>0</v>
      </c>
      <c r="Z177" s="44">
        <v>0</v>
      </c>
      <c r="AA177" s="44">
        <v>5620119</v>
      </c>
      <c r="AB177" s="44">
        <v>100000</v>
      </c>
    </row>
    <row r="178" spans="1:28" x14ac:dyDescent="0.3">
      <c r="A178" s="46" t="s">
        <v>379</v>
      </c>
      <c r="B178" t="s">
        <v>2325</v>
      </c>
      <c r="C178">
        <v>1</v>
      </c>
      <c r="D178">
        <v>0</v>
      </c>
      <c r="E178" s="44">
        <v>1051446</v>
      </c>
      <c r="F178" s="44">
        <v>0</v>
      </c>
      <c r="G178" s="44">
        <v>142853</v>
      </c>
      <c r="H178" s="44">
        <v>0</v>
      </c>
      <c r="I178" s="44">
        <v>157538</v>
      </c>
      <c r="J178" s="44">
        <v>217290</v>
      </c>
      <c r="K178" s="44">
        <v>0</v>
      </c>
      <c r="L178" s="44">
        <v>0</v>
      </c>
      <c r="M178" s="44">
        <v>0</v>
      </c>
      <c r="N178" s="44">
        <v>0</v>
      </c>
      <c r="O178" s="44">
        <v>0</v>
      </c>
      <c r="P178" s="44">
        <v>118557</v>
      </c>
      <c r="Q178" s="44">
        <v>0</v>
      </c>
      <c r="R178" s="44">
        <v>21938</v>
      </c>
      <c r="S178" s="44">
        <v>1843</v>
      </c>
      <c r="T178" s="44">
        <v>769</v>
      </c>
      <c r="U178" s="44">
        <v>9378</v>
      </c>
      <c r="V178" s="44">
        <v>0</v>
      </c>
      <c r="W178" s="44">
        <v>0</v>
      </c>
      <c r="X178" s="44">
        <v>0</v>
      </c>
      <c r="Y178" s="44">
        <v>845</v>
      </c>
      <c r="Z178" s="44">
        <v>0</v>
      </c>
      <c r="AA178" s="44">
        <v>1722457</v>
      </c>
      <c r="AB178" s="44">
        <v>0</v>
      </c>
    </row>
    <row r="179" spans="1:28" x14ac:dyDescent="0.3">
      <c r="A179" s="46" t="s">
        <v>371</v>
      </c>
      <c r="B179" t="s">
        <v>2326</v>
      </c>
      <c r="C179">
        <v>1</v>
      </c>
      <c r="D179">
        <v>0</v>
      </c>
      <c r="E179" s="44">
        <v>30390942</v>
      </c>
      <c r="F179" s="44">
        <v>0</v>
      </c>
      <c r="G179" s="44">
        <v>0</v>
      </c>
      <c r="H179" s="44">
        <v>0</v>
      </c>
      <c r="I179" s="44">
        <v>2308167</v>
      </c>
      <c r="J179" s="44">
        <v>8538853</v>
      </c>
      <c r="K179" s="44">
        <v>88040</v>
      </c>
      <c r="L179" s="44">
        <v>0</v>
      </c>
      <c r="M179" s="44">
        <v>0</v>
      </c>
      <c r="N179" s="44">
        <v>0</v>
      </c>
      <c r="O179" s="44">
        <v>0</v>
      </c>
      <c r="P179" s="44">
        <v>3844516</v>
      </c>
      <c r="Q179" s="44">
        <v>1028868</v>
      </c>
      <c r="R179" s="44">
        <v>544275</v>
      </c>
      <c r="S179" s="44">
        <v>39697</v>
      </c>
      <c r="T179" s="44">
        <v>16563</v>
      </c>
      <c r="U179" s="44">
        <v>155935</v>
      </c>
      <c r="V179" s="44">
        <v>54062</v>
      </c>
      <c r="W179" s="44">
        <v>0</v>
      </c>
      <c r="X179" s="44">
        <v>1544902</v>
      </c>
      <c r="Y179" s="44">
        <v>0</v>
      </c>
      <c r="Z179" s="44">
        <v>0</v>
      </c>
      <c r="AA179" s="44">
        <v>48554820</v>
      </c>
      <c r="AB179" s="44">
        <v>257549</v>
      </c>
    </row>
    <row r="180" spans="1:28" x14ac:dyDescent="0.3">
      <c r="A180" s="46" t="s">
        <v>373</v>
      </c>
      <c r="B180" t="s">
        <v>2327</v>
      </c>
      <c r="C180">
        <v>1</v>
      </c>
      <c r="D180">
        <v>0</v>
      </c>
      <c r="E180" s="44">
        <v>15853693</v>
      </c>
      <c r="F180" s="44">
        <v>0</v>
      </c>
      <c r="G180" s="44">
        <v>0</v>
      </c>
      <c r="H180" s="44">
        <v>0</v>
      </c>
      <c r="I180" s="44">
        <v>1920464</v>
      </c>
      <c r="J180" s="44">
        <v>3270682</v>
      </c>
      <c r="K180" s="44">
        <v>33869</v>
      </c>
      <c r="L180" s="44">
        <v>0</v>
      </c>
      <c r="M180" s="44">
        <v>0</v>
      </c>
      <c r="N180" s="44">
        <v>0</v>
      </c>
      <c r="O180" s="44">
        <v>0</v>
      </c>
      <c r="P180" s="44">
        <v>2916157</v>
      </c>
      <c r="Q180" s="44">
        <v>369322</v>
      </c>
      <c r="R180" s="44">
        <v>72306</v>
      </c>
      <c r="S180" s="44">
        <v>22934</v>
      </c>
      <c r="T180" s="44">
        <v>9569</v>
      </c>
      <c r="U180" s="44">
        <v>88948</v>
      </c>
      <c r="V180" s="44">
        <v>29418</v>
      </c>
      <c r="W180" s="44">
        <v>0</v>
      </c>
      <c r="X180" s="44">
        <v>276595</v>
      </c>
      <c r="Y180" s="44">
        <v>0</v>
      </c>
      <c r="Z180" s="44">
        <v>0</v>
      </c>
      <c r="AA180" s="44">
        <v>24863957</v>
      </c>
      <c r="AB180" s="44">
        <v>100000</v>
      </c>
    </row>
    <row r="181" spans="1:28" x14ac:dyDescent="0.3">
      <c r="A181" s="46" t="s">
        <v>375</v>
      </c>
      <c r="B181" t="s">
        <v>2328</v>
      </c>
      <c r="C181">
        <v>1</v>
      </c>
      <c r="D181">
        <v>0</v>
      </c>
      <c r="E181" s="44">
        <v>7301687</v>
      </c>
      <c r="F181" s="44">
        <v>0</v>
      </c>
      <c r="G181" s="44">
        <v>0</v>
      </c>
      <c r="H181" s="44">
        <v>0</v>
      </c>
      <c r="I181" s="44">
        <v>1123699</v>
      </c>
      <c r="J181" s="44">
        <v>1344959</v>
      </c>
      <c r="K181" s="44">
        <v>0</v>
      </c>
      <c r="L181" s="44">
        <v>0</v>
      </c>
      <c r="M181" s="44">
        <v>0</v>
      </c>
      <c r="N181" s="44">
        <v>0</v>
      </c>
      <c r="O181" s="44">
        <v>0</v>
      </c>
      <c r="P181" s="44">
        <v>1123616</v>
      </c>
      <c r="Q181" s="44">
        <v>237504</v>
      </c>
      <c r="R181" s="44">
        <v>66598</v>
      </c>
      <c r="S181" s="44">
        <v>12868</v>
      </c>
      <c r="T181" s="44">
        <v>5369</v>
      </c>
      <c r="U181" s="44">
        <v>50503</v>
      </c>
      <c r="V181" s="44">
        <v>14426</v>
      </c>
      <c r="W181" s="44">
        <v>0</v>
      </c>
      <c r="X181" s="44">
        <v>128256</v>
      </c>
      <c r="Y181" s="44">
        <v>0</v>
      </c>
      <c r="Z181" s="44">
        <v>0</v>
      </c>
      <c r="AA181" s="44">
        <v>11409485</v>
      </c>
      <c r="AB181" s="44">
        <v>0</v>
      </c>
    </row>
    <row r="182" spans="1:28" x14ac:dyDescent="0.3">
      <c r="A182" s="46" t="s">
        <v>377</v>
      </c>
      <c r="B182" t="s">
        <v>2329</v>
      </c>
      <c r="C182">
        <v>1</v>
      </c>
      <c r="D182">
        <v>0</v>
      </c>
      <c r="E182" s="44">
        <v>3105248</v>
      </c>
      <c r="F182" s="44">
        <v>0</v>
      </c>
      <c r="G182" s="44">
        <v>74724</v>
      </c>
      <c r="H182" s="44">
        <v>0</v>
      </c>
      <c r="I182" s="44">
        <v>287477</v>
      </c>
      <c r="J182" s="44">
        <v>868793</v>
      </c>
      <c r="K182" s="44">
        <v>0</v>
      </c>
      <c r="L182" s="44">
        <v>0</v>
      </c>
      <c r="M182" s="44">
        <v>0</v>
      </c>
      <c r="N182" s="44">
        <v>0</v>
      </c>
      <c r="O182" s="44">
        <v>0</v>
      </c>
      <c r="P182" s="44">
        <v>162220</v>
      </c>
      <c r="Q182" s="44">
        <v>22317</v>
      </c>
      <c r="R182" s="44">
        <v>0</v>
      </c>
      <c r="S182" s="44">
        <v>6396</v>
      </c>
      <c r="T182" s="44">
        <v>2669</v>
      </c>
      <c r="U182" s="44">
        <v>21553</v>
      </c>
      <c r="V182" s="44">
        <v>1901</v>
      </c>
      <c r="W182" s="44">
        <v>0</v>
      </c>
      <c r="X182" s="44">
        <v>48600</v>
      </c>
      <c r="Y182" s="44">
        <v>0</v>
      </c>
      <c r="Z182" s="44">
        <v>0</v>
      </c>
      <c r="AA182" s="44">
        <v>4601898</v>
      </c>
      <c r="AB182" s="44">
        <v>0</v>
      </c>
    </row>
    <row r="183" spans="1:28" x14ac:dyDescent="0.3">
      <c r="A183" s="46" t="s">
        <v>369</v>
      </c>
      <c r="B183" t="s">
        <v>1601</v>
      </c>
      <c r="C183">
        <v>1</v>
      </c>
      <c r="D183">
        <v>0</v>
      </c>
      <c r="E183" s="44">
        <v>11366130</v>
      </c>
      <c r="F183" s="44">
        <v>0</v>
      </c>
      <c r="G183" s="44">
        <v>0</v>
      </c>
      <c r="H183" s="44">
        <v>5541</v>
      </c>
      <c r="I183" s="44">
        <v>2033298</v>
      </c>
      <c r="J183" s="44">
        <v>1239091</v>
      </c>
      <c r="K183" s="44">
        <v>72219</v>
      </c>
      <c r="L183" s="44">
        <v>0</v>
      </c>
      <c r="M183" s="44">
        <v>0</v>
      </c>
      <c r="N183" s="44">
        <v>0</v>
      </c>
      <c r="O183" s="44">
        <v>0</v>
      </c>
      <c r="P183" s="44">
        <v>1752377</v>
      </c>
      <c r="Q183" s="44">
        <v>427128</v>
      </c>
      <c r="R183" s="44">
        <v>138300</v>
      </c>
      <c r="S183" s="44">
        <v>26290</v>
      </c>
      <c r="T183" s="44">
        <v>10969</v>
      </c>
      <c r="U183" s="44">
        <v>99433</v>
      </c>
      <c r="V183" s="44">
        <v>30197</v>
      </c>
      <c r="W183" s="44">
        <v>0</v>
      </c>
      <c r="X183" s="44">
        <v>763594</v>
      </c>
      <c r="Y183" s="44">
        <v>0</v>
      </c>
      <c r="Z183" s="44">
        <v>0</v>
      </c>
      <c r="AA183" s="44">
        <v>17964567</v>
      </c>
      <c r="AB183" s="44">
        <v>0</v>
      </c>
    </row>
    <row r="184" spans="1:28" x14ac:dyDescent="0.3">
      <c r="A184" s="46" t="s">
        <v>382</v>
      </c>
      <c r="B184" t="s">
        <v>2330</v>
      </c>
      <c r="C184">
        <v>1</v>
      </c>
      <c r="D184">
        <v>0</v>
      </c>
      <c r="E184" s="44">
        <v>7773072</v>
      </c>
      <c r="F184" s="44">
        <v>0</v>
      </c>
      <c r="G184" s="44">
        <v>0</v>
      </c>
      <c r="H184" s="44">
        <v>0</v>
      </c>
      <c r="I184" s="44">
        <v>1176174</v>
      </c>
      <c r="J184" s="44">
        <v>878957</v>
      </c>
      <c r="K184" s="44">
        <v>0</v>
      </c>
      <c r="L184" s="44">
        <v>0</v>
      </c>
      <c r="M184" s="44">
        <v>0</v>
      </c>
      <c r="N184" s="44">
        <v>0</v>
      </c>
      <c r="O184" s="44">
        <v>0</v>
      </c>
      <c r="P184" s="44">
        <v>1044469</v>
      </c>
      <c r="Q184" s="44">
        <v>168564</v>
      </c>
      <c r="R184" s="44">
        <v>34175</v>
      </c>
      <c r="S184" s="44">
        <v>11924</v>
      </c>
      <c r="T184" s="44">
        <v>4975</v>
      </c>
      <c r="U184" s="44">
        <v>45086</v>
      </c>
      <c r="V184" s="44">
        <v>15295</v>
      </c>
      <c r="W184" s="44">
        <v>0</v>
      </c>
      <c r="X184" s="44">
        <v>76982</v>
      </c>
      <c r="Y184" s="44">
        <v>0</v>
      </c>
      <c r="Z184" s="44">
        <v>0</v>
      </c>
      <c r="AA184" s="44">
        <v>11229673</v>
      </c>
      <c r="AB184" s="44">
        <v>0</v>
      </c>
    </row>
    <row r="185" spans="1:28" x14ac:dyDescent="0.3">
      <c r="A185" s="46" t="s">
        <v>384</v>
      </c>
      <c r="B185" t="s">
        <v>2331</v>
      </c>
      <c r="C185">
        <v>1</v>
      </c>
      <c r="D185">
        <v>0</v>
      </c>
      <c r="E185" s="44">
        <v>18474967</v>
      </c>
      <c r="F185" s="44">
        <v>0</v>
      </c>
      <c r="G185" s="44">
        <v>729993</v>
      </c>
      <c r="H185" s="44">
        <v>0</v>
      </c>
      <c r="I185" s="44">
        <v>1221194</v>
      </c>
      <c r="J185" s="44">
        <v>2379036</v>
      </c>
      <c r="K185" s="44">
        <v>0</v>
      </c>
      <c r="L185" s="44">
        <v>0</v>
      </c>
      <c r="M185" s="44">
        <v>0</v>
      </c>
      <c r="N185" s="44">
        <v>0</v>
      </c>
      <c r="O185" s="44">
        <v>0</v>
      </c>
      <c r="P185" s="44">
        <v>3155963</v>
      </c>
      <c r="Q185" s="44">
        <v>85797</v>
      </c>
      <c r="R185" s="44">
        <v>439312</v>
      </c>
      <c r="S185" s="44">
        <v>38289</v>
      </c>
      <c r="T185" s="44">
        <v>15975</v>
      </c>
      <c r="U185" s="44">
        <v>138519</v>
      </c>
      <c r="V185" s="44">
        <v>47938</v>
      </c>
      <c r="W185" s="44">
        <v>0</v>
      </c>
      <c r="X185" s="44">
        <v>672719</v>
      </c>
      <c r="Y185" s="44">
        <v>0</v>
      </c>
      <c r="Z185" s="44">
        <v>0</v>
      </c>
      <c r="AA185" s="44">
        <v>27399702</v>
      </c>
      <c r="AB185" s="44">
        <v>116085</v>
      </c>
    </row>
    <row r="186" spans="1:28" x14ac:dyDescent="0.3">
      <c r="A186" s="46" t="s">
        <v>386</v>
      </c>
      <c r="B186" t="s">
        <v>2332</v>
      </c>
      <c r="C186">
        <v>1</v>
      </c>
      <c r="D186">
        <v>0</v>
      </c>
      <c r="E186" s="44">
        <v>8383200</v>
      </c>
      <c r="F186" s="44">
        <v>0</v>
      </c>
      <c r="G186" s="44">
        <v>0</v>
      </c>
      <c r="H186" s="44">
        <v>0</v>
      </c>
      <c r="I186" s="44">
        <v>1495754</v>
      </c>
      <c r="J186" s="44">
        <v>2189177</v>
      </c>
      <c r="K186" s="44">
        <v>0</v>
      </c>
      <c r="L186" s="44">
        <v>0</v>
      </c>
      <c r="M186" s="44">
        <v>0</v>
      </c>
      <c r="N186" s="44">
        <v>0</v>
      </c>
      <c r="O186" s="44">
        <v>0</v>
      </c>
      <c r="P186" s="44">
        <v>1638511</v>
      </c>
      <c r="Q186" s="44">
        <v>58602</v>
      </c>
      <c r="R186" s="44">
        <v>285371</v>
      </c>
      <c r="S186" s="44">
        <v>12643</v>
      </c>
      <c r="T186" s="44">
        <v>5275</v>
      </c>
      <c r="U186" s="44">
        <v>50328</v>
      </c>
      <c r="V186" s="44">
        <v>15645</v>
      </c>
      <c r="W186" s="44">
        <v>0</v>
      </c>
      <c r="X186" s="44">
        <v>80976</v>
      </c>
      <c r="Y186" s="44">
        <v>0</v>
      </c>
      <c r="Z186" s="44">
        <v>0</v>
      </c>
      <c r="AA186" s="44">
        <v>14215482</v>
      </c>
      <c r="AB186" s="44">
        <v>0</v>
      </c>
    </row>
    <row r="187" spans="1:28" x14ac:dyDescent="0.3">
      <c r="A187" s="46" t="s">
        <v>388</v>
      </c>
      <c r="B187" t="s">
        <v>2333</v>
      </c>
      <c r="C187">
        <v>1</v>
      </c>
      <c r="D187">
        <v>0</v>
      </c>
      <c r="E187" s="44">
        <v>4649741</v>
      </c>
      <c r="F187" s="44">
        <v>0</v>
      </c>
      <c r="G187" s="44">
        <v>0</v>
      </c>
      <c r="H187" s="44">
        <v>6167</v>
      </c>
      <c r="I187" s="44">
        <v>452694</v>
      </c>
      <c r="J187" s="44">
        <v>385412</v>
      </c>
      <c r="K187" s="44">
        <v>0</v>
      </c>
      <c r="L187" s="44">
        <v>0</v>
      </c>
      <c r="M187" s="44">
        <v>0</v>
      </c>
      <c r="N187" s="44">
        <v>0</v>
      </c>
      <c r="O187" s="44">
        <v>0</v>
      </c>
      <c r="P187" s="44">
        <v>621501</v>
      </c>
      <c r="Q187" s="44">
        <v>0</v>
      </c>
      <c r="R187" s="44">
        <v>36539</v>
      </c>
      <c r="S187" s="44">
        <v>5647</v>
      </c>
      <c r="T187" s="44">
        <v>2356</v>
      </c>
      <c r="U187" s="44">
        <v>23067</v>
      </c>
      <c r="V187" s="44">
        <v>7034</v>
      </c>
      <c r="W187" s="44">
        <v>0</v>
      </c>
      <c r="X187" s="44">
        <v>60827</v>
      </c>
      <c r="Y187" s="44">
        <v>0</v>
      </c>
      <c r="Z187" s="44">
        <v>0</v>
      </c>
      <c r="AA187" s="44">
        <v>6250985</v>
      </c>
      <c r="AB187" s="44">
        <v>0</v>
      </c>
    </row>
    <row r="188" spans="1:28" x14ac:dyDescent="0.3">
      <c r="A188" s="46" t="s">
        <v>390</v>
      </c>
      <c r="B188" t="s">
        <v>2334</v>
      </c>
      <c r="C188">
        <v>1</v>
      </c>
      <c r="D188">
        <v>0</v>
      </c>
      <c r="E188" s="44">
        <v>8378051</v>
      </c>
      <c r="F188" s="44">
        <v>0</v>
      </c>
      <c r="G188" s="44">
        <v>0</v>
      </c>
      <c r="H188" s="44">
        <v>7259</v>
      </c>
      <c r="I188" s="44">
        <v>1539340</v>
      </c>
      <c r="J188" s="44">
        <v>2556631</v>
      </c>
      <c r="K188" s="44">
        <v>0</v>
      </c>
      <c r="L188" s="44">
        <v>0</v>
      </c>
      <c r="M188" s="44">
        <v>0</v>
      </c>
      <c r="N188" s="44">
        <v>0</v>
      </c>
      <c r="O188" s="44">
        <v>0</v>
      </c>
      <c r="P188" s="44">
        <v>1595383</v>
      </c>
      <c r="Q188" s="44">
        <v>447144</v>
      </c>
      <c r="R188" s="44">
        <v>378656</v>
      </c>
      <c r="S188" s="44">
        <v>18021</v>
      </c>
      <c r="T188" s="44">
        <v>7519</v>
      </c>
      <c r="U188" s="44">
        <v>73745</v>
      </c>
      <c r="V188" s="44">
        <v>23522</v>
      </c>
      <c r="W188" s="44">
        <v>0</v>
      </c>
      <c r="X188" s="44">
        <v>85000</v>
      </c>
      <c r="Y188" s="44">
        <v>0</v>
      </c>
      <c r="Z188" s="44">
        <v>0</v>
      </c>
      <c r="AA188" s="44">
        <v>15110271</v>
      </c>
      <c r="AB188" s="44">
        <v>0</v>
      </c>
    </row>
    <row r="189" spans="1:28" x14ac:dyDescent="0.3">
      <c r="A189" s="46" t="s">
        <v>392</v>
      </c>
      <c r="B189" t="s">
        <v>1607</v>
      </c>
      <c r="C189">
        <v>1</v>
      </c>
      <c r="D189">
        <v>0</v>
      </c>
      <c r="E189" s="44">
        <v>9072941</v>
      </c>
      <c r="F189" s="44">
        <v>0</v>
      </c>
      <c r="G189" s="44">
        <v>0</v>
      </c>
      <c r="H189" s="44">
        <v>2898</v>
      </c>
      <c r="I189" s="44">
        <v>1187248</v>
      </c>
      <c r="J189" s="44">
        <v>2101598</v>
      </c>
      <c r="K189" s="44">
        <v>0</v>
      </c>
      <c r="L189" s="44">
        <v>0</v>
      </c>
      <c r="M189" s="44">
        <v>0</v>
      </c>
      <c r="N189" s="44">
        <v>0</v>
      </c>
      <c r="O189" s="44">
        <v>0</v>
      </c>
      <c r="P189" s="44">
        <v>1337713</v>
      </c>
      <c r="Q189" s="44">
        <v>126950</v>
      </c>
      <c r="R189" s="44">
        <v>308041</v>
      </c>
      <c r="S189" s="44">
        <v>11699</v>
      </c>
      <c r="T189" s="44">
        <v>4881</v>
      </c>
      <c r="U189" s="44">
        <v>46425</v>
      </c>
      <c r="V189" s="44">
        <v>15630</v>
      </c>
      <c r="W189" s="44">
        <v>0</v>
      </c>
      <c r="X189" s="44">
        <v>111626</v>
      </c>
      <c r="Y189" s="44">
        <v>0</v>
      </c>
      <c r="Z189" s="44">
        <v>0</v>
      </c>
      <c r="AA189" s="44">
        <v>14327650</v>
      </c>
      <c r="AB189" s="44">
        <v>0</v>
      </c>
    </row>
    <row r="190" spans="1:28" x14ac:dyDescent="0.3">
      <c r="A190" s="46" t="s">
        <v>394</v>
      </c>
      <c r="B190" t="s">
        <v>2335</v>
      </c>
      <c r="C190">
        <v>1</v>
      </c>
      <c r="D190">
        <v>0</v>
      </c>
      <c r="E190" s="44">
        <v>7472090</v>
      </c>
      <c r="F190" s="44">
        <v>0</v>
      </c>
      <c r="G190" s="44">
        <v>0</v>
      </c>
      <c r="H190" s="44">
        <v>5828</v>
      </c>
      <c r="I190" s="44">
        <v>943685</v>
      </c>
      <c r="J190" s="44">
        <v>76891</v>
      </c>
      <c r="K190" s="44">
        <v>0</v>
      </c>
      <c r="L190" s="44">
        <v>0</v>
      </c>
      <c r="M190" s="44">
        <v>0</v>
      </c>
      <c r="N190" s="44">
        <v>0</v>
      </c>
      <c r="O190" s="44">
        <v>0</v>
      </c>
      <c r="P190" s="44">
        <v>1202371</v>
      </c>
      <c r="Q190" s="44">
        <v>143472</v>
      </c>
      <c r="R190" s="44">
        <v>224637</v>
      </c>
      <c r="S190" s="44">
        <v>9677</v>
      </c>
      <c r="T190" s="44">
        <v>4038</v>
      </c>
      <c r="U190" s="44">
        <v>37571</v>
      </c>
      <c r="V190" s="44">
        <v>12037</v>
      </c>
      <c r="W190" s="44">
        <v>0</v>
      </c>
      <c r="X190" s="44">
        <v>96617</v>
      </c>
      <c r="Y190" s="44">
        <v>0</v>
      </c>
      <c r="Z190" s="44">
        <v>0</v>
      </c>
      <c r="AA190" s="44">
        <v>10228914</v>
      </c>
      <c r="AB190" s="44">
        <v>0</v>
      </c>
    </row>
    <row r="191" spans="1:28" x14ac:dyDescent="0.3">
      <c r="A191" s="46" t="s">
        <v>396</v>
      </c>
      <c r="B191" t="s">
        <v>2336</v>
      </c>
      <c r="C191">
        <v>1</v>
      </c>
      <c r="D191">
        <v>0</v>
      </c>
      <c r="E191" s="44">
        <v>9018288</v>
      </c>
      <c r="F191" s="44">
        <v>0</v>
      </c>
      <c r="G191" s="44">
        <v>0</v>
      </c>
      <c r="H191" s="44">
        <v>0</v>
      </c>
      <c r="I191" s="44">
        <v>1383573</v>
      </c>
      <c r="J191" s="44">
        <v>1751407</v>
      </c>
      <c r="K191" s="44">
        <v>0</v>
      </c>
      <c r="L191" s="44">
        <v>0</v>
      </c>
      <c r="M191" s="44">
        <v>0</v>
      </c>
      <c r="N191" s="44">
        <v>0</v>
      </c>
      <c r="O191" s="44">
        <v>0</v>
      </c>
      <c r="P191" s="44">
        <v>1120384</v>
      </c>
      <c r="Q191" s="44">
        <v>117747</v>
      </c>
      <c r="R191" s="44">
        <v>226899</v>
      </c>
      <c r="S191" s="44">
        <v>13722</v>
      </c>
      <c r="T191" s="44">
        <v>5725</v>
      </c>
      <c r="U191" s="44">
        <v>53940</v>
      </c>
      <c r="V191" s="44">
        <v>16226</v>
      </c>
      <c r="W191" s="44">
        <v>0</v>
      </c>
      <c r="X191" s="44">
        <v>195381</v>
      </c>
      <c r="Y191" s="44">
        <v>0</v>
      </c>
      <c r="Z191" s="44">
        <v>0</v>
      </c>
      <c r="AA191" s="44">
        <v>13903292</v>
      </c>
      <c r="AB191" s="44">
        <v>0</v>
      </c>
    </row>
    <row r="192" spans="1:28" x14ac:dyDescent="0.3">
      <c r="A192" s="46" t="s">
        <v>399</v>
      </c>
      <c r="B192" t="s">
        <v>2337</v>
      </c>
      <c r="C192">
        <v>1</v>
      </c>
      <c r="D192">
        <v>0</v>
      </c>
      <c r="E192" s="44">
        <v>10646077</v>
      </c>
      <c r="F192" s="44">
        <v>0</v>
      </c>
      <c r="G192" s="44">
        <v>184142</v>
      </c>
      <c r="H192" s="44">
        <v>2001</v>
      </c>
      <c r="I192" s="44">
        <v>1884514</v>
      </c>
      <c r="J192" s="44">
        <v>945555</v>
      </c>
      <c r="K192" s="44">
        <v>136847</v>
      </c>
      <c r="L192" s="44">
        <v>0</v>
      </c>
      <c r="M192" s="44">
        <v>0</v>
      </c>
      <c r="N192" s="44">
        <v>0</v>
      </c>
      <c r="O192" s="44">
        <v>0</v>
      </c>
      <c r="P192" s="44">
        <v>908250</v>
      </c>
      <c r="Q192" s="44">
        <v>88213</v>
      </c>
      <c r="R192" s="44">
        <v>508799</v>
      </c>
      <c r="S192" s="44">
        <v>18141</v>
      </c>
      <c r="T192" s="44">
        <v>7569</v>
      </c>
      <c r="U192" s="44">
        <v>72405</v>
      </c>
      <c r="V192" s="44">
        <v>16470</v>
      </c>
      <c r="W192" s="44">
        <v>0</v>
      </c>
      <c r="X192" s="44">
        <v>61824</v>
      </c>
      <c r="Y192" s="44">
        <v>0</v>
      </c>
      <c r="Z192" s="44">
        <v>0</v>
      </c>
      <c r="AA192" s="44">
        <v>15480807</v>
      </c>
      <c r="AB192" s="44">
        <v>0</v>
      </c>
    </row>
    <row r="193" spans="1:28" x14ac:dyDescent="0.3">
      <c r="A193" s="46" t="s">
        <v>401</v>
      </c>
      <c r="B193" t="s">
        <v>2338</v>
      </c>
      <c r="C193">
        <v>1</v>
      </c>
      <c r="D193">
        <v>0</v>
      </c>
      <c r="E193" s="44">
        <v>10753449</v>
      </c>
      <c r="F193" s="44">
        <v>0</v>
      </c>
      <c r="G193" s="44">
        <v>188575</v>
      </c>
      <c r="H193" s="44">
        <v>1799</v>
      </c>
      <c r="I193" s="44">
        <v>1473666</v>
      </c>
      <c r="J193" s="44">
        <v>2944735</v>
      </c>
      <c r="K193" s="44">
        <v>659545</v>
      </c>
      <c r="L193" s="44">
        <v>0</v>
      </c>
      <c r="M193" s="44">
        <v>0</v>
      </c>
      <c r="N193" s="44">
        <v>0</v>
      </c>
      <c r="O193" s="44">
        <v>0</v>
      </c>
      <c r="P193" s="44">
        <v>1064656</v>
      </c>
      <c r="Q193" s="44">
        <v>140620</v>
      </c>
      <c r="R193" s="44">
        <v>941945</v>
      </c>
      <c r="S193" s="44">
        <v>20927</v>
      </c>
      <c r="T193" s="44">
        <v>8731</v>
      </c>
      <c r="U193" s="44">
        <v>82890</v>
      </c>
      <c r="V193" s="44">
        <v>18121</v>
      </c>
      <c r="W193" s="44">
        <v>0</v>
      </c>
      <c r="X193" s="44">
        <v>115007</v>
      </c>
      <c r="Y193" s="44">
        <v>0</v>
      </c>
      <c r="Z193" s="44">
        <v>0</v>
      </c>
      <c r="AA193" s="44">
        <v>18414666</v>
      </c>
      <c r="AB193" s="44">
        <v>100000</v>
      </c>
    </row>
    <row r="194" spans="1:28" x14ac:dyDescent="0.3">
      <c r="A194" s="46" t="s">
        <v>403</v>
      </c>
      <c r="B194" t="s">
        <v>1612</v>
      </c>
      <c r="C194">
        <v>1</v>
      </c>
      <c r="D194">
        <v>0</v>
      </c>
      <c r="E194" s="44">
        <v>6954110</v>
      </c>
      <c r="F194" s="44">
        <v>0</v>
      </c>
      <c r="G194" s="44">
        <v>166717</v>
      </c>
      <c r="H194" s="44">
        <v>0</v>
      </c>
      <c r="I194" s="44">
        <v>1159409</v>
      </c>
      <c r="J194" s="44">
        <v>1289472</v>
      </c>
      <c r="K194" s="44">
        <v>0</v>
      </c>
      <c r="L194" s="44">
        <v>0</v>
      </c>
      <c r="M194" s="44">
        <v>0</v>
      </c>
      <c r="N194" s="44">
        <v>0</v>
      </c>
      <c r="O194" s="44">
        <v>0</v>
      </c>
      <c r="P194" s="44">
        <v>1097573</v>
      </c>
      <c r="Q194" s="44">
        <v>39131</v>
      </c>
      <c r="R194" s="44">
        <v>442572</v>
      </c>
      <c r="S194" s="44">
        <v>19040</v>
      </c>
      <c r="T194" s="44">
        <v>7944</v>
      </c>
      <c r="U194" s="44">
        <v>76366</v>
      </c>
      <c r="V194" s="44">
        <v>17409</v>
      </c>
      <c r="W194" s="44">
        <v>0</v>
      </c>
      <c r="X194" s="44">
        <v>0</v>
      </c>
      <c r="Y194" s="44">
        <v>0</v>
      </c>
      <c r="Z194" s="44">
        <v>0</v>
      </c>
      <c r="AA194" s="44">
        <v>11269743</v>
      </c>
      <c r="AB194" s="44">
        <v>0</v>
      </c>
    </row>
    <row r="195" spans="1:28" x14ac:dyDescent="0.3">
      <c r="A195" s="46" t="s">
        <v>405</v>
      </c>
      <c r="B195" t="s">
        <v>2339</v>
      </c>
      <c r="C195">
        <v>1</v>
      </c>
      <c r="D195">
        <v>0</v>
      </c>
      <c r="E195" s="44">
        <v>8292799</v>
      </c>
      <c r="F195" s="44">
        <v>0</v>
      </c>
      <c r="G195" s="44">
        <v>281504</v>
      </c>
      <c r="H195" s="44">
        <v>0</v>
      </c>
      <c r="I195" s="44">
        <v>1603717</v>
      </c>
      <c r="J195" s="44">
        <v>1136905</v>
      </c>
      <c r="K195" s="44">
        <v>0</v>
      </c>
      <c r="L195" s="44">
        <v>0</v>
      </c>
      <c r="M195" s="44">
        <v>0</v>
      </c>
      <c r="N195" s="44">
        <v>0</v>
      </c>
      <c r="O195" s="44">
        <v>0</v>
      </c>
      <c r="P195" s="44">
        <v>1140889</v>
      </c>
      <c r="Q195" s="44">
        <v>59181</v>
      </c>
      <c r="R195" s="44">
        <v>378768</v>
      </c>
      <c r="S195" s="44">
        <v>17676</v>
      </c>
      <c r="T195" s="44">
        <v>7375</v>
      </c>
      <c r="U195" s="44">
        <v>66813</v>
      </c>
      <c r="V195" s="44">
        <v>17134</v>
      </c>
      <c r="W195" s="44">
        <v>0</v>
      </c>
      <c r="X195" s="44">
        <v>110592</v>
      </c>
      <c r="Y195" s="44">
        <v>0</v>
      </c>
      <c r="Z195" s="44">
        <v>0</v>
      </c>
      <c r="AA195" s="44">
        <v>13113353</v>
      </c>
      <c r="AB195" s="44">
        <v>0</v>
      </c>
    </row>
    <row r="196" spans="1:28" x14ac:dyDescent="0.3">
      <c r="A196" s="46" t="s">
        <v>407</v>
      </c>
      <c r="B196" t="s">
        <v>1614</v>
      </c>
      <c r="C196">
        <v>1</v>
      </c>
      <c r="D196">
        <v>0</v>
      </c>
      <c r="E196" s="44">
        <v>1618119</v>
      </c>
      <c r="F196" s="44">
        <v>0</v>
      </c>
      <c r="G196" s="44">
        <v>210056</v>
      </c>
      <c r="H196" s="44">
        <v>0</v>
      </c>
      <c r="I196" s="44">
        <v>203842</v>
      </c>
      <c r="J196" s="44">
        <v>277438</v>
      </c>
      <c r="K196" s="44">
        <v>0</v>
      </c>
      <c r="L196" s="44">
        <v>0</v>
      </c>
      <c r="M196" s="44">
        <v>0</v>
      </c>
      <c r="N196" s="44">
        <v>0</v>
      </c>
      <c r="O196" s="44">
        <v>0</v>
      </c>
      <c r="P196" s="44">
        <v>223732</v>
      </c>
      <c r="Q196" s="44">
        <v>4791</v>
      </c>
      <c r="R196" s="44">
        <v>34944</v>
      </c>
      <c r="S196" s="44">
        <v>5483</v>
      </c>
      <c r="T196" s="44">
        <v>2288</v>
      </c>
      <c r="U196" s="44">
        <v>22659</v>
      </c>
      <c r="V196" s="44">
        <v>0</v>
      </c>
      <c r="W196" s="44">
        <v>0</v>
      </c>
      <c r="X196" s="44">
        <v>45900</v>
      </c>
      <c r="Y196" s="44">
        <v>0</v>
      </c>
      <c r="Z196" s="44">
        <v>0</v>
      </c>
      <c r="AA196" s="44">
        <v>2649252</v>
      </c>
      <c r="AB196" s="44">
        <v>0</v>
      </c>
    </row>
    <row r="197" spans="1:28" x14ac:dyDescent="0.3">
      <c r="A197" s="46" t="s">
        <v>409</v>
      </c>
      <c r="B197" t="s">
        <v>1615</v>
      </c>
      <c r="C197">
        <v>1</v>
      </c>
      <c r="D197">
        <v>0</v>
      </c>
      <c r="E197" s="44">
        <v>1073360</v>
      </c>
      <c r="F197" s="44">
        <v>0</v>
      </c>
      <c r="G197" s="44">
        <v>200976</v>
      </c>
      <c r="H197" s="44">
        <v>0</v>
      </c>
      <c r="I197" s="44">
        <v>45078</v>
      </c>
      <c r="J197" s="44">
        <v>89464</v>
      </c>
      <c r="K197" s="44">
        <v>0</v>
      </c>
      <c r="L197" s="44">
        <v>0</v>
      </c>
      <c r="M197" s="44">
        <v>0</v>
      </c>
      <c r="N197" s="44">
        <v>0</v>
      </c>
      <c r="O197" s="44">
        <v>0</v>
      </c>
      <c r="P197" s="44">
        <v>134412</v>
      </c>
      <c r="Q197" s="44">
        <v>14107</v>
      </c>
      <c r="R197" s="44">
        <v>27811</v>
      </c>
      <c r="S197" s="44">
        <v>4434</v>
      </c>
      <c r="T197" s="44">
        <v>1850</v>
      </c>
      <c r="U197" s="44">
        <v>17533</v>
      </c>
      <c r="V197" s="44">
        <v>0</v>
      </c>
      <c r="W197" s="44">
        <v>0</v>
      </c>
      <c r="X197" s="44">
        <v>0</v>
      </c>
      <c r="Y197" s="44">
        <v>0</v>
      </c>
      <c r="Z197" s="44">
        <v>0</v>
      </c>
      <c r="AA197" s="44">
        <v>1609025</v>
      </c>
      <c r="AB197" s="44">
        <v>0</v>
      </c>
    </row>
    <row r="198" spans="1:28" x14ac:dyDescent="0.3">
      <c r="A198" s="46" t="s">
        <v>412</v>
      </c>
      <c r="B198" t="s">
        <v>2340</v>
      </c>
      <c r="C198">
        <v>1</v>
      </c>
      <c r="D198">
        <v>0</v>
      </c>
      <c r="E198" s="44">
        <v>472787</v>
      </c>
      <c r="F198" s="44">
        <v>0</v>
      </c>
      <c r="G198" s="44">
        <v>223843</v>
      </c>
      <c r="H198" s="44">
        <v>0</v>
      </c>
      <c r="I198" s="44">
        <v>24000</v>
      </c>
      <c r="J198" s="44">
        <v>22866</v>
      </c>
      <c r="K198" s="44">
        <v>0</v>
      </c>
      <c r="L198" s="44">
        <v>0</v>
      </c>
      <c r="M198" s="44">
        <v>0</v>
      </c>
      <c r="N198" s="44">
        <v>0</v>
      </c>
      <c r="O198" s="44">
        <v>0</v>
      </c>
      <c r="P198" s="44">
        <v>108163</v>
      </c>
      <c r="Q198" s="44">
        <v>0</v>
      </c>
      <c r="R198" s="44">
        <v>0</v>
      </c>
      <c r="S198" s="44">
        <v>1513</v>
      </c>
      <c r="T198" s="44">
        <v>631</v>
      </c>
      <c r="U198" s="44">
        <v>5942</v>
      </c>
      <c r="V198" s="44">
        <v>0</v>
      </c>
      <c r="W198" s="44">
        <v>0</v>
      </c>
      <c r="X198" s="44">
        <v>0</v>
      </c>
      <c r="Y198" s="44">
        <v>0</v>
      </c>
      <c r="Z198" s="44">
        <v>0</v>
      </c>
      <c r="AA198" s="44">
        <v>859745</v>
      </c>
      <c r="AB198" s="44">
        <v>0</v>
      </c>
    </row>
    <row r="199" spans="1:28" x14ac:dyDescent="0.3">
      <c r="A199" s="46" t="s">
        <v>414</v>
      </c>
      <c r="B199" t="s">
        <v>2341</v>
      </c>
      <c r="C199">
        <v>1</v>
      </c>
      <c r="D199">
        <v>0</v>
      </c>
      <c r="E199" s="44">
        <v>325493</v>
      </c>
      <c r="F199" s="44">
        <v>0</v>
      </c>
      <c r="G199" s="44">
        <v>180008</v>
      </c>
      <c r="H199" s="44">
        <v>0</v>
      </c>
      <c r="I199" s="44">
        <v>28983</v>
      </c>
      <c r="J199" s="44">
        <v>59675</v>
      </c>
      <c r="K199" s="44">
        <v>0</v>
      </c>
      <c r="L199" s="44">
        <v>0</v>
      </c>
      <c r="M199" s="44">
        <v>0</v>
      </c>
      <c r="N199" s="44">
        <v>0</v>
      </c>
      <c r="O199" s="44">
        <v>0</v>
      </c>
      <c r="P199" s="44">
        <v>27742</v>
      </c>
      <c r="Q199" s="44">
        <v>0</v>
      </c>
      <c r="R199" s="44">
        <v>0</v>
      </c>
      <c r="S199" s="44">
        <v>989</v>
      </c>
      <c r="T199" s="44">
        <v>413</v>
      </c>
      <c r="U199" s="44">
        <v>4485</v>
      </c>
      <c r="V199" s="44">
        <v>0</v>
      </c>
      <c r="W199" s="44">
        <v>0</v>
      </c>
      <c r="X199" s="44">
        <v>18900</v>
      </c>
      <c r="Y199" s="44">
        <v>0</v>
      </c>
      <c r="Z199" s="44">
        <v>0</v>
      </c>
      <c r="AA199" s="44">
        <v>646688</v>
      </c>
      <c r="AB199" s="44">
        <v>0</v>
      </c>
    </row>
    <row r="200" spans="1:28" x14ac:dyDescent="0.3">
      <c r="A200" s="46" t="s">
        <v>416</v>
      </c>
      <c r="B200" t="s">
        <v>2342</v>
      </c>
      <c r="C200">
        <v>1</v>
      </c>
      <c r="D200">
        <v>0</v>
      </c>
      <c r="E200" s="44">
        <v>262645</v>
      </c>
      <c r="F200" s="44">
        <v>0</v>
      </c>
      <c r="G200" s="44">
        <v>202087</v>
      </c>
      <c r="H200" s="44">
        <v>0</v>
      </c>
      <c r="I200" s="44">
        <v>6018</v>
      </c>
      <c r="J200" s="44">
        <v>13492</v>
      </c>
      <c r="K200" s="44">
        <v>0</v>
      </c>
      <c r="L200" s="44">
        <v>0</v>
      </c>
      <c r="M200" s="44">
        <v>0</v>
      </c>
      <c r="N200" s="44">
        <v>0</v>
      </c>
      <c r="O200" s="44">
        <v>0</v>
      </c>
      <c r="P200" s="44">
        <v>65354</v>
      </c>
      <c r="Q200" s="44">
        <v>0</v>
      </c>
      <c r="R200" s="44">
        <v>0</v>
      </c>
      <c r="S200" s="44">
        <v>884</v>
      </c>
      <c r="T200" s="44">
        <v>369</v>
      </c>
      <c r="U200" s="44">
        <v>2971</v>
      </c>
      <c r="V200" s="44">
        <v>0</v>
      </c>
      <c r="W200" s="44">
        <v>0</v>
      </c>
      <c r="X200" s="44">
        <v>0</v>
      </c>
      <c r="Y200" s="44">
        <v>0</v>
      </c>
      <c r="Z200" s="44">
        <v>0</v>
      </c>
      <c r="AA200" s="44">
        <v>553820</v>
      </c>
      <c r="AB200" s="44">
        <v>0</v>
      </c>
    </row>
    <row r="201" spans="1:28" x14ac:dyDescent="0.3">
      <c r="A201" s="46" t="s">
        <v>418</v>
      </c>
      <c r="B201" t="s">
        <v>2343</v>
      </c>
      <c r="C201">
        <v>1</v>
      </c>
      <c r="D201">
        <v>0</v>
      </c>
      <c r="E201" s="44">
        <v>847068</v>
      </c>
      <c r="F201" s="44">
        <v>0</v>
      </c>
      <c r="G201" s="44">
        <v>207132</v>
      </c>
      <c r="H201" s="44">
        <v>0</v>
      </c>
      <c r="I201" s="44">
        <v>42233</v>
      </c>
      <c r="J201" s="44">
        <v>71001</v>
      </c>
      <c r="K201" s="44">
        <v>0</v>
      </c>
      <c r="L201" s="44">
        <v>0</v>
      </c>
      <c r="M201" s="44">
        <v>0</v>
      </c>
      <c r="N201" s="44">
        <v>0</v>
      </c>
      <c r="O201" s="44">
        <v>0</v>
      </c>
      <c r="P201" s="44">
        <v>133785</v>
      </c>
      <c r="Q201" s="44">
        <v>0</v>
      </c>
      <c r="R201" s="44">
        <v>0</v>
      </c>
      <c r="S201" s="44">
        <v>2037</v>
      </c>
      <c r="T201" s="44">
        <v>850</v>
      </c>
      <c r="U201" s="44">
        <v>7048</v>
      </c>
      <c r="V201" s="44">
        <v>0</v>
      </c>
      <c r="W201" s="44">
        <v>0</v>
      </c>
      <c r="X201" s="44">
        <v>0</v>
      </c>
      <c r="Y201" s="44">
        <v>0</v>
      </c>
      <c r="Z201" s="44">
        <v>0</v>
      </c>
      <c r="AA201" s="44">
        <v>1311154</v>
      </c>
      <c r="AB201" s="44">
        <v>0</v>
      </c>
    </row>
    <row r="202" spans="1:28" x14ac:dyDescent="0.3">
      <c r="A202" s="46" t="s">
        <v>437</v>
      </c>
      <c r="B202" t="s">
        <v>1620</v>
      </c>
      <c r="C202">
        <v>1</v>
      </c>
      <c r="D202">
        <v>0</v>
      </c>
      <c r="E202" s="44">
        <v>7537063</v>
      </c>
      <c r="F202" s="44">
        <v>0</v>
      </c>
      <c r="G202" s="44">
        <v>0</v>
      </c>
      <c r="H202" s="44">
        <v>0</v>
      </c>
      <c r="I202" s="44">
        <v>1290761</v>
      </c>
      <c r="J202" s="44">
        <v>1363687</v>
      </c>
      <c r="K202" s="44">
        <v>0</v>
      </c>
      <c r="L202" s="44">
        <v>0</v>
      </c>
      <c r="M202" s="44">
        <v>0</v>
      </c>
      <c r="N202" s="44">
        <v>0</v>
      </c>
      <c r="O202" s="44">
        <v>0</v>
      </c>
      <c r="P202" s="44">
        <v>1223542</v>
      </c>
      <c r="Q202" s="44">
        <v>86622</v>
      </c>
      <c r="R202" s="44">
        <v>93944</v>
      </c>
      <c r="S202" s="44">
        <v>10037</v>
      </c>
      <c r="T202" s="44">
        <v>4188</v>
      </c>
      <c r="U202" s="44">
        <v>39202</v>
      </c>
      <c r="V202" s="44">
        <v>12469</v>
      </c>
      <c r="W202" s="44">
        <v>0</v>
      </c>
      <c r="X202" s="44">
        <v>87204</v>
      </c>
      <c r="Y202" s="44">
        <v>0</v>
      </c>
      <c r="Z202" s="44">
        <v>0</v>
      </c>
      <c r="AA202" s="44">
        <v>11748719</v>
      </c>
      <c r="AB202" s="44">
        <v>100000</v>
      </c>
    </row>
    <row r="203" spans="1:28" x14ac:dyDescent="0.3">
      <c r="A203" s="46" t="s">
        <v>423</v>
      </c>
      <c r="B203" t="s">
        <v>1621</v>
      </c>
      <c r="C203">
        <v>1</v>
      </c>
      <c r="D203">
        <v>0</v>
      </c>
      <c r="E203" s="44">
        <v>7332514</v>
      </c>
      <c r="F203" s="44">
        <v>0</v>
      </c>
      <c r="G203" s="44">
        <v>0</v>
      </c>
      <c r="H203" s="44">
        <v>0</v>
      </c>
      <c r="I203" s="44">
        <v>860120</v>
      </c>
      <c r="J203" s="44">
        <v>795086</v>
      </c>
      <c r="K203" s="44">
        <v>0</v>
      </c>
      <c r="L203" s="44">
        <v>0</v>
      </c>
      <c r="M203" s="44">
        <v>0</v>
      </c>
      <c r="N203" s="44">
        <v>0</v>
      </c>
      <c r="O203" s="44">
        <v>0</v>
      </c>
      <c r="P203" s="44">
        <v>1497536</v>
      </c>
      <c r="Q203" s="44">
        <v>189690</v>
      </c>
      <c r="R203" s="44">
        <v>44530</v>
      </c>
      <c r="S203" s="44">
        <v>13827</v>
      </c>
      <c r="T203" s="44">
        <v>5769</v>
      </c>
      <c r="U203" s="44">
        <v>53357</v>
      </c>
      <c r="V203" s="44">
        <v>16975</v>
      </c>
      <c r="W203" s="44">
        <v>0</v>
      </c>
      <c r="X203" s="44">
        <v>111626</v>
      </c>
      <c r="Y203" s="44">
        <v>0</v>
      </c>
      <c r="Z203" s="44">
        <v>0</v>
      </c>
      <c r="AA203" s="44">
        <v>10921030</v>
      </c>
      <c r="AB203" s="44">
        <v>0</v>
      </c>
    </row>
    <row r="204" spans="1:28" x14ac:dyDescent="0.3">
      <c r="A204" s="46" t="s">
        <v>425</v>
      </c>
      <c r="B204" t="s">
        <v>2344</v>
      </c>
      <c r="C204">
        <v>1</v>
      </c>
      <c r="D204">
        <v>0</v>
      </c>
      <c r="E204" s="44">
        <v>8569895</v>
      </c>
      <c r="F204" s="44">
        <v>0</v>
      </c>
      <c r="G204" s="44">
        <v>0</v>
      </c>
      <c r="H204" s="44">
        <v>0</v>
      </c>
      <c r="I204" s="44">
        <v>1094431</v>
      </c>
      <c r="J204" s="44">
        <v>1837420</v>
      </c>
      <c r="K204" s="44">
        <v>0</v>
      </c>
      <c r="L204" s="44">
        <v>0</v>
      </c>
      <c r="M204" s="44">
        <v>0</v>
      </c>
      <c r="N204" s="44">
        <v>0</v>
      </c>
      <c r="O204" s="44">
        <v>0</v>
      </c>
      <c r="P204" s="44">
        <v>1956935</v>
      </c>
      <c r="Q204" s="44">
        <v>283810</v>
      </c>
      <c r="R204" s="44">
        <v>125330</v>
      </c>
      <c r="S204" s="44">
        <v>16673</v>
      </c>
      <c r="T204" s="44">
        <v>6956</v>
      </c>
      <c r="U204" s="44">
        <v>65415</v>
      </c>
      <c r="V204" s="44">
        <v>21790</v>
      </c>
      <c r="W204" s="44">
        <v>0</v>
      </c>
      <c r="X204" s="44">
        <v>59764</v>
      </c>
      <c r="Y204" s="44">
        <v>0</v>
      </c>
      <c r="Z204" s="44">
        <v>0</v>
      </c>
      <c r="AA204" s="44">
        <v>14038419</v>
      </c>
      <c r="AB204" s="44">
        <v>100000</v>
      </c>
    </row>
    <row r="205" spans="1:28" x14ac:dyDescent="0.3">
      <c r="A205" s="46" t="s">
        <v>427</v>
      </c>
      <c r="B205" t="s">
        <v>2345</v>
      </c>
      <c r="C205">
        <v>1</v>
      </c>
      <c r="D205">
        <v>0</v>
      </c>
      <c r="E205" s="44">
        <v>9974134</v>
      </c>
      <c r="F205" s="44">
        <v>0</v>
      </c>
      <c r="G205" s="44">
        <v>0</v>
      </c>
      <c r="H205" s="44">
        <v>0</v>
      </c>
      <c r="I205" s="44">
        <v>1055893</v>
      </c>
      <c r="J205" s="44">
        <v>566247</v>
      </c>
      <c r="K205" s="44">
        <v>0</v>
      </c>
      <c r="L205" s="44">
        <v>0</v>
      </c>
      <c r="M205" s="44">
        <v>0</v>
      </c>
      <c r="N205" s="44">
        <v>0</v>
      </c>
      <c r="O205" s="44">
        <v>0</v>
      </c>
      <c r="P205" s="44">
        <v>1350083</v>
      </c>
      <c r="Q205" s="44">
        <v>101691</v>
      </c>
      <c r="R205" s="44">
        <v>180025</v>
      </c>
      <c r="S205" s="44">
        <v>16658</v>
      </c>
      <c r="T205" s="44">
        <v>6950</v>
      </c>
      <c r="U205" s="44">
        <v>57901</v>
      </c>
      <c r="V205" s="44">
        <v>22201</v>
      </c>
      <c r="W205" s="44">
        <v>0</v>
      </c>
      <c r="X205" s="44">
        <v>152881</v>
      </c>
      <c r="Y205" s="44">
        <v>3453</v>
      </c>
      <c r="Z205" s="44">
        <v>0</v>
      </c>
      <c r="AA205" s="44">
        <v>13488117</v>
      </c>
      <c r="AB205" s="44">
        <v>100000</v>
      </c>
    </row>
    <row r="206" spans="1:28" x14ac:dyDescent="0.3">
      <c r="A206" s="46" t="s">
        <v>421</v>
      </c>
      <c r="B206" t="s">
        <v>2346</v>
      </c>
      <c r="C206">
        <v>1</v>
      </c>
      <c r="D206">
        <v>0</v>
      </c>
      <c r="E206" s="44">
        <v>9870234</v>
      </c>
      <c r="F206" s="44">
        <v>0</v>
      </c>
      <c r="G206" s="44">
        <v>0</v>
      </c>
      <c r="H206" s="44">
        <v>1543</v>
      </c>
      <c r="I206" s="44">
        <v>1077380</v>
      </c>
      <c r="J206" s="44">
        <v>1169487</v>
      </c>
      <c r="K206" s="44">
        <v>60215</v>
      </c>
      <c r="L206" s="44">
        <v>0</v>
      </c>
      <c r="M206" s="44">
        <v>0</v>
      </c>
      <c r="N206" s="44">
        <v>0</v>
      </c>
      <c r="O206" s="44">
        <v>0</v>
      </c>
      <c r="P206" s="44">
        <v>1061499</v>
      </c>
      <c r="Q206" s="44">
        <v>28807</v>
      </c>
      <c r="R206" s="44">
        <v>82058</v>
      </c>
      <c r="S206" s="44">
        <v>12448</v>
      </c>
      <c r="T206" s="44">
        <v>5194</v>
      </c>
      <c r="U206" s="44">
        <v>44037</v>
      </c>
      <c r="V206" s="44">
        <v>14962</v>
      </c>
      <c r="W206" s="44">
        <v>0</v>
      </c>
      <c r="X206" s="44">
        <v>0</v>
      </c>
      <c r="Y206" s="44">
        <v>0</v>
      </c>
      <c r="Z206" s="44">
        <v>0</v>
      </c>
      <c r="AA206" s="44">
        <v>13427864</v>
      </c>
      <c r="AB206" s="44">
        <v>100000</v>
      </c>
    </row>
    <row r="207" spans="1:28" x14ac:dyDescent="0.3">
      <c r="A207" s="46" t="s">
        <v>431</v>
      </c>
      <c r="B207" t="s">
        <v>2347</v>
      </c>
      <c r="C207">
        <v>1</v>
      </c>
      <c r="D207">
        <v>0</v>
      </c>
      <c r="E207" s="44">
        <v>4910773</v>
      </c>
      <c r="F207" s="44">
        <v>0</v>
      </c>
      <c r="G207" s="44">
        <v>0</v>
      </c>
      <c r="H207" s="44">
        <v>0</v>
      </c>
      <c r="I207" s="44">
        <v>803654</v>
      </c>
      <c r="J207" s="44">
        <v>217871</v>
      </c>
      <c r="K207" s="44">
        <v>0</v>
      </c>
      <c r="L207" s="44">
        <v>0</v>
      </c>
      <c r="M207" s="44">
        <v>0</v>
      </c>
      <c r="N207" s="44">
        <v>0</v>
      </c>
      <c r="O207" s="44">
        <v>0</v>
      </c>
      <c r="P207" s="44">
        <v>727415</v>
      </c>
      <c r="Q207" s="44">
        <v>73687</v>
      </c>
      <c r="R207" s="44">
        <v>39013</v>
      </c>
      <c r="S207" s="44">
        <v>7730</v>
      </c>
      <c r="T207" s="44">
        <v>3225</v>
      </c>
      <c r="U207" s="44">
        <v>30057</v>
      </c>
      <c r="V207" s="44">
        <v>6031</v>
      </c>
      <c r="W207" s="44">
        <v>0</v>
      </c>
      <c r="X207" s="44">
        <v>149078</v>
      </c>
      <c r="Y207" s="44">
        <v>0</v>
      </c>
      <c r="Z207" s="44">
        <v>0</v>
      </c>
      <c r="AA207" s="44">
        <v>6968534</v>
      </c>
      <c r="AB207" s="44">
        <v>100000</v>
      </c>
    </row>
    <row r="208" spans="1:28" x14ac:dyDescent="0.3">
      <c r="A208" s="46" t="s">
        <v>435</v>
      </c>
      <c r="B208" t="s">
        <v>1626</v>
      </c>
      <c r="C208">
        <v>1</v>
      </c>
      <c r="D208">
        <v>0</v>
      </c>
      <c r="E208" s="44">
        <v>2470140</v>
      </c>
      <c r="F208" s="44">
        <v>0</v>
      </c>
      <c r="G208" s="44">
        <v>0</v>
      </c>
      <c r="H208" s="44">
        <v>0</v>
      </c>
      <c r="I208" s="44">
        <v>418538</v>
      </c>
      <c r="J208" s="44">
        <v>346722</v>
      </c>
      <c r="K208" s="44">
        <v>0</v>
      </c>
      <c r="L208" s="44">
        <v>0</v>
      </c>
      <c r="M208" s="44">
        <v>0</v>
      </c>
      <c r="N208" s="44">
        <v>0</v>
      </c>
      <c r="O208" s="44">
        <v>0</v>
      </c>
      <c r="P208" s="44">
        <v>548517</v>
      </c>
      <c r="Q208" s="44">
        <v>6899</v>
      </c>
      <c r="R208" s="44">
        <v>0</v>
      </c>
      <c r="S208" s="44">
        <v>2741</v>
      </c>
      <c r="T208" s="44">
        <v>1144</v>
      </c>
      <c r="U208" s="44">
        <v>9029</v>
      </c>
      <c r="V208" s="44">
        <v>2909</v>
      </c>
      <c r="W208" s="44">
        <v>0</v>
      </c>
      <c r="X208" s="44">
        <v>0</v>
      </c>
      <c r="Y208" s="44">
        <v>0</v>
      </c>
      <c r="Z208" s="44">
        <v>0</v>
      </c>
      <c r="AA208" s="44">
        <v>3806639</v>
      </c>
      <c r="AB208" s="44">
        <v>100000</v>
      </c>
    </row>
    <row r="209" spans="1:28" x14ac:dyDescent="0.3">
      <c r="A209" s="46" t="s">
        <v>433</v>
      </c>
      <c r="B209" t="s">
        <v>2348</v>
      </c>
      <c r="C209">
        <v>1</v>
      </c>
      <c r="D209">
        <v>0</v>
      </c>
      <c r="E209" s="44">
        <v>606319</v>
      </c>
      <c r="F209" s="44">
        <v>0</v>
      </c>
      <c r="G209" s="44">
        <v>271313</v>
      </c>
      <c r="H209" s="44">
        <v>95</v>
      </c>
      <c r="I209" s="44">
        <v>32675</v>
      </c>
      <c r="J209" s="44">
        <v>20271</v>
      </c>
      <c r="K209" s="44">
        <v>0</v>
      </c>
      <c r="L209" s="44">
        <v>0</v>
      </c>
      <c r="M209" s="44">
        <v>0</v>
      </c>
      <c r="N209" s="44">
        <v>0</v>
      </c>
      <c r="O209" s="44">
        <v>0</v>
      </c>
      <c r="P209" s="44">
        <v>140320</v>
      </c>
      <c r="Q209" s="44">
        <v>0</v>
      </c>
      <c r="R209" s="44">
        <v>0</v>
      </c>
      <c r="S209" s="44">
        <v>3910</v>
      </c>
      <c r="T209" s="44">
        <v>1631</v>
      </c>
      <c r="U209" s="44">
        <v>12990</v>
      </c>
      <c r="V209" s="44">
        <v>0</v>
      </c>
      <c r="W209" s="44">
        <v>0</v>
      </c>
      <c r="X209" s="44">
        <v>0</v>
      </c>
      <c r="Y209" s="44">
        <v>2008</v>
      </c>
      <c r="Z209" s="44">
        <v>0</v>
      </c>
      <c r="AA209" s="44">
        <v>1091532</v>
      </c>
      <c r="AB209" s="44">
        <v>0</v>
      </c>
    </row>
    <row r="210" spans="1:28" x14ac:dyDescent="0.3">
      <c r="A210" s="46" t="s">
        <v>429</v>
      </c>
      <c r="B210" t="s">
        <v>1628</v>
      </c>
      <c r="C210">
        <v>1</v>
      </c>
      <c r="D210">
        <v>0</v>
      </c>
      <c r="E210" s="44">
        <v>13000880</v>
      </c>
      <c r="F210" s="44">
        <v>0</v>
      </c>
      <c r="G210" s="44">
        <v>0</v>
      </c>
      <c r="H210" s="44">
        <v>0</v>
      </c>
      <c r="I210" s="44">
        <v>1498649</v>
      </c>
      <c r="J210" s="44">
        <v>3034534</v>
      </c>
      <c r="K210" s="44">
        <v>52981</v>
      </c>
      <c r="L210" s="44">
        <v>0</v>
      </c>
      <c r="M210" s="44">
        <v>0</v>
      </c>
      <c r="N210" s="44">
        <v>0</v>
      </c>
      <c r="O210" s="44">
        <v>0</v>
      </c>
      <c r="P210" s="44">
        <v>1822705</v>
      </c>
      <c r="Q210" s="44">
        <v>35139</v>
      </c>
      <c r="R210" s="44">
        <v>117705</v>
      </c>
      <c r="S210" s="44">
        <v>16343</v>
      </c>
      <c r="T210" s="44">
        <v>6819</v>
      </c>
      <c r="U210" s="44">
        <v>62619</v>
      </c>
      <c r="V210" s="44">
        <v>21412</v>
      </c>
      <c r="W210" s="44">
        <v>0</v>
      </c>
      <c r="X210" s="44">
        <v>189864</v>
      </c>
      <c r="Y210" s="44">
        <v>0</v>
      </c>
      <c r="Z210" s="44">
        <v>0</v>
      </c>
      <c r="AA210" s="44">
        <v>19859650</v>
      </c>
      <c r="AB210" s="44">
        <v>101498</v>
      </c>
    </row>
    <row r="211" spans="1:28" x14ac:dyDescent="0.3">
      <c r="A211" s="46" t="s">
        <v>2118</v>
      </c>
      <c r="B211" t="s">
        <v>2119</v>
      </c>
      <c r="C211">
        <v>1</v>
      </c>
      <c r="D211">
        <v>1</v>
      </c>
      <c r="E211" s="44">
        <v>22192483</v>
      </c>
      <c r="F211" s="44">
        <v>0</v>
      </c>
      <c r="G211" s="44">
        <v>0</v>
      </c>
      <c r="H211" s="44">
        <v>0</v>
      </c>
      <c r="I211" s="44">
        <v>1797277</v>
      </c>
      <c r="J211" s="44">
        <v>8299725</v>
      </c>
      <c r="K211" s="44">
        <v>0</v>
      </c>
      <c r="L211" s="44">
        <v>3112735</v>
      </c>
      <c r="M211" s="44">
        <v>0</v>
      </c>
      <c r="N211" s="44">
        <v>0</v>
      </c>
      <c r="O211" s="44">
        <v>0</v>
      </c>
      <c r="P211" s="44">
        <v>4113534</v>
      </c>
      <c r="Q211" s="44">
        <v>595707</v>
      </c>
      <c r="R211" s="44">
        <v>312290</v>
      </c>
      <c r="S211" s="44">
        <v>32297</v>
      </c>
      <c r="T211" s="44">
        <v>13475</v>
      </c>
      <c r="U211" s="44">
        <v>126461</v>
      </c>
      <c r="V211" s="44">
        <v>45444</v>
      </c>
      <c r="W211" s="44">
        <v>0</v>
      </c>
      <c r="X211" s="44">
        <v>1372241</v>
      </c>
      <c r="Y211" s="44">
        <v>0</v>
      </c>
      <c r="Z211" s="44">
        <v>0</v>
      </c>
      <c r="AA211" s="44">
        <v>42013669</v>
      </c>
      <c r="AB211" s="44">
        <v>154059</v>
      </c>
    </row>
    <row r="212" spans="1:28" x14ac:dyDescent="0.3">
      <c r="A212" s="46" t="s">
        <v>456</v>
      </c>
      <c r="B212" t="s">
        <v>2349</v>
      </c>
      <c r="C212">
        <v>1</v>
      </c>
      <c r="D212">
        <v>0</v>
      </c>
      <c r="E212" s="44">
        <v>16974438</v>
      </c>
      <c r="F212" s="44">
        <v>0</v>
      </c>
      <c r="G212" s="44">
        <v>0</v>
      </c>
      <c r="H212" s="44">
        <v>0</v>
      </c>
      <c r="I212" s="44">
        <v>2387100</v>
      </c>
      <c r="J212" s="44">
        <v>3558242</v>
      </c>
      <c r="K212" s="44">
        <v>230510</v>
      </c>
      <c r="L212" s="44">
        <v>0</v>
      </c>
      <c r="M212" s="44">
        <v>0</v>
      </c>
      <c r="N212" s="44">
        <v>0</v>
      </c>
      <c r="O212" s="44">
        <v>0</v>
      </c>
      <c r="P212" s="44">
        <v>2268822</v>
      </c>
      <c r="Q212" s="44">
        <v>539055</v>
      </c>
      <c r="R212" s="44">
        <v>46116</v>
      </c>
      <c r="S212" s="44">
        <v>27264</v>
      </c>
      <c r="T212" s="44">
        <v>11375</v>
      </c>
      <c r="U212" s="44">
        <v>107064</v>
      </c>
      <c r="V212" s="44">
        <v>34530</v>
      </c>
      <c r="W212" s="44">
        <v>0</v>
      </c>
      <c r="X212" s="44">
        <v>285307</v>
      </c>
      <c r="Y212" s="44">
        <v>0</v>
      </c>
      <c r="Z212" s="44">
        <v>0</v>
      </c>
      <c r="AA212" s="44">
        <v>26469823</v>
      </c>
      <c r="AB212" s="44">
        <v>0</v>
      </c>
    </row>
    <row r="213" spans="1:28" x14ac:dyDescent="0.3">
      <c r="A213" s="46" t="s">
        <v>440</v>
      </c>
      <c r="B213" t="s">
        <v>2350</v>
      </c>
      <c r="C213">
        <v>1</v>
      </c>
      <c r="D213">
        <v>0</v>
      </c>
      <c r="E213" s="44">
        <v>3556001</v>
      </c>
      <c r="F213" s="44">
        <v>0</v>
      </c>
      <c r="G213" s="44">
        <v>0</v>
      </c>
      <c r="H213" s="44">
        <v>0</v>
      </c>
      <c r="I213" s="44">
        <v>575298</v>
      </c>
      <c r="J213" s="44">
        <v>480410</v>
      </c>
      <c r="K213" s="44">
        <v>38146</v>
      </c>
      <c r="L213" s="44">
        <v>0</v>
      </c>
      <c r="M213" s="44">
        <v>0</v>
      </c>
      <c r="N213" s="44">
        <v>0</v>
      </c>
      <c r="O213" s="44">
        <v>0</v>
      </c>
      <c r="P213" s="44">
        <v>380620</v>
      </c>
      <c r="Q213" s="44">
        <v>54911</v>
      </c>
      <c r="R213" s="44">
        <v>0</v>
      </c>
      <c r="S213" s="44">
        <v>7160</v>
      </c>
      <c r="T213" s="44">
        <v>2988</v>
      </c>
      <c r="U213" s="44">
        <v>27028</v>
      </c>
      <c r="V213" s="44">
        <v>3320</v>
      </c>
      <c r="W213" s="44">
        <v>0</v>
      </c>
      <c r="X213" s="44">
        <v>48735</v>
      </c>
      <c r="Y213" s="44">
        <v>1320</v>
      </c>
      <c r="Z213" s="44">
        <v>0</v>
      </c>
      <c r="AA213" s="44">
        <v>5175937</v>
      </c>
      <c r="AB213" s="44">
        <v>0</v>
      </c>
    </row>
    <row r="214" spans="1:28" x14ac:dyDescent="0.3">
      <c r="A214" s="46" t="s">
        <v>448</v>
      </c>
      <c r="B214" t="s">
        <v>2351</v>
      </c>
      <c r="C214">
        <v>1</v>
      </c>
      <c r="D214">
        <v>0</v>
      </c>
      <c r="E214" s="44">
        <v>39931009</v>
      </c>
      <c r="F214" s="44">
        <v>0</v>
      </c>
      <c r="G214" s="44">
        <v>0</v>
      </c>
      <c r="H214" s="44">
        <v>15012</v>
      </c>
      <c r="I214" s="44">
        <v>5415191</v>
      </c>
      <c r="J214" s="44">
        <v>6611543</v>
      </c>
      <c r="K214" s="44">
        <v>0</v>
      </c>
      <c r="L214" s="44">
        <v>0</v>
      </c>
      <c r="M214" s="44">
        <v>0</v>
      </c>
      <c r="N214" s="44">
        <v>0</v>
      </c>
      <c r="O214" s="44">
        <v>0</v>
      </c>
      <c r="P214" s="44">
        <v>5853244</v>
      </c>
      <c r="Q214" s="44">
        <v>0</v>
      </c>
      <c r="R214" s="44">
        <v>0</v>
      </c>
      <c r="S214" s="44">
        <v>54467</v>
      </c>
      <c r="T214" s="44">
        <v>22725</v>
      </c>
      <c r="U214" s="44">
        <v>213894</v>
      </c>
      <c r="V214" s="44">
        <v>76112</v>
      </c>
      <c r="W214" s="44">
        <v>0</v>
      </c>
      <c r="X214" s="44">
        <v>915415</v>
      </c>
      <c r="Y214" s="44">
        <v>0</v>
      </c>
      <c r="Z214" s="44">
        <v>0</v>
      </c>
      <c r="AA214" s="44">
        <v>59108612</v>
      </c>
      <c r="AB214" s="44">
        <v>404452</v>
      </c>
    </row>
    <row r="215" spans="1:28" x14ac:dyDescent="0.3">
      <c r="A215" s="46" t="s">
        <v>446</v>
      </c>
      <c r="B215" t="s">
        <v>2352</v>
      </c>
      <c r="C215">
        <v>1</v>
      </c>
      <c r="D215">
        <v>0</v>
      </c>
      <c r="E215" s="44">
        <v>10433122</v>
      </c>
      <c r="F215" s="44">
        <v>0</v>
      </c>
      <c r="G215" s="44">
        <v>0</v>
      </c>
      <c r="H215" s="44">
        <v>0</v>
      </c>
      <c r="I215" s="44">
        <v>1213996</v>
      </c>
      <c r="J215" s="44">
        <v>1503331</v>
      </c>
      <c r="K215" s="44">
        <v>0</v>
      </c>
      <c r="L215" s="44">
        <v>0</v>
      </c>
      <c r="M215" s="44">
        <v>0</v>
      </c>
      <c r="N215" s="44">
        <v>0</v>
      </c>
      <c r="O215" s="44">
        <v>0</v>
      </c>
      <c r="P215" s="44">
        <v>1367451</v>
      </c>
      <c r="Q215" s="44">
        <v>446047</v>
      </c>
      <c r="R215" s="44">
        <v>0</v>
      </c>
      <c r="S215" s="44">
        <v>21092</v>
      </c>
      <c r="T215" s="44">
        <v>8800</v>
      </c>
      <c r="U215" s="44">
        <v>84171</v>
      </c>
      <c r="V215" s="44">
        <v>23238</v>
      </c>
      <c r="W215" s="44">
        <v>0</v>
      </c>
      <c r="X215" s="44">
        <v>224186</v>
      </c>
      <c r="Y215" s="44">
        <v>0</v>
      </c>
      <c r="Z215" s="44">
        <v>0</v>
      </c>
      <c r="AA215" s="44">
        <v>15325434</v>
      </c>
      <c r="AB215" s="44">
        <v>0</v>
      </c>
    </row>
    <row r="216" spans="1:28" x14ac:dyDescent="0.3">
      <c r="A216" s="46" t="s">
        <v>458</v>
      </c>
      <c r="B216" t="s">
        <v>1633</v>
      </c>
      <c r="C216">
        <v>1</v>
      </c>
      <c r="D216">
        <v>0</v>
      </c>
      <c r="E216" s="44">
        <v>6567163</v>
      </c>
      <c r="F216" s="44">
        <v>0</v>
      </c>
      <c r="G216" s="44">
        <v>0</v>
      </c>
      <c r="H216" s="44">
        <v>0</v>
      </c>
      <c r="I216" s="44">
        <v>720336</v>
      </c>
      <c r="J216" s="44">
        <v>1423740</v>
      </c>
      <c r="K216" s="44">
        <v>169260</v>
      </c>
      <c r="L216" s="44">
        <v>0</v>
      </c>
      <c r="M216" s="44">
        <v>0</v>
      </c>
      <c r="N216" s="44">
        <v>0</v>
      </c>
      <c r="O216" s="44">
        <v>0</v>
      </c>
      <c r="P216" s="44">
        <v>542571</v>
      </c>
      <c r="Q216" s="44">
        <v>123679</v>
      </c>
      <c r="R216" s="44">
        <v>0</v>
      </c>
      <c r="S216" s="44">
        <v>13108</v>
      </c>
      <c r="T216" s="44">
        <v>5469</v>
      </c>
      <c r="U216" s="44">
        <v>50270</v>
      </c>
      <c r="V216" s="44">
        <v>6098</v>
      </c>
      <c r="W216" s="44">
        <v>0</v>
      </c>
      <c r="X216" s="44">
        <v>0</v>
      </c>
      <c r="Y216" s="44">
        <v>0</v>
      </c>
      <c r="Z216" s="44">
        <v>0</v>
      </c>
      <c r="AA216" s="44">
        <v>9621694</v>
      </c>
      <c r="AB216" s="44">
        <v>0</v>
      </c>
    </row>
    <row r="217" spans="1:28" x14ac:dyDescent="0.3">
      <c r="A217" s="46" t="s">
        <v>442</v>
      </c>
      <c r="B217" t="s">
        <v>1634</v>
      </c>
      <c r="C217">
        <v>1</v>
      </c>
      <c r="D217">
        <v>0</v>
      </c>
      <c r="E217" s="44">
        <v>3286860</v>
      </c>
      <c r="F217" s="44">
        <v>0</v>
      </c>
      <c r="G217" s="44">
        <v>0</v>
      </c>
      <c r="H217" s="44">
        <v>2770</v>
      </c>
      <c r="I217" s="44">
        <v>449429</v>
      </c>
      <c r="J217" s="44">
        <v>861035</v>
      </c>
      <c r="K217" s="44">
        <v>146436</v>
      </c>
      <c r="L217" s="44">
        <v>0</v>
      </c>
      <c r="M217" s="44">
        <v>0</v>
      </c>
      <c r="N217" s="44">
        <v>0</v>
      </c>
      <c r="O217" s="44">
        <v>0</v>
      </c>
      <c r="P217" s="44">
        <v>347838</v>
      </c>
      <c r="Q217" s="44">
        <v>33833</v>
      </c>
      <c r="R217" s="44">
        <v>158121</v>
      </c>
      <c r="S217" s="44">
        <v>7086</v>
      </c>
      <c r="T217" s="44">
        <v>2956</v>
      </c>
      <c r="U217" s="44">
        <v>27552</v>
      </c>
      <c r="V217" s="44">
        <v>4281</v>
      </c>
      <c r="W217" s="44">
        <v>0</v>
      </c>
      <c r="X217" s="44">
        <v>107310</v>
      </c>
      <c r="Y217" s="44">
        <v>3277</v>
      </c>
      <c r="Z217" s="44">
        <v>0</v>
      </c>
      <c r="AA217" s="44">
        <v>5438784</v>
      </c>
      <c r="AB217" s="44">
        <v>100000</v>
      </c>
    </row>
    <row r="218" spans="1:28" x14ac:dyDescent="0.3">
      <c r="A218" s="46" t="s">
        <v>454</v>
      </c>
      <c r="B218" t="s">
        <v>1635</v>
      </c>
      <c r="C218">
        <v>1</v>
      </c>
      <c r="D218">
        <v>0</v>
      </c>
      <c r="E218" s="44">
        <v>2884816</v>
      </c>
      <c r="F218" s="44">
        <v>0</v>
      </c>
      <c r="G218" s="44">
        <v>0</v>
      </c>
      <c r="H218" s="44">
        <v>0</v>
      </c>
      <c r="I218" s="44">
        <v>336511</v>
      </c>
      <c r="J218" s="44">
        <v>511627</v>
      </c>
      <c r="K218" s="44">
        <v>0</v>
      </c>
      <c r="L218" s="44">
        <v>0</v>
      </c>
      <c r="M218" s="44">
        <v>0</v>
      </c>
      <c r="N218" s="44">
        <v>0</v>
      </c>
      <c r="O218" s="44">
        <v>0</v>
      </c>
      <c r="P218" s="44">
        <v>406934</v>
      </c>
      <c r="Q218" s="44">
        <v>67828</v>
      </c>
      <c r="R218" s="44">
        <v>0</v>
      </c>
      <c r="S218" s="44">
        <v>6381</v>
      </c>
      <c r="T218" s="44">
        <v>2663</v>
      </c>
      <c r="U218" s="44">
        <v>22368</v>
      </c>
      <c r="V218" s="44">
        <v>5155</v>
      </c>
      <c r="W218" s="44">
        <v>0</v>
      </c>
      <c r="X218" s="44">
        <v>113616</v>
      </c>
      <c r="Y218" s="44">
        <v>0</v>
      </c>
      <c r="Z218" s="44">
        <v>0</v>
      </c>
      <c r="AA218" s="44">
        <v>4357899</v>
      </c>
      <c r="AB218" s="44">
        <v>0</v>
      </c>
    </row>
    <row r="219" spans="1:28" x14ac:dyDescent="0.3">
      <c r="A219" s="46" t="s">
        <v>452</v>
      </c>
      <c r="B219" t="s">
        <v>2353</v>
      </c>
      <c r="C219">
        <v>1</v>
      </c>
      <c r="D219">
        <v>0</v>
      </c>
      <c r="E219" s="44">
        <v>2585821</v>
      </c>
      <c r="F219" s="44">
        <v>0</v>
      </c>
      <c r="G219" s="44">
        <v>62551</v>
      </c>
      <c r="H219" s="44">
        <v>0</v>
      </c>
      <c r="I219" s="44">
        <v>299786</v>
      </c>
      <c r="J219" s="44">
        <v>458150</v>
      </c>
      <c r="K219" s="44">
        <v>0</v>
      </c>
      <c r="L219" s="44">
        <v>0</v>
      </c>
      <c r="M219" s="44">
        <v>0</v>
      </c>
      <c r="N219" s="44">
        <v>0</v>
      </c>
      <c r="O219" s="44">
        <v>0</v>
      </c>
      <c r="P219" s="44">
        <v>255247</v>
      </c>
      <c r="Q219" s="44">
        <v>3879</v>
      </c>
      <c r="R219" s="44">
        <v>0</v>
      </c>
      <c r="S219" s="44">
        <v>5018</v>
      </c>
      <c r="T219" s="44">
        <v>2094</v>
      </c>
      <c r="U219" s="44">
        <v>19922</v>
      </c>
      <c r="V219" s="44">
        <v>2627</v>
      </c>
      <c r="W219" s="44">
        <v>0</v>
      </c>
      <c r="X219" s="44">
        <v>35649</v>
      </c>
      <c r="Y219" s="44">
        <v>19298</v>
      </c>
      <c r="Z219" s="44">
        <v>0</v>
      </c>
      <c r="AA219" s="44">
        <v>3750042</v>
      </c>
      <c r="AB219" s="44">
        <v>100000</v>
      </c>
    </row>
    <row r="220" spans="1:28" x14ac:dyDescent="0.3">
      <c r="A220" s="46" t="s">
        <v>450</v>
      </c>
      <c r="B220" t="s">
        <v>2354</v>
      </c>
      <c r="C220">
        <v>1</v>
      </c>
      <c r="D220">
        <v>0</v>
      </c>
      <c r="E220" s="44">
        <v>4525816</v>
      </c>
      <c r="F220" s="44">
        <v>0</v>
      </c>
      <c r="G220" s="44">
        <v>0</v>
      </c>
      <c r="H220" s="44">
        <v>2610</v>
      </c>
      <c r="I220" s="44">
        <v>390676</v>
      </c>
      <c r="J220" s="44">
        <v>1005119</v>
      </c>
      <c r="K220" s="44">
        <v>0</v>
      </c>
      <c r="L220" s="44">
        <v>0</v>
      </c>
      <c r="M220" s="44">
        <v>0</v>
      </c>
      <c r="N220" s="44">
        <v>0</v>
      </c>
      <c r="O220" s="44">
        <v>0</v>
      </c>
      <c r="P220" s="44">
        <v>506233</v>
      </c>
      <c r="Q220" s="44">
        <v>33371</v>
      </c>
      <c r="R220" s="44">
        <v>0</v>
      </c>
      <c r="S220" s="44">
        <v>7490</v>
      </c>
      <c r="T220" s="44">
        <v>3125</v>
      </c>
      <c r="U220" s="44">
        <v>28601</v>
      </c>
      <c r="V220" s="44">
        <v>5965</v>
      </c>
      <c r="W220" s="44">
        <v>0</v>
      </c>
      <c r="X220" s="44">
        <v>77943</v>
      </c>
      <c r="Y220" s="44">
        <v>0</v>
      </c>
      <c r="Z220" s="44">
        <v>0</v>
      </c>
      <c r="AA220" s="44">
        <v>6586949</v>
      </c>
      <c r="AB220" s="44">
        <v>100000</v>
      </c>
    </row>
    <row r="221" spans="1:28" x14ac:dyDescent="0.3">
      <c r="A221" s="46" t="s">
        <v>460</v>
      </c>
      <c r="B221" t="s">
        <v>2355</v>
      </c>
      <c r="C221">
        <v>1</v>
      </c>
      <c r="D221">
        <v>0</v>
      </c>
      <c r="E221" s="44">
        <v>34104226</v>
      </c>
      <c r="F221" s="44">
        <v>0</v>
      </c>
      <c r="G221" s="44">
        <v>0</v>
      </c>
      <c r="H221" s="44">
        <v>0</v>
      </c>
      <c r="I221" s="44">
        <v>2294382</v>
      </c>
      <c r="J221" s="44">
        <v>4934601</v>
      </c>
      <c r="K221" s="44">
        <v>300485</v>
      </c>
      <c r="L221" s="44">
        <v>0</v>
      </c>
      <c r="M221" s="44">
        <v>0</v>
      </c>
      <c r="N221" s="44">
        <v>0</v>
      </c>
      <c r="O221" s="44">
        <v>0</v>
      </c>
      <c r="P221" s="44">
        <v>5088988</v>
      </c>
      <c r="Q221" s="44">
        <v>448772</v>
      </c>
      <c r="R221" s="44">
        <v>49206</v>
      </c>
      <c r="S221" s="44">
        <v>66826</v>
      </c>
      <c r="T221" s="44">
        <v>27881</v>
      </c>
      <c r="U221" s="44">
        <v>247796</v>
      </c>
      <c r="V221" s="44">
        <v>80967</v>
      </c>
      <c r="W221" s="44">
        <v>0</v>
      </c>
      <c r="X221" s="44">
        <v>3570540</v>
      </c>
      <c r="Y221" s="44">
        <v>0</v>
      </c>
      <c r="Z221" s="44">
        <v>0</v>
      </c>
      <c r="AA221" s="44">
        <v>51214670</v>
      </c>
      <c r="AB221" s="44">
        <v>222343</v>
      </c>
    </row>
    <row r="222" spans="1:28" x14ac:dyDescent="0.3">
      <c r="A222" s="46" t="s">
        <v>444</v>
      </c>
      <c r="B222" t="s">
        <v>2356</v>
      </c>
      <c r="C222">
        <v>1</v>
      </c>
      <c r="D222">
        <v>0</v>
      </c>
      <c r="E222" s="44">
        <v>30656075</v>
      </c>
      <c r="F222" s="44">
        <v>0</v>
      </c>
      <c r="G222" s="44">
        <v>0</v>
      </c>
      <c r="H222" s="44">
        <v>13010</v>
      </c>
      <c r="I222" s="44">
        <v>5359136</v>
      </c>
      <c r="J222" s="44">
        <v>1819544</v>
      </c>
      <c r="K222" s="44">
        <v>0</v>
      </c>
      <c r="L222" s="44">
        <v>0</v>
      </c>
      <c r="M222" s="44">
        <v>0</v>
      </c>
      <c r="N222" s="44">
        <v>0</v>
      </c>
      <c r="O222" s="44">
        <v>0</v>
      </c>
      <c r="P222" s="44">
        <v>4099813</v>
      </c>
      <c r="Q222" s="44">
        <v>1025363</v>
      </c>
      <c r="R222" s="44">
        <v>127704</v>
      </c>
      <c r="S222" s="44">
        <v>47666</v>
      </c>
      <c r="T222" s="44">
        <v>19888</v>
      </c>
      <c r="U222" s="44">
        <v>185468</v>
      </c>
      <c r="V222" s="44">
        <v>64606</v>
      </c>
      <c r="W222" s="44">
        <v>0</v>
      </c>
      <c r="X222" s="44">
        <v>1312233</v>
      </c>
      <c r="Y222" s="44">
        <v>0</v>
      </c>
      <c r="Z222" s="44">
        <v>0</v>
      </c>
      <c r="AA222" s="44">
        <v>44730506</v>
      </c>
      <c r="AB222" s="44">
        <v>273578</v>
      </c>
    </row>
    <row r="223" spans="1:28" x14ac:dyDescent="0.3">
      <c r="A223" s="46" t="s">
        <v>465</v>
      </c>
      <c r="B223" t="s">
        <v>2357</v>
      </c>
      <c r="C223">
        <v>1</v>
      </c>
      <c r="D223">
        <v>0</v>
      </c>
      <c r="E223" s="44">
        <v>5509611</v>
      </c>
      <c r="F223" s="44">
        <v>0</v>
      </c>
      <c r="G223" s="44">
        <v>0</v>
      </c>
      <c r="H223" s="44">
        <v>3841</v>
      </c>
      <c r="I223" s="44">
        <v>640237</v>
      </c>
      <c r="J223" s="44">
        <v>1310985</v>
      </c>
      <c r="K223" s="44">
        <v>0</v>
      </c>
      <c r="L223" s="44">
        <v>0</v>
      </c>
      <c r="M223" s="44">
        <v>0</v>
      </c>
      <c r="N223" s="44">
        <v>0</v>
      </c>
      <c r="O223" s="44">
        <v>0</v>
      </c>
      <c r="P223" s="44">
        <v>781493</v>
      </c>
      <c r="Q223" s="44">
        <v>15943</v>
      </c>
      <c r="R223" s="44">
        <v>0</v>
      </c>
      <c r="S223" s="44">
        <v>5947</v>
      </c>
      <c r="T223" s="44">
        <v>2481</v>
      </c>
      <c r="U223" s="44">
        <v>21727</v>
      </c>
      <c r="V223" s="44">
        <v>7100</v>
      </c>
      <c r="W223" s="44">
        <v>0</v>
      </c>
      <c r="X223" s="44">
        <v>406744</v>
      </c>
      <c r="Y223" s="44">
        <v>0</v>
      </c>
      <c r="Z223" s="44">
        <v>0</v>
      </c>
      <c r="AA223" s="44">
        <v>8706109</v>
      </c>
      <c r="AB223" s="44">
        <v>100000</v>
      </c>
    </row>
    <row r="224" spans="1:28" x14ac:dyDescent="0.3">
      <c r="A224" s="46" t="s">
        <v>467</v>
      </c>
      <c r="B224" t="s">
        <v>2358</v>
      </c>
      <c r="C224">
        <v>1</v>
      </c>
      <c r="D224">
        <v>0</v>
      </c>
      <c r="E224" s="44">
        <v>3860617</v>
      </c>
      <c r="F224" s="44">
        <v>0</v>
      </c>
      <c r="G224" s="44">
        <v>0</v>
      </c>
      <c r="H224" s="44">
        <v>0</v>
      </c>
      <c r="I224" s="44">
        <v>657983</v>
      </c>
      <c r="J224" s="44">
        <v>721455</v>
      </c>
      <c r="K224" s="44">
        <v>0</v>
      </c>
      <c r="L224" s="44">
        <v>0</v>
      </c>
      <c r="M224" s="44">
        <v>0</v>
      </c>
      <c r="N224" s="44">
        <v>0</v>
      </c>
      <c r="O224" s="44">
        <v>0</v>
      </c>
      <c r="P224" s="44">
        <v>800946</v>
      </c>
      <c r="Q224" s="44">
        <v>7749</v>
      </c>
      <c r="R224" s="44">
        <v>0</v>
      </c>
      <c r="S224" s="44">
        <v>5093</v>
      </c>
      <c r="T224" s="44">
        <v>2125</v>
      </c>
      <c r="U224" s="44">
        <v>19863</v>
      </c>
      <c r="V224" s="44">
        <v>5282</v>
      </c>
      <c r="W224" s="44">
        <v>0</v>
      </c>
      <c r="X224" s="44">
        <v>79095</v>
      </c>
      <c r="Y224" s="44">
        <v>3888</v>
      </c>
      <c r="Z224" s="44">
        <v>0</v>
      </c>
      <c r="AA224" s="44">
        <v>6164096</v>
      </c>
      <c r="AB224" s="44">
        <v>0</v>
      </c>
    </row>
    <row r="225" spans="1:28" x14ac:dyDescent="0.3">
      <c r="A225" s="46" t="s">
        <v>469</v>
      </c>
      <c r="B225" t="s">
        <v>2359</v>
      </c>
      <c r="C225">
        <v>1</v>
      </c>
      <c r="D225">
        <v>0</v>
      </c>
      <c r="E225" s="44">
        <v>13220880</v>
      </c>
      <c r="F225" s="44">
        <v>0</v>
      </c>
      <c r="G225" s="44">
        <v>0</v>
      </c>
      <c r="H225" s="44">
        <v>6837</v>
      </c>
      <c r="I225" s="44">
        <v>1261983</v>
      </c>
      <c r="J225" s="44">
        <v>3461156</v>
      </c>
      <c r="K225" s="44">
        <v>0</v>
      </c>
      <c r="L225" s="44">
        <v>0</v>
      </c>
      <c r="M225" s="44">
        <v>0</v>
      </c>
      <c r="N225" s="44">
        <v>0</v>
      </c>
      <c r="O225" s="44">
        <v>0</v>
      </c>
      <c r="P225" s="44">
        <v>1370305</v>
      </c>
      <c r="Q225" s="44">
        <v>111682</v>
      </c>
      <c r="R225" s="44">
        <v>0</v>
      </c>
      <c r="S225" s="44">
        <v>19459</v>
      </c>
      <c r="T225" s="44">
        <v>8119</v>
      </c>
      <c r="U225" s="44">
        <v>74269</v>
      </c>
      <c r="V225" s="44">
        <v>23325</v>
      </c>
      <c r="W225" s="44">
        <v>0</v>
      </c>
      <c r="X225" s="44">
        <v>152015</v>
      </c>
      <c r="Y225" s="44">
        <v>0</v>
      </c>
      <c r="Z225" s="44">
        <v>0</v>
      </c>
      <c r="AA225" s="44">
        <v>19710030</v>
      </c>
      <c r="AB225" s="44">
        <v>117907</v>
      </c>
    </row>
    <row r="226" spans="1:28" x14ac:dyDescent="0.3">
      <c r="A226" s="46" t="s">
        <v>471</v>
      </c>
      <c r="B226" t="s">
        <v>2360</v>
      </c>
      <c r="C226">
        <v>1</v>
      </c>
      <c r="D226">
        <v>0</v>
      </c>
      <c r="E226" s="44">
        <v>11421574</v>
      </c>
      <c r="F226" s="44">
        <v>0</v>
      </c>
      <c r="G226" s="44">
        <v>0</v>
      </c>
      <c r="H226" s="44">
        <v>24143</v>
      </c>
      <c r="I226" s="44">
        <v>1664270</v>
      </c>
      <c r="J226" s="44">
        <v>1473832</v>
      </c>
      <c r="K226" s="44">
        <v>204447</v>
      </c>
      <c r="L226" s="44">
        <v>0</v>
      </c>
      <c r="M226" s="44">
        <v>0</v>
      </c>
      <c r="N226" s="44">
        <v>0</v>
      </c>
      <c r="O226" s="44">
        <v>0</v>
      </c>
      <c r="P226" s="44">
        <v>1179646</v>
      </c>
      <c r="Q226" s="44">
        <v>189354</v>
      </c>
      <c r="R226" s="44">
        <v>168920</v>
      </c>
      <c r="S226" s="44">
        <v>14845</v>
      </c>
      <c r="T226" s="44">
        <v>6194</v>
      </c>
      <c r="U226" s="44">
        <v>56910</v>
      </c>
      <c r="V226" s="44">
        <v>14797</v>
      </c>
      <c r="W226" s="44">
        <v>0</v>
      </c>
      <c r="X226" s="44">
        <v>89413</v>
      </c>
      <c r="Y226" s="44">
        <v>0</v>
      </c>
      <c r="Z226" s="44">
        <v>0</v>
      </c>
      <c r="AA226" s="44">
        <v>16508345</v>
      </c>
      <c r="AB226" s="44">
        <v>100000</v>
      </c>
    </row>
    <row r="227" spans="1:28" x14ac:dyDescent="0.3">
      <c r="A227" s="46" t="s">
        <v>463</v>
      </c>
      <c r="B227" t="s">
        <v>2361</v>
      </c>
      <c r="C227">
        <v>1</v>
      </c>
      <c r="D227">
        <v>0</v>
      </c>
      <c r="E227" s="44">
        <v>7723465</v>
      </c>
      <c r="F227" s="44">
        <v>0</v>
      </c>
      <c r="G227" s="44">
        <v>0</v>
      </c>
      <c r="H227" s="44">
        <v>0</v>
      </c>
      <c r="I227" s="44">
        <v>1197853</v>
      </c>
      <c r="J227" s="44">
        <v>896502</v>
      </c>
      <c r="K227" s="44">
        <v>0</v>
      </c>
      <c r="L227" s="44">
        <v>0</v>
      </c>
      <c r="M227" s="44">
        <v>0</v>
      </c>
      <c r="N227" s="44">
        <v>0</v>
      </c>
      <c r="O227" s="44">
        <v>0</v>
      </c>
      <c r="P227" s="44">
        <v>1119672</v>
      </c>
      <c r="Q227" s="44">
        <v>102252</v>
      </c>
      <c r="R227" s="44">
        <v>0</v>
      </c>
      <c r="S227" s="44">
        <v>14321</v>
      </c>
      <c r="T227" s="44">
        <v>5975</v>
      </c>
      <c r="U227" s="44">
        <v>55804</v>
      </c>
      <c r="V227" s="44">
        <v>15362</v>
      </c>
      <c r="W227" s="44">
        <v>0</v>
      </c>
      <c r="X227" s="44">
        <v>0</v>
      </c>
      <c r="Y227" s="44">
        <v>0</v>
      </c>
      <c r="Z227" s="44">
        <v>0</v>
      </c>
      <c r="AA227" s="44">
        <v>11131206</v>
      </c>
      <c r="AB227" s="44">
        <v>100000</v>
      </c>
    </row>
    <row r="228" spans="1:28" x14ac:dyDescent="0.3">
      <c r="A228" s="46" t="s">
        <v>474</v>
      </c>
      <c r="B228" t="s">
        <v>2362</v>
      </c>
      <c r="C228">
        <v>1</v>
      </c>
      <c r="D228">
        <v>0</v>
      </c>
      <c r="E228" s="44">
        <v>5825457</v>
      </c>
      <c r="F228" s="44">
        <v>0</v>
      </c>
      <c r="G228" s="44">
        <v>0</v>
      </c>
      <c r="H228" s="44">
        <v>0</v>
      </c>
      <c r="I228" s="44">
        <v>756489</v>
      </c>
      <c r="J228" s="44">
        <v>1454857</v>
      </c>
      <c r="K228" s="44">
        <v>0</v>
      </c>
      <c r="L228" s="44">
        <v>0</v>
      </c>
      <c r="M228" s="44">
        <v>0</v>
      </c>
      <c r="N228" s="44">
        <v>0</v>
      </c>
      <c r="O228" s="44">
        <v>0</v>
      </c>
      <c r="P228" s="44">
        <v>1176014</v>
      </c>
      <c r="Q228" s="44">
        <v>84786</v>
      </c>
      <c r="R228" s="44">
        <v>192739</v>
      </c>
      <c r="S228" s="44">
        <v>15879</v>
      </c>
      <c r="T228" s="44">
        <v>6625</v>
      </c>
      <c r="U228" s="44">
        <v>61046</v>
      </c>
      <c r="V228" s="44">
        <v>19778</v>
      </c>
      <c r="W228" s="44">
        <v>0</v>
      </c>
      <c r="X228" s="44">
        <v>0</v>
      </c>
      <c r="Y228" s="44">
        <v>0</v>
      </c>
      <c r="Z228" s="44">
        <v>0</v>
      </c>
      <c r="AA228" s="44">
        <v>9593670</v>
      </c>
      <c r="AB228" s="44">
        <v>0</v>
      </c>
    </row>
    <row r="229" spans="1:28" x14ac:dyDescent="0.3">
      <c r="A229" s="46" t="s">
        <v>476</v>
      </c>
      <c r="B229" t="s">
        <v>1646</v>
      </c>
      <c r="C229">
        <v>1</v>
      </c>
      <c r="D229">
        <v>0</v>
      </c>
      <c r="E229" s="44">
        <v>6750741</v>
      </c>
      <c r="F229" s="44">
        <v>0</v>
      </c>
      <c r="G229" s="44">
        <v>0</v>
      </c>
      <c r="H229" s="44">
        <v>0</v>
      </c>
      <c r="I229" s="44">
        <v>784236</v>
      </c>
      <c r="J229" s="44">
        <v>1490807</v>
      </c>
      <c r="K229" s="44">
        <v>0</v>
      </c>
      <c r="L229" s="44">
        <v>0</v>
      </c>
      <c r="M229" s="44">
        <v>0</v>
      </c>
      <c r="N229" s="44">
        <v>0</v>
      </c>
      <c r="O229" s="44">
        <v>0</v>
      </c>
      <c r="P229" s="44">
        <v>940139</v>
      </c>
      <c r="Q229" s="44">
        <v>224206</v>
      </c>
      <c r="R229" s="44">
        <v>133726</v>
      </c>
      <c r="S229" s="44">
        <v>11535</v>
      </c>
      <c r="T229" s="44">
        <v>4813</v>
      </c>
      <c r="U229" s="44">
        <v>45552</v>
      </c>
      <c r="V229" s="44">
        <v>13621</v>
      </c>
      <c r="W229" s="44">
        <v>0</v>
      </c>
      <c r="X229" s="44">
        <v>61177</v>
      </c>
      <c r="Y229" s="44">
        <v>0</v>
      </c>
      <c r="Z229" s="44">
        <v>0</v>
      </c>
      <c r="AA229" s="44">
        <v>10460553</v>
      </c>
      <c r="AB229" s="44">
        <v>0</v>
      </c>
    </row>
    <row r="230" spans="1:28" x14ac:dyDescent="0.3">
      <c r="A230" s="46" t="s">
        <v>482</v>
      </c>
      <c r="B230" t="s">
        <v>2363</v>
      </c>
      <c r="C230">
        <v>1</v>
      </c>
      <c r="D230">
        <v>0</v>
      </c>
      <c r="E230" s="44">
        <v>5323998</v>
      </c>
      <c r="F230" s="44">
        <v>0</v>
      </c>
      <c r="G230" s="44">
        <v>0</v>
      </c>
      <c r="H230" s="44">
        <v>0</v>
      </c>
      <c r="I230" s="44">
        <v>852969</v>
      </c>
      <c r="J230" s="44">
        <v>1418212</v>
      </c>
      <c r="K230" s="44">
        <v>0</v>
      </c>
      <c r="L230" s="44">
        <v>0</v>
      </c>
      <c r="M230" s="44">
        <v>0</v>
      </c>
      <c r="N230" s="44">
        <v>0</v>
      </c>
      <c r="O230" s="44">
        <v>0</v>
      </c>
      <c r="P230" s="44">
        <v>639016</v>
      </c>
      <c r="Q230" s="44">
        <v>218918</v>
      </c>
      <c r="R230" s="44">
        <v>144278</v>
      </c>
      <c r="S230" s="44">
        <v>13587</v>
      </c>
      <c r="T230" s="44">
        <v>5669</v>
      </c>
      <c r="U230" s="44">
        <v>53590</v>
      </c>
      <c r="V230" s="44">
        <v>12423</v>
      </c>
      <c r="W230" s="44">
        <v>0</v>
      </c>
      <c r="X230" s="44">
        <v>97200</v>
      </c>
      <c r="Y230" s="44">
        <v>4248</v>
      </c>
      <c r="Z230" s="44">
        <v>0</v>
      </c>
      <c r="AA230" s="44">
        <v>8784108</v>
      </c>
      <c r="AB230" s="44">
        <v>0</v>
      </c>
    </row>
    <row r="231" spans="1:28" x14ac:dyDescent="0.3">
      <c r="A231" s="46" t="s">
        <v>484</v>
      </c>
      <c r="B231" t="s">
        <v>2364</v>
      </c>
      <c r="C231">
        <v>1</v>
      </c>
      <c r="D231">
        <v>0</v>
      </c>
      <c r="E231" s="44">
        <v>10673928</v>
      </c>
      <c r="F231" s="44">
        <v>0</v>
      </c>
      <c r="G231" s="44">
        <v>0</v>
      </c>
      <c r="H231" s="44">
        <v>1112</v>
      </c>
      <c r="I231" s="44">
        <v>1325676</v>
      </c>
      <c r="J231" s="44">
        <v>1111606</v>
      </c>
      <c r="K231" s="44">
        <v>0</v>
      </c>
      <c r="L231" s="44">
        <v>0</v>
      </c>
      <c r="M231" s="44">
        <v>0</v>
      </c>
      <c r="N231" s="44">
        <v>0</v>
      </c>
      <c r="O231" s="44">
        <v>0</v>
      </c>
      <c r="P231" s="44">
        <v>1226228</v>
      </c>
      <c r="Q231" s="44">
        <v>168966</v>
      </c>
      <c r="R231" s="44">
        <v>293462</v>
      </c>
      <c r="S231" s="44">
        <v>21946</v>
      </c>
      <c r="T231" s="44">
        <v>9156</v>
      </c>
      <c r="U231" s="44">
        <v>85744</v>
      </c>
      <c r="V231" s="44">
        <v>24073</v>
      </c>
      <c r="W231" s="44">
        <v>0</v>
      </c>
      <c r="X231" s="44">
        <v>106400</v>
      </c>
      <c r="Y231" s="44">
        <v>0</v>
      </c>
      <c r="Z231" s="44">
        <v>0</v>
      </c>
      <c r="AA231" s="44">
        <v>15048297</v>
      </c>
      <c r="AB231" s="44">
        <v>0</v>
      </c>
    </row>
    <row r="232" spans="1:28" x14ac:dyDescent="0.3">
      <c r="A232" s="46" t="s">
        <v>486</v>
      </c>
      <c r="B232" t="s">
        <v>2365</v>
      </c>
      <c r="C232">
        <v>1</v>
      </c>
      <c r="D232">
        <v>0</v>
      </c>
      <c r="E232" s="44">
        <v>6440546</v>
      </c>
      <c r="F232" s="44">
        <v>0</v>
      </c>
      <c r="G232" s="44">
        <v>0</v>
      </c>
      <c r="H232" s="44">
        <v>3230</v>
      </c>
      <c r="I232" s="44">
        <v>909604</v>
      </c>
      <c r="J232" s="44">
        <v>883684</v>
      </c>
      <c r="K232" s="44">
        <v>0</v>
      </c>
      <c r="L232" s="44">
        <v>0</v>
      </c>
      <c r="M232" s="44">
        <v>0</v>
      </c>
      <c r="N232" s="44">
        <v>0</v>
      </c>
      <c r="O232" s="44">
        <v>0</v>
      </c>
      <c r="P232" s="44">
        <v>1039492</v>
      </c>
      <c r="Q232" s="44">
        <v>423210</v>
      </c>
      <c r="R232" s="44">
        <v>204993</v>
      </c>
      <c r="S232" s="44">
        <v>8134</v>
      </c>
      <c r="T232" s="44">
        <v>3394</v>
      </c>
      <c r="U232" s="44">
        <v>32329</v>
      </c>
      <c r="V232" s="44">
        <v>11038</v>
      </c>
      <c r="W232" s="44">
        <v>0</v>
      </c>
      <c r="X232" s="44">
        <v>204406</v>
      </c>
      <c r="Y232" s="44">
        <v>0</v>
      </c>
      <c r="Z232" s="44">
        <v>0</v>
      </c>
      <c r="AA232" s="44">
        <v>10164060</v>
      </c>
      <c r="AB232" s="44">
        <v>100000</v>
      </c>
    </row>
    <row r="233" spans="1:28" x14ac:dyDescent="0.3">
      <c r="A233" s="46" t="s">
        <v>480</v>
      </c>
      <c r="B233" t="s">
        <v>2366</v>
      </c>
      <c r="C233">
        <v>1</v>
      </c>
      <c r="D233">
        <v>0</v>
      </c>
      <c r="E233" s="44">
        <v>15558778</v>
      </c>
      <c r="F233" s="44">
        <v>0</v>
      </c>
      <c r="G233" s="44">
        <v>0</v>
      </c>
      <c r="H233" s="44">
        <v>25880</v>
      </c>
      <c r="I233" s="44">
        <v>2296553</v>
      </c>
      <c r="J233" s="44">
        <v>636736</v>
      </c>
      <c r="K233" s="44">
        <v>0</v>
      </c>
      <c r="L233" s="44">
        <v>0</v>
      </c>
      <c r="M233" s="44">
        <v>0</v>
      </c>
      <c r="N233" s="44">
        <v>0</v>
      </c>
      <c r="O233" s="44">
        <v>0</v>
      </c>
      <c r="P233" s="44">
        <v>1837928</v>
      </c>
      <c r="Q233" s="44">
        <v>416279</v>
      </c>
      <c r="R233" s="44">
        <v>393567</v>
      </c>
      <c r="S233" s="44">
        <v>20283</v>
      </c>
      <c r="T233" s="44">
        <v>8463</v>
      </c>
      <c r="U233" s="44">
        <v>78929</v>
      </c>
      <c r="V233" s="44">
        <v>26213</v>
      </c>
      <c r="W233" s="44">
        <v>0</v>
      </c>
      <c r="X233" s="44">
        <v>830569</v>
      </c>
      <c r="Y233" s="44">
        <v>0</v>
      </c>
      <c r="Z233" s="44">
        <v>0</v>
      </c>
      <c r="AA233" s="44">
        <v>22130178</v>
      </c>
      <c r="AB233" s="44">
        <v>136766</v>
      </c>
    </row>
    <row r="234" spans="1:28" x14ac:dyDescent="0.3">
      <c r="A234" s="46" t="s">
        <v>478</v>
      </c>
      <c r="B234" t="s">
        <v>2367</v>
      </c>
      <c r="C234">
        <v>1</v>
      </c>
      <c r="D234">
        <v>0</v>
      </c>
      <c r="E234" s="44">
        <v>9378375</v>
      </c>
      <c r="F234" s="44">
        <v>0</v>
      </c>
      <c r="G234" s="44">
        <v>0</v>
      </c>
      <c r="H234" s="44">
        <v>2982</v>
      </c>
      <c r="I234" s="44">
        <v>966444</v>
      </c>
      <c r="J234" s="44">
        <v>1115174</v>
      </c>
      <c r="K234" s="44">
        <v>53104</v>
      </c>
      <c r="L234" s="44">
        <v>0</v>
      </c>
      <c r="M234" s="44">
        <v>0</v>
      </c>
      <c r="N234" s="44">
        <v>0</v>
      </c>
      <c r="O234" s="44">
        <v>0</v>
      </c>
      <c r="P234" s="44">
        <v>895234</v>
      </c>
      <c r="Q234" s="44">
        <v>69933</v>
      </c>
      <c r="R234" s="44">
        <v>124875</v>
      </c>
      <c r="S234" s="44">
        <v>9003</v>
      </c>
      <c r="T234" s="44">
        <v>3756</v>
      </c>
      <c r="U234" s="44">
        <v>35474</v>
      </c>
      <c r="V234" s="44">
        <v>11199</v>
      </c>
      <c r="W234" s="44">
        <v>0</v>
      </c>
      <c r="X234" s="44">
        <v>318269</v>
      </c>
      <c r="Y234" s="44">
        <v>0</v>
      </c>
      <c r="Z234" s="44">
        <v>0</v>
      </c>
      <c r="AA234" s="44">
        <v>12983822</v>
      </c>
      <c r="AB234" s="44">
        <v>100000</v>
      </c>
    </row>
    <row r="235" spans="1:28" x14ac:dyDescent="0.3">
      <c r="A235" s="46" t="s">
        <v>488</v>
      </c>
      <c r="B235" t="s">
        <v>2368</v>
      </c>
      <c r="C235">
        <v>1</v>
      </c>
      <c r="D235">
        <v>0</v>
      </c>
      <c r="E235" s="44">
        <v>7098739</v>
      </c>
      <c r="F235" s="44">
        <v>0</v>
      </c>
      <c r="G235" s="44">
        <v>0</v>
      </c>
      <c r="H235" s="44">
        <v>0</v>
      </c>
      <c r="I235" s="44">
        <v>1083350</v>
      </c>
      <c r="J235" s="44">
        <v>880735</v>
      </c>
      <c r="K235" s="44">
        <v>0</v>
      </c>
      <c r="L235" s="44">
        <v>0</v>
      </c>
      <c r="M235" s="44">
        <v>0</v>
      </c>
      <c r="N235" s="44">
        <v>0</v>
      </c>
      <c r="O235" s="44">
        <v>0</v>
      </c>
      <c r="P235" s="44">
        <v>1048491</v>
      </c>
      <c r="Q235" s="44">
        <v>68119</v>
      </c>
      <c r="R235" s="44">
        <v>53257</v>
      </c>
      <c r="S235" s="44">
        <v>10486</v>
      </c>
      <c r="T235" s="44">
        <v>4375</v>
      </c>
      <c r="U235" s="44">
        <v>41707</v>
      </c>
      <c r="V235" s="44">
        <v>13230</v>
      </c>
      <c r="W235" s="44">
        <v>0</v>
      </c>
      <c r="X235" s="44">
        <v>124245</v>
      </c>
      <c r="Y235" s="44">
        <v>0</v>
      </c>
      <c r="Z235" s="44">
        <v>0</v>
      </c>
      <c r="AA235" s="44">
        <v>10426734</v>
      </c>
      <c r="AB235" s="44">
        <v>0</v>
      </c>
    </row>
    <row r="236" spans="1:28" x14ac:dyDescent="0.3">
      <c r="A236" s="46" t="s">
        <v>491</v>
      </c>
      <c r="B236" t="s">
        <v>2369</v>
      </c>
      <c r="C236">
        <v>1</v>
      </c>
      <c r="D236">
        <v>0</v>
      </c>
      <c r="E236" s="44">
        <v>2860905</v>
      </c>
      <c r="F236" s="44">
        <v>0</v>
      </c>
      <c r="G236" s="44">
        <v>0</v>
      </c>
      <c r="H236" s="44">
        <v>0</v>
      </c>
      <c r="I236" s="44">
        <v>581719</v>
      </c>
      <c r="J236" s="44">
        <v>512171</v>
      </c>
      <c r="K236" s="44">
        <v>0</v>
      </c>
      <c r="L236" s="44">
        <v>0</v>
      </c>
      <c r="M236" s="44">
        <v>0</v>
      </c>
      <c r="N236" s="44">
        <v>0</v>
      </c>
      <c r="O236" s="44">
        <v>0</v>
      </c>
      <c r="P236" s="44">
        <v>540623</v>
      </c>
      <c r="Q236" s="44">
        <v>68460</v>
      </c>
      <c r="R236" s="44">
        <v>0</v>
      </c>
      <c r="S236" s="44">
        <v>3311</v>
      </c>
      <c r="T236" s="44">
        <v>1381</v>
      </c>
      <c r="U236" s="44">
        <v>12116</v>
      </c>
      <c r="V236" s="44">
        <v>4086</v>
      </c>
      <c r="W236" s="44">
        <v>0</v>
      </c>
      <c r="X236" s="44">
        <v>30843</v>
      </c>
      <c r="Y236" s="44">
        <v>0</v>
      </c>
      <c r="Z236" s="44">
        <v>0</v>
      </c>
      <c r="AA236" s="44">
        <v>4615615</v>
      </c>
      <c r="AB236" s="44">
        <v>100000</v>
      </c>
    </row>
    <row r="237" spans="1:28" x14ac:dyDescent="0.3">
      <c r="A237" s="46" t="s">
        <v>495</v>
      </c>
      <c r="B237" t="s">
        <v>2370</v>
      </c>
      <c r="C237">
        <v>1</v>
      </c>
      <c r="D237">
        <v>0</v>
      </c>
      <c r="E237" s="44">
        <v>6375746</v>
      </c>
      <c r="F237" s="44">
        <v>0</v>
      </c>
      <c r="G237" s="44">
        <v>0</v>
      </c>
      <c r="H237" s="44">
        <v>0</v>
      </c>
      <c r="I237" s="44">
        <v>1204543</v>
      </c>
      <c r="J237" s="44">
        <v>1267836</v>
      </c>
      <c r="K237" s="44">
        <v>0</v>
      </c>
      <c r="L237" s="44">
        <v>0</v>
      </c>
      <c r="M237" s="44">
        <v>0</v>
      </c>
      <c r="N237" s="44">
        <v>0</v>
      </c>
      <c r="O237" s="44">
        <v>0</v>
      </c>
      <c r="P237" s="44">
        <v>646990</v>
      </c>
      <c r="Q237" s="44">
        <v>188066</v>
      </c>
      <c r="R237" s="44">
        <v>101282</v>
      </c>
      <c r="S237" s="44">
        <v>20478</v>
      </c>
      <c r="T237" s="44">
        <v>8544</v>
      </c>
      <c r="U237" s="44">
        <v>81026</v>
      </c>
      <c r="V237" s="44">
        <v>19352</v>
      </c>
      <c r="W237" s="44">
        <v>0</v>
      </c>
      <c r="X237" s="44">
        <v>0</v>
      </c>
      <c r="Y237" s="44">
        <v>0</v>
      </c>
      <c r="Z237" s="44">
        <v>0</v>
      </c>
      <c r="AA237" s="44">
        <v>9913863</v>
      </c>
      <c r="AB237" s="44">
        <v>0</v>
      </c>
    </row>
    <row r="238" spans="1:28" x14ac:dyDescent="0.3">
      <c r="A238" s="46" t="s">
        <v>499</v>
      </c>
      <c r="B238" t="s">
        <v>2371</v>
      </c>
      <c r="C238">
        <v>1</v>
      </c>
      <c r="D238">
        <v>0</v>
      </c>
      <c r="E238" s="44">
        <v>4457358</v>
      </c>
      <c r="F238" s="44">
        <v>0</v>
      </c>
      <c r="G238" s="44">
        <v>158847</v>
      </c>
      <c r="H238" s="44">
        <v>0</v>
      </c>
      <c r="I238" s="44">
        <v>740836</v>
      </c>
      <c r="J238" s="44">
        <v>459104</v>
      </c>
      <c r="K238" s="44">
        <v>0</v>
      </c>
      <c r="L238" s="44">
        <v>0</v>
      </c>
      <c r="M238" s="44">
        <v>0</v>
      </c>
      <c r="N238" s="44">
        <v>0</v>
      </c>
      <c r="O238" s="44">
        <v>0</v>
      </c>
      <c r="P238" s="44">
        <v>529534</v>
      </c>
      <c r="Q238" s="44">
        <v>37798</v>
      </c>
      <c r="R238" s="44">
        <v>0</v>
      </c>
      <c r="S238" s="44">
        <v>4988</v>
      </c>
      <c r="T238" s="44">
        <v>2081</v>
      </c>
      <c r="U238" s="44">
        <v>19572</v>
      </c>
      <c r="V238" s="44">
        <v>5455</v>
      </c>
      <c r="W238" s="44">
        <v>0</v>
      </c>
      <c r="X238" s="44">
        <v>313099</v>
      </c>
      <c r="Y238" s="44">
        <v>0</v>
      </c>
      <c r="Z238" s="44">
        <v>0</v>
      </c>
      <c r="AA238" s="44">
        <v>6728672</v>
      </c>
      <c r="AB238" s="44">
        <v>100000</v>
      </c>
    </row>
    <row r="239" spans="1:28" x14ac:dyDescent="0.3">
      <c r="A239" s="46" t="s">
        <v>505</v>
      </c>
      <c r="B239" t="s">
        <v>1656</v>
      </c>
      <c r="C239">
        <v>1</v>
      </c>
      <c r="D239">
        <v>0</v>
      </c>
      <c r="E239" s="44">
        <v>7649300</v>
      </c>
      <c r="F239" s="44">
        <v>0</v>
      </c>
      <c r="G239" s="44">
        <v>0</v>
      </c>
      <c r="H239" s="44">
        <v>5597</v>
      </c>
      <c r="I239" s="44">
        <v>1293405</v>
      </c>
      <c r="J239" s="44">
        <v>1353193</v>
      </c>
      <c r="K239" s="44">
        <v>0</v>
      </c>
      <c r="L239" s="44">
        <v>0</v>
      </c>
      <c r="M239" s="44">
        <v>0</v>
      </c>
      <c r="N239" s="44">
        <v>0</v>
      </c>
      <c r="O239" s="44">
        <v>0</v>
      </c>
      <c r="P239" s="44">
        <v>959425</v>
      </c>
      <c r="Q239" s="44">
        <v>85178</v>
      </c>
      <c r="R239" s="44">
        <v>91277</v>
      </c>
      <c r="S239" s="44">
        <v>9033</v>
      </c>
      <c r="T239" s="44">
        <v>3769</v>
      </c>
      <c r="U239" s="44">
        <v>35824</v>
      </c>
      <c r="V239" s="44">
        <v>10652</v>
      </c>
      <c r="W239" s="44">
        <v>0</v>
      </c>
      <c r="X239" s="44">
        <v>99759</v>
      </c>
      <c r="Y239" s="44">
        <v>0</v>
      </c>
      <c r="Z239" s="44">
        <v>0</v>
      </c>
      <c r="AA239" s="44">
        <v>11596412</v>
      </c>
      <c r="AB239" s="44">
        <v>100000</v>
      </c>
    </row>
    <row r="240" spans="1:28" x14ac:dyDescent="0.3">
      <c r="A240" s="46" t="s">
        <v>501</v>
      </c>
      <c r="B240" t="s">
        <v>2372</v>
      </c>
      <c r="C240">
        <v>1</v>
      </c>
      <c r="D240">
        <v>0</v>
      </c>
      <c r="E240" s="44">
        <v>3446983</v>
      </c>
      <c r="F240" s="44">
        <v>0</v>
      </c>
      <c r="G240" s="44">
        <v>0</v>
      </c>
      <c r="H240" s="44">
        <v>0</v>
      </c>
      <c r="I240" s="44">
        <v>465264</v>
      </c>
      <c r="J240" s="44">
        <v>577614</v>
      </c>
      <c r="K240" s="44">
        <v>0</v>
      </c>
      <c r="L240" s="44">
        <v>0</v>
      </c>
      <c r="M240" s="44">
        <v>0</v>
      </c>
      <c r="N240" s="44">
        <v>0</v>
      </c>
      <c r="O240" s="44">
        <v>0</v>
      </c>
      <c r="P240" s="44">
        <v>427698</v>
      </c>
      <c r="Q240" s="44">
        <v>73590</v>
      </c>
      <c r="R240" s="44">
        <v>83805</v>
      </c>
      <c r="S240" s="44">
        <v>9422</v>
      </c>
      <c r="T240" s="44">
        <v>3931</v>
      </c>
      <c r="U240" s="44">
        <v>32504</v>
      </c>
      <c r="V240" s="44">
        <v>8935</v>
      </c>
      <c r="W240" s="44">
        <v>0</v>
      </c>
      <c r="X240" s="44">
        <v>69500</v>
      </c>
      <c r="Y240" s="44">
        <v>7730</v>
      </c>
      <c r="Z240" s="44">
        <v>0</v>
      </c>
      <c r="AA240" s="44">
        <v>5206976</v>
      </c>
      <c r="AB240" s="44">
        <v>0</v>
      </c>
    </row>
    <row r="241" spans="1:28" x14ac:dyDescent="0.3">
      <c r="A241" s="46" t="s">
        <v>493</v>
      </c>
      <c r="B241" t="s">
        <v>2373</v>
      </c>
      <c r="C241">
        <v>1</v>
      </c>
      <c r="D241">
        <v>0</v>
      </c>
      <c r="E241" s="44">
        <v>10672278</v>
      </c>
      <c r="F241" s="44">
        <v>0</v>
      </c>
      <c r="G241" s="44">
        <v>0</v>
      </c>
      <c r="H241" s="44">
        <v>0</v>
      </c>
      <c r="I241" s="44">
        <v>1595031</v>
      </c>
      <c r="J241" s="44">
        <v>1331104</v>
      </c>
      <c r="K241" s="44">
        <v>0</v>
      </c>
      <c r="L241" s="44">
        <v>0</v>
      </c>
      <c r="M241" s="44">
        <v>0</v>
      </c>
      <c r="N241" s="44">
        <v>0</v>
      </c>
      <c r="O241" s="44">
        <v>0</v>
      </c>
      <c r="P241" s="44">
        <v>1891588</v>
      </c>
      <c r="Q241" s="44">
        <v>266857</v>
      </c>
      <c r="R241" s="44">
        <v>239089</v>
      </c>
      <c r="S241" s="44">
        <v>19789</v>
      </c>
      <c r="T241" s="44">
        <v>8256</v>
      </c>
      <c r="U241" s="44">
        <v>78405</v>
      </c>
      <c r="V241" s="44">
        <v>25063</v>
      </c>
      <c r="W241" s="44">
        <v>0</v>
      </c>
      <c r="X241" s="44">
        <v>55488</v>
      </c>
      <c r="Y241" s="44">
        <v>0</v>
      </c>
      <c r="Z241" s="44">
        <v>0</v>
      </c>
      <c r="AA241" s="44">
        <v>16182948</v>
      </c>
      <c r="AB241" s="44">
        <v>0</v>
      </c>
    </row>
    <row r="242" spans="1:28" x14ac:dyDescent="0.3">
      <c r="A242" s="46" t="s">
        <v>503</v>
      </c>
      <c r="B242" t="s">
        <v>2374</v>
      </c>
      <c r="C242">
        <v>1</v>
      </c>
      <c r="D242">
        <v>0</v>
      </c>
      <c r="E242" s="44">
        <v>4312569</v>
      </c>
      <c r="F242" s="44">
        <v>0</v>
      </c>
      <c r="G242" s="44">
        <v>0</v>
      </c>
      <c r="H242" s="44">
        <v>0</v>
      </c>
      <c r="I242" s="44">
        <v>521562</v>
      </c>
      <c r="J242" s="44">
        <v>1050265</v>
      </c>
      <c r="K242" s="44">
        <v>0</v>
      </c>
      <c r="L242" s="44">
        <v>0</v>
      </c>
      <c r="M242" s="44">
        <v>0</v>
      </c>
      <c r="N242" s="44">
        <v>0</v>
      </c>
      <c r="O242" s="44">
        <v>0</v>
      </c>
      <c r="P242" s="44">
        <v>614733</v>
      </c>
      <c r="Q242" s="44">
        <v>102991</v>
      </c>
      <c r="R242" s="44">
        <v>0</v>
      </c>
      <c r="S242" s="44">
        <v>6981</v>
      </c>
      <c r="T242" s="44">
        <v>2913</v>
      </c>
      <c r="U242" s="44">
        <v>25863</v>
      </c>
      <c r="V242" s="44">
        <v>8796</v>
      </c>
      <c r="W242" s="44">
        <v>0</v>
      </c>
      <c r="X242" s="44">
        <v>274117</v>
      </c>
      <c r="Y242" s="44">
        <v>0</v>
      </c>
      <c r="Z242" s="44">
        <v>0</v>
      </c>
      <c r="AA242" s="44">
        <v>6920790</v>
      </c>
      <c r="AB242" s="44">
        <v>100000</v>
      </c>
    </row>
    <row r="243" spans="1:28" x14ac:dyDescent="0.3">
      <c r="A243" s="46" t="s">
        <v>507</v>
      </c>
      <c r="B243" t="s">
        <v>2375</v>
      </c>
      <c r="C243">
        <v>1</v>
      </c>
      <c r="D243">
        <v>0</v>
      </c>
      <c r="E243" s="44">
        <v>17195732</v>
      </c>
      <c r="F243" s="44">
        <v>0</v>
      </c>
      <c r="G243" s="44">
        <v>0</v>
      </c>
      <c r="H243" s="44">
        <v>0</v>
      </c>
      <c r="I243" s="44">
        <v>2467000</v>
      </c>
      <c r="J243" s="44">
        <v>2475107</v>
      </c>
      <c r="K243" s="44">
        <v>129460</v>
      </c>
      <c r="L243" s="44">
        <v>0</v>
      </c>
      <c r="M243" s="44">
        <v>0</v>
      </c>
      <c r="N243" s="44">
        <v>0</v>
      </c>
      <c r="O243" s="44">
        <v>0</v>
      </c>
      <c r="P243" s="44">
        <v>2431642</v>
      </c>
      <c r="Q243" s="44">
        <v>455364</v>
      </c>
      <c r="R243" s="44">
        <v>145070</v>
      </c>
      <c r="S243" s="44">
        <v>30649</v>
      </c>
      <c r="T243" s="44">
        <v>12788</v>
      </c>
      <c r="U243" s="44">
        <v>115160</v>
      </c>
      <c r="V243" s="44">
        <v>38818</v>
      </c>
      <c r="W243" s="44">
        <v>0</v>
      </c>
      <c r="X243" s="44">
        <v>274186</v>
      </c>
      <c r="Y243" s="44">
        <v>0</v>
      </c>
      <c r="Z243" s="44">
        <v>0</v>
      </c>
      <c r="AA243" s="44">
        <v>25770976</v>
      </c>
      <c r="AB243" s="44">
        <v>0</v>
      </c>
    </row>
    <row r="244" spans="1:28" x14ac:dyDescent="0.3">
      <c r="A244" s="46" t="s">
        <v>509</v>
      </c>
      <c r="B244" t="s">
        <v>1661</v>
      </c>
      <c r="C244">
        <v>1</v>
      </c>
      <c r="D244">
        <v>0</v>
      </c>
      <c r="E244" s="44">
        <v>5224669</v>
      </c>
      <c r="F244" s="44">
        <v>0</v>
      </c>
      <c r="G244" s="44">
        <v>0</v>
      </c>
      <c r="H244" s="44">
        <v>2875</v>
      </c>
      <c r="I244" s="44">
        <v>810636</v>
      </c>
      <c r="J244" s="44">
        <v>1052002</v>
      </c>
      <c r="K244" s="44">
        <v>0</v>
      </c>
      <c r="L244" s="44">
        <v>0</v>
      </c>
      <c r="M244" s="44">
        <v>0</v>
      </c>
      <c r="N244" s="44">
        <v>0</v>
      </c>
      <c r="O244" s="44">
        <v>0</v>
      </c>
      <c r="P244" s="44">
        <v>1029883</v>
      </c>
      <c r="Q244" s="44">
        <v>7834</v>
      </c>
      <c r="R244" s="44">
        <v>71378</v>
      </c>
      <c r="S244" s="44">
        <v>6292</v>
      </c>
      <c r="T244" s="44">
        <v>2625</v>
      </c>
      <c r="U244" s="44">
        <v>24290</v>
      </c>
      <c r="V244" s="44">
        <v>8507</v>
      </c>
      <c r="W244" s="44">
        <v>0</v>
      </c>
      <c r="X244" s="44">
        <v>69466</v>
      </c>
      <c r="Y244" s="44">
        <v>0</v>
      </c>
      <c r="Z244" s="44">
        <v>0</v>
      </c>
      <c r="AA244" s="44">
        <v>8310457</v>
      </c>
      <c r="AB244" s="44">
        <v>100000</v>
      </c>
    </row>
    <row r="245" spans="1:28" x14ac:dyDescent="0.3">
      <c r="A245" s="46" t="s">
        <v>497</v>
      </c>
      <c r="B245" t="s">
        <v>2376</v>
      </c>
      <c r="C245">
        <v>1</v>
      </c>
      <c r="D245">
        <v>0</v>
      </c>
      <c r="E245" s="44">
        <v>13360062</v>
      </c>
      <c r="F245" s="44">
        <v>0</v>
      </c>
      <c r="G245" s="44">
        <v>0</v>
      </c>
      <c r="H245" s="44">
        <v>9067</v>
      </c>
      <c r="I245" s="44">
        <v>2598375</v>
      </c>
      <c r="J245" s="44">
        <v>2056169</v>
      </c>
      <c r="K245" s="44">
        <v>0</v>
      </c>
      <c r="L245" s="44">
        <v>0</v>
      </c>
      <c r="M245" s="44">
        <v>0</v>
      </c>
      <c r="N245" s="44">
        <v>0</v>
      </c>
      <c r="O245" s="44">
        <v>0</v>
      </c>
      <c r="P245" s="44">
        <v>1605434</v>
      </c>
      <c r="Q245" s="44">
        <v>453872</v>
      </c>
      <c r="R245" s="44">
        <v>30718</v>
      </c>
      <c r="S245" s="44">
        <v>28702</v>
      </c>
      <c r="T245" s="44">
        <v>11975</v>
      </c>
      <c r="U245" s="44">
        <v>112714</v>
      </c>
      <c r="V245" s="44">
        <v>35471</v>
      </c>
      <c r="W245" s="44">
        <v>0</v>
      </c>
      <c r="X245" s="44">
        <v>365040</v>
      </c>
      <c r="Y245" s="44">
        <v>0</v>
      </c>
      <c r="Z245" s="44">
        <v>0</v>
      </c>
      <c r="AA245" s="44">
        <v>20667599</v>
      </c>
      <c r="AB245" s="44">
        <v>0</v>
      </c>
    </row>
    <row r="246" spans="1:28" x14ac:dyDescent="0.3">
      <c r="A246" s="46" t="s">
        <v>512</v>
      </c>
      <c r="B246" t="s">
        <v>2377</v>
      </c>
      <c r="C246">
        <v>1</v>
      </c>
      <c r="D246">
        <v>0</v>
      </c>
      <c r="E246" s="44">
        <v>8209392</v>
      </c>
      <c r="F246" s="44">
        <v>0</v>
      </c>
      <c r="G246" s="44">
        <v>0</v>
      </c>
      <c r="H246" s="44">
        <v>4547</v>
      </c>
      <c r="I246" s="44">
        <v>2646493</v>
      </c>
      <c r="J246" s="44">
        <v>2913000</v>
      </c>
      <c r="K246" s="44">
        <v>292414</v>
      </c>
      <c r="L246" s="44">
        <v>0</v>
      </c>
      <c r="M246" s="44">
        <v>0</v>
      </c>
      <c r="N246" s="44">
        <v>0</v>
      </c>
      <c r="O246" s="44">
        <v>0</v>
      </c>
      <c r="P246" s="44">
        <v>2225591</v>
      </c>
      <c r="Q246" s="44">
        <v>548116</v>
      </c>
      <c r="R246" s="44">
        <v>628298</v>
      </c>
      <c r="S246" s="44">
        <v>80832</v>
      </c>
      <c r="T246" s="44">
        <v>33725</v>
      </c>
      <c r="U246" s="44">
        <v>227466</v>
      </c>
      <c r="V246" s="44">
        <v>87229</v>
      </c>
      <c r="W246" s="44">
        <v>0</v>
      </c>
      <c r="X246" s="44">
        <v>0</v>
      </c>
      <c r="Y246" s="44">
        <v>0</v>
      </c>
      <c r="Z246" s="44">
        <v>0</v>
      </c>
      <c r="AA246" s="44">
        <v>17897103</v>
      </c>
      <c r="AB246" s="44">
        <v>0</v>
      </c>
    </row>
    <row r="247" spans="1:28" x14ac:dyDescent="0.3">
      <c r="A247" s="46" t="s">
        <v>524</v>
      </c>
      <c r="B247" t="s">
        <v>2378</v>
      </c>
      <c r="C247">
        <v>1</v>
      </c>
      <c r="D247">
        <v>0</v>
      </c>
      <c r="E247" s="44">
        <v>23015896</v>
      </c>
      <c r="F247" s="44">
        <v>0</v>
      </c>
      <c r="G247" s="44">
        <v>1154706</v>
      </c>
      <c r="H247" s="44">
        <v>15161</v>
      </c>
      <c r="I247" s="44">
        <v>5254588</v>
      </c>
      <c r="J247" s="44">
        <v>5446840</v>
      </c>
      <c r="K247" s="44">
        <v>0</v>
      </c>
      <c r="L247" s="44">
        <v>0</v>
      </c>
      <c r="M247" s="44">
        <v>0</v>
      </c>
      <c r="N247" s="44">
        <v>0</v>
      </c>
      <c r="O247" s="44">
        <v>0</v>
      </c>
      <c r="P247" s="44">
        <v>3414621</v>
      </c>
      <c r="Q247" s="44">
        <v>1950227</v>
      </c>
      <c r="R247" s="44">
        <v>870782</v>
      </c>
      <c r="S247" s="44">
        <v>65478</v>
      </c>
      <c r="T247" s="44">
        <v>27319</v>
      </c>
      <c r="U247" s="44">
        <v>243835</v>
      </c>
      <c r="V247" s="44">
        <v>74891</v>
      </c>
      <c r="W247" s="44">
        <v>0</v>
      </c>
      <c r="X247" s="44">
        <v>900000</v>
      </c>
      <c r="Y247" s="44">
        <v>0</v>
      </c>
      <c r="Z247" s="44">
        <v>0</v>
      </c>
      <c r="AA247" s="44">
        <v>42434344</v>
      </c>
      <c r="AB247" s="44">
        <v>0</v>
      </c>
    </row>
    <row r="248" spans="1:28" x14ac:dyDescent="0.3">
      <c r="A248" s="46" t="s">
        <v>526</v>
      </c>
      <c r="B248" t="s">
        <v>2379</v>
      </c>
      <c r="C248">
        <v>1</v>
      </c>
      <c r="D248">
        <v>0</v>
      </c>
      <c r="E248" s="44">
        <v>63197962</v>
      </c>
      <c r="F248" s="44">
        <v>417715</v>
      </c>
      <c r="G248" s="44">
        <v>0</v>
      </c>
      <c r="H248" s="44">
        <v>32031</v>
      </c>
      <c r="I248" s="44">
        <v>14041721</v>
      </c>
      <c r="J248" s="44">
        <v>10467432</v>
      </c>
      <c r="K248" s="44">
        <v>0</v>
      </c>
      <c r="L248" s="44">
        <v>0</v>
      </c>
      <c r="M248" s="44">
        <v>0</v>
      </c>
      <c r="N248" s="44">
        <v>0</v>
      </c>
      <c r="O248" s="44">
        <v>0</v>
      </c>
      <c r="P248" s="44">
        <v>7842215</v>
      </c>
      <c r="Q248" s="44">
        <v>1983422</v>
      </c>
      <c r="R248" s="44">
        <v>1485133</v>
      </c>
      <c r="S248" s="44">
        <v>182277</v>
      </c>
      <c r="T248" s="44">
        <v>76050</v>
      </c>
      <c r="U248" s="44">
        <v>681467</v>
      </c>
      <c r="V248" s="44">
        <v>224088</v>
      </c>
      <c r="W248" s="44">
        <v>0</v>
      </c>
      <c r="X248" s="44">
        <v>1157225</v>
      </c>
      <c r="Y248" s="44">
        <v>0</v>
      </c>
      <c r="Z248" s="44">
        <v>0</v>
      </c>
      <c r="AA248" s="44">
        <v>101788738</v>
      </c>
      <c r="AB248" s="44">
        <v>535333</v>
      </c>
    </row>
    <row r="249" spans="1:28" x14ac:dyDescent="0.3">
      <c r="A249" s="46" t="s">
        <v>518</v>
      </c>
      <c r="B249" t="s">
        <v>1666</v>
      </c>
      <c r="C249">
        <v>1</v>
      </c>
      <c r="D249">
        <v>0</v>
      </c>
      <c r="E249" s="44">
        <v>15330470</v>
      </c>
      <c r="F249" s="44">
        <v>0</v>
      </c>
      <c r="G249" s="44">
        <v>0</v>
      </c>
      <c r="H249" s="44">
        <v>8891</v>
      </c>
      <c r="I249" s="44">
        <v>3545862</v>
      </c>
      <c r="J249" s="44">
        <v>8170782</v>
      </c>
      <c r="K249" s="44">
        <v>0</v>
      </c>
      <c r="L249" s="44">
        <v>0</v>
      </c>
      <c r="M249" s="44">
        <v>0</v>
      </c>
      <c r="N249" s="44">
        <v>0</v>
      </c>
      <c r="O249" s="44">
        <v>0</v>
      </c>
      <c r="P249" s="44">
        <v>3670632</v>
      </c>
      <c r="Q249" s="44">
        <v>862038</v>
      </c>
      <c r="R249" s="44">
        <v>805175</v>
      </c>
      <c r="S249" s="44">
        <v>51292</v>
      </c>
      <c r="T249" s="44">
        <v>21400</v>
      </c>
      <c r="U249" s="44">
        <v>187332</v>
      </c>
      <c r="V249" s="44">
        <v>60156</v>
      </c>
      <c r="W249" s="44">
        <v>0</v>
      </c>
      <c r="X249" s="44">
        <v>236197</v>
      </c>
      <c r="Y249" s="44">
        <v>0</v>
      </c>
      <c r="Z249" s="44">
        <v>0</v>
      </c>
      <c r="AA249" s="44">
        <v>32950227</v>
      </c>
      <c r="AB249" s="44">
        <v>0</v>
      </c>
    </row>
    <row r="250" spans="1:28" x14ac:dyDescent="0.3">
      <c r="A250" s="46" t="s">
        <v>544</v>
      </c>
      <c r="B250" t="s">
        <v>1667</v>
      </c>
      <c r="C250">
        <v>1</v>
      </c>
      <c r="D250">
        <v>0</v>
      </c>
      <c r="E250" s="44">
        <v>16313345</v>
      </c>
      <c r="F250" s="44">
        <v>0</v>
      </c>
      <c r="G250" s="44">
        <v>0</v>
      </c>
      <c r="H250" s="44">
        <v>0</v>
      </c>
      <c r="I250" s="44">
        <v>2085252</v>
      </c>
      <c r="J250" s="44">
        <v>3066965</v>
      </c>
      <c r="K250" s="44">
        <v>0</v>
      </c>
      <c r="L250" s="44">
        <v>0</v>
      </c>
      <c r="M250" s="44">
        <v>0</v>
      </c>
      <c r="N250" s="44">
        <v>0</v>
      </c>
      <c r="O250" s="44">
        <v>0</v>
      </c>
      <c r="P250" s="44">
        <v>2987001</v>
      </c>
      <c r="Q250" s="44">
        <v>663783</v>
      </c>
      <c r="R250" s="44">
        <v>378152</v>
      </c>
      <c r="S250" s="44">
        <v>56385</v>
      </c>
      <c r="T250" s="44">
        <v>23525</v>
      </c>
      <c r="U250" s="44">
        <v>218496</v>
      </c>
      <c r="V250" s="44">
        <v>70866</v>
      </c>
      <c r="W250" s="44">
        <v>0</v>
      </c>
      <c r="X250" s="44">
        <v>0</v>
      </c>
      <c r="Y250" s="44">
        <v>0</v>
      </c>
      <c r="Z250" s="44">
        <v>0</v>
      </c>
      <c r="AA250" s="44">
        <v>25863770</v>
      </c>
      <c r="AB250" s="44">
        <v>0</v>
      </c>
    </row>
    <row r="251" spans="1:28" x14ac:dyDescent="0.3">
      <c r="A251" s="46" t="s">
        <v>530</v>
      </c>
      <c r="B251" t="s">
        <v>2380</v>
      </c>
      <c r="C251">
        <v>1</v>
      </c>
      <c r="D251">
        <v>0</v>
      </c>
      <c r="E251" s="44">
        <v>8625902</v>
      </c>
      <c r="F251" s="44">
        <v>0</v>
      </c>
      <c r="G251" s="44">
        <v>0</v>
      </c>
      <c r="H251" s="44">
        <v>9156</v>
      </c>
      <c r="I251" s="44">
        <v>2135278</v>
      </c>
      <c r="J251" s="44">
        <v>4338175</v>
      </c>
      <c r="K251" s="44">
        <v>217526</v>
      </c>
      <c r="L251" s="44">
        <v>0</v>
      </c>
      <c r="M251" s="44">
        <v>0</v>
      </c>
      <c r="N251" s="44">
        <v>0</v>
      </c>
      <c r="O251" s="44">
        <v>0</v>
      </c>
      <c r="P251" s="44">
        <v>2122632</v>
      </c>
      <c r="Q251" s="44">
        <v>352631</v>
      </c>
      <c r="R251" s="44">
        <v>227671</v>
      </c>
      <c r="S251" s="44">
        <v>34559</v>
      </c>
      <c r="T251" s="44">
        <v>14419</v>
      </c>
      <c r="U251" s="44">
        <v>131296</v>
      </c>
      <c r="V251" s="44">
        <v>38522</v>
      </c>
      <c r="W251" s="44">
        <v>0</v>
      </c>
      <c r="X251" s="44">
        <v>75937</v>
      </c>
      <c r="Y251" s="44">
        <v>0</v>
      </c>
      <c r="Z251" s="44">
        <v>0</v>
      </c>
      <c r="AA251" s="44">
        <v>18323704</v>
      </c>
      <c r="AB251" s="44">
        <v>0</v>
      </c>
    </row>
    <row r="252" spans="1:28" x14ac:dyDescent="0.3">
      <c r="A252" s="46" t="s">
        <v>540</v>
      </c>
      <c r="B252" t="s">
        <v>2381</v>
      </c>
      <c r="C252">
        <v>1</v>
      </c>
      <c r="D252">
        <v>0</v>
      </c>
      <c r="E252" s="44">
        <v>21250290</v>
      </c>
      <c r="F252" s="44">
        <v>0</v>
      </c>
      <c r="G252" s="44">
        <v>0</v>
      </c>
      <c r="H252" s="44">
        <v>0</v>
      </c>
      <c r="I252" s="44">
        <v>3713573</v>
      </c>
      <c r="J252" s="44">
        <v>6970961</v>
      </c>
      <c r="K252" s="44">
        <v>0</v>
      </c>
      <c r="L252" s="44">
        <v>0</v>
      </c>
      <c r="M252" s="44">
        <v>0</v>
      </c>
      <c r="N252" s="44">
        <v>0</v>
      </c>
      <c r="O252" s="44">
        <v>0</v>
      </c>
      <c r="P252" s="44">
        <v>3205039</v>
      </c>
      <c r="Q252" s="44">
        <v>762329</v>
      </c>
      <c r="R252" s="44">
        <v>410466</v>
      </c>
      <c r="S252" s="44">
        <v>54887</v>
      </c>
      <c r="T252" s="44">
        <v>22900</v>
      </c>
      <c r="U252" s="44">
        <v>219370</v>
      </c>
      <c r="V252" s="44">
        <v>68008</v>
      </c>
      <c r="W252" s="44">
        <v>0</v>
      </c>
      <c r="X252" s="44">
        <v>0</v>
      </c>
      <c r="Y252" s="44">
        <v>0</v>
      </c>
      <c r="Z252" s="44">
        <v>0</v>
      </c>
      <c r="AA252" s="44">
        <v>36677823</v>
      </c>
      <c r="AB252" s="44">
        <v>0</v>
      </c>
    </row>
    <row r="253" spans="1:28" x14ac:dyDescent="0.3">
      <c r="A253" s="46" t="s">
        <v>528</v>
      </c>
      <c r="B253" t="s">
        <v>2382</v>
      </c>
      <c r="C253">
        <v>1</v>
      </c>
      <c r="D253">
        <v>0</v>
      </c>
      <c r="E253" s="44">
        <v>22351184</v>
      </c>
      <c r="F253" s="44">
        <v>0</v>
      </c>
      <c r="G253" s="44">
        <v>0</v>
      </c>
      <c r="H253" s="44">
        <v>3894</v>
      </c>
      <c r="I253" s="44">
        <v>4922064</v>
      </c>
      <c r="J253" s="44">
        <v>2840870</v>
      </c>
      <c r="K253" s="44">
        <v>0</v>
      </c>
      <c r="L253" s="44">
        <v>0</v>
      </c>
      <c r="M253" s="44">
        <v>0</v>
      </c>
      <c r="N253" s="44">
        <v>0</v>
      </c>
      <c r="O253" s="44">
        <v>0</v>
      </c>
      <c r="P253" s="44">
        <v>4005684</v>
      </c>
      <c r="Q253" s="44">
        <v>1293583</v>
      </c>
      <c r="R253" s="44">
        <v>338020</v>
      </c>
      <c r="S253" s="44">
        <v>66856</v>
      </c>
      <c r="T253" s="44">
        <v>27894</v>
      </c>
      <c r="U253" s="44">
        <v>262300</v>
      </c>
      <c r="V253" s="44">
        <v>84675</v>
      </c>
      <c r="W253" s="44">
        <v>0</v>
      </c>
      <c r="X253" s="44">
        <v>286944</v>
      </c>
      <c r="Y253" s="44">
        <v>0</v>
      </c>
      <c r="Z253" s="44">
        <v>0</v>
      </c>
      <c r="AA253" s="44">
        <v>36483968</v>
      </c>
      <c r="AB253" s="44">
        <v>0</v>
      </c>
    </row>
    <row r="254" spans="1:28" x14ac:dyDescent="0.3">
      <c r="A254" s="46" t="s">
        <v>532</v>
      </c>
      <c r="B254" t="s">
        <v>2383</v>
      </c>
      <c r="C254">
        <v>1</v>
      </c>
      <c r="D254">
        <v>0</v>
      </c>
      <c r="E254" s="44">
        <v>13669841</v>
      </c>
      <c r="F254" s="44">
        <v>0</v>
      </c>
      <c r="G254" s="44">
        <v>0</v>
      </c>
      <c r="H254" s="44">
        <v>18722</v>
      </c>
      <c r="I254" s="44">
        <v>3909223</v>
      </c>
      <c r="J254" s="44">
        <v>6467400</v>
      </c>
      <c r="K254" s="44">
        <v>0</v>
      </c>
      <c r="L254" s="44">
        <v>0</v>
      </c>
      <c r="M254" s="44">
        <v>0</v>
      </c>
      <c r="N254" s="44">
        <v>0</v>
      </c>
      <c r="O254" s="44">
        <v>0</v>
      </c>
      <c r="P254" s="44">
        <v>2754287</v>
      </c>
      <c r="Q254" s="44">
        <v>771992</v>
      </c>
      <c r="R254" s="44">
        <v>465225</v>
      </c>
      <c r="S254" s="44">
        <v>90389</v>
      </c>
      <c r="T254" s="44">
        <v>37713</v>
      </c>
      <c r="U254" s="44">
        <v>287173</v>
      </c>
      <c r="V254" s="44">
        <v>101193</v>
      </c>
      <c r="W254" s="44">
        <v>0</v>
      </c>
      <c r="X254" s="44">
        <v>0</v>
      </c>
      <c r="Y254" s="44">
        <v>0</v>
      </c>
      <c r="Z254" s="44">
        <v>0</v>
      </c>
      <c r="AA254" s="44">
        <v>28573158</v>
      </c>
      <c r="AB254" s="44">
        <v>0</v>
      </c>
    </row>
    <row r="255" spans="1:28" x14ac:dyDescent="0.3">
      <c r="A255" s="46" t="s">
        <v>522</v>
      </c>
      <c r="B255" t="s">
        <v>2384</v>
      </c>
      <c r="C255">
        <v>1</v>
      </c>
      <c r="D255">
        <v>0</v>
      </c>
      <c r="E255" s="44">
        <v>23684846</v>
      </c>
      <c r="F255" s="44">
        <v>0</v>
      </c>
      <c r="G255" s="44">
        <v>0</v>
      </c>
      <c r="H255" s="44">
        <v>3376</v>
      </c>
      <c r="I255" s="44">
        <v>5128466</v>
      </c>
      <c r="J255" s="44">
        <v>5291520</v>
      </c>
      <c r="K255" s="44">
        <v>0</v>
      </c>
      <c r="L255" s="44">
        <v>0</v>
      </c>
      <c r="M255" s="44">
        <v>0</v>
      </c>
      <c r="N255" s="44">
        <v>0</v>
      </c>
      <c r="O255" s="44">
        <v>0</v>
      </c>
      <c r="P255" s="44">
        <v>3843089</v>
      </c>
      <c r="Q255" s="44">
        <v>1887008</v>
      </c>
      <c r="R255" s="44">
        <v>546246</v>
      </c>
      <c r="S255" s="44">
        <v>87109</v>
      </c>
      <c r="T255" s="44">
        <v>36344</v>
      </c>
      <c r="U255" s="44">
        <v>352296</v>
      </c>
      <c r="V255" s="44">
        <v>96958</v>
      </c>
      <c r="W255" s="44">
        <v>0</v>
      </c>
      <c r="X255" s="44">
        <v>360000</v>
      </c>
      <c r="Y255" s="44">
        <v>0</v>
      </c>
      <c r="Z255" s="44">
        <v>0</v>
      </c>
      <c r="AA255" s="44">
        <v>41317258</v>
      </c>
      <c r="AB255" s="44">
        <v>0</v>
      </c>
    </row>
    <row r="256" spans="1:28" x14ac:dyDescent="0.3">
      <c r="A256" s="46" t="s">
        <v>520</v>
      </c>
      <c r="B256" t="s">
        <v>1673</v>
      </c>
      <c r="C256">
        <v>1</v>
      </c>
      <c r="D256">
        <v>0</v>
      </c>
      <c r="E256" s="44">
        <v>6603930</v>
      </c>
      <c r="F256" s="44">
        <v>0</v>
      </c>
      <c r="G256" s="44">
        <v>325321</v>
      </c>
      <c r="H256" s="44">
        <v>0</v>
      </c>
      <c r="I256" s="44">
        <v>644530</v>
      </c>
      <c r="J256" s="44">
        <v>1725295</v>
      </c>
      <c r="K256" s="44">
        <v>0</v>
      </c>
      <c r="L256" s="44">
        <v>0</v>
      </c>
      <c r="M256" s="44">
        <v>0</v>
      </c>
      <c r="N256" s="44">
        <v>0</v>
      </c>
      <c r="O256" s="44">
        <v>0</v>
      </c>
      <c r="P256" s="44">
        <v>1011253</v>
      </c>
      <c r="Q256" s="44">
        <v>230355</v>
      </c>
      <c r="R256" s="44">
        <v>193459</v>
      </c>
      <c r="S256" s="44">
        <v>17152</v>
      </c>
      <c r="T256" s="44">
        <v>7156</v>
      </c>
      <c r="U256" s="44">
        <v>59473</v>
      </c>
      <c r="V256" s="44">
        <v>18842</v>
      </c>
      <c r="W256" s="44">
        <v>0</v>
      </c>
      <c r="X256" s="44">
        <v>156349</v>
      </c>
      <c r="Y256" s="44">
        <v>0</v>
      </c>
      <c r="Z256" s="44">
        <v>0</v>
      </c>
      <c r="AA256" s="44">
        <v>10993115</v>
      </c>
      <c r="AB256" s="44">
        <v>0</v>
      </c>
    </row>
    <row r="257" spans="1:28" x14ac:dyDescent="0.3">
      <c r="A257" s="46" t="s">
        <v>534</v>
      </c>
      <c r="B257" t="s">
        <v>2385</v>
      </c>
      <c r="C257">
        <v>1</v>
      </c>
      <c r="D257">
        <v>0</v>
      </c>
      <c r="E257" s="44">
        <v>9172942</v>
      </c>
      <c r="F257" s="44">
        <v>0</v>
      </c>
      <c r="G257" s="44">
        <v>0</v>
      </c>
      <c r="H257" s="44">
        <v>14938</v>
      </c>
      <c r="I257" s="44">
        <v>3666539</v>
      </c>
      <c r="J257" s="44">
        <v>4564888</v>
      </c>
      <c r="K257" s="44">
        <v>0</v>
      </c>
      <c r="L257" s="44">
        <v>0</v>
      </c>
      <c r="M257" s="44">
        <v>0</v>
      </c>
      <c r="N257" s="44">
        <v>0</v>
      </c>
      <c r="O257" s="44">
        <v>0</v>
      </c>
      <c r="P257" s="44">
        <v>3369710</v>
      </c>
      <c r="Q257" s="44">
        <v>595227</v>
      </c>
      <c r="R257" s="44">
        <v>286869</v>
      </c>
      <c r="S257" s="44">
        <v>93026</v>
      </c>
      <c r="T257" s="44">
        <v>38813</v>
      </c>
      <c r="U257" s="44">
        <v>352063</v>
      </c>
      <c r="V257" s="44">
        <v>93175</v>
      </c>
      <c r="W257" s="44">
        <v>258085</v>
      </c>
      <c r="X257" s="44">
        <v>0</v>
      </c>
      <c r="Y257" s="44">
        <v>0</v>
      </c>
      <c r="Z257" s="44">
        <v>0</v>
      </c>
      <c r="AA257" s="44">
        <v>22506275</v>
      </c>
      <c r="AB257" s="44">
        <v>0</v>
      </c>
    </row>
    <row r="258" spans="1:28" x14ac:dyDescent="0.3">
      <c r="A258" s="46" t="s">
        <v>516</v>
      </c>
      <c r="B258" t="s">
        <v>1675</v>
      </c>
      <c r="C258">
        <v>1</v>
      </c>
      <c r="D258">
        <v>0</v>
      </c>
      <c r="E258" s="44">
        <v>22641457</v>
      </c>
      <c r="F258" s="44">
        <v>0</v>
      </c>
      <c r="G258" s="44">
        <v>0</v>
      </c>
      <c r="H258" s="44">
        <v>0</v>
      </c>
      <c r="I258" s="44">
        <v>5478430</v>
      </c>
      <c r="J258" s="44">
        <v>6584455</v>
      </c>
      <c r="K258" s="44">
        <v>0</v>
      </c>
      <c r="L258" s="44">
        <v>0</v>
      </c>
      <c r="M258" s="44">
        <v>0</v>
      </c>
      <c r="N258" s="44">
        <v>0</v>
      </c>
      <c r="O258" s="44">
        <v>0</v>
      </c>
      <c r="P258" s="44">
        <v>3330041</v>
      </c>
      <c r="Q258" s="44">
        <v>796169</v>
      </c>
      <c r="R258" s="44">
        <v>823817</v>
      </c>
      <c r="S258" s="44">
        <v>57343</v>
      </c>
      <c r="T258" s="44">
        <v>23925</v>
      </c>
      <c r="U258" s="44">
        <v>235039</v>
      </c>
      <c r="V258" s="44">
        <v>72164</v>
      </c>
      <c r="W258" s="44">
        <v>0</v>
      </c>
      <c r="X258" s="44">
        <v>0</v>
      </c>
      <c r="Y258" s="44">
        <v>0</v>
      </c>
      <c r="Z258" s="44">
        <v>0</v>
      </c>
      <c r="AA258" s="44">
        <v>40042840</v>
      </c>
      <c r="AB258" s="44">
        <v>0</v>
      </c>
    </row>
    <row r="259" spans="1:28" x14ac:dyDescent="0.3">
      <c r="A259" s="46" t="s">
        <v>536</v>
      </c>
      <c r="B259" t="s">
        <v>2386</v>
      </c>
      <c r="C259">
        <v>1</v>
      </c>
      <c r="D259">
        <v>1</v>
      </c>
      <c r="E259" s="44">
        <v>447461596</v>
      </c>
      <c r="F259" s="44">
        <v>5094180</v>
      </c>
      <c r="G259" s="44">
        <v>0</v>
      </c>
      <c r="H259" s="44">
        <v>377948</v>
      </c>
      <c r="I259" s="44">
        <v>71842984</v>
      </c>
      <c r="J259" s="44">
        <v>75212689</v>
      </c>
      <c r="K259" s="44">
        <v>0</v>
      </c>
      <c r="L259" s="44">
        <v>0</v>
      </c>
      <c r="M259" s="44">
        <v>1675457</v>
      </c>
      <c r="N259" s="44">
        <v>4748679</v>
      </c>
      <c r="O259" s="44">
        <v>4334926</v>
      </c>
      <c r="P259" s="44">
        <v>0</v>
      </c>
      <c r="Q259" s="44">
        <v>8854209</v>
      </c>
      <c r="R259" s="44">
        <v>9296251</v>
      </c>
      <c r="S259" s="44">
        <v>445340</v>
      </c>
      <c r="T259" s="44">
        <v>185806</v>
      </c>
      <c r="U259" s="44">
        <v>1942812</v>
      </c>
      <c r="V259" s="44">
        <v>628791</v>
      </c>
      <c r="W259" s="44">
        <v>0</v>
      </c>
      <c r="X259" s="44">
        <v>36188959</v>
      </c>
      <c r="Y259" s="44">
        <v>0</v>
      </c>
      <c r="Z259" s="44">
        <v>0</v>
      </c>
      <c r="AA259" s="44">
        <v>668290627</v>
      </c>
      <c r="AB259" s="44">
        <v>14374405</v>
      </c>
    </row>
    <row r="260" spans="1:28" x14ac:dyDescent="0.3">
      <c r="A260" s="46" t="s">
        <v>538</v>
      </c>
      <c r="B260" t="s">
        <v>1677</v>
      </c>
      <c r="C260">
        <v>1</v>
      </c>
      <c r="D260">
        <v>0</v>
      </c>
      <c r="E260" s="44">
        <v>20812524</v>
      </c>
      <c r="F260" s="44">
        <v>0</v>
      </c>
      <c r="G260" s="44">
        <v>0</v>
      </c>
      <c r="H260" s="44">
        <v>0</v>
      </c>
      <c r="I260" s="44">
        <v>7655126</v>
      </c>
      <c r="J260" s="44">
        <v>3796916</v>
      </c>
      <c r="K260" s="44">
        <v>0</v>
      </c>
      <c r="L260" s="44">
        <v>0</v>
      </c>
      <c r="M260" s="44">
        <v>0</v>
      </c>
      <c r="N260" s="44">
        <v>0</v>
      </c>
      <c r="O260" s="44">
        <v>0</v>
      </c>
      <c r="P260" s="44">
        <v>3044830</v>
      </c>
      <c r="Q260" s="44">
        <v>1817581</v>
      </c>
      <c r="R260" s="44">
        <v>606200</v>
      </c>
      <c r="S260" s="44">
        <v>82974</v>
      </c>
      <c r="T260" s="44">
        <v>34619</v>
      </c>
      <c r="U260" s="44">
        <v>340471</v>
      </c>
      <c r="V260" s="44">
        <v>80292</v>
      </c>
      <c r="W260" s="44">
        <v>0</v>
      </c>
      <c r="X260" s="44">
        <v>555039</v>
      </c>
      <c r="Y260" s="44">
        <v>0</v>
      </c>
      <c r="Z260" s="44">
        <v>0</v>
      </c>
      <c r="AA260" s="44">
        <v>38826572</v>
      </c>
      <c r="AB260" s="44">
        <v>189986</v>
      </c>
    </row>
    <row r="261" spans="1:28" x14ac:dyDescent="0.3">
      <c r="A261" s="46" t="s">
        <v>514</v>
      </c>
      <c r="B261" t="s">
        <v>2387</v>
      </c>
      <c r="C261">
        <v>1</v>
      </c>
      <c r="D261">
        <v>0</v>
      </c>
      <c r="E261" s="44">
        <v>28117917</v>
      </c>
      <c r="F261" s="44">
        <v>0</v>
      </c>
      <c r="G261" s="44">
        <v>0</v>
      </c>
      <c r="H261" s="44">
        <v>0</v>
      </c>
      <c r="I261" s="44">
        <v>5668936</v>
      </c>
      <c r="J261" s="44">
        <v>3491050</v>
      </c>
      <c r="K261" s="44">
        <v>0</v>
      </c>
      <c r="L261" s="44">
        <v>0</v>
      </c>
      <c r="M261" s="44">
        <v>0</v>
      </c>
      <c r="N261" s="44">
        <v>0</v>
      </c>
      <c r="O261" s="44">
        <v>0</v>
      </c>
      <c r="P261" s="44">
        <v>4048262</v>
      </c>
      <c r="Q261" s="44">
        <v>1061658</v>
      </c>
      <c r="R261" s="44">
        <v>634704</v>
      </c>
      <c r="S261" s="44">
        <v>49509</v>
      </c>
      <c r="T261" s="44">
        <v>20656</v>
      </c>
      <c r="U261" s="44">
        <v>192400</v>
      </c>
      <c r="V261" s="44">
        <v>62305</v>
      </c>
      <c r="W261" s="44">
        <v>0</v>
      </c>
      <c r="X261" s="44">
        <v>359327</v>
      </c>
      <c r="Y261" s="44">
        <v>0</v>
      </c>
      <c r="Z261" s="44">
        <v>0</v>
      </c>
      <c r="AA261" s="44">
        <v>43706724</v>
      </c>
      <c r="AB261" s="44">
        <v>0</v>
      </c>
    </row>
    <row r="262" spans="1:28" x14ac:dyDescent="0.3">
      <c r="A262" s="46" t="s">
        <v>542</v>
      </c>
      <c r="B262" t="s">
        <v>2388</v>
      </c>
      <c r="C262">
        <v>1</v>
      </c>
      <c r="D262">
        <v>0</v>
      </c>
      <c r="E262" s="44">
        <v>29035261</v>
      </c>
      <c r="F262" s="44">
        <v>0</v>
      </c>
      <c r="G262" s="44">
        <v>0</v>
      </c>
      <c r="H262" s="44">
        <v>0</v>
      </c>
      <c r="I262" s="44">
        <v>7431281</v>
      </c>
      <c r="J262" s="44">
        <v>7628075</v>
      </c>
      <c r="K262" s="44">
        <v>0</v>
      </c>
      <c r="L262" s="44">
        <v>0</v>
      </c>
      <c r="M262" s="44">
        <v>0</v>
      </c>
      <c r="N262" s="44">
        <v>0</v>
      </c>
      <c r="O262" s="44">
        <v>0</v>
      </c>
      <c r="P262" s="44">
        <v>4800726</v>
      </c>
      <c r="Q262" s="44">
        <v>1383510</v>
      </c>
      <c r="R262" s="44">
        <v>955279</v>
      </c>
      <c r="S262" s="44">
        <v>128993</v>
      </c>
      <c r="T262" s="44">
        <v>53819</v>
      </c>
      <c r="U262" s="44">
        <v>522619</v>
      </c>
      <c r="V262" s="44">
        <v>140035</v>
      </c>
      <c r="W262" s="44">
        <v>0</v>
      </c>
      <c r="X262" s="44">
        <v>342900</v>
      </c>
      <c r="Y262" s="44">
        <v>0</v>
      </c>
      <c r="Z262" s="44">
        <v>0</v>
      </c>
      <c r="AA262" s="44">
        <v>52422498</v>
      </c>
      <c r="AB262" s="44">
        <v>0</v>
      </c>
    </row>
    <row r="263" spans="1:28" x14ac:dyDescent="0.3">
      <c r="A263" s="46" t="s">
        <v>546</v>
      </c>
      <c r="B263" t="s">
        <v>1680</v>
      </c>
      <c r="C263">
        <v>1</v>
      </c>
      <c r="D263">
        <v>0</v>
      </c>
      <c r="E263" s="44">
        <v>4420293</v>
      </c>
      <c r="F263" s="44">
        <v>0</v>
      </c>
      <c r="G263" s="44">
        <v>181923</v>
      </c>
      <c r="H263" s="44">
        <v>0</v>
      </c>
      <c r="I263" s="44">
        <v>859852</v>
      </c>
      <c r="J263" s="44">
        <v>1341572</v>
      </c>
      <c r="K263" s="44">
        <v>0</v>
      </c>
      <c r="L263" s="44">
        <v>0</v>
      </c>
      <c r="M263" s="44">
        <v>0</v>
      </c>
      <c r="N263" s="44">
        <v>0</v>
      </c>
      <c r="O263" s="44">
        <v>0</v>
      </c>
      <c r="P263" s="44">
        <v>1158838</v>
      </c>
      <c r="Q263" s="44">
        <v>102962</v>
      </c>
      <c r="R263" s="44">
        <v>132951</v>
      </c>
      <c r="S263" s="44">
        <v>9782</v>
      </c>
      <c r="T263" s="44">
        <v>4081</v>
      </c>
      <c r="U263" s="44">
        <v>38445</v>
      </c>
      <c r="V263" s="44">
        <v>10208</v>
      </c>
      <c r="W263" s="44">
        <v>0</v>
      </c>
      <c r="X263" s="44">
        <v>81000</v>
      </c>
      <c r="Y263" s="44">
        <v>0</v>
      </c>
      <c r="Z263" s="44">
        <v>0</v>
      </c>
      <c r="AA263" s="44">
        <v>8341907</v>
      </c>
      <c r="AB263" s="44">
        <v>0</v>
      </c>
    </row>
    <row r="264" spans="1:28" x14ac:dyDescent="0.3">
      <c r="A264" s="46" t="s">
        <v>549</v>
      </c>
      <c r="B264" t="s">
        <v>2389</v>
      </c>
      <c r="C264">
        <v>1</v>
      </c>
      <c r="D264">
        <v>0</v>
      </c>
      <c r="E264" s="44">
        <v>32540980</v>
      </c>
      <c r="F264" s="44">
        <v>0</v>
      </c>
      <c r="G264" s="44">
        <v>0</v>
      </c>
      <c r="H264" s="44">
        <v>27906</v>
      </c>
      <c r="I264" s="44">
        <v>4314475</v>
      </c>
      <c r="J264" s="44">
        <v>8100108</v>
      </c>
      <c r="K264" s="44">
        <v>104073</v>
      </c>
      <c r="L264" s="44">
        <v>0</v>
      </c>
      <c r="M264" s="44">
        <v>0</v>
      </c>
      <c r="N264" s="44">
        <v>0</v>
      </c>
      <c r="O264" s="44">
        <v>0</v>
      </c>
      <c r="P264" s="44">
        <v>3897761</v>
      </c>
      <c r="Q264" s="44">
        <v>669661</v>
      </c>
      <c r="R264" s="44">
        <v>530823</v>
      </c>
      <c r="S264" s="44">
        <v>57358</v>
      </c>
      <c r="T264" s="44">
        <v>23931</v>
      </c>
      <c r="U264" s="44">
        <v>227641</v>
      </c>
      <c r="V264" s="44">
        <v>76353</v>
      </c>
      <c r="W264" s="44">
        <v>0</v>
      </c>
      <c r="X264" s="44">
        <v>2171705</v>
      </c>
      <c r="Y264" s="44">
        <v>0</v>
      </c>
      <c r="Z264" s="44">
        <v>0</v>
      </c>
      <c r="AA264" s="44">
        <v>52742775</v>
      </c>
      <c r="AB264" s="44">
        <v>585370</v>
      </c>
    </row>
    <row r="265" spans="1:28" x14ac:dyDescent="0.3">
      <c r="A265" s="46" t="s">
        <v>551</v>
      </c>
      <c r="B265" t="s">
        <v>2390</v>
      </c>
      <c r="C265">
        <v>1</v>
      </c>
      <c r="D265">
        <v>0</v>
      </c>
      <c r="E265" s="44">
        <v>9017041</v>
      </c>
      <c r="F265" s="44">
        <v>0</v>
      </c>
      <c r="G265" s="44">
        <v>0</v>
      </c>
      <c r="H265" s="44">
        <v>7656</v>
      </c>
      <c r="I265" s="44">
        <v>1436687</v>
      </c>
      <c r="J265" s="44">
        <v>1766642</v>
      </c>
      <c r="K265" s="44">
        <v>0</v>
      </c>
      <c r="L265" s="44">
        <v>0</v>
      </c>
      <c r="M265" s="44">
        <v>0</v>
      </c>
      <c r="N265" s="44">
        <v>0</v>
      </c>
      <c r="O265" s="44">
        <v>0</v>
      </c>
      <c r="P265" s="44">
        <v>1227353</v>
      </c>
      <c r="Q265" s="44">
        <v>71455</v>
      </c>
      <c r="R265" s="44">
        <v>158939</v>
      </c>
      <c r="S265" s="44">
        <v>13063</v>
      </c>
      <c r="T265" s="44">
        <v>5450</v>
      </c>
      <c r="U265" s="44">
        <v>48056</v>
      </c>
      <c r="V265" s="44">
        <v>16038</v>
      </c>
      <c r="W265" s="44">
        <v>0</v>
      </c>
      <c r="X265" s="44">
        <v>348112</v>
      </c>
      <c r="Y265" s="44">
        <v>0</v>
      </c>
      <c r="Z265" s="44">
        <v>0</v>
      </c>
      <c r="AA265" s="44">
        <v>14116492</v>
      </c>
      <c r="AB265" s="44">
        <v>100000</v>
      </c>
    </row>
    <row r="266" spans="1:28" x14ac:dyDescent="0.3">
      <c r="A266" s="46" t="s">
        <v>553</v>
      </c>
      <c r="B266" t="s">
        <v>1683</v>
      </c>
      <c r="C266">
        <v>1</v>
      </c>
      <c r="D266">
        <v>0</v>
      </c>
      <c r="E266" s="44">
        <v>11643891</v>
      </c>
      <c r="F266" s="44">
        <v>0</v>
      </c>
      <c r="G266" s="44">
        <v>0</v>
      </c>
      <c r="H266" s="44">
        <v>0</v>
      </c>
      <c r="I266" s="44">
        <v>2176647</v>
      </c>
      <c r="J266" s="44">
        <v>2274241</v>
      </c>
      <c r="K266" s="44">
        <v>0</v>
      </c>
      <c r="L266" s="44">
        <v>0</v>
      </c>
      <c r="M266" s="44">
        <v>0</v>
      </c>
      <c r="N266" s="44">
        <v>0</v>
      </c>
      <c r="O266" s="44">
        <v>0</v>
      </c>
      <c r="P266" s="44">
        <v>1446944</v>
      </c>
      <c r="Q266" s="44">
        <v>308279</v>
      </c>
      <c r="R266" s="44">
        <v>82690</v>
      </c>
      <c r="S266" s="44">
        <v>19294</v>
      </c>
      <c r="T266" s="44">
        <v>8050</v>
      </c>
      <c r="U266" s="44">
        <v>74385</v>
      </c>
      <c r="V266" s="44">
        <v>22660</v>
      </c>
      <c r="W266" s="44">
        <v>0</v>
      </c>
      <c r="X266" s="44">
        <v>390003</v>
      </c>
      <c r="Y266" s="44">
        <v>0</v>
      </c>
      <c r="Z266" s="44">
        <v>0</v>
      </c>
      <c r="AA266" s="44">
        <v>18447084</v>
      </c>
      <c r="AB266" s="44">
        <v>0</v>
      </c>
    </row>
    <row r="267" spans="1:28" x14ac:dyDescent="0.3">
      <c r="A267" s="46" t="s">
        <v>555</v>
      </c>
      <c r="B267" t="s">
        <v>2391</v>
      </c>
      <c r="C267">
        <v>1</v>
      </c>
      <c r="D267">
        <v>0</v>
      </c>
      <c r="E267" s="44">
        <v>9831747</v>
      </c>
      <c r="F267" s="44">
        <v>0</v>
      </c>
      <c r="G267" s="44">
        <v>344565</v>
      </c>
      <c r="H267" s="44">
        <v>0</v>
      </c>
      <c r="I267" s="44">
        <v>1441833</v>
      </c>
      <c r="J267" s="44">
        <v>1293057</v>
      </c>
      <c r="K267" s="44">
        <v>0</v>
      </c>
      <c r="L267" s="44">
        <v>0</v>
      </c>
      <c r="M267" s="44">
        <v>0</v>
      </c>
      <c r="N267" s="44">
        <v>0</v>
      </c>
      <c r="O267" s="44">
        <v>0</v>
      </c>
      <c r="P267" s="44">
        <v>1282138</v>
      </c>
      <c r="Q267" s="44">
        <v>233899</v>
      </c>
      <c r="R267" s="44">
        <v>263754</v>
      </c>
      <c r="S267" s="44">
        <v>12224</v>
      </c>
      <c r="T267" s="44">
        <v>5100</v>
      </c>
      <c r="U267" s="44">
        <v>45144</v>
      </c>
      <c r="V267" s="44">
        <v>16114</v>
      </c>
      <c r="W267" s="44">
        <v>0</v>
      </c>
      <c r="X267" s="44">
        <v>430702</v>
      </c>
      <c r="Y267" s="44">
        <v>0</v>
      </c>
      <c r="Z267" s="44">
        <v>0</v>
      </c>
      <c r="AA267" s="44">
        <v>15200277</v>
      </c>
      <c r="AB267" s="44">
        <v>100000</v>
      </c>
    </row>
    <row r="268" spans="1:28" x14ac:dyDescent="0.3">
      <c r="A268" s="46" t="s">
        <v>2120</v>
      </c>
      <c r="B268" t="s">
        <v>2121</v>
      </c>
      <c r="C268">
        <v>1</v>
      </c>
      <c r="D268">
        <v>1</v>
      </c>
      <c r="E268" s="44">
        <v>9249888</v>
      </c>
      <c r="F268" s="44">
        <v>0</v>
      </c>
      <c r="G268" s="44">
        <v>150754</v>
      </c>
      <c r="H268" s="44">
        <v>5522</v>
      </c>
      <c r="I268" s="44">
        <v>1278653</v>
      </c>
      <c r="J268" s="44">
        <v>1491407</v>
      </c>
      <c r="K268" s="44">
        <v>213445</v>
      </c>
      <c r="L268" s="44">
        <v>1026312</v>
      </c>
      <c r="M268" s="44">
        <v>0</v>
      </c>
      <c r="N268" s="44">
        <v>0</v>
      </c>
      <c r="O268" s="44">
        <v>0</v>
      </c>
      <c r="P268" s="44">
        <v>1021806</v>
      </c>
      <c r="Q268" s="44">
        <v>191545</v>
      </c>
      <c r="R268" s="44">
        <v>32568</v>
      </c>
      <c r="S268" s="44">
        <v>10591</v>
      </c>
      <c r="T268" s="44">
        <v>4419</v>
      </c>
      <c r="U268" s="44">
        <v>41241</v>
      </c>
      <c r="V268" s="44">
        <v>13071</v>
      </c>
      <c r="W268" s="44">
        <v>0</v>
      </c>
      <c r="X268" s="44">
        <v>137627</v>
      </c>
      <c r="Y268" s="44">
        <v>0</v>
      </c>
      <c r="Z268" s="44">
        <v>0</v>
      </c>
      <c r="AA268" s="44">
        <v>14868849</v>
      </c>
      <c r="AB268" s="44">
        <v>100000</v>
      </c>
    </row>
    <row r="269" spans="1:28" x14ac:dyDescent="0.3">
      <c r="A269" s="46" t="s">
        <v>587</v>
      </c>
      <c r="B269" t="s">
        <v>2392</v>
      </c>
      <c r="C269">
        <v>1</v>
      </c>
      <c r="D269">
        <v>0</v>
      </c>
      <c r="E269" s="44">
        <v>9003827</v>
      </c>
      <c r="F269" s="44">
        <v>0</v>
      </c>
      <c r="G269" s="44">
        <v>317335</v>
      </c>
      <c r="H269" s="44">
        <v>0</v>
      </c>
      <c r="I269" s="44">
        <v>1821345</v>
      </c>
      <c r="J269" s="44">
        <v>461637</v>
      </c>
      <c r="K269" s="44">
        <v>0</v>
      </c>
      <c r="L269" s="44">
        <v>0</v>
      </c>
      <c r="M269" s="44">
        <v>0</v>
      </c>
      <c r="N269" s="44">
        <v>0</v>
      </c>
      <c r="O269" s="44">
        <v>0</v>
      </c>
      <c r="P269" s="44">
        <v>984868</v>
      </c>
      <c r="Q269" s="44">
        <v>885382</v>
      </c>
      <c r="R269" s="44">
        <v>582635</v>
      </c>
      <c r="S269" s="44">
        <v>61987</v>
      </c>
      <c r="T269" s="44">
        <v>25863</v>
      </c>
      <c r="U269" s="44">
        <v>221758</v>
      </c>
      <c r="V269" s="44">
        <v>30743</v>
      </c>
      <c r="W269" s="44">
        <v>0</v>
      </c>
      <c r="X269" s="44">
        <v>216147</v>
      </c>
      <c r="Y269" s="44">
        <v>0</v>
      </c>
      <c r="Z269" s="44">
        <v>0</v>
      </c>
      <c r="AA269" s="44">
        <v>14613527</v>
      </c>
      <c r="AB269" s="44">
        <v>0</v>
      </c>
    </row>
    <row r="270" spans="1:28" x14ac:dyDescent="0.3">
      <c r="A270" s="46" t="s">
        <v>591</v>
      </c>
      <c r="B270" t="s">
        <v>2393</v>
      </c>
      <c r="C270">
        <v>1</v>
      </c>
      <c r="D270">
        <v>1</v>
      </c>
      <c r="E270" s="44">
        <v>92989531</v>
      </c>
      <c r="F270" s="44">
        <v>11754631</v>
      </c>
      <c r="G270" s="44">
        <v>2687597</v>
      </c>
      <c r="H270" s="44">
        <v>0</v>
      </c>
      <c r="I270" s="44">
        <v>7021800</v>
      </c>
      <c r="J270" s="44">
        <v>4726260</v>
      </c>
      <c r="K270" s="44">
        <v>0</v>
      </c>
      <c r="L270" s="44">
        <v>0</v>
      </c>
      <c r="M270" s="44">
        <v>0</v>
      </c>
      <c r="N270" s="44">
        <v>0</v>
      </c>
      <c r="O270" s="44">
        <v>0</v>
      </c>
      <c r="P270" s="44">
        <v>4461968</v>
      </c>
      <c r="Q270" s="44">
        <v>8828900</v>
      </c>
      <c r="R270" s="44">
        <v>1816339</v>
      </c>
      <c r="S270" s="44">
        <v>160960</v>
      </c>
      <c r="T270" s="44">
        <v>67156</v>
      </c>
      <c r="U270" s="44">
        <v>586811</v>
      </c>
      <c r="V270" s="44">
        <v>228826</v>
      </c>
      <c r="W270" s="44">
        <v>0</v>
      </c>
      <c r="X270" s="44">
        <v>2087301</v>
      </c>
      <c r="Y270" s="44">
        <v>0</v>
      </c>
      <c r="Z270" s="44">
        <v>2520255</v>
      </c>
      <c r="AA270" s="44">
        <v>139938335</v>
      </c>
      <c r="AB270" s="44">
        <v>4969842</v>
      </c>
    </row>
    <row r="271" spans="1:28" x14ac:dyDescent="0.3">
      <c r="A271" s="46" t="s">
        <v>655</v>
      </c>
      <c r="B271" t="s">
        <v>2394</v>
      </c>
      <c r="C271">
        <v>1</v>
      </c>
      <c r="D271">
        <v>0</v>
      </c>
      <c r="E271" s="44">
        <v>39573425</v>
      </c>
      <c r="F271" s="44">
        <v>2585201</v>
      </c>
      <c r="G271" s="44">
        <v>1755704</v>
      </c>
      <c r="H271" s="44">
        <v>0</v>
      </c>
      <c r="I271" s="44">
        <v>6650782</v>
      </c>
      <c r="J271" s="44">
        <v>1938943</v>
      </c>
      <c r="K271" s="44">
        <v>0</v>
      </c>
      <c r="L271" s="44">
        <v>0</v>
      </c>
      <c r="M271" s="44">
        <v>0</v>
      </c>
      <c r="N271" s="44">
        <v>0</v>
      </c>
      <c r="O271" s="44">
        <v>0</v>
      </c>
      <c r="P271" s="44">
        <v>3935489</v>
      </c>
      <c r="Q271" s="44">
        <v>4507253</v>
      </c>
      <c r="R271" s="44">
        <v>692875</v>
      </c>
      <c r="S271" s="44">
        <v>157365</v>
      </c>
      <c r="T271" s="44">
        <v>65656</v>
      </c>
      <c r="U271" s="44">
        <v>456039</v>
      </c>
      <c r="V271" s="44">
        <v>157109</v>
      </c>
      <c r="W271" s="44">
        <v>0</v>
      </c>
      <c r="X271" s="44">
        <v>3240000</v>
      </c>
      <c r="Y271" s="44">
        <v>0</v>
      </c>
      <c r="Z271" s="44">
        <v>0</v>
      </c>
      <c r="AA271" s="44">
        <v>65715841</v>
      </c>
      <c r="AB271" s="44">
        <v>1415807</v>
      </c>
    </row>
    <row r="272" spans="1:28" x14ac:dyDescent="0.3">
      <c r="A272" s="46" t="s">
        <v>569</v>
      </c>
      <c r="B272" t="s">
        <v>2395</v>
      </c>
      <c r="C272">
        <v>1</v>
      </c>
      <c r="D272">
        <v>0</v>
      </c>
      <c r="E272" s="44">
        <v>27960393</v>
      </c>
      <c r="F272" s="44">
        <v>0</v>
      </c>
      <c r="G272" s="44">
        <v>3378742</v>
      </c>
      <c r="H272" s="44">
        <v>0</v>
      </c>
      <c r="I272" s="44">
        <v>5143482</v>
      </c>
      <c r="J272" s="44">
        <v>1453487</v>
      </c>
      <c r="K272" s="44">
        <v>0</v>
      </c>
      <c r="L272" s="44">
        <v>0</v>
      </c>
      <c r="M272" s="44">
        <v>0</v>
      </c>
      <c r="N272" s="44">
        <v>0</v>
      </c>
      <c r="O272" s="44">
        <v>0</v>
      </c>
      <c r="P272" s="44">
        <v>4061196</v>
      </c>
      <c r="Q272" s="44">
        <v>2265703</v>
      </c>
      <c r="R272" s="44">
        <v>803601</v>
      </c>
      <c r="S272" s="44">
        <v>109998</v>
      </c>
      <c r="T272" s="44">
        <v>45894</v>
      </c>
      <c r="U272" s="44">
        <v>456680</v>
      </c>
      <c r="V272" s="44">
        <v>101289</v>
      </c>
      <c r="W272" s="44">
        <v>0</v>
      </c>
      <c r="X272" s="44">
        <v>0</v>
      </c>
      <c r="Y272" s="44">
        <v>33193</v>
      </c>
      <c r="Z272" s="44">
        <v>0</v>
      </c>
      <c r="AA272" s="44">
        <v>45813658</v>
      </c>
      <c r="AB272" s="44">
        <v>0</v>
      </c>
    </row>
    <row r="273" spans="1:28" x14ac:dyDescent="0.3">
      <c r="A273" s="46" t="s">
        <v>627</v>
      </c>
      <c r="B273" t="s">
        <v>1690</v>
      </c>
      <c r="C273">
        <v>1</v>
      </c>
      <c r="D273">
        <v>0</v>
      </c>
      <c r="E273" s="44">
        <v>9573222</v>
      </c>
      <c r="F273" s="44">
        <v>0</v>
      </c>
      <c r="G273" s="44">
        <v>947589</v>
      </c>
      <c r="H273" s="44">
        <v>0</v>
      </c>
      <c r="I273" s="44">
        <v>880977</v>
      </c>
      <c r="J273" s="44">
        <v>1000628</v>
      </c>
      <c r="K273" s="44">
        <v>0</v>
      </c>
      <c r="L273" s="44">
        <v>0</v>
      </c>
      <c r="M273" s="44">
        <v>0</v>
      </c>
      <c r="N273" s="44">
        <v>0</v>
      </c>
      <c r="O273" s="44">
        <v>0</v>
      </c>
      <c r="P273" s="44">
        <v>854843</v>
      </c>
      <c r="Q273" s="44">
        <v>408561</v>
      </c>
      <c r="R273" s="44">
        <v>268846</v>
      </c>
      <c r="S273" s="44">
        <v>30499</v>
      </c>
      <c r="T273" s="44">
        <v>12725</v>
      </c>
      <c r="U273" s="44">
        <v>122325</v>
      </c>
      <c r="V273" s="44">
        <v>29316</v>
      </c>
      <c r="W273" s="44">
        <v>0</v>
      </c>
      <c r="X273" s="44">
        <v>178200</v>
      </c>
      <c r="Y273" s="44">
        <v>4977</v>
      </c>
      <c r="Z273" s="44">
        <v>0</v>
      </c>
      <c r="AA273" s="44">
        <v>14312708</v>
      </c>
      <c r="AB273" s="44">
        <v>0</v>
      </c>
    </row>
    <row r="274" spans="1:28" x14ac:dyDescent="0.3">
      <c r="A274" s="46" t="s">
        <v>607</v>
      </c>
      <c r="B274" t="s">
        <v>2396</v>
      </c>
      <c r="C274">
        <v>1</v>
      </c>
      <c r="D274">
        <v>0</v>
      </c>
      <c r="E274" s="44">
        <v>39265252</v>
      </c>
      <c r="F274" s="44">
        <v>0</v>
      </c>
      <c r="G274" s="44">
        <v>4406095</v>
      </c>
      <c r="H274" s="44">
        <v>0</v>
      </c>
      <c r="I274" s="44">
        <v>3936640</v>
      </c>
      <c r="J274" s="44">
        <v>3443579</v>
      </c>
      <c r="K274" s="44">
        <v>0</v>
      </c>
      <c r="L274" s="44">
        <v>0</v>
      </c>
      <c r="M274" s="44">
        <v>0</v>
      </c>
      <c r="N274" s="44">
        <v>0</v>
      </c>
      <c r="O274" s="44">
        <v>0</v>
      </c>
      <c r="P274" s="44">
        <v>4939782</v>
      </c>
      <c r="Q274" s="44">
        <v>1713321</v>
      </c>
      <c r="R274" s="44">
        <v>771010</v>
      </c>
      <c r="S274" s="44">
        <v>108081</v>
      </c>
      <c r="T274" s="44">
        <v>45094</v>
      </c>
      <c r="U274" s="44">
        <v>436118</v>
      </c>
      <c r="V274" s="44">
        <v>112794</v>
      </c>
      <c r="W274" s="44">
        <v>0</v>
      </c>
      <c r="X274" s="44">
        <v>374934</v>
      </c>
      <c r="Y274" s="44">
        <v>208322</v>
      </c>
      <c r="Z274" s="44">
        <v>0</v>
      </c>
      <c r="AA274" s="44">
        <v>59761022</v>
      </c>
      <c r="AB274" s="44">
        <v>0</v>
      </c>
    </row>
    <row r="275" spans="1:28" x14ac:dyDescent="0.3">
      <c r="A275" s="46" t="s">
        <v>649</v>
      </c>
      <c r="B275" t="s">
        <v>2397</v>
      </c>
      <c r="C275">
        <v>1</v>
      </c>
      <c r="D275">
        <v>0</v>
      </c>
      <c r="E275" s="44">
        <v>7704131</v>
      </c>
      <c r="F275" s="44">
        <v>0</v>
      </c>
      <c r="G275" s="44">
        <v>710955</v>
      </c>
      <c r="H275" s="44">
        <v>0</v>
      </c>
      <c r="I275" s="44">
        <v>1165481</v>
      </c>
      <c r="J275" s="44">
        <v>1264939</v>
      </c>
      <c r="K275" s="44">
        <v>0</v>
      </c>
      <c r="L275" s="44">
        <v>0</v>
      </c>
      <c r="M275" s="44">
        <v>0</v>
      </c>
      <c r="N275" s="44">
        <v>0</v>
      </c>
      <c r="O275" s="44">
        <v>0</v>
      </c>
      <c r="P275" s="44">
        <v>1982364</v>
      </c>
      <c r="Q275" s="44">
        <v>415962</v>
      </c>
      <c r="R275" s="44">
        <v>289744</v>
      </c>
      <c r="S275" s="44">
        <v>39817</v>
      </c>
      <c r="T275" s="44">
        <v>16613</v>
      </c>
      <c r="U275" s="44">
        <v>143586</v>
      </c>
      <c r="V275" s="44">
        <v>32097</v>
      </c>
      <c r="W275" s="44">
        <v>0</v>
      </c>
      <c r="X275" s="44">
        <v>0</v>
      </c>
      <c r="Y275" s="44">
        <v>13483</v>
      </c>
      <c r="Z275" s="44">
        <v>0</v>
      </c>
      <c r="AA275" s="44">
        <v>13779172</v>
      </c>
      <c r="AB275" s="44">
        <v>0</v>
      </c>
    </row>
    <row r="276" spans="1:28" x14ac:dyDescent="0.3">
      <c r="A276" s="46" t="s">
        <v>561</v>
      </c>
      <c r="B276" t="s">
        <v>2398</v>
      </c>
      <c r="C276">
        <v>1</v>
      </c>
      <c r="D276">
        <v>0</v>
      </c>
      <c r="E276" s="44">
        <v>2864770</v>
      </c>
      <c r="F276" s="44">
        <v>0</v>
      </c>
      <c r="G276" s="44">
        <v>413153</v>
      </c>
      <c r="H276" s="44">
        <v>0</v>
      </c>
      <c r="I276" s="44">
        <v>448960</v>
      </c>
      <c r="J276" s="44">
        <v>1063708</v>
      </c>
      <c r="K276" s="44">
        <v>0</v>
      </c>
      <c r="L276" s="44">
        <v>0</v>
      </c>
      <c r="M276" s="44">
        <v>0</v>
      </c>
      <c r="N276" s="44">
        <v>0</v>
      </c>
      <c r="O276" s="44">
        <v>0</v>
      </c>
      <c r="P276" s="44">
        <v>912950</v>
      </c>
      <c r="Q276" s="44">
        <v>119258</v>
      </c>
      <c r="R276" s="44">
        <v>9350</v>
      </c>
      <c r="S276" s="44">
        <v>17062</v>
      </c>
      <c r="T276" s="44">
        <v>7119</v>
      </c>
      <c r="U276" s="44">
        <v>58075</v>
      </c>
      <c r="V276" s="44">
        <v>11356</v>
      </c>
      <c r="W276" s="44">
        <v>0</v>
      </c>
      <c r="X276" s="44">
        <v>50400</v>
      </c>
      <c r="Y276" s="44">
        <v>0</v>
      </c>
      <c r="Z276" s="44">
        <v>0</v>
      </c>
      <c r="AA276" s="44">
        <v>5976161</v>
      </c>
      <c r="AB276" s="44">
        <v>0</v>
      </c>
    </row>
    <row r="277" spans="1:28" x14ac:dyDescent="0.3">
      <c r="A277" s="46" t="s">
        <v>645</v>
      </c>
      <c r="B277" t="s">
        <v>2399</v>
      </c>
      <c r="C277">
        <v>1</v>
      </c>
      <c r="D277">
        <v>0</v>
      </c>
      <c r="E277" s="44">
        <v>37882319</v>
      </c>
      <c r="F277" s="44">
        <v>564975</v>
      </c>
      <c r="G277" s="44">
        <v>3926511</v>
      </c>
      <c r="H277" s="44">
        <v>0</v>
      </c>
      <c r="I277" s="44">
        <v>4028442</v>
      </c>
      <c r="J277" s="44">
        <v>14413304</v>
      </c>
      <c r="K277" s="44">
        <v>0</v>
      </c>
      <c r="L277" s="44">
        <v>0</v>
      </c>
      <c r="M277" s="44">
        <v>0</v>
      </c>
      <c r="N277" s="44">
        <v>0</v>
      </c>
      <c r="O277" s="44">
        <v>0</v>
      </c>
      <c r="P277" s="44">
        <v>1955816</v>
      </c>
      <c r="Q277" s="44">
        <v>2642178</v>
      </c>
      <c r="R277" s="44">
        <v>659066</v>
      </c>
      <c r="S277" s="44">
        <v>61029</v>
      </c>
      <c r="T277" s="44">
        <v>25463</v>
      </c>
      <c r="U277" s="44">
        <v>231952</v>
      </c>
      <c r="V277" s="44">
        <v>81633</v>
      </c>
      <c r="W277" s="44">
        <v>0</v>
      </c>
      <c r="X277" s="44">
        <v>1947439</v>
      </c>
      <c r="Y277" s="44">
        <v>0</v>
      </c>
      <c r="Z277" s="44">
        <v>0</v>
      </c>
      <c r="AA277" s="44">
        <v>68420127</v>
      </c>
      <c r="AB277" s="44">
        <v>1058438</v>
      </c>
    </row>
    <row r="278" spans="1:28" x14ac:dyDescent="0.3">
      <c r="A278" s="46" t="s">
        <v>583</v>
      </c>
      <c r="B278" t="s">
        <v>2400</v>
      </c>
      <c r="C278">
        <v>1</v>
      </c>
      <c r="D278">
        <v>0</v>
      </c>
      <c r="E278" s="44">
        <v>56127381</v>
      </c>
      <c r="F278" s="44">
        <v>0</v>
      </c>
      <c r="G278" s="44">
        <v>3657932</v>
      </c>
      <c r="H278" s="44">
        <v>0</v>
      </c>
      <c r="I278" s="44">
        <v>6039492</v>
      </c>
      <c r="J278" s="44">
        <v>5214474</v>
      </c>
      <c r="K278" s="44">
        <v>0</v>
      </c>
      <c r="L278" s="44">
        <v>0</v>
      </c>
      <c r="M278" s="44">
        <v>0</v>
      </c>
      <c r="N278" s="44">
        <v>0</v>
      </c>
      <c r="O278" s="44">
        <v>0</v>
      </c>
      <c r="P278" s="44">
        <v>3863059</v>
      </c>
      <c r="Q278" s="44">
        <v>4394845</v>
      </c>
      <c r="R278" s="44">
        <v>1301162</v>
      </c>
      <c r="S278" s="44">
        <v>106148</v>
      </c>
      <c r="T278" s="44">
        <v>44288</v>
      </c>
      <c r="U278" s="44">
        <v>439205</v>
      </c>
      <c r="V278" s="44">
        <v>127410</v>
      </c>
      <c r="W278" s="44">
        <v>0</v>
      </c>
      <c r="X278" s="44">
        <v>1827589</v>
      </c>
      <c r="Y278" s="44">
        <v>0</v>
      </c>
      <c r="Z278" s="44">
        <v>0</v>
      </c>
      <c r="AA278" s="44">
        <v>83142985</v>
      </c>
      <c r="AB278" s="44">
        <v>1644332</v>
      </c>
    </row>
    <row r="279" spans="1:28" x14ac:dyDescent="0.3">
      <c r="A279" s="46" t="s">
        <v>559</v>
      </c>
      <c r="B279" t="s">
        <v>2401</v>
      </c>
      <c r="C279">
        <v>1</v>
      </c>
      <c r="D279">
        <v>0</v>
      </c>
      <c r="E279" s="44">
        <v>18386599</v>
      </c>
      <c r="F279" s="44">
        <v>0</v>
      </c>
      <c r="G279" s="44">
        <v>2262592</v>
      </c>
      <c r="H279" s="44">
        <v>4546</v>
      </c>
      <c r="I279" s="44">
        <v>4469551</v>
      </c>
      <c r="J279" s="44">
        <v>1572162</v>
      </c>
      <c r="K279" s="44">
        <v>0</v>
      </c>
      <c r="L279" s="44">
        <v>0</v>
      </c>
      <c r="M279" s="44">
        <v>0</v>
      </c>
      <c r="N279" s="44">
        <v>0</v>
      </c>
      <c r="O279" s="44">
        <v>0</v>
      </c>
      <c r="P279" s="44">
        <v>2998465</v>
      </c>
      <c r="Q279" s="44">
        <v>1146805</v>
      </c>
      <c r="R279" s="44">
        <v>569843</v>
      </c>
      <c r="S279" s="44">
        <v>71455</v>
      </c>
      <c r="T279" s="44">
        <v>29813</v>
      </c>
      <c r="U279" s="44">
        <v>308143</v>
      </c>
      <c r="V279" s="44">
        <v>67644</v>
      </c>
      <c r="W279" s="44">
        <v>0</v>
      </c>
      <c r="X279" s="44">
        <v>0</v>
      </c>
      <c r="Y279" s="44">
        <v>99700</v>
      </c>
      <c r="Z279" s="44">
        <v>0</v>
      </c>
      <c r="AA279" s="44">
        <v>31987318</v>
      </c>
      <c r="AB279" s="44">
        <v>0</v>
      </c>
    </row>
    <row r="280" spans="1:28" x14ac:dyDescent="0.3">
      <c r="A280" s="46" t="s">
        <v>633</v>
      </c>
      <c r="B280" t="s">
        <v>2402</v>
      </c>
      <c r="C280">
        <v>1</v>
      </c>
      <c r="D280">
        <v>0</v>
      </c>
      <c r="E280" s="44">
        <v>14393342</v>
      </c>
      <c r="F280" s="44">
        <v>0</v>
      </c>
      <c r="G280" s="44">
        <v>2030230</v>
      </c>
      <c r="H280" s="44">
        <v>0</v>
      </c>
      <c r="I280" s="44">
        <v>2232421</v>
      </c>
      <c r="J280" s="44">
        <v>1338820</v>
      </c>
      <c r="K280" s="44">
        <v>0</v>
      </c>
      <c r="L280" s="44">
        <v>0</v>
      </c>
      <c r="M280" s="44">
        <v>0</v>
      </c>
      <c r="N280" s="44">
        <v>0</v>
      </c>
      <c r="O280" s="44">
        <v>0</v>
      </c>
      <c r="P280" s="44">
        <v>1656522</v>
      </c>
      <c r="Q280" s="44">
        <v>330993</v>
      </c>
      <c r="R280" s="44">
        <v>221675</v>
      </c>
      <c r="S280" s="44">
        <v>82929</v>
      </c>
      <c r="T280" s="44">
        <v>34600</v>
      </c>
      <c r="U280" s="44">
        <v>350840</v>
      </c>
      <c r="V280" s="44">
        <v>51445</v>
      </c>
      <c r="W280" s="44">
        <v>0</v>
      </c>
      <c r="X280" s="44">
        <v>0</v>
      </c>
      <c r="Y280" s="44">
        <v>0</v>
      </c>
      <c r="Z280" s="44">
        <v>0</v>
      </c>
      <c r="AA280" s="44">
        <v>22723817</v>
      </c>
      <c r="AB280" s="44">
        <v>0</v>
      </c>
    </row>
    <row r="281" spans="1:28" x14ac:dyDescent="0.3">
      <c r="A281" s="46" t="s">
        <v>615</v>
      </c>
      <c r="B281" t="s">
        <v>2403</v>
      </c>
      <c r="C281">
        <v>1</v>
      </c>
      <c r="D281">
        <v>0</v>
      </c>
      <c r="E281" s="44">
        <v>6810874</v>
      </c>
      <c r="F281" s="44">
        <v>0</v>
      </c>
      <c r="G281" s="44">
        <v>599691</v>
      </c>
      <c r="H281" s="44">
        <v>0</v>
      </c>
      <c r="I281" s="44">
        <v>1997880</v>
      </c>
      <c r="J281" s="44">
        <v>1306925</v>
      </c>
      <c r="K281" s="44">
        <v>0</v>
      </c>
      <c r="L281" s="44">
        <v>0</v>
      </c>
      <c r="M281" s="44">
        <v>0</v>
      </c>
      <c r="N281" s="44">
        <v>0</v>
      </c>
      <c r="O281" s="44">
        <v>0</v>
      </c>
      <c r="P281" s="44">
        <v>822599</v>
      </c>
      <c r="Q281" s="44">
        <v>685322</v>
      </c>
      <c r="R281" s="44">
        <v>124098</v>
      </c>
      <c r="S281" s="44">
        <v>31188</v>
      </c>
      <c r="T281" s="44">
        <v>13013</v>
      </c>
      <c r="U281" s="44">
        <v>136072</v>
      </c>
      <c r="V281" s="44">
        <v>24285</v>
      </c>
      <c r="W281" s="44">
        <v>0</v>
      </c>
      <c r="X281" s="44">
        <v>0</v>
      </c>
      <c r="Y281" s="44">
        <v>9367</v>
      </c>
      <c r="Z281" s="44">
        <v>0</v>
      </c>
      <c r="AA281" s="44">
        <v>12561314</v>
      </c>
      <c r="AB281" s="44">
        <v>0</v>
      </c>
    </row>
    <row r="282" spans="1:28" x14ac:dyDescent="0.3">
      <c r="A282" s="46" t="s">
        <v>657</v>
      </c>
      <c r="B282" t="s">
        <v>1699</v>
      </c>
      <c r="C282">
        <v>1</v>
      </c>
      <c r="D282">
        <v>1</v>
      </c>
      <c r="E282" s="44">
        <v>8489085</v>
      </c>
      <c r="F282" s="44">
        <v>0</v>
      </c>
      <c r="G282" s="44">
        <v>805075</v>
      </c>
      <c r="H282" s="44">
        <v>0</v>
      </c>
      <c r="I282" s="44">
        <v>976725</v>
      </c>
      <c r="J282" s="44">
        <v>1289262</v>
      </c>
      <c r="K282" s="44">
        <v>0</v>
      </c>
      <c r="L282" s="44">
        <v>0</v>
      </c>
      <c r="M282" s="44">
        <v>0</v>
      </c>
      <c r="N282" s="44">
        <v>0</v>
      </c>
      <c r="O282" s="44">
        <v>0</v>
      </c>
      <c r="P282" s="44">
        <v>704632</v>
      </c>
      <c r="Q282" s="44">
        <v>132694</v>
      </c>
      <c r="R282" s="44">
        <v>294841</v>
      </c>
      <c r="S282" s="44">
        <v>30814</v>
      </c>
      <c r="T282" s="44">
        <v>12856</v>
      </c>
      <c r="U282" s="44">
        <v>128966</v>
      </c>
      <c r="V282" s="44">
        <v>29469</v>
      </c>
      <c r="W282" s="44">
        <v>0</v>
      </c>
      <c r="X282" s="44">
        <v>0</v>
      </c>
      <c r="Y282" s="44">
        <v>17124</v>
      </c>
      <c r="Z282" s="44">
        <v>0</v>
      </c>
      <c r="AA282" s="44">
        <v>12911543</v>
      </c>
      <c r="AB282" s="44">
        <v>0</v>
      </c>
    </row>
    <row r="283" spans="1:28" x14ac:dyDescent="0.3">
      <c r="A283" s="46" t="s">
        <v>595</v>
      </c>
      <c r="B283" t="s">
        <v>1700</v>
      </c>
      <c r="C283">
        <v>1</v>
      </c>
      <c r="D283">
        <v>0</v>
      </c>
      <c r="E283" s="44">
        <v>4663522</v>
      </c>
      <c r="F283" s="44">
        <v>0</v>
      </c>
      <c r="G283" s="44">
        <v>229331</v>
      </c>
      <c r="H283" s="44">
        <v>0</v>
      </c>
      <c r="I283" s="44">
        <v>3261366</v>
      </c>
      <c r="J283" s="44">
        <v>1420531</v>
      </c>
      <c r="K283" s="44">
        <v>0</v>
      </c>
      <c r="L283" s="44">
        <v>0</v>
      </c>
      <c r="M283" s="44">
        <v>0</v>
      </c>
      <c r="N283" s="44">
        <v>0</v>
      </c>
      <c r="O283" s="44">
        <v>0</v>
      </c>
      <c r="P283" s="44">
        <v>1622826</v>
      </c>
      <c r="Q283" s="44">
        <v>84933</v>
      </c>
      <c r="R283" s="44">
        <v>86868</v>
      </c>
      <c r="S283" s="44">
        <v>64159</v>
      </c>
      <c r="T283" s="44">
        <v>26769</v>
      </c>
      <c r="U283" s="44">
        <v>294570</v>
      </c>
      <c r="V283" s="44">
        <v>38246</v>
      </c>
      <c r="W283" s="44">
        <v>0</v>
      </c>
      <c r="X283" s="44">
        <v>332286</v>
      </c>
      <c r="Y283" s="44">
        <v>4496</v>
      </c>
      <c r="Z283" s="44">
        <v>0</v>
      </c>
      <c r="AA283" s="44">
        <v>12129903</v>
      </c>
      <c r="AB283" s="44">
        <v>0</v>
      </c>
    </row>
    <row r="284" spans="1:28" x14ac:dyDescent="0.3">
      <c r="A284" s="46" t="s">
        <v>605</v>
      </c>
      <c r="B284" t="s">
        <v>2404</v>
      </c>
      <c r="C284">
        <v>1</v>
      </c>
      <c r="D284">
        <v>0</v>
      </c>
      <c r="E284" s="44">
        <v>6602095</v>
      </c>
      <c r="F284" s="44">
        <v>0</v>
      </c>
      <c r="G284" s="44">
        <v>240598</v>
      </c>
      <c r="H284" s="44">
        <v>0</v>
      </c>
      <c r="I284" s="44">
        <v>4283496</v>
      </c>
      <c r="J284" s="44">
        <v>99824</v>
      </c>
      <c r="K284" s="44">
        <v>0</v>
      </c>
      <c r="L284" s="44">
        <v>0</v>
      </c>
      <c r="M284" s="44">
        <v>0</v>
      </c>
      <c r="N284" s="44">
        <v>0</v>
      </c>
      <c r="O284" s="44">
        <v>0</v>
      </c>
      <c r="P284" s="44">
        <v>386217</v>
      </c>
      <c r="Q284" s="44">
        <v>555485</v>
      </c>
      <c r="R284" s="44">
        <v>111735</v>
      </c>
      <c r="S284" s="44">
        <v>95632</v>
      </c>
      <c r="T284" s="44">
        <v>39900</v>
      </c>
      <c r="U284" s="44">
        <v>446778</v>
      </c>
      <c r="V284" s="44">
        <v>0</v>
      </c>
      <c r="W284" s="44">
        <v>0</v>
      </c>
      <c r="X284" s="44">
        <v>589300</v>
      </c>
      <c r="Y284" s="44">
        <v>22561</v>
      </c>
      <c r="Z284" s="44">
        <v>0</v>
      </c>
      <c r="AA284" s="44">
        <v>13473621</v>
      </c>
      <c r="AB284" s="44">
        <v>0</v>
      </c>
    </row>
    <row r="285" spans="1:28" x14ac:dyDescent="0.3">
      <c r="A285" s="46" t="s">
        <v>575</v>
      </c>
      <c r="B285" t="s">
        <v>2405</v>
      </c>
      <c r="C285">
        <v>1</v>
      </c>
      <c r="D285">
        <v>0</v>
      </c>
      <c r="E285" s="44">
        <v>19106768</v>
      </c>
      <c r="F285" s="44">
        <v>0</v>
      </c>
      <c r="G285" s="44">
        <v>1401076</v>
      </c>
      <c r="H285" s="44">
        <v>13035</v>
      </c>
      <c r="I285" s="44">
        <v>3093560</v>
      </c>
      <c r="J285" s="44">
        <v>1526813</v>
      </c>
      <c r="K285" s="44">
        <v>0</v>
      </c>
      <c r="L285" s="44">
        <v>0</v>
      </c>
      <c r="M285" s="44">
        <v>0</v>
      </c>
      <c r="N285" s="44">
        <v>0</v>
      </c>
      <c r="O285" s="44">
        <v>0</v>
      </c>
      <c r="P285" s="44">
        <v>1455643</v>
      </c>
      <c r="Q285" s="44">
        <v>669850</v>
      </c>
      <c r="R285" s="44">
        <v>295724</v>
      </c>
      <c r="S285" s="44">
        <v>50782</v>
      </c>
      <c r="T285" s="44">
        <v>21188</v>
      </c>
      <c r="U285" s="44">
        <v>213894</v>
      </c>
      <c r="V285" s="44">
        <v>50864</v>
      </c>
      <c r="W285" s="44">
        <v>0</v>
      </c>
      <c r="X285" s="44">
        <v>564510</v>
      </c>
      <c r="Y285" s="44">
        <v>0</v>
      </c>
      <c r="Z285" s="44">
        <v>0</v>
      </c>
      <c r="AA285" s="44">
        <v>28463707</v>
      </c>
      <c r="AB285" s="44">
        <v>140010</v>
      </c>
    </row>
    <row r="286" spans="1:28" x14ac:dyDescent="0.3">
      <c r="A286" s="46" t="s">
        <v>581</v>
      </c>
      <c r="B286" t="s">
        <v>1703</v>
      </c>
      <c r="C286">
        <v>1</v>
      </c>
      <c r="D286">
        <v>0</v>
      </c>
      <c r="E286" s="44">
        <v>5840724</v>
      </c>
      <c r="F286" s="44">
        <v>0</v>
      </c>
      <c r="G286" s="44">
        <v>553249</v>
      </c>
      <c r="H286" s="44">
        <v>1384</v>
      </c>
      <c r="I286" s="44">
        <v>400016</v>
      </c>
      <c r="J286" s="44">
        <v>725485</v>
      </c>
      <c r="K286" s="44">
        <v>0</v>
      </c>
      <c r="L286" s="44">
        <v>0</v>
      </c>
      <c r="M286" s="44">
        <v>0</v>
      </c>
      <c r="N286" s="44">
        <v>0</v>
      </c>
      <c r="O286" s="44">
        <v>0</v>
      </c>
      <c r="P286" s="44">
        <v>350665</v>
      </c>
      <c r="Q286" s="44">
        <v>274054</v>
      </c>
      <c r="R286" s="44">
        <v>19803</v>
      </c>
      <c r="S286" s="44">
        <v>27413</v>
      </c>
      <c r="T286" s="44">
        <v>11438</v>
      </c>
      <c r="U286" s="44">
        <v>113180</v>
      </c>
      <c r="V286" s="44">
        <v>23206</v>
      </c>
      <c r="W286" s="44">
        <v>0</v>
      </c>
      <c r="X286" s="44">
        <v>0</v>
      </c>
      <c r="Y286" s="44">
        <v>0</v>
      </c>
      <c r="Z286" s="44">
        <v>0</v>
      </c>
      <c r="AA286" s="44">
        <v>8340617</v>
      </c>
      <c r="AB286" s="44">
        <v>0</v>
      </c>
    </row>
    <row r="287" spans="1:28" x14ac:dyDescent="0.3">
      <c r="A287" s="46" t="s">
        <v>585</v>
      </c>
      <c r="B287" t="s">
        <v>2406</v>
      </c>
      <c r="C287">
        <v>1</v>
      </c>
      <c r="D287">
        <v>0</v>
      </c>
      <c r="E287" s="44">
        <v>3962289</v>
      </c>
      <c r="F287" s="44">
        <v>0</v>
      </c>
      <c r="G287" s="44">
        <v>314685</v>
      </c>
      <c r="H287" s="44">
        <v>0</v>
      </c>
      <c r="I287" s="44">
        <v>667554</v>
      </c>
      <c r="J287" s="44">
        <v>398801</v>
      </c>
      <c r="K287" s="44">
        <v>0</v>
      </c>
      <c r="L287" s="44">
        <v>0</v>
      </c>
      <c r="M287" s="44">
        <v>0</v>
      </c>
      <c r="N287" s="44">
        <v>0</v>
      </c>
      <c r="O287" s="44">
        <v>0</v>
      </c>
      <c r="P287" s="44">
        <v>616420</v>
      </c>
      <c r="Q287" s="44">
        <v>256438</v>
      </c>
      <c r="R287" s="44">
        <v>302645</v>
      </c>
      <c r="S287" s="44">
        <v>73072</v>
      </c>
      <c r="T287" s="44">
        <v>30488</v>
      </c>
      <c r="U287" s="44">
        <v>260261</v>
      </c>
      <c r="V287" s="44">
        <v>7791</v>
      </c>
      <c r="W287" s="44">
        <v>0</v>
      </c>
      <c r="X287" s="44">
        <v>0</v>
      </c>
      <c r="Y287" s="44">
        <v>0</v>
      </c>
      <c r="Z287" s="44">
        <v>0</v>
      </c>
      <c r="AA287" s="44">
        <v>6890444</v>
      </c>
      <c r="AB287" s="44">
        <v>0</v>
      </c>
    </row>
    <row r="288" spans="1:28" x14ac:dyDescent="0.3">
      <c r="A288" s="46" t="s">
        <v>571</v>
      </c>
      <c r="B288" t="s">
        <v>2407</v>
      </c>
      <c r="C288">
        <v>1</v>
      </c>
      <c r="D288">
        <v>0</v>
      </c>
      <c r="E288" s="44">
        <v>4136087</v>
      </c>
      <c r="F288" s="44">
        <v>0</v>
      </c>
      <c r="G288" s="44">
        <v>575562</v>
      </c>
      <c r="H288" s="44">
        <v>0</v>
      </c>
      <c r="I288" s="44">
        <v>487769</v>
      </c>
      <c r="J288" s="44">
        <v>972642</v>
      </c>
      <c r="K288" s="44">
        <v>0</v>
      </c>
      <c r="L288" s="44">
        <v>0</v>
      </c>
      <c r="M288" s="44">
        <v>0</v>
      </c>
      <c r="N288" s="44">
        <v>0</v>
      </c>
      <c r="O288" s="44">
        <v>0</v>
      </c>
      <c r="P288" s="44">
        <v>964897</v>
      </c>
      <c r="Q288" s="44">
        <v>135304</v>
      </c>
      <c r="R288" s="44">
        <v>89483</v>
      </c>
      <c r="S288" s="44">
        <v>19819</v>
      </c>
      <c r="T288" s="44">
        <v>8269</v>
      </c>
      <c r="U288" s="44">
        <v>78521</v>
      </c>
      <c r="V288" s="44">
        <v>13703</v>
      </c>
      <c r="W288" s="44">
        <v>0</v>
      </c>
      <c r="X288" s="44">
        <v>0</v>
      </c>
      <c r="Y288" s="44">
        <v>0</v>
      </c>
      <c r="Z288" s="44">
        <v>0</v>
      </c>
      <c r="AA288" s="44">
        <v>7482056</v>
      </c>
      <c r="AB288" s="44">
        <v>0</v>
      </c>
    </row>
    <row r="289" spans="1:28" x14ac:dyDescent="0.3">
      <c r="A289" s="46" t="s">
        <v>613</v>
      </c>
      <c r="B289" t="s">
        <v>2408</v>
      </c>
      <c r="C289">
        <v>1</v>
      </c>
      <c r="D289">
        <v>0</v>
      </c>
      <c r="E289" s="44">
        <v>6562928</v>
      </c>
      <c r="F289" s="44">
        <v>0</v>
      </c>
      <c r="G289" s="44">
        <v>395881</v>
      </c>
      <c r="H289" s="44">
        <v>0</v>
      </c>
      <c r="I289" s="44">
        <v>1305815</v>
      </c>
      <c r="J289" s="44">
        <v>1018994</v>
      </c>
      <c r="K289" s="44">
        <v>0</v>
      </c>
      <c r="L289" s="44">
        <v>0</v>
      </c>
      <c r="M289" s="44">
        <v>0</v>
      </c>
      <c r="N289" s="44">
        <v>0</v>
      </c>
      <c r="O289" s="44">
        <v>0</v>
      </c>
      <c r="P289" s="44">
        <v>1479077</v>
      </c>
      <c r="Q289" s="44">
        <v>260374</v>
      </c>
      <c r="R289" s="44">
        <v>279625</v>
      </c>
      <c r="S289" s="44">
        <v>44955</v>
      </c>
      <c r="T289" s="44">
        <v>18756</v>
      </c>
      <c r="U289" s="44">
        <v>175449</v>
      </c>
      <c r="V289" s="44">
        <v>34424</v>
      </c>
      <c r="W289" s="44">
        <v>0</v>
      </c>
      <c r="X289" s="44">
        <v>0</v>
      </c>
      <c r="Y289" s="44">
        <v>0</v>
      </c>
      <c r="Z289" s="44">
        <v>0</v>
      </c>
      <c r="AA289" s="44">
        <v>11576278</v>
      </c>
      <c r="AB289" s="44">
        <v>0</v>
      </c>
    </row>
    <row r="290" spans="1:28" x14ac:dyDescent="0.3">
      <c r="A290" s="46" t="s">
        <v>643</v>
      </c>
      <c r="B290" t="s">
        <v>1707</v>
      </c>
      <c r="C290">
        <v>1</v>
      </c>
      <c r="D290">
        <v>0</v>
      </c>
      <c r="E290" s="44">
        <v>5748391</v>
      </c>
      <c r="F290" s="44">
        <v>0</v>
      </c>
      <c r="G290" s="44">
        <v>376635</v>
      </c>
      <c r="H290" s="44">
        <v>0</v>
      </c>
      <c r="I290" s="44">
        <v>1655517</v>
      </c>
      <c r="J290" s="44">
        <v>2047657</v>
      </c>
      <c r="K290" s="44">
        <v>0</v>
      </c>
      <c r="L290" s="44">
        <v>0</v>
      </c>
      <c r="M290" s="44">
        <v>0</v>
      </c>
      <c r="N290" s="44">
        <v>0</v>
      </c>
      <c r="O290" s="44">
        <v>0</v>
      </c>
      <c r="P290" s="44">
        <v>2717379</v>
      </c>
      <c r="Q290" s="44">
        <v>162484</v>
      </c>
      <c r="R290" s="44">
        <v>142215</v>
      </c>
      <c r="S290" s="44">
        <v>62751</v>
      </c>
      <c r="T290" s="44">
        <v>26181</v>
      </c>
      <c r="U290" s="44">
        <v>238359</v>
      </c>
      <c r="V290" s="44">
        <v>38826</v>
      </c>
      <c r="W290" s="44">
        <v>0</v>
      </c>
      <c r="X290" s="44">
        <v>0</v>
      </c>
      <c r="Y290" s="44">
        <v>0</v>
      </c>
      <c r="Z290" s="44">
        <v>0</v>
      </c>
      <c r="AA290" s="44">
        <v>13216395</v>
      </c>
      <c r="AB290" s="44">
        <v>0</v>
      </c>
    </row>
    <row r="291" spans="1:28" x14ac:dyDescent="0.3">
      <c r="A291" s="46" t="s">
        <v>579</v>
      </c>
      <c r="B291" t="s">
        <v>2409</v>
      </c>
      <c r="C291">
        <v>1</v>
      </c>
      <c r="D291">
        <v>0</v>
      </c>
      <c r="E291" s="44">
        <v>3275949</v>
      </c>
      <c r="F291" s="44">
        <v>0</v>
      </c>
      <c r="G291" s="44">
        <v>161576</v>
      </c>
      <c r="H291" s="44">
        <v>0</v>
      </c>
      <c r="I291" s="44">
        <v>235705</v>
      </c>
      <c r="J291" s="44">
        <v>609932</v>
      </c>
      <c r="K291" s="44">
        <v>0</v>
      </c>
      <c r="L291" s="44">
        <v>0</v>
      </c>
      <c r="M291" s="44">
        <v>0</v>
      </c>
      <c r="N291" s="44">
        <v>0</v>
      </c>
      <c r="O291" s="44">
        <v>0</v>
      </c>
      <c r="P291" s="44">
        <v>542432</v>
      </c>
      <c r="Q291" s="44">
        <v>181450</v>
      </c>
      <c r="R291" s="44">
        <v>50926</v>
      </c>
      <c r="S291" s="44">
        <v>24582</v>
      </c>
      <c r="T291" s="44">
        <v>10256</v>
      </c>
      <c r="U291" s="44">
        <v>92967</v>
      </c>
      <c r="V291" s="44">
        <v>18307</v>
      </c>
      <c r="W291" s="44">
        <v>0</v>
      </c>
      <c r="X291" s="44">
        <v>0</v>
      </c>
      <c r="Y291" s="44">
        <v>0</v>
      </c>
      <c r="Z291" s="44">
        <v>0</v>
      </c>
      <c r="AA291" s="44">
        <v>5204082</v>
      </c>
      <c r="AB291" s="44">
        <v>0</v>
      </c>
    </row>
    <row r="292" spans="1:28" x14ac:dyDescent="0.3">
      <c r="A292" s="46" t="s">
        <v>665</v>
      </c>
      <c r="B292" t="s">
        <v>2410</v>
      </c>
      <c r="C292">
        <v>1</v>
      </c>
      <c r="D292">
        <v>0</v>
      </c>
      <c r="E292" s="44">
        <v>11337161</v>
      </c>
      <c r="F292" s="44">
        <v>0</v>
      </c>
      <c r="G292" s="44">
        <v>872758</v>
      </c>
      <c r="H292" s="44">
        <v>0</v>
      </c>
      <c r="I292" s="44">
        <v>1300464</v>
      </c>
      <c r="J292" s="44">
        <v>1436007</v>
      </c>
      <c r="K292" s="44">
        <v>0</v>
      </c>
      <c r="L292" s="44">
        <v>0</v>
      </c>
      <c r="M292" s="44">
        <v>0</v>
      </c>
      <c r="N292" s="44">
        <v>0</v>
      </c>
      <c r="O292" s="44">
        <v>0</v>
      </c>
      <c r="P292" s="44">
        <v>1850825</v>
      </c>
      <c r="Q292" s="44">
        <v>245792</v>
      </c>
      <c r="R292" s="44">
        <v>309795</v>
      </c>
      <c r="S292" s="44">
        <v>41974</v>
      </c>
      <c r="T292" s="44">
        <v>17513</v>
      </c>
      <c r="U292" s="44">
        <v>176556</v>
      </c>
      <c r="V292" s="44">
        <v>35531</v>
      </c>
      <c r="W292" s="44">
        <v>0</v>
      </c>
      <c r="X292" s="44">
        <v>0</v>
      </c>
      <c r="Y292" s="44">
        <v>22291</v>
      </c>
      <c r="Z292" s="44">
        <v>0</v>
      </c>
      <c r="AA292" s="44">
        <v>17646667</v>
      </c>
      <c r="AB292" s="44">
        <v>0</v>
      </c>
    </row>
    <row r="293" spans="1:28" x14ac:dyDescent="0.3">
      <c r="A293" s="46" t="s">
        <v>659</v>
      </c>
      <c r="B293" t="s">
        <v>1710</v>
      </c>
      <c r="C293">
        <v>1</v>
      </c>
      <c r="D293">
        <v>1</v>
      </c>
      <c r="E293" s="44">
        <v>4204598</v>
      </c>
      <c r="F293" s="44">
        <v>0</v>
      </c>
      <c r="G293" s="44">
        <v>1099857</v>
      </c>
      <c r="H293" s="44">
        <v>0</v>
      </c>
      <c r="I293" s="44">
        <v>486156</v>
      </c>
      <c r="J293" s="44">
        <v>639505</v>
      </c>
      <c r="K293" s="44">
        <v>0</v>
      </c>
      <c r="L293" s="44">
        <v>0</v>
      </c>
      <c r="M293" s="44">
        <v>0</v>
      </c>
      <c r="N293" s="44">
        <v>0</v>
      </c>
      <c r="O293" s="44">
        <v>0</v>
      </c>
      <c r="P293" s="44">
        <v>558419</v>
      </c>
      <c r="Q293" s="44">
        <v>150462</v>
      </c>
      <c r="R293" s="44">
        <v>202102</v>
      </c>
      <c r="S293" s="44">
        <v>19534</v>
      </c>
      <c r="T293" s="44">
        <v>8150</v>
      </c>
      <c r="U293" s="44">
        <v>68619</v>
      </c>
      <c r="V293" s="44">
        <v>18555</v>
      </c>
      <c r="W293" s="44">
        <v>0</v>
      </c>
      <c r="X293" s="44">
        <v>0</v>
      </c>
      <c r="Y293" s="44">
        <v>0</v>
      </c>
      <c r="Z293" s="44">
        <v>0</v>
      </c>
      <c r="AA293" s="44">
        <v>7455957</v>
      </c>
      <c r="AB293" s="44">
        <v>0</v>
      </c>
    </row>
    <row r="294" spans="1:28" x14ac:dyDescent="0.3">
      <c r="A294" s="46" t="s">
        <v>621</v>
      </c>
      <c r="B294" t="s">
        <v>2411</v>
      </c>
      <c r="C294">
        <v>1</v>
      </c>
      <c r="D294">
        <v>0</v>
      </c>
      <c r="E294" s="44">
        <v>4196284</v>
      </c>
      <c r="F294" s="44">
        <v>0</v>
      </c>
      <c r="G294" s="44">
        <v>193215</v>
      </c>
      <c r="H294" s="44">
        <v>0</v>
      </c>
      <c r="I294" s="44">
        <v>579805</v>
      </c>
      <c r="J294" s="44">
        <v>520620</v>
      </c>
      <c r="K294" s="44">
        <v>0</v>
      </c>
      <c r="L294" s="44">
        <v>0</v>
      </c>
      <c r="M294" s="44">
        <v>0</v>
      </c>
      <c r="N294" s="44">
        <v>0</v>
      </c>
      <c r="O294" s="44">
        <v>0</v>
      </c>
      <c r="P294" s="44">
        <v>998279</v>
      </c>
      <c r="Q294" s="44">
        <v>268584</v>
      </c>
      <c r="R294" s="44">
        <v>0</v>
      </c>
      <c r="S294" s="44">
        <v>23728</v>
      </c>
      <c r="T294" s="44">
        <v>9900</v>
      </c>
      <c r="U294" s="44">
        <v>90870</v>
      </c>
      <c r="V294" s="44">
        <v>16828</v>
      </c>
      <c r="W294" s="44">
        <v>0</v>
      </c>
      <c r="X294" s="44">
        <v>0</v>
      </c>
      <c r="Y294" s="44">
        <v>0</v>
      </c>
      <c r="Z294" s="44">
        <v>0</v>
      </c>
      <c r="AA294" s="44">
        <v>6898113</v>
      </c>
      <c r="AB294" s="44">
        <v>0</v>
      </c>
    </row>
    <row r="295" spans="1:28" x14ac:dyDescent="0.3">
      <c r="A295" s="46" t="s">
        <v>601</v>
      </c>
      <c r="B295" t="s">
        <v>2412</v>
      </c>
      <c r="C295">
        <v>1</v>
      </c>
      <c r="D295">
        <v>0</v>
      </c>
      <c r="E295" s="44">
        <v>11424728</v>
      </c>
      <c r="F295" s="44">
        <v>0</v>
      </c>
      <c r="G295" s="44">
        <v>1342564</v>
      </c>
      <c r="H295" s="44">
        <v>0</v>
      </c>
      <c r="I295" s="44">
        <v>1111202</v>
      </c>
      <c r="J295" s="44">
        <v>1058597</v>
      </c>
      <c r="K295" s="44">
        <v>0</v>
      </c>
      <c r="L295" s="44">
        <v>0</v>
      </c>
      <c r="M295" s="44">
        <v>0</v>
      </c>
      <c r="N295" s="44">
        <v>0</v>
      </c>
      <c r="O295" s="44">
        <v>0</v>
      </c>
      <c r="P295" s="44">
        <v>1287074</v>
      </c>
      <c r="Q295" s="44">
        <v>595356</v>
      </c>
      <c r="R295" s="44">
        <v>155280</v>
      </c>
      <c r="S295" s="44">
        <v>34065</v>
      </c>
      <c r="T295" s="44">
        <v>14213</v>
      </c>
      <c r="U295" s="44">
        <v>137587</v>
      </c>
      <c r="V295" s="44">
        <v>30597</v>
      </c>
      <c r="W295" s="44">
        <v>0</v>
      </c>
      <c r="X295" s="44">
        <v>0</v>
      </c>
      <c r="Y295" s="44">
        <v>366</v>
      </c>
      <c r="Z295" s="44">
        <v>0</v>
      </c>
      <c r="AA295" s="44">
        <v>17191629</v>
      </c>
      <c r="AB295" s="44">
        <v>0</v>
      </c>
    </row>
    <row r="296" spans="1:28" x14ac:dyDescent="0.3">
      <c r="A296" s="46" t="s">
        <v>667</v>
      </c>
      <c r="B296" t="s">
        <v>1713</v>
      </c>
      <c r="C296">
        <v>1</v>
      </c>
      <c r="D296">
        <v>0</v>
      </c>
      <c r="E296" s="44">
        <v>5803288</v>
      </c>
      <c r="F296" s="44">
        <v>0</v>
      </c>
      <c r="G296" s="44">
        <v>520201</v>
      </c>
      <c r="H296" s="44">
        <v>0</v>
      </c>
      <c r="I296" s="44">
        <v>2980211</v>
      </c>
      <c r="J296" s="44">
        <v>171238</v>
      </c>
      <c r="K296" s="44">
        <v>0</v>
      </c>
      <c r="L296" s="44">
        <v>0</v>
      </c>
      <c r="M296" s="44">
        <v>0</v>
      </c>
      <c r="N296" s="44">
        <v>0</v>
      </c>
      <c r="O296" s="44">
        <v>0</v>
      </c>
      <c r="P296" s="44">
        <v>751235</v>
      </c>
      <c r="Q296" s="44">
        <v>446631</v>
      </c>
      <c r="R296" s="44">
        <v>246230</v>
      </c>
      <c r="S296" s="44">
        <v>38364</v>
      </c>
      <c r="T296" s="44">
        <v>16006</v>
      </c>
      <c r="U296" s="44">
        <v>185526</v>
      </c>
      <c r="V296" s="44">
        <v>23365</v>
      </c>
      <c r="W296" s="44">
        <v>0</v>
      </c>
      <c r="X296" s="44">
        <v>0</v>
      </c>
      <c r="Y296" s="44">
        <v>0</v>
      </c>
      <c r="Z296" s="44">
        <v>0</v>
      </c>
      <c r="AA296" s="44">
        <v>11182295</v>
      </c>
      <c r="AB296" s="44">
        <v>0</v>
      </c>
    </row>
    <row r="297" spans="1:28" x14ac:dyDescent="0.3">
      <c r="A297" s="46" t="s">
        <v>629</v>
      </c>
      <c r="B297" t="s">
        <v>2413</v>
      </c>
      <c r="C297">
        <v>1</v>
      </c>
      <c r="D297">
        <v>0</v>
      </c>
      <c r="E297" s="44">
        <v>5260452</v>
      </c>
      <c r="F297" s="44">
        <v>0</v>
      </c>
      <c r="G297" s="44">
        <v>620873</v>
      </c>
      <c r="H297" s="44">
        <v>4115</v>
      </c>
      <c r="I297" s="44">
        <v>220916</v>
      </c>
      <c r="J297" s="44">
        <v>876065</v>
      </c>
      <c r="K297" s="44">
        <v>0</v>
      </c>
      <c r="L297" s="44">
        <v>0</v>
      </c>
      <c r="M297" s="44">
        <v>0</v>
      </c>
      <c r="N297" s="44">
        <v>0</v>
      </c>
      <c r="O297" s="44">
        <v>0</v>
      </c>
      <c r="P297" s="44">
        <v>903541</v>
      </c>
      <c r="Q297" s="44">
        <v>230098</v>
      </c>
      <c r="R297" s="44">
        <v>37838</v>
      </c>
      <c r="S297" s="44">
        <v>18905</v>
      </c>
      <c r="T297" s="44">
        <v>7888</v>
      </c>
      <c r="U297" s="44">
        <v>69900</v>
      </c>
      <c r="V297" s="44">
        <v>18538</v>
      </c>
      <c r="W297" s="44">
        <v>0</v>
      </c>
      <c r="X297" s="44">
        <v>0</v>
      </c>
      <c r="Y297" s="44">
        <v>7831</v>
      </c>
      <c r="Z297" s="44">
        <v>0</v>
      </c>
      <c r="AA297" s="44">
        <v>8276960</v>
      </c>
      <c r="AB297" s="44">
        <v>0</v>
      </c>
    </row>
    <row r="298" spans="1:28" x14ac:dyDescent="0.3">
      <c r="A298" s="46" t="s">
        <v>661</v>
      </c>
      <c r="B298" t="s">
        <v>2414</v>
      </c>
      <c r="C298">
        <v>1</v>
      </c>
      <c r="D298">
        <v>1</v>
      </c>
      <c r="E298" s="44">
        <v>5697454</v>
      </c>
      <c r="F298" s="44">
        <v>0</v>
      </c>
      <c r="G298" s="44">
        <v>358885</v>
      </c>
      <c r="H298" s="44">
        <v>0</v>
      </c>
      <c r="I298" s="44">
        <v>425664</v>
      </c>
      <c r="J298" s="44">
        <v>797132</v>
      </c>
      <c r="K298" s="44">
        <v>0</v>
      </c>
      <c r="L298" s="44">
        <v>0</v>
      </c>
      <c r="M298" s="44">
        <v>0</v>
      </c>
      <c r="N298" s="44">
        <v>0</v>
      </c>
      <c r="O298" s="44">
        <v>0</v>
      </c>
      <c r="P298" s="44">
        <v>986474</v>
      </c>
      <c r="Q298" s="44">
        <v>146684</v>
      </c>
      <c r="R298" s="44">
        <v>87124</v>
      </c>
      <c r="S298" s="44">
        <v>22051</v>
      </c>
      <c r="T298" s="44">
        <v>9200</v>
      </c>
      <c r="U298" s="44">
        <v>91394</v>
      </c>
      <c r="V298" s="44">
        <v>22477</v>
      </c>
      <c r="W298" s="44">
        <v>0</v>
      </c>
      <c r="X298" s="44">
        <v>0</v>
      </c>
      <c r="Y298" s="44">
        <v>0</v>
      </c>
      <c r="Z298" s="44">
        <v>0</v>
      </c>
      <c r="AA298" s="44">
        <v>8644539</v>
      </c>
      <c r="AB298" s="44">
        <v>0</v>
      </c>
    </row>
    <row r="299" spans="1:28" x14ac:dyDescent="0.3">
      <c r="A299" s="46" t="s">
        <v>599</v>
      </c>
      <c r="B299" t="s">
        <v>2415</v>
      </c>
      <c r="C299">
        <v>1</v>
      </c>
      <c r="D299">
        <v>0</v>
      </c>
      <c r="E299" s="44">
        <v>1610240</v>
      </c>
      <c r="F299" s="44">
        <v>0</v>
      </c>
      <c r="G299" s="44">
        <v>151277</v>
      </c>
      <c r="H299" s="44">
        <v>4535</v>
      </c>
      <c r="I299" s="44">
        <v>192970</v>
      </c>
      <c r="J299" s="44">
        <v>77269</v>
      </c>
      <c r="K299" s="44">
        <v>0</v>
      </c>
      <c r="L299" s="44">
        <v>0</v>
      </c>
      <c r="M299" s="44">
        <v>0</v>
      </c>
      <c r="N299" s="44">
        <v>0</v>
      </c>
      <c r="O299" s="44">
        <v>0</v>
      </c>
      <c r="P299" s="44">
        <v>420493</v>
      </c>
      <c r="Q299" s="44">
        <v>56608</v>
      </c>
      <c r="R299" s="44">
        <v>69049</v>
      </c>
      <c r="S299" s="44">
        <v>10441</v>
      </c>
      <c r="T299" s="44">
        <v>4356</v>
      </c>
      <c r="U299" s="44">
        <v>62561</v>
      </c>
      <c r="V299" s="44">
        <v>0</v>
      </c>
      <c r="W299" s="44">
        <v>0</v>
      </c>
      <c r="X299" s="44">
        <v>600000</v>
      </c>
      <c r="Y299" s="44">
        <v>0</v>
      </c>
      <c r="Z299" s="44">
        <v>0</v>
      </c>
      <c r="AA299" s="44">
        <v>3259799</v>
      </c>
      <c r="AB299" s="44">
        <v>0</v>
      </c>
    </row>
    <row r="300" spans="1:28" x14ac:dyDescent="0.3">
      <c r="A300" s="46" t="s">
        <v>663</v>
      </c>
      <c r="B300" t="s">
        <v>1717</v>
      </c>
      <c r="C300">
        <v>1</v>
      </c>
      <c r="D300">
        <v>1</v>
      </c>
      <c r="E300" s="44">
        <v>15420544</v>
      </c>
      <c r="F300" s="44">
        <v>0</v>
      </c>
      <c r="G300" s="44">
        <v>475099</v>
      </c>
      <c r="H300" s="44">
        <v>0</v>
      </c>
      <c r="I300" s="44">
        <v>2828613</v>
      </c>
      <c r="J300" s="44">
        <v>1033045</v>
      </c>
      <c r="K300" s="44">
        <v>0</v>
      </c>
      <c r="L300" s="44">
        <v>0</v>
      </c>
      <c r="M300" s="44">
        <v>0</v>
      </c>
      <c r="N300" s="44">
        <v>0</v>
      </c>
      <c r="O300" s="44">
        <v>0</v>
      </c>
      <c r="P300" s="44">
        <v>2860577</v>
      </c>
      <c r="Q300" s="44">
        <v>1848935</v>
      </c>
      <c r="R300" s="44">
        <v>582225</v>
      </c>
      <c r="S300" s="44">
        <v>71904</v>
      </c>
      <c r="T300" s="44">
        <v>30000</v>
      </c>
      <c r="U300" s="44">
        <v>299580</v>
      </c>
      <c r="V300" s="44">
        <v>70161</v>
      </c>
      <c r="W300" s="44">
        <v>0</v>
      </c>
      <c r="X300" s="44">
        <v>0</v>
      </c>
      <c r="Y300" s="44">
        <v>0</v>
      </c>
      <c r="Z300" s="44">
        <v>0</v>
      </c>
      <c r="AA300" s="44">
        <v>25520683</v>
      </c>
      <c r="AB300" s="44">
        <v>0</v>
      </c>
    </row>
    <row r="301" spans="1:28" x14ac:dyDescent="0.3">
      <c r="A301" s="46" t="s">
        <v>651</v>
      </c>
      <c r="B301" t="s">
        <v>2416</v>
      </c>
      <c r="C301">
        <v>1</v>
      </c>
      <c r="D301">
        <v>0</v>
      </c>
      <c r="E301" s="44">
        <v>25749551</v>
      </c>
      <c r="F301" s="44">
        <v>0</v>
      </c>
      <c r="G301" s="44">
        <v>889779</v>
      </c>
      <c r="H301" s="44">
        <v>0</v>
      </c>
      <c r="I301" s="44">
        <v>4926788</v>
      </c>
      <c r="J301" s="44">
        <v>5496121</v>
      </c>
      <c r="K301" s="44">
        <v>0</v>
      </c>
      <c r="L301" s="44">
        <v>0</v>
      </c>
      <c r="M301" s="44">
        <v>0</v>
      </c>
      <c r="N301" s="44">
        <v>0</v>
      </c>
      <c r="O301" s="44">
        <v>0</v>
      </c>
      <c r="P301" s="44">
        <v>1827820</v>
      </c>
      <c r="Q301" s="44">
        <v>1852399</v>
      </c>
      <c r="R301" s="44">
        <v>982287</v>
      </c>
      <c r="S301" s="44">
        <v>125203</v>
      </c>
      <c r="T301" s="44">
        <v>52238</v>
      </c>
      <c r="U301" s="44">
        <v>543007</v>
      </c>
      <c r="V301" s="44">
        <v>107402</v>
      </c>
      <c r="W301" s="44">
        <v>0</v>
      </c>
      <c r="X301" s="44">
        <v>0</v>
      </c>
      <c r="Y301" s="44">
        <v>0</v>
      </c>
      <c r="Z301" s="44">
        <v>0</v>
      </c>
      <c r="AA301" s="44">
        <v>42552595</v>
      </c>
      <c r="AB301" s="44">
        <v>0</v>
      </c>
    </row>
    <row r="302" spans="1:28" x14ac:dyDescent="0.3">
      <c r="A302" s="46" t="s">
        <v>563</v>
      </c>
      <c r="B302" t="s">
        <v>1719</v>
      </c>
      <c r="C302">
        <v>1</v>
      </c>
      <c r="D302">
        <v>0</v>
      </c>
      <c r="E302" s="44">
        <v>14433578</v>
      </c>
      <c r="F302" s="44">
        <v>0</v>
      </c>
      <c r="G302" s="44">
        <v>630887</v>
      </c>
      <c r="H302" s="44">
        <v>0</v>
      </c>
      <c r="I302" s="44">
        <v>4060435</v>
      </c>
      <c r="J302" s="44">
        <v>3922374</v>
      </c>
      <c r="K302" s="44">
        <v>0</v>
      </c>
      <c r="L302" s="44">
        <v>0</v>
      </c>
      <c r="M302" s="44">
        <v>0</v>
      </c>
      <c r="N302" s="44">
        <v>0</v>
      </c>
      <c r="O302" s="44">
        <v>0</v>
      </c>
      <c r="P302" s="44">
        <v>3318304</v>
      </c>
      <c r="Q302" s="44">
        <v>821911</v>
      </c>
      <c r="R302" s="44">
        <v>516979</v>
      </c>
      <c r="S302" s="44">
        <v>82150</v>
      </c>
      <c r="T302" s="44">
        <v>34275</v>
      </c>
      <c r="U302" s="44">
        <v>328588</v>
      </c>
      <c r="V302" s="44">
        <v>69674</v>
      </c>
      <c r="W302" s="44">
        <v>0</v>
      </c>
      <c r="X302" s="44">
        <v>0</v>
      </c>
      <c r="Y302" s="44">
        <v>0</v>
      </c>
      <c r="Z302" s="44">
        <v>0</v>
      </c>
      <c r="AA302" s="44">
        <v>28219155</v>
      </c>
      <c r="AB302" s="44">
        <v>0</v>
      </c>
    </row>
    <row r="303" spans="1:28" x14ac:dyDescent="0.3">
      <c r="A303" s="46" t="s">
        <v>611</v>
      </c>
      <c r="B303" t="s">
        <v>2417</v>
      </c>
      <c r="C303">
        <v>1</v>
      </c>
      <c r="D303">
        <v>0</v>
      </c>
      <c r="E303" s="44">
        <v>17740415</v>
      </c>
      <c r="F303" s="44">
        <v>0</v>
      </c>
      <c r="G303" s="44">
        <v>417052</v>
      </c>
      <c r="H303" s="44">
        <v>1518</v>
      </c>
      <c r="I303" s="44">
        <v>1195689</v>
      </c>
      <c r="J303" s="44">
        <v>2662424</v>
      </c>
      <c r="K303" s="44">
        <v>0</v>
      </c>
      <c r="L303" s="44">
        <v>0</v>
      </c>
      <c r="M303" s="44">
        <v>0</v>
      </c>
      <c r="N303" s="44">
        <v>0</v>
      </c>
      <c r="O303" s="44">
        <v>0</v>
      </c>
      <c r="P303" s="44">
        <v>1791757</v>
      </c>
      <c r="Q303" s="44">
        <v>60544</v>
      </c>
      <c r="R303" s="44">
        <v>245614</v>
      </c>
      <c r="S303" s="44">
        <v>62362</v>
      </c>
      <c r="T303" s="44">
        <v>26019</v>
      </c>
      <c r="U303" s="44">
        <v>229622</v>
      </c>
      <c r="V303" s="44">
        <v>6145</v>
      </c>
      <c r="W303" s="44">
        <v>0</v>
      </c>
      <c r="X303" s="44">
        <v>567278</v>
      </c>
      <c r="Y303" s="44">
        <v>0</v>
      </c>
      <c r="Z303" s="44">
        <v>0</v>
      </c>
      <c r="AA303" s="44">
        <v>25006439</v>
      </c>
      <c r="AB303" s="44">
        <v>0</v>
      </c>
    </row>
    <row r="304" spans="1:28" x14ac:dyDescent="0.3">
      <c r="A304" s="46" t="s">
        <v>669</v>
      </c>
      <c r="B304" t="s">
        <v>2418</v>
      </c>
      <c r="C304">
        <v>1</v>
      </c>
      <c r="D304">
        <v>0</v>
      </c>
      <c r="E304" s="44">
        <v>37757001</v>
      </c>
      <c r="F304" s="44">
        <v>0</v>
      </c>
      <c r="G304" s="44">
        <v>3531123</v>
      </c>
      <c r="H304" s="44">
        <v>0</v>
      </c>
      <c r="I304" s="44">
        <v>6181826</v>
      </c>
      <c r="J304" s="44">
        <v>2815929</v>
      </c>
      <c r="K304" s="44">
        <v>0</v>
      </c>
      <c r="L304" s="44">
        <v>0</v>
      </c>
      <c r="M304" s="44">
        <v>0</v>
      </c>
      <c r="N304" s="44">
        <v>0</v>
      </c>
      <c r="O304" s="44">
        <v>0</v>
      </c>
      <c r="P304" s="44">
        <v>3155898</v>
      </c>
      <c r="Q304" s="44">
        <v>2824958</v>
      </c>
      <c r="R304" s="44">
        <v>1670864</v>
      </c>
      <c r="S304" s="44">
        <v>82285</v>
      </c>
      <c r="T304" s="44">
        <v>34331</v>
      </c>
      <c r="U304" s="44">
        <v>337908</v>
      </c>
      <c r="V304" s="44">
        <v>91057</v>
      </c>
      <c r="W304" s="44">
        <v>0</v>
      </c>
      <c r="X304" s="44">
        <v>1492138</v>
      </c>
      <c r="Y304" s="44">
        <v>0</v>
      </c>
      <c r="Z304" s="44">
        <v>0</v>
      </c>
      <c r="AA304" s="44">
        <v>59975318</v>
      </c>
      <c r="AB304" s="44">
        <v>938797</v>
      </c>
    </row>
    <row r="305" spans="1:28" x14ac:dyDescent="0.3">
      <c r="A305" s="46" t="s">
        <v>573</v>
      </c>
      <c r="B305" t="s">
        <v>1722</v>
      </c>
      <c r="C305">
        <v>1</v>
      </c>
      <c r="D305">
        <v>0</v>
      </c>
      <c r="E305" s="44">
        <v>1724786</v>
      </c>
      <c r="F305" s="44">
        <v>0</v>
      </c>
      <c r="G305" s="44">
        <v>136611</v>
      </c>
      <c r="H305" s="44">
        <v>0</v>
      </c>
      <c r="I305" s="44">
        <v>521570</v>
      </c>
      <c r="J305" s="44">
        <v>144022</v>
      </c>
      <c r="K305" s="44">
        <v>0</v>
      </c>
      <c r="L305" s="44">
        <v>0</v>
      </c>
      <c r="M305" s="44">
        <v>0</v>
      </c>
      <c r="N305" s="44">
        <v>0</v>
      </c>
      <c r="O305" s="44">
        <v>0</v>
      </c>
      <c r="P305" s="44">
        <v>791072</v>
      </c>
      <c r="Q305" s="44">
        <v>36850</v>
      </c>
      <c r="R305" s="44">
        <v>200593</v>
      </c>
      <c r="S305" s="44">
        <v>26020</v>
      </c>
      <c r="T305" s="44">
        <v>10856</v>
      </c>
      <c r="U305" s="44">
        <v>109102</v>
      </c>
      <c r="V305" s="44">
        <v>7314</v>
      </c>
      <c r="W305" s="44">
        <v>0</v>
      </c>
      <c r="X305" s="44">
        <v>0</v>
      </c>
      <c r="Y305" s="44">
        <v>13288</v>
      </c>
      <c r="Z305" s="44">
        <v>0</v>
      </c>
      <c r="AA305" s="44">
        <v>3722084</v>
      </c>
      <c r="AB305" s="44">
        <v>0</v>
      </c>
    </row>
    <row r="306" spans="1:28" x14ac:dyDescent="0.3">
      <c r="A306" s="46" t="s">
        <v>647</v>
      </c>
      <c r="B306" t="s">
        <v>2419</v>
      </c>
      <c r="C306">
        <v>1</v>
      </c>
      <c r="D306">
        <v>0</v>
      </c>
      <c r="E306" s="44">
        <v>3185119</v>
      </c>
      <c r="F306" s="44">
        <v>0</v>
      </c>
      <c r="G306" s="44">
        <v>250393</v>
      </c>
      <c r="H306" s="44">
        <v>0</v>
      </c>
      <c r="I306" s="44">
        <v>1193030</v>
      </c>
      <c r="J306" s="44">
        <v>746843</v>
      </c>
      <c r="K306" s="44">
        <v>0</v>
      </c>
      <c r="L306" s="44">
        <v>0</v>
      </c>
      <c r="M306" s="44">
        <v>0</v>
      </c>
      <c r="N306" s="44">
        <v>0</v>
      </c>
      <c r="O306" s="44">
        <v>0</v>
      </c>
      <c r="P306" s="44">
        <v>1133709</v>
      </c>
      <c r="Q306" s="44">
        <v>108222</v>
      </c>
      <c r="R306" s="44">
        <v>210070</v>
      </c>
      <c r="S306" s="44">
        <v>48325</v>
      </c>
      <c r="T306" s="44">
        <v>20163</v>
      </c>
      <c r="U306" s="44">
        <v>199215</v>
      </c>
      <c r="V306" s="44">
        <v>11398</v>
      </c>
      <c r="W306" s="44">
        <v>0</v>
      </c>
      <c r="X306" s="44">
        <v>54525</v>
      </c>
      <c r="Y306" s="44">
        <v>0</v>
      </c>
      <c r="Z306" s="44">
        <v>0</v>
      </c>
      <c r="AA306" s="44">
        <v>7161012</v>
      </c>
      <c r="AB306" s="44">
        <v>0</v>
      </c>
    </row>
    <row r="307" spans="1:28" x14ac:dyDescent="0.3">
      <c r="A307" s="46" t="s">
        <v>641</v>
      </c>
      <c r="B307" t="s">
        <v>1724</v>
      </c>
      <c r="C307">
        <v>1</v>
      </c>
      <c r="D307">
        <v>0</v>
      </c>
      <c r="E307" s="44">
        <v>5399098</v>
      </c>
      <c r="F307" s="44">
        <v>0</v>
      </c>
      <c r="G307" s="44">
        <v>361671</v>
      </c>
      <c r="H307" s="44">
        <v>4083</v>
      </c>
      <c r="I307" s="44">
        <v>1086703</v>
      </c>
      <c r="J307" s="44">
        <v>1329409</v>
      </c>
      <c r="K307" s="44">
        <v>0</v>
      </c>
      <c r="L307" s="44">
        <v>0</v>
      </c>
      <c r="M307" s="44">
        <v>0</v>
      </c>
      <c r="N307" s="44">
        <v>0</v>
      </c>
      <c r="O307" s="44">
        <v>0</v>
      </c>
      <c r="P307" s="44">
        <v>860359</v>
      </c>
      <c r="Q307" s="44">
        <v>429539</v>
      </c>
      <c r="R307" s="44">
        <v>575412</v>
      </c>
      <c r="S307" s="44">
        <v>83573</v>
      </c>
      <c r="T307" s="44">
        <v>34869</v>
      </c>
      <c r="U307" s="44">
        <v>343850</v>
      </c>
      <c r="V307" s="44">
        <v>17281</v>
      </c>
      <c r="W307" s="44">
        <v>0</v>
      </c>
      <c r="X307" s="44">
        <v>601723</v>
      </c>
      <c r="Y307" s="44">
        <v>41592</v>
      </c>
      <c r="Z307" s="44">
        <v>0</v>
      </c>
      <c r="AA307" s="44">
        <v>11169162</v>
      </c>
      <c r="AB307" s="44">
        <v>0</v>
      </c>
    </row>
    <row r="308" spans="1:28" x14ac:dyDescent="0.3">
      <c r="A308" s="46" t="s">
        <v>625</v>
      </c>
      <c r="B308" t="s">
        <v>2420</v>
      </c>
      <c r="C308">
        <v>1</v>
      </c>
      <c r="D308">
        <v>0</v>
      </c>
      <c r="E308" s="44">
        <v>3799829</v>
      </c>
      <c r="F308" s="44">
        <v>0</v>
      </c>
      <c r="G308" s="44">
        <v>458062</v>
      </c>
      <c r="H308" s="44">
        <v>0</v>
      </c>
      <c r="I308" s="44">
        <v>420085</v>
      </c>
      <c r="J308" s="44">
        <v>726260</v>
      </c>
      <c r="K308" s="44">
        <v>0</v>
      </c>
      <c r="L308" s="44">
        <v>0</v>
      </c>
      <c r="M308" s="44">
        <v>0</v>
      </c>
      <c r="N308" s="44">
        <v>0</v>
      </c>
      <c r="O308" s="44">
        <v>0</v>
      </c>
      <c r="P308" s="44">
        <v>579263</v>
      </c>
      <c r="Q308" s="44">
        <v>314940</v>
      </c>
      <c r="R308" s="44">
        <v>72285</v>
      </c>
      <c r="S308" s="44">
        <v>29226</v>
      </c>
      <c r="T308" s="44">
        <v>12194</v>
      </c>
      <c r="U308" s="44">
        <v>107471</v>
      </c>
      <c r="V308" s="44">
        <v>20019</v>
      </c>
      <c r="W308" s="44">
        <v>0</v>
      </c>
      <c r="X308" s="44">
        <v>148500</v>
      </c>
      <c r="Y308" s="44">
        <v>0</v>
      </c>
      <c r="Z308" s="44">
        <v>0</v>
      </c>
      <c r="AA308" s="44">
        <v>6688134</v>
      </c>
      <c r="AB308" s="44">
        <v>0</v>
      </c>
    </row>
    <row r="309" spans="1:28" x14ac:dyDescent="0.3">
      <c r="A309" s="46" t="s">
        <v>617</v>
      </c>
      <c r="B309" t="s">
        <v>2421</v>
      </c>
      <c r="C309">
        <v>1</v>
      </c>
      <c r="D309">
        <v>0</v>
      </c>
      <c r="E309" s="44">
        <v>2802108</v>
      </c>
      <c r="F309" s="44">
        <v>0</v>
      </c>
      <c r="G309" s="44">
        <v>215117</v>
      </c>
      <c r="H309" s="44">
        <v>0</v>
      </c>
      <c r="I309" s="44">
        <v>213349</v>
      </c>
      <c r="J309" s="44">
        <v>265732</v>
      </c>
      <c r="K309" s="44">
        <v>0</v>
      </c>
      <c r="L309" s="44">
        <v>0</v>
      </c>
      <c r="M309" s="44">
        <v>0</v>
      </c>
      <c r="N309" s="44">
        <v>0</v>
      </c>
      <c r="O309" s="44">
        <v>0</v>
      </c>
      <c r="P309" s="44">
        <v>614506</v>
      </c>
      <c r="Q309" s="44">
        <v>247415</v>
      </c>
      <c r="R309" s="44">
        <v>186025</v>
      </c>
      <c r="S309" s="44">
        <v>58662</v>
      </c>
      <c r="T309" s="44">
        <v>24475</v>
      </c>
      <c r="U309" s="44">
        <v>202768</v>
      </c>
      <c r="V309" s="44">
        <v>0</v>
      </c>
      <c r="W309" s="44">
        <v>0</v>
      </c>
      <c r="X309" s="44">
        <v>0</v>
      </c>
      <c r="Y309" s="44">
        <v>3434</v>
      </c>
      <c r="Z309" s="44">
        <v>0</v>
      </c>
      <c r="AA309" s="44">
        <v>4833591</v>
      </c>
      <c r="AB309" s="44">
        <v>0</v>
      </c>
    </row>
    <row r="310" spans="1:28" x14ac:dyDescent="0.3">
      <c r="A310" s="46" t="s">
        <v>589</v>
      </c>
      <c r="B310" t="s">
        <v>2422</v>
      </c>
      <c r="C310">
        <v>1</v>
      </c>
      <c r="D310">
        <v>0</v>
      </c>
      <c r="E310" s="44">
        <v>6053309</v>
      </c>
      <c r="F310" s="44">
        <v>0</v>
      </c>
      <c r="G310" s="44">
        <v>452843</v>
      </c>
      <c r="H310" s="44">
        <v>8877</v>
      </c>
      <c r="I310" s="44">
        <v>602245</v>
      </c>
      <c r="J310" s="44">
        <v>279541</v>
      </c>
      <c r="K310" s="44">
        <v>0</v>
      </c>
      <c r="L310" s="44">
        <v>0</v>
      </c>
      <c r="M310" s="44">
        <v>0</v>
      </c>
      <c r="N310" s="44">
        <v>0</v>
      </c>
      <c r="O310" s="44">
        <v>0</v>
      </c>
      <c r="P310" s="44">
        <v>940150</v>
      </c>
      <c r="Q310" s="44">
        <v>210019</v>
      </c>
      <c r="R310" s="44">
        <v>340340</v>
      </c>
      <c r="S310" s="44">
        <v>121158</v>
      </c>
      <c r="T310" s="44">
        <v>50550</v>
      </c>
      <c r="U310" s="44">
        <v>498620</v>
      </c>
      <c r="V310" s="44">
        <v>0</v>
      </c>
      <c r="W310" s="44">
        <v>0</v>
      </c>
      <c r="X310" s="44">
        <v>654324</v>
      </c>
      <c r="Y310" s="44">
        <v>33711</v>
      </c>
      <c r="Z310" s="44">
        <v>0</v>
      </c>
      <c r="AA310" s="44">
        <v>10245687</v>
      </c>
      <c r="AB310" s="44">
        <v>0</v>
      </c>
    </row>
    <row r="311" spans="1:28" x14ac:dyDescent="0.3">
      <c r="A311" s="46" t="s">
        <v>593</v>
      </c>
      <c r="B311" t="s">
        <v>2423</v>
      </c>
      <c r="C311">
        <v>1</v>
      </c>
      <c r="D311">
        <v>0</v>
      </c>
      <c r="E311" s="44">
        <v>7205900</v>
      </c>
      <c r="F311" s="44">
        <v>0</v>
      </c>
      <c r="G311" s="44">
        <v>425196</v>
      </c>
      <c r="H311" s="44">
        <v>0</v>
      </c>
      <c r="I311" s="44">
        <v>1258842</v>
      </c>
      <c r="J311" s="44">
        <v>1667407</v>
      </c>
      <c r="K311" s="44">
        <v>0</v>
      </c>
      <c r="L311" s="44">
        <v>0</v>
      </c>
      <c r="M311" s="44">
        <v>0</v>
      </c>
      <c r="N311" s="44">
        <v>0</v>
      </c>
      <c r="O311" s="44">
        <v>0</v>
      </c>
      <c r="P311" s="44">
        <v>1392642</v>
      </c>
      <c r="Q311" s="44">
        <v>361211</v>
      </c>
      <c r="R311" s="44">
        <v>542701</v>
      </c>
      <c r="S311" s="44">
        <v>65867</v>
      </c>
      <c r="T311" s="44">
        <v>27481</v>
      </c>
      <c r="U311" s="44">
        <v>244650</v>
      </c>
      <c r="V311" s="44">
        <v>40009</v>
      </c>
      <c r="W311" s="44">
        <v>0</v>
      </c>
      <c r="X311" s="44">
        <v>148500</v>
      </c>
      <c r="Y311" s="44">
        <v>0</v>
      </c>
      <c r="Z311" s="44">
        <v>0</v>
      </c>
      <c r="AA311" s="44">
        <v>13380406</v>
      </c>
      <c r="AB311" s="44">
        <v>0</v>
      </c>
    </row>
    <row r="312" spans="1:28" x14ac:dyDescent="0.3">
      <c r="A312" s="46" t="s">
        <v>623</v>
      </c>
      <c r="B312" t="s">
        <v>2424</v>
      </c>
      <c r="C312">
        <v>1</v>
      </c>
      <c r="D312">
        <v>0</v>
      </c>
      <c r="E312" s="44">
        <v>4332121</v>
      </c>
      <c r="F312" s="44">
        <v>0</v>
      </c>
      <c r="G312" s="44">
        <v>290733</v>
      </c>
      <c r="H312" s="44">
        <v>0</v>
      </c>
      <c r="I312" s="44">
        <v>823645</v>
      </c>
      <c r="J312" s="44">
        <v>711979</v>
      </c>
      <c r="K312" s="44">
        <v>0</v>
      </c>
      <c r="L312" s="44">
        <v>0</v>
      </c>
      <c r="M312" s="44">
        <v>0</v>
      </c>
      <c r="N312" s="44">
        <v>0</v>
      </c>
      <c r="O312" s="44">
        <v>0</v>
      </c>
      <c r="P312" s="44">
        <v>1159798</v>
      </c>
      <c r="Q312" s="44">
        <v>218166</v>
      </c>
      <c r="R312" s="44">
        <v>99463</v>
      </c>
      <c r="S312" s="44">
        <v>74945</v>
      </c>
      <c r="T312" s="44">
        <v>31269</v>
      </c>
      <c r="U312" s="44">
        <v>190419</v>
      </c>
      <c r="V312" s="44">
        <v>13923</v>
      </c>
      <c r="W312" s="44">
        <v>0</v>
      </c>
      <c r="X312" s="44">
        <v>145800</v>
      </c>
      <c r="Y312" s="44">
        <v>0</v>
      </c>
      <c r="Z312" s="44">
        <v>0</v>
      </c>
      <c r="AA312" s="44">
        <v>8092261</v>
      </c>
      <c r="AB312" s="44">
        <v>0</v>
      </c>
    </row>
    <row r="313" spans="1:28" x14ac:dyDescent="0.3">
      <c r="A313" s="46" t="s">
        <v>567</v>
      </c>
      <c r="B313" t="s">
        <v>2425</v>
      </c>
      <c r="C313">
        <v>1</v>
      </c>
      <c r="D313">
        <v>0</v>
      </c>
      <c r="E313" s="44">
        <v>3169300</v>
      </c>
      <c r="F313" s="44">
        <v>0</v>
      </c>
      <c r="G313" s="44">
        <v>233260</v>
      </c>
      <c r="H313" s="44">
        <v>0</v>
      </c>
      <c r="I313" s="44">
        <v>114951</v>
      </c>
      <c r="J313" s="44">
        <v>371714</v>
      </c>
      <c r="K313" s="44">
        <v>0</v>
      </c>
      <c r="L313" s="44">
        <v>0</v>
      </c>
      <c r="M313" s="44">
        <v>0</v>
      </c>
      <c r="N313" s="44">
        <v>0</v>
      </c>
      <c r="O313" s="44">
        <v>0</v>
      </c>
      <c r="P313" s="44">
        <v>812705</v>
      </c>
      <c r="Q313" s="44">
        <v>38895</v>
      </c>
      <c r="R313" s="44">
        <v>69097</v>
      </c>
      <c r="S313" s="44">
        <v>20493</v>
      </c>
      <c r="T313" s="44">
        <v>8550</v>
      </c>
      <c r="U313" s="44">
        <v>85045</v>
      </c>
      <c r="V313" s="44">
        <v>2185</v>
      </c>
      <c r="W313" s="44">
        <v>0</v>
      </c>
      <c r="X313" s="44">
        <v>0</v>
      </c>
      <c r="Y313" s="44">
        <v>0</v>
      </c>
      <c r="Z313" s="44">
        <v>0</v>
      </c>
      <c r="AA313" s="44">
        <v>4926195</v>
      </c>
      <c r="AB313" s="44">
        <v>0</v>
      </c>
    </row>
    <row r="314" spans="1:28" x14ac:dyDescent="0.3">
      <c r="A314" s="46" t="s">
        <v>631</v>
      </c>
      <c r="B314" t="s">
        <v>2426</v>
      </c>
      <c r="C314">
        <v>1</v>
      </c>
      <c r="D314">
        <v>0</v>
      </c>
      <c r="E314" s="44">
        <v>2977778</v>
      </c>
      <c r="F314" s="44">
        <v>0</v>
      </c>
      <c r="G314" s="44">
        <v>212171</v>
      </c>
      <c r="H314" s="44">
        <v>0</v>
      </c>
      <c r="I314" s="44">
        <v>273539</v>
      </c>
      <c r="J314" s="44">
        <v>271667</v>
      </c>
      <c r="K314" s="44">
        <v>0</v>
      </c>
      <c r="L314" s="44">
        <v>0</v>
      </c>
      <c r="M314" s="44">
        <v>0</v>
      </c>
      <c r="N314" s="44">
        <v>0</v>
      </c>
      <c r="O314" s="44">
        <v>0</v>
      </c>
      <c r="P314" s="44">
        <v>1017997</v>
      </c>
      <c r="Q314" s="44">
        <v>207215</v>
      </c>
      <c r="R314" s="44">
        <v>198064</v>
      </c>
      <c r="S314" s="44">
        <v>43906</v>
      </c>
      <c r="T314" s="44">
        <v>18319</v>
      </c>
      <c r="U314" s="44">
        <v>167411</v>
      </c>
      <c r="V314" s="44">
        <v>0</v>
      </c>
      <c r="W314" s="44">
        <v>0</v>
      </c>
      <c r="X314" s="44">
        <v>0</v>
      </c>
      <c r="Y314" s="44">
        <v>20389</v>
      </c>
      <c r="Z314" s="44">
        <v>0</v>
      </c>
      <c r="AA314" s="44">
        <v>5408456</v>
      </c>
      <c r="AB314" s="44">
        <v>0</v>
      </c>
    </row>
    <row r="315" spans="1:28" x14ac:dyDescent="0.3">
      <c r="A315" s="46" t="s">
        <v>653</v>
      </c>
      <c r="B315" t="s">
        <v>2427</v>
      </c>
      <c r="C315">
        <v>1</v>
      </c>
      <c r="D315">
        <v>0</v>
      </c>
      <c r="E315" s="44">
        <v>8527586</v>
      </c>
      <c r="F315" s="44">
        <v>0</v>
      </c>
      <c r="G315" s="44">
        <v>697595</v>
      </c>
      <c r="H315" s="44">
        <v>0</v>
      </c>
      <c r="I315" s="44">
        <v>2127290</v>
      </c>
      <c r="J315" s="44">
        <v>1276709</v>
      </c>
      <c r="K315" s="44">
        <v>0</v>
      </c>
      <c r="L315" s="44">
        <v>0</v>
      </c>
      <c r="M315" s="44">
        <v>0</v>
      </c>
      <c r="N315" s="44">
        <v>0</v>
      </c>
      <c r="O315" s="44">
        <v>0</v>
      </c>
      <c r="P315" s="44">
        <v>3724467</v>
      </c>
      <c r="Q315" s="44">
        <v>412310</v>
      </c>
      <c r="R315" s="44">
        <v>490273</v>
      </c>
      <c r="S315" s="44">
        <v>107946</v>
      </c>
      <c r="T315" s="44">
        <v>45038</v>
      </c>
      <c r="U315" s="44">
        <v>402566</v>
      </c>
      <c r="V315" s="44">
        <v>41504</v>
      </c>
      <c r="W315" s="44">
        <v>0</v>
      </c>
      <c r="X315" s="44">
        <v>0</v>
      </c>
      <c r="Y315" s="44">
        <v>0</v>
      </c>
      <c r="Z315" s="44">
        <v>0</v>
      </c>
      <c r="AA315" s="44">
        <v>17853284</v>
      </c>
      <c r="AB315" s="44">
        <v>0</v>
      </c>
    </row>
    <row r="316" spans="1:28" x14ac:dyDescent="0.3">
      <c r="A316" s="46" t="s">
        <v>609</v>
      </c>
      <c r="B316" t="s">
        <v>2428</v>
      </c>
      <c r="C316">
        <v>1</v>
      </c>
      <c r="D316">
        <v>0</v>
      </c>
      <c r="E316" s="44">
        <v>2633693</v>
      </c>
      <c r="F316" s="44">
        <v>0</v>
      </c>
      <c r="G316" s="44">
        <v>167690</v>
      </c>
      <c r="H316" s="44">
        <v>0</v>
      </c>
      <c r="I316" s="44">
        <v>289746</v>
      </c>
      <c r="J316" s="44">
        <v>106913</v>
      </c>
      <c r="K316" s="44">
        <v>0</v>
      </c>
      <c r="L316" s="44">
        <v>0</v>
      </c>
      <c r="M316" s="44">
        <v>0</v>
      </c>
      <c r="N316" s="44">
        <v>0</v>
      </c>
      <c r="O316" s="44">
        <v>0</v>
      </c>
      <c r="P316" s="44">
        <v>716992</v>
      </c>
      <c r="Q316" s="44">
        <v>0</v>
      </c>
      <c r="R316" s="44">
        <v>81036</v>
      </c>
      <c r="S316" s="44">
        <v>37884</v>
      </c>
      <c r="T316" s="44">
        <v>15806</v>
      </c>
      <c r="U316" s="44">
        <v>145043</v>
      </c>
      <c r="V316" s="44">
        <v>0</v>
      </c>
      <c r="W316" s="44">
        <v>0</v>
      </c>
      <c r="X316" s="44">
        <v>0</v>
      </c>
      <c r="Y316" s="44">
        <v>0</v>
      </c>
      <c r="Z316" s="44">
        <v>0</v>
      </c>
      <c r="AA316" s="44">
        <v>4194803</v>
      </c>
      <c r="AB316" s="44">
        <v>0</v>
      </c>
    </row>
    <row r="317" spans="1:28" x14ac:dyDescent="0.3">
      <c r="A317" s="46" t="s">
        <v>639</v>
      </c>
      <c r="B317" t="s">
        <v>2429</v>
      </c>
      <c r="C317">
        <v>1</v>
      </c>
      <c r="D317">
        <v>0</v>
      </c>
      <c r="E317" s="44">
        <v>11408701</v>
      </c>
      <c r="F317" s="44">
        <v>0</v>
      </c>
      <c r="G317" s="44">
        <v>1623853</v>
      </c>
      <c r="H317" s="44">
        <v>0</v>
      </c>
      <c r="I317" s="44">
        <v>2173869</v>
      </c>
      <c r="J317" s="44">
        <v>1575409</v>
      </c>
      <c r="K317" s="44">
        <v>0</v>
      </c>
      <c r="L317" s="44">
        <v>0</v>
      </c>
      <c r="M317" s="44">
        <v>0</v>
      </c>
      <c r="N317" s="44">
        <v>0</v>
      </c>
      <c r="O317" s="44">
        <v>0</v>
      </c>
      <c r="P317" s="44">
        <v>2452776</v>
      </c>
      <c r="Q317" s="44">
        <v>502193</v>
      </c>
      <c r="R317" s="44">
        <v>550614</v>
      </c>
      <c r="S317" s="44">
        <v>76698</v>
      </c>
      <c r="T317" s="44">
        <v>32000</v>
      </c>
      <c r="U317" s="44">
        <v>309715</v>
      </c>
      <c r="V317" s="44">
        <v>48942</v>
      </c>
      <c r="W317" s="44">
        <v>0</v>
      </c>
      <c r="X317" s="44">
        <v>0</v>
      </c>
      <c r="Y317" s="44">
        <v>0</v>
      </c>
      <c r="Z317" s="44">
        <v>0</v>
      </c>
      <c r="AA317" s="44">
        <v>20754770</v>
      </c>
      <c r="AB317" s="44">
        <v>0</v>
      </c>
    </row>
    <row r="318" spans="1:28" x14ac:dyDescent="0.3">
      <c r="A318" s="46" t="s">
        <v>635</v>
      </c>
      <c r="B318" t="s">
        <v>2430</v>
      </c>
      <c r="C318">
        <v>1</v>
      </c>
      <c r="D318">
        <v>0</v>
      </c>
      <c r="E318" s="44">
        <v>1773571</v>
      </c>
      <c r="F318" s="44">
        <v>0</v>
      </c>
      <c r="G318" s="44">
        <v>122398</v>
      </c>
      <c r="H318" s="44">
        <v>0</v>
      </c>
      <c r="I318" s="44">
        <v>194146</v>
      </c>
      <c r="J318" s="44">
        <v>245606</v>
      </c>
      <c r="K318" s="44">
        <v>0</v>
      </c>
      <c r="L318" s="44">
        <v>0</v>
      </c>
      <c r="M318" s="44">
        <v>0</v>
      </c>
      <c r="N318" s="44">
        <v>0</v>
      </c>
      <c r="O318" s="44">
        <v>0</v>
      </c>
      <c r="P318" s="44">
        <v>584030</v>
      </c>
      <c r="Q318" s="44">
        <v>59924</v>
      </c>
      <c r="R318" s="44">
        <v>155045</v>
      </c>
      <c r="S318" s="44">
        <v>33375</v>
      </c>
      <c r="T318" s="44">
        <v>13925</v>
      </c>
      <c r="U318" s="44">
        <v>114170</v>
      </c>
      <c r="V318" s="44">
        <v>0</v>
      </c>
      <c r="W318" s="44">
        <v>0</v>
      </c>
      <c r="X318" s="44">
        <v>80440</v>
      </c>
      <c r="Y318" s="44">
        <v>851</v>
      </c>
      <c r="Z318" s="44">
        <v>0</v>
      </c>
      <c r="AA318" s="44">
        <v>3377481</v>
      </c>
      <c r="AB318" s="44">
        <v>0</v>
      </c>
    </row>
    <row r="319" spans="1:28" x14ac:dyDescent="0.3">
      <c r="A319" s="46" t="s">
        <v>603</v>
      </c>
      <c r="B319" t="s">
        <v>2431</v>
      </c>
      <c r="C319">
        <v>1</v>
      </c>
      <c r="D319">
        <v>0</v>
      </c>
      <c r="E319" s="44">
        <v>3451540</v>
      </c>
      <c r="F319" s="44">
        <v>0</v>
      </c>
      <c r="G319" s="44">
        <v>239788</v>
      </c>
      <c r="H319" s="44">
        <v>0</v>
      </c>
      <c r="I319" s="44">
        <v>463831</v>
      </c>
      <c r="J319" s="44">
        <v>292080</v>
      </c>
      <c r="K319" s="44">
        <v>0</v>
      </c>
      <c r="L319" s="44">
        <v>0</v>
      </c>
      <c r="M319" s="44">
        <v>0</v>
      </c>
      <c r="N319" s="44">
        <v>0</v>
      </c>
      <c r="O319" s="44">
        <v>0</v>
      </c>
      <c r="P319" s="44">
        <v>880485</v>
      </c>
      <c r="Q319" s="44">
        <v>175507</v>
      </c>
      <c r="R319" s="44">
        <v>49048</v>
      </c>
      <c r="S319" s="44">
        <v>54093</v>
      </c>
      <c r="T319" s="44">
        <v>22569</v>
      </c>
      <c r="U319" s="44">
        <v>191351</v>
      </c>
      <c r="V319" s="44">
        <v>1748</v>
      </c>
      <c r="W319" s="44">
        <v>0</v>
      </c>
      <c r="X319" s="44">
        <v>0</v>
      </c>
      <c r="Y319" s="44">
        <v>17623</v>
      </c>
      <c r="Z319" s="44">
        <v>0</v>
      </c>
      <c r="AA319" s="44">
        <v>5839663</v>
      </c>
      <c r="AB319" s="44">
        <v>0</v>
      </c>
    </row>
    <row r="320" spans="1:28" x14ac:dyDescent="0.3">
      <c r="A320" s="46" t="s">
        <v>597</v>
      </c>
      <c r="B320" t="s">
        <v>2432</v>
      </c>
      <c r="C320">
        <v>1</v>
      </c>
      <c r="D320">
        <v>0</v>
      </c>
      <c r="E320" s="44">
        <v>12362994</v>
      </c>
      <c r="F320" s="44">
        <v>0</v>
      </c>
      <c r="G320" s="44">
        <v>938243</v>
      </c>
      <c r="H320" s="44">
        <v>0</v>
      </c>
      <c r="I320" s="44">
        <v>2261996</v>
      </c>
      <c r="J320" s="44">
        <v>862487</v>
      </c>
      <c r="K320" s="44">
        <v>0</v>
      </c>
      <c r="L320" s="44">
        <v>0</v>
      </c>
      <c r="M320" s="44">
        <v>0</v>
      </c>
      <c r="N320" s="44">
        <v>0</v>
      </c>
      <c r="O320" s="44">
        <v>0</v>
      </c>
      <c r="P320" s="44">
        <v>1579676</v>
      </c>
      <c r="Q320" s="44">
        <v>639791</v>
      </c>
      <c r="R320" s="44">
        <v>689768</v>
      </c>
      <c r="S320" s="44">
        <v>97235</v>
      </c>
      <c r="T320" s="44">
        <v>40569</v>
      </c>
      <c r="U320" s="44">
        <v>336452</v>
      </c>
      <c r="V320" s="44">
        <v>47125</v>
      </c>
      <c r="W320" s="44">
        <v>0</v>
      </c>
      <c r="X320" s="44">
        <v>0</v>
      </c>
      <c r="Y320" s="44">
        <v>0</v>
      </c>
      <c r="Z320" s="44">
        <v>0</v>
      </c>
      <c r="AA320" s="44">
        <v>19856336</v>
      </c>
      <c r="AB320" s="44">
        <v>0</v>
      </c>
    </row>
    <row r="321" spans="1:28" x14ac:dyDescent="0.3">
      <c r="A321" s="46" t="s">
        <v>637</v>
      </c>
      <c r="B321" t="s">
        <v>2433</v>
      </c>
      <c r="C321">
        <v>1</v>
      </c>
      <c r="D321">
        <v>0</v>
      </c>
      <c r="E321" s="44">
        <v>12325274</v>
      </c>
      <c r="F321" s="44">
        <v>0</v>
      </c>
      <c r="G321" s="44">
        <v>1440012</v>
      </c>
      <c r="H321" s="44">
        <v>0</v>
      </c>
      <c r="I321" s="44">
        <v>1656247</v>
      </c>
      <c r="J321" s="44">
        <v>3095359</v>
      </c>
      <c r="K321" s="44">
        <v>0</v>
      </c>
      <c r="L321" s="44">
        <v>0</v>
      </c>
      <c r="M321" s="44">
        <v>0</v>
      </c>
      <c r="N321" s="44">
        <v>0</v>
      </c>
      <c r="O321" s="44">
        <v>0</v>
      </c>
      <c r="P321" s="44">
        <v>1498223</v>
      </c>
      <c r="Q321" s="44">
        <v>252768</v>
      </c>
      <c r="R321" s="44">
        <v>149129</v>
      </c>
      <c r="S321" s="44">
        <v>45494</v>
      </c>
      <c r="T321" s="44">
        <v>18981</v>
      </c>
      <c r="U321" s="44">
        <v>171896</v>
      </c>
      <c r="V321" s="44">
        <v>39099</v>
      </c>
      <c r="W321" s="44">
        <v>0</v>
      </c>
      <c r="X321" s="44">
        <v>0</v>
      </c>
      <c r="Y321" s="44">
        <v>12802</v>
      </c>
      <c r="Z321" s="44">
        <v>0</v>
      </c>
      <c r="AA321" s="44">
        <v>20705284</v>
      </c>
      <c r="AB321" s="44">
        <v>0</v>
      </c>
    </row>
    <row r="322" spans="1:28" x14ac:dyDescent="0.3">
      <c r="A322" s="46" t="s">
        <v>565</v>
      </c>
      <c r="B322" t="s">
        <v>2434</v>
      </c>
      <c r="C322">
        <v>1</v>
      </c>
      <c r="D322">
        <v>0</v>
      </c>
      <c r="E322" s="44">
        <v>7049158</v>
      </c>
      <c r="F322" s="44">
        <v>0</v>
      </c>
      <c r="G322" s="44">
        <v>1867818</v>
      </c>
      <c r="H322" s="44">
        <v>235</v>
      </c>
      <c r="I322" s="44">
        <v>353520</v>
      </c>
      <c r="J322" s="44">
        <v>1236210</v>
      </c>
      <c r="K322" s="44">
        <v>0</v>
      </c>
      <c r="L322" s="44">
        <v>0</v>
      </c>
      <c r="M322" s="44">
        <v>0</v>
      </c>
      <c r="N322" s="44">
        <v>0</v>
      </c>
      <c r="O322" s="44">
        <v>0</v>
      </c>
      <c r="P322" s="44">
        <v>1691228</v>
      </c>
      <c r="Q322" s="44">
        <v>458700</v>
      </c>
      <c r="R322" s="44">
        <v>168281</v>
      </c>
      <c r="S322" s="44">
        <v>44446</v>
      </c>
      <c r="T322" s="44">
        <v>18544</v>
      </c>
      <c r="U322" s="44">
        <v>177721</v>
      </c>
      <c r="V322" s="44">
        <v>30803</v>
      </c>
      <c r="W322" s="44">
        <v>0</v>
      </c>
      <c r="X322" s="44">
        <v>0</v>
      </c>
      <c r="Y322" s="44">
        <v>0</v>
      </c>
      <c r="Z322" s="44">
        <v>0</v>
      </c>
      <c r="AA322" s="44">
        <v>13096664</v>
      </c>
      <c r="AB322" s="44">
        <v>0</v>
      </c>
    </row>
    <row r="323" spans="1:28" x14ac:dyDescent="0.3">
      <c r="A323" s="46" t="s">
        <v>577</v>
      </c>
      <c r="B323" t="s">
        <v>2435</v>
      </c>
      <c r="C323">
        <v>1</v>
      </c>
      <c r="D323">
        <v>0</v>
      </c>
      <c r="E323" s="44">
        <v>19753557</v>
      </c>
      <c r="F323" s="44">
        <v>0</v>
      </c>
      <c r="G323" s="44">
        <v>3243907</v>
      </c>
      <c r="H323" s="44">
        <v>10881</v>
      </c>
      <c r="I323" s="44">
        <v>3519000</v>
      </c>
      <c r="J323" s="44">
        <v>1094761</v>
      </c>
      <c r="K323" s="44">
        <v>0</v>
      </c>
      <c r="L323" s="44">
        <v>0</v>
      </c>
      <c r="M323" s="44">
        <v>0</v>
      </c>
      <c r="N323" s="44">
        <v>0</v>
      </c>
      <c r="O323" s="44">
        <v>0</v>
      </c>
      <c r="P323" s="44">
        <v>1996125</v>
      </c>
      <c r="Q323" s="44">
        <v>1161118</v>
      </c>
      <c r="R323" s="44">
        <v>368834</v>
      </c>
      <c r="S323" s="44">
        <v>84517</v>
      </c>
      <c r="T323" s="44">
        <v>35263</v>
      </c>
      <c r="U323" s="44">
        <v>344782</v>
      </c>
      <c r="V323" s="44">
        <v>59803</v>
      </c>
      <c r="W323" s="44">
        <v>0</v>
      </c>
      <c r="X323" s="44">
        <v>419194</v>
      </c>
      <c r="Y323" s="44">
        <v>0</v>
      </c>
      <c r="Z323" s="44">
        <v>0</v>
      </c>
      <c r="AA323" s="44">
        <v>32091742</v>
      </c>
      <c r="AB323" s="44">
        <v>0</v>
      </c>
    </row>
    <row r="324" spans="1:28" x14ac:dyDescent="0.3">
      <c r="A324" s="46" t="s">
        <v>619</v>
      </c>
      <c r="B324" t="s">
        <v>2436</v>
      </c>
      <c r="C324">
        <v>1</v>
      </c>
      <c r="D324">
        <v>0</v>
      </c>
      <c r="E324" s="44">
        <v>16564629</v>
      </c>
      <c r="F324" s="44">
        <v>0</v>
      </c>
      <c r="G324" s="44">
        <v>2035976</v>
      </c>
      <c r="H324" s="44">
        <v>0</v>
      </c>
      <c r="I324" s="44">
        <v>3829242</v>
      </c>
      <c r="J324" s="44">
        <v>2829927</v>
      </c>
      <c r="K324" s="44">
        <v>0</v>
      </c>
      <c r="L324" s="44">
        <v>0</v>
      </c>
      <c r="M324" s="44">
        <v>0</v>
      </c>
      <c r="N324" s="44">
        <v>0</v>
      </c>
      <c r="O324" s="44">
        <v>0</v>
      </c>
      <c r="P324" s="44">
        <v>3132873</v>
      </c>
      <c r="Q324" s="44">
        <v>934548</v>
      </c>
      <c r="R324" s="44">
        <v>821025</v>
      </c>
      <c r="S324" s="44">
        <v>106028</v>
      </c>
      <c r="T324" s="44">
        <v>44238</v>
      </c>
      <c r="U324" s="44">
        <v>434836</v>
      </c>
      <c r="V324" s="44">
        <v>65089</v>
      </c>
      <c r="W324" s="44">
        <v>0</v>
      </c>
      <c r="X324" s="44">
        <v>0</v>
      </c>
      <c r="Y324" s="44">
        <v>0</v>
      </c>
      <c r="Z324" s="44">
        <v>0</v>
      </c>
      <c r="AA324" s="44">
        <v>30798411</v>
      </c>
      <c r="AB324" s="44">
        <v>0</v>
      </c>
    </row>
    <row r="325" spans="1:28" x14ac:dyDescent="0.3">
      <c r="A325" s="46" t="s">
        <v>672</v>
      </c>
      <c r="B325" t="s">
        <v>2437</v>
      </c>
      <c r="C325">
        <v>1</v>
      </c>
      <c r="D325">
        <v>1</v>
      </c>
      <c r="E325" s="44">
        <v>8094006866</v>
      </c>
      <c r="F325" s="44">
        <v>0</v>
      </c>
      <c r="G325" s="44">
        <v>0</v>
      </c>
      <c r="H325" s="44">
        <v>2697068</v>
      </c>
      <c r="I325" s="44">
        <v>597216879</v>
      </c>
      <c r="J325" s="44">
        <v>1372502239</v>
      </c>
      <c r="K325" s="44">
        <v>0</v>
      </c>
      <c r="L325" s="44">
        <v>0</v>
      </c>
      <c r="M325" s="44">
        <v>28529703</v>
      </c>
      <c r="N325" s="44">
        <v>123961968</v>
      </c>
      <c r="O325" s="44">
        <v>34963632</v>
      </c>
      <c r="P325" s="44">
        <v>0</v>
      </c>
      <c r="Q325" s="44">
        <v>245407067</v>
      </c>
      <c r="R325" s="44">
        <v>170829331</v>
      </c>
      <c r="S325" s="44">
        <v>19062305</v>
      </c>
      <c r="T325" s="44">
        <v>7953231</v>
      </c>
      <c r="U325" s="44">
        <v>73571847</v>
      </c>
      <c r="V325" s="44">
        <v>12287169</v>
      </c>
      <c r="W325" s="44">
        <v>0</v>
      </c>
      <c r="X325" s="44">
        <v>550858443</v>
      </c>
      <c r="Y325" s="44">
        <v>0</v>
      </c>
      <c r="Z325" s="44">
        <v>1200000</v>
      </c>
      <c r="AA325" s="44">
        <v>11335047748</v>
      </c>
      <c r="AB325" s="44">
        <v>117696335</v>
      </c>
    </row>
    <row r="326" spans="1:28" x14ac:dyDescent="0.3">
      <c r="A326" s="46" t="s">
        <v>677</v>
      </c>
      <c r="B326" t="s">
        <v>1753</v>
      </c>
      <c r="C326">
        <v>1</v>
      </c>
      <c r="D326">
        <v>0</v>
      </c>
      <c r="E326" s="44">
        <v>9707695</v>
      </c>
      <c r="F326" s="44">
        <v>0</v>
      </c>
      <c r="G326" s="44">
        <v>491475</v>
      </c>
      <c r="H326" s="44">
        <v>0</v>
      </c>
      <c r="I326" s="44">
        <v>1662548</v>
      </c>
      <c r="J326" s="44">
        <v>3403301</v>
      </c>
      <c r="K326" s="44">
        <v>0</v>
      </c>
      <c r="L326" s="44">
        <v>0</v>
      </c>
      <c r="M326" s="44">
        <v>0</v>
      </c>
      <c r="N326" s="44">
        <v>0</v>
      </c>
      <c r="O326" s="44">
        <v>0</v>
      </c>
      <c r="P326" s="44">
        <v>1107240</v>
      </c>
      <c r="Q326" s="44">
        <v>312256</v>
      </c>
      <c r="R326" s="44">
        <v>492371</v>
      </c>
      <c r="S326" s="44">
        <v>33705</v>
      </c>
      <c r="T326" s="44">
        <v>14063</v>
      </c>
      <c r="U326" s="44">
        <v>127801</v>
      </c>
      <c r="V326" s="44">
        <v>30329</v>
      </c>
      <c r="W326" s="44">
        <v>0</v>
      </c>
      <c r="X326" s="44">
        <v>142720</v>
      </c>
      <c r="Y326" s="44">
        <v>0</v>
      </c>
      <c r="Z326" s="44">
        <v>0</v>
      </c>
      <c r="AA326" s="44">
        <v>17525504</v>
      </c>
      <c r="AB326" s="44">
        <v>0</v>
      </c>
    </row>
    <row r="327" spans="1:28" x14ac:dyDescent="0.3">
      <c r="A327" s="46" t="s">
        <v>679</v>
      </c>
      <c r="B327" t="s">
        <v>2438</v>
      </c>
      <c r="C327">
        <v>1</v>
      </c>
      <c r="D327">
        <v>0</v>
      </c>
      <c r="E327" s="44">
        <v>37392534</v>
      </c>
      <c r="F327" s="44">
        <v>0</v>
      </c>
      <c r="G327" s="44">
        <v>0</v>
      </c>
      <c r="H327" s="44">
        <v>0</v>
      </c>
      <c r="I327" s="44">
        <v>4664312</v>
      </c>
      <c r="J327" s="44">
        <v>6108745</v>
      </c>
      <c r="K327" s="44">
        <v>0</v>
      </c>
      <c r="L327" s="44">
        <v>0</v>
      </c>
      <c r="M327" s="44">
        <v>0</v>
      </c>
      <c r="N327" s="44">
        <v>0</v>
      </c>
      <c r="O327" s="44">
        <v>0</v>
      </c>
      <c r="P327" s="44">
        <v>3036353</v>
      </c>
      <c r="Q327" s="44">
        <v>619889</v>
      </c>
      <c r="R327" s="44">
        <v>2959179</v>
      </c>
      <c r="S327" s="44">
        <v>70990</v>
      </c>
      <c r="T327" s="44">
        <v>29619</v>
      </c>
      <c r="U327" s="44">
        <v>282571</v>
      </c>
      <c r="V327" s="44">
        <v>90485</v>
      </c>
      <c r="W327" s="44">
        <v>0</v>
      </c>
      <c r="X327" s="44">
        <v>739947</v>
      </c>
      <c r="Y327" s="44">
        <v>0</v>
      </c>
      <c r="Z327" s="44">
        <v>0</v>
      </c>
      <c r="AA327" s="44">
        <v>55994624</v>
      </c>
      <c r="AB327" s="44">
        <v>0</v>
      </c>
    </row>
    <row r="328" spans="1:28" x14ac:dyDescent="0.3">
      <c r="A328" s="46" t="s">
        <v>681</v>
      </c>
      <c r="B328" t="s">
        <v>2439</v>
      </c>
      <c r="C328">
        <v>1</v>
      </c>
      <c r="D328">
        <v>0</v>
      </c>
      <c r="E328" s="44">
        <v>13156351</v>
      </c>
      <c r="F328" s="44">
        <v>0</v>
      </c>
      <c r="G328" s="44">
        <v>0</v>
      </c>
      <c r="H328" s="44">
        <v>0</v>
      </c>
      <c r="I328" s="44">
        <v>2504701</v>
      </c>
      <c r="J328" s="44">
        <v>925936</v>
      </c>
      <c r="K328" s="44">
        <v>0</v>
      </c>
      <c r="L328" s="44">
        <v>0</v>
      </c>
      <c r="M328" s="44">
        <v>0</v>
      </c>
      <c r="N328" s="44">
        <v>0</v>
      </c>
      <c r="O328" s="44">
        <v>0</v>
      </c>
      <c r="P328" s="44">
        <v>1212256</v>
      </c>
      <c r="Q328" s="44">
        <v>222705</v>
      </c>
      <c r="R328" s="44">
        <v>406024</v>
      </c>
      <c r="S328" s="44">
        <v>20433</v>
      </c>
      <c r="T328" s="44">
        <v>8525</v>
      </c>
      <c r="U328" s="44">
        <v>81201</v>
      </c>
      <c r="V328" s="44">
        <v>25416</v>
      </c>
      <c r="W328" s="44">
        <v>0</v>
      </c>
      <c r="X328" s="44">
        <v>287676</v>
      </c>
      <c r="Y328" s="44">
        <v>0</v>
      </c>
      <c r="Z328" s="44">
        <v>0</v>
      </c>
      <c r="AA328" s="44">
        <v>18851224</v>
      </c>
      <c r="AB328" s="44">
        <v>0</v>
      </c>
    </row>
    <row r="329" spans="1:28" x14ac:dyDescent="0.3">
      <c r="A329" s="46" t="s">
        <v>685</v>
      </c>
      <c r="B329" t="s">
        <v>1756</v>
      </c>
      <c r="C329">
        <v>1</v>
      </c>
      <c r="D329">
        <v>0</v>
      </c>
      <c r="E329" s="44">
        <v>21210980</v>
      </c>
      <c r="F329" s="44">
        <v>0</v>
      </c>
      <c r="G329" s="44">
        <v>0</v>
      </c>
      <c r="H329" s="44">
        <v>2037</v>
      </c>
      <c r="I329" s="44">
        <v>4283391</v>
      </c>
      <c r="J329" s="44">
        <v>3709834</v>
      </c>
      <c r="K329" s="44">
        <v>0</v>
      </c>
      <c r="L329" s="44">
        <v>0</v>
      </c>
      <c r="M329" s="44">
        <v>0</v>
      </c>
      <c r="N329" s="44">
        <v>0</v>
      </c>
      <c r="O329" s="44">
        <v>0</v>
      </c>
      <c r="P329" s="44">
        <v>2613016</v>
      </c>
      <c r="Q329" s="44">
        <v>725482</v>
      </c>
      <c r="R329" s="44">
        <v>927968</v>
      </c>
      <c r="S329" s="44">
        <v>62062</v>
      </c>
      <c r="T329" s="44">
        <v>25894</v>
      </c>
      <c r="U329" s="44">
        <v>225719</v>
      </c>
      <c r="V329" s="44">
        <v>70282</v>
      </c>
      <c r="W329" s="44">
        <v>0</v>
      </c>
      <c r="X329" s="44">
        <v>830208</v>
      </c>
      <c r="Y329" s="44">
        <v>0</v>
      </c>
      <c r="Z329" s="44">
        <v>0</v>
      </c>
      <c r="AA329" s="44">
        <v>34686873</v>
      </c>
      <c r="AB329" s="44">
        <v>0</v>
      </c>
    </row>
    <row r="330" spans="1:28" x14ac:dyDescent="0.3">
      <c r="A330" s="46" t="s">
        <v>683</v>
      </c>
      <c r="B330" t="s">
        <v>2440</v>
      </c>
      <c r="C330">
        <v>1</v>
      </c>
      <c r="D330">
        <v>0</v>
      </c>
      <c r="E330" s="44">
        <v>83999238</v>
      </c>
      <c r="F330" s="44">
        <v>39587</v>
      </c>
      <c r="G330" s="44">
        <v>0</v>
      </c>
      <c r="H330" s="44">
        <v>46399</v>
      </c>
      <c r="I330" s="44">
        <v>7810363</v>
      </c>
      <c r="J330" s="44">
        <v>12818117</v>
      </c>
      <c r="K330" s="44">
        <v>0</v>
      </c>
      <c r="L330" s="44">
        <v>0</v>
      </c>
      <c r="M330" s="44">
        <v>0</v>
      </c>
      <c r="N330" s="44">
        <v>0</v>
      </c>
      <c r="O330" s="44">
        <v>0</v>
      </c>
      <c r="P330" s="44">
        <v>4803946</v>
      </c>
      <c r="Q330" s="44">
        <v>1409042</v>
      </c>
      <c r="R330" s="44">
        <v>3966455</v>
      </c>
      <c r="S330" s="44">
        <v>105354</v>
      </c>
      <c r="T330" s="44">
        <v>43956</v>
      </c>
      <c r="U330" s="44">
        <v>445729</v>
      </c>
      <c r="V330" s="44">
        <v>145349</v>
      </c>
      <c r="W330" s="44">
        <v>0</v>
      </c>
      <c r="X330" s="44">
        <v>4354139</v>
      </c>
      <c r="Y330" s="44">
        <v>0</v>
      </c>
      <c r="Z330" s="44">
        <v>0</v>
      </c>
      <c r="AA330" s="44">
        <v>119987674</v>
      </c>
      <c r="AB330" s="44">
        <v>733330</v>
      </c>
    </row>
    <row r="331" spans="1:28" x14ac:dyDescent="0.3">
      <c r="A331" s="46" t="s">
        <v>687</v>
      </c>
      <c r="B331" t="s">
        <v>2441</v>
      </c>
      <c r="C331">
        <v>1</v>
      </c>
      <c r="D331">
        <v>0</v>
      </c>
      <c r="E331" s="44">
        <v>29122268</v>
      </c>
      <c r="F331" s="44">
        <v>0</v>
      </c>
      <c r="G331" s="44">
        <v>0</v>
      </c>
      <c r="H331" s="44">
        <v>0</v>
      </c>
      <c r="I331" s="44">
        <v>2723182</v>
      </c>
      <c r="J331" s="44">
        <v>6234308</v>
      </c>
      <c r="K331" s="44">
        <v>0</v>
      </c>
      <c r="L331" s="44">
        <v>0</v>
      </c>
      <c r="M331" s="44">
        <v>0</v>
      </c>
      <c r="N331" s="44">
        <v>0</v>
      </c>
      <c r="O331" s="44">
        <v>0</v>
      </c>
      <c r="P331" s="44">
        <v>2491395</v>
      </c>
      <c r="Q331" s="44">
        <v>1493153</v>
      </c>
      <c r="R331" s="44">
        <v>1343914</v>
      </c>
      <c r="S331" s="44">
        <v>52085</v>
      </c>
      <c r="T331" s="44">
        <v>21731</v>
      </c>
      <c r="U331" s="44">
        <v>215409</v>
      </c>
      <c r="V331" s="44">
        <v>62350</v>
      </c>
      <c r="W331" s="44">
        <v>0</v>
      </c>
      <c r="X331" s="44">
        <v>289290</v>
      </c>
      <c r="Y331" s="44">
        <v>79824</v>
      </c>
      <c r="Z331" s="44">
        <v>0</v>
      </c>
      <c r="AA331" s="44">
        <v>44128909</v>
      </c>
      <c r="AB331" s="44">
        <v>0</v>
      </c>
    </row>
    <row r="332" spans="1:28" x14ac:dyDescent="0.3">
      <c r="A332" s="46" t="s">
        <v>691</v>
      </c>
      <c r="B332" t="s">
        <v>2442</v>
      </c>
      <c r="C332">
        <v>1</v>
      </c>
      <c r="D332">
        <v>0</v>
      </c>
      <c r="E332" s="44">
        <v>12015447</v>
      </c>
      <c r="F332" s="44">
        <v>0</v>
      </c>
      <c r="G332" s="44">
        <v>0</v>
      </c>
      <c r="H332" s="44">
        <v>4715</v>
      </c>
      <c r="I332" s="44">
        <v>3082852</v>
      </c>
      <c r="J332" s="44">
        <v>2297518</v>
      </c>
      <c r="K332" s="44">
        <v>0</v>
      </c>
      <c r="L332" s="44">
        <v>0</v>
      </c>
      <c r="M332" s="44">
        <v>0</v>
      </c>
      <c r="N332" s="44">
        <v>0</v>
      </c>
      <c r="O332" s="44">
        <v>0</v>
      </c>
      <c r="P332" s="44">
        <v>1340235</v>
      </c>
      <c r="Q332" s="44">
        <v>487014</v>
      </c>
      <c r="R332" s="44">
        <v>649526</v>
      </c>
      <c r="S332" s="44">
        <v>44536</v>
      </c>
      <c r="T332" s="44">
        <v>18581</v>
      </c>
      <c r="U332" s="44">
        <v>182148</v>
      </c>
      <c r="V332" s="44">
        <v>50794</v>
      </c>
      <c r="W332" s="44">
        <v>0</v>
      </c>
      <c r="X332" s="44">
        <v>103040</v>
      </c>
      <c r="Y332" s="44">
        <v>0</v>
      </c>
      <c r="Z332" s="44">
        <v>0</v>
      </c>
      <c r="AA332" s="44">
        <v>20276406</v>
      </c>
      <c r="AB332" s="44">
        <v>0</v>
      </c>
    </row>
    <row r="333" spans="1:28" x14ac:dyDescent="0.3">
      <c r="A333" s="46" t="s">
        <v>689</v>
      </c>
      <c r="B333" t="s">
        <v>1760</v>
      </c>
      <c r="C333">
        <v>1</v>
      </c>
      <c r="D333">
        <v>0</v>
      </c>
      <c r="E333" s="44">
        <v>10256381</v>
      </c>
      <c r="F333" s="44">
        <v>0</v>
      </c>
      <c r="G333" s="44">
        <v>0</v>
      </c>
      <c r="H333" s="44">
        <v>0</v>
      </c>
      <c r="I333" s="44">
        <v>1615593</v>
      </c>
      <c r="J333" s="44">
        <v>659442</v>
      </c>
      <c r="K333" s="44">
        <v>0</v>
      </c>
      <c r="L333" s="44">
        <v>0</v>
      </c>
      <c r="M333" s="44">
        <v>0</v>
      </c>
      <c r="N333" s="44">
        <v>0</v>
      </c>
      <c r="O333" s="44">
        <v>0</v>
      </c>
      <c r="P333" s="44">
        <v>1267411</v>
      </c>
      <c r="Q333" s="44">
        <v>340058</v>
      </c>
      <c r="R333" s="44">
        <v>425600</v>
      </c>
      <c r="S333" s="44">
        <v>18725</v>
      </c>
      <c r="T333" s="44">
        <v>7813</v>
      </c>
      <c r="U333" s="44">
        <v>74502</v>
      </c>
      <c r="V333" s="44">
        <v>23474</v>
      </c>
      <c r="W333" s="44">
        <v>0</v>
      </c>
      <c r="X333" s="44">
        <v>117776</v>
      </c>
      <c r="Y333" s="44">
        <v>0</v>
      </c>
      <c r="Z333" s="44">
        <v>0</v>
      </c>
      <c r="AA333" s="44">
        <v>14806775</v>
      </c>
      <c r="AB333" s="44">
        <v>0</v>
      </c>
    </row>
    <row r="334" spans="1:28" x14ac:dyDescent="0.3">
      <c r="A334" s="46" t="s">
        <v>675</v>
      </c>
      <c r="B334" t="s">
        <v>2443</v>
      </c>
      <c r="C334">
        <v>1</v>
      </c>
      <c r="D334">
        <v>0</v>
      </c>
      <c r="E334" s="44">
        <v>5250642</v>
      </c>
      <c r="F334" s="44">
        <v>0</v>
      </c>
      <c r="G334" s="44">
        <v>0</v>
      </c>
      <c r="H334" s="44">
        <v>0</v>
      </c>
      <c r="I334" s="44">
        <v>1085921</v>
      </c>
      <c r="J334" s="44">
        <v>804474</v>
      </c>
      <c r="K334" s="44">
        <v>0</v>
      </c>
      <c r="L334" s="44">
        <v>0</v>
      </c>
      <c r="M334" s="44">
        <v>0</v>
      </c>
      <c r="N334" s="44">
        <v>0</v>
      </c>
      <c r="O334" s="44">
        <v>0</v>
      </c>
      <c r="P334" s="44">
        <v>781543</v>
      </c>
      <c r="Q334" s="44">
        <v>208590</v>
      </c>
      <c r="R334" s="44">
        <v>194264</v>
      </c>
      <c r="S334" s="44">
        <v>10890</v>
      </c>
      <c r="T334" s="44">
        <v>4544</v>
      </c>
      <c r="U334" s="44">
        <v>42697</v>
      </c>
      <c r="V334" s="44">
        <v>13582</v>
      </c>
      <c r="W334" s="44">
        <v>0</v>
      </c>
      <c r="X334" s="44">
        <v>107223</v>
      </c>
      <c r="Y334" s="44">
        <v>0</v>
      </c>
      <c r="Z334" s="44">
        <v>0</v>
      </c>
      <c r="AA334" s="44">
        <v>8504370</v>
      </c>
      <c r="AB334" s="44">
        <v>0</v>
      </c>
    </row>
    <row r="335" spans="1:28" x14ac:dyDescent="0.3">
      <c r="A335" s="46" t="s">
        <v>693</v>
      </c>
      <c r="B335" t="s">
        <v>2444</v>
      </c>
      <c r="C335">
        <v>1</v>
      </c>
      <c r="D335">
        <v>0</v>
      </c>
      <c r="E335" s="44">
        <v>9659104</v>
      </c>
      <c r="F335" s="44">
        <v>0</v>
      </c>
      <c r="G335" s="44">
        <v>0</v>
      </c>
      <c r="H335" s="44">
        <v>0</v>
      </c>
      <c r="I335" s="44">
        <v>1387073</v>
      </c>
      <c r="J335" s="44">
        <v>1480106</v>
      </c>
      <c r="K335" s="44">
        <v>0</v>
      </c>
      <c r="L335" s="44">
        <v>0</v>
      </c>
      <c r="M335" s="44">
        <v>0</v>
      </c>
      <c r="N335" s="44">
        <v>0</v>
      </c>
      <c r="O335" s="44">
        <v>0</v>
      </c>
      <c r="P335" s="44">
        <v>1095725</v>
      </c>
      <c r="Q335" s="44">
        <v>200447</v>
      </c>
      <c r="R335" s="44">
        <v>265136</v>
      </c>
      <c r="S335" s="44">
        <v>16193</v>
      </c>
      <c r="T335" s="44">
        <v>6756</v>
      </c>
      <c r="U335" s="44">
        <v>66580</v>
      </c>
      <c r="V335" s="44">
        <v>18731</v>
      </c>
      <c r="W335" s="44">
        <v>0</v>
      </c>
      <c r="X335" s="44">
        <v>131516</v>
      </c>
      <c r="Y335" s="44">
        <v>0</v>
      </c>
      <c r="Z335" s="44">
        <v>0</v>
      </c>
      <c r="AA335" s="44">
        <v>14327367</v>
      </c>
      <c r="AB335" s="44">
        <v>0</v>
      </c>
    </row>
    <row r="336" spans="1:28" x14ac:dyDescent="0.3">
      <c r="A336" s="46" t="s">
        <v>696</v>
      </c>
      <c r="B336" t="s">
        <v>2445</v>
      </c>
      <c r="C336">
        <v>1</v>
      </c>
      <c r="D336">
        <v>0</v>
      </c>
      <c r="E336" s="44">
        <v>12108662</v>
      </c>
      <c r="F336" s="44">
        <v>0</v>
      </c>
      <c r="G336" s="44">
        <v>0</v>
      </c>
      <c r="H336" s="44">
        <v>0</v>
      </c>
      <c r="I336" s="44">
        <v>1971655</v>
      </c>
      <c r="J336" s="44">
        <v>1901927</v>
      </c>
      <c r="K336" s="44">
        <v>158103</v>
      </c>
      <c r="L336" s="44">
        <v>0</v>
      </c>
      <c r="M336" s="44">
        <v>0</v>
      </c>
      <c r="N336" s="44">
        <v>0</v>
      </c>
      <c r="O336" s="44">
        <v>0</v>
      </c>
      <c r="P336" s="44">
        <v>1192796</v>
      </c>
      <c r="Q336" s="44">
        <v>121204</v>
      </c>
      <c r="R336" s="44">
        <v>211998</v>
      </c>
      <c r="S336" s="44">
        <v>17377</v>
      </c>
      <c r="T336" s="44">
        <v>7250</v>
      </c>
      <c r="U336" s="44">
        <v>67978</v>
      </c>
      <c r="V336" s="44">
        <v>18359</v>
      </c>
      <c r="W336" s="44">
        <v>0</v>
      </c>
      <c r="X336" s="44">
        <v>140626</v>
      </c>
      <c r="Y336" s="44">
        <v>0</v>
      </c>
      <c r="Z336" s="44">
        <v>0</v>
      </c>
      <c r="AA336" s="44">
        <v>17917935</v>
      </c>
      <c r="AB336" s="44">
        <v>100000</v>
      </c>
    </row>
    <row r="337" spans="1:28" x14ac:dyDescent="0.3">
      <c r="A337" s="46" t="s">
        <v>698</v>
      </c>
      <c r="B337" t="s">
        <v>2446</v>
      </c>
      <c r="C337">
        <v>1</v>
      </c>
      <c r="D337">
        <v>0</v>
      </c>
      <c r="E337" s="44">
        <v>25612881</v>
      </c>
      <c r="F337" s="44">
        <v>0</v>
      </c>
      <c r="G337" s="44">
        <v>0</v>
      </c>
      <c r="H337" s="44">
        <v>0</v>
      </c>
      <c r="I337" s="44">
        <v>3467743</v>
      </c>
      <c r="J337" s="44">
        <v>5303536</v>
      </c>
      <c r="K337" s="44">
        <v>0</v>
      </c>
      <c r="L337" s="44">
        <v>0</v>
      </c>
      <c r="M337" s="44">
        <v>0</v>
      </c>
      <c r="N337" s="44">
        <v>0</v>
      </c>
      <c r="O337" s="44">
        <v>0</v>
      </c>
      <c r="P337" s="44">
        <v>2545195</v>
      </c>
      <c r="Q337" s="44">
        <v>600862</v>
      </c>
      <c r="R337" s="44">
        <v>355951</v>
      </c>
      <c r="S337" s="44">
        <v>30080</v>
      </c>
      <c r="T337" s="44">
        <v>12550</v>
      </c>
      <c r="U337" s="44">
        <v>116384</v>
      </c>
      <c r="V337" s="44">
        <v>38146</v>
      </c>
      <c r="W337" s="44">
        <v>0</v>
      </c>
      <c r="X337" s="44">
        <v>452605</v>
      </c>
      <c r="Y337" s="44">
        <v>0</v>
      </c>
      <c r="Z337" s="44">
        <v>0</v>
      </c>
      <c r="AA337" s="44">
        <v>38535933</v>
      </c>
      <c r="AB337" s="44">
        <v>243929</v>
      </c>
    </row>
    <row r="338" spans="1:28" x14ac:dyDescent="0.3">
      <c r="A338" s="46" t="s">
        <v>700</v>
      </c>
      <c r="B338" t="s">
        <v>2447</v>
      </c>
      <c r="C338">
        <v>1</v>
      </c>
      <c r="D338">
        <v>0</v>
      </c>
      <c r="E338" s="44">
        <v>6719850</v>
      </c>
      <c r="F338" s="44">
        <v>0</v>
      </c>
      <c r="G338" s="44">
        <v>0</v>
      </c>
      <c r="H338" s="44">
        <v>0</v>
      </c>
      <c r="I338" s="44">
        <v>866533</v>
      </c>
      <c r="J338" s="44">
        <v>1515938</v>
      </c>
      <c r="K338" s="44">
        <v>0</v>
      </c>
      <c r="L338" s="44">
        <v>0</v>
      </c>
      <c r="M338" s="44">
        <v>0</v>
      </c>
      <c r="N338" s="44">
        <v>0</v>
      </c>
      <c r="O338" s="44">
        <v>0</v>
      </c>
      <c r="P338" s="44">
        <v>1505881</v>
      </c>
      <c r="Q338" s="44">
        <v>95623</v>
      </c>
      <c r="R338" s="44">
        <v>188355</v>
      </c>
      <c r="S338" s="44">
        <v>19324</v>
      </c>
      <c r="T338" s="44">
        <v>8063</v>
      </c>
      <c r="U338" s="44">
        <v>75143</v>
      </c>
      <c r="V338" s="44">
        <v>23101</v>
      </c>
      <c r="W338" s="44">
        <v>0</v>
      </c>
      <c r="X338" s="44">
        <v>0</v>
      </c>
      <c r="Y338" s="44">
        <v>0</v>
      </c>
      <c r="Z338" s="44">
        <v>0</v>
      </c>
      <c r="AA338" s="44">
        <v>11017811</v>
      </c>
      <c r="AB338" s="44">
        <v>0</v>
      </c>
    </row>
    <row r="339" spans="1:28" x14ac:dyDescent="0.3">
      <c r="A339" s="46" t="s">
        <v>704</v>
      </c>
      <c r="B339" t="s">
        <v>2448</v>
      </c>
      <c r="C339">
        <v>1</v>
      </c>
      <c r="D339">
        <v>0</v>
      </c>
      <c r="E339" s="44">
        <v>7793167</v>
      </c>
      <c r="F339" s="44">
        <v>0</v>
      </c>
      <c r="G339" s="44">
        <v>0</v>
      </c>
      <c r="H339" s="44">
        <v>2234</v>
      </c>
      <c r="I339" s="44">
        <v>1873835</v>
      </c>
      <c r="J339" s="44">
        <v>2556182</v>
      </c>
      <c r="K339" s="44">
        <v>0</v>
      </c>
      <c r="L339" s="44">
        <v>0</v>
      </c>
      <c r="M339" s="44">
        <v>0</v>
      </c>
      <c r="N339" s="44">
        <v>0</v>
      </c>
      <c r="O339" s="44">
        <v>0</v>
      </c>
      <c r="P339" s="44">
        <v>2089635</v>
      </c>
      <c r="Q339" s="44">
        <v>323314</v>
      </c>
      <c r="R339" s="44">
        <v>240076</v>
      </c>
      <c r="S339" s="44">
        <v>39517</v>
      </c>
      <c r="T339" s="44">
        <v>16488</v>
      </c>
      <c r="U339" s="44">
        <v>152207</v>
      </c>
      <c r="V339" s="44">
        <v>43538</v>
      </c>
      <c r="W339" s="44">
        <v>0</v>
      </c>
      <c r="X339" s="44">
        <v>0</v>
      </c>
      <c r="Y339" s="44">
        <v>12636</v>
      </c>
      <c r="Z339" s="44">
        <v>0</v>
      </c>
      <c r="AA339" s="44">
        <v>15142829</v>
      </c>
      <c r="AB339" s="44">
        <v>0</v>
      </c>
    </row>
    <row r="340" spans="1:28" x14ac:dyDescent="0.3">
      <c r="A340" s="46" t="s">
        <v>706</v>
      </c>
      <c r="B340" t="s">
        <v>1767</v>
      </c>
      <c r="C340">
        <v>1</v>
      </c>
      <c r="D340">
        <v>0</v>
      </c>
      <c r="E340" s="44">
        <v>2469172</v>
      </c>
      <c r="F340" s="44">
        <v>0</v>
      </c>
      <c r="G340" s="44">
        <v>0</v>
      </c>
      <c r="H340" s="44">
        <v>0</v>
      </c>
      <c r="I340" s="44">
        <v>462938</v>
      </c>
      <c r="J340" s="44">
        <v>525660</v>
      </c>
      <c r="K340" s="44">
        <v>0</v>
      </c>
      <c r="L340" s="44">
        <v>0</v>
      </c>
      <c r="M340" s="44">
        <v>0</v>
      </c>
      <c r="N340" s="44">
        <v>0</v>
      </c>
      <c r="O340" s="44">
        <v>0</v>
      </c>
      <c r="P340" s="44">
        <v>1001167</v>
      </c>
      <c r="Q340" s="44">
        <v>27284</v>
      </c>
      <c r="R340" s="44">
        <v>67504</v>
      </c>
      <c r="S340" s="44">
        <v>8658</v>
      </c>
      <c r="T340" s="44">
        <v>3613</v>
      </c>
      <c r="U340" s="44">
        <v>34309</v>
      </c>
      <c r="V340" s="44">
        <v>9203</v>
      </c>
      <c r="W340" s="44">
        <v>0</v>
      </c>
      <c r="X340" s="44">
        <v>0</v>
      </c>
      <c r="Y340" s="44">
        <v>0</v>
      </c>
      <c r="Z340" s="44">
        <v>0</v>
      </c>
      <c r="AA340" s="44">
        <v>4609508</v>
      </c>
      <c r="AB340" s="44">
        <v>0</v>
      </c>
    </row>
    <row r="341" spans="1:28" x14ac:dyDescent="0.3">
      <c r="A341" s="46" t="s">
        <v>714</v>
      </c>
      <c r="B341" t="s">
        <v>1768</v>
      </c>
      <c r="C341">
        <v>1</v>
      </c>
      <c r="D341">
        <v>0</v>
      </c>
      <c r="E341" s="44">
        <v>8584263</v>
      </c>
      <c r="F341" s="44">
        <v>0</v>
      </c>
      <c r="G341" s="44">
        <v>0</v>
      </c>
      <c r="H341" s="44">
        <v>630</v>
      </c>
      <c r="I341" s="44">
        <v>1301423</v>
      </c>
      <c r="J341" s="44">
        <v>2879243</v>
      </c>
      <c r="K341" s="44">
        <v>100444</v>
      </c>
      <c r="L341" s="44">
        <v>0</v>
      </c>
      <c r="M341" s="44">
        <v>0</v>
      </c>
      <c r="N341" s="44">
        <v>0</v>
      </c>
      <c r="O341" s="44">
        <v>0</v>
      </c>
      <c r="P341" s="44">
        <v>1141472</v>
      </c>
      <c r="Q341" s="44">
        <v>268669</v>
      </c>
      <c r="R341" s="44">
        <v>137915</v>
      </c>
      <c r="S341" s="44">
        <v>14995</v>
      </c>
      <c r="T341" s="44">
        <v>6256</v>
      </c>
      <c r="U341" s="44">
        <v>59066</v>
      </c>
      <c r="V341" s="44">
        <v>19016</v>
      </c>
      <c r="W341" s="44">
        <v>0</v>
      </c>
      <c r="X341" s="44">
        <v>101808</v>
      </c>
      <c r="Y341" s="44">
        <v>0</v>
      </c>
      <c r="Z341" s="44">
        <v>0</v>
      </c>
      <c r="AA341" s="44">
        <v>14615200</v>
      </c>
      <c r="AB341" s="44">
        <v>0</v>
      </c>
    </row>
    <row r="342" spans="1:28" x14ac:dyDescent="0.3">
      <c r="A342" s="46" t="s">
        <v>710</v>
      </c>
      <c r="B342" t="s">
        <v>2449</v>
      </c>
      <c r="C342">
        <v>1</v>
      </c>
      <c r="D342">
        <v>0</v>
      </c>
      <c r="E342" s="44">
        <v>4875802</v>
      </c>
      <c r="F342" s="44">
        <v>0</v>
      </c>
      <c r="G342" s="44">
        <v>203231</v>
      </c>
      <c r="H342" s="44">
        <v>0</v>
      </c>
      <c r="I342" s="44">
        <v>615197</v>
      </c>
      <c r="J342" s="44">
        <v>840093</v>
      </c>
      <c r="K342" s="44">
        <v>0</v>
      </c>
      <c r="L342" s="44">
        <v>0</v>
      </c>
      <c r="M342" s="44">
        <v>0</v>
      </c>
      <c r="N342" s="44">
        <v>0</v>
      </c>
      <c r="O342" s="44">
        <v>0</v>
      </c>
      <c r="P342" s="44">
        <v>546033</v>
      </c>
      <c r="Q342" s="44">
        <v>24299</v>
      </c>
      <c r="R342" s="44">
        <v>71595</v>
      </c>
      <c r="S342" s="44">
        <v>6157</v>
      </c>
      <c r="T342" s="44">
        <v>2569</v>
      </c>
      <c r="U342" s="44">
        <v>23591</v>
      </c>
      <c r="V342" s="44">
        <v>6266</v>
      </c>
      <c r="W342" s="44">
        <v>0</v>
      </c>
      <c r="X342" s="44">
        <v>61587</v>
      </c>
      <c r="Y342" s="44">
        <v>0</v>
      </c>
      <c r="Z342" s="44">
        <v>0</v>
      </c>
      <c r="AA342" s="44">
        <v>7276420</v>
      </c>
      <c r="AB342" s="44">
        <v>100000</v>
      </c>
    </row>
    <row r="343" spans="1:28" x14ac:dyDescent="0.3">
      <c r="A343" s="46" t="s">
        <v>712</v>
      </c>
      <c r="B343" t="s">
        <v>2450</v>
      </c>
      <c r="C343">
        <v>1</v>
      </c>
      <c r="D343">
        <v>0</v>
      </c>
      <c r="E343" s="44">
        <v>50591226</v>
      </c>
      <c r="F343" s="44">
        <v>0</v>
      </c>
      <c r="G343" s="44">
        <v>0</v>
      </c>
      <c r="H343" s="44">
        <v>10649</v>
      </c>
      <c r="I343" s="44">
        <v>6066806</v>
      </c>
      <c r="J343" s="44">
        <v>7396290</v>
      </c>
      <c r="K343" s="44">
        <v>0</v>
      </c>
      <c r="L343" s="44">
        <v>0</v>
      </c>
      <c r="M343" s="44">
        <v>0</v>
      </c>
      <c r="N343" s="44">
        <v>0</v>
      </c>
      <c r="O343" s="44">
        <v>0</v>
      </c>
      <c r="P343" s="44">
        <v>6638310</v>
      </c>
      <c r="Q343" s="44">
        <v>872231</v>
      </c>
      <c r="R343" s="44">
        <v>1324089</v>
      </c>
      <c r="S343" s="44">
        <v>82630</v>
      </c>
      <c r="T343" s="44">
        <v>34475</v>
      </c>
      <c r="U343" s="44">
        <v>324278</v>
      </c>
      <c r="V343" s="44">
        <v>111595</v>
      </c>
      <c r="W343" s="44">
        <v>0</v>
      </c>
      <c r="X343" s="44">
        <v>2303589</v>
      </c>
      <c r="Y343" s="44">
        <v>0</v>
      </c>
      <c r="Z343" s="44">
        <v>0</v>
      </c>
      <c r="AA343" s="44">
        <v>75756168</v>
      </c>
      <c r="AB343" s="44">
        <v>369655</v>
      </c>
    </row>
    <row r="344" spans="1:28" x14ac:dyDescent="0.3">
      <c r="A344" s="46" t="s">
        <v>720</v>
      </c>
      <c r="B344" t="s">
        <v>2451</v>
      </c>
      <c r="C344">
        <v>1</v>
      </c>
      <c r="D344">
        <v>0</v>
      </c>
      <c r="E344" s="44">
        <v>8028901</v>
      </c>
      <c r="F344" s="44">
        <v>0</v>
      </c>
      <c r="G344" s="44">
        <v>0</v>
      </c>
      <c r="H344" s="44">
        <v>0</v>
      </c>
      <c r="I344" s="44">
        <v>1106715</v>
      </c>
      <c r="J344" s="44">
        <v>1630387</v>
      </c>
      <c r="K344" s="44">
        <v>72133</v>
      </c>
      <c r="L344" s="44">
        <v>0</v>
      </c>
      <c r="M344" s="44">
        <v>0</v>
      </c>
      <c r="N344" s="44">
        <v>0</v>
      </c>
      <c r="O344" s="44">
        <v>0</v>
      </c>
      <c r="P344" s="44">
        <v>1300570</v>
      </c>
      <c r="Q344" s="44">
        <v>165269</v>
      </c>
      <c r="R344" s="44">
        <v>141098</v>
      </c>
      <c r="S344" s="44">
        <v>11624</v>
      </c>
      <c r="T344" s="44">
        <v>4850</v>
      </c>
      <c r="U344" s="44">
        <v>44620</v>
      </c>
      <c r="V344" s="44">
        <v>14873</v>
      </c>
      <c r="W344" s="44">
        <v>0</v>
      </c>
      <c r="X344" s="44">
        <v>187922</v>
      </c>
      <c r="Y344" s="44">
        <v>0</v>
      </c>
      <c r="Z344" s="44">
        <v>0</v>
      </c>
      <c r="AA344" s="44">
        <v>12708962</v>
      </c>
      <c r="AB344" s="44">
        <v>0</v>
      </c>
    </row>
    <row r="345" spans="1:28" x14ac:dyDescent="0.3">
      <c r="A345" s="46" t="s">
        <v>716</v>
      </c>
      <c r="B345" t="s">
        <v>2452</v>
      </c>
      <c r="C345">
        <v>1</v>
      </c>
      <c r="D345">
        <v>0</v>
      </c>
      <c r="E345" s="44">
        <v>14670628</v>
      </c>
      <c r="F345" s="44">
        <v>0</v>
      </c>
      <c r="G345" s="44">
        <v>0</v>
      </c>
      <c r="H345" s="44">
        <v>4444</v>
      </c>
      <c r="I345" s="44">
        <v>2019371</v>
      </c>
      <c r="J345" s="44">
        <v>1940571</v>
      </c>
      <c r="K345" s="44">
        <v>0</v>
      </c>
      <c r="L345" s="44">
        <v>0</v>
      </c>
      <c r="M345" s="44">
        <v>0</v>
      </c>
      <c r="N345" s="44">
        <v>0</v>
      </c>
      <c r="O345" s="44">
        <v>0</v>
      </c>
      <c r="P345" s="44">
        <v>1901521</v>
      </c>
      <c r="Q345" s="44">
        <v>176237</v>
      </c>
      <c r="R345" s="44">
        <v>178822</v>
      </c>
      <c r="S345" s="44">
        <v>27279</v>
      </c>
      <c r="T345" s="44">
        <v>11381</v>
      </c>
      <c r="U345" s="44">
        <v>108928</v>
      </c>
      <c r="V345" s="44">
        <v>34770</v>
      </c>
      <c r="W345" s="44">
        <v>0</v>
      </c>
      <c r="X345" s="44">
        <v>263480</v>
      </c>
      <c r="Y345" s="44">
        <v>0</v>
      </c>
      <c r="Z345" s="44">
        <v>0</v>
      </c>
      <c r="AA345" s="44">
        <v>21337432</v>
      </c>
      <c r="AB345" s="44">
        <v>0</v>
      </c>
    </row>
    <row r="346" spans="1:28" x14ac:dyDescent="0.3">
      <c r="A346" s="46" t="s">
        <v>702</v>
      </c>
      <c r="B346" t="s">
        <v>1773</v>
      </c>
      <c r="C346">
        <v>1</v>
      </c>
      <c r="D346">
        <v>0</v>
      </c>
      <c r="E346" s="44">
        <v>11717451</v>
      </c>
      <c r="F346" s="44">
        <v>0</v>
      </c>
      <c r="G346" s="44">
        <v>0</v>
      </c>
      <c r="H346" s="44">
        <v>0</v>
      </c>
      <c r="I346" s="44">
        <v>2106814</v>
      </c>
      <c r="J346" s="44">
        <v>2082479</v>
      </c>
      <c r="K346" s="44">
        <v>0</v>
      </c>
      <c r="L346" s="44">
        <v>0</v>
      </c>
      <c r="M346" s="44">
        <v>0</v>
      </c>
      <c r="N346" s="44">
        <v>0</v>
      </c>
      <c r="O346" s="44">
        <v>0</v>
      </c>
      <c r="P346" s="44">
        <v>1717540</v>
      </c>
      <c r="Q346" s="44">
        <v>209045</v>
      </c>
      <c r="R346" s="44">
        <v>79412</v>
      </c>
      <c r="S346" s="44">
        <v>19923</v>
      </c>
      <c r="T346" s="44">
        <v>8313</v>
      </c>
      <c r="U346" s="44">
        <v>78405</v>
      </c>
      <c r="V346" s="44">
        <v>23882</v>
      </c>
      <c r="W346" s="44">
        <v>0</v>
      </c>
      <c r="X346" s="44">
        <v>63936</v>
      </c>
      <c r="Y346" s="44">
        <v>0</v>
      </c>
      <c r="Z346" s="44">
        <v>0</v>
      </c>
      <c r="AA346" s="44">
        <v>18107200</v>
      </c>
      <c r="AB346" s="44">
        <v>0</v>
      </c>
    </row>
    <row r="347" spans="1:28" x14ac:dyDescent="0.3">
      <c r="A347" s="46" t="s">
        <v>718</v>
      </c>
      <c r="B347" t="s">
        <v>2453</v>
      </c>
      <c r="C347">
        <v>1</v>
      </c>
      <c r="D347">
        <v>0</v>
      </c>
      <c r="E347" s="44">
        <v>105435323</v>
      </c>
      <c r="F347" s="44">
        <v>1319306</v>
      </c>
      <c r="G347" s="44">
        <v>0</v>
      </c>
      <c r="H347" s="44">
        <v>21207</v>
      </c>
      <c r="I347" s="44">
        <v>7083523</v>
      </c>
      <c r="J347" s="44">
        <v>18547634</v>
      </c>
      <c r="K347" s="44">
        <v>0</v>
      </c>
      <c r="L347" s="44">
        <v>0</v>
      </c>
      <c r="M347" s="44">
        <v>0</v>
      </c>
      <c r="N347" s="44">
        <v>0</v>
      </c>
      <c r="O347" s="44">
        <v>0</v>
      </c>
      <c r="P347" s="44">
        <v>11548835</v>
      </c>
      <c r="Q347" s="44">
        <v>1746454</v>
      </c>
      <c r="R347" s="44">
        <v>4487020</v>
      </c>
      <c r="S347" s="44">
        <v>169079</v>
      </c>
      <c r="T347" s="44">
        <v>70544</v>
      </c>
      <c r="U347" s="44">
        <v>651293</v>
      </c>
      <c r="V347" s="44">
        <v>248016</v>
      </c>
      <c r="W347" s="44">
        <v>0</v>
      </c>
      <c r="X347" s="44">
        <v>2086659</v>
      </c>
      <c r="Y347" s="44">
        <v>0</v>
      </c>
      <c r="Z347" s="44">
        <v>0</v>
      </c>
      <c r="AA347" s="44">
        <v>153414893</v>
      </c>
      <c r="AB347" s="44">
        <v>1816965</v>
      </c>
    </row>
    <row r="348" spans="1:28" x14ac:dyDescent="0.3">
      <c r="A348" s="46" t="s">
        <v>722</v>
      </c>
      <c r="B348" t="s">
        <v>2454</v>
      </c>
      <c r="C348">
        <v>1</v>
      </c>
      <c r="D348">
        <v>0</v>
      </c>
      <c r="E348" s="44">
        <v>7678939</v>
      </c>
      <c r="F348" s="44">
        <v>0</v>
      </c>
      <c r="G348" s="44">
        <v>0</v>
      </c>
      <c r="H348" s="44">
        <v>0</v>
      </c>
      <c r="I348" s="44">
        <v>1099289</v>
      </c>
      <c r="J348" s="44">
        <v>1401210</v>
      </c>
      <c r="K348" s="44">
        <v>0</v>
      </c>
      <c r="L348" s="44">
        <v>0</v>
      </c>
      <c r="M348" s="44">
        <v>0</v>
      </c>
      <c r="N348" s="44">
        <v>0</v>
      </c>
      <c r="O348" s="44">
        <v>0</v>
      </c>
      <c r="P348" s="44">
        <v>1721016</v>
      </c>
      <c r="Q348" s="44">
        <v>42530</v>
      </c>
      <c r="R348" s="44">
        <v>45388</v>
      </c>
      <c r="S348" s="44">
        <v>13182</v>
      </c>
      <c r="T348" s="44">
        <v>5500</v>
      </c>
      <c r="U348" s="44">
        <v>52425</v>
      </c>
      <c r="V348" s="44">
        <v>16653</v>
      </c>
      <c r="W348" s="44">
        <v>0</v>
      </c>
      <c r="X348" s="44">
        <v>101304</v>
      </c>
      <c r="Y348" s="44">
        <v>0</v>
      </c>
      <c r="Z348" s="44">
        <v>0</v>
      </c>
      <c r="AA348" s="44">
        <v>12177436</v>
      </c>
      <c r="AB348" s="44">
        <v>0</v>
      </c>
    </row>
    <row r="349" spans="1:28" x14ac:dyDescent="0.3">
      <c r="A349" s="46" t="s">
        <v>708</v>
      </c>
      <c r="B349" t="s">
        <v>2455</v>
      </c>
      <c r="C349">
        <v>1</v>
      </c>
      <c r="D349">
        <v>0</v>
      </c>
      <c r="E349" s="44">
        <v>4809172</v>
      </c>
      <c r="F349" s="44">
        <v>0</v>
      </c>
      <c r="G349" s="44">
        <v>0</v>
      </c>
      <c r="H349" s="44">
        <v>8525</v>
      </c>
      <c r="I349" s="44">
        <v>735096</v>
      </c>
      <c r="J349" s="44">
        <v>987654</v>
      </c>
      <c r="K349" s="44">
        <v>0</v>
      </c>
      <c r="L349" s="44">
        <v>0</v>
      </c>
      <c r="M349" s="44">
        <v>0</v>
      </c>
      <c r="N349" s="44">
        <v>0</v>
      </c>
      <c r="O349" s="44">
        <v>0</v>
      </c>
      <c r="P349" s="44">
        <v>1093548</v>
      </c>
      <c r="Q349" s="44">
        <v>89571</v>
      </c>
      <c r="R349" s="44">
        <v>103282</v>
      </c>
      <c r="S349" s="44">
        <v>8748</v>
      </c>
      <c r="T349" s="44">
        <v>3650</v>
      </c>
      <c r="U349" s="44">
        <v>33436</v>
      </c>
      <c r="V349" s="44">
        <v>10203</v>
      </c>
      <c r="W349" s="44">
        <v>0</v>
      </c>
      <c r="X349" s="44">
        <v>64872</v>
      </c>
      <c r="Y349" s="44">
        <v>0</v>
      </c>
      <c r="Z349" s="44">
        <v>0</v>
      </c>
      <c r="AA349" s="44">
        <v>7947757</v>
      </c>
      <c r="AB349" s="44">
        <v>0</v>
      </c>
    </row>
    <row r="350" spans="1:28" x14ac:dyDescent="0.3">
      <c r="A350" s="46" t="s">
        <v>724</v>
      </c>
      <c r="B350" t="s">
        <v>2456</v>
      </c>
      <c r="C350">
        <v>1</v>
      </c>
      <c r="D350">
        <v>0</v>
      </c>
      <c r="E350" s="44">
        <v>19330808</v>
      </c>
      <c r="F350" s="44">
        <v>0</v>
      </c>
      <c r="G350" s="44">
        <v>0</v>
      </c>
      <c r="H350" s="44">
        <v>0</v>
      </c>
      <c r="I350" s="44">
        <v>3101395</v>
      </c>
      <c r="J350" s="44">
        <v>5188560</v>
      </c>
      <c r="K350" s="44">
        <v>0</v>
      </c>
      <c r="L350" s="44">
        <v>0</v>
      </c>
      <c r="M350" s="44">
        <v>0</v>
      </c>
      <c r="N350" s="44">
        <v>0</v>
      </c>
      <c r="O350" s="44">
        <v>0</v>
      </c>
      <c r="P350" s="44">
        <v>3843280</v>
      </c>
      <c r="Q350" s="44">
        <v>365273</v>
      </c>
      <c r="R350" s="44">
        <v>669979</v>
      </c>
      <c r="S350" s="44">
        <v>49419</v>
      </c>
      <c r="T350" s="44">
        <v>20619</v>
      </c>
      <c r="U350" s="44">
        <v>193623</v>
      </c>
      <c r="V350" s="44">
        <v>60036</v>
      </c>
      <c r="W350" s="44">
        <v>0</v>
      </c>
      <c r="X350" s="44">
        <v>0</v>
      </c>
      <c r="Y350" s="44">
        <v>0</v>
      </c>
      <c r="Z350" s="44">
        <v>0</v>
      </c>
      <c r="AA350" s="44">
        <v>32822992</v>
      </c>
      <c r="AB350" s="44">
        <v>0</v>
      </c>
    </row>
    <row r="351" spans="1:28" x14ac:dyDescent="0.3">
      <c r="A351" s="46" t="s">
        <v>759</v>
      </c>
      <c r="B351" t="s">
        <v>2457</v>
      </c>
      <c r="C351">
        <v>1</v>
      </c>
      <c r="D351">
        <v>0</v>
      </c>
      <c r="E351" s="44">
        <v>20730909</v>
      </c>
      <c r="F351" s="44">
        <v>0</v>
      </c>
      <c r="G351" s="44">
        <v>0</v>
      </c>
      <c r="H351" s="44">
        <v>0</v>
      </c>
      <c r="I351" s="44">
        <v>5710019</v>
      </c>
      <c r="J351" s="44">
        <v>5296472</v>
      </c>
      <c r="K351" s="44">
        <v>0</v>
      </c>
      <c r="L351" s="44">
        <v>0</v>
      </c>
      <c r="M351" s="44">
        <v>0</v>
      </c>
      <c r="N351" s="44">
        <v>0</v>
      </c>
      <c r="O351" s="44">
        <v>0</v>
      </c>
      <c r="P351" s="44">
        <v>2665244</v>
      </c>
      <c r="Q351" s="44">
        <v>1227982</v>
      </c>
      <c r="R351" s="44">
        <v>70167</v>
      </c>
      <c r="S351" s="44">
        <v>75754</v>
      </c>
      <c r="T351" s="44">
        <v>31606</v>
      </c>
      <c r="U351" s="44">
        <v>273542</v>
      </c>
      <c r="V351" s="44">
        <v>90928</v>
      </c>
      <c r="W351" s="44">
        <v>0</v>
      </c>
      <c r="X351" s="44">
        <v>0</v>
      </c>
      <c r="Y351" s="44">
        <v>0</v>
      </c>
      <c r="Z351" s="44">
        <v>0</v>
      </c>
      <c r="AA351" s="44">
        <v>36172623</v>
      </c>
      <c r="AB351" s="44">
        <v>0</v>
      </c>
    </row>
    <row r="352" spans="1:28" x14ac:dyDescent="0.3">
      <c r="A352" s="46" t="s">
        <v>747</v>
      </c>
      <c r="B352" t="s">
        <v>1779</v>
      </c>
      <c r="C352">
        <v>1</v>
      </c>
      <c r="D352">
        <v>0</v>
      </c>
      <c r="E352" s="44">
        <v>46734982</v>
      </c>
      <c r="F352" s="44">
        <v>0</v>
      </c>
      <c r="G352" s="44">
        <v>0</v>
      </c>
      <c r="H352" s="44">
        <v>0</v>
      </c>
      <c r="I352" s="44">
        <v>9253081</v>
      </c>
      <c r="J352" s="44">
        <v>3649402</v>
      </c>
      <c r="K352" s="44">
        <v>0</v>
      </c>
      <c r="L352" s="44">
        <v>0</v>
      </c>
      <c r="M352" s="44">
        <v>0</v>
      </c>
      <c r="N352" s="44">
        <v>0</v>
      </c>
      <c r="O352" s="44">
        <v>0</v>
      </c>
      <c r="P352" s="44">
        <v>5930191</v>
      </c>
      <c r="Q352" s="44">
        <v>4374999</v>
      </c>
      <c r="R352" s="44">
        <v>405184</v>
      </c>
      <c r="S352" s="44">
        <v>127135</v>
      </c>
      <c r="T352" s="44">
        <v>53044</v>
      </c>
      <c r="U352" s="44">
        <v>510270</v>
      </c>
      <c r="V352" s="44">
        <v>156093</v>
      </c>
      <c r="W352" s="44">
        <v>0</v>
      </c>
      <c r="X352" s="44">
        <v>606120</v>
      </c>
      <c r="Y352" s="44">
        <v>0</v>
      </c>
      <c r="Z352" s="44">
        <v>0</v>
      </c>
      <c r="AA352" s="44">
        <v>71800501</v>
      </c>
      <c r="AB352" s="44">
        <v>0</v>
      </c>
    </row>
    <row r="353" spans="1:28" x14ac:dyDescent="0.3">
      <c r="A353" s="46" t="s">
        <v>729</v>
      </c>
      <c r="B353" t="s">
        <v>1780</v>
      </c>
      <c r="C353">
        <v>1</v>
      </c>
      <c r="D353">
        <v>0</v>
      </c>
      <c r="E353" s="44">
        <v>17368866</v>
      </c>
      <c r="F353" s="44">
        <v>0</v>
      </c>
      <c r="G353" s="44">
        <v>916120</v>
      </c>
      <c r="H353" s="44">
        <v>0</v>
      </c>
      <c r="I353" s="44">
        <v>3772819</v>
      </c>
      <c r="J353" s="44">
        <v>4879806</v>
      </c>
      <c r="K353" s="44">
        <v>0</v>
      </c>
      <c r="L353" s="44">
        <v>0</v>
      </c>
      <c r="M353" s="44">
        <v>0</v>
      </c>
      <c r="N353" s="44">
        <v>0</v>
      </c>
      <c r="O353" s="44">
        <v>0</v>
      </c>
      <c r="P353" s="44">
        <v>2036383</v>
      </c>
      <c r="Q353" s="44">
        <v>1048615</v>
      </c>
      <c r="R353" s="44">
        <v>128463</v>
      </c>
      <c r="S353" s="44">
        <v>54917</v>
      </c>
      <c r="T353" s="44">
        <v>22913</v>
      </c>
      <c r="U353" s="44">
        <v>185526</v>
      </c>
      <c r="V353" s="44">
        <v>58287</v>
      </c>
      <c r="W353" s="44">
        <v>0</v>
      </c>
      <c r="X353" s="44">
        <v>435676</v>
      </c>
      <c r="Y353" s="44">
        <v>22235</v>
      </c>
      <c r="Z353" s="44">
        <v>0</v>
      </c>
      <c r="AA353" s="44">
        <v>30930626</v>
      </c>
      <c r="AB353" s="44">
        <v>0</v>
      </c>
    </row>
    <row r="354" spans="1:28" x14ac:dyDescent="0.3">
      <c r="A354" s="46" t="s">
        <v>735</v>
      </c>
      <c r="B354" t="s">
        <v>1781</v>
      </c>
      <c r="C354">
        <v>1</v>
      </c>
      <c r="D354">
        <v>0</v>
      </c>
      <c r="E354" s="44">
        <v>6953690</v>
      </c>
      <c r="F354" s="44">
        <v>0</v>
      </c>
      <c r="G354" s="44">
        <v>0</v>
      </c>
      <c r="H354" s="44">
        <v>5970</v>
      </c>
      <c r="I354" s="44">
        <v>2343152</v>
      </c>
      <c r="J354" s="44">
        <v>1958441</v>
      </c>
      <c r="K354" s="44">
        <v>0</v>
      </c>
      <c r="L354" s="44">
        <v>0</v>
      </c>
      <c r="M354" s="44">
        <v>0</v>
      </c>
      <c r="N354" s="44">
        <v>0</v>
      </c>
      <c r="O354" s="44">
        <v>0</v>
      </c>
      <c r="P354" s="44">
        <v>1597759</v>
      </c>
      <c r="Q354" s="44">
        <v>793653</v>
      </c>
      <c r="R354" s="44">
        <v>77931</v>
      </c>
      <c r="S354" s="44">
        <v>60504</v>
      </c>
      <c r="T354" s="44">
        <v>25244</v>
      </c>
      <c r="U354" s="44">
        <v>174226</v>
      </c>
      <c r="V354" s="44">
        <v>64022</v>
      </c>
      <c r="W354" s="44">
        <v>0</v>
      </c>
      <c r="X354" s="44">
        <v>0</v>
      </c>
      <c r="Y354" s="44">
        <v>0</v>
      </c>
      <c r="Z354" s="44">
        <v>0</v>
      </c>
      <c r="AA354" s="44">
        <v>14054592</v>
      </c>
      <c r="AB354" s="44">
        <v>0</v>
      </c>
    </row>
    <row r="355" spans="1:28" x14ac:dyDescent="0.3">
      <c r="A355" s="46" t="s">
        <v>737</v>
      </c>
      <c r="B355" t="s">
        <v>1782</v>
      </c>
      <c r="C355">
        <v>1</v>
      </c>
      <c r="D355">
        <v>0</v>
      </c>
      <c r="E355" s="44">
        <v>10474906</v>
      </c>
      <c r="F355" s="44">
        <v>0</v>
      </c>
      <c r="G355" s="44">
        <v>0</v>
      </c>
      <c r="H355" s="44">
        <v>0</v>
      </c>
      <c r="I355" s="44">
        <v>2362898</v>
      </c>
      <c r="J355" s="44">
        <v>2499050</v>
      </c>
      <c r="K355" s="44">
        <v>0</v>
      </c>
      <c r="L355" s="44">
        <v>0</v>
      </c>
      <c r="M355" s="44">
        <v>0</v>
      </c>
      <c r="N355" s="44">
        <v>0</v>
      </c>
      <c r="O355" s="44">
        <v>0</v>
      </c>
      <c r="P355" s="44">
        <v>2061375</v>
      </c>
      <c r="Q355" s="44">
        <v>238739</v>
      </c>
      <c r="R355" s="44">
        <v>22956</v>
      </c>
      <c r="S355" s="44">
        <v>17062</v>
      </c>
      <c r="T355" s="44">
        <v>7119</v>
      </c>
      <c r="U355" s="44">
        <v>67920</v>
      </c>
      <c r="V355" s="44">
        <v>21113</v>
      </c>
      <c r="W355" s="44">
        <v>0</v>
      </c>
      <c r="X355" s="44">
        <v>1171884</v>
      </c>
      <c r="Y355" s="44">
        <v>0</v>
      </c>
      <c r="Z355" s="44">
        <v>0</v>
      </c>
      <c r="AA355" s="44">
        <v>18945022</v>
      </c>
      <c r="AB355" s="44">
        <v>0</v>
      </c>
    </row>
    <row r="356" spans="1:28" x14ac:dyDescent="0.3">
      <c r="A356" s="46" t="s">
        <v>731</v>
      </c>
      <c r="B356" t="s">
        <v>2458</v>
      </c>
      <c r="C356">
        <v>1</v>
      </c>
      <c r="D356">
        <v>0</v>
      </c>
      <c r="E356" s="44">
        <v>5530924</v>
      </c>
      <c r="F356" s="44">
        <v>0</v>
      </c>
      <c r="G356" s="44">
        <v>202348</v>
      </c>
      <c r="H356" s="44">
        <v>0</v>
      </c>
      <c r="I356" s="44">
        <v>1519960</v>
      </c>
      <c r="J356" s="44">
        <v>1726806</v>
      </c>
      <c r="K356" s="44">
        <v>0</v>
      </c>
      <c r="L356" s="44">
        <v>0</v>
      </c>
      <c r="M356" s="44">
        <v>0</v>
      </c>
      <c r="N356" s="44">
        <v>0</v>
      </c>
      <c r="O356" s="44">
        <v>0</v>
      </c>
      <c r="P356" s="44">
        <v>951851</v>
      </c>
      <c r="Q356" s="44">
        <v>93282</v>
      </c>
      <c r="R356" s="44">
        <v>26021</v>
      </c>
      <c r="S356" s="44">
        <v>9363</v>
      </c>
      <c r="T356" s="44">
        <v>3906</v>
      </c>
      <c r="U356" s="44">
        <v>37338</v>
      </c>
      <c r="V356" s="44">
        <v>10678</v>
      </c>
      <c r="W356" s="44">
        <v>0</v>
      </c>
      <c r="X356" s="44">
        <v>0</v>
      </c>
      <c r="Y356" s="44">
        <v>0</v>
      </c>
      <c r="Z356" s="44">
        <v>0</v>
      </c>
      <c r="AA356" s="44">
        <v>10112477</v>
      </c>
      <c r="AB356" s="44">
        <v>0</v>
      </c>
    </row>
    <row r="357" spans="1:28" x14ac:dyDescent="0.3">
      <c r="A357" s="46" t="s">
        <v>761</v>
      </c>
      <c r="B357" t="s">
        <v>2459</v>
      </c>
      <c r="C357">
        <v>1</v>
      </c>
      <c r="D357">
        <v>0</v>
      </c>
      <c r="E357" s="44">
        <v>7753771</v>
      </c>
      <c r="F357" s="44">
        <v>0</v>
      </c>
      <c r="G357" s="44">
        <v>0</v>
      </c>
      <c r="H357" s="44">
        <v>0</v>
      </c>
      <c r="I357" s="44">
        <v>2080606</v>
      </c>
      <c r="J357" s="44">
        <v>3372175</v>
      </c>
      <c r="K357" s="44">
        <v>0</v>
      </c>
      <c r="L357" s="44">
        <v>0</v>
      </c>
      <c r="M357" s="44">
        <v>0</v>
      </c>
      <c r="N357" s="44">
        <v>0</v>
      </c>
      <c r="O357" s="44">
        <v>0</v>
      </c>
      <c r="P357" s="44">
        <v>1518911</v>
      </c>
      <c r="Q357" s="44">
        <v>522370</v>
      </c>
      <c r="R357" s="44">
        <v>61181</v>
      </c>
      <c r="S357" s="44">
        <v>27548</v>
      </c>
      <c r="T357" s="44">
        <v>11494</v>
      </c>
      <c r="U357" s="44">
        <v>110151</v>
      </c>
      <c r="V357" s="44">
        <v>33778</v>
      </c>
      <c r="W357" s="44">
        <v>0</v>
      </c>
      <c r="X357" s="44">
        <v>0</v>
      </c>
      <c r="Y357" s="44">
        <v>0</v>
      </c>
      <c r="Z357" s="44">
        <v>0</v>
      </c>
      <c r="AA357" s="44">
        <v>15491985</v>
      </c>
      <c r="AB357" s="44">
        <v>0</v>
      </c>
    </row>
    <row r="358" spans="1:28" x14ac:dyDescent="0.3">
      <c r="A358" s="46" t="s">
        <v>753</v>
      </c>
      <c r="B358" t="s">
        <v>2460</v>
      </c>
      <c r="C358">
        <v>1</v>
      </c>
      <c r="D358">
        <v>0</v>
      </c>
      <c r="E358" s="44">
        <v>9763879</v>
      </c>
      <c r="F358" s="44">
        <v>0</v>
      </c>
      <c r="G358" s="44">
        <v>0</v>
      </c>
      <c r="H358" s="44">
        <v>0</v>
      </c>
      <c r="I358" s="44">
        <v>1739437</v>
      </c>
      <c r="J358" s="44">
        <v>2683792</v>
      </c>
      <c r="K358" s="44">
        <v>0</v>
      </c>
      <c r="L358" s="44">
        <v>0</v>
      </c>
      <c r="M358" s="44">
        <v>0</v>
      </c>
      <c r="N358" s="44">
        <v>0</v>
      </c>
      <c r="O358" s="44">
        <v>0</v>
      </c>
      <c r="P358" s="44">
        <v>1170053</v>
      </c>
      <c r="Q358" s="44">
        <v>277489</v>
      </c>
      <c r="R358" s="44">
        <v>48876</v>
      </c>
      <c r="S358" s="44">
        <v>21017</v>
      </c>
      <c r="T358" s="44">
        <v>8769</v>
      </c>
      <c r="U358" s="44">
        <v>80560</v>
      </c>
      <c r="V358" s="44">
        <v>25837</v>
      </c>
      <c r="W358" s="44">
        <v>0</v>
      </c>
      <c r="X358" s="44">
        <v>539176</v>
      </c>
      <c r="Y358" s="44">
        <v>0</v>
      </c>
      <c r="Z358" s="44">
        <v>0</v>
      </c>
      <c r="AA358" s="44">
        <v>16358885</v>
      </c>
      <c r="AB358" s="44">
        <v>100000</v>
      </c>
    </row>
    <row r="359" spans="1:28" x14ac:dyDescent="0.3">
      <c r="A359" s="46" t="s">
        <v>739</v>
      </c>
      <c r="B359" t="s">
        <v>2461</v>
      </c>
      <c r="C359">
        <v>1</v>
      </c>
      <c r="D359">
        <v>0</v>
      </c>
      <c r="E359" s="44">
        <v>7160281</v>
      </c>
      <c r="F359" s="44">
        <v>0</v>
      </c>
      <c r="G359" s="44">
        <v>0</v>
      </c>
      <c r="H359" s="44">
        <v>5428</v>
      </c>
      <c r="I359" s="44">
        <v>475147</v>
      </c>
      <c r="J359" s="44">
        <v>1261021</v>
      </c>
      <c r="K359" s="44">
        <v>0</v>
      </c>
      <c r="L359" s="44">
        <v>0</v>
      </c>
      <c r="M359" s="44">
        <v>0</v>
      </c>
      <c r="N359" s="44">
        <v>0</v>
      </c>
      <c r="O359" s="44">
        <v>0</v>
      </c>
      <c r="P359" s="44">
        <v>995123</v>
      </c>
      <c r="Q359" s="44">
        <v>194442</v>
      </c>
      <c r="R359" s="44">
        <v>0</v>
      </c>
      <c r="S359" s="44">
        <v>12149</v>
      </c>
      <c r="T359" s="44">
        <v>5069</v>
      </c>
      <c r="U359" s="44">
        <v>46600</v>
      </c>
      <c r="V359" s="44">
        <v>15249</v>
      </c>
      <c r="W359" s="44">
        <v>0</v>
      </c>
      <c r="X359" s="44">
        <v>57019</v>
      </c>
      <c r="Y359" s="44">
        <v>29850</v>
      </c>
      <c r="Z359" s="44">
        <v>0</v>
      </c>
      <c r="AA359" s="44">
        <v>10257378</v>
      </c>
      <c r="AB359" s="44">
        <v>0</v>
      </c>
    </row>
    <row r="360" spans="1:28" x14ac:dyDescent="0.3">
      <c r="A360" s="46" t="s">
        <v>727</v>
      </c>
      <c r="B360" t="s">
        <v>2462</v>
      </c>
      <c r="C360">
        <v>1</v>
      </c>
      <c r="D360">
        <v>0</v>
      </c>
      <c r="E360" s="44">
        <v>26777674</v>
      </c>
      <c r="F360" s="44">
        <v>0</v>
      </c>
      <c r="G360" s="44">
        <v>0</v>
      </c>
      <c r="H360" s="44">
        <v>0</v>
      </c>
      <c r="I360" s="44">
        <v>6765120</v>
      </c>
      <c r="J360" s="44">
        <v>5001867</v>
      </c>
      <c r="K360" s="44">
        <v>0</v>
      </c>
      <c r="L360" s="44">
        <v>0</v>
      </c>
      <c r="M360" s="44">
        <v>0</v>
      </c>
      <c r="N360" s="44">
        <v>0</v>
      </c>
      <c r="O360" s="44">
        <v>0</v>
      </c>
      <c r="P360" s="44">
        <v>3586424</v>
      </c>
      <c r="Q360" s="44">
        <v>1915126</v>
      </c>
      <c r="R360" s="44">
        <v>174760</v>
      </c>
      <c r="S360" s="44">
        <v>85056</v>
      </c>
      <c r="T360" s="44">
        <v>35488</v>
      </c>
      <c r="U360" s="44">
        <v>331850</v>
      </c>
      <c r="V360" s="44">
        <v>104704</v>
      </c>
      <c r="W360" s="44">
        <v>0</v>
      </c>
      <c r="X360" s="44">
        <v>0</v>
      </c>
      <c r="Y360" s="44">
        <v>0</v>
      </c>
      <c r="Z360" s="44">
        <v>0</v>
      </c>
      <c r="AA360" s="44">
        <v>44778069</v>
      </c>
      <c r="AB360" s="44">
        <v>0</v>
      </c>
    </row>
    <row r="361" spans="1:28" x14ac:dyDescent="0.3">
      <c r="A361" s="46" t="s">
        <v>733</v>
      </c>
      <c r="B361" t="s">
        <v>2463</v>
      </c>
      <c r="C361">
        <v>1</v>
      </c>
      <c r="D361">
        <v>0</v>
      </c>
      <c r="E361" s="44">
        <v>9726199</v>
      </c>
      <c r="F361" s="44">
        <v>0</v>
      </c>
      <c r="G361" s="44">
        <v>0</v>
      </c>
      <c r="H361" s="44">
        <v>0</v>
      </c>
      <c r="I361" s="44">
        <v>4229058</v>
      </c>
      <c r="J361" s="44">
        <v>2933130</v>
      </c>
      <c r="K361" s="44">
        <v>0</v>
      </c>
      <c r="L361" s="44">
        <v>0</v>
      </c>
      <c r="M361" s="44">
        <v>0</v>
      </c>
      <c r="N361" s="44">
        <v>0</v>
      </c>
      <c r="O361" s="44">
        <v>0</v>
      </c>
      <c r="P361" s="44">
        <v>2473111</v>
      </c>
      <c r="Q361" s="44">
        <v>677383</v>
      </c>
      <c r="R361" s="44">
        <v>0</v>
      </c>
      <c r="S361" s="44">
        <v>65582</v>
      </c>
      <c r="T361" s="44">
        <v>27363</v>
      </c>
      <c r="U361" s="44">
        <v>264106</v>
      </c>
      <c r="V361" s="44">
        <v>73103</v>
      </c>
      <c r="W361" s="44">
        <v>0</v>
      </c>
      <c r="X361" s="44">
        <v>0</v>
      </c>
      <c r="Y361" s="44">
        <v>0</v>
      </c>
      <c r="Z361" s="44">
        <v>0</v>
      </c>
      <c r="AA361" s="44">
        <v>20469035</v>
      </c>
      <c r="AB361" s="44">
        <v>0</v>
      </c>
    </row>
    <row r="362" spans="1:28" x14ac:dyDescent="0.3">
      <c r="A362" s="46" t="s">
        <v>745</v>
      </c>
      <c r="B362" t="s">
        <v>2464</v>
      </c>
      <c r="C362">
        <v>1</v>
      </c>
      <c r="D362">
        <v>0</v>
      </c>
      <c r="E362" s="44">
        <v>8517836</v>
      </c>
      <c r="F362" s="44">
        <v>0</v>
      </c>
      <c r="G362" s="44">
        <v>0</v>
      </c>
      <c r="H362" s="44">
        <v>0</v>
      </c>
      <c r="I362" s="44">
        <v>2075320</v>
      </c>
      <c r="J362" s="44">
        <v>3341703</v>
      </c>
      <c r="K362" s="44">
        <v>0</v>
      </c>
      <c r="L362" s="44">
        <v>0</v>
      </c>
      <c r="M362" s="44">
        <v>0</v>
      </c>
      <c r="N362" s="44">
        <v>0</v>
      </c>
      <c r="O362" s="44">
        <v>0</v>
      </c>
      <c r="P362" s="44">
        <v>1323931</v>
      </c>
      <c r="Q362" s="44">
        <v>244552</v>
      </c>
      <c r="R362" s="44">
        <v>108580</v>
      </c>
      <c r="S362" s="44">
        <v>22859</v>
      </c>
      <c r="T362" s="44">
        <v>9538</v>
      </c>
      <c r="U362" s="44">
        <v>89589</v>
      </c>
      <c r="V362" s="44">
        <v>26441</v>
      </c>
      <c r="W362" s="44">
        <v>0</v>
      </c>
      <c r="X362" s="44">
        <v>0</v>
      </c>
      <c r="Y362" s="44">
        <v>0</v>
      </c>
      <c r="Z362" s="44">
        <v>0</v>
      </c>
      <c r="AA362" s="44">
        <v>15760349</v>
      </c>
      <c r="AB362" s="44">
        <v>0</v>
      </c>
    </row>
    <row r="363" spans="1:28" x14ac:dyDescent="0.3">
      <c r="A363" s="46" t="s">
        <v>749</v>
      </c>
      <c r="B363" t="s">
        <v>2465</v>
      </c>
      <c r="C363">
        <v>1</v>
      </c>
      <c r="D363">
        <v>0</v>
      </c>
      <c r="E363" s="44">
        <v>5518085</v>
      </c>
      <c r="F363" s="44">
        <v>0</v>
      </c>
      <c r="G363" s="44">
        <v>0</v>
      </c>
      <c r="H363" s="44">
        <v>0</v>
      </c>
      <c r="I363" s="44">
        <v>1806467</v>
      </c>
      <c r="J363" s="44">
        <v>1923114</v>
      </c>
      <c r="K363" s="44">
        <v>0</v>
      </c>
      <c r="L363" s="44">
        <v>0</v>
      </c>
      <c r="M363" s="44">
        <v>0</v>
      </c>
      <c r="N363" s="44">
        <v>0</v>
      </c>
      <c r="O363" s="44">
        <v>0</v>
      </c>
      <c r="P363" s="44">
        <v>1135126</v>
      </c>
      <c r="Q363" s="44">
        <v>258928</v>
      </c>
      <c r="R363" s="44">
        <v>0</v>
      </c>
      <c r="S363" s="44">
        <v>11864</v>
      </c>
      <c r="T363" s="44">
        <v>4950</v>
      </c>
      <c r="U363" s="44">
        <v>48522</v>
      </c>
      <c r="V363" s="44">
        <v>14451</v>
      </c>
      <c r="W363" s="44">
        <v>0</v>
      </c>
      <c r="X363" s="44">
        <v>105552</v>
      </c>
      <c r="Y363" s="44">
        <v>18672</v>
      </c>
      <c r="Z363" s="44">
        <v>0</v>
      </c>
      <c r="AA363" s="44">
        <v>10845731</v>
      </c>
      <c r="AB363" s="44">
        <v>0</v>
      </c>
    </row>
    <row r="364" spans="1:28" x14ac:dyDescent="0.3">
      <c r="A364" s="46" t="s">
        <v>741</v>
      </c>
      <c r="B364" t="s">
        <v>2466</v>
      </c>
      <c r="C364">
        <v>1</v>
      </c>
      <c r="D364">
        <v>0</v>
      </c>
      <c r="E364" s="44">
        <v>43624448</v>
      </c>
      <c r="F364" s="44">
        <v>0</v>
      </c>
      <c r="G364" s="44">
        <v>0</v>
      </c>
      <c r="H364" s="44">
        <v>254</v>
      </c>
      <c r="I364" s="44">
        <v>6896578</v>
      </c>
      <c r="J364" s="44">
        <v>8560956</v>
      </c>
      <c r="K364" s="44">
        <v>0</v>
      </c>
      <c r="L364" s="44">
        <v>0</v>
      </c>
      <c r="M364" s="44">
        <v>0</v>
      </c>
      <c r="N364" s="44">
        <v>0</v>
      </c>
      <c r="O364" s="44">
        <v>0</v>
      </c>
      <c r="P364" s="44">
        <v>4230980</v>
      </c>
      <c r="Q364" s="44">
        <v>2631990</v>
      </c>
      <c r="R364" s="44">
        <v>150015</v>
      </c>
      <c r="S364" s="44">
        <v>104905</v>
      </c>
      <c r="T364" s="44">
        <v>43769</v>
      </c>
      <c r="U364" s="44">
        <v>424817</v>
      </c>
      <c r="V364" s="44">
        <v>127273</v>
      </c>
      <c r="W364" s="44">
        <v>0</v>
      </c>
      <c r="X364" s="44">
        <v>574400</v>
      </c>
      <c r="Y364" s="44">
        <v>87640</v>
      </c>
      <c r="Z364" s="44">
        <v>0</v>
      </c>
      <c r="AA364" s="44">
        <v>67458025</v>
      </c>
      <c r="AB364" s="44">
        <v>0</v>
      </c>
    </row>
    <row r="365" spans="1:28" x14ac:dyDescent="0.3">
      <c r="A365" s="46" t="s">
        <v>743</v>
      </c>
      <c r="B365" t="s">
        <v>2467</v>
      </c>
      <c r="C365">
        <v>1</v>
      </c>
      <c r="D365">
        <v>0</v>
      </c>
      <c r="E365" s="44">
        <v>1997782</v>
      </c>
      <c r="F365" s="44">
        <v>55117</v>
      </c>
      <c r="G365" s="44">
        <v>136453</v>
      </c>
      <c r="H365" s="44">
        <v>4825</v>
      </c>
      <c r="I365" s="44">
        <v>539161</v>
      </c>
      <c r="J365" s="44">
        <v>898334</v>
      </c>
      <c r="K365" s="44">
        <v>0</v>
      </c>
      <c r="L365" s="44">
        <v>0</v>
      </c>
      <c r="M365" s="44">
        <v>0</v>
      </c>
      <c r="N365" s="44">
        <v>0</v>
      </c>
      <c r="O365" s="44">
        <v>0</v>
      </c>
      <c r="P365" s="44">
        <v>484487</v>
      </c>
      <c r="Q365" s="44">
        <v>82595</v>
      </c>
      <c r="R365" s="44">
        <v>0</v>
      </c>
      <c r="S365" s="44">
        <v>5737</v>
      </c>
      <c r="T365" s="44">
        <v>2394</v>
      </c>
      <c r="U365" s="44">
        <v>32504</v>
      </c>
      <c r="V365" s="44">
        <v>7507</v>
      </c>
      <c r="W365" s="44">
        <v>0</v>
      </c>
      <c r="X365" s="44">
        <v>410824</v>
      </c>
      <c r="Y365" s="44">
        <v>0</v>
      </c>
      <c r="Z365" s="44">
        <v>0</v>
      </c>
      <c r="AA365" s="44">
        <v>4657720</v>
      </c>
      <c r="AB365" s="44">
        <v>0</v>
      </c>
    </row>
    <row r="366" spans="1:28" x14ac:dyDescent="0.3">
      <c r="A366" s="46" t="s">
        <v>751</v>
      </c>
      <c r="B366" t="s">
        <v>2468</v>
      </c>
      <c r="C366">
        <v>1</v>
      </c>
      <c r="D366">
        <v>0</v>
      </c>
      <c r="E366" s="44">
        <v>4113363</v>
      </c>
      <c r="F366" s="44">
        <v>0</v>
      </c>
      <c r="G366" s="44">
        <v>0</v>
      </c>
      <c r="H366" s="44">
        <v>0</v>
      </c>
      <c r="I366" s="44">
        <v>523796</v>
      </c>
      <c r="J366" s="44">
        <v>1164118</v>
      </c>
      <c r="K366" s="44">
        <v>0</v>
      </c>
      <c r="L366" s="44">
        <v>0</v>
      </c>
      <c r="M366" s="44">
        <v>0</v>
      </c>
      <c r="N366" s="44">
        <v>0</v>
      </c>
      <c r="O366" s="44">
        <v>0</v>
      </c>
      <c r="P366" s="44">
        <v>999682</v>
      </c>
      <c r="Q366" s="44">
        <v>42622</v>
      </c>
      <c r="R366" s="44">
        <v>0</v>
      </c>
      <c r="S366" s="44">
        <v>19429</v>
      </c>
      <c r="T366" s="44">
        <v>8106</v>
      </c>
      <c r="U366" s="44">
        <v>75434</v>
      </c>
      <c r="V366" s="44">
        <v>8694</v>
      </c>
      <c r="W366" s="44">
        <v>0</v>
      </c>
      <c r="X366" s="44">
        <v>0</v>
      </c>
      <c r="Y366" s="44">
        <v>1066</v>
      </c>
      <c r="Z366" s="44">
        <v>0</v>
      </c>
      <c r="AA366" s="44">
        <v>6956310</v>
      </c>
      <c r="AB366" s="44">
        <v>0</v>
      </c>
    </row>
    <row r="367" spans="1:28" x14ac:dyDescent="0.3">
      <c r="A367" s="46" t="s">
        <v>755</v>
      </c>
      <c r="B367" t="s">
        <v>2469</v>
      </c>
      <c r="C367">
        <v>1</v>
      </c>
      <c r="D367">
        <v>1</v>
      </c>
      <c r="E367" s="44">
        <v>288485296</v>
      </c>
      <c r="F367" s="44">
        <v>4285206</v>
      </c>
      <c r="G367" s="44">
        <v>0</v>
      </c>
      <c r="H367" s="44">
        <v>167434</v>
      </c>
      <c r="I367" s="44">
        <v>21006844</v>
      </c>
      <c r="J367" s="44">
        <v>29177021</v>
      </c>
      <c r="K367" s="44">
        <v>0</v>
      </c>
      <c r="L367" s="44">
        <v>0</v>
      </c>
      <c r="M367" s="44">
        <v>1134037</v>
      </c>
      <c r="N367" s="44">
        <v>7387544</v>
      </c>
      <c r="O367" s="44">
        <v>6859271</v>
      </c>
      <c r="P367" s="44">
        <v>0</v>
      </c>
      <c r="Q367" s="44">
        <v>4111327</v>
      </c>
      <c r="R367" s="44">
        <v>799027</v>
      </c>
      <c r="S367" s="44">
        <v>327673</v>
      </c>
      <c r="T367" s="44">
        <v>136713</v>
      </c>
      <c r="U367" s="44">
        <v>1308586</v>
      </c>
      <c r="V367" s="44">
        <v>457888</v>
      </c>
      <c r="W367" s="44">
        <v>0</v>
      </c>
      <c r="X367" s="44">
        <v>14255222</v>
      </c>
      <c r="Y367" s="44">
        <v>0</v>
      </c>
      <c r="Z367" s="44">
        <v>2328394</v>
      </c>
      <c r="AA367" s="44">
        <v>382227483</v>
      </c>
      <c r="AB367" s="44">
        <v>14607303</v>
      </c>
    </row>
    <row r="368" spans="1:28" x14ac:dyDescent="0.3">
      <c r="A368" s="46" t="s">
        <v>757</v>
      </c>
      <c r="B368" t="s">
        <v>2470</v>
      </c>
      <c r="C368">
        <v>1</v>
      </c>
      <c r="D368">
        <v>0</v>
      </c>
      <c r="E368" s="44">
        <v>6392852</v>
      </c>
      <c r="F368" s="44">
        <v>0</v>
      </c>
      <c r="G368" s="44">
        <v>0</v>
      </c>
      <c r="H368" s="44">
        <v>0</v>
      </c>
      <c r="I368" s="44">
        <v>1167338</v>
      </c>
      <c r="J368" s="44">
        <v>1771764</v>
      </c>
      <c r="K368" s="44">
        <v>0</v>
      </c>
      <c r="L368" s="44">
        <v>0</v>
      </c>
      <c r="M368" s="44">
        <v>0</v>
      </c>
      <c r="N368" s="44">
        <v>0</v>
      </c>
      <c r="O368" s="44">
        <v>0</v>
      </c>
      <c r="P368" s="44">
        <v>1067566</v>
      </c>
      <c r="Q368" s="44">
        <v>184452</v>
      </c>
      <c r="R368" s="44">
        <v>0</v>
      </c>
      <c r="S368" s="44">
        <v>12658</v>
      </c>
      <c r="T368" s="44">
        <v>5281</v>
      </c>
      <c r="U368" s="44">
        <v>50095</v>
      </c>
      <c r="V368" s="44">
        <v>13415</v>
      </c>
      <c r="W368" s="44">
        <v>0</v>
      </c>
      <c r="X368" s="44">
        <v>0</v>
      </c>
      <c r="Y368" s="44">
        <v>0</v>
      </c>
      <c r="Z368" s="44">
        <v>0</v>
      </c>
      <c r="AA368" s="44">
        <v>10665421</v>
      </c>
      <c r="AB368" s="44">
        <v>0</v>
      </c>
    </row>
    <row r="369" spans="1:28" x14ac:dyDescent="0.3">
      <c r="A369" s="46" t="s">
        <v>764</v>
      </c>
      <c r="B369" t="s">
        <v>2471</v>
      </c>
      <c r="C369">
        <v>1</v>
      </c>
      <c r="D369">
        <v>0</v>
      </c>
      <c r="E369" s="44">
        <v>18639297</v>
      </c>
      <c r="F369" s="44">
        <v>0</v>
      </c>
      <c r="G369" s="44">
        <v>0</v>
      </c>
      <c r="H369" s="44">
        <v>0</v>
      </c>
      <c r="I369" s="44">
        <v>2618175</v>
      </c>
      <c r="J369" s="44">
        <v>3230776</v>
      </c>
      <c r="K369" s="44">
        <v>0</v>
      </c>
      <c r="L369" s="44">
        <v>0</v>
      </c>
      <c r="M369" s="44">
        <v>0</v>
      </c>
      <c r="N369" s="44">
        <v>0</v>
      </c>
      <c r="O369" s="44">
        <v>0</v>
      </c>
      <c r="P369" s="44">
        <v>1602589</v>
      </c>
      <c r="Q369" s="44">
        <v>579061</v>
      </c>
      <c r="R369" s="44">
        <v>248455</v>
      </c>
      <c r="S369" s="44">
        <v>53539</v>
      </c>
      <c r="T369" s="44">
        <v>22338</v>
      </c>
      <c r="U369" s="44">
        <v>203293</v>
      </c>
      <c r="V369" s="44">
        <v>51721</v>
      </c>
      <c r="W369" s="44">
        <v>0</v>
      </c>
      <c r="X369" s="44">
        <v>265121</v>
      </c>
      <c r="Y369" s="44">
        <v>0</v>
      </c>
      <c r="Z369" s="44">
        <v>0</v>
      </c>
      <c r="AA369" s="44">
        <v>27514365</v>
      </c>
      <c r="AB369" s="44">
        <v>0</v>
      </c>
    </row>
    <row r="370" spans="1:28" x14ac:dyDescent="0.3">
      <c r="A370" s="46" t="s">
        <v>766</v>
      </c>
      <c r="B370" t="s">
        <v>1797</v>
      </c>
      <c r="C370">
        <v>1</v>
      </c>
      <c r="D370">
        <v>0</v>
      </c>
      <c r="E370" s="44">
        <v>6470729</v>
      </c>
      <c r="F370" s="44">
        <v>0</v>
      </c>
      <c r="G370" s="44">
        <v>0</v>
      </c>
      <c r="H370" s="44">
        <v>0</v>
      </c>
      <c r="I370" s="44">
        <v>945899</v>
      </c>
      <c r="J370" s="44">
        <v>2165522</v>
      </c>
      <c r="K370" s="44">
        <v>0</v>
      </c>
      <c r="L370" s="44">
        <v>0</v>
      </c>
      <c r="M370" s="44">
        <v>0</v>
      </c>
      <c r="N370" s="44">
        <v>0</v>
      </c>
      <c r="O370" s="44">
        <v>0</v>
      </c>
      <c r="P370" s="44">
        <v>764968</v>
      </c>
      <c r="Q370" s="44">
        <v>346132</v>
      </c>
      <c r="R370" s="44">
        <v>73052</v>
      </c>
      <c r="S370" s="44">
        <v>12523</v>
      </c>
      <c r="T370" s="44">
        <v>5225</v>
      </c>
      <c r="U370" s="44">
        <v>49920</v>
      </c>
      <c r="V370" s="44">
        <v>14607</v>
      </c>
      <c r="W370" s="44">
        <v>0</v>
      </c>
      <c r="X370" s="44">
        <v>53997</v>
      </c>
      <c r="Y370" s="44">
        <v>0</v>
      </c>
      <c r="Z370" s="44">
        <v>0</v>
      </c>
      <c r="AA370" s="44">
        <v>10902574</v>
      </c>
      <c r="AB370" s="44">
        <v>0</v>
      </c>
    </row>
    <row r="371" spans="1:28" x14ac:dyDescent="0.3">
      <c r="A371" s="46" t="s">
        <v>768</v>
      </c>
      <c r="B371" t="s">
        <v>2472</v>
      </c>
      <c r="C371">
        <v>1</v>
      </c>
      <c r="D371">
        <v>0</v>
      </c>
      <c r="E371" s="44">
        <v>20589664</v>
      </c>
      <c r="F371" s="44">
        <v>0</v>
      </c>
      <c r="G371" s="44">
        <v>0</v>
      </c>
      <c r="H371" s="44">
        <v>11754</v>
      </c>
      <c r="I371" s="44">
        <v>2414304</v>
      </c>
      <c r="J371" s="44">
        <v>6678805</v>
      </c>
      <c r="K371" s="44">
        <v>392285</v>
      </c>
      <c r="L371" s="44">
        <v>0</v>
      </c>
      <c r="M371" s="44">
        <v>0</v>
      </c>
      <c r="N371" s="44">
        <v>0</v>
      </c>
      <c r="O371" s="44">
        <v>0</v>
      </c>
      <c r="P371" s="44">
        <v>2023191</v>
      </c>
      <c r="Q371" s="44">
        <v>1492469</v>
      </c>
      <c r="R371" s="44">
        <v>169688</v>
      </c>
      <c r="S371" s="44">
        <v>32881</v>
      </c>
      <c r="T371" s="44">
        <v>13719</v>
      </c>
      <c r="U371" s="44">
        <v>127102</v>
      </c>
      <c r="V371" s="44">
        <v>39892</v>
      </c>
      <c r="W371" s="44">
        <v>0</v>
      </c>
      <c r="X371" s="44">
        <v>957358</v>
      </c>
      <c r="Y371" s="44">
        <v>0</v>
      </c>
      <c r="Z371" s="44">
        <v>0</v>
      </c>
      <c r="AA371" s="44">
        <v>34943112</v>
      </c>
      <c r="AB371" s="44">
        <v>257750</v>
      </c>
    </row>
    <row r="372" spans="1:28" x14ac:dyDescent="0.3">
      <c r="A372" s="46" t="s">
        <v>770</v>
      </c>
      <c r="B372" t="s">
        <v>1799</v>
      </c>
      <c r="C372">
        <v>1</v>
      </c>
      <c r="D372">
        <v>0</v>
      </c>
      <c r="E372" s="44">
        <v>10593158</v>
      </c>
      <c r="F372" s="44">
        <v>0</v>
      </c>
      <c r="G372" s="44">
        <v>0</v>
      </c>
      <c r="H372" s="44">
        <v>0</v>
      </c>
      <c r="I372" s="44">
        <v>1510068</v>
      </c>
      <c r="J372" s="44">
        <v>1470897</v>
      </c>
      <c r="K372" s="44">
        <v>176588</v>
      </c>
      <c r="L372" s="44">
        <v>0</v>
      </c>
      <c r="M372" s="44">
        <v>0</v>
      </c>
      <c r="N372" s="44">
        <v>0</v>
      </c>
      <c r="O372" s="44">
        <v>0</v>
      </c>
      <c r="P372" s="44">
        <v>834453</v>
      </c>
      <c r="Q372" s="44">
        <v>597957</v>
      </c>
      <c r="R372" s="44">
        <v>85845</v>
      </c>
      <c r="S372" s="44">
        <v>17646</v>
      </c>
      <c r="T372" s="44">
        <v>7363</v>
      </c>
      <c r="U372" s="44">
        <v>70191</v>
      </c>
      <c r="V372" s="44">
        <v>13940</v>
      </c>
      <c r="W372" s="44">
        <v>0</v>
      </c>
      <c r="X372" s="44">
        <v>321383</v>
      </c>
      <c r="Y372" s="44">
        <v>0</v>
      </c>
      <c r="Z372" s="44">
        <v>0</v>
      </c>
      <c r="AA372" s="44">
        <v>15699489</v>
      </c>
      <c r="AB372" s="44">
        <v>0</v>
      </c>
    </row>
    <row r="373" spans="1:28" x14ac:dyDescent="0.3">
      <c r="A373" s="46" t="s">
        <v>774</v>
      </c>
      <c r="B373" t="s">
        <v>1800</v>
      </c>
      <c r="C373">
        <v>1</v>
      </c>
      <c r="D373">
        <v>0</v>
      </c>
      <c r="E373" s="44">
        <v>5765433</v>
      </c>
      <c r="F373" s="44">
        <v>0</v>
      </c>
      <c r="G373" s="44">
        <v>0</v>
      </c>
      <c r="H373" s="44">
        <v>1118</v>
      </c>
      <c r="I373" s="44">
        <v>965461</v>
      </c>
      <c r="J373" s="44">
        <v>1177711</v>
      </c>
      <c r="K373" s="44">
        <v>0</v>
      </c>
      <c r="L373" s="44">
        <v>0</v>
      </c>
      <c r="M373" s="44">
        <v>0</v>
      </c>
      <c r="N373" s="44">
        <v>0</v>
      </c>
      <c r="O373" s="44">
        <v>0</v>
      </c>
      <c r="P373" s="44">
        <v>888704</v>
      </c>
      <c r="Q373" s="44">
        <v>638627</v>
      </c>
      <c r="R373" s="44">
        <v>222417</v>
      </c>
      <c r="S373" s="44">
        <v>11879</v>
      </c>
      <c r="T373" s="44">
        <v>4956</v>
      </c>
      <c r="U373" s="44">
        <v>47008</v>
      </c>
      <c r="V373" s="44">
        <v>15390</v>
      </c>
      <c r="W373" s="44">
        <v>0</v>
      </c>
      <c r="X373" s="44">
        <v>60164</v>
      </c>
      <c r="Y373" s="44">
        <v>0</v>
      </c>
      <c r="Z373" s="44">
        <v>0</v>
      </c>
      <c r="AA373" s="44">
        <v>9798868</v>
      </c>
      <c r="AB373" s="44">
        <v>0</v>
      </c>
    </row>
    <row r="374" spans="1:28" x14ac:dyDescent="0.3">
      <c r="A374" s="46" t="s">
        <v>776</v>
      </c>
      <c r="B374" t="s">
        <v>2473</v>
      </c>
      <c r="C374">
        <v>1</v>
      </c>
      <c r="D374">
        <v>0</v>
      </c>
      <c r="E374" s="44">
        <v>4994395</v>
      </c>
      <c r="F374" s="44">
        <v>0</v>
      </c>
      <c r="G374" s="44">
        <v>258763</v>
      </c>
      <c r="H374" s="44">
        <v>11940</v>
      </c>
      <c r="I374" s="44">
        <v>694443</v>
      </c>
      <c r="J374" s="44">
        <v>1357345</v>
      </c>
      <c r="K374" s="44">
        <v>0</v>
      </c>
      <c r="L374" s="44">
        <v>0</v>
      </c>
      <c r="M374" s="44">
        <v>0</v>
      </c>
      <c r="N374" s="44">
        <v>0</v>
      </c>
      <c r="O374" s="44">
        <v>0</v>
      </c>
      <c r="P374" s="44">
        <v>445368</v>
      </c>
      <c r="Q374" s="44">
        <v>150783</v>
      </c>
      <c r="R374" s="44">
        <v>44915</v>
      </c>
      <c r="S374" s="44">
        <v>9138</v>
      </c>
      <c r="T374" s="44">
        <v>3813</v>
      </c>
      <c r="U374" s="44">
        <v>36115</v>
      </c>
      <c r="V374" s="44">
        <v>5669</v>
      </c>
      <c r="W374" s="44">
        <v>0</v>
      </c>
      <c r="X374" s="44">
        <v>45988</v>
      </c>
      <c r="Y374" s="44">
        <v>0</v>
      </c>
      <c r="Z374" s="44">
        <v>0</v>
      </c>
      <c r="AA374" s="44">
        <v>8058675</v>
      </c>
      <c r="AB374" s="44">
        <v>0</v>
      </c>
    </row>
    <row r="375" spans="1:28" x14ac:dyDescent="0.3">
      <c r="A375" s="46" t="s">
        <v>778</v>
      </c>
      <c r="B375" t="s">
        <v>1802</v>
      </c>
      <c r="C375">
        <v>1</v>
      </c>
      <c r="D375">
        <v>0</v>
      </c>
      <c r="E375" s="44">
        <v>13952683</v>
      </c>
      <c r="F375" s="44">
        <v>0</v>
      </c>
      <c r="G375" s="44">
        <v>0</v>
      </c>
      <c r="H375" s="44">
        <v>0</v>
      </c>
      <c r="I375" s="44">
        <v>1996271</v>
      </c>
      <c r="J375" s="44">
        <v>2407620</v>
      </c>
      <c r="K375" s="44">
        <v>45894</v>
      </c>
      <c r="L375" s="44">
        <v>0</v>
      </c>
      <c r="M375" s="44">
        <v>0</v>
      </c>
      <c r="N375" s="44">
        <v>0</v>
      </c>
      <c r="O375" s="44">
        <v>0</v>
      </c>
      <c r="P375" s="44">
        <v>1739775</v>
      </c>
      <c r="Q375" s="44">
        <v>825756</v>
      </c>
      <c r="R375" s="44">
        <v>149777</v>
      </c>
      <c r="S375" s="44">
        <v>23653</v>
      </c>
      <c r="T375" s="44">
        <v>9869</v>
      </c>
      <c r="U375" s="44">
        <v>93666</v>
      </c>
      <c r="V375" s="44">
        <v>29614</v>
      </c>
      <c r="W375" s="44">
        <v>0</v>
      </c>
      <c r="X375" s="44">
        <v>534324</v>
      </c>
      <c r="Y375" s="44">
        <v>0</v>
      </c>
      <c r="Z375" s="44">
        <v>0</v>
      </c>
      <c r="AA375" s="44">
        <v>21808902</v>
      </c>
      <c r="AB375" s="44">
        <v>0</v>
      </c>
    </row>
    <row r="376" spans="1:28" x14ac:dyDescent="0.3">
      <c r="A376" s="46" t="s">
        <v>772</v>
      </c>
      <c r="B376" t="s">
        <v>2474</v>
      </c>
      <c r="C376">
        <v>1</v>
      </c>
      <c r="D376">
        <v>0</v>
      </c>
      <c r="E376" s="44">
        <v>5683088</v>
      </c>
      <c r="F376" s="44">
        <v>0</v>
      </c>
      <c r="G376" s="44">
        <v>135290</v>
      </c>
      <c r="H376" s="44">
        <v>2469</v>
      </c>
      <c r="I376" s="44">
        <v>626398</v>
      </c>
      <c r="J376" s="44">
        <v>298882</v>
      </c>
      <c r="K376" s="44">
        <v>0</v>
      </c>
      <c r="L376" s="44">
        <v>0</v>
      </c>
      <c r="M376" s="44">
        <v>0</v>
      </c>
      <c r="N376" s="44">
        <v>0</v>
      </c>
      <c r="O376" s="44">
        <v>0</v>
      </c>
      <c r="P376" s="44">
        <v>407116</v>
      </c>
      <c r="Q376" s="44">
        <v>76718</v>
      </c>
      <c r="R376" s="44">
        <v>78667</v>
      </c>
      <c r="S376" s="44">
        <v>8703</v>
      </c>
      <c r="T376" s="44">
        <v>3631</v>
      </c>
      <c r="U376" s="44">
        <v>34892</v>
      </c>
      <c r="V376" s="44">
        <v>5680</v>
      </c>
      <c r="W376" s="44">
        <v>0</v>
      </c>
      <c r="X376" s="44">
        <v>97200</v>
      </c>
      <c r="Y376" s="44">
        <v>0</v>
      </c>
      <c r="Z376" s="44">
        <v>0</v>
      </c>
      <c r="AA376" s="44">
        <v>7458734</v>
      </c>
      <c r="AB376" s="44">
        <v>0</v>
      </c>
    </row>
    <row r="377" spans="1:28" x14ac:dyDescent="0.3">
      <c r="A377" s="46" t="s">
        <v>780</v>
      </c>
      <c r="B377" t="s">
        <v>2475</v>
      </c>
      <c r="C377">
        <v>1</v>
      </c>
      <c r="D377">
        <v>0</v>
      </c>
      <c r="E377" s="44">
        <v>12250284</v>
      </c>
      <c r="F377" s="44">
        <v>0</v>
      </c>
      <c r="G377" s="44">
        <v>0</v>
      </c>
      <c r="H377" s="44">
        <v>0</v>
      </c>
      <c r="I377" s="44">
        <v>2900701</v>
      </c>
      <c r="J377" s="44">
        <v>5532028</v>
      </c>
      <c r="K377" s="44">
        <v>0</v>
      </c>
      <c r="L377" s="44">
        <v>0</v>
      </c>
      <c r="M377" s="44">
        <v>0</v>
      </c>
      <c r="N377" s="44">
        <v>0</v>
      </c>
      <c r="O377" s="44">
        <v>0</v>
      </c>
      <c r="P377" s="44">
        <v>1646719</v>
      </c>
      <c r="Q377" s="44">
        <v>835584</v>
      </c>
      <c r="R377" s="44">
        <v>258844</v>
      </c>
      <c r="S377" s="44">
        <v>64639</v>
      </c>
      <c r="T377" s="44">
        <v>26969</v>
      </c>
      <c r="U377" s="44">
        <v>260494</v>
      </c>
      <c r="V377" s="44">
        <v>68397</v>
      </c>
      <c r="W377" s="44">
        <v>0</v>
      </c>
      <c r="X377" s="44">
        <v>543600</v>
      </c>
      <c r="Y377" s="44">
        <v>0</v>
      </c>
      <c r="Z377" s="44">
        <v>0</v>
      </c>
      <c r="AA377" s="44">
        <v>24388259</v>
      </c>
      <c r="AB377" s="44">
        <v>0</v>
      </c>
    </row>
    <row r="378" spans="1:28" x14ac:dyDescent="0.3">
      <c r="A378" s="46" t="s">
        <v>815</v>
      </c>
      <c r="B378" t="s">
        <v>1805</v>
      </c>
      <c r="C378">
        <v>1</v>
      </c>
      <c r="D378">
        <v>0</v>
      </c>
      <c r="E378" s="44">
        <v>21876807</v>
      </c>
      <c r="F378" s="44">
        <v>0</v>
      </c>
      <c r="G378" s="44">
        <v>500874</v>
      </c>
      <c r="H378" s="44">
        <v>0</v>
      </c>
      <c r="I378" s="44">
        <v>5168291</v>
      </c>
      <c r="J378" s="44">
        <v>4948952</v>
      </c>
      <c r="K378" s="44">
        <v>0</v>
      </c>
      <c r="L378" s="44">
        <v>0</v>
      </c>
      <c r="M378" s="44">
        <v>0</v>
      </c>
      <c r="N378" s="44">
        <v>0</v>
      </c>
      <c r="O378" s="44">
        <v>0</v>
      </c>
      <c r="P378" s="44">
        <v>2794549</v>
      </c>
      <c r="Q378" s="44">
        <v>1814452</v>
      </c>
      <c r="R378" s="44">
        <v>312364</v>
      </c>
      <c r="S378" s="44">
        <v>58632</v>
      </c>
      <c r="T378" s="44">
        <v>24463</v>
      </c>
      <c r="U378" s="44">
        <v>266086</v>
      </c>
      <c r="V378" s="44">
        <v>64787</v>
      </c>
      <c r="W378" s="44">
        <v>854788</v>
      </c>
      <c r="X378" s="44">
        <v>255245</v>
      </c>
      <c r="Y378" s="44">
        <v>17651</v>
      </c>
      <c r="Z378" s="44">
        <v>0</v>
      </c>
      <c r="AA378" s="44">
        <v>38957941</v>
      </c>
      <c r="AB378" s="44">
        <v>0</v>
      </c>
    </row>
    <row r="379" spans="1:28" x14ac:dyDescent="0.3">
      <c r="A379" s="46" t="s">
        <v>783</v>
      </c>
      <c r="B379" t="s">
        <v>2476</v>
      </c>
      <c r="C379">
        <v>1</v>
      </c>
      <c r="D379">
        <v>0</v>
      </c>
      <c r="E379" s="44">
        <v>4077824</v>
      </c>
      <c r="F379" s="44">
        <v>0</v>
      </c>
      <c r="G379" s="44">
        <v>192726</v>
      </c>
      <c r="H379" s="44">
        <v>0</v>
      </c>
      <c r="I379" s="44">
        <v>1074129</v>
      </c>
      <c r="J379" s="44">
        <v>1473749</v>
      </c>
      <c r="K379" s="44">
        <v>0</v>
      </c>
      <c r="L379" s="44">
        <v>0</v>
      </c>
      <c r="M379" s="44">
        <v>0</v>
      </c>
      <c r="N379" s="44">
        <v>0</v>
      </c>
      <c r="O379" s="44">
        <v>0</v>
      </c>
      <c r="P379" s="44">
        <v>727074</v>
      </c>
      <c r="Q379" s="44">
        <v>558397</v>
      </c>
      <c r="R379" s="44">
        <v>371165</v>
      </c>
      <c r="S379" s="44">
        <v>15519</v>
      </c>
      <c r="T379" s="44">
        <v>6475</v>
      </c>
      <c r="U379" s="44">
        <v>61104</v>
      </c>
      <c r="V379" s="44">
        <v>14165</v>
      </c>
      <c r="W379" s="44">
        <v>0</v>
      </c>
      <c r="X379" s="44">
        <v>0</v>
      </c>
      <c r="Y379" s="44">
        <v>28906</v>
      </c>
      <c r="Z379" s="44">
        <v>0</v>
      </c>
      <c r="AA379" s="44">
        <v>8601233</v>
      </c>
      <c r="AB379" s="44">
        <v>0</v>
      </c>
    </row>
    <row r="380" spans="1:28" x14ac:dyDescent="0.3">
      <c r="A380" s="46" t="s">
        <v>785</v>
      </c>
      <c r="B380" t="s">
        <v>2477</v>
      </c>
      <c r="C380">
        <v>1</v>
      </c>
      <c r="D380">
        <v>0</v>
      </c>
      <c r="E380" s="44">
        <v>12103751</v>
      </c>
      <c r="F380" s="44">
        <v>0</v>
      </c>
      <c r="G380" s="44">
        <v>344880</v>
      </c>
      <c r="H380" s="44">
        <v>0</v>
      </c>
      <c r="I380" s="44">
        <v>2492118</v>
      </c>
      <c r="J380" s="44">
        <v>2758660</v>
      </c>
      <c r="K380" s="44">
        <v>0</v>
      </c>
      <c r="L380" s="44">
        <v>0</v>
      </c>
      <c r="M380" s="44">
        <v>0</v>
      </c>
      <c r="N380" s="44">
        <v>0</v>
      </c>
      <c r="O380" s="44">
        <v>0</v>
      </c>
      <c r="P380" s="44">
        <v>1448213</v>
      </c>
      <c r="Q380" s="44">
        <v>503566</v>
      </c>
      <c r="R380" s="44">
        <v>856719</v>
      </c>
      <c r="S380" s="44">
        <v>51052</v>
      </c>
      <c r="T380" s="44">
        <v>21300</v>
      </c>
      <c r="U380" s="44">
        <v>186866</v>
      </c>
      <c r="V380" s="44">
        <v>54762</v>
      </c>
      <c r="W380" s="44">
        <v>0</v>
      </c>
      <c r="X380" s="44">
        <v>0</v>
      </c>
      <c r="Y380" s="44">
        <v>0</v>
      </c>
      <c r="Z380" s="44">
        <v>0</v>
      </c>
      <c r="AA380" s="44">
        <v>20821887</v>
      </c>
      <c r="AB380" s="44">
        <v>0</v>
      </c>
    </row>
    <row r="381" spans="1:28" x14ac:dyDescent="0.3">
      <c r="A381" s="46" t="s">
        <v>805</v>
      </c>
      <c r="B381" t="s">
        <v>2478</v>
      </c>
      <c r="C381">
        <v>1</v>
      </c>
      <c r="D381">
        <v>0</v>
      </c>
      <c r="E381" s="44">
        <v>39297243</v>
      </c>
      <c r="F381" s="44">
        <v>0</v>
      </c>
      <c r="G381" s="44">
        <v>646971</v>
      </c>
      <c r="H381" s="44">
        <v>76005</v>
      </c>
      <c r="I381" s="44">
        <v>7175997</v>
      </c>
      <c r="J381" s="44">
        <v>3915825</v>
      </c>
      <c r="K381" s="44">
        <v>0</v>
      </c>
      <c r="L381" s="44">
        <v>0</v>
      </c>
      <c r="M381" s="44">
        <v>0</v>
      </c>
      <c r="N381" s="44">
        <v>0</v>
      </c>
      <c r="O381" s="44">
        <v>0</v>
      </c>
      <c r="P381" s="44">
        <v>2728792</v>
      </c>
      <c r="Q381" s="44">
        <v>2339683</v>
      </c>
      <c r="R381" s="44">
        <v>1019806</v>
      </c>
      <c r="S381" s="44">
        <v>84757</v>
      </c>
      <c r="T381" s="44">
        <v>35363</v>
      </c>
      <c r="U381" s="44">
        <v>327656</v>
      </c>
      <c r="V381" s="44">
        <v>99817</v>
      </c>
      <c r="W381" s="44">
        <v>0</v>
      </c>
      <c r="X381" s="44">
        <v>346896</v>
      </c>
      <c r="Y381" s="44">
        <v>0</v>
      </c>
      <c r="Z381" s="44">
        <v>0</v>
      </c>
      <c r="AA381" s="44">
        <v>58094811</v>
      </c>
      <c r="AB381" s="44">
        <v>261523</v>
      </c>
    </row>
    <row r="382" spans="1:28" x14ac:dyDescent="0.3">
      <c r="A382" s="46" t="s">
        <v>789</v>
      </c>
      <c r="B382" t="s">
        <v>2479</v>
      </c>
      <c r="C382">
        <v>1</v>
      </c>
      <c r="D382">
        <v>0</v>
      </c>
      <c r="E382" s="44">
        <v>10027935</v>
      </c>
      <c r="F382" s="44">
        <v>0</v>
      </c>
      <c r="G382" s="44">
        <v>526970</v>
      </c>
      <c r="H382" s="44">
        <v>0</v>
      </c>
      <c r="I382" s="44">
        <v>3029026</v>
      </c>
      <c r="J382" s="44">
        <v>1871829</v>
      </c>
      <c r="K382" s="44">
        <v>0</v>
      </c>
      <c r="L382" s="44">
        <v>0</v>
      </c>
      <c r="M382" s="44">
        <v>0</v>
      </c>
      <c r="N382" s="44">
        <v>0</v>
      </c>
      <c r="O382" s="44">
        <v>0</v>
      </c>
      <c r="P382" s="44">
        <v>1340905</v>
      </c>
      <c r="Q382" s="44">
        <v>759778</v>
      </c>
      <c r="R382" s="44">
        <v>281728</v>
      </c>
      <c r="S382" s="44">
        <v>51816</v>
      </c>
      <c r="T382" s="44">
        <v>21619</v>
      </c>
      <c r="U382" s="44">
        <v>177663</v>
      </c>
      <c r="V382" s="44">
        <v>49303</v>
      </c>
      <c r="W382" s="44">
        <v>0</v>
      </c>
      <c r="X382" s="44">
        <v>0</v>
      </c>
      <c r="Y382" s="44">
        <v>0</v>
      </c>
      <c r="Z382" s="44">
        <v>0</v>
      </c>
      <c r="AA382" s="44">
        <v>18138572</v>
      </c>
      <c r="AB382" s="44">
        <v>0</v>
      </c>
    </row>
    <row r="383" spans="1:28" x14ac:dyDescent="0.3">
      <c r="A383" s="46" t="s">
        <v>793</v>
      </c>
      <c r="B383" t="s">
        <v>1810</v>
      </c>
      <c r="C383">
        <v>1</v>
      </c>
      <c r="D383">
        <v>0</v>
      </c>
      <c r="E383" s="44">
        <v>6405546</v>
      </c>
      <c r="F383" s="44">
        <v>0</v>
      </c>
      <c r="G383" s="44">
        <v>317551</v>
      </c>
      <c r="H383" s="44">
        <v>0</v>
      </c>
      <c r="I383" s="44">
        <v>1952870</v>
      </c>
      <c r="J383" s="44">
        <v>779187</v>
      </c>
      <c r="K383" s="44">
        <v>0</v>
      </c>
      <c r="L383" s="44">
        <v>0</v>
      </c>
      <c r="M383" s="44">
        <v>0</v>
      </c>
      <c r="N383" s="44">
        <v>0</v>
      </c>
      <c r="O383" s="44">
        <v>0</v>
      </c>
      <c r="P383" s="44">
        <v>988353</v>
      </c>
      <c r="Q383" s="44">
        <v>437562</v>
      </c>
      <c r="R383" s="44">
        <v>179097</v>
      </c>
      <c r="S383" s="44">
        <v>18440</v>
      </c>
      <c r="T383" s="44">
        <v>7694</v>
      </c>
      <c r="U383" s="44">
        <v>70424</v>
      </c>
      <c r="V383" s="44">
        <v>21628</v>
      </c>
      <c r="W383" s="44">
        <v>0</v>
      </c>
      <c r="X383" s="44">
        <v>0</v>
      </c>
      <c r="Y383" s="44">
        <v>0</v>
      </c>
      <c r="Z383" s="44">
        <v>0</v>
      </c>
      <c r="AA383" s="44">
        <v>11178352</v>
      </c>
      <c r="AB383" s="44">
        <v>0</v>
      </c>
    </row>
    <row r="384" spans="1:28" x14ac:dyDescent="0.3">
      <c r="A384" s="46" t="s">
        <v>797</v>
      </c>
      <c r="B384" t="s">
        <v>2480</v>
      </c>
      <c r="C384">
        <v>1</v>
      </c>
      <c r="D384">
        <v>0</v>
      </c>
      <c r="E384" s="44">
        <v>77246937</v>
      </c>
      <c r="F384" s="44">
        <v>0</v>
      </c>
      <c r="G384" s="44">
        <v>714091</v>
      </c>
      <c r="H384" s="44">
        <v>29294</v>
      </c>
      <c r="I384" s="44">
        <v>7567061</v>
      </c>
      <c r="J384" s="44">
        <v>10378872</v>
      </c>
      <c r="K384" s="44">
        <v>0</v>
      </c>
      <c r="L384" s="44">
        <v>0</v>
      </c>
      <c r="M384" s="44">
        <v>0</v>
      </c>
      <c r="N384" s="44">
        <v>0</v>
      </c>
      <c r="O384" s="44">
        <v>0</v>
      </c>
      <c r="P384" s="44">
        <v>5712799</v>
      </c>
      <c r="Q384" s="44">
        <v>4874118</v>
      </c>
      <c r="R384" s="44">
        <v>1740042</v>
      </c>
      <c r="S384" s="44">
        <v>119645</v>
      </c>
      <c r="T384" s="44">
        <v>49919</v>
      </c>
      <c r="U384" s="44">
        <v>462971</v>
      </c>
      <c r="V384" s="44">
        <v>150956</v>
      </c>
      <c r="W384" s="44">
        <v>0</v>
      </c>
      <c r="X384" s="44">
        <v>1061514</v>
      </c>
      <c r="Y384" s="44">
        <v>0</v>
      </c>
      <c r="Z384" s="44">
        <v>0</v>
      </c>
      <c r="AA384" s="44">
        <v>110108219</v>
      </c>
      <c r="AB384" s="44">
        <v>2038800</v>
      </c>
    </row>
    <row r="385" spans="1:28" x14ac:dyDescent="0.3">
      <c r="A385" s="46" t="s">
        <v>799</v>
      </c>
      <c r="B385" t="s">
        <v>1812</v>
      </c>
      <c r="C385">
        <v>1</v>
      </c>
      <c r="D385">
        <v>0</v>
      </c>
      <c r="E385" s="44">
        <v>25947607</v>
      </c>
      <c r="F385" s="44">
        <v>0</v>
      </c>
      <c r="G385" s="44">
        <v>492317</v>
      </c>
      <c r="H385" s="44">
        <v>0</v>
      </c>
      <c r="I385" s="44">
        <v>5389909</v>
      </c>
      <c r="J385" s="44">
        <v>4287148</v>
      </c>
      <c r="K385" s="44">
        <v>776145</v>
      </c>
      <c r="L385" s="44">
        <v>0</v>
      </c>
      <c r="M385" s="44">
        <v>0</v>
      </c>
      <c r="N385" s="44">
        <v>0</v>
      </c>
      <c r="O385" s="44">
        <v>0</v>
      </c>
      <c r="P385" s="44">
        <v>2124513</v>
      </c>
      <c r="Q385" s="44">
        <v>1484419</v>
      </c>
      <c r="R385" s="44">
        <v>1578103</v>
      </c>
      <c r="S385" s="44">
        <v>54303</v>
      </c>
      <c r="T385" s="44">
        <v>22656</v>
      </c>
      <c r="U385" s="44">
        <v>215409</v>
      </c>
      <c r="V385" s="44">
        <v>61232</v>
      </c>
      <c r="W385" s="44">
        <v>0</v>
      </c>
      <c r="X385" s="44">
        <v>331118</v>
      </c>
      <c r="Y385" s="44">
        <v>0</v>
      </c>
      <c r="Z385" s="44">
        <v>0</v>
      </c>
      <c r="AA385" s="44">
        <v>42764879</v>
      </c>
      <c r="AB385" s="44">
        <v>0</v>
      </c>
    </row>
    <row r="386" spans="1:28" x14ac:dyDescent="0.3">
      <c r="A386" s="46" t="s">
        <v>801</v>
      </c>
      <c r="B386" t="s">
        <v>1813</v>
      </c>
      <c r="C386">
        <v>1</v>
      </c>
      <c r="D386">
        <v>0</v>
      </c>
      <c r="E386" s="44">
        <v>31248011</v>
      </c>
      <c r="F386" s="44">
        <v>0</v>
      </c>
      <c r="G386" s="44">
        <v>1602240</v>
      </c>
      <c r="H386" s="44">
        <v>0</v>
      </c>
      <c r="I386" s="44">
        <v>9806561</v>
      </c>
      <c r="J386" s="44">
        <v>3939274</v>
      </c>
      <c r="K386" s="44">
        <v>856531</v>
      </c>
      <c r="L386" s="44">
        <v>0</v>
      </c>
      <c r="M386" s="44">
        <v>0</v>
      </c>
      <c r="N386" s="44">
        <v>0</v>
      </c>
      <c r="O386" s="44">
        <v>0</v>
      </c>
      <c r="P386" s="44">
        <v>2849035</v>
      </c>
      <c r="Q386" s="44">
        <v>2186881</v>
      </c>
      <c r="R386" s="44">
        <v>833640</v>
      </c>
      <c r="S386" s="44">
        <v>188089</v>
      </c>
      <c r="T386" s="44">
        <v>78475</v>
      </c>
      <c r="U386" s="44">
        <v>459534</v>
      </c>
      <c r="V386" s="44">
        <v>185959</v>
      </c>
      <c r="W386" s="44">
        <v>0</v>
      </c>
      <c r="X386" s="44">
        <v>0</v>
      </c>
      <c r="Y386" s="44">
        <v>0</v>
      </c>
      <c r="Z386" s="44">
        <v>0</v>
      </c>
      <c r="AA386" s="44">
        <v>54234230</v>
      </c>
      <c r="AB386" s="44">
        <v>0</v>
      </c>
    </row>
    <row r="387" spans="1:28" x14ac:dyDescent="0.3">
      <c r="A387" s="46" t="s">
        <v>795</v>
      </c>
      <c r="B387" t="s">
        <v>2481</v>
      </c>
      <c r="C387">
        <v>1</v>
      </c>
      <c r="D387">
        <v>1</v>
      </c>
      <c r="E387" s="44">
        <v>1390120</v>
      </c>
      <c r="F387" s="44">
        <v>0</v>
      </c>
      <c r="G387" s="44">
        <v>70000</v>
      </c>
      <c r="H387" s="44">
        <v>0</v>
      </c>
      <c r="I387" s="44">
        <v>3039716</v>
      </c>
      <c r="J387" s="44">
        <v>0</v>
      </c>
      <c r="K387" s="44">
        <v>0</v>
      </c>
      <c r="L387" s="44">
        <v>0</v>
      </c>
      <c r="M387" s="44">
        <v>0</v>
      </c>
      <c r="N387" s="44">
        <v>0</v>
      </c>
      <c r="O387" s="44">
        <v>0</v>
      </c>
      <c r="P387" s="44">
        <v>33679</v>
      </c>
      <c r="Q387" s="44">
        <v>11245</v>
      </c>
      <c r="R387" s="44">
        <v>35379</v>
      </c>
      <c r="S387" s="44">
        <v>126671</v>
      </c>
      <c r="T387" s="44">
        <v>52850</v>
      </c>
      <c r="U387" s="44">
        <v>736921</v>
      </c>
      <c r="V387" s="44">
        <v>0</v>
      </c>
      <c r="W387" s="44">
        <v>0</v>
      </c>
      <c r="X387" s="44">
        <v>1347024</v>
      </c>
      <c r="Y387" s="44">
        <v>10401</v>
      </c>
      <c r="Z387" s="44">
        <v>0</v>
      </c>
      <c r="AA387" s="44">
        <v>6854006</v>
      </c>
      <c r="AB387" s="44">
        <v>100000</v>
      </c>
    </row>
    <row r="388" spans="1:28" x14ac:dyDescent="0.3">
      <c r="A388" s="46" t="s">
        <v>811</v>
      </c>
      <c r="B388" t="s">
        <v>1815</v>
      </c>
      <c r="C388">
        <v>1</v>
      </c>
      <c r="D388">
        <v>0</v>
      </c>
      <c r="E388" s="44">
        <v>26602529</v>
      </c>
      <c r="F388" s="44">
        <v>0</v>
      </c>
      <c r="G388" s="44">
        <v>536651</v>
      </c>
      <c r="H388" s="44">
        <v>0</v>
      </c>
      <c r="I388" s="44">
        <v>3803577</v>
      </c>
      <c r="J388" s="44">
        <v>2534440</v>
      </c>
      <c r="K388" s="44">
        <v>0</v>
      </c>
      <c r="L388" s="44">
        <v>0</v>
      </c>
      <c r="M388" s="44">
        <v>0</v>
      </c>
      <c r="N388" s="44">
        <v>0</v>
      </c>
      <c r="O388" s="44">
        <v>0</v>
      </c>
      <c r="P388" s="44">
        <v>2077332</v>
      </c>
      <c r="Q388" s="44">
        <v>856750</v>
      </c>
      <c r="R388" s="44">
        <v>915039</v>
      </c>
      <c r="S388" s="44">
        <v>67785</v>
      </c>
      <c r="T388" s="44">
        <v>28281</v>
      </c>
      <c r="U388" s="44">
        <v>257640</v>
      </c>
      <c r="V388" s="44">
        <v>71835</v>
      </c>
      <c r="W388" s="44">
        <v>0</v>
      </c>
      <c r="X388" s="44">
        <v>1071472</v>
      </c>
      <c r="Y388" s="44">
        <v>0</v>
      </c>
      <c r="Z388" s="44">
        <v>0</v>
      </c>
      <c r="AA388" s="44">
        <v>38823331</v>
      </c>
      <c r="AB388" s="44">
        <v>0</v>
      </c>
    </row>
    <row r="389" spans="1:28" x14ac:dyDescent="0.3">
      <c r="A389" s="46" t="s">
        <v>803</v>
      </c>
      <c r="B389" t="s">
        <v>2482</v>
      </c>
      <c r="C389">
        <v>1</v>
      </c>
      <c r="D389">
        <v>0</v>
      </c>
      <c r="E389" s="44">
        <v>118551722</v>
      </c>
      <c r="F389" s="44">
        <v>0</v>
      </c>
      <c r="G389" s="44">
        <v>3600531</v>
      </c>
      <c r="H389" s="44">
        <v>0</v>
      </c>
      <c r="I389" s="44">
        <v>11378690</v>
      </c>
      <c r="J389" s="44">
        <v>9341191</v>
      </c>
      <c r="K389" s="44">
        <v>0</v>
      </c>
      <c r="L389" s="44">
        <v>0</v>
      </c>
      <c r="M389" s="44">
        <v>524493</v>
      </c>
      <c r="N389" s="44">
        <v>5857188</v>
      </c>
      <c r="O389" s="44">
        <v>3325301</v>
      </c>
      <c r="P389" s="44">
        <v>0</v>
      </c>
      <c r="Q389" s="44">
        <v>3787584</v>
      </c>
      <c r="R389" s="44">
        <v>3552006</v>
      </c>
      <c r="S389" s="44">
        <v>172180</v>
      </c>
      <c r="T389" s="44">
        <v>71838</v>
      </c>
      <c r="U389" s="44">
        <v>680360</v>
      </c>
      <c r="V389" s="44">
        <v>214457</v>
      </c>
      <c r="W389" s="44">
        <v>0</v>
      </c>
      <c r="X389" s="44">
        <v>5712815</v>
      </c>
      <c r="Y389" s="44">
        <v>0</v>
      </c>
      <c r="Z389" s="44">
        <v>0</v>
      </c>
      <c r="AA389" s="44">
        <v>166770356</v>
      </c>
      <c r="AB389" s="44">
        <v>837244</v>
      </c>
    </row>
    <row r="390" spans="1:28" x14ac:dyDescent="0.3">
      <c r="A390" s="46" t="s">
        <v>807</v>
      </c>
      <c r="B390" t="s">
        <v>2483</v>
      </c>
      <c r="C390">
        <v>1</v>
      </c>
      <c r="D390">
        <v>0</v>
      </c>
      <c r="E390" s="44">
        <v>31890049</v>
      </c>
      <c r="F390" s="44">
        <v>0</v>
      </c>
      <c r="G390" s="44">
        <v>343745</v>
      </c>
      <c r="H390" s="44">
        <v>10409</v>
      </c>
      <c r="I390" s="44">
        <v>3711674</v>
      </c>
      <c r="J390" s="44">
        <v>3436796</v>
      </c>
      <c r="K390" s="44">
        <v>0</v>
      </c>
      <c r="L390" s="44">
        <v>0</v>
      </c>
      <c r="M390" s="44">
        <v>0</v>
      </c>
      <c r="N390" s="44">
        <v>0</v>
      </c>
      <c r="O390" s="44">
        <v>0</v>
      </c>
      <c r="P390" s="44">
        <v>1659698</v>
      </c>
      <c r="Q390" s="44">
        <v>1423644</v>
      </c>
      <c r="R390" s="44">
        <v>596178</v>
      </c>
      <c r="S390" s="44">
        <v>40566</v>
      </c>
      <c r="T390" s="44">
        <v>16925</v>
      </c>
      <c r="U390" s="44">
        <v>152033</v>
      </c>
      <c r="V390" s="44">
        <v>50591</v>
      </c>
      <c r="W390" s="44">
        <v>0</v>
      </c>
      <c r="X390" s="44">
        <v>304375</v>
      </c>
      <c r="Y390" s="44">
        <v>0</v>
      </c>
      <c r="Z390" s="44">
        <v>0</v>
      </c>
      <c r="AA390" s="44">
        <v>43636683</v>
      </c>
      <c r="AB390" s="44">
        <v>189220</v>
      </c>
    </row>
    <row r="391" spans="1:28" x14ac:dyDescent="0.3">
      <c r="A391" s="46" t="s">
        <v>809</v>
      </c>
      <c r="B391" t="s">
        <v>2484</v>
      </c>
      <c r="C391">
        <v>1</v>
      </c>
      <c r="D391">
        <v>0</v>
      </c>
      <c r="E391" s="44">
        <v>603276</v>
      </c>
      <c r="F391" s="44">
        <v>0</v>
      </c>
      <c r="G391" s="44">
        <v>50000</v>
      </c>
      <c r="H391" s="44">
        <v>0</v>
      </c>
      <c r="I391" s="44">
        <v>64093</v>
      </c>
      <c r="J391" s="44">
        <v>71638</v>
      </c>
      <c r="K391" s="44">
        <v>0</v>
      </c>
      <c r="L391" s="44">
        <v>0</v>
      </c>
      <c r="M391" s="44">
        <v>0</v>
      </c>
      <c r="N391" s="44">
        <v>0</v>
      </c>
      <c r="O391" s="44">
        <v>0</v>
      </c>
      <c r="P391" s="44">
        <v>208925</v>
      </c>
      <c r="Q391" s="44">
        <v>34575</v>
      </c>
      <c r="R391" s="44">
        <v>0</v>
      </c>
      <c r="S391" s="44">
        <v>5962</v>
      </c>
      <c r="T391" s="44">
        <v>2488</v>
      </c>
      <c r="U391" s="44">
        <v>15495</v>
      </c>
      <c r="V391" s="44">
        <v>0</v>
      </c>
      <c r="W391" s="44">
        <v>0</v>
      </c>
      <c r="X391" s="44">
        <v>0</v>
      </c>
      <c r="Y391" s="44">
        <v>0</v>
      </c>
      <c r="Z391" s="44">
        <v>0</v>
      </c>
      <c r="AA391" s="44">
        <v>1056452</v>
      </c>
      <c r="AB391" s="44">
        <v>0</v>
      </c>
    </row>
    <row r="392" spans="1:28" x14ac:dyDescent="0.3">
      <c r="A392" s="46" t="s">
        <v>813</v>
      </c>
      <c r="B392" t="s">
        <v>1819</v>
      </c>
      <c r="C392">
        <v>1</v>
      </c>
      <c r="D392">
        <v>0</v>
      </c>
      <c r="E392" s="44">
        <v>15963941</v>
      </c>
      <c r="F392" s="44">
        <v>0</v>
      </c>
      <c r="G392" s="44">
        <v>780717</v>
      </c>
      <c r="H392" s="44">
        <v>0</v>
      </c>
      <c r="I392" s="44">
        <v>2785142</v>
      </c>
      <c r="J392" s="44">
        <v>3239764</v>
      </c>
      <c r="K392" s="44">
        <v>0</v>
      </c>
      <c r="L392" s="44">
        <v>0</v>
      </c>
      <c r="M392" s="44">
        <v>0</v>
      </c>
      <c r="N392" s="44">
        <v>0</v>
      </c>
      <c r="O392" s="44">
        <v>0</v>
      </c>
      <c r="P392" s="44">
        <v>1864022</v>
      </c>
      <c r="Q392" s="44">
        <v>1110821</v>
      </c>
      <c r="R392" s="44">
        <v>294411</v>
      </c>
      <c r="S392" s="44">
        <v>57164</v>
      </c>
      <c r="T392" s="44">
        <v>23850</v>
      </c>
      <c r="U392" s="44">
        <v>212030</v>
      </c>
      <c r="V392" s="44">
        <v>50791</v>
      </c>
      <c r="W392" s="44">
        <v>0</v>
      </c>
      <c r="X392" s="44">
        <v>0</v>
      </c>
      <c r="Y392" s="44">
        <v>10949</v>
      </c>
      <c r="Z392" s="44">
        <v>0</v>
      </c>
      <c r="AA392" s="44">
        <v>26393602</v>
      </c>
      <c r="AB392" s="44">
        <v>0</v>
      </c>
    </row>
    <row r="393" spans="1:28" x14ac:dyDescent="0.3">
      <c r="A393" s="46" t="s">
        <v>791</v>
      </c>
      <c r="B393" t="s">
        <v>1820</v>
      </c>
      <c r="C393">
        <v>1</v>
      </c>
      <c r="D393">
        <v>0</v>
      </c>
      <c r="E393" s="44">
        <v>4616284</v>
      </c>
      <c r="F393" s="44">
        <v>0</v>
      </c>
      <c r="G393" s="44">
        <v>426016</v>
      </c>
      <c r="H393" s="44">
        <v>0</v>
      </c>
      <c r="I393" s="44">
        <v>1308917</v>
      </c>
      <c r="J393" s="44">
        <v>272430</v>
      </c>
      <c r="K393" s="44">
        <v>0</v>
      </c>
      <c r="L393" s="44">
        <v>0</v>
      </c>
      <c r="M393" s="44">
        <v>0</v>
      </c>
      <c r="N393" s="44">
        <v>0</v>
      </c>
      <c r="O393" s="44">
        <v>0</v>
      </c>
      <c r="P393" s="44">
        <v>566234</v>
      </c>
      <c r="Q393" s="44">
        <v>43949</v>
      </c>
      <c r="R393" s="44">
        <v>43176</v>
      </c>
      <c r="S393" s="44">
        <v>7490</v>
      </c>
      <c r="T393" s="44">
        <v>3125</v>
      </c>
      <c r="U393" s="44">
        <v>45843</v>
      </c>
      <c r="V393" s="44">
        <v>6195</v>
      </c>
      <c r="W393" s="44">
        <v>0</v>
      </c>
      <c r="X393" s="44">
        <v>0</v>
      </c>
      <c r="Y393" s="44">
        <v>16330</v>
      </c>
      <c r="Z393" s="44">
        <v>0</v>
      </c>
      <c r="AA393" s="44">
        <v>7355989</v>
      </c>
      <c r="AB393" s="44">
        <v>0</v>
      </c>
    </row>
    <row r="394" spans="1:28" x14ac:dyDescent="0.3">
      <c r="A394" s="46" t="s">
        <v>787</v>
      </c>
      <c r="B394" t="s">
        <v>2485</v>
      </c>
      <c r="C394">
        <v>1</v>
      </c>
      <c r="D394">
        <v>0</v>
      </c>
      <c r="E394" s="44">
        <v>3350958</v>
      </c>
      <c r="F394" s="44">
        <v>0</v>
      </c>
      <c r="G394" s="44">
        <v>281467</v>
      </c>
      <c r="H394" s="44">
        <v>0</v>
      </c>
      <c r="I394" s="44">
        <v>759051</v>
      </c>
      <c r="J394" s="44">
        <v>653968</v>
      </c>
      <c r="K394" s="44">
        <v>0</v>
      </c>
      <c r="L394" s="44">
        <v>0</v>
      </c>
      <c r="M394" s="44">
        <v>0</v>
      </c>
      <c r="N394" s="44">
        <v>0</v>
      </c>
      <c r="O394" s="44">
        <v>0</v>
      </c>
      <c r="P394" s="44">
        <v>915569</v>
      </c>
      <c r="Q394" s="44">
        <v>207203</v>
      </c>
      <c r="R394" s="44">
        <v>200180</v>
      </c>
      <c r="S394" s="44">
        <v>12089</v>
      </c>
      <c r="T394" s="44">
        <v>5044</v>
      </c>
      <c r="U394" s="44">
        <v>50212</v>
      </c>
      <c r="V394" s="44">
        <v>11971</v>
      </c>
      <c r="W394" s="44">
        <v>0</v>
      </c>
      <c r="X394" s="44">
        <v>176903</v>
      </c>
      <c r="Y394" s="44">
        <v>0</v>
      </c>
      <c r="Z394" s="44">
        <v>0</v>
      </c>
      <c r="AA394" s="44">
        <v>6624615</v>
      </c>
      <c r="AB394" s="44">
        <v>0</v>
      </c>
    </row>
    <row r="395" spans="1:28" x14ac:dyDescent="0.3">
      <c r="A395" s="46" t="s">
        <v>818</v>
      </c>
      <c r="B395" t="s">
        <v>2486</v>
      </c>
      <c r="C395">
        <v>1</v>
      </c>
      <c r="D395">
        <v>0</v>
      </c>
      <c r="E395" s="44">
        <v>21399648</v>
      </c>
      <c r="F395" s="44">
        <v>0</v>
      </c>
      <c r="G395" s="44">
        <v>256623</v>
      </c>
      <c r="H395" s="44">
        <v>0</v>
      </c>
      <c r="I395" s="44">
        <v>1698236</v>
      </c>
      <c r="J395" s="44">
        <v>3042847</v>
      </c>
      <c r="K395" s="44">
        <v>0</v>
      </c>
      <c r="L395" s="44">
        <v>0</v>
      </c>
      <c r="M395" s="44">
        <v>0</v>
      </c>
      <c r="N395" s="44">
        <v>0</v>
      </c>
      <c r="O395" s="44">
        <v>0</v>
      </c>
      <c r="P395" s="44">
        <v>624294</v>
      </c>
      <c r="Q395" s="44">
        <v>270399</v>
      </c>
      <c r="R395" s="44">
        <v>583384</v>
      </c>
      <c r="S395" s="44">
        <v>27129</v>
      </c>
      <c r="T395" s="44">
        <v>11319</v>
      </c>
      <c r="U395" s="44">
        <v>106481</v>
      </c>
      <c r="V395" s="44">
        <v>35937</v>
      </c>
      <c r="W395" s="44">
        <v>0</v>
      </c>
      <c r="X395" s="44">
        <v>410717</v>
      </c>
      <c r="Y395" s="44">
        <v>0</v>
      </c>
      <c r="Z395" s="44">
        <v>0</v>
      </c>
      <c r="AA395" s="44">
        <v>28467014</v>
      </c>
      <c r="AB395" s="44">
        <v>171687</v>
      </c>
    </row>
    <row r="396" spans="1:28" x14ac:dyDescent="0.3">
      <c r="A396" s="46" t="s">
        <v>822</v>
      </c>
      <c r="B396" t="s">
        <v>2487</v>
      </c>
      <c r="C396">
        <v>1</v>
      </c>
      <c r="D396">
        <v>0</v>
      </c>
      <c r="E396" s="44">
        <v>7901137</v>
      </c>
      <c r="F396" s="44">
        <v>0</v>
      </c>
      <c r="G396" s="44">
        <v>101659</v>
      </c>
      <c r="H396" s="44">
        <v>0</v>
      </c>
      <c r="I396" s="44">
        <v>1052442</v>
      </c>
      <c r="J396" s="44">
        <v>2217513</v>
      </c>
      <c r="K396" s="44">
        <v>0</v>
      </c>
      <c r="L396" s="44">
        <v>0</v>
      </c>
      <c r="M396" s="44">
        <v>0</v>
      </c>
      <c r="N396" s="44">
        <v>0</v>
      </c>
      <c r="O396" s="44">
        <v>0</v>
      </c>
      <c r="P396" s="44">
        <v>1040491</v>
      </c>
      <c r="Q396" s="44">
        <v>199810</v>
      </c>
      <c r="R396" s="44">
        <v>82255</v>
      </c>
      <c r="S396" s="44">
        <v>10426</v>
      </c>
      <c r="T396" s="44">
        <v>4350</v>
      </c>
      <c r="U396" s="44">
        <v>41183</v>
      </c>
      <c r="V396" s="44">
        <v>12818</v>
      </c>
      <c r="W396" s="44">
        <v>0</v>
      </c>
      <c r="X396" s="44">
        <v>86793</v>
      </c>
      <c r="Y396" s="44">
        <v>0</v>
      </c>
      <c r="Z396" s="44">
        <v>0</v>
      </c>
      <c r="AA396" s="44">
        <v>12750877</v>
      </c>
      <c r="AB396" s="44">
        <v>0</v>
      </c>
    </row>
    <row r="397" spans="1:28" x14ac:dyDescent="0.3">
      <c r="A397" s="46" t="s">
        <v>820</v>
      </c>
      <c r="B397" t="s">
        <v>2488</v>
      </c>
      <c r="C397">
        <v>1</v>
      </c>
      <c r="D397">
        <v>0</v>
      </c>
      <c r="E397" s="44">
        <v>10622376</v>
      </c>
      <c r="F397" s="44">
        <v>0</v>
      </c>
      <c r="G397" s="44">
        <v>129497</v>
      </c>
      <c r="H397" s="44">
        <v>0</v>
      </c>
      <c r="I397" s="44">
        <v>1724473</v>
      </c>
      <c r="J397" s="44">
        <v>2834755</v>
      </c>
      <c r="K397" s="44">
        <v>0</v>
      </c>
      <c r="L397" s="44">
        <v>0</v>
      </c>
      <c r="M397" s="44">
        <v>0</v>
      </c>
      <c r="N397" s="44">
        <v>0</v>
      </c>
      <c r="O397" s="44">
        <v>0</v>
      </c>
      <c r="P397" s="44">
        <v>1519239</v>
      </c>
      <c r="Q397" s="44">
        <v>150267</v>
      </c>
      <c r="R397" s="44">
        <v>300023</v>
      </c>
      <c r="S397" s="44">
        <v>13901</v>
      </c>
      <c r="T397" s="44">
        <v>5800</v>
      </c>
      <c r="U397" s="44">
        <v>54464</v>
      </c>
      <c r="V397" s="44">
        <v>18213</v>
      </c>
      <c r="W397" s="44">
        <v>0</v>
      </c>
      <c r="X397" s="44">
        <v>151148</v>
      </c>
      <c r="Y397" s="44">
        <v>0</v>
      </c>
      <c r="Z397" s="44">
        <v>0</v>
      </c>
      <c r="AA397" s="44">
        <v>17524156</v>
      </c>
      <c r="AB397" s="44">
        <v>0</v>
      </c>
    </row>
    <row r="398" spans="1:28" x14ac:dyDescent="0.3">
      <c r="A398" s="46" t="s">
        <v>826</v>
      </c>
      <c r="B398" t="s">
        <v>2489</v>
      </c>
      <c r="C398">
        <v>1</v>
      </c>
      <c r="D398">
        <v>0</v>
      </c>
      <c r="E398" s="44">
        <v>17999389</v>
      </c>
      <c r="F398" s="44">
        <v>0</v>
      </c>
      <c r="G398" s="44">
        <v>198267</v>
      </c>
      <c r="H398" s="44">
        <v>4212</v>
      </c>
      <c r="I398" s="44">
        <v>2516036</v>
      </c>
      <c r="J398" s="44">
        <v>1699901</v>
      </c>
      <c r="K398" s="44">
        <v>0</v>
      </c>
      <c r="L398" s="44">
        <v>0</v>
      </c>
      <c r="M398" s="44">
        <v>0</v>
      </c>
      <c r="N398" s="44">
        <v>0</v>
      </c>
      <c r="O398" s="44">
        <v>0</v>
      </c>
      <c r="P398" s="44">
        <v>1967747</v>
      </c>
      <c r="Q398" s="44">
        <v>416048</v>
      </c>
      <c r="R398" s="44">
        <v>576043</v>
      </c>
      <c r="S398" s="44">
        <v>21796</v>
      </c>
      <c r="T398" s="44">
        <v>9094</v>
      </c>
      <c r="U398" s="44">
        <v>84463</v>
      </c>
      <c r="V398" s="44">
        <v>29436</v>
      </c>
      <c r="W398" s="44">
        <v>0</v>
      </c>
      <c r="X398" s="44">
        <v>266457</v>
      </c>
      <c r="Y398" s="44">
        <v>0</v>
      </c>
      <c r="Z398" s="44">
        <v>0</v>
      </c>
      <c r="AA398" s="44">
        <v>25788889</v>
      </c>
      <c r="AB398" s="44">
        <v>135337</v>
      </c>
    </row>
    <row r="399" spans="1:28" x14ac:dyDescent="0.3">
      <c r="A399" s="46" t="s">
        <v>824</v>
      </c>
      <c r="B399" t="s">
        <v>2490</v>
      </c>
      <c r="C399">
        <v>1</v>
      </c>
      <c r="D399">
        <v>0</v>
      </c>
      <c r="E399" s="44">
        <v>6399047</v>
      </c>
      <c r="F399" s="44">
        <v>0</v>
      </c>
      <c r="G399" s="44">
        <v>80523</v>
      </c>
      <c r="H399" s="44">
        <v>8391</v>
      </c>
      <c r="I399" s="44">
        <v>818043</v>
      </c>
      <c r="J399" s="44">
        <v>1196967</v>
      </c>
      <c r="K399" s="44">
        <v>0</v>
      </c>
      <c r="L399" s="44">
        <v>0</v>
      </c>
      <c r="M399" s="44">
        <v>0</v>
      </c>
      <c r="N399" s="44">
        <v>0</v>
      </c>
      <c r="O399" s="44">
        <v>0</v>
      </c>
      <c r="P399" s="44">
        <v>615685</v>
      </c>
      <c r="Q399" s="44">
        <v>87629</v>
      </c>
      <c r="R399" s="44">
        <v>113347</v>
      </c>
      <c r="S399" s="44">
        <v>8853</v>
      </c>
      <c r="T399" s="44">
        <v>3694</v>
      </c>
      <c r="U399" s="44">
        <v>34834</v>
      </c>
      <c r="V399" s="44">
        <v>10698</v>
      </c>
      <c r="W399" s="44">
        <v>0</v>
      </c>
      <c r="X399" s="44">
        <v>635410</v>
      </c>
      <c r="Y399" s="44">
        <v>0</v>
      </c>
      <c r="Z399" s="44">
        <v>0</v>
      </c>
      <c r="AA399" s="44">
        <v>10013121</v>
      </c>
      <c r="AB399" s="44">
        <v>0</v>
      </c>
    </row>
    <row r="400" spans="1:28" x14ac:dyDescent="0.3">
      <c r="A400" s="46" t="s">
        <v>829</v>
      </c>
      <c r="B400" t="s">
        <v>2491</v>
      </c>
      <c r="C400">
        <v>1</v>
      </c>
      <c r="D400">
        <v>0</v>
      </c>
      <c r="E400" s="44">
        <v>16807098</v>
      </c>
      <c r="F400" s="44">
        <v>0</v>
      </c>
      <c r="G400" s="44">
        <v>0</v>
      </c>
      <c r="H400" s="44">
        <v>4362</v>
      </c>
      <c r="I400" s="44">
        <v>2451906</v>
      </c>
      <c r="J400" s="44">
        <v>3004147</v>
      </c>
      <c r="K400" s="44">
        <v>0</v>
      </c>
      <c r="L400" s="44">
        <v>0</v>
      </c>
      <c r="M400" s="44">
        <v>0</v>
      </c>
      <c r="N400" s="44">
        <v>0</v>
      </c>
      <c r="O400" s="44">
        <v>0</v>
      </c>
      <c r="P400" s="44">
        <v>2396350</v>
      </c>
      <c r="Q400" s="44">
        <v>1000063</v>
      </c>
      <c r="R400" s="44">
        <v>125961</v>
      </c>
      <c r="S400" s="44">
        <v>16493</v>
      </c>
      <c r="T400" s="44">
        <v>6881</v>
      </c>
      <c r="U400" s="44">
        <v>64250</v>
      </c>
      <c r="V400" s="44">
        <v>21182</v>
      </c>
      <c r="W400" s="44">
        <v>0</v>
      </c>
      <c r="X400" s="44">
        <v>129009</v>
      </c>
      <c r="Y400" s="44">
        <v>0</v>
      </c>
      <c r="Z400" s="44">
        <v>0</v>
      </c>
      <c r="AA400" s="44">
        <v>26027702</v>
      </c>
      <c r="AB400" s="44">
        <v>154393</v>
      </c>
    </row>
    <row r="401" spans="1:28" x14ac:dyDescent="0.3">
      <c r="A401" s="46" t="s">
        <v>833</v>
      </c>
      <c r="B401" t="s">
        <v>2492</v>
      </c>
      <c r="C401">
        <v>1</v>
      </c>
      <c r="D401">
        <v>0</v>
      </c>
      <c r="E401" s="44">
        <v>35318059</v>
      </c>
      <c r="F401" s="44">
        <v>0</v>
      </c>
      <c r="G401" s="44">
        <v>0</v>
      </c>
      <c r="H401" s="44">
        <v>0</v>
      </c>
      <c r="I401" s="44">
        <v>3804148</v>
      </c>
      <c r="J401" s="44">
        <v>3752853</v>
      </c>
      <c r="K401" s="44">
        <v>0</v>
      </c>
      <c r="L401" s="44">
        <v>0</v>
      </c>
      <c r="M401" s="44">
        <v>0</v>
      </c>
      <c r="N401" s="44">
        <v>0</v>
      </c>
      <c r="O401" s="44">
        <v>0</v>
      </c>
      <c r="P401" s="44">
        <v>5202606</v>
      </c>
      <c r="Q401" s="44">
        <v>1884898</v>
      </c>
      <c r="R401" s="44">
        <v>0</v>
      </c>
      <c r="S401" s="44">
        <v>48400</v>
      </c>
      <c r="T401" s="44">
        <v>20194</v>
      </c>
      <c r="U401" s="44">
        <v>190536</v>
      </c>
      <c r="V401" s="44">
        <v>67478</v>
      </c>
      <c r="W401" s="44">
        <v>0</v>
      </c>
      <c r="X401" s="44">
        <v>657280</v>
      </c>
      <c r="Y401" s="44">
        <v>0</v>
      </c>
      <c r="Z401" s="44">
        <v>0</v>
      </c>
      <c r="AA401" s="44">
        <v>50946452</v>
      </c>
      <c r="AB401" s="44">
        <v>463215</v>
      </c>
    </row>
    <row r="402" spans="1:28" x14ac:dyDescent="0.3">
      <c r="A402" s="46" t="s">
        <v>835</v>
      </c>
      <c r="B402" t="s">
        <v>2493</v>
      </c>
      <c r="C402">
        <v>1</v>
      </c>
      <c r="D402">
        <v>0</v>
      </c>
      <c r="E402" s="44">
        <v>16333106</v>
      </c>
      <c r="F402" s="44">
        <v>0</v>
      </c>
      <c r="G402" s="44">
        <v>0</v>
      </c>
      <c r="H402" s="44">
        <v>0</v>
      </c>
      <c r="I402" s="44">
        <v>2177115</v>
      </c>
      <c r="J402" s="44">
        <v>3990689</v>
      </c>
      <c r="K402" s="44">
        <v>0</v>
      </c>
      <c r="L402" s="44">
        <v>0</v>
      </c>
      <c r="M402" s="44">
        <v>0</v>
      </c>
      <c r="N402" s="44">
        <v>0</v>
      </c>
      <c r="O402" s="44">
        <v>0</v>
      </c>
      <c r="P402" s="44">
        <v>2510936</v>
      </c>
      <c r="Q402" s="44">
        <v>600759</v>
      </c>
      <c r="R402" s="44">
        <v>91069</v>
      </c>
      <c r="S402" s="44">
        <v>19010</v>
      </c>
      <c r="T402" s="44">
        <v>7931</v>
      </c>
      <c r="U402" s="44">
        <v>75550</v>
      </c>
      <c r="V402" s="44">
        <v>26748</v>
      </c>
      <c r="W402" s="44">
        <v>0</v>
      </c>
      <c r="X402" s="44">
        <v>243526</v>
      </c>
      <c r="Y402" s="44">
        <v>0</v>
      </c>
      <c r="Z402" s="44">
        <v>0</v>
      </c>
      <c r="AA402" s="44">
        <v>26076439</v>
      </c>
      <c r="AB402" s="44">
        <v>149286</v>
      </c>
    </row>
    <row r="403" spans="1:28" x14ac:dyDescent="0.3">
      <c r="A403" s="46" t="s">
        <v>831</v>
      </c>
      <c r="B403" t="s">
        <v>1830</v>
      </c>
      <c r="C403">
        <v>1</v>
      </c>
      <c r="D403">
        <v>0</v>
      </c>
      <c r="E403" s="44">
        <v>32556041</v>
      </c>
      <c r="F403" s="44">
        <v>0</v>
      </c>
      <c r="G403" s="44">
        <v>0</v>
      </c>
      <c r="H403" s="44">
        <v>0</v>
      </c>
      <c r="I403" s="44">
        <v>6318643</v>
      </c>
      <c r="J403" s="44">
        <v>2637891</v>
      </c>
      <c r="K403" s="44">
        <v>0</v>
      </c>
      <c r="L403" s="44">
        <v>0</v>
      </c>
      <c r="M403" s="44">
        <v>0</v>
      </c>
      <c r="N403" s="44">
        <v>0</v>
      </c>
      <c r="O403" s="44">
        <v>0</v>
      </c>
      <c r="P403" s="44">
        <v>4515171</v>
      </c>
      <c r="Q403" s="44">
        <v>1550923</v>
      </c>
      <c r="R403" s="44">
        <v>166166</v>
      </c>
      <c r="S403" s="44">
        <v>54288</v>
      </c>
      <c r="T403" s="44">
        <v>22650</v>
      </c>
      <c r="U403" s="44">
        <v>216632</v>
      </c>
      <c r="V403" s="44">
        <v>67529</v>
      </c>
      <c r="W403" s="44">
        <v>0</v>
      </c>
      <c r="X403" s="44">
        <v>372526</v>
      </c>
      <c r="Y403" s="44">
        <v>0</v>
      </c>
      <c r="Z403" s="44">
        <v>0</v>
      </c>
      <c r="AA403" s="44">
        <v>48478460</v>
      </c>
      <c r="AB403" s="44">
        <v>0</v>
      </c>
    </row>
    <row r="404" spans="1:28" x14ac:dyDescent="0.3">
      <c r="A404" s="46" t="s">
        <v>837</v>
      </c>
      <c r="B404" t="s">
        <v>2494</v>
      </c>
      <c r="C404">
        <v>1</v>
      </c>
      <c r="D404">
        <v>0</v>
      </c>
      <c r="E404" s="44">
        <v>21241693</v>
      </c>
      <c r="F404" s="44">
        <v>0</v>
      </c>
      <c r="G404" s="44">
        <v>0</v>
      </c>
      <c r="H404" s="44">
        <v>0</v>
      </c>
      <c r="I404" s="44">
        <v>3334781</v>
      </c>
      <c r="J404" s="44">
        <v>4163255</v>
      </c>
      <c r="K404" s="44">
        <v>0</v>
      </c>
      <c r="L404" s="44">
        <v>0</v>
      </c>
      <c r="M404" s="44">
        <v>0</v>
      </c>
      <c r="N404" s="44">
        <v>0</v>
      </c>
      <c r="O404" s="44">
        <v>0</v>
      </c>
      <c r="P404" s="44">
        <v>3579437</v>
      </c>
      <c r="Q404" s="44">
        <v>1088724</v>
      </c>
      <c r="R404" s="44">
        <v>46612</v>
      </c>
      <c r="S404" s="44">
        <v>29571</v>
      </c>
      <c r="T404" s="44">
        <v>12338</v>
      </c>
      <c r="U404" s="44">
        <v>117199</v>
      </c>
      <c r="V404" s="44">
        <v>35493</v>
      </c>
      <c r="W404" s="44">
        <v>0</v>
      </c>
      <c r="X404" s="44">
        <v>338395</v>
      </c>
      <c r="Y404" s="44">
        <v>0</v>
      </c>
      <c r="Z404" s="44">
        <v>0</v>
      </c>
      <c r="AA404" s="44">
        <v>33987498</v>
      </c>
      <c r="AB404" s="44">
        <v>0</v>
      </c>
    </row>
    <row r="405" spans="1:28" x14ac:dyDescent="0.3">
      <c r="A405" s="46" t="s">
        <v>839</v>
      </c>
      <c r="B405" t="s">
        <v>2495</v>
      </c>
      <c r="C405">
        <v>1</v>
      </c>
      <c r="D405">
        <v>0</v>
      </c>
      <c r="E405" s="44">
        <v>18673602</v>
      </c>
      <c r="F405" s="44">
        <v>0</v>
      </c>
      <c r="G405" s="44">
        <v>0</v>
      </c>
      <c r="H405" s="44">
        <v>15872</v>
      </c>
      <c r="I405" s="44">
        <v>3549923</v>
      </c>
      <c r="J405" s="44">
        <v>5000530</v>
      </c>
      <c r="K405" s="44">
        <v>0</v>
      </c>
      <c r="L405" s="44">
        <v>0</v>
      </c>
      <c r="M405" s="44">
        <v>0</v>
      </c>
      <c r="N405" s="44">
        <v>0</v>
      </c>
      <c r="O405" s="44">
        <v>0</v>
      </c>
      <c r="P405" s="44">
        <v>4794156</v>
      </c>
      <c r="Q405" s="44">
        <v>1103124</v>
      </c>
      <c r="R405" s="44">
        <v>123461</v>
      </c>
      <c r="S405" s="44">
        <v>58122</v>
      </c>
      <c r="T405" s="44">
        <v>24250</v>
      </c>
      <c r="U405" s="44">
        <v>225894</v>
      </c>
      <c r="V405" s="44">
        <v>72769</v>
      </c>
      <c r="W405" s="44">
        <v>0</v>
      </c>
      <c r="X405" s="44">
        <v>495891</v>
      </c>
      <c r="Y405" s="44">
        <v>0</v>
      </c>
      <c r="Z405" s="44">
        <v>0</v>
      </c>
      <c r="AA405" s="44">
        <v>34137594</v>
      </c>
      <c r="AB405" s="44">
        <v>0</v>
      </c>
    </row>
    <row r="406" spans="1:28" x14ac:dyDescent="0.3">
      <c r="A406" s="46" t="s">
        <v>843</v>
      </c>
      <c r="B406" t="s">
        <v>2496</v>
      </c>
      <c r="C406">
        <v>1</v>
      </c>
      <c r="D406">
        <v>0</v>
      </c>
      <c r="E406" s="44">
        <v>11207157</v>
      </c>
      <c r="F406" s="44">
        <v>0</v>
      </c>
      <c r="G406" s="44">
        <v>0</v>
      </c>
      <c r="H406" s="44">
        <v>3320</v>
      </c>
      <c r="I406" s="44">
        <v>1179897</v>
      </c>
      <c r="J406" s="44">
        <v>2618249</v>
      </c>
      <c r="K406" s="44">
        <v>0</v>
      </c>
      <c r="L406" s="44">
        <v>0</v>
      </c>
      <c r="M406" s="44">
        <v>0</v>
      </c>
      <c r="N406" s="44">
        <v>0</v>
      </c>
      <c r="O406" s="44">
        <v>0</v>
      </c>
      <c r="P406" s="44">
        <v>1559548</v>
      </c>
      <c r="Q406" s="44">
        <v>690287</v>
      </c>
      <c r="R406" s="44">
        <v>0</v>
      </c>
      <c r="S406" s="44">
        <v>14081</v>
      </c>
      <c r="T406" s="44">
        <v>5875</v>
      </c>
      <c r="U406" s="44">
        <v>54872</v>
      </c>
      <c r="V406" s="44">
        <v>18244</v>
      </c>
      <c r="W406" s="44">
        <v>0</v>
      </c>
      <c r="X406" s="44">
        <v>204691</v>
      </c>
      <c r="Y406" s="44">
        <v>0</v>
      </c>
      <c r="Z406" s="44">
        <v>0</v>
      </c>
      <c r="AA406" s="44">
        <v>17556221</v>
      </c>
      <c r="AB406" s="44">
        <v>100000</v>
      </c>
    </row>
    <row r="407" spans="1:28" x14ac:dyDescent="0.3">
      <c r="A407" s="46" t="s">
        <v>845</v>
      </c>
      <c r="B407" t="s">
        <v>2497</v>
      </c>
      <c r="C407">
        <v>1</v>
      </c>
      <c r="D407">
        <v>0</v>
      </c>
      <c r="E407" s="44">
        <v>11272228</v>
      </c>
      <c r="F407" s="44">
        <v>0</v>
      </c>
      <c r="G407" s="44">
        <v>250743</v>
      </c>
      <c r="H407" s="44">
        <v>0</v>
      </c>
      <c r="I407" s="44">
        <v>1676306</v>
      </c>
      <c r="J407" s="44">
        <v>388331</v>
      </c>
      <c r="K407" s="44">
        <v>0</v>
      </c>
      <c r="L407" s="44">
        <v>0</v>
      </c>
      <c r="M407" s="44">
        <v>0</v>
      </c>
      <c r="N407" s="44">
        <v>0</v>
      </c>
      <c r="O407" s="44">
        <v>0</v>
      </c>
      <c r="P407" s="44">
        <v>1330612</v>
      </c>
      <c r="Q407" s="44">
        <v>170684</v>
      </c>
      <c r="R407" s="44">
        <v>26683</v>
      </c>
      <c r="S407" s="44">
        <v>11310</v>
      </c>
      <c r="T407" s="44">
        <v>4719</v>
      </c>
      <c r="U407" s="44">
        <v>43629</v>
      </c>
      <c r="V407" s="44">
        <v>12424</v>
      </c>
      <c r="W407" s="44">
        <v>0</v>
      </c>
      <c r="X407" s="44">
        <v>155357</v>
      </c>
      <c r="Y407" s="44">
        <v>0</v>
      </c>
      <c r="Z407" s="44">
        <v>0</v>
      </c>
      <c r="AA407" s="44">
        <v>15343026</v>
      </c>
      <c r="AB407" s="44">
        <v>100000</v>
      </c>
    </row>
    <row r="408" spans="1:28" x14ac:dyDescent="0.3">
      <c r="A408" s="46" t="s">
        <v>841</v>
      </c>
      <c r="B408" t="s">
        <v>2498</v>
      </c>
      <c r="C408">
        <v>1</v>
      </c>
      <c r="D408">
        <v>0</v>
      </c>
      <c r="E408" s="44">
        <v>18548129</v>
      </c>
      <c r="F408" s="44">
        <v>0</v>
      </c>
      <c r="G408" s="44">
        <v>0</v>
      </c>
      <c r="H408" s="44">
        <v>26389</v>
      </c>
      <c r="I408" s="44">
        <v>2661790</v>
      </c>
      <c r="J408" s="44">
        <v>5744038</v>
      </c>
      <c r="K408" s="44">
        <v>0</v>
      </c>
      <c r="L408" s="44">
        <v>0</v>
      </c>
      <c r="M408" s="44">
        <v>0</v>
      </c>
      <c r="N408" s="44">
        <v>0</v>
      </c>
      <c r="O408" s="44">
        <v>0</v>
      </c>
      <c r="P408" s="44">
        <v>2559598</v>
      </c>
      <c r="Q408" s="44">
        <v>338142</v>
      </c>
      <c r="R408" s="44">
        <v>25392</v>
      </c>
      <c r="S408" s="44">
        <v>24912</v>
      </c>
      <c r="T408" s="44">
        <v>10394</v>
      </c>
      <c r="U408" s="44">
        <v>100132</v>
      </c>
      <c r="V408" s="44">
        <v>31833</v>
      </c>
      <c r="W408" s="44">
        <v>0</v>
      </c>
      <c r="X408" s="44">
        <v>224979</v>
      </c>
      <c r="Y408" s="44">
        <v>22892</v>
      </c>
      <c r="Z408" s="44">
        <v>0</v>
      </c>
      <c r="AA408" s="44">
        <v>30318620</v>
      </c>
      <c r="AB408" s="44">
        <v>0</v>
      </c>
    </row>
    <row r="409" spans="1:28" x14ac:dyDescent="0.3">
      <c r="A409" s="46" t="s">
        <v>854</v>
      </c>
      <c r="B409" t="s">
        <v>1836</v>
      </c>
      <c r="C409">
        <v>1</v>
      </c>
      <c r="D409">
        <v>0</v>
      </c>
      <c r="E409" s="44">
        <v>4744915</v>
      </c>
      <c r="F409" s="44">
        <v>0</v>
      </c>
      <c r="G409" s="44">
        <v>0</v>
      </c>
      <c r="H409" s="44">
        <v>0</v>
      </c>
      <c r="I409" s="44">
        <v>709787</v>
      </c>
      <c r="J409" s="44">
        <v>1035439</v>
      </c>
      <c r="K409" s="44">
        <v>97195</v>
      </c>
      <c r="L409" s="44">
        <v>0</v>
      </c>
      <c r="M409" s="44">
        <v>0</v>
      </c>
      <c r="N409" s="44">
        <v>0</v>
      </c>
      <c r="O409" s="44">
        <v>0</v>
      </c>
      <c r="P409" s="44">
        <v>664279</v>
      </c>
      <c r="Q409" s="44">
        <v>60849</v>
      </c>
      <c r="R409" s="44">
        <v>0</v>
      </c>
      <c r="S409" s="44">
        <v>5228</v>
      </c>
      <c r="T409" s="44">
        <v>2181</v>
      </c>
      <c r="U409" s="44">
        <v>20388</v>
      </c>
      <c r="V409" s="44">
        <v>5844</v>
      </c>
      <c r="W409" s="44">
        <v>0</v>
      </c>
      <c r="X409" s="44">
        <v>0</v>
      </c>
      <c r="Y409" s="44">
        <v>0</v>
      </c>
      <c r="Z409" s="44">
        <v>0</v>
      </c>
      <c r="AA409" s="44">
        <v>7346105</v>
      </c>
      <c r="AB409" s="44">
        <v>100000</v>
      </c>
    </row>
    <row r="410" spans="1:28" x14ac:dyDescent="0.3">
      <c r="A410" s="46" t="s">
        <v>852</v>
      </c>
      <c r="B410" t="s">
        <v>2499</v>
      </c>
      <c r="C410">
        <v>1</v>
      </c>
      <c r="D410">
        <v>0</v>
      </c>
      <c r="E410" s="44">
        <v>5238820</v>
      </c>
      <c r="F410" s="44">
        <v>0</v>
      </c>
      <c r="G410" s="44">
        <v>0</v>
      </c>
      <c r="H410" s="44">
        <v>0</v>
      </c>
      <c r="I410" s="44">
        <v>667950</v>
      </c>
      <c r="J410" s="44">
        <v>790475</v>
      </c>
      <c r="K410" s="44">
        <v>0</v>
      </c>
      <c r="L410" s="44">
        <v>0</v>
      </c>
      <c r="M410" s="44">
        <v>0</v>
      </c>
      <c r="N410" s="44">
        <v>0</v>
      </c>
      <c r="O410" s="44">
        <v>0</v>
      </c>
      <c r="P410" s="44">
        <v>629694</v>
      </c>
      <c r="Q410" s="44">
        <v>56185</v>
      </c>
      <c r="R410" s="44">
        <v>208902</v>
      </c>
      <c r="S410" s="44">
        <v>5438</v>
      </c>
      <c r="T410" s="44">
        <v>2269</v>
      </c>
      <c r="U410" s="44">
        <v>20504</v>
      </c>
      <c r="V410" s="44">
        <v>5894</v>
      </c>
      <c r="W410" s="44">
        <v>0</v>
      </c>
      <c r="X410" s="44">
        <v>66750</v>
      </c>
      <c r="Y410" s="44">
        <v>0</v>
      </c>
      <c r="Z410" s="44">
        <v>0</v>
      </c>
      <c r="AA410" s="44">
        <v>7692881</v>
      </c>
      <c r="AB410" s="44">
        <v>100000</v>
      </c>
    </row>
    <row r="411" spans="1:28" x14ac:dyDescent="0.3">
      <c r="A411" s="46" t="s">
        <v>856</v>
      </c>
      <c r="B411" t="s">
        <v>2500</v>
      </c>
      <c r="C411">
        <v>1</v>
      </c>
      <c r="D411">
        <v>0</v>
      </c>
      <c r="E411" s="44">
        <v>4236702</v>
      </c>
      <c r="F411" s="44">
        <v>0</v>
      </c>
      <c r="G411" s="44">
        <v>0</v>
      </c>
      <c r="H411" s="44">
        <v>0</v>
      </c>
      <c r="I411" s="44">
        <v>608483</v>
      </c>
      <c r="J411" s="44">
        <v>1412247</v>
      </c>
      <c r="K411" s="44">
        <v>0</v>
      </c>
      <c r="L411" s="44">
        <v>0</v>
      </c>
      <c r="M411" s="44">
        <v>0</v>
      </c>
      <c r="N411" s="44">
        <v>0</v>
      </c>
      <c r="O411" s="44">
        <v>0</v>
      </c>
      <c r="P411" s="44">
        <v>476720</v>
      </c>
      <c r="Q411" s="44">
        <v>111620</v>
      </c>
      <c r="R411" s="44">
        <v>100499</v>
      </c>
      <c r="S411" s="44">
        <v>4584</v>
      </c>
      <c r="T411" s="44">
        <v>1913</v>
      </c>
      <c r="U411" s="44">
        <v>18174</v>
      </c>
      <c r="V411" s="44">
        <v>5184</v>
      </c>
      <c r="W411" s="44">
        <v>0</v>
      </c>
      <c r="X411" s="44">
        <v>0</v>
      </c>
      <c r="Y411" s="44">
        <v>0</v>
      </c>
      <c r="Z411" s="44">
        <v>0</v>
      </c>
      <c r="AA411" s="44">
        <v>6976126</v>
      </c>
      <c r="AB411" s="44">
        <v>100000</v>
      </c>
    </row>
    <row r="412" spans="1:28" x14ac:dyDescent="0.3">
      <c r="A412" s="46" t="s">
        <v>868</v>
      </c>
      <c r="B412" t="s">
        <v>2501</v>
      </c>
      <c r="C412">
        <v>1</v>
      </c>
      <c r="D412">
        <v>0</v>
      </c>
      <c r="E412" s="44">
        <v>3470146</v>
      </c>
      <c r="F412" s="44">
        <v>0</v>
      </c>
      <c r="G412" s="44">
        <v>0</v>
      </c>
      <c r="H412" s="44">
        <v>0</v>
      </c>
      <c r="I412" s="44">
        <v>533012</v>
      </c>
      <c r="J412" s="44">
        <v>709208</v>
      </c>
      <c r="K412" s="44">
        <v>0</v>
      </c>
      <c r="L412" s="44">
        <v>0</v>
      </c>
      <c r="M412" s="44">
        <v>0</v>
      </c>
      <c r="N412" s="44">
        <v>0</v>
      </c>
      <c r="O412" s="44">
        <v>0</v>
      </c>
      <c r="P412" s="44">
        <v>577691</v>
      </c>
      <c r="Q412" s="44">
        <v>94343</v>
      </c>
      <c r="R412" s="44">
        <v>100334</v>
      </c>
      <c r="S412" s="44">
        <v>5018</v>
      </c>
      <c r="T412" s="44">
        <v>2094</v>
      </c>
      <c r="U412" s="44">
        <v>19630</v>
      </c>
      <c r="V412" s="44">
        <v>5675</v>
      </c>
      <c r="W412" s="44">
        <v>0</v>
      </c>
      <c r="X412" s="44">
        <v>65489</v>
      </c>
      <c r="Y412" s="44">
        <v>2008</v>
      </c>
      <c r="Z412" s="44">
        <v>0</v>
      </c>
      <c r="AA412" s="44">
        <v>5584648</v>
      </c>
      <c r="AB412" s="44">
        <v>100000</v>
      </c>
    </row>
    <row r="413" spans="1:28" x14ac:dyDescent="0.3">
      <c r="A413" s="46" t="s">
        <v>858</v>
      </c>
      <c r="B413" t="s">
        <v>2502</v>
      </c>
      <c r="C413">
        <v>1</v>
      </c>
      <c r="D413">
        <v>0</v>
      </c>
      <c r="E413" s="44">
        <v>4178174</v>
      </c>
      <c r="F413" s="44">
        <v>0</v>
      </c>
      <c r="G413" s="44">
        <v>0</v>
      </c>
      <c r="H413" s="44">
        <v>0</v>
      </c>
      <c r="I413" s="44">
        <v>439410</v>
      </c>
      <c r="J413" s="44">
        <v>350785</v>
      </c>
      <c r="K413" s="44">
        <v>0</v>
      </c>
      <c r="L413" s="44">
        <v>0</v>
      </c>
      <c r="M413" s="44">
        <v>0</v>
      </c>
      <c r="N413" s="44">
        <v>0</v>
      </c>
      <c r="O413" s="44">
        <v>0</v>
      </c>
      <c r="P413" s="44">
        <v>476878</v>
      </c>
      <c r="Q413" s="44">
        <v>335</v>
      </c>
      <c r="R413" s="44">
        <v>45544</v>
      </c>
      <c r="S413" s="44">
        <v>5123</v>
      </c>
      <c r="T413" s="44">
        <v>2138</v>
      </c>
      <c r="U413" s="44">
        <v>18931</v>
      </c>
      <c r="V413" s="44">
        <v>4469</v>
      </c>
      <c r="W413" s="44">
        <v>0</v>
      </c>
      <c r="X413" s="44">
        <v>59175</v>
      </c>
      <c r="Y413" s="44">
        <v>0</v>
      </c>
      <c r="Z413" s="44">
        <v>0</v>
      </c>
      <c r="AA413" s="44">
        <v>5580962</v>
      </c>
      <c r="AB413" s="44">
        <v>100000</v>
      </c>
    </row>
    <row r="414" spans="1:28" x14ac:dyDescent="0.3">
      <c r="A414" s="46" t="s">
        <v>860</v>
      </c>
      <c r="B414" t="s">
        <v>2503</v>
      </c>
      <c r="C414">
        <v>1</v>
      </c>
      <c r="D414">
        <v>0</v>
      </c>
      <c r="E414" s="44">
        <v>4601952</v>
      </c>
      <c r="F414" s="44">
        <v>0</v>
      </c>
      <c r="G414" s="44">
        <v>0</v>
      </c>
      <c r="H414" s="44">
        <v>6456</v>
      </c>
      <c r="I414" s="44">
        <v>745813</v>
      </c>
      <c r="J414" s="44">
        <v>428766</v>
      </c>
      <c r="K414" s="44">
        <v>0</v>
      </c>
      <c r="L414" s="44">
        <v>0</v>
      </c>
      <c r="M414" s="44">
        <v>0</v>
      </c>
      <c r="N414" s="44">
        <v>0</v>
      </c>
      <c r="O414" s="44">
        <v>0</v>
      </c>
      <c r="P414" s="44">
        <v>558222</v>
      </c>
      <c r="Q414" s="44">
        <v>40851</v>
      </c>
      <c r="R414" s="44">
        <v>80152</v>
      </c>
      <c r="S414" s="44">
        <v>4809</v>
      </c>
      <c r="T414" s="44">
        <v>2006</v>
      </c>
      <c r="U414" s="44">
        <v>17941</v>
      </c>
      <c r="V414" s="44">
        <v>5422</v>
      </c>
      <c r="W414" s="44">
        <v>0</v>
      </c>
      <c r="X414" s="44">
        <v>90166</v>
      </c>
      <c r="Y414" s="44">
        <v>0</v>
      </c>
      <c r="Z414" s="44">
        <v>0</v>
      </c>
      <c r="AA414" s="44">
        <v>6582556</v>
      </c>
      <c r="AB414" s="44">
        <v>100000</v>
      </c>
    </row>
    <row r="415" spans="1:28" x14ac:dyDescent="0.3">
      <c r="A415" s="46" t="s">
        <v>862</v>
      </c>
      <c r="B415" t="s">
        <v>2504</v>
      </c>
      <c r="C415">
        <v>1</v>
      </c>
      <c r="D415">
        <v>0</v>
      </c>
      <c r="E415" s="44">
        <v>11027116</v>
      </c>
      <c r="F415" s="44">
        <v>0</v>
      </c>
      <c r="G415" s="44">
        <v>0</v>
      </c>
      <c r="H415" s="44">
        <v>0</v>
      </c>
      <c r="I415" s="44">
        <v>875483</v>
      </c>
      <c r="J415" s="44">
        <v>2038639</v>
      </c>
      <c r="K415" s="44">
        <v>0</v>
      </c>
      <c r="L415" s="44">
        <v>0</v>
      </c>
      <c r="M415" s="44">
        <v>0</v>
      </c>
      <c r="N415" s="44">
        <v>0</v>
      </c>
      <c r="O415" s="44">
        <v>0</v>
      </c>
      <c r="P415" s="44">
        <v>1422263</v>
      </c>
      <c r="Q415" s="44">
        <v>293355</v>
      </c>
      <c r="R415" s="44">
        <v>248560</v>
      </c>
      <c r="S415" s="44">
        <v>27878</v>
      </c>
      <c r="T415" s="44">
        <v>11631</v>
      </c>
      <c r="U415" s="44">
        <v>105433</v>
      </c>
      <c r="V415" s="44">
        <v>28193</v>
      </c>
      <c r="W415" s="44">
        <v>0</v>
      </c>
      <c r="X415" s="44">
        <v>275283</v>
      </c>
      <c r="Y415" s="44">
        <v>0</v>
      </c>
      <c r="Z415" s="44">
        <v>0</v>
      </c>
      <c r="AA415" s="44">
        <v>16353834</v>
      </c>
      <c r="AB415" s="44">
        <v>0</v>
      </c>
    </row>
    <row r="416" spans="1:28" x14ac:dyDescent="0.3">
      <c r="A416" s="46" t="s">
        <v>864</v>
      </c>
      <c r="B416" t="s">
        <v>1843</v>
      </c>
      <c r="C416">
        <v>1</v>
      </c>
      <c r="D416">
        <v>0</v>
      </c>
      <c r="E416" s="44">
        <v>9645542</v>
      </c>
      <c r="F416" s="44">
        <v>0</v>
      </c>
      <c r="G416" s="44">
        <v>0</v>
      </c>
      <c r="H416" s="44">
        <v>0</v>
      </c>
      <c r="I416" s="44">
        <v>1500217</v>
      </c>
      <c r="J416" s="44">
        <v>1998530</v>
      </c>
      <c r="K416" s="44">
        <v>0</v>
      </c>
      <c r="L416" s="44">
        <v>0</v>
      </c>
      <c r="M416" s="44">
        <v>0</v>
      </c>
      <c r="N416" s="44">
        <v>0</v>
      </c>
      <c r="O416" s="44">
        <v>0</v>
      </c>
      <c r="P416" s="44">
        <v>1679980</v>
      </c>
      <c r="Q416" s="44">
        <v>89517</v>
      </c>
      <c r="R416" s="44">
        <v>257816</v>
      </c>
      <c r="S416" s="44">
        <v>11340</v>
      </c>
      <c r="T416" s="44">
        <v>4731</v>
      </c>
      <c r="U416" s="44">
        <v>45843</v>
      </c>
      <c r="V416" s="44">
        <v>13519</v>
      </c>
      <c r="W416" s="44">
        <v>0</v>
      </c>
      <c r="X416" s="44">
        <v>0</v>
      </c>
      <c r="Y416" s="44">
        <v>0</v>
      </c>
      <c r="Z416" s="44">
        <v>0</v>
      </c>
      <c r="AA416" s="44">
        <v>15247035</v>
      </c>
      <c r="AB416" s="44">
        <v>100000</v>
      </c>
    </row>
    <row r="417" spans="1:28" x14ac:dyDescent="0.3">
      <c r="A417" s="46" t="s">
        <v>850</v>
      </c>
      <c r="B417" t="s">
        <v>2505</v>
      </c>
      <c r="C417">
        <v>1</v>
      </c>
      <c r="D417">
        <v>0</v>
      </c>
      <c r="E417" s="44">
        <v>4369933</v>
      </c>
      <c r="F417" s="44">
        <v>0</v>
      </c>
      <c r="G417" s="44">
        <v>0</v>
      </c>
      <c r="H417" s="44">
        <v>0</v>
      </c>
      <c r="I417" s="44">
        <v>366144</v>
      </c>
      <c r="J417" s="44">
        <v>999461</v>
      </c>
      <c r="K417" s="44">
        <v>0</v>
      </c>
      <c r="L417" s="44">
        <v>0</v>
      </c>
      <c r="M417" s="44">
        <v>0</v>
      </c>
      <c r="N417" s="44">
        <v>0</v>
      </c>
      <c r="O417" s="44">
        <v>0</v>
      </c>
      <c r="P417" s="44">
        <v>425460</v>
      </c>
      <c r="Q417" s="44">
        <v>61438</v>
      </c>
      <c r="R417" s="44">
        <v>60966</v>
      </c>
      <c r="S417" s="44">
        <v>12388</v>
      </c>
      <c r="T417" s="44">
        <v>5169</v>
      </c>
      <c r="U417" s="44">
        <v>47066</v>
      </c>
      <c r="V417" s="44">
        <v>5924</v>
      </c>
      <c r="W417" s="44">
        <v>0</v>
      </c>
      <c r="X417" s="44">
        <v>0</v>
      </c>
      <c r="Y417" s="44">
        <v>7620</v>
      </c>
      <c r="Z417" s="44">
        <v>0</v>
      </c>
      <c r="AA417" s="44">
        <v>6361569</v>
      </c>
      <c r="AB417" s="44">
        <v>0</v>
      </c>
    </row>
    <row r="418" spans="1:28" x14ac:dyDescent="0.3">
      <c r="A418" s="46" t="s">
        <v>866</v>
      </c>
      <c r="B418" t="s">
        <v>1845</v>
      </c>
      <c r="C418">
        <v>1</v>
      </c>
      <c r="D418">
        <v>0</v>
      </c>
      <c r="E418" s="44">
        <v>5167243</v>
      </c>
      <c r="F418" s="44">
        <v>0</v>
      </c>
      <c r="G418" s="44">
        <v>0</v>
      </c>
      <c r="H418" s="44">
        <v>0</v>
      </c>
      <c r="I418" s="44">
        <v>568535</v>
      </c>
      <c r="J418" s="44">
        <v>593757</v>
      </c>
      <c r="K418" s="44">
        <v>0</v>
      </c>
      <c r="L418" s="44">
        <v>0</v>
      </c>
      <c r="M418" s="44">
        <v>0</v>
      </c>
      <c r="N418" s="44">
        <v>0</v>
      </c>
      <c r="O418" s="44">
        <v>0</v>
      </c>
      <c r="P418" s="44">
        <v>823555</v>
      </c>
      <c r="Q418" s="44">
        <v>38914</v>
      </c>
      <c r="R418" s="44">
        <v>31329</v>
      </c>
      <c r="S418" s="44">
        <v>6202</v>
      </c>
      <c r="T418" s="44">
        <v>2588</v>
      </c>
      <c r="U418" s="44">
        <v>23766</v>
      </c>
      <c r="V418" s="44">
        <v>5830</v>
      </c>
      <c r="W418" s="44">
        <v>0</v>
      </c>
      <c r="X418" s="44">
        <v>78810</v>
      </c>
      <c r="Y418" s="44">
        <v>0</v>
      </c>
      <c r="Z418" s="44">
        <v>0</v>
      </c>
      <c r="AA418" s="44">
        <v>7340529</v>
      </c>
      <c r="AB418" s="44">
        <v>100000</v>
      </c>
    </row>
    <row r="419" spans="1:28" x14ac:dyDescent="0.3">
      <c r="A419" s="46" t="s">
        <v>848</v>
      </c>
      <c r="B419" t="s">
        <v>1846</v>
      </c>
      <c r="C419">
        <v>1</v>
      </c>
      <c r="D419">
        <v>0</v>
      </c>
      <c r="E419" s="44">
        <v>5315895</v>
      </c>
      <c r="F419" s="44">
        <v>0</v>
      </c>
      <c r="G419" s="44">
        <v>148902</v>
      </c>
      <c r="H419" s="44">
        <v>0</v>
      </c>
      <c r="I419" s="44">
        <v>592305</v>
      </c>
      <c r="J419" s="44">
        <v>778436</v>
      </c>
      <c r="K419" s="44">
        <v>126503</v>
      </c>
      <c r="L419" s="44">
        <v>0</v>
      </c>
      <c r="M419" s="44">
        <v>0</v>
      </c>
      <c r="N419" s="44">
        <v>0</v>
      </c>
      <c r="O419" s="44">
        <v>0</v>
      </c>
      <c r="P419" s="44">
        <v>357728</v>
      </c>
      <c r="Q419" s="44">
        <v>31233</v>
      </c>
      <c r="R419" s="44">
        <v>60366</v>
      </c>
      <c r="S419" s="44">
        <v>6501</v>
      </c>
      <c r="T419" s="44">
        <v>2713</v>
      </c>
      <c r="U419" s="44">
        <v>25863</v>
      </c>
      <c r="V419" s="44">
        <v>5093</v>
      </c>
      <c r="W419" s="44">
        <v>0</v>
      </c>
      <c r="X419" s="44">
        <v>71973</v>
      </c>
      <c r="Y419" s="44">
        <v>0</v>
      </c>
      <c r="Z419" s="44">
        <v>0</v>
      </c>
      <c r="AA419" s="44">
        <v>7523511</v>
      </c>
      <c r="AB419" s="44">
        <v>100000</v>
      </c>
    </row>
    <row r="420" spans="1:28" x14ac:dyDescent="0.3">
      <c r="A420" s="46" t="s">
        <v>870</v>
      </c>
      <c r="B420" t="s">
        <v>2506</v>
      </c>
      <c r="C420">
        <v>1</v>
      </c>
      <c r="D420">
        <v>0</v>
      </c>
      <c r="E420" s="44">
        <v>3868533</v>
      </c>
      <c r="F420" s="44">
        <v>0</v>
      </c>
      <c r="G420" s="44">
        <v>0</v>
      </c>
      <c r="H420" s="44">
        <v>0</v>
      </c>
      <c r="I420" s="44">
        <v>613614</v>
      </c>
      <c r="J420" s="44">
        <v>2023358</v>
      </c>
      <c r="K420" s="44">
        <v>0</v>
      </c>
      <c r="L420" s="44">
        <v>0</v>
      </c>
      <c r="M420" s="44">
        <v>0</v>
      </c>
      <c r="N420" s="44">
        <v>0</v>
      </c>
      <c r="O420" s="44">
        <v>0</v>
      </c>
      <c r="P420" s="44">
        <v>573013</v>
      </c>
      <c r="Q420" s="44">
        <v>76356</v>
      </c>
      <c r="R420" s="44">
        <v>34257</v>
      </c>
      <c r="S420" s="44">
        <v>4988</v>
      </c>
      <c r="T420" s="44">
        <v>2081</v>
      </c>
      <c r="U420" s="44">
        <v>20096</v>
      </c>
      <c r="V420" s="44">
        <v>5681</v>
      </c>
      <c r="W420" s="44">
        <v>0</v>
      </c>
      <c r="X420" s="44">
        <v>76781</v>
      </c>
      <c r="Y420" s="44">
        <v>0</v>
      </c>
      <c r="Z420" s="44">
        <v>0</v>
      </c>
      <c r="AA420" s="44">
        <v>7298758</v>
      </c>
      <c r="AB420" s="44">
        <v>100000</v>
      </c>
    </row>
    <row r="421" spans="1:28" x14ac:dyDescent="0.3">
      <c r="A421" s="46" t="s">
        <v>881</v>
      </c>
      <c r="B421" t="s">
        <v>2507</v>
      </c>
      <c r="C421">
        <v>1</v>
      </c>
      <c r="D421">
        <v>0</v>
      </c>
      <c r="E421" s="44">
        <v>19813401</v>
      </c>
      <c r="F421" s="44">
        <v>0</v>
      </c>
      <c r="G421" s="44">
        <v>1391526</v>
      </c>
      <c r="H421" s="44">
        <v>0</v>
      </c>
      <c r="I421" s="44">
        <v>4750242</v>
      </c>
      <c r="J421" s="44">
        <v>953627</v>
      </c>
      <c r="K421" s="44">
        <v>0</v>
      </c>
      <c r="L421" s="44">
        <v>0</v>
      </c>
      <c r="M421" s="44">
        <v>0</v>
      </c>
      <c r="N421" s="44">
        <v>0</v>
      </c>
      <c r="O421" s="44">
        <v>0</v>
      </c>
      <c r="P421" s="44">
        <v>2688124</v>
      </c>
      <c r="Q421" s="44">
        <v>1285214</v>
      </c>
      <c r="R421" s="44">
        <v>696517</v>
      </c>
      <c r="S421" s="44">
        <v>60624</v>
      </c>
      <c r="T421" s="44">
        <v>25294</v>
      </c>
      <c r="U421" s="44">
        <v>243369</v>
      </c>
      <c r="V421" s="44">
        <v>48283</v>
      </c>
      <c r="W421" s="44">
        <v>0</v>
      </c>
      <c r="X421" s="44">
        <v>0</v>
      </c>
      <c r="Y421" s="44">
        <v>125398</v>
      </c>
      <c r="Z421" s="44">
        <v>0</v>
      </c>
      <c r="AA421" s="44">
        <v>32081619</v>
      </c>
      <c r="AB421" s="44">
        <v>0</v>
      </c>
    </row>
    <row r="422" spans="1:28" x14ac:dyDescent="0.3">
      <c r="A422" s="46" t="s">
        <v>875</v>
      </c>
      <c r="B422" t="s">
        <v>2508</v>
      </c>
      <c r="C422">
        <v>1</v>
      </c>
      <c r="D422">
        <v>0</v>
      </c>
      <c r="E422" s="44">
        <v>17030403</v>
      </c>
      <c r="F422" s="44">
        <v>0</v>
      </c>
      <c r="G422" s="44">
        <v>1733245</v>
      </c>
      <c r="H422" s="44">
        <v>17168</v>
      </c>
      <c r="I422" s="44">
        <v>4322886</v>
      </c>
      <c r="J422" s="44">
        <v>1805909</v>
      </c>
      <c r="K422" s="44">
        <v>0</v>
      </c>
      <c r="L422" s="44">
        <v>0</v>
      </c>
      <c r="M422" s="44">
        <v>0</v>
      </c>
      <c r="N422" s="44">
        <v>0</v>
      </c>
      <c r="O422" s="44">
        <v>0</v>
      </c>
      <c r="P422" s="44">
        <v>1880021</v>
      </c>
      <c r="Q422" s="44">
        <v>706082</v>
      </c>
      <c r="R422" s="44">
        <v>561156</v>
      </c>
      <c r="S422" s="44">
        <v>61837</v>
      </c>
      <c r="T422" s="44">
        <v>25800</v>
      </c>
      <c r="U422" s="44">
        <v>244825</v>
      </c>
      <c r="V422" s="44">
        <v>53345</v>
      </c>
      <c r="W422" s="44">
        <v>0</v>
      </c>
      <c r="X422" s="44">
        <v>0</v>
      </c>
      <c r="Y422" s="44">
        <v>96582</v>
      </c>
      <c r="Z422" s="44">
        <v>0</v>
      </c>
      <c r="AA422" s="44">
        <v>28539259</v>
      </c>
      <c r="AB422" s="44">
        <v>0</v>
      </c>
    </row>
    <row r="423" spans="1:28" x14ac:dyDescent="0.3">
      <c r="A423" s="46" t="s">
        <v>879</v>
      </c>
      <c r="B423" t="s">
        <v>2509</v>
      </c>
      <c r="C423">
        <v>1</v>
      </c>
      <c r="D423">
        <v>0</v>
      </c>
      <c r="E423" s="44">
        <v>1667057</v>
      </c>
      <c r="F423" s="44">
        <v>0</v>
      </c>
      <c r="G423" s="44">
        <v>194828</v>
      </c>
      <c r="H423" s="44">
        <v>0</v>
      </c>
      <c r="I423" s="44">
        <v>331835</v>
      </c>
      <c r="J423" s="44">
        <v>346106</v>
      </c>
      <c r="K423" s="44">
        <v>0</v>
      </c>
      <c r="L423" s="44">
        <v>0</v>
      </c>
      <c r="M423" s="44">
        <v>0</v>
      </c>
      <c r="N423" s="44">
        <v>0</v>
      </c>
      <c r="O423" s="44">
        <v>0</v>
      </c>
      <c r="P423" s="44">
        <v>268121</v>
      </c>
      <c r="Q423" s="44">
        <v>28755</v>
      </c>
      <c r="R423" s="44">
        <v>44230</v>
      </c>
      <c r="S423" s="44">
        <v>13527</v>
      </c>
      <c r="T423" s="44">
        <v>5644</v>
      </c>
      <c r="U423" s="44">
        <v>46717</v>
      </c>
      <c r="V423" s="44">
        <v>3824</v>
      </c>
      <c r="W423" s="44">
        <v>0</v>
      </c>
      <c r="X423" s="44">
        <v>0</v>
      </c>
      <c r="Y423" s="44">
        <v>0</v>
      </c>
      <c r="Z423" s="44">
        <v>0</v>
      </c>
      <c r="AA423" s="44">
        <v>2950644</v>
      </c>
      <c r="AB423" s="44">
        <v>0</v>
      </c>
    </row>
    <row r="424" spans="1:28" x14ac:dyDescent="0.3">
      <c r="A424" s="46" t="s">
        <v>877</v>
      </c>
      <c r="B424" t="s">
        <v>2510</v>
      </c>
      <c r="C424">
        <v>1</v>
      </c>
      <c r="D424">
        <v>0</v>
      </c>
      <c r="E424" s="44">
        <v>541832</v>
      </c>
      <c r="F424" s="44">
        <v>0</v>
      </c>
      <c r="G424" s="44">
        <v>120225</v>
      </c>
      <c r="H424" s="44">
        <v>0</v>
      </c>
      <c r="I424" s="44">
        <v>43500</v>
      </c>
      <c r="J424" s="44">
        <v>68582</v>
      </c>
      <c r="K424" s="44">
        <v>0</v>
      </c>
      <c r="L424" s="44">
        <v>0</v>
      </c>
      <c r="M424" s="44">
        <v>0</v>
      </c>
      <c r="N424" s="44">
        <v>0</v>
      </c>
      <c r="O424" s="44">
        <v>0</v>
      </c>
      <c r="P424" s="44">
        <v>71148</v>
      </c>
      <c r="Q424" s="44">
        <v>25079</v>
      </c>
      <c r="R424" s="44">
        <v>0</v>
      </c>
      <c r="S424" s="44">
        <v>3161</v>
      </c>
      <c r="T424" s="44">
        <v>1319</v>
      </c>
      <c r="U424" s="44">
        <v>21611</v>
      </c>
      <c r="V424" s="44">
        <v>0</v>
      </c>
      <c r="W424" s="44">
        <v>0</v>
      </c>
      <c r="X424" s="44">
        <v>0</v>
      </c>
      <c r="Y424" s="44">
        <v>0</v>
      </c>
      <c r="Z424" s="44">
        <v>0</v>
      </c>
      <c r="AA424" s="44">
        <v>896457</v>
      </c>
      <c r="AB424" s="44">
        <v>0</v>
      </c>
    </row>
    <row r="425" spans="1:28" x14ac:dyDescent="0.3">
      <c r="A425" s="46" t="s">
        <v>883</v>
      </c>
      <c r="B425" t="s">
        <v>2511</v>
      </c>
      <c r="C425">
        <v>1</v>
      </c>
      <c r="D425">
        <v>0</v>
      </c>
      <c r="E425" s="44">
        <v>5119710</v>
      </c>
      <c r="F425" s="44">
        <v>0</v>
      </c>
      <c r="G425" s="44">
        <v>925561</v>
      </c>
      <c r="H425" s="44">
        <v>581</v>
      </c>
      <c r="I425" s="44">
        <v>1969746</v>
      </c>
      <c r="J425" s="44">
        <v>1939775</v>
      </c>
      <c r="K425" s="44">
        <v>0</v>
      </c>
      <c r="L425" s="44">
        <v>0</v>
      </c>
      <c r="M425" s="44">
        <v>0</v>
      </c>
      <c r="N425" s="44">
        <v>0</v>
      </c>
      <c r="O425" s="44">
        <v>0</v>
      </c>
      <c r="P425" s="44">
        <v>1169152</v>
      </c>
      <c r="Q425" s="44">
        <v>360726</v>
      </c>
      <c r="R425" s="44">
        <v>164840</v>
      </c>
      <c r="S425" s="44">
        <v>24073</v>
      </c>
      <c r="T425" s="44">
        <v>10044</v>
      </c>
      <c r="U425" s="44">
        <v>97394</v>
      </c>
      <c r="V425" s="44">
        <v>20806</v>
      </c>
      <c r="W425" s="44">
        <v>0</v>
      </c>
      <c r="X425" s="44">
        <v>0</v>
      </c>
      <c r="Y425" s="44">
        <v>0</v>
      </c>
      <c r="Z425" s="44">
        <v>0</v>
      </c>
      <c r="AA425" s="44">
        <v>11802408</v>
      </c>
      <c r="AB425" s="44">
        <v>0</v>
      </c>
    </row>
    <row r="426" spans="1:28" x14ac:dyDescent="0.3">
      <c r="A426" s="46" t="s">
        <v>873</v>
      </c>
      <c r="B426" t="s">
        <v>2512</v>
      </c>
      <c r="C426">
        <v>1</v>
      </c>
      <c r="D426">
        <v>0</v>
      </c>
      <c r="E426" s="44">
        <v>9846587</v>
      </c>
      <c r="F426" s="44">
        <v>0</v>
      </c>
      <c r="G426" s="44">
        <v>1305680</v>
      </c>
      <c r="H426" s="44">
        <v>0</v>
      </c>
      <c r="I426" s="44">
        <v>4044004</v>
      </c>
      <c r="J426" s="44">
        <v>2055967</v>
      </c>
      <c r="K426" s="44">
        <v>0</v>
      </c>
      <c r="L426" s="44">
        <v>0</v>
      </c>
      <c r="M426" s="44">
        <v>0</v>
      </c>
      <c r="N426" s="44">
        <v>0</v>
      </c>
      <c r="O426" s="44">
        <v>0</v>
      </c>
      <c r="P426" s="44">
        <v>1221837</v>
      </c>
      <c r="Q426" s="44">
        <v>445514</v>
      </c>
      <c r="R426" s="44">
        <v>336228</v>
      </c>
      <c r="S426" s="44">
        <v>46962</v>
      </c>
      <c r="T426" s="44">
        <v>19594</v>
      </c>
      <c r="U426" s="44">
        <v>186750</v>
      </c>
      <c r="V426" s="44">
        <v>31940</v>
      </c>
      <c r="W426" s="44">
        <v>0</v>
      </c>
      <c r="X426" s="44">
        <v>0</v>
      </c>
      <c r="Y426" s="44">
        <v>0</v>
      </c>
      <c r="Z426" s="44">
        <v>0</v>
      </c>
      <c r="AA426" s="44">
        <v>19541063</v>
      </c>
      <c r="AB426" s="44">
        <v>150000</v>
      </c>
    </row>
    <row r="427" spans="1:28" x14ac:dyDescent="0.3">
      <c r="A427" s="46" t="s">
        <v>888</v>
      </c>
      <c r="B427" t="s">
        <v>2513</v>
      </c>
      <c r="C427">
        <v>1</v>
      </c>
      <c r="D427">
        <v>0</v>
      </c>
      <c r="E427" s="44">
        <v>7934813</v>
      </c>
      <c r="F427" s="44">
        <v>0</v>
      </c>
      <c r="G427" s="44">
        <v>168884</v>
      </c>
      <c r="H427" s="44">
        <v>0</v>
      </c>
      <c r="I427" s="44">
        <v>1381140</v>
      </c>
      <c r="J427" s="44">
        <v>458290</v>
      </c>
      <c r="K427" s="44">
        <v>0</v>
      </c>
      <c r="L427" s="44">
        <v>0</v>
      </c>
      <c r="M427" s="44">
        <v>0</v>
      </c>
      <c r="N427" s="44">
        <v>0</v>
      </c>
      <c r="O427" s="44">
        <v>0</v>
      </c>
      <c r="P427" s="44">
        <v>664229</v>
      </c>
      <c r="Q427" s="44">
        <v>53922</v>
      </c>
      <c r="R427" s="44">
        <v>87249</v>
      </c>
      <c r="S427" s="44">
        <v>10171</v>
      </c>
      <c r="T427" s="44">
        <v>4244</v>
      </c>
      <c r="U427" s="44">
        <v>41824</v>
      </c>
      <c r="V427" s="44">
        <v>8643</v>
      </c>
      <c r="W427" s="44">
        <v>0</v>
      </c>
      <c r="X427" s="44">
        <v>75243</v>
      </c>
      <c r="Y427" s="44">
        <v>0</v>
      </c>
      <c r="Z427" s="44">
        <v>0</v>
      </c>
      <c r="AA427" s="44">
        <v>10888652</v>
      </c>
      <c r="AB427" s="44">
        <v>0</v>
      </c>
    </row>
    <row r="428" spans="1:28" x14ac:dyDescent="0.3">
      <c r="A428" s="46" t="s">
        <v>890</v>
      </c>
      <c r="B428" t="s">
        <v>1855</v>
      </c>
      <c r="C428">
        <v>1</v>
      </c>
      <c r="D428">
        <v>0</v>
      </c>
      <c r="E428" s="44">
        <v>6565807</v>
      </c>
      <c r="F428" s="44">
        <v>0</v>
      </c>
      <c r="G428" s="44">
        <v>0</v>
      </c>
      <c r="H428" s="44">
        <v>0</v>
      </c>
      <c r="I428" s="44">
        <v>1289278</v>
      </c>
      <c r="J428" s="44">
        <v>2248507</v>
      </c>
      <c r="K428" s="44">
        <v>0</v>
      </c>
      <c r="L428" s="44">
        <v>0</v>
      </c>
      <c r="M428" s="44">
        <v>0</v>
      </c>
      <c r="N428" s="44">
        <v>0</v>
      </c>
      <c r="O428" s="44">
        <v>0</v>
      </c>
      <c r="P428" s="44">
        <v>834219</v>
      </c>
      <c r="Q428" s="44">
        <v>109155</v>
      </c>
      <c r="R428" s="44">
        <v>124119</v>
      </c>
      <c r="S428" s="44">
        <v>17467</v>
      </c>
      <c r="T428" s="44">
        <v>7288</v>
      </c>
      <c r="U428" s="44">
        <v>68735</v>
      </c>
      <c r="V428" s="44">
        <v>18369</v>
      </c>
      <c r="W428" s="44">
        <v>0</v>
      </c>
      <c r="X428" s="44">
        <v>0</v>
      </c>
      <c r="Y428" s="44">
        <v>0</v>
      </c>
      <c r="Z428" s="44">
        <v>0</v>
      </c>
      <c r="AA428" s="44">
        <v>11282944</v>
      </c>
      <c r="AB428" s="44">
        <v>0</v>
      </c>
    </row>
    <row r="429" spans="1:28" x14ac:dyDescent="0.3">
      <c r="A429" s="46" t="s">
        <v>892</v>
      </c>
      <c r="B429" t="s">
        <v>1856</v>
      </c>
      <c r="C429">
        <v>1</v>
      </c>
      <c r="D429">
        <v>0</v>
      </c>
      <c r="E429" s="44">
        <v>17133838</v>
      </c>
      <c r="F429" s="44">
        <v>0</v>
      </c>
      <c r="G429" s="44">
        <v>0</v>
      </c>
      <c r="H429" s="44">
        <v>0</v>
      </c>
      <c r="I429" s="44">
        <v>4583579</v>
      </c>
      <c r="J429" s="44">
        <v>2384045</v>
      </c>
      <c r="K429" s="44">
        <v>0</v>
      </c>
      <c r="L429" s="44">
        <v>0</v>
      </c>
      <c r="M429" s="44">
        <v>0</v>
      </c>
      <c r="N429" s="44">
        <v>0</v>
      </c>
      <c r="O429" s="44">
        <v>0</v>
      </c>
      <c r="P429" s="44">
        <v>1728507</v>
      </c>
      <c r="Q429" s="44">
        <v>698523</v>
      </c>
      <c r="R429" s="44">
        <v>723516</v>
      </c>
      <c r="S429" s="44">
        <v>66721</v>
      </c>
      <c r="T429" s="44">
        <v>27838</v>
      </c>
      <c r="U429" s="44">
        <v>256417</v>
      </c>
      <c r="V429" s="44">
        <v>64995</v>
      </c>
      <c r="W429" s="44">
        <v>0</v>
      </c>
      <c r="X429" s="44">
        <v>0</v>
      </c>
      <c r="Y429" s="44">
        <v>0</v>
      </c>
      <c r="Z429" s="44">
        <v>0</v>
      </c>
      <c r="AA429" s="44">
        <v>27667979</v>
      </c>
      <c r="AB429" s="44">
        <v>0</v>
      </c>
    </row>
    <row r="430" spans="1:28" x14ac:dyDescent="0.3">
      <c r="A430" s="46" t="s">
        <v>896</v>
      </c>
      <c r="B430" t="s">
        <v>2514</v>
      </c>
      <c r="C430">
        <v>1</v>
      </c>
      <c r="D430">
        <v>0</v>
      </c>
      <c r="E430" s="44">
        <v>9462848</v>
      </c>
      <c r="F430" s="44">
        <v>0</v>
      </c>
      <c r="G430" s="44">
        <v>0</v>
      </c>
      <c r="H430" s="44">
        <v>0</v>
      </c>
      <c r="I430" s="44">
        <v>1433923</v>
      </c>
      <c r="J430" s="44">
        <v>659954</v>
      </c>
      <c r="K430" s="44">
        <v>0</v>
      </c>
      <c r="L430" s="44">
        <v>0</v>
      </c>
      <c r="M430" s="44">
        <v>47463</v>
      </c>
      <c r="N430" s="44">
        <v>85843</v>
      </c>
      <c r="O430" s="44">
        <v>41158</v>
      </c>
      <c r="P430" s="44">
        <v>0</v>
      </c>
      <c r="Q430" s="44">
        <v>62582</v>
      </c>
      <c r="R430" s="44">
        <v>214148</v>
      </c>
      <c r="S430" s="44">
        <v>18920</v>
      </c>
      <c r="T430" s="44">
        <v>7894</v>
      </c>
      <c r="U430" s="44">
        <v>63260</v>
      </c>
      <c r="V430" s="44">
        <v>22556</v>
      </c>
      <c r="W430" s="44">
        <v>0</v>
      </c>
      <c r="X430" s="44">
        <v>136165</v>
      </c>
      <c r="Y430" s="44">
        <v>0</v>
      </c>
      <c r="Z430" s="44">
        <v>0</v>
      </c>
      <c r="AA430" s="44">
        <v>12256714</v>
      </c>
      <c r="AB430" s="44">
        <v>0</v>
      </c>
    </row>
    <row r="431" spans="1:28" x14ac:dyDescent="0.3">
      <c r="A431" s="46" t="s">
        <v>898</v>
      </c>
      <c r="B431" t="s">
        <v>2515</v>
      </c>
      <c r="C431">
        <v>1</v>
      </c>
      <c r="D431">
        <v>0</v>
      </c>
      <c r="E431" s="44">
        <v>21946814</v>
      </c>
      <c r="F431" s="44">
        <v>332878</v>
      </c>
      <c r="G431" s="44">
        <v>0</v>
      </c>
      <c r="H431" s="44">
        <v>0</v>
      </c>
      <c r="I431" s="44">
        <v>3367760</v>
      </c>
      <c r="J431" s="44">
        <v>3240478</v>
      </c>
      <c r="K431" s="44">
        <v>0</v>
      </c>
      <c r="L431" s="44">
        <v>0</v>
      </c>
      <c r="M431" s="44">
        <v>0</v>
      </c>
      <c r="N431" s="44">
        <v>0</v>
      </c>
      <c r="O431" s="44">
        <v>0</v>
      </c>
      <c r="P431" s="44">
        <v>1538506</v>
      </c>
      <c r="Q431" s="44">
        <v>784571</v>
      </c>
      <c r="R431" s="44">
        <v>877900</v>
      </c>
      <c r="S431" s="44">
        <v>36132</v>
      </c>
      <c r="T431" s="44">
        <v>15075</v>
      </c>
      <c r="U431" s="44">
        <v>142829</v>
      </c>
      <c r="V431" s="44">
        <v>46813</v>
      </c>
      <c r="W431" s="44">
        <v>0</v>
      </c>
      <c r="X431" s="44">
        <v>848851</v>
      </c>
      <c r="Y431" s="44">
        <v>0</v>
      </c>
      <c r="Z431" s="44">
        <v>0</v>
      </c>
      <c r="AA431" s="44">
        <v>33178607</v>
      </c>
      <c r="AB431" s="44">
        <v>312788</v>
      </c>
    </row>
    <row r="432" spans="1:28" x14ac:dyDescent="0.3">
      <c r="A432" s="46" t="s">
        <v>906</v>
      </c>
      <c r="B432" t="s">
        <v>2516</v>
      </c>
      <c r="C432">
        <v>1</v>
      </c>
      <c r="D432">
        <v>0</v>
      </c>
      <c r="E432" s="44">
        <v>1773090</v>
      </c>
      <c r="F432" s="44">
        <v>0</v>
      </c>
      <c r="G432" s="44">
        <v>0</v>
      </c>
      <c r="H432" s="44">
        <v>0</v>
      </c>
      <c r="I432" s="44">
        <v>423781</v>
      </c>
      <c r="J432" s="44">
        <v>717250</v>
      </c>
      <c r="K432" s="44">
        <v>0</v>
      </c>
      <c r="L432" s="44">
        <v>0</v>
      </c>
      <c r="M432" s="44">
        <v>0</v>
      </c>
      <c r="N432" s="44">
        <v>0</v>
      </c>
      <c r="O432" s="44">
        <v>0</v>
      </c>
      <c r="P432" s="44">
        <v>313092</v>
      </c>
      <c r="Q432" s="44">
        <v>35353</v>
      </c>
      <c r="R432" s="44">
        <v>37182</v>
      </c>
      <c r="S432" s="44">
        <v>6906</v>
      </c>
      <c r="T432" s="44">
        <v>2881</v>
      </c>
      <c r="U432" s="44">
        <v>28426</v>
      </c>
      <c r="V432" s="44">
        <v>7631</v>
      </c>
      <c r="W432" s="44">
        <v>0</v>
      </c>
      <c r="X432" s="44">
        <v>0</v>
      </c>
      <c r="Y432" s="44">
        <v>0</v>
      </c>
      <c r="Z432" s="44">
        <v>0</v>
      </c>
      <c r="AA432" s="44">
        <v>3345592</v>
      </c>
      <c r="AB432" s="44">
        <v>0</v>
      </c>
    </row>
    <row r="433" spans="1:28" x14ac:dyDescent="0.3">
      <c r="A433" s="46" t="s">
        <v>900</v>
      </c>
      <c r="B433" t="s">
        <v>2517</v>
      </c>
      <c r="C433">
        <v>1</v>
      </c>
      <c r="D433">
        <v>0</v>
      </c>
      <c r="E433" s="44">
        <v>9627231</v>
      </c>
      <c r="F433" s="44">
        <v>132045</v>
      </c>
      <c r="G433" s="44">
        <v>0</v>
      </c>
      <c r="H433" s="44">
        <v>0</v>
      </c>
      <c r="I433" s="44">
        <v>1005469</v>
      </c>
      <c r="J433" s="44">
        <v>2264460</v>
      </c>
      <c r="K433" s="44">
        <v>0</v>
      </c>
      <c r="L433" s="44">
        <v>0</v>
      </c>
      <c r="M433" s="44">
        <v>0</v>
      </c>
      <c r="N433" s="44">
        <v>0</v>
      </c>
      <c r="O433" s="44">
        <v>0</v>
      </c>
      <c r="P433" s="44">
        <v>623348</v>
      </c>
      <c r="Q433" s="44">
        <v>538229</v>
      </c>
      <c r="R433" s="44">
        <v>505397</v>
      </c>
      <c r="S433" s="44">
        <v>17991</v>
      </c>
      <c r="T433" s="44">
        <v>7506</v>
      </c>
      <c r="U433" s="44">
        <v>69201</v>
      </c>
      <c r="V433" s="44">
        <v>22234</v>
      </c>
      <c r="W433" s="44">
        <v>0</v>
      </c>
      <c r="X433" s="44">
        <v>536745</v>
      </c>
      <c r="Y433" s="44">
        <v>0</v>
      </c>
      <c r="Z433" s="44">
        <v>0</v>
      </c>
      <c r="AA433" s="44">
        <v>15349856</v>
      </c>
      <c r="AB433" s="44">
        <v>100000</v>
      </c>
    </row>
    <row r="434" spans="1:28" x14ac:dyDescent="0.3">
      <c r="A434" s="46" t="s">
        <v>886</v>
      </c>
      <c r="B434" t="s">
        <v>2518</v>
      </c>
      <c r="C434">
        <v>1</v>
      </c>
      <c r="D434">
        <v>0</v>
      </c>
      <c r="E434" s="44">
        <v>16526241</v>
      </c>
      <c r="F434" s="44">
        <v>0</v>
      </c>
      <c r="G434" s="44">
        <v>0</v>
      </c>
      <c r="H434" s="44">
        <v>0</v>
      </c>
      <c r="I434" s="44">
        <v>3326566</v>
      </c>
      <c r="J434" s="44">
        <v>2552396</v>
      </c>
      <c r="K434" s="44">
        <v>364700</v>
      </c>
      <c r="L434" s="44">
        <v>0</v>
      </c>
      <c r="M434" s="44">
        <v>0</v>
      </c>
      <c r="N434" s="44">
        <v>0</v>
      </c>
      <c r="O434" s="44">
        <v>0</v>
      </c>
      <c r="P434" s="44">
        <v>1633636</v>
      </c>
      <c r="Q434" s="44">
        <v>598574</v>
      </c>
      <c r="R434" s="44">
        <v>127743</v>
      </c>
      <c r="S434" s="44">
        <v>41525</v>
      </c>
      <c r="T434" s="44">
        <v>17325</v>
      </c>
      <c r="U434" s="44">
        <v>162809</v>
      </c>
      <c r="V434" s="44">
        <v>45415</v>
      </c>
      <c r="W434" s="44">
        <v>0</v>
      </c>
      <c r="X434" s="44">
        <v>0</v>
      </c>
      <c r="Y434" s="44">
        <v>0</v>
      </c>
      <c r="Z434" s="44">
        <v>0</v>
      </c>
      <c r="AA434" s="44">
        <v>25396930</v>
      </c>
      <c r="AB434" s="44">
        <v>0</v>
      </c>
    </row>
    <row r="435" spans="1:28" x14ac:dyDescent="0.3">
      <c r="A435" s="46" t="s">
        <v>894</v>
      </c>
      <c r="B435" t="s">
        <v>2519</v>
      </c>
      <c r="C435">
        <v>1</v>
      </c>
      <c r="D435">
        <v>0</v>
      </c>
      <c r="E435" s="44">
        <v>7796461</v>
      </c>
      <c r="F435" s="44">
        <v>0</v>
      </c>
      <c r="G435" s="44">
        <v>0</v>
      </c>
      <c r="H435" s="44">
        <v>5807</v>
      </c>
      <c r="I435" s="44">
        <v>1322142</v>
      </c>
      <c r="J435" s="44">
        <v>1574678</v>
      </c>
      <c r="K435" s="44">
        <v>0</v>
      </c>
      <c r="L435" s="44">
        <v>0</v>
      </c>
      <c r="M435" s="44">
        <v>0</v>
      </c>
      <c r="N435" s="44">
        <v>0</v>
      </c>
      <c r="O435" s="44">
        <v>0</v>
      </c>
      <c r="P435" s="44">
        <v>729473</v>
      </c>
      <c r="Q435" s="44">
        <v>124207</v>
      </c>
      <c r="R435" s="44">
        <v>93889</v>
      </c>
      <c r="S435" s="44">
        <v>14066</v>
      </c>
      <c r="T435" s="44">
        <v>5869</v>
      </c>
      <c r="U435" s="44">
        <v>55745</v>
      </c>
      <c r="V435" s="44">
        <v>15020</v>
      </c>
      <c r="W435" s="44">
        <v>0</v>
      </c>
      <c r="X435" s="44">
        <v>87360</v>
      </c>
      <c r="Y435" s="44">
        <v>0</v>
      </c>
      <c r="Z435" s="44">
        <v>0</v>
      </c>
      <c r="AA435" s="44">
        <v>11824717</v>
      </c>
      <c r="AB435" s="44">
        <v>0</v>
      </c>
    </row>
    <row r="436" spans="1:28" x14ac:dyDescent="0.3">
      <c r="A436" s="46" t="s">
        <v>902</v>
      </c>
      <c r="B436" t="s">
        <v>2520</v>
      </c>
      <c r="C436">
        <v>1</v>
      </c>
      <c r="D436">
        <v>0</v>
      </c>
      <c r="E436" s="44">
        <v>5205108</v>
      </c>
      <c r="F436" s="44">
        <v>0</v>
      </c>
      <c r="G436" s="44">
        <v>0</v>
      </c>
      <c r="H436" s="44">
        <v>0</v>
      </c>
      <c r="I436" s="44">
        <v>1030268</v>
      </c>
      <c r="J436" s="44">
        <v>2307586</v>
      </c>
      <c r="K436" s="44">
        <v>0</v>
      </c>
      <c r="L436" s="44">
        <v>0</v>
      </c>
      <c r="M436" s="44">
        <v>0</v>
      </c>
      <c r="N436" s="44">
        <v>0</v>
      </c>
      <c r="O436" s="44">
        <v>0</v>
      </c>
      <c r="P436" s="44">
        <v>663567</v>
      </c>
      <c r="Q436" s="44">
        <v>314101</v>
      </c>
      <c r="R436" s="44">
        <v>170199</v>
      </c>
      <c r="S436" s="44">
        <v>13767</v>
      </c>
      <c r="T436" s="44">
        <v>5744</v>
      </c>
      <c r="U436" s="44">
        <v>56444</v>
      </c>
      <c r="V436" s="44">
        <v>14522</v>
      </c>
      <c r="W436" s="44">
        <v>0</v>
      </c>
      <c r="X436" s="44">
        <v>0</v>
      </c>
      <c r="Y436" s="44">
        <v>0</v>
      </c>
      <c r="Z436" s="44">
        <v>0</v>
      </c>
      <c r="AA436" s="44">
        <v>9781306</v>
      </c>
      <c r="AB436" s="44">
        <v>0</v>
      </c>
    </row>
    <row r="437" spans="1:28" x14ac:dyDescent="0.3">
      <c r="A437" s="46" t="s">
        <v>904</v>
      </c>
      <c r="B437" t="s">
        <v>2521</v>
      </c>
      <c r="C437">
        <v>1</v>
      </c>
      <c r="D437">
        <v>0</v>
      </c>
      <c r="E437" s="44">
        <v>45092841</v>
      </c>
      <c r="F437" s="44">
        <v>1026486</v>
      </c>
      <c r="G437" s="44">
        <v>0</v>
      </c>
      <c r="H437" s="44">
        <v>13093</v>
      </c>
      <c r="I437" s="44">
        <v>4703692</v>
      </c>
      <c r="J437" s="44">
        <v>7581395</v>
      </c>
      <c r="K437" s="44">
        <v>0</v>
      </c>
      <c r="L437" s="44">
        <v>0</v>
      </c>
      <c r="M437" s="44">
        <v>0</v>
      </c>
      <c r="N437" s="44">
        <v>0</v>
      </c>
      <c r="O437" s="44">
        <v>0</v>
      </c>
      <c r="P437" s="44">
        <v>3079382</v>
      </c>
      <c r="Q437" s="44">
        <v>1469755</v>
      </c>
      <c r="R437" s="44">
        <v>1912719</v>
      </c>
      <c r="S437" s="44">
        <v>77372</v>
      </c>
      <c r="T437" s="44">
        <v>32281</v>
      </c>
      <c r="U437" s="44">
        <v>285542</v>
      </c>
      <c r="V437" s="44">
        <v>97495</v>
      </c>
      <c r="W437" s="44">
        <v>0</v>
      </c>
      <c r="X437" s="44">
        <v>1814424</v>
      </c>
      <c r="Y437" s="44">
        <v>0</v>
      </c>
      <c r="Z437" s="44">
        <v>0</v>
      </c>
      <c r="AA437" s="44">
        <v>67186477</v>
      </c>
      <c r="AB437" s="44">
        <v>1071951</v>
      </c>
    </row>
    <row r="438" spans="1:28" x14ac:dyDescent="0.3">
      <c r="A438" s="46" t="s">
        <v>909</v>
      </c>
      <c r="B438" t="s">
        <v>2522</v>
      </c>
      <c r="C438">
        <v>1</v>
      </c>
      <c r="D438">
        <v>0</v>
      </c>
      <c r="E438" s="44">
        <v>21503551</v>
      </c>
      <c r="F438" s="44">
        <v>0</v>
      </c>
      <c r="G438" s="44">
        <v>1129414</v>
      </c>
      <c r="H438" s="44">
        <v>0</v>
      </c>
      <c r="I438" s="44">
        <v>4777706</v>
      </c>
      <c r="J438" s="44">
        <v>3958988</v>
      </c>
      <c r="K438" s="44">
        <v>0</v>
      </c>
      <c r="L438" s="44">
        <v>0</v>
      </c>
      <c r="M438" s="44">
        <v>0</v>
      </c>
      <c r="N438" s="44">
        <v>0</v>
      </c>
      <c r="O438" s="44">
        <v>0</v>
      </c>
      <c r="P438" s="44">
        <v>2397038</v>
      </c>
      <c r="Q438" s="44">
        <v>1231675</v>
      </c>
      <c r="R438" s="44">
        <v>678238</v>
      </c>
      <c r="S438" s="44">
        <v>128888</v>
      </c>
      <c r="T438" s="44">
        <v>53775</v>
      </c>
      <c r="U438" s="44">
        <v>476427</v>
      </c>
      <c r="V438" s="44">
        <v>85577</v>
      </c>
      <c r="W438" s="44">
        <v>0</v>
      </c>
      <c r="X438" s="44">
        <v>500070</v>
      </c>
      <c r="Y438" s="44">
        <v>0</v>
      </c>
      <c r="Z438" s="44">
        <v>0</v>
      </c>
      <c r="AA438" s="44">
        <v>36921347</v>
      </c>
      <c r="AB438" s="44">
        <v>0</v>
      </c>
    </row>
    <row r="439" spans="1:28" x14ac:dyDescent="0.3">
      <c r="A439" s="46" t="s">
        <v>915</v>
      </c>
      <c r="B439" t="s">
        <v>2523</v>
      </c>
      <c r="C439">
        <v>1</v>
      </c>
      <c r="D439">
        <v>0</v>
      </c>
      <c r="E439" s="44">
        <v>5033695</v>
      </c>
      <c r="F439" s="44">
        <v>0</v>
      </c>
      <c r="G439" s="44">
        <v>401645</v>
      </c>
      <c r="H439" s="44">
        <v>1285</v>
      </c>
      <c r="I439" s="44">
        <v>1021243</v>
      </c>
      <c r="J439" s="44">
        <v>812999</v>
      </c>
      <c r="K439" s="44">
        <v>0</v>
      </c>
      <c r="L439" s="44">
        <v>0</v>
      </c>
      <c r="M439" s="44">
        <v>0</v>
      </c>
      <c r="N439" s="44">
        <v>0</v>
      </c>
      <c r="O439" s="44">
        <v>0</v>
      </c>
      <c r="P439" s="44">
        <v>2011898</v>
      </c>
      <c r="Q439" s="44">
        <v>384706</v>
      </c>
      <c r="R439" s="44">
        <v>50211</v>
      </c>
      <c r="S439" s="44">
        <v>36386</v>
      </c>
      <c r="T439" s="44">
        <v>15181</v>
      </c>
      <c r="U439" s="44">
        <v>134441</v>
      </c>
      <c r="V439" s="44">
        <v>27921</v>
      </c>
      <c r="W439" s="44">
        <v>0</v>
      </c>
      <c r="X439" s="44">
        <v>113400</v>
      </c>
      <c r="Y439" s="44">
        <v>0</v>
      </c>
      <c r="Z439" s="44">
        <v>0</v>
      </c>
      <c r="AA439" s="44">
        <v>10045011</v>
      </c>
      <c r="AB439" s="44">
        <v>0</v>
      </c>
    </row>
    <row r="440" spans="1:28" x14ac:dyDescent="0.3">
      <c r="A440" s="46" t="s">
        <v>913</v>
      </c>
      <c r="B440" t="s">
        <v>2524</v>
      </c>
      <c r="C440">
        <v>1</v>
      </c>
      <c r="D440">
        <v>0</v>
      </c>
      <c r="E440" s="44">
        <v>42361448</v>
      </c>
      <c r="F440" s="44">
        <v>0</v>
      </c>
      <c r="G440" s="44">
        <v>5419391</v>
      </c>
      <c r="H440" s="44">
        <v>101815</v>
      </c>
      <c r="I440" s="44">
        <v>8136776</v>
      </c>
      <c r="J440" s="44">
        <v>2508103</v>
      </c>
      <c r="K440" s="44">
        <v>0</v>
      </c>
      <c r="L440" s="44">
        <v>0</v>
      </c>
      <c r="M440" s="44">
        <v>0</v>
      </c>
      <c r="N440" s="44">
        <v>0</v>
      </c>
      <c r="O440" s="44">
        <v>0</v>
      </c>
      <c r="P440" s="44">
        <v>3019636</v>
      </c>
      <c r="Q440" s="44">
        <v>3170559</v>
      </c>
      <c r="R440" s="44">
        <v>310285</v>
      </c>
      <c r="S440" s="44">
        <v>123300</v>
      </c>
      <c r="T440" s="44">
        <v>51444</v>
      </c>
      <c r="U440" s="44">
        <v>500368</v>
      </c>
      <c r="V440" s="44">
        <v>138238</v>
      </c>
      <c r="W440" s="44">
        <v>1368943</v>
      </c>
      <c r="X440" s="44">
        <v>859969</v>
      </c>
      <c r="Y440" s="44">
        <v>0</v>
      </c>
      <c r="Z440" s="44">
        <v>0</v>
      </c>
      <c r="AA440" s="44">
        <v>68070275</v>
      </c>
      <c r="AB440" s="44">
        <v>0</v>
      </c>
    </row>
    <row r="441" spans="1:28" x14ac:dyDescent="0.3">
      <c r="A441" s="46" t="s">
        <v>923</v>
      </c>
      <c r="B441" t="s">
        <v>2525</v>
      </c>
      <c r="C441">
        <v>1</v>
      </c>
      <c r="D441">
        <v>0</v>
      </c>
      <c r="E441" s="44">
        <v>6983068</v>
      </c>
      <c r="F441" s="44">
        <v>0</v>
      </c>
      <c r="G441" s="44">
        <v>327764</v>
      </c>
      <c r="H441" s="44">
        <v>1752</v>
      </c>
      <c r="I441" s="44">
        <v>1271413</v>
      </c>
      <c r="J441" s="44">
        <v>1540656</v>
      </c>
      <c r="K441" s="44">
        <v>0</v>
      </c>
      <c r="L441" s="44">
        <v>0</v>
      </c>
      <c r="M441" s="44">
        <v>0</v>
      </c>
      <c r="N441" s="44">
        <v>0</v>
      </c>
      <c r="O441" s="44">
        <v>0</v>
      </c>
      <c r="P441" s="44">
        <v>1679984</v>
      </c>
      <c r="Q441" s="44">
        <v>222384</v>
      </c>
      <c r="R441" s="44">
        <v>214650</v>
      </c>
      <c r="S441" s="44">
        <v>44850</v>
      </c>
      <c r="T441" s="44">
        <v>18713</v>
      </c>
      <c r="U441" s="44">
        <v>178070</v>
      </c>
      <c r="V441" s="44">
        <v>19635</v>
      </c>
      <c r="W441" s="44">
        <v>0</v>
      </c>
      <c r="X441" s="44">
        <v>489000</v>
      </c>
      <c r="Y441" s="44">
        <v>0</v>
      </c>
      <c r="Z441" s="44">
        <v>0</v>
      </c>
      <c r="AA441" s="44">
        <v>12991939</v>
      </c>
      <c r="AB441" s="44">
        <v>0</v>
      </c>
    </row>
    <row r="442" spans="1:28" x14ac:dyDescent="0.3">
      <c r="A442" s="46" t="s">
        <v>917</v>
      </c>
      <c r="B442" t="s">
        <v>2526</v>
      </c>
      <c r="C442">
        <v>1</v>
      </c>
      <c r="D442">
        <v>0</v>
      </c>
      <c r="E442" s="44">
        <v>6981719</v>
      </c>
      <c r="F442" s="44">
        <v>0</v>
      </c>
      <c r="G442" s="44">
        <v>257531</v>
      </c>
      <c r="H442" s="44">
        <v>10987</v>
      </c>
      <c r="I442" s="44">
        <v>1706058</v>
      </c>
      <c r="J442" s="44">
        <v>1065817</v>
      </c>
      <c r="K442" s="44">
        <v>0</v>
      </c>
      <c r="L442" s="44">
        <v>0</v>
      </c>
      <c r="M442" s="44">
        <v>0</v>
      </c>
      <c r="N442" s="44">
        <v>0</v>
      </c>
      <c r="O442" s="44">
        <v>0</v>
      </c>
      <c r="P442" s="44">
        <v>1152051</v>
      </c>
      <c r="Q442" s="44">
        <v>596682</v>
      </c>
      <c r="R442" s="44">
        <v>76375</v>
      </c>
      <c r="S442" s="44">
        <v>45884</v>
      </c>
      <c r="T442" s="44">
        <v>19144</v>
      </c>
      <c r="U442" s="44">
        <v>181507</v>
      </c>
      <c r="V442" s="44">
        <v>31947</v>
      </c>
      <c r="W442" s="44">
        <v>0</v>
      </c>
      <c r="X442" s="44">
        <v>253490</v>
      </c>
      <c r="Y442" s="44">
        <v>5860</v>
      </c>
      <c r="Z442" s="44">
        <v>0</v>
      </c>
      <c r="AA442" s="44">
        <v>12385052</v>
      </c>
      <c r="AB442" s="44">
        <v>0</v>
      </c>
    </row>
    <row r="443" spans="1:28" x14ac:dyDescent="0.3">
      <c r="A443" s="46" t="s">
        <v>919</v>
      </c>
      <c r="B443" t="s">
        <v>2527</v>
      </c>
      <c r="C443">
        <v>1</v>
      </c>
      <c r="D443">
        <v>0</v>
      </c>
      <c r="E443" s="44">
        <v>5411263</v>
      </c>
      <c r="F443" s="44">
        <v>0</v>
      </c>
      <c r="G443" s="44">
        <v>928893</v>
      </c>
      <c r="H443" s="44">
        <v>0</v>
      </c>
      <c r="I443" s="44">
        <v>1405131</v>
      </c>
      <c r="J443" s="44">
        <v>1127042</v>
      </c>
      <c r="K443" s="44">
        <v>0</v>
      </c>
      <c r="L443" s="44">
        <v>0</v>
      </c>
      <c r="M443" s="44">
        <v>0</v>
      </c>
      <c r="N443" s="44">
        <v>0</v>
      </c>
      <c r="O443" s="44">
        <v>0</v>
      </c>
      <c r="P443" s="44">
        <v>1125320</v>
      </c>
      <c r="Q443" s="44">
        <v>587284</v>
      </c>
      <c r="R443" s="44">
        <v>205670</v>
      </c>
      <c r="S443" s="44">
        <v>38738</v>
      </c>
      <c r="T443" s="44">
        <v>16163</v>
      </c>
      <c r="U443" s="44">
        <v>147314</v>
      </c>
      <c r="V443" s="44">
        <v>26472</v>
      </c>
      <c r="W443" s="44">
        <v>0</v>
      </c>
      <c r="X443" s="44">
        <v>77485</v>
      </c>
      <c r="Y443" s="44">
        <v>0</v>
      </c>
      <c r="Z443" s="44">
        <v>0</v>
      </c>
      <c r="AA443" s="44">
        <v>11096775</v>
      </c>
      <c r="AB443" s="44">
        <v>0</v>
      </c>
    </row>
    <row r="444" spans="1:28" x14ac:dyDescent="0.3">
      <c r="A444" s="46" t="s">
        <v>921</v>
      </c>
      <c r="B444" t="s">
        <v>2723</v>
      </c>
      <c r="C444">
        <v>1</v>
      </c>
      <c r="D444">
        <v>0</v>
      </c>
      <c r="E444" s="44">
        <v>10466523</v>
      </c>
      <c r="F444" s="44">
        <v>0</v>
      </c>
      <c r="G444" s="44">
        <v>539632</v>
      </c>
      <c r="H444" s="44">
        <v>0</v>
      </c>
      <c r="I444" s="44">
        <v>3834829</v>
      </c>
      <c r="J444" s="44">
        <v>1799037</v>
      </c>
      <c r="K444" s="44">
        <v>0</v>
      </c>
      <c r="L444" s="44">
        <v>0</v>
      </c>
      <c r="M444" s="44">
        <v>0</v>
      </c>
      <c r="N444" s="44">
        <v>0</v>
      </c>
      <c r="O444" s="44">
        <v>0</v>
      </c>
      <c r="P444" s="44">
        <v>2173130</v>
      </c>
      <c r="Q444" s="44">
        <v>420032</v>
      </c>
      <c r="R444" s="44">
        <v>289362</v>
      </c>
      <c r="S444" s="44">
        <v>84637</v>
      </c>
      <c r="T444" s="44">
        <v>35313</v>
      </c>
      <c r="U444" s="44">
        <v>311812</v>
      </c>
      <c r="V444" s="44">
        <v>50727</v>
      </c>
      <c r="W444" s="44">
        <v>0</v>
      </c>
      <c r="X444" s="44">
        <v>456500</v>
      </c>
      <c r="Y444" s="44">
        <v>23753</v>
      </c>
      <c r="Z444" s="44">
        <v>0</v>
      </c>
      <c r="AA444" s="44">
        <v>20485287</v>
      </c>
      <c r="AB444" s="44">
        <v>0</v>
      </c>
    </row>
    <row r="445" spans="1:28" x14ac:dyDescent="0.3">
      <c r="A445" s="46" t="s">
        <v>911</v>
      </c>
      <c r="B445" t="s">
        <v>2528</v>
      </c>
      <c r="C445">
        <v>1</v>
      </c>
      <c r="D445">
        <v>1</v>
      </c>
      <c r="E445" s="44">
        <v>38763798</v>
      </c>
      <c r="F445" s="44">
        <v>0</v>
      </c>
      <c r="G445" s="44">
        <v>729146</v>
      </c>
      <c r="H445" s="44">
        <v>0</v>
      </c>
      <c r="I445" s="44">
        <v>30091662</v>
      </c>
      <c r="J445" s="44">
        <v>1122321</v>
      </c>
      <c r="K445" s="44">
        <v>0</v>
      </c>
      <c r="L445" s="44">
        <v>0</v>
      </c>
      <c r="M445" s="44">
        <v>0</v>
      </c>
      <c r="N445" s="44">
        <v>0</v>
      </c>
      <c r="O445" s="44">
        <v>0</v>
      </c>
      <c r="P445" s="44">
        <v>2990623</v>
      </c>
      <c r="Q445" s="44">
        <v>2032674</v>
      </c>
      <c r="R445" s="44">
        <v>1131007</v>
      </c>
      <c r="S445" s="44">
        <v>568806</v>
      </c>
      <c r="T445" s="44">
        <v>237319</v>
      </c>
      <c r="U445" s="44">
        <v>2212976</v>
      </c>
      <c r="V445" s="44">
        <v>306912</v>
      </c>
      <c r="W445" s="44">
        <v>0</v>
      </c>
      <c r="X445" s="44">
        <v>5825681</v>
      </c>
      <c r="Y445" s="44">
        <v>0</v>
      </c>
      <c r="Z445" s="44">
        <v>0</v>
      </c>
      <c r="AA445" s="44">
        <v>86012925</v>
      </c>
      <c r="AB445" s="44">
        <v>546155</v>
      </c>
    </row>
    <row r="446" spans="1:28" x14ac:dyDescent="0.3">
      <c r="A446" s="46" t="s">
        <v>991</v>
      </c>
      <c r="B446" t="s">
        <v>2529</v>
      </c>
      <c r="C446">
        <v>1</v>
      </c>
      <c r="D446">
        <v>0</v>
      </c>
      <c r="E446" s="44">
        <v>11295803</v>
      </c>
      <c r="F446" s="44">
        <v>0</v>
      </c>
      <c r="G446" s="44">
        <v>0</v>
      </c>
      <c r="H446" s="44">
        <v>37868</v>
      </c>
      <c r="I446" s="44">
        <v>1702061</v>
      </c>
      <c r="J446" s="44">
        <v>1644602</v>
      </c>
      <c r="K446" s="44">
        <v>0</v>
      </c>
      <c r="L446" s="44">
        <v>0</v>
      </c>
      <c r="M446" s="44">
        <v>0</v>
      </c>
      <c r="N446" s="44">
        <v>0</v>
      </c>
      <c r="O446" s="44">
        <v>0</v>
      </c>
      <c r="P446" s="44">
        <v>2088911</v>
      </c>
      <c r="Q446" s="44">
        <v>545723</v>
      </c>
      <c r="R446" s="44">
        <v>115865</v>
      </c>
      <c r="S446" s="44">
        <v>14650</v>
      </c>
      <c r="T446" s="44">
        <v>6113</v>
      </c>
      <c r="U446" s="44">
        <v>57435</v>
      </c>
      <c r="V446" s="44">
        <v>20614</v>
      </c>
      <c r="W446" s="44">
        <v>0</v>
      </c>
      <c r="X446" s="44">
        <v>157825</v>
      </c>
      <c r="Y446" s="44">
        <v>0</v>
      </c>
      <c r="Z446" s="44">
        <v>0</v>
      </c>
      <c r="AA446" s="44">
        <v>17687470</v>
      </c>
      <c r="AB446" s="44">
        <v>146944</v>
      </c>
    </row>
    <row r="447" spans="1:28" x14ac:dyDescent="0.3">
      <c r="A447" s="46" t="s">
        <v>993</v>
      </c>
      <c r="B447" t="s">
        <v>2530</v>
      </c>
      <c r="C447">
        <v>1</v>
      </c>
      <c r="D447">
        <v>0</v>
      </c>
      <c r="E447" s="44">
        <v>12340925</v>
      </c>
      <c r="F447" s="44">
        <v>0</v>
      </c>
      <c r="G447" s="44">
        <v>0</v>
      </c>
      <c r="H447" s="44">
        <v>0</v>
      </c>
      <c r="I447" s="44">
        <v>1746654</v>
      </c>
      <c r="J447" s="44">
        <v>2081694</v>
      </c>
      <c r="K447" s="44">
        <v>0</v>
      </c>
      <c r="L447" s="44">
        <v>0</v>
      </c>
      <c r="M447" s="44">
        <v>0</v>
      </c>
      <c r="N447" s="44">
        <v>0</v>
      </c>
      <c r="O447" s="44">
        <v>0</v>
      </c>
      <c r="P447" s="44">
        <v>1765203</v>
      </c>
      <c r="Q447" s="44">
        <v>593283</v>
      </c>
      <c r="R447" s="44">
        <v>0</v>
      </c>
      <c r="S447" s="44">
        <v>19025</v>
      </c>
      <c r="T447" s="44">
        <v>7938</v>
      </c>
      <c r="U447" s="44">
        <v>72580</v>
      </c>
      <c r="V447" s="44">
        <v>24372</v>
      </c>
      <c r="W447" s="44">
        <v>0</v>
      </c>
      <c r="X447" s="44">
        <v>244845</v>
      </c>
      <c r="Y447" s="44">
        <v>26193</v>
      </c>
      <c r="Z447" s="44">
        <v>0</v>
      </c>
      <c r="AA447" s="44">
        <v>18922712</v>
      </c>
      <c r="AB447" s="44">
        <v>0</v>
      </c>
    </row>
    <row r="448" spans="1:28" x14ac:dyDescent="0.3">
      <c r="A448" s="46" t="s">
        <v>995</v>
      </c>
      <c r="B448" t="s">
        <v>2531</v>
      </c>
      <c r="C448">
        <v>1</v>
      </c>
      <c r="D448">
        <v>0</v>
      </c>
      <c r="E448" s="44">
        <v>3584949</v>
      </c>
      <c r="F448" s="44">
        <v>0</v>
      </c>
      <c r="G448" s="44">
        <v>326146</v>
      </c>
      <c r="H448" s="44">
        <v>0</v>
      </c>
      <c r="I448" s="44">
        <v>533456</v>
      </c>
      <c r="J448" s="44">
        <v>491582</v>
      </c>
      <c r="K448" s="44">
        <v>0</v>
      </c>
      <c r="L448" s="44">
        <v>0</v>
      </c>
      <c r="M448" s="44">
        <v>0</v>
      </c>
      <c r="N448" s="44">
        <v>0</v>
      </c>
      <c r="O448" s="44">
        <v>0</v>
      </c>
      <c r="P448" s="44">
        <v>358365</v>
      </c>
      <c r="Q448" s="44">
        <v>20941</v>
      </c>
      <c r="R448" s="44">
        <v>0</v>
      </c>
      <c r="S448" s="44">
        <v>4134</v>
      </c>
      <c r="T448" s="44">
        <v>1725</v>
      </c>
      <c r="U448" s="44">
        <v>16252</v>
      </c>
      <c r="V448" s="44">
        <v>1583</v>
      </c>
      <c r="W448" s="44">
        <v>0</v>
      </c>
      <c r="X448" s="44">
        <v>103120</v>
      </c>
      <c r="Y448" s="44">
        <v>0</v>
      </c>
      <c r="Z448" s="44">
        <v>0</v>
      </c>
      <c r="AA448" s="44">
        <v>5442253</v>
      </c>
      <c r="AB448" s="44">
        <v>100000</v>
      </c>
    </row>
    <row r="449" spans="1:28" x14ac:dyDescent="0.3">
      <c r="A449" s="46" t="s">
        <v>997</v>
      </c>
      <c r="B449" t="s">
        <v>1876</v>
      </c>
      <c r="C449">
        <v>1</v>
      </c>
      <c r="D449">
        <v>0</v>
      </c>
      <c r="E449" s="44">
        <v>1810824</v>
      </c>
      <c r="F449" s="44">
        <v>0</v>
      </c>
      <c r="G449" s="44">
        <v>0</v>
      </c>
      <c r="H449" s="44">
        <v>0</v>
      </c>
      <c r="I449" s="44">
        <v>398382</v>
      </c>
      <c r="J449" s="44">
        <v>144649</v>
      </c>
      <c r="K449" s="44">
        <v>0</v>
      </c>
      <c r="L449" s="44">
        <v>0</v>
      </c>
      <c r="M449" s="44">
        <v>0</v>
      </c>
      <c r="N449" s="44">
        <v>0</v>
      </c>
      <c r="O449" s="44">
        <v>0</v>
      </c>
      <c r="P449" s="44">
        <v>389865</v>
      </c>
      <c r="Q449" s="44">
        <v>60984</v>
      </c>
      <c r="R449" s="44">
        <v>0</v>
      </c>
      <c r="S449" s="44">
        <v>5183</v>
      </c>
      <c r="T449" s="44">
        <v>2163</v>
      </c>
      <c r="U449" s="44">
        <v>19980</v>
      </c>
      <c r="V449" s="44">
        <v>2060</v>
      </c>
      <c r="W449" s="44">
        <v>0</v>
      </c>
      <c r="X449" s="44">
        <v>54000</v>
      </c>
      <c r="Y449" s="44">
        <v>0</v>
      </c>
      <c r="Z449" s="44">
        <v>0</v>
      </c>
      <c r="AA449" s="44">
        <v>2888090</v>
      </c>
      <c r="AB449" s="44">
        <v>0</v>
      </c>
    </row>
    <row r="450" spans="1:28" x14ac:dyDescent="0.3">
      <c r="A450" s="46" t="s">
        <v>1001</v>
      </c>
      <c r="B450" t="s">
        <v>2532</v>
      </c>
      <c r="C450">
        <v>1</v>
      </c>
      <c r="D450">
        <v>0</v>
      </c>
      <c r="E450" s="44">
        <v>19917419</v>
      </c>
      <c r="F450" s="44">
        <v>0</v>
      </c>
      <c r="G450" s="44">
        <v>0</v>
      </c>
      <c r="H450" s="44">
        <v>0</v>
      </c>
      <c r="I450" s="44">
        <v>2269965</v>
      </c>
      <c r="J450" s="44">
        <v>3389448</v>
      </c>
      <c r="K450" s="44">
        <v>0</v>
      </c>
      <c r="L450" s="44">
        <v>0</v>
      </c>
      <c r="M450" s="44">
        <v>0</v>
      </c>
      <c r="N450" s="44">
        <v>0</v>
      </c>
      <c r="O450" s="44">
        <v>0</v>
      </c>
      <c r="P450" s="44">
        <v>2801034</v>
      </c>
      <c r="Q450" s="44">
        <v>578564</v>
      </c>
      <c r="R450" s="44">
        <v>0</v>
      </c>
      <c r="S450" s="44">
        <v>23324</v>
      </c>
      <c r="T450" s="44">
        <v>9731</v>
      </c>
      <c r="U450" s="44">
        <v>90462</v>
      </c>
      <c r="V450" s="44">
        <v>30821</v>
      </c>
      <c r="W450" s="44">
        <v>0</v>
      </c>
      <c r="X450" s="44">
        <v>331708</v>
      </c>
      <c r="Y450" s="44">
        <v>0</v>
      </c>
      <c r="Z450" s="44">
        <v>0</v>
      </c>
      <c r="AA450" s="44">
        <v>29442476</v>
      </c>
      <c r="AB450" s="44">
        <v>197139</v>
      </c>
    </row>
    <row r="451" spans="1:28" x14ac:dyDescent="0.3">
      <c r="A451" s="46" t="s">
        <v>1003</v>
      </c>
      <c r="B451" t="s">
        <v>2533</v>
      </c>
      <c r="C451">
        <v>1</v>
      </c>
      <c r="D451">
        <v>0</v>
      </c>
      <c r="E451" s="44">
        <v>2812683</v>
      </c>
      <c r="F451" s="44">
        <v>0</v>
      </c>
      <c r="G451" s="44">
        <v>69877</v>
      </c>
      <c r="H451" s="44">
        <v>0</v>
      </c>
      <c r="I451" s="44">
        <v>532021</v>
      </c>
      <c r="J451" s="44">
        <v>262906</v>
      </c>
      <c r="K451" s="44">
        <v>0</v>
      </c>
      <c r="L451" s="44">
        <v>0</v>
      </c>
      <c r="M451" s="44">
        <v>0</v>
      </c>
      <c r="N451" s="44">
        <v>0</v>
      </c>
      <c r="O451" s="44">
        <v>0</v>
      </c>
      <c r="P451" s="44">
        <v>378627</v>
      </c>
      <c r="Q451" s="44">
        <v>96476</v>
      </c>
      <c r="R451" s="44">
        <v>0</v>
      </c>
      <c r="S451" s="44">
        <v>3745</v>
      </c>
      <c r="T451" s="44">
        <v>1563</v>
      </c>
      <c r="U451" s="44">
        <v>13514</v>
      </c>
      <c r="V451" s="44">
        <v>2795</v>
      </c>
      <c r="W451" s="44">
        <v>0</v>
      </c>
      <c r="X451" s="44">
        <v>72000</v>
      </c>
      <c r="Y451" s="44">
        <v>67</v>
      </c>
      <c r="Z451" s="44">
        <v>0</v>
      </c>
      <c r="AA451" s="44">
        <v>4246274</v>
      </c>
      <c r="AB451" s="44">
        <v>100000</v>
      </c>
    </row>
    <row r="452" spans="1:28" x14ac:dyDescent="0.3">
      <c r="A452" s="46" t="s">
        <v>1005</v>
      </c>
      <c r="B452" t="s">
        <v>2534</v>
      </c>
      <c r="C452">
        <v>1</v>
      </c>
      <c r="D452">
        <v>0</v>
      </c>
      <c r="E452" s="44">
        <v>4871229</v>
      </c>
      <c r="F452" s="44">
        <v>0</v>
      </c>
      <c r="G452" s="44">
        <v>164835</v>
      </c>
      <c r="H452" s="44">
        <v>8515</v>
      </c>
      <c r="I452" s="44">
        <v>665113</v>
      </c>
      <c r="J452" s="44">
        <v>529899</v>
      </c>
      <c r="K452" s="44">
        <v>0</v>
      </c>
      <c r="L452" s="44">
        <v>0</v>
      </c>
      <c r="M452" s="44">
        <v>0</v>
      </c>
      <c r="N452" s="44">
        <v>0</v>
      </c>
      <c r="O452" s="44">
        <v>0</v>
      </c>
      <c r="P452" s="44">
        <v>660982</v>
      </c>
      <c r="Q452" s="44">
        <v>210324</v>
      </c>
      <c r="R452" s="44">
        <v>34475</v>
      </c>
      <c r="S452" s="44">
        <v>6082</v>
      </c>
      <c r="T452" s="44">
        <v>2538</v>
      </c>
      <c r="U452" s="44">
        <v>23475</v>
      </c>
      <c r="V452" s="44">
        <v>7703</v>
      </c>
      <c r="W452" s="44">
        <v>0</v>
      </c>
      <c r="X452" s="44">
        <v>103377</v>
      </c>
      <c r="Y452" s="44">
        <v>0</v>
      </c>
      <c r="Z452" s="44">
        <v>0</v>
      </c>
      <c r="AA452" s="44">
        <v>7288547</v>
      </c>
      <c r="AB452" s="44">
        <v>100000</v>
      </c>
    </row>
    <row r="453" spans="1:28" x14ac:dyDescent="0.3">
      <c r="A453" s="46" t="s">
        <v>1009</v>
      </c>
      <c r="B453" t="s">
        <v>2535</v>
      </c>
      <c r="C453">
        <v>1</v>
      </c>
      <c r="D453">
        <v>0</v>
      </c>
      <c r="E453" s="44">
        <v>5779238</v>
      </c>
      <c r="F453" s="44">
        <v>0</v>
      </c>
      <c r="G453" s="44">
        <v>0</v>
      </c>
      <c r="H453" s="44">
        <v>0</v>
      </c>
      <c r="I453" s="44">
        <v>953590</v>
      </c>
      <c r="J453" s="44">
        <v>717552</v>
      </c>
      <c r="K453" s="44">
        <v>0</v>
      </c>
      <c r="L453" s="44">
        <v>0</v>
      </c>
      <c r="M453" s="44">
        <v>0</v>
      </c>
      <c r="N453" s="44">
        <v>0</v>
      </c>
      <c r="O453" s="44">
        <v>0</v>
      </c>
      <c r="P453" s="44">
        <v>1030183</v>
      </c>
      <c r="Q453" s="44">
        <v>451023</v>
      </c>
      <c r="R453" s="44">
        <v>0</v>
      </c>
      <c r="S453" s="44">
        <v>8748</v>
      </c>
      <c r="T453" s="44">
        <v>3650</v>
      </c>
      <c r="U453" s="44">
        <v>31863</v>
      </c>
      <c r="V453" s="44">
        <v>11461</v>
      </c>
      <c r="W453" s="44">
        <v>0</v>
      </c>
      <c r="X453" s="44">
        <v>94222</v>
      </c>
      <c r="Y453" s="44">
        <v>0</v>
      </c>
      <c r="Z453" s="44">
        <v>0</v>
      </c>
      <c r="AA453" s="44">
        <v>9081530</v>
      </c>
      <c r="AB453" s="44">
        <v>100000</v>
      </c>
    </row>
    <row r="454" spans="1:28" x14ac:dyDescent="0.3">
      <c r="A454" s="46" t="s">
        <v>1011</v>
      </c>
      <c r="B454" t="s">
        <v>1881</v>
      </c>
      <c r="C454">
        <v>1</v>
      </c>
      <c r="D454">
        <v>0</v>
      </c>
      <c r="E454" s="44">
        <v>6829729</v>
      </c>
      <c r="F454" s="44">
        <v>0</v>
      </c>
      <c r="G454" s="44">
        <v>0</v>
      </c>
      <c r="H454" s="44">
        <v>0</v>
      </c>
      <c r="I454" s="44">
        <v>965017</v>
      </c>
      <c r="J454" s="44">
        <v>1001368</v>
      </c>
      <c r="K454" s="44">
        <v>0</v>
      </c>
      <c r="L454" s="44">
        <v>0</v>
      </c>
      <c r="M454" s="44">
        <v>0</v>
      </c>
      <c r="N454" s="44">
        <v>0</v>
      </c>
      <c r="O454" s="44">
        <v>0</v>
      </c>
      <c r="P454" s="44">
        <v>1123887</v>
      </c>
      <c r="Q454" s="44">
        <v>398026</v>
      </c>
      <c r="R454" s="44">
        <v>0</v>
      </c>
      <c r="S454" s="44">
        <v>10007</v>
      </c>
      <c r="T454" s="44">
        <v>4175</v>
      </c>
      <c r="U454" s="44">
        <v>38620</v>
      </c>
      <c r="V454" s="44">
        <v>12916</v>
      </c>
      <c r="W454" s="44">
        <v>0</v>
      </c>
      <c r="X454" s="44">
        <v>141019</v>
      </c>
      <c r="Y454" s="44">
        <v>0</v>
      </c>
      <c r="Z454" s="44">
        <v>0</v>
      </c>
      <c r="AA454" s="44">
        <v>10524764</v>
      </c>
      <c r="AB454" s="44">
        <v>100000</v>
      </c>
    </row>
    <row r="455" spans="1:28" x14ac:dyDescent="0.3">
      <c r="A455" s="46" t="s">
        <v>1013</v>
      </c>
      <c r="B455" t="s">
        <v>2536</v>
      </c>
      <c r="C455">
        <v>1</v>
      </c>
      <c r="D455">
        <v>0</v>
      </c>
      <c r="E455" s="44">
        <v>23529510</v>
      </c>
      <c r="F455" s="44">
        <v>0</v>
      </c>
      <c r="G455" s="44">
        <v>0</v>
      </c>
      <c r="H455" s="44">
        <v>0</v>
      </c>
      <c r="I455" s="44">
        <v>2191873</v>
      </c>
      <c r="J455" s="44">
        <v>3747492</v>
      </c>
      <c r="K455" s="44">
        <v>0</v>
      </c>
      <c r="L455" s="44">
        <v>0</v>
      </c>
      <c r="M455" s="44">
        <v>0</v>
      </c>
      <c r="N455" s="44">
        <v>0</v>
      </c>
      <c r="O455" s="44">
        <v>0</v>
      </c>
      <c r="P455" s="44">
        <v>3692338</v>
      </c>
      <c r="Q455" s="44">
        <v>1771083</v>
      </c>
      <c r="R455" s="44">
        <v>115593</v>
      </c>
      <c r="S455" s="44">
        <v>40910</v>
      </c>
      <c r="T455" s="44">
        <v>17069</v>
      </c>
      <c r="U455" s="44">
        <v>150926</v>
      </c>
      <c r="V455" s="44">
        <v>54458</v>
      </c>
      <c r="W455" s="44">
        <v>0</v>
      </c>
      <c r="X455" s="44">
        <v>207006</v>
      </c>
      <c r="Y455" s="44">
        <v>0</v>
      </c>
      <c r="Z455" s="44">
        <v>0</v>
      </c>
      <c r="AA455" s="44">
        <v>35518258</v>
      </c>
      <c r="AB455" s="44">
        <v>227985</v>
      </c>
    </row>
    <row r="456" spans="1:28" x14ac:dyDescent="0.3">
      <c r="A456" s="46" t="s">
        <v>1015</v>
      </c>
      <c r="B456" t="s">
        <v>2537</v>
      </c>
      <c r="C456">
        <v>1</v>
      </c>
      <c r="D456">
        <v>0</v>
      </c>
      <c r="E456" s="44">
        <v>3805799</v>
      </c>
      <c r="F456" s="44">
        <v>0</v>
      </c>
      <c r="G456" s="44">
        <v>154897</v>
      </c>
      <c r="H456" s="44">
        <v>0</v>
      </c>
      <c r="I456" s="44">
        <v>645877</v>
      </c>
      <c r="J456" s="44">
        <v>408364</v>
      </c>
      <c r="K456" s="44">
        <v>0</v>
      </c>
      <c r="L456" s="44">
        <v>0</v>
      </c>
      <c r="M456" s="44">
        <v>0</v>
      </c>
      <c r="N456" s="44">
        <v>0</v>
      </c>
      <c r="O456" s="44">
        <v>0</v>
      </c>
      <c r="P456" s="44">
        <v>623082</v>
      </c>
      <c r="Q456" s="44">
        <v>225763</v>
      </c>
      <c r="R456" s="44">
        <v>0</v>
      </c>
      <c r="S456" s="44">
        <v>4943</v>
      </c>
      <c r="T456" s="44">
        <v>2063</v>
      </c>
      <c r="U456" s="44">
        <v>19223</v>
      </c>
      <c r="V456" s="44">
        <v>4536</v>
      </c>
      <c r="W456" s="44">
        <v>0</v>
      </c>
      <c r="X456" s="44">
        <v>83628</v>
      </c>
      <c r="Y456" s="44">
        <v>0</v>
      </c>
      <c r="Z456" s="44">
        <v>0</v>
      </c>
      <c r="AA456" s="44">
        <v>5978175</v>
      </c>
      <c r="AB456" s="44">
        <v>100000</v>
      </c>
    </row>
    <row r="457" spans="1:28" x14ac:dyDescent="0.3">
      <c r="A457" s="46" t="s">
        <v>1017</v>
      </c>
      <c r="B457" t="s">
        <v>1884</v>
      </c>
      <c r="C457">
        <v>1</v>
      </c>
      <c r="D457">
        <v>0</v>
      </c>
      <c r="E457" s="44">
        <v>10883374</v>
      </c>
      <c r="F457" s="44">
        <v>0</v>
      </c>
      <c r="G457" s="44">
        <v>0</v>
      </c>
      <c r="H457" s="44">
        <v>0</v>
      </c>
      <c r="I457" s="44">
        <v>1422226</v>
      </c>
      <c r="J457" s="44">
        <v>1754240</v>
      </c>
      <c r="K457" s="44">
        <v>0</v>
      </c>
      <c r="L457" s="44">
        <v>0</v>
      </c>
      <c r="M457" s="44">
        <v>0</v>
      </c>
      <c r="N457" s="44">
        <v>0</v>
      </c>
      <c r="O457" s="44">
        <v>0</v>
      </c>
      <c r="P457" s="44">
        <v>1616262</v>
      </c>
      <c r="Q457" s="44">
        <v>878491</v>
      </c>
      <c r="R457" s="44">
        <v>34164</v>
      </c>
      <c r="S457" s="44">
        <v>14740</v>
      </c>
      <c r="T457" s="44">
        <v>6150</v>
      </c>
      <c r="U457" s="44">
        <v>57493</v>
      </c>
      <c r="V457" s="44">
        <v>20216</v>
      </c>
      <c r="W457" s="44">
        <v>0</v>
      </c>
      <c r="X457" s="44">
        <v>311543</v>
      </c>
      <c r="Y457" s="44">
        <v>0</v>
      </c>
      <c r="Z457" s="44">
        <v>0</v>
      </c>
      <c r="AA457" s="44">
        <v>16998899</v>
      </c>
      <c r="AB457" s="44">
        <v>116262</v>
      </c>
    </row>
    <row r="458" spans="1:28" x14ac:dyDescent="0.3">
      <c r="A458" s="46" t="s">
        <v>1019</v>
      </c>
      <c r="B458" t="s">
        <v>2538</v>
      </c>
      <c r="C458">
        <v>1</v>
      </c>
      <c r="D458">
        <v>0</v>
      </c>
      <c r="E458" s="44">
        <v>19876742</v>
      </c>
      <c r="F458" s="44">
        <v>0</v>
      </c>
      <c r="G458" s="44">
        <v>0</v>
      </c>
      <c r="H458" s="44">
        <v>0</v>
      </c>
      <c r="I458" s="44">
        <v>974768</v>
      </c>
      <c r="J458" s="44">
        <v>4872937</v>
      </c>
      <c r="K458" s="44">
        <v>0</v>
      </c>
      <c r="L458" s="44">
        <v>0</v>
      </c>
      <c r="M458" s="44">
        <v>0</v>
      </c>
      <c r="N458" s="44">
        <v>0</v>
      </c>
      <c r="O458" s="44">
        <v>0</v>
      </c>
      <c r="P458" s="44">
        <v>3030992</v>
      </c>
      <c r="Q458" s="44">
        <v>918770</v>
      </c>
      <c r="R458" s="44">
        <v>249118</v>
      </c>
      <c r="S458" s="44">
        <v>22904</v>
      </c>
      <c r="T458" s="44">
        <v>9556</v>
      </c>
      <c r="U458" s="44">
        <v>89064</v>
      </c>
      <c r="V458" s="44">
        <v>32080</v>
      </c>
      <c r="W458" s="44">
        <v>0</v>
      </c>
      <c r="X458" s="44">
        <v>232769</v>
      </c>
      <c r="Y458" s="44">
        <v>0</v>
      </c>
      <c r="Z458" s="44">
        <v>0</v>
      </c>
      <c r="AA458" s="44">
        <v>30309700</v>
      </c>
      <c r="AB458" s="44">
        <v>126942</v>
      </c>
    </row>
    <row r="459" spans="1:28" x14ac:dyDescent="0.3">
      <c r="A459" s="46" t="s">
        <v>1007</v>
      </c>
      <c r="B459" t="s">
        <v>2539</v>
      </c>
      <c r="C459">
        <v>1</v>
      </c>
      <c r="D459">
        <v>0</v>
      </c>
      <c r="E459" s="44">
        <v>6280697</v>
      </c>
      <c r="F459" s="44">
        <v>0</v>
      </c>
      <c r="G459" s="44">
        <v>0</v>
      </c>
      <c r="H459" s="44">
        <v>0</v>
      </c>
      <c r="I459" s="44">
        <v>616344</v>
      </c>
      <c r="J459" s="44">
        <v>1372333</v>
      </c>
      <c r="K459" s="44">
        <v>0</v>
      </c>
      <c r="L459" s="44">
        <v>0</v>
      </c>
      <c r="M459" s="44">
        <v>0</v>
      </c>
      <c r="N459" s="44">
        <v>0</v>
      </c>
      <c r="O459" s="44">
        <v>0</v>
      </c>
      <c r="P459" s="44">
        <v>1304310</v>
      </c>
      <c r="Q459" s="44">
        <v>286727</v>
      </c>
      <c r="R459" s="44">
        <v>0</v>
      </c>
      <c r="S459" s="44">
        <v>8239</v>
      </c>
      <c r="T459" s="44">
        <v>3438</v>
      </c>
      <c r="U459" s="44">
        <v>31805</v>
      </c>
      <c r="V459" s="44">
        <v>11021</v>
      </c>
      <c r="W459" s="44">
        <v>0</v>
      </c>
      <c r="X459" s="44">
        <v>99852</v>
      </c>
      <c r="Y459" s="44">
        <v>0</v>
      </c>
      <c r="Z459" s="44">
        <v>0</v>
      </c>
      <c r="AA459" s="44">
        <v>10014766</v>
      </c>
      <c r="AB459" s="44">
        <v>100000</v>
      </c>
    </row>
    <row r="460" spans="1:28" x14ac:dyDescent="0.3">
      <c r="A460" s="46" t="s">
        <v>1021</v>
      </c>
      <c r="B460" t="s">
        <v>2540</v>
      </c>
      <c r="C460">
        <v>1</v>
      </c>
      <c r="D460">
        <v>0</v>
      </c>
      <c r="E460" s="44">
        <v>4569846</v>
      </c>
      <c r="F460" s="44">
        <v>0</v>
      </c>
      <c r="G460" s="44">
        <v>0</v>
      </c>
      <c r="H460" s="44">
        <v>0</v>
      </c>
      <c r="I460" s="44">
        <v>699082</v>
      </c>
      <c r="J460" s="44">
        <v>223056</v>
      </c>
      <c r="K460" s="44">
        <v>0</v>
      </c>
      <c r="L460" s="44">
        <v>0</v>
      </c>
      <c r="M460" s="44">
        <v>0</v>
      </c>
      <c r="N460" s="44">
        <v>0</v>
      </c>
      <c r="O460" s="44">
        <v>0</v>
      </c>
      <c r="P460" s="44">
        <v>762134</v>
      </c>
      <c r="Q460" s="44">
        <v>295063</v>
      </c>
      <c r="R460" s="44">
        <v>59858</v>
      </c>
      <c r="S460" s="44">
        <v>5632</v>
      </c>
      <c r="T460" s="44">
        <v>2350</v>
      </c>
      <c r="U460" s="44">
        <v>21727</v>
      </c>
      <c r="V460" s="44">
        <v>5851</v>
      </c>
      <c r="W460" s="44">
        <v>0</v>
      </c>
      <c r="X460" s="44">
        <v>82911</v>
      </c>
      <c r="Y460" s="44">
        <v>0</v>
      </c>
      <c r="Z460" s="44">
        <v>0</v>
      </c>
      <c r="AA460" s="44">
        <v>6727510</v>
      </c>
      <c r="AB460" s="44">
        <v>100000</v>
      </c>
    </row>
    <row r="461" spans="1:28" x14ac:dyDescent="0.3">
      <c r="A461" s="46" t="s">
        <v>1023</v>
      </c>
      <c r="B461" t="s">
        <v>2541</v>
      </c>
      <c r="C461">
        <v>1</v>
      </c>
      <c r="D461">
        <v>0</v>
      </c>
      <c r="E461" s="44">
        <v>10353353</v>
      </c>
      <c r="F461" s="44">
        <v>0</v>
      </c>
      <c r="G461" s="44">
        <v>0</v>
      </c>
      <c r="H461" s="44">
        <v>3349</v>
      </c>
      <c r="I461" s="44">
        <v>1551500</v>
      </c>
      <c r="J461" s="44">
        <v>3243882</v>
      </c>
      <c r="K461" s="44">
        <v>0</v>
      </c>
      <c r="L461" s="44">
        <v>0</v>
      </c>
      <c r="M461" s="44">
        <v>0</v>
      </c>
      <c r="N461" s="44">
        <v>0</v>
      </c>
      <c r="O461" s="44">
        <v>0</v>
      </c>
      <c r="P461" s="44">
        <v>1809135</v>
      </c>
      <c r="Q461" s="44">
        <v>802863</v>
      </c>
      <c r="R461" s="44">
        <v>168562</v>
      </c>
      <c r="S461" s="44">
        <v>18920</v>
      </c>
      <c r="T461" s="44">
        <v>7894</v>
      </c>
      <c r="U461" s="44">
        <v>74618</v>
      </c>
      <c r="V461" s="44">
        <v>22923</v>
      </c>
      <c r="W461" s="44">
        <v>0</v>
      </c>
      <c r="X461" s="44">
        <v>175250</v>
      </c>
      <c r="Y461" s="44">
        <v>0</v>
      </c>
      <c r="Z461" s="44">
        <v>0</v>
      </c>
      <c r="AA461" s="44">
        <v>18232249</v>
      </c>
      <c r="AB461" s="44">
        <v>0</v>
      </c>
    </row>
    <row r="462" spans="1:28" x14ac:dyDescent="0.3">
      <c r="A462" s="46" t="s">
        <v>999</v>
      </c>
      <c r="B462" t="s">
        <v>2542</v>
      </c>
      <c r="C462">
        <v>1</v>
      </c>
      <c r="D462">
        <v>0</v>
      </c>
      <c r="E462" s="44">
        <v>8144676</v>
      </c>
      <c r="F462" s="44">
        <v>0</v>
      </c>
      <c r="G462" s="44">
        <v>0</v>
      </c>
      <c r="H462" s="44">
        <v>0</v>
      </c>
      <c r="I462" s="44">
        <v>1236266</v>
      </c>
      <c r="J462" s="44">
        <v>1805862</v>
      </c>
      <c r="K462" s="44">
        <v>22443</v>
      </c>
      <c r="L462" s="44">
        <v>0</v>
      </c>
      <c r="M462" s="44">
        <v>0</v>
      </c>
      <c r="N462" s="44">
        <v>0</v>
      </c>
      <c r="O462" s="44">
        <v>0</v>
      </c>
      <c r="P462" s="44">
        <v>1027560</v>
      </c>
      <c r="Q462" s="44">
        <v>130556</v>
      </c>
      <c r="R462" s="44">
        <v>91555</v>
      </c>
      <c r="S462" s="44">
        <v>7415</v>
      </c>
      <c r="T462" s="44">
        <v>3094</v>
      </c>
      <c r="U462" s="44">
        <v>27960</v>
      </c>
      <c r="V462" s="44">
        <v>9200</v>
      </c>
      <c r="W462" s="44">
        <v>0</v>
      </c>
      <c r="X462" s="44">
        <v>316780</v>
      </c>
      <c r="Y462" s="44">
        <v>0</v>
      </c>
      <c r="Z462" s="44">
        <v>0</v>
      </c>
      <c r="AA462" s="44">
        <v>12823367</v>
      </c>
      <c r="AB462" s="44">
        <v>100000</v>
      </c>
    </row>
    <row r="463" spans="1:28" x14ac:dyDescent="0.3">
      <c r="A463" s="46" t="s">
        <v>928</v>
      </c>
      <c r="B463" t="s">
        <v>2543</v>
      </c>
      <c r="C463">
        <v>1</v>
      </c>
      <c r="D463">
        <v>0</v>
      </c>
      <c r="E463" s="44">
        <v>13573649</v>
      </c>
      <c r="F463" s="44">
        <v>0</v>
      </c>
      <c r="G463" s="44">
        <v>0</v>
      </c>
      <c r="H463" s="44">
        <v>0</v>
      </c>
      <c r="I463" s="44">
        <v>3163037</v>
      </c>
      <c r="J463" s="44">
        <v>4207937</v>
      </c>
      <c r="K463" s="44">
        <v>0</v>
      </c>
      <c r="L463" s="44">
        <v>0</v>
      </c>
      <c r="M463" s="44">
        <v>0</v>
      </c>
      <c r="N463" s="44">
        <v>0</v>
      </c>
      <c r="O463" s="44">
        <v>0</v>
      </c>
      <c r="P463" s="44">
        <v>1469472</v>
      </c>
      <c r="Q463" s="44">
        <v>458636</v>
      </c>
      <c r="R463" s="44">
        <v>594457</v>
      </c>
      <c r="S463" s="44">
        <v>46603</v>
      </c>
      <c r="T463" s="44">
        <v>19444</v>
      </c>
      <c r="U463" s="44">
        <v>185410</v>
      </c>
      <c r="V463" s="44">
        <v>49538</v>
      </c>
      <c r="W463" s="44">
        <v>0</v>
      </c>
      <c r="X463" s="44">
        <v>0</v>
      </c>
      <c r="Y463" s="44">
        <v>45884</v>
      </c>
      <c r="Z463" s="44">
        <v>0</v>
      </c>
      <c r="AA463" s="44">
        <v>23814067</v>
      </c>
      <c r="AB463" s="44">
        <v>0</v>
      </c>
    </row>
    <row r="464" spans="1:28" x14ac:dyDescent="0.3">
      <c r="A464" s="46" t="s">
        <v>942</v>
      </c>
      <c r="B464" t="s">
        <v>2544</v>
      </c>
      <c r="C464">
        <v>1</v>
      </c>
      <c r="D464">
        <v>0</v>
      </c>
      <c r="E464" s="44">
        <v>28531690</v>
      </c>
      <c r="F464" s="44">
        <v>0</v>
      </c>
      <c r="G464" s="44">
        <v>0</v>
      </c>
      <c r="H464" s="44">
        <v>0</v>
      </c>
      <c r="I464" s="44">
        <v>10244332</v>
      </c>
      <c r="J464" s="44">
        <v>3723792</v>
      </c>
      <c r="K464" s="44">
        <v>0</v>
      </c>
      <c r="L464" s="44">
        <v>0</v>
      </c>
      <c r="M464" s="44">
        <v>0</v>
      </c>
      <c r="N464" s="44">
        <v>0</v>
      </c>
      <c r="O464" s="44">
        <v>0</v>
      </c>
      <c r="P464" s="44">
        <v>2280033</v>
      </c>
      <c r="Q464" s="44">
        <v>529429</v>
      </c>
      <c r="R464" s="44">
        <v>860163</v>
      </c>
      <c r="S464" s="44">
        <v>145111</v>
      </c>
      <c r="T464" s="44">
        <v>60544</v>
      </c>
      <c r="U464" s="44">
        <v>594733</v>
      </c>
      <c r="V464" s="44">
        <v>139952</v>
      </c>
      <c r="W464" s="44">
        <v>0</v>
      </c>
      <c r="X464" s="44">
        <v>0</v>
      </c>
      <c r="Y464" s="44">
        <v>0</v>
      </c>
      <c r="Z464" s="44">
        <v>0</v>
      </c>
      <c r="AA464" s="44">
        <v>47109779</v>
      </c>
      <c r="AB464" s="44">
        <v>0</v>
      </c>
    </row>
    <row r="465" spans="1:28" x14ac:dyDescent="0.3">
      <c r="A465" s="46" t="s">
        <v>930</v>
      </c>
      <c r="B465" t="s">
        <v>2545</v>
      </c>
      <c r="C465">
        <v>1</v>
      </c>
      <c r="D465">
        <v>0</v>
      </c>
      <c r="E465" s="44">
        <v>9568760</v>
      </c>
      <c r="F465" s="44">
        <v>0</v>
      </c>
      <c r="G465" s="44">
        <v>0</v>
      </c>
      <c r="H465" s="44">
        <v>0</v>
      </c>
      <c r="I465" s="44">
        <v>1033019</v>
      </c>
      <c r="J465" s="44">
        <v>1249329</v>
      </c>
      <c r="K465" s="44">
        <v>0</v>
      </c>
      <c r="L465" s="44">
        <v>0</v>
      </c>
      <c r="M465" s="44">
        <v>0</v>
      </c>
      <c r="N465" s="44">
        <v>0</v>
      </c>
      <c r="O465" s="44">
        <v>0</v>
      </c>
      <c r="P465" s="44">
        <v>707935</v>
      </c>
      <c r="Q465" s="44">
        <v>134684</v>
      </c>
      <c r="R465" s="44">
        <v>311439</v>
      </c>
      <c r="S465" s="44">
        <v>19144</v>
      </c>
      <c r="T465" s="44">
        <v>7988</v>
      </c>
      <c r="U465" s="44">
        <v>69551</v>
      </c>
      <c r="V465" s="44">
        <v>18680</v>
      </c>
      <c r="W465" s="44">
        <v>0</v>
      </c>
      <c r="X465" s="44">
        <v>14447</v>
      </c>
      <c r="Y465" s="44">
        <v>0</v>
      </c>
      <c r="Z465" s="44">
        <v>0</v>
      </c>
      <c r="AA465" s="44">
        <v>13134976</v>
      </c>
      <c r="AB465" s="44">
        <v>0</v>
      </c>
    </row>
    <row r="466" spans="1:28" x14ac:dyDescent="0.3">
      <c r="A466" s="46" t="s">
        <v>932</v>
      </c>
      <c r="B466" t="s">
        <v>2546</v>
      </c>
      <c r="C466">
        <v>1</v>
      </c>
      <c r="D466">
        <v>0</v>
      </c>
      <c r="E466" s="44">
        <v>599033</v>
      </c>
      <c r="F466" s="44">
        <v>0</v>
      </c>
      <c r="G466" s="44">
        <v>193761</v>
      </c>
      <c r="H466" s="44">
        <v>0</v>
      </c>
      <c r="I466" s="44">
        <v>19570</v>
      </c>
      <c r="J466" s="44">
        <v>0</v>
      </c>
      <c r="K466" s="44">
        <v>0</v>
      </c>
      <c r="L466" s="44">
        <v>0</v>
      </c>
      <c r="M466" s="44">
        <v>0</v>
      </c>
      <c r="N466" s="44">
        <v>0</v>
      </c>
      <c r="O466" s="44">
        <v>0</v>
      </c>
      <c r="P466" s="44">
        <v>56073</v>
      </c>
      <c r="Q466" s="44">
        <v>0</v>
      </c>
      <c r="R466" s="44">
        <v>0</v>
      </c>
      <c r="S466" s="44">
        <v>839</v>
      </c>
      <c r="T466" s="44">
        <v>350</v>
      </c>
      <c r="U466" s="44">
        <v>6466</v>
      </c>
      <c r="V466" s="44">
        <v>0</v>
      </c>
      <c r="W466" s="44">
        <v>0</v>
      </c>
      <c r="X466" s="44">
        <v>0</v>
      </c>
      <c r="Y466" s="44">
        <v>0</v>
      </c>
      <c r="Z466" s="44">
        <v>0</v>
      </c>
      <c r="AA466" s="44">
        <v>876092</v>
      </c>
      <c r="AB466" s="44">
        <v>0</v>
      </c>
    </row>
    <row r="467" spans="1:28" x14ac:dyDescent="0.3">
      <c r="A467" s="46" t="s">
        <v>934</v>
      </c>
      <c r="B467" t="s">
        <v>2547</v>
      </c>
      <c r="C467">
        <v>1</v>
      </c>
      <c r="D467">
        <v>0</v>
      </c>
      <c r="E467" s="44">
        <v>6459483</v>
      </c>
      <c r="F467" s="44">
        <v>0</v>
      </c>
      <c r="G467" s="44">
        <v>0</v>
      </c>
      <c r="H467" s="44">
        <v>0</v>
      </c>
      <c r="I467" s="44">
        <v>1007642</v>
      </c>
      <c r="J467" s="44">
        <v>2235338</v>
      </c>
      <c r="K467" s="44">
        <v>0</v>
      </c>
      <c r="L467" s="44">
        <v>0</v>
      </c>
      <c r="M467" s="44">
        <v>0</v>
      </c>
      <c r="N467" s="44">
        <v>0</v>
      </c>
      <c r="O467" s="44">
        <v>0</v>
      </c>
      <c r="P467" s="44">
        <v>788384</v>
      </c>
      <c r="Q467" s="44">
        <v>24024</v>
      </c>
      <c r="R467" s="44">
        <v>82781</v>
      </c>
      <c r="S467" s="44">
        <v>12149</v>
      </c>
      <c r="T467" s="44">
        <v>5069</v>
      </c>
      <c r="U467" s="44">
        <v>49920</v>
      </c>
      <c r="V467" s="44">
        <v>9577</v>
      </c>
      <c r="W467" s="44">
        <v>0</v>
      </c>
      <c r="X467" s="44">
        <v>0</v>
      </c>
      <c r="Y467" s="44">
        <v>0</v>
      </c>
      <c r="Z467" s="44">
        <v>0</v>
      </c>
      <c r="AA467" s="44">
        <v>10674367</v>
      </c>
      <c r="AB467" s="44">
        <v>0</v>
      </c>
    </row>
    <row r="468" spans="1:28" x14ac:dyDescent="0.3">
      <c r="A468" s="46" t="s">
        <v>936</v>
      </c>
      <c r="B468" t="s">
        <v>2548</v>
      </c>
      <c r="C468">
        <v>1</v>
      </c>
      <c r="D468">
        <v>0</v>
      </c>
      <c r="E468" s="44">
        <v>7505731</v>
      </c>
      <c r="F468" s="44">
        <v>0</v>
      </c>
      <c r="G468" s="44">
        <v>0</v>
      </c>
      <c r="H468" s="44">
        <v>0</v>
      </c>
      <c r="I468" s="44">
        <v>1057170</v>
      </c>
      <c r="J468" s="44">
        <v>2464865</v>
      </c>
      <c r="K468" s="44">
        <v>0</v>
      </c>
      <c r="L468" s="44">
        <v>0</v>
      </c>
      <c r="M468" s="44">
        <v>0</v>
      </c>
      <c r="N468" s="44">
        <v>0</v>
      </c>
      <c r="O468" s="44">
        <v>0</v>
      </c>
      <c r="P468" s="44">
        <v>950143</v>
      </c>
      <c r="Q468" s="44">
        <v>238973</v>
      </c>
      <c r="R468" s="44">
        <v>443112</v>
      </c>
      <c r="S468" s="44">
        <v>20553</v>
      </c>
      <c r="T468" s="44">
        <v>8575</v>
      </c>
      <c r="U468" s="44">
        <v>82540</v>
      </c>
      <c r="V468" s="44">
        <v>21316</v>
      </c>
      <c r="W468" s="44">
        <v>0</v>
      </c>
      <c r="X468" s="44">
        <v>0</v>
      </c>
      <c r="Y468" s="44">
        <v>0</v>
      </c>
      <c r="Z468" s="44">
        <v>0</v>
      </c>
      <c r="AA468" s="44">
        <v>12792978</v>
      </c>
      <c r="AB468" s="44">
        <v>0</v>
      </c>
    </row>
    <row r="469" spans="1:28" x14ac:dyDescent="0.3">
      <c r="A469" s="46" t="s">
        <v>926</v>
      </c>
      <c r="B469" t="s">
        <v>2549</v>
      </c>
      <c r="C469">
        <v>1</v>
      </c>
      <c r="D469">
        <v>0</v>
      </c>
      <c r="E469" s="44">
        <v>19142890</v>
      </c>
      <c r="F469" s="44">
        <v>0</v>
      </c>
      <c r="G469" s="44">
        <v>0</v>
      </c>
      <c r="H469" s="44">
        <v>4832</v>
      </c>
      <c r="I469" s="44">
        <v>3686982</v>
      </c>
      <c r="J469" s="44">
        <v>2928944</v>
      </c>
      <c r="K469" s="44">
        <v>0</v>
      </c>
      <c r="L469" s="44">
        <v>0</v>
      </c>
      <c r="M469" s="44">
        <v>0</v>
      </c>
      <c r="N469" s="44">
        <v>0</v>
      </c>
      <c r="O469" s="44">
        <v>0</v>
      </c>
      <c r="P469" s="44">
        <v>1924500</v>
      </c>
      <c r="Q469" s="44">
        <v>240381</v>
      </c>
      <c r="R469" s="44">
        <v>381468</v>
      </c>
      <c r="S469" s="44">
        <v>64144</v>
      </c>
      <c r="T469" s="44">
        <v>26763</v>
      </c>
      <c r="U469" s="44">
        <v>249077</v>
      </c>
      <c r="V469" s="44">
        <v>61967</v>
      </c>
      <c r="W469" s="44">
        <v>0</v>
      </c>
      <c r="X469" s="44">
        <v>450569</v>
      </c>
      <c r="Y469" s="44">
        <v>0</v>
      </c>
      <c r="Z469" s="44">
        <v>0</v>
      </c>
      <c r="AA469" s="44">
        <v>29162517</v>
      </c>
      <c r="AB469" s="44">
        <v>0</v>
      </c>
    </row>
    <row r="470" spans="1:28" x14ac:dyDescent="0.3">
      <c r="A470" s="46" t="s">
        <v>944</v>
      </c>
      <c r="B470" t="s">
        <v>1897</v>
      </c>
      <c r="C470">
        <v>1</v>
      </c>
      <c r="D470">
        <v>1</v>
      </c>
      <c r="E470" s="44">
        <v>17820894</v>
      </c>
      <c r="F470" s="44">
        <v>0</v>
      </c>
      <c r="G470" s="44">
        <v>0</v>
      </c>
      <c r="H470" s="44">
        <v>5881</v>
      </c>
      <c r="I470" s="44">
        <v>2913980</v>
      </c>
      <c r="J470" s="44">
        <v>1635744</v>
      </c>
      <c r="K470" s="44">
        <v>0</v>
      </c>
      <c r="L470" s="44">
        <v>0</v>
      </c>
      <c r="M470" s="44">
        <v>0</v>
      </c>
      <c r="N470" s="44">
        <v>0</v>
      </c>
      <c r="O470" s="44">
        <v>0</v>
      </c>
      <c r="P470" s="44">
        <v>2425910</v>
      </c>
      <c r="Q470" s="44">
        <v>634124</v>
      </c>
      <c r="R470" s="44">
        <v>286228</v>
      </c>
      <c r="S470" s="44">
        <v>44206</v>
      </c>
      <c r="T470" s="44">
        <v>18444</v>
      </c>
      <c r="U470" s="44">
        <v>175041</v>
      </c>
      <c r="V470" s="44">
        <v>45419</v>
      </c>
      <c r="W470" s="44">
        <v>0</v>
      </c>
      <c r="X470" s="44">
        <v>315192</v>
      </c>
      <c r="Y470" s="44">
        <v>0</v>
      </c>
      <c r="Z470" s="44">
        <v>0</v>
      </c>
      <c r="AA470" s="44">
        <v>26321063</v>
      </c>
      <c r="AB470" s="44">
        <v>0</v>
      </c>
    </row>
    <row r="471" spans="1:28" x14ac:dyDescent="0.3">
      <c r="A471" s="46" t="s">
        <v>940</v>
      </c>
      <c r="B471" t="s">
        <v>2550</v>
      </c>
      <c r="C471">
        <v>1</v>
      </c>
      <c r="D471">
        <v>0</v>
      </c>
      <c r="E471" s="44">
        <v>11594904</v>
      </c>
      <c r="F471" s="44">
        <v>0</v>
      </c>
      <c r="G471" s="44">
        <v>0</v>
      </c>
      <c r="H471" s="44">
        <v>0</v>
      </c>
      <c r="I471" s="44">
        <v>1747891</v>
      </c>
      <c r="J471" s="44">
        <v>2637848</v>
      </c>
      <c r="K471" s="44">
        <v>0</v>
      </c>
      <c r="L471" s="44">
        <v>0</v>
      </c>
      <c r="M471" s="44">
        <v>0</v>
      </c>
      <c r="N471" s="44">
        <v>0</v>
      </c>
      <c r="O471" s="44">
        <v>0</v>
      </c>
      <c r="P471" s="44">
        <v>1401732</v>
      </c>
      <c r="Q471" s="44">
        <v>94952</v>
      </c>
      <c r="R471" s="44">
        <v>245056</v>
      </c>
      <c r="S471" s="44">
        <v>22904</v>
      </c>
      <c r="T471" s="44">
        <v>9556</v>
      </c>
      <c r="U471" s="44">
        <v>90987</v>
      </c>
      <c r="V471" s="44">
        <v>24717</v>
      </c>
      <c r="W471" s="44">
        <v>0</v>
      </c>
      <c r="X471" s="44">
        <v>0</v>
      </c>
      <c r="Y471" s="44">
        <v>0</v>
      </c>
      <c r="Z471" s="44">
        <v>0</v>
      </c>
      <c r="AA471" s="44">
        <v>17870547</v>
      </c>
      <c r="AB471" s="44">
        <v>0</v>
      </c>
    </row>
    <row r="472" spans="1:28" x14ac:dyDescent="0.3">
      <c r="A472" s="46" t="s">
        <v>938</v>
      </c>
      <c r="B472" t="s">
        <v>1899</v>
      </c>
      <c r="C472">
        <v>1</v>
      </c>
      <c r="D472">
        <v>0</v>
      </c>
      <c r="E472" s="44">
        <v>22591411</v>
      </c>
      <c r="F472" s="44">
        <v>0</v>
      </c>
      <c r="G472" s="44">
        <v>0</v>
      </c>
      <c r="H472" s="44">
        <v>0</v>
      </c>
      <c r="I472" s="44">
        <v>3561937</v>
      </c>
      <c r="J472" s="44">
        <v>2424994</v>
      </c>
      <c r="K472" s="44">
        <v>0</v>
      </c>
      <c r="L472" s="44">
        <v>0</v>
      </c>
      <c r="M472" s="44">
        <v>0</v>
      </c>
      <c r="N472" s="44">
        <v>0</v>
      </c>
      <c r="O472" s="44">
        <v>0</v>
      </c>
      <c r="P472" s="44">
        <v>2500461</v>
      </c>
      <c r="Q472" s="44">
        <v>671296</v>
      </c>
      <c r="R472" s="44">
        <v>1221837</v>
      </c>
      <c r="S472" s="44">
        <v>104411</v>
      </c>
      <c r="T472" s="44">
        <v>43563</v>
      </c>
      <c r="U472" s="44">
        <v>398430</v>
      </c>
      <c r="V472" s="44">
        <v>63421</v>
      </c>
      <c r="W472" s="44">
        <v>0</v>
      </c>
      <c r="X472" s="44">
        <v>345926</v>
      </c>
      <c r="Y472" s="44">
        <v>0</v>
      </c>
      <c r="Z472" s="44">
        <v>0</v>
      </c>
      <c r="AA472" s="44">
        <v>33927687</v>
      </c>
      <c r="AB472" s="44">
        <v>0</v>
      </c>
    </row>
    <row r="473" spans="1:28" x14ac:dyDescent="0.3">
      <c r="A473" s="46" t="s">
        <v>946</v>
      </c>
      <c r="B473" t="s">
        <v>2551</v>
      </c>
      <c r="C473">
        <v>1</v>
      </c>
      <c r="D473">
        <v>0</v>
      </c>
      <c r="E473" s="44">
        <v>6968268</v>
      </c>
      <c r="F473" s="44">
        <v>0</v>
      </c>
      <c r="G473" s="44">
        <v>0</v>
      </c>
      <c r="H473" s="44">
        <v>0</v>
      </c>
      <c r="I473" s="44">
        <v>1033217</v>
      </c>
      <c r="J473" s="44">
        <v>1582509</v>
      </c>
      <c r="K473" s="44">
        <v>0</v>
      </c>
      <c r="L473" s="44">
        <v>0</v>
      </c>
      <c r="M473" s="44">
        <v>0</v>
      </c>
      <c r="N473" s="44">
        <v>0</v>
      </c>
      <c r="O473" s="44">
        <v>0</v>
      </c>
      <c r="P473" s="44">
        <v>743288</v>
      </c>
      <c r="Q473" s="44">
        <v>73060</v>
      </c>
      <c r="R473" s="44">
        <v>167481</v>
      </c>
      <c r="S473" s="44">
        <v>15325</v>
      </c>
      <c r="T473" s="44">
        <v>6394</v>
      </c>
      <c r="U473" s="44">
        <v>60405</v>
      </c>
      <c r="V473" s="44">
        <v>13368</v>
      </c>
      <c r="W473" s="44">
        <v>0</v>
      </c>
      <c r="X473" s="44">
        <v>58000</v>
      </c>
      <c r="Y473" s="44">
        <v>0</v>
      </c>
      <c r="Z473" s="44">
        <v>0</v>
      </c>
      <c r="AA473" s="44">
        <v>10721315</v>
      </c>
      <c r="AB473" s="44">
        <v>0</v>
      </c>
    </row>
    <row r="474" spans="1:28" x14ac:dyDescent="0.3">
      <c r="A474" s="46" t="s">
        <v>948</v>
      </c>
      <c r="B474" t="s">
        <v>2552</v>
      </c>
      <c r="C474">
        <v>1</v>
      </c>
      <c r="D474">
        <v>0</v>
      </c>
      <c r="E474" s="44">
        <v>4531750</v>
      </c>
      <c r="F474" s="44">
        <v>0</v>
      </c>
      <c r="G474" s="44">
        <v>0</v>
      </c>
      <c r="H474" s="44">
        <v>0</v>
      </c>
      <c r="I474" s="44">
        <v>1167930</v>
      </c>
      <c r="J474" s="44">
        <v>1528337</v>
      </c>
      <c r="K474" s="44">
        <v>0</v>
      </c>
      <c r="L474" s="44">
        <v>0</v>
      </c>
      <c r="M474" s="44">
        <v>0</v>
      </c>
      <c r="N474" s="44">
        <v>0</v>
      </c>
      <c r="O474" s="44">
        <v>0</v>
      </c>
      <c r="P474" s="44">
        <v>432350</v>
      </c>
      <c r="Q474" s="44">
        <v>203175</v>
      </c>
      <c r="R474" s="44">
        <v>189866</v>
      </c>
      <c r="S474" s="44">
        <v>13542</v>
      </c>
      <c r="T474" s="44">
        <v>5650</v>
      </c>
      <c r="U474" s="44">
        <v>48814</v>
      </c>
      <c r="V474" s="44">
        <v>13935</v>
      </c>
      <c r="W474" s="44">
        <v>0</v>
      </c>
      <c r="X474" s="44">
        <v>0</v>
      </c>
      <c r="Y474" s="44">
        <v>0</v>
      </c>
      <c r="Z474" s="44">
        <v>0</v>
      </c>
      <c r="AA474" s="44">
        <v>8135349</v>
      </c>
      <c r="AB474" s="44">
        <v>0</v>
      </c>
    </row>
    <row r="475" spans="1:28" x14ac:dyDescent="0.3">
      <c r="A475" s="46" t="s">
        <v>951</v>
      </c>
      <c r="B475" t="s">
        <v>2553</v>
      </c>
      <c r="C475">
        <v>1</v>
      </c>
      <c r="D475">
        <v>0</v>
      </c>
      <c r="E475" s="44">
        <v>4888467</v>
      </c>
      <c r="F475" s="44">
        <v>0</v>
      </c>
      <c r="G475" s="44">
        <v>0</v>
      </c>
      <c r="H475" s="44">
        <v>0</v>
      </c>
      <c r="I475" s="44">
        <v>1001323</v>
      </c>
      <c r="J475" s="44">
        <v>1437166</v>
      </c>
      <c r="K475" s="44">
        <v>0</v>
      </c>
      <c r="L475" s="44">
        <v>0</v>
      </c>
      <c r="M475" s="44">
        <v>0</v>
      </c>
      <c r="N475" s="44">
        <v>0</v>
      </c>
      <c r="O475" s="44">
        <v>0</v>
      </c>
      <c r="P475" s="44">
        <v>633970</v>
      </c>
      <c r="Q475" s="44">
        <v>125888</v>
      </c>
      <c r="R475" s="44">
        <v>189762</v>
      </c>
      <c r="S475" s="44">
        <v>9887</v>
      </c>
      <c r="T475" s="44">
        <v>4125</v>
      </c>
      <c r="U475" s="44">
        <v>40775</v>
      </c>
      <c r="V475" s="44">
        <v>10717</v>
      </c>
      <c r="W475" s="44">
        <v>0</v>
      </c>
      <c r="X475" s="44">
        <v>146640</v>
      </c>
      <c r="Y475" s="44">
        <v>0</v>
      </c>
      <c r="Z475" s="44">
        <v>0</v>
      </c>
      <c r="AA475" s="44">
        <v>8488720</v>
      </c>
      <c r="AB475" s="44">
        <v>0</v>
      </c>
    </row>
    <row r="476" spans="1:28" x14ac:dyDescent="0.3">
      <c r="A476" s="46" t="s">
        <v>961</v>
      </c>
      <c r="B476" t="s">
        <v>1903</v>
      </c>
      <c r="C476">
        <v>1</v>
      </c>
      <c r="D476">
        <v>0</v>
      </c>
      <c r="E476" s="44">
        <v>13544155</v>
      </c>
      <c r="F476" s="44">
        <v>0</v>
      </c>
      <c r="G476" s="44">
        <v>0</v>
      </c>
      <c r="H476" s="44">
        <v>4174</v>
      </c>
      <c r="I476" s="44">
        <v>1825104</v>
      </c>
      <c r="J476" s="44">
        <v>1944014</v>
      </c>
      <c r="K476" s="44">
        <v>0</v>
      </c>
      <c r="L476" s="44">
        <v>0</v>
      </c>
      <c r="M476" s="44">
        <v>0</v>
      </c>
      <c r="N476" s="44">
        <v>0</v>
      </c>
      <c r="O476" s="44">
        <v>0</v>
      </c>
      <c r="P476" s="44">
        <v>1519187</v>
      </c>
      <c r="Q476" s="44">
        <v>421717</v>
      </c>
      <c r="R476" s="44">
        <v>596392</v>
      </c>
      <c r="S476" s="44">
        <v>40611</v>
      </c>
      <c r="T476" s="44">
        <v>16944</v>
      </c>
      <c r="U476" s="44">
        <v>145975</v>
      </c>
      <c r="V476" s="44">
        <v>43694</v>
      </c>
      <c r="W476" s="44">
        <v>0</v>
      </c>
      <c r="X476" s="44">
        <v>0</v>
      </c>
      <c r="Y476" s="44">
        <v>0</v>
      </c>
      <c r="Z476" s="44">
        <v>0</v>
      </c>
      <c r="AA476" s="44">
        <v>20101967</v>
      </c>
      <c r="AB476" s="44">
        <v>0</v>
      </c>
    </row>
    <row r="477" spans="1:28" x14ac:dyDescent="0.3">
      <c r="A477" s="46" t="s">
        <v>953</v>
      </c>
      <c r="B477" t="s">
        <v>2554</v>
      </c>
      <c r="C477">
        <v>1</v>
      </c>
      <c r="D477">
        <v>0</v>
      </c>
      <c r="E477" s="44">
        <v>10835411</v>
      </c>
      <c r="F477" s="44">
        <v>0</v>
      </c>
      <c r="G477" s="44">
        <v>0</v>
      </c>
      <c r="H477" s="44">
        <v>0</v>
      </c>
      <c r="I477" s="44">
        <v>3297116</v>
      </c>
      <c r="J477" s="44">
        <v>7101823</v>
      </c>
      <c r="K477" s="44">
        <v>0</v>
      </c>
      <c r="L477" s="44">
        <v>0</v>
      </c>
      <c r="M477" s="44">
        <v>0</v>
      </c>
      <c r="N477" s="44">
        <v>0</v>
      </c>
      <c r="O477" s="44">
        <v>0</v>
      </c>
      <c r="P477" s="44">
        <v>1860459</v>
      </c>
      <c r="Q477" s="44">
        <v>724848</v>
      </c>
      <c r="R477" s="44">
        <v>497189</v>
      </c>
      <c r="S477" s="44">
        <v>66631</v>
      </c>
      <c r="T477" s="44">
        <v>27800</v>
      </c>
      <c r="U477" s="44">
        <v>258630</v>
      </c>
      <c r="V477" s="44">
        <v>68675</v>
      </c>
      <c r="W477" s="44">
        <v>0</v>
      </c>
      <c r="X477" s="44">
        <v>0</v>
      </c>
      <c r="Y477" s="44">
        <v>0</v>
      </c>
      <c r="Z477" s="44">
        <v>0</v>
      </c>
      <c r="AA477" s="44">
        <v>24738582</v>
      </c>
      <c r="AB477" s="44">
        <v>0</v>
      </c>
    </row>
    <row r="478" spans="1:28" x14ac:dyDescent="0.3">
      <c r="A478" s="46" t="s">
        <v>957</v>
      </c>
      <c r="B478" t="s">
        <v>2555</v>
      </c>
      <c r="C478">
        <v>1</v>
      </c>
      <c r="D478">
        <v>0</v>
      </c>
      <c r="E478" s="44">
        <v>7883849</v>
      </c>
      <c r="F478" s="44">
        <v>0</v>
      </c>
      <c r="G478" s="44">
        <v>405052</v>
      </c>
      <c r="H478" s="44">
        <v>13272</v>
      </c>
      <c r="I478" s="44">
        <v>2306160</v>
      </c>
      <c r="J478" s="44">
        <v>1473032</v>
      </c>
      <c r="K478" s="44">
        <v>0</v>
      </c>
      <c r="L478" s="44">
        <v>0</v>
      </c>
      <c r="M478" s="44">
        <v>0</v>
      </c>
      <c r="N478" s="44">
        <v>0</v>
      </c>
      <c r="O478" s="44">
        <v>0</v>
      </c>
      <c r="P478" s="44">
        <v>1114410</v>
      </c>
      <c r="Q478" s="44">
        <v>346448</v>
      </c>
      <c r="R478" s="44">
        <v>125331</v>
      </c>
      <c r="S478" s="44">
        <v>27309</v>
      </c>
      <c r="T478" s="44">
        <v>11394</v>
      </c>
      <c r="U478" s="44">
        <v>109161</v>
      </c>
      <c r="V478" s="44">
        <v>25367</v>
      </c>
      <c r="W478" s="44">
        <v>0</v>
      </c>
      <c r="X478" s="44">
        <v>0</v>
      </c>
      <c r="Y478" s="44">
        <v>24469</v>
      </c>
      <c r="Z478" s="44">
        <v>0</v>
      </c>
      <c r="AA478" s="44">
        <v>13865254</v>
      </c>
      <c r="AB478" s="44">
        <v>0</v>
      </c>
    </row>
    <row r="479" spans="1:28" x14ac:dyDescent="0.3">
      <c r="A479" s="46" t="s">
        <v>955</v>
      </c>
      <c r="B479" t="s">
        <v>2556</v>
      </c>
      <c r="C479">
        <v>1</v>
      </c>
      <c r="D479">
        <v>0</v>
      </c>
      <c r="E479" s="44">
        <v>13738077</v>
      </c>
      <c r="F479" s="44">
        <v>0</v>
      </c>
      <c r="G479" s="44">
        <v>0</v>
      </c>
      <c r="H479" s="44">
        <v>5044</v>
      </c>
      <c r="I479" s="44">
        <v>2207015</v>
      </c>
      <c r="J479" s="44">
        <v>4101244</v>
      </c>
      <c r="K479" s="44">
        <v>327816</v>
      </c>
      <c r="L479" s="44">
        <v>0</v>
      </c>
      <c r="M479" s="44">
        <v>0</v>
      </c>
      <c r="N479" s="44">
        <v>0</v>
      </c>
      <c r="O479" s="44">
        <v>0</v>
      </c>
      <c r="P479" s="44">
        <v>1503206</v>
      </c>
      <c r="Q479" s="44">
        <v>559281</v>
      </c>
      <c r="R479" s="44">
        <v>714673</v>
      </c>
      <c r="S479" s="44">
        <v>42528</v>
      </c>
      <c r="T479" s="44">
        <v>17744</v>
      </c>
      <c r="U479" s="44">
        <v>170847</v>
      </c>
      <c r="V479" s="44">
        <v>47611</v>
      </c>
      <c r="W479" s="44">
        <v>0</v>
      </c>
      <c r="X479" s="44">
        <v>0</v>
      </c>
      <c r="Y479" s="44">
        <v>0</v>
      </c>
      <c r="Z479" s="44">
        <v>0</v>
      </c>
      <c r="AA479" s="44">
        <v>23435086</v>
      </c>
      <c r="AB479" s="44">
        <v>0</v>
      </c>
    </row>
    <row r="480" spans="1:28" x14ac:dyDescent="0.3">
      <c r="A480" s="46" t="s">
        <v>959</v>
      </c>
      <c r="B480" t="s">
        <v>2557</v>
      </c>
      <c r="C480">
        <v>1</v>
      </c>
      <c r="D480">
        <v>0</v>
      </c>
      <c r="E480" s="44">
        <v>104494496</v>
      </c>
      <c r="F480" s="44">
        <v>791163</v>
      </c>
      <c r="G480" s="44">
        <v>0</v>
      </c>
      <c r="H480" s="44">
        <v>68833</v>
      </c>
      <c r="I480" s="44">
        <v>9003922</v>
      </c>
      <c r="J480" s="44">
        <v>6159130</v>
      </c>
      <c r="K480" s="44">
        <v>0</v>
      </c>
      <c r="L480" s="44">
        <v>0</v>
      </c>
      <c r="M480" s="44">
        <v>0</v>
      </c>
      <c r="N480" s="44">
        <v>0</v>
      </c>
      <c r="O480" s="44">
        <v>0</v>
      </c>
      <c r="P480" s="44">
        <v>4390134</v>
      </c>
      <c r="Q480" s="44">
        <v>2955382</v>
      </c>
      <c r="R480" s="44">
        <v>4928519</v>
      </c>
      <c r="S480" s="44">
        <v>149036</v>
      </c>
      <c r="T480" s="44">
        <v>62181</v>
      </c>
      <c r="U480" s="44">
        <v>613198</v>
      </c>
      <c r="V480" s="44">
        <v>208502</v>
      </c>
      <c r="W480" s="44">
        <v>0</v>
      </c>
      <c r="X480" s="44">
        <v>4748555</v>
      </c>
      <c r="Y480" s="44">
        <v>0</v>
      </c>
      <c r="Z480" s="44">
        <v>0</v>
      </c>
      <c r="AA480" s="44">
        <v>138573051</v>
      </c>
      <c r="AB480" s="44">
        <v>1289187</v>
      </c>
    </row>
    <row r="481" spans="1:28" x14ac:dyDescent="0.3">
      <c r="A481" s="46" t="s">
        <v>966</v>
      </c>
      <c r="B481" t="s">
        <v>1908</v>
      </c>
      <c r="C481">
        <v>1</v>
      </c>
      <c r="D481">
        <v>0</v>
      </c>
      <c r="E481" s="44">
        <v>2464826</v>
      </c>
      <c r="F481" s="44">
        <v>0</v>
      </c>
      <c r="G481" s="44">
        <v>139184</v>
      </c>
      <c r="H481" s="44">
        <v>0</v>
      </c>
      <c r="I481" s="44">
        <v>400972</v>
      </c>
      <c r="J481" s="44">
        <v>96943</v>
      </c>
      <c r="K481" s="44">
        <v>0</v>
      </c>
      <c r="L481" s="44">
        <v>0</v>
      </c>
      <c r="M481" s="44">
        <v>0</v>
      </c>
      <c r="N481" s="44">
        <v>0</v>
      </c>
      <c r="O481" s="44">
        <v>0</v>
      </c>
      <c r="P481" s="44">
        <v>211173</v>
      </c>
      <c r="Q481" s="44">
        <v>319</v>
      </c>
      <c r="R481" s="44">
        <v>30347</v>
      </c>
      <c r="S481" s="44">
        <v>4494</v>
      </c>
      <c r="T481" s="44">
        <v>1875</v>
      </c>
      <c r="U481" s="44">
        <v>16893</v>
      </c>
      <c r="V481" s="44">
        <v>0</v>
      </c>
      <c r="W481" s="44">
        <v>0</v>
      </c>
      <c r="X481" s="44">
        <v>22500</v>
      </c>
      <c r="Y481" s="44">
        <v>14764</v>
      </c>
      <c r="Z481" s="44">
        <v>0</v>
      </c>
      <c r="AA481" s="44">
        <v>3404290</v>
      </c>
      <c r="AB481" s="44">
        <v>0</v>
      </c>
    </row>
    <row r="482" spans="1:28" x14ac:dyDescent="0.3">
      <c r="A482" s="46" t="s">
        <v>968</v>
      </c>
      <c r="B482" t="s">
        <v>2558</v>
      </c>
      <c r="C482">
        <v>1</v>
      </c>
      <c r="D482">
        <v>0</v>
      </c>
      <c r="E482" s="44">
        <v>2481970</v>
      </c>
      <c r="F482" s="44">
        <v>0</v>
      </c>
      <c r="G482" s="44">
        <v>0</v>
      </c>
      <c r="H482" s="44">
        <v>1852</v>
      </c>
      <c r="I482" s="44">
        <v>256486</v>
      </c>
      <c r="J482" s="44">
        <v>525939</v>
      </c>
      <c r="K482" s="44">
        <v>0</v>
      </c>
      <c r="L482" s="44">
        <v>0</v>
      </c>
      <c r="M482" s="44">
        <v>0</v>
      </c>
      <c r="N482" s="44">
        <v>0</v>
      </c>
      <c r="O482" s="44">
        <v>0</v>
      </c>
      <c r="P482" s="44">
        <v>336761</v>
      </c>
      <c r="Q482" s="44">
        <v>30884</v>
      </c>
      <c r="R482" s="44">
        <v>0</v>
      </c>
      <c r="S482" s="44">
        <v>2981</v>
      </c>
      <c r="T482" s="44">
        <v>1244</v>
      </c>
      <c r="U482" s="44">
        <v>11301</v>
      </c>
      <c r="V482" s="44">
        <v>2552</v>
      </c>
      <c r="W482" s="44">
        <v>0</v>
      </c>
      <c r="X482" s="44">
        <v>24724</v>
      </c>
      <c r="Y482" s="44">
        <v>3232</v>
      </c>
      <c r="Z482" s="44">
        <v>0</v>
      </c>
      <c r="AA482" s="44">
        <v>3679926</v>
      </c>
      <c r="AB482" s="44">
        <v>100000</v>
      </c>
    </row>
    <row r="483" spans="1:28" x14ac:dyDescent="0.3">
      <c r="A483" s="46" t="s">
        <v>970</v>
      </c>
      <c r="B483" t="s">
        <v>2559</v>
      </c>
      <c r="C483">
        <v>1</v>
      </c>
      <c r="D483">
        <v>0</v>
      </c>
      <c r="E483" s="44">
        <v>7785803</v>
      </c>
      <c r="F483" s="44">
        <v>0</v>
      </c>
      <c r="G483" s="44">
        <v>347920</v>
      </c>
      <c r="H483" s="44">
        <v>0</v>
      </c>
      <c r="I483" s="44">
        <v>1304688</v>
      </c>
      <c r="J483" s="44">
        <v>1498709</v>
      </c>
      <c r="K483" s="44">
        <v>0</v>
      </c>
      <c r="L483" s="44">
        <v>0</v>
      </c>
      <c r="M483" s="44">
        <v>0</v>
      </c>
      <c r="N483" s="44">
        <v>0</v>
      </c>
      <c r="O483" s="44">
        <v>0</v>
      </c>
      <c r="P483" s="44">
        <v>865992</v>
      </c>
      <c r="Q483" s="44">
        <v>22471</v>
      </c>
      <c r="R483" s="44">
        <v>115366</v>
      </c>
      <c r="S483" s="44">
        <v>10321</v>
      </c>
      <c r="T483" s="44">
        <v>4306</v>
      </c>
      <c r="U483" s="44">
        <v>39668</v>
      </c>
      <c r="V483" s="44">
        <v>10271</v>
      </c>
      <c r="W483" s="44">
        <v>0</v>
      </c>
      <c r="X483" s="44">
        <v>243236</v>
      </c>
      <c r="Y483" s="44">
        <v>0</v>
      </c>
      <c r="Z483" s="44">
        <v>0</v>
      </c>
      <c r="AA483" s="44">
        <v>12248751</v>
      </c>
      <c r="AB483" s="44">
        <v>100000</v>
      </c>
    </row>
    <row r="484" spans="1:28" x14ac:dyDescent="0.3">
      <c r="A484" s="46" t="s">
        <v>964</v>
      </c>
      <c r="B484" t="s">
        <v>1911</v>
      </c>
      <c r="C484">
        <v>1</v>
      </c>
      <c r="D484">
        <v>0</v>
      </c>
      <c r="E484" s="44">
        <v>14885600</v>
      </c>
      <c r="F484" s="44">
        <v>0</v>
      </c>
      <c r="G484" s="44">
        <v>0</v>
      </c>
      <c r="H484" s="44">
        <v>0</v>
      </c>
      <c r="I484" s="44">
        <v>2547406</v>
      </c>
      <c r="J484" s="44">
        <v>1844874</v>
      </c>
      <c r="K484" s="44">
        <v>267211</v>
      </c>
      <c r="L484" s="44">
        <v>0</v>
      </c>
      <c r="M484" s="44">
        <v>0</v>
      </c>
      <c r="N484" s="44">
        <v>0</v>
      </c>
      <c r="O484" s="44">
        <v>0</v>
      </c>
      <c r="P484" s="44">
        <v>1263409</v>
      </c>
      <c r="Q484" s="44">
        <v>243490</v>
      </c>
      <c r="R484" s="44">
        <v>169610</v>
      </c>
      <c r="S484" s="44">
        <v>24807</v>
      </c>
      <c r="T484" s="44">
        <v>10350</v>
      </c>
      <c r="U484" s="44">
        <v>94482</v>
      </c>
      <c r="V484" s="44">
        <v>28614</v>
      </c>
      <c r="W484" s="44">
        <v>0</v>
      </c>
      <c r="X484" s="44">
        <v>416368</v>
      </c>
      <c r="Y484" s="44">
        <v>0</v>
      </c>
      <c r="Z484" s="44">
        <v>0</v>
      </c>
      <c r="AA484" s="44">
        <v>21796221</v>
      </c>
      <c r="AB484" s="44">
        <v>0</v>
      </c>
    </row>
    <row r="485" spans="1:28" x14ac:dyDescent="0.3">
      <c r="A485" s="46" t="s">
        <v>972</v>
      </c>
      <c r="B485" t="s">
        <v>2560</v>
      </c>
      <c r="C485">
        <v>1</v>
      </c>
      <c r="D485">
        <v>0</v>
      </c>
      <c r="E485" s="44">
        <v>7495778</v>
      </c>
      <c r="F485" s="44">
        <v>0</v>
      </c>
      <c r="G485" s="44">
        <v>0</v>
      </c>
      <c r="H485" s="44">
        <v>0</v>
      </c>
      <c r="I485" s="44">
        <v>1596576</v>
      </c>
      <c r="J485" s="44">
        <v>995677</v>
      </c>
      <c r="K485" s="44">
        <v>0</v>
      </c>
      <c r="L485" s="44">
        <v>0</v>
      </c>
      <c r="M485" s="44">
        <v>0</v>
      </c>
      <c r="N485" s="44">
        <v>0</v>
      </c>
      <c r="O485" s="44">
        <v>0</v>
      </c>
      <c r="P485" s="44">
        <v>1024841</v>
      </c>
      <c r="Q485" s="44">
        <v>230671</v>
      </c>
      <c r="R485" s="44">
        <v>221198</v>
      </c>
      <c r="S485" s="44">
        <v>13482</v>
      </c>
      <c r="T485" s="44">
        <v>5625</v>
      </c>
      <c r="U485" s="44">
        <v>52483</v>
      </c>
      <c r="V485" s="44">
        <v>16444</v>
      </c>
      <c r="W485" s="44">
        <v>0</v>
      </c>
      <c r="X485" s="44">
        <v>372000</v>
      </c>
      <c r="Y485" s="44">
        <v>11116</v>
      </c>
      <c r="Z485" s="44">
        <v>0</v>
      </c>
      <c r="AA485" s="44">
        <v>12035891</v>
      </c>
      <c r="AB485" s="44">
        <v>0</v>
      </c>
    </row>
    <row r="486" spans="1:28" x14ac:dyDescent="0.3">
      <c r="A486" s="46" t="s">
        <v>974</v>
      </c>
      <c r="B486" t="s">
        <v>1913</v>
      </c>
      <c r="C486">
        <v>1</v>
      </c>
      <c r="D486">
        <v>0</v>
      </c>
      <c r="E486" s="44">
        <v>3696342</v>
      </c>
      <c r="F486" s="44">
        <v>0</v>
      </c>
      <c r="G486" s="44">
        <v>84238</v>
      </c>
      <c r="H486" s="44">
        <v>0</v>
      </c>
      <c r="I486" s="44">
        <v>558386</v>
      </c>
      <c r="J486" s="44">
        <v>500412</v>
      </c>
      <c r="K486" s="44">
        <v>0</v>
      </c>
      <c r="L486" s="44">
        <v>0</v>
      </c>
      <c r="M486" s="44">
        <v>0</v>
      </c>
      <c r="N486" s="44">
        <v>0</v>
      </c>
      <c r="O486" s="44">
        <v>0</v>
      </c>
      <c r="P486" s="44">
        <v>370405</v>
      </c>
      <c r="Q486" s="44">
        <v>0</v>
      </c>
      <c r="R486" s="44">
        <v>0</v>
      </c>
      <c r="S486" s="44">
        <v>3430</v>
      </c>
      <c r="T486" s="44">
        <v>1431</v>
      </c>
      <c r="U486" s="44">
        <v>13514</v>
      </c>
      <c r="V486" s="44">
        <v>3818</v>
      </c>
      <c r="W486" s="44">
        <v>0</v>
      </c>
      <c r="X486" s="44">
        <v>41716</v>
      </c>
      <c r="Y486" s="44">
        <v>0</v>
      </c>
      <c r="Z486" s="44">
        <v>0</v>
      </c>
      <c r="AA486" s="44">
        <v>5273692</v>
      </c>
      <c r="AB486" s="44">
        <v>100000</v>
      </c>
    </row>
    <row r="487" spans="1:28" x14ac:dyDescent="0.3">
      <c r="A487" s="46" t="s">
        <v>977</v>
      </c>
      <c r="B487" t="s">
        <v>1914</v>
      </c>
      <c r="C487">
        <v>1</v>
      </c>
      <c r="D487">
        <v>0</v>
      </c>
      <c r="E487" s="44">
        <v>7664878</v>
      </c>
      <c r="F487" s="44">
        <v>0</v>
      </c>
      <c r="G487" s="44">
        <v>0</v>
      </c>
      <c r="H487" s="44">
        <v>0</v>
      </c>
      <c r="I487" s="44">
        <v>955925</v>
      </c>
      <c r="J487" s="44">
        <v>882780</v>
      </c>
      <c r="K487" s="44">
        <v>0</v>
      </c>
      <c r="L487" s="44">
        <v>0</v>
      </c>
      <c r="M487" s="44">
        <v>0</v>
      </c>
      <c r="N487" s="44">
        <v>0</v>
      </c>
      <c r="O487" s="44">
        <v>0</v>
      </c>
      <c r="P487" s="44">
        <v>1209888</v>
      </c>
      <c r="Q487" s="44">
        <v>129002</v>
      </c>
      <c r="R487" s="44">
        <v>0</v>
      </c>
      <c r="S487" s="44">
        <v>11025</v>
      </c>
      <c r="T487" s="44">
        <v>4600</v>
      </c>
      <c r="U487" s="44">
        <v>42697</v>
      </c>
      <c r="V487" s="44">
        <v>13020</v>
      </c>
      <c r="W487" s="44">
        <v>0</v>
      </c>
      <c r="X487" s="44">
        <v>520017</v>
      </c>
      <c r="Y487" s="44">
        <v>0</v>
      </c>
      <c r="Z487" s="44">
        <v>0</v>
      </c>
      <c r="AA487" s="44">
        <v>11433832</v>
      </c>
      <c r="AB487" s="44">
        <v>100000</v>
      </c>
    </row>
    <row r="488" spans="1:28" x14ac:dyDescent="0.3">
      <c r="A488" s="46" t="s">
        <v>979</v>
      </c>
      <c r="B488" t="s">
        <v>2561</v>
      </c>
      <c r="C488">
        <v>1</v>
      </c>
      <c r="D488">
        <v>0</v>
      </c>
      <c r="E488" s="44">
        <v>10220219</v>
      </c>
      <c r="F488" s="44">
        <v>0</v>
      </c>
      <c r="G488" s="44">
        <v>0</v>
      </c>
      <c r="H488" s="44">
        <v>0</v>
      </c>
      <c r="I488" s="44">
        <v>1108588</v>
      </c>
      <c r="J488" s="44">
        <v>1868238</v>
      </c>
      <c r="K488" s="44">
        <v>0</v>
      </c>
      <c r="L488" s="44">
        <v>0</v>
      </c>
      <c r="M488" s="44">
        <v>0</v>
      </c>
      <c r="N488" s="44">
        <v>0</v>
      </c>
      <c r="O488" s="44">
        <v>0</v>
      </c>
      <c r="P488" s="44">
        <v>1272764</v>
      </c>
      <c r="Q488" s="44">
        <v>214535</v>
      </c>
      <c r="R488" s="44">
        <v>0</v>
      </c>
      <c r="S488" s="44">
        <v>14890</v>
      </c>
      <c r="T488" s="44">
        <v>6213</v>
      </c>
      <c r="U488" s="44">
        <v>56910</v>
      </c>
      <c r="V488" s="44">
        <v>12965</v>
      </c>
      <c r="W488" s="44">
        <v>0</v>
      </c>
      <c r="X488" s="44">
        <v>655179</v>
      </c>
      <c r="Y488" s="44">
        <v>0</v>
      </c>
      <c r="Z488" s="44">
        <v>0</v>
      </c>
      <c r="AA488" s="44">
        <v>15430501</v>
      </c>
      <c r="AB488" s="44">
        <v>0</v>
      </c>
    </row>
    <row r="489" spans="1:28" x14ac:dyDescent="0.3">
      <c r="A489" s="46" t="s">
        <v>986</v>
      </c>
      <c r="B489" t="s">
        <v>2562</v>
      </c>
      <c r="C489">
        <v>1</v>
      </c>
      <c r="D489">
        <v>0</v>
      </c>
      <c r="E489" s="44">
        <v>8631632</v>
      </c>
      <c r="F489" s="44">
        <v>0</v>
      </c>
      <c r="G489" s="44">
        <v>273715</v>
      </c>
      <c r="H489" s="44">
        <v>0</v>
      </c>
      <c r="I489" s="44">
        <v>975108</v>
      </c>
      <c r="J489" s="44">
        <v>2722349</v>
      </c>
      <c r="K489" s="44">
        <v>409386</v>
      </c>
      <c r="L489" s="44">
        <v>0</v>
      </c>
      <c r="M489" s="44">
        <v>0</v>
      </c>
      <c r="N489" s="44">
        <v>0</v>
      </c>
      <c r="O489" s="44">
        <v>0</v>
      </c>
      <c r="P489" s="44">
        <v>1188452</v>
      </c>
      <c r="Q489" s="44">
        <v>119395</v>
      </c>
      <c r="R489" s="44">
        <v>165373</v>
      </c>
      <c r="S489" s="44">
        <v>10231</v>
      </c>
      <c r="T489" s="44">
        <v>4269</v>
      </c>
      <c r="U489" s="44">
        <v>39610</v>
      </c>
      <c r="V489" s="44">
        <v>7966</v>
      </c>
      <c r="W489" s="44">
        <v>0</v>
      </c>
      <c r="X489" s="44">
        <v>264261</v>
      </c>
      <c r="Y489" s="44">
        <v>0</v>
      </c>
      <c r="Z489" s="44">
        <v>0</v>
      </c>
      <c r="AA489" s="44">
        <v>14811747</v>
      </c>
      <c r="AB489" s="44">
        <v>100000</v>
      </c>
    </row>
    <row r="490" spans="1:28" x14ac:dyDescent="0.3">
      <c r="A490" s="46" t="s">
        <v>982</v>
      </c>
      <c r="B490" t="s">
        <v>2563</v>
      </c>
      <c r="C490">
        <v>1</v>
      </c>
      <c r="D490">
        <v>0</v>
      </c>
      <c r="E490" s="44">
        <v>3798789</v>
      </c>
      <c r="F490" s="44">
        <v>0</v>
      </c>
      <c r="G490" s="44">
        <v>125110</v>
      </c>
      <c r="H490" s="44">
        <v>7017</v>
      </c>
      <c r="I490" s="44">
        <v>486591</v>
      </c>
      <c r="J490" s="44">
        <v>1588860</v>
      </c>
      <c r="K490" s="44">
        <v>0</v>
      </c>
      <c r="L490" s="44">
        <v>0</v>
      </c>
      <c r="M490" s="44">
        <v>0</v>
      </c>
      <c r="N490" s="44">
        <v>0</v>
      </c>
      <c r="O490" s="44">
        <v>0</v>
      </c>
      <c r="P490" s="44">
        <v>397397</v>
      </c>
      <c r="Q490" s="44">
        <v>107268</v>
      </c>
      <c r="R490" s="44">
        <v>16404</v>
      </c>
      <c r="S490" s="44">
        <v>7670</v>
      </c>
      <c r="T490" s="44">
        <v>3200</v>
      </c>
      <c r="U490" s="44">
        <v>23242</v>
      </c>
      <c r="V490" s="44">
        <v>4857</v>
      </c>
      <c r="W490" s="44">
        <v>0</v>
      </c>
      <c r="X490" s="44">
        <v>153536</v>
      </c>
      <c r="Y490" s="44">
        <v>0</v>
      </c>
      <c r="Z490" s="44">
        <v>0</v>
      </c>
      <c r="AA490" s="44">
        <v>6719941</v>
      </c>
      <c r="AB490" s="44">
        <v>100000</v>
      </c>
    </row>
    <row r="491" spans="1:28" x14ac:dyDescent="0.3">
      <c r="A491" s="46" t="s">
        <v>984</v>
      </c>
      <c r="B491" t="s">
        <v>2564</v>
      </c>
      <c r="C491">
        <v>1</v>
      </c>
      <c r="D491">
        <v>0</v>
      </c>
      <c r="E491" s="44">
        <v>8976533</v>
      </c>
      <c r="F491" s="44">
        <v>0</v>
      </c>
      <c r="G491" s="44">
        <v>0</v>
      </c>
      <c r="H491" s="44">
        <v>2551</v>
      </c>
      <c r="I491" s="44">
        <v>1474499</v>
      </c>
      <c r="J491" s="44">
        <v>1789009</v>
      </c>
      <c r="K491" s="44">
        <v>0</v>
      </c>
      <c r="L491" s="44">
        <v>0</v>
      </c>
      <c r="M491" s="44">
        <v>0</v>
      </c>
      <c r="N491" s="44">
        <v>0</v>
      </c>
      <c r="O491" s="44">
        <v>0</v>
      </c>
      <c r="P491" s="44">
        <v>1160861</v>
      </c>
      <c r="Q491" s="44">
        <v>1274591</v>
      </c>
      <c r="R491" s="44">
        <v>0</v>
      </c>
      <c r="S491" s="44">
        <v>20702</v>
      </c>
      <c r="T491" s="44">
        <v>8638</v>
      </c>
      <c r="U491" s="44">
        <v>74094</v>
      </c>
      <c r="V491" s="44">
        <v>24849</v>
      </c>
      <c r="W491" s="44">
        <v>0</v>
      </c>
      <c r="X491" s="44">
        <v>13580</v>
      </c>
      <c r="Y491" s="44">
        <v>0</v>
      </c>
      <c r="Z491" s="44">
        <v>0</v>
      </c>
      <c r="AA491" s="44">
        <v>14819907</v>
      </c>
      <c r="AB491" s="44">
        <v>0</v>
      </c>
    </row>
    <row r="492" spans="1:28" x14ac:dyDescent="0.3">
      <c r="A492" s="46" t="s">
        <v>988</v>
      </c>
      <c r="B492" t="s">
        <v>2565</v>
      </c>
      <c r="C492">
        <v>1</v>
      </c>
      <c r="D492">
        <v>0</v>
      </c>
      <c r="E492" s="44">
        <v>16417292</v>
      </c>
      <c r="F492" s="44">
        <v>0</v>
      </c>
      <c r="G492" s="44">
        <v>0</v>
      </c>
      <c r="H492" s="44">
        <v>0</v>
      </c>
      <c r="I492" s="44">
        <v>1701872</v>
      </c>
      <c r="J492" s="44">
        <v>4470562</v>
      </c>
      <c r="K492" s="44">
        <v>391798</v>
      </c>
      <c r="L492" s="44">
        <v>0</v>
      </c>
      <c r="M492" s="44">
        <v>0</v>
      </c>
      <c r="N492" s="44">
        <v>0</v>
      </c>
      <c r="O492" s="44">
        <v>0</v>
      </c>
      <c r="P492" s="44">
        <v>1748991</v>
      </c>
      <c r="Q492" s="44">
        <v>1398824</v>
      </c>
      <c r="R492" s="44">
        <v>32660</v>
      </c>
      <c r="S492" s="44">
        <v>24372</v>
      </c>
      <c r="T492" s="44">
        <v>10169</v>
      </c>
      <c r="U492" s="44">
        <v>95763</v>
      </c>
      <c r="V492" s="44">
        <v>29687</v>
      </c>
      <c r="W492" s="44">
        <v>0</v>
      </c>
      <c r="X492" s="44">
        <v>222875</v>
      </c>
      <c r="Y492" s="44">
        <v>0</v>
      </c>
      <c r="Z492" s="44">
        <v>0</v>
      </c>
      <c r="AA492" s="44">
        <v>26544865</v>
      </c>
      <c r="AB492" s="44">
        <v>123111</v>
      </c>
    </row>
    <row r="493" spans="1:28" x14ac:dyDescent="0.3">
      <c r="A493" s="46" t="s">
        <v>1026</v>
      </c>
      <c r="B493" t="s">
        <v>2566</v>
      </c>
      <c r="C493">
        <v>1</v>
      </c>
      <c r="D493">
        <v>0</v>
      </c>
      <c r="E493" s="44">
        <v>14328459</v>
      </c>
      <c r="F493" s="44">
        <v>0</v>
      </c>
      <c r="G493" s="44">
        <v>0</v>
      </c>
      <c r="H493" s="44">
        <v>10788</v>
      </c>
      <c r="I493" s="44">
        <v>1470343</v>
      </c>
      <c r="J493" s="44">
        <v>4451090</v>
      </c>
      <c r="K493" s="44">
        <v>137340</v>
      </c>
      <c r="L493" s="44">
        <v>0</v>
      </c>
      <c r="M493" s="44">
        <v>0</v>
      </c>
      <c r="N493" s="44">
        <v>0</v>
      </c>
      <c r="O493" s="44">
        <v>0</v>
      </c>
      <c r="P493" s="44">
        <v>2466746</v>
      </c>
      <c r="Q493" s="44">
        <v>134824</v>
      </c>
      <c r="R493" s="44">
        <v>0</v>
      </c>
      <c r="S493" s="44">
        <v>15220</v>
      </c>
      <c r="T493" s="44">
        <v>6350</v>
      </c>
      <c r="U493" s="44">
        <v>59590</v>
      </c>
      <c r="V493" s="44">
        <v>19276</v>
      </c>
      <c r="W493" s="44">
        <v>0</v>
      </c>
      <c r="X493" s="44">
        <v>545784</v>
      </c>
      <c r="Y493" s="44">
        <v>0</v>
      </c>
      <c r="Z493" s="44">
        <v>0</v>
      </c>
      <c r="AA493" s="44">
        <v>23645810</v>
      </c>
      <c r="AB493" s="44">
        <v>132624</v>
      </c>
    </row>
    <row r="494" spans="1:28" x14ac:dyDescent="0.3">
      <c r="A494" s="46" t="s">
        <v>1030</v>
      </c>
      <c r="B494" t="s">
        <v>2567</v>
      </c>
      <c r="C494">
        <v>1</v>
      </c>
      <c r="D494">
        <v>0</v>
      </c>
      <c r="E494" s="44">
        <v>6330934</v>
      </c>
      <c r="F494" s="44">
        <v>0</v>
      </c>
      <c r="G494" s="44">
        <v>0</v>
      </c>
      <c r="H494" s="44">
        <v>0</v>
      </c>
      <c r="I494" s="44">
        <v>935507</v>
      </c>
      <c r="J494" s="44">
        <v>1943543</v>
      </c>
      <c r="K494" s="44">
        <v>0</v>
      </c>
      <c r="L494" s="44">
        <v>0</v>
      </c>
      <c r="M494" s="44">
        <v>0</v>
      </c>
      <c r="N494" s="44">
        <v>0</v>
      </c>
      <c r="O494" s="44">
        <v>0</v>
      </c>
      <c r="P494" s="44">
        <v>822064</v>
      </c>
      <c r="Q494" s="44">
        <v>47790</v>
      </c>
      <c r="R494" s="44">
        <v>84302</v>
      </c>
      <c r="S494" s="44">
        <v>6486</v>
      </c>
      <c r="T494" s="44">
        <v>2706</v>
      </c>
      <c r="U494" s="44">
        <v>24290</v>
      </c>
      <c r="V494" s="44">
        <v>7722</v>
      </c>
      <c r="W494" s="44">
        <v>0</v>
      </c>
      <c r="X494" s="44">
        <v>95540</v>
      </c>
      <c r="Y494" s="44">
        <v>0</v>
      </c>
      <c r="Z494" s="44">
        <v>0</v>
      </c>
      <c r="AA494" s="44">
        <v>10300884</v>
      </c>
      <c r="AB494" s="44">
        <v>100000</v>
      </c>
    </row>
    <row r="495" spans="1:28" x14ac:dyDescent="0.3">
      <c r="A495" s="46" t="s">
        <v>1032</v>
      </c>
      <c r="B495" t="s">
        <v>2568</v>
      </c>
      <c r="C495">
        <v>1</v>
      </c>
      <c r="D495">
        <v>0</v>
      </c>
      <c r="E495" s="44">
        <v>16453340</v>
      </c>
      <c r="F495" s="44">
        <v>0</v>
      </c>
      <c r="G495" s="44">
        <v>0</v>
      </c>
      <c r="H495" s="44">
        <v>0</v>
      </c>
      <c r="I495" s="44">
        <v>1456713</v>
      </c>
      <c r="J495" s="44">
        <v>3071921</v>
      </c>
      <c r="K495" s="44">
        <v>0</v>
      </c>
      <c r="L495" s="44">
        <v>0</v>
      </c>
      <c r="M495" s="44">
        <v>0</v>
      </c>
      <c r="N495" s="44">
        <v>0</v>
      </c>
      <c r="O495" s="44">
        <v>0</v>
      </c>
      <c r="P495" s="44">
        <v>2077156</v>
      </c>
      <c r="Q495" s="44">
        <v>194514</v>
      </c>
      <c r="R495" s="44">
        <v>0</v>
      </c>
      <c r="S495" s="44">
        <v>21571</v>
      </c>
      <c r="T495" s="44">
        <v>9000</v>
      </c>
      <c r="U495" s="44">
        <v>80502</v>
      </c>
      <c r="V495" s="44">
        <v>27774</v>
      </c>
      <c r="W495" s="44">
        <v>0</v>
      </c>
      <c r="X495" s="44">
        <v>1283076</v>
      </c>
      <c r="Y495" s="44">
        <v>0</v>
      </c>
      <c r="Z495" s="44">
        <v>0</v>
      </c>
      <c r="AA495" s="44">
        <v>24675567</v>
      </c>
      <c r="AB495" s="44">
        <v>139788</v>
      </c>
    </row>
    <row r="496" spans="1:28" x14ac:dyDescent="0.3">
      <c r="A496" s="46" t="s">
        <v>1034</v>
      </c>
      <c r="B496" t="s">
        <v>2569</v>
      </c>
      <c r="C496">
        <v>1</v>
      </c>
      <c r="D496">
        <v>0</v>
      </c>
      <c r="E496" s="44">
        <v>3558513</v>
      </c>
      <c r="F496" s="44">
        <v>0</v>
      </c>
      <c r="G496" s="44">
        <v>0</v>
      </c>
      <c r="H496" s="44">
        <v>0</v>
      </c>
      <c r="I496" s="44">
        <v>503279</v>
      </c>
      <c r="J496" s="44">
        <v>1165942</v>
      </c>
      <c r="K496" s="44">
        <v>0</v>
      </c>
      <c r="L496" s="44">
        <v>0</v>
      </c>
      <c r="M496" s="44">
        <v>0</v>
      </c>
      <c r="N496" s="44">
        <v>0</v>
      </c>
      <c r="O496" s="44">
        <v>0</v>
      </c>
      <c r="P496" s="44">
        <v>705173</v>
      </c>
      <c r="Q496" s="44">
        <v>38735</v>
      </c>
      <c r="R496" s="44">
        <v>0</v>
      </c>
      <c r="S496" s="44">
        <v>3715</v>
      </c>
      <c r="T496" s="44">
        <v>1550</v>
      </c>
      <c r="U496" s="44">
        <v>14213</v>
      </c>
      <c r="V496" s="44">
        <v>4105</v>
      </c>
      <c r="W496" s="44">
        <v>0</v>
      </c>
      <c r="X496" s="44">
        <v>92498</v>
      </c>
      <c r="Y496" s="44">
        <v>0</v>
      </c>
      <c r="Z496" s="44">
        <v>0</v>
      </c>
      <c r="AA496" s="44">
        <v>6087723</v>
      </c>
      <c r="AB496" s="44">
        <v>100000</v>
      </c>
    </row>
    <row r="497" spans="1:28" x14ac:dyDescent="0.3">
      <c r="A497" s="46" t="s">
        <v>1036</v>
      </c>
      <c r="B497" t="s">
        <v>1924</v>
      </c>
      <c r="C497">
        <v>1</v>
      </c>
      <c r="D497">
        <v>0</v>
      </c>
      <c r="E497" s="44">
        <v>10529484</v>
      </c>
      <c r="F497" s="44">
        <v>0</v>
      </c>
      <c r="G497" s="44">
        <v>0</v>
      </c>
      <c r="H497" s="44">
        <v>0</v>
      </c>
      <c r="I497" s="44">
        <v>1222117</v>
      </c>
      <c r="J497" s="44">
        <v>2773493</v>
      </c>
      <c r="K497" s="44">
        <v>24514</v>
      </c>
      <c r="L497" s="44">
        <v>0</v>
      </c>
      <c r="M497" s="44">
        <v>0</v>
      </c>
      <c r="N497" s="44">
        <v>0</v>
      </c>
      <c r="O497" s="44">
        <v>0</v>
      </c>
      <c r="P497" s="44">
        <v>1796388</v>
      </c>
      <c r="Q497" s="44">
        <v>119305</v>
      </c>
      <c r="R497" s="44">
        <v>0</v>
      </c>
      <c r="S497" s="44">
        <v>12149</v>
      </c>
      <c r="T497" s="44">
        <v>5069</v>
      </c>
      <c r="U497" s="44">
        <v>44620</v>
      </c>
      <c r="V497" s="44">
        <v>15563</v>
      </c>
      <c r="W497" s="44">
        <v>0</v>
      </c>
      <c r="X497" s="44">
        <v>308801</v>
      </c>
      <c r="Y497" s="44">
        <v>0</v>
      </c>
      <c r="Z497" s="44">
        <v>0</v>
      </c>
      <c r="AA497" s="44">
        <v>16851503</v>
      </c>
      <c r="AB497" s="44">
        <v>100000</v>
      </c>
    </row>
    <row r="498" spans="1:28" x14ac:dyDescent="0.3">
      <c r="A498" s="46" t="s">
        <v>1040</v>
      </c>
      <c r="B498" t="s">
        <v>2570</v>
      </c>
      <c r="C498">
        <v>1</v>
      </c>
      <c r="D498">
        <v>0</v>
      </c>
      <c r="E498" s="44">
        <v>31245892</v>
      </c>
      <c r="F498" s="44">
        <v>0</v>
      </c>
      <c r="G498" s="44">
        <v>0</v>
      </c>
      <c r="H498" s="44">
        <v>0</v>
      </c>
      <c r="I498" s="44">
        <v>5143785</v>
      </c>
      <c r="J498" s="44">
        <v>9148935</v>
      </c>
      <c r="K498" s="44">
        <v>0</v>
      </c>
      <c r="L498" s="44">
        <v>0</v>
      </c>
      <c r="M498" s="44">
        <v>0</v>
      </c>
      <c r="N498" s="44">
        <v>0</v>
      </c>
      <c r="O498" s="44">
        <v>0</v>
      </c>
      <c r="P498" s="44">
        <v>4942382</v>
      </c>
      <c r="Q498" s="44">
        <v>488609</v>
      </c>
      <c r="R498" s="44">
        <v>124727</v>
      </c>
      <c r="S498" s="44">
        <v>74526</v>
      </c>
      <c r="T498" s="44">
        <v>31094</v>
      </c>
      <c r="U498" s="44">
        <v>279658</v>
      </c>
      <c r="V498" s="44">
        <v>88009</v>
      </c>
      <c r="W498" s="44">
        <v>0</v>
      </c>
      <c r="X498" s="44">
        <v>195665</v>
      </c>
      <c r="Y498" s="44">
        <v>0</v>
      </c>
      <c r="Z498" s="44">
        <v>0</v>
      </c>
      <c r="AA498" s="44">
        <v>51763282</v>
      </c>
      <c r="AB498" s="44">
        <v>0</v>
      </c>
    </row>
    <row r="499" spans="1:28" x14ac:dyDescent="0.3">
      <c r="A499" s="46" t="s">
        <v>1038</v>
      </c>
      <c r="B499" t="s">
        <v>1926</v>
      </c>
      <c r="C499">
        <v>1</v>
      </c>
      <c r="D499">
        <v>0</v>
      </c>
      <c r="E499" s="44">
        <v>12707444</v>
      </c>
      <c r="F499" s="44">
        <v>0</v>
      </c>
      <c r="G499" s="44">
        <v>0</v>
      </c>
      <c r="H499" s="44">
        <v>0</v>
      </c>
      <c r="I499" s="44">
        <v>1408156</v>
      </c>
      <c r="J499" s="44">
        <v>1351656</v>
      </c>
      <c r="K499" s="44">
        <v>35784</v>
      </c>
      <c r="L499" s="44">
        <v>0</v>
      </c>
      <c r="M499" s="44">
        <v>0</v>
      </c>
      <c r="N499" s="44">
        <v>0</v>
      </c>
      <c r="O499" s="44">
        <v>0</v>
      </c>
      <c r="P499" s="44">
        <v>1582406</v>
      </c>
      <c r="Q499" s="44">
        <v>199100</v>
      </c>
      <c r="R499" s="44">
        <v>0</v>
      </c>
      <c r="S499" s="44">
        <v>14186</v>
      </c>
      <c r="T499" s="44">
        <v>5919</v>
      </c>
      <c r="U499" s="44">
        <v>53066</v>
      </c>
      <c r="V499" s="44">
        <v>18654</v>
      </c>
      <c r="W499" s="44">
        <v>0</v>
      </c>
      <c r="X499" s="44">
        <v>111175</v>
      </c>
      <c r="Y499" s="44">
        <v>5967</v>
      </c>
      <c r="Z499" s="44">
        <v>0</v>
      </c>
      <c r="AA499" s="44">
        <v>17493513</v>
      </c>
      <c r="AB499" s="44">
        <v>105783</v>
      </c>
    </row>
    <row r="500" spans="1:28" x14ac:dyDescent="0.3">
      <c r="A500" s="46" t="s">
        <v>1044</v>
      </c>
      <c r="B500" t="s">
        <v>2571</v>
      </c>
      <c r="C500">
        <v>1</v>
      </c>
      <c r="D500">
        <v>0</v>
      </c>
      <c r="E500" s="44">
        <v>18996564</v>
      </c>
      <c r="F500" s="44">
        <v>0</v>
      </c>
      <c r="G500" s="44">
        <v>0</v>
      </c>
      <c r="H500" s="44">
        <v>0</v>
      </c>
      <c r="I500" s="44">
        <v>1152271</v>
      </c>
      <c r="J500" s="44">
        <v>6228299</v>
      </c>
      <c r="K500" s="44">
        <v>0</v>
      </c>
      <c r="L500" s="44">
        <v>0</v>
      </c>
      <c r="M500" s="44">
        <v>0</v>
      </c>
      <c r="N500" s="44">
        <v>0</v>
      </c>
      <c r="O500" s="44">
        <v>0</v>
      </c>
      <c r="P500" s="44">
        <v>3157761</v>
      </c>
      <c r="Q500" s="44">
        <v>86262</v>
      </c>
      <c r="R500" s="44">
        <v>0</v>
      </c>
      <c r="S500" s="44">
        <v>23608</v>
      </c>
      <c r="T500" s="44">
        <v>9850</v>
      </c>
      <c r="U500" s="44">
        <v>91860</v>
      </c>
      <c r="V500" s="44">
        <v>32609</v>
      </c>
      <c r="W500" s="44">
        <v>0</v>
      </c>
      <c r="X500" s="44">
        <v>808367</v>
      </c>
      <c r="Y500" s="44">
        <v>0</v>
      </c>
      <c r="Z500" s="44">
        <v>0</v>
      </c>
      <c r="AA500" s="44">
        <v>30587451</v>
      </c>
      <c r="AB500" s="44">
        <v>152327</v>
      </c>
    </row>
    <row r="501" spans="1:28" x14ac:dyDescent="0.3">
      <c r="A501" s="46" t="s">
        <v>1028</v>
      </c>
      <c r="B501" t="s">
        <v>2572</v>
      </c>
      <c r="C501">
        <v>1</v>
      </c>
      <c r="D501">
        <v>0</v>
      </c>
      <c r="E501" s="44">
        <v>4569022</v>
      </c>
      <c r="F501" s="44">
        <v>0</v>
      </c>
      <c r="G501" s="44">
        <v>0</v>
      </c>
      <c r="H501" s="44">
        <v>0</v>
      </c>
      <c r="I501" s="44">
        <v>519093</v>
      </c>
      <c r="J501" s="44">
        <v>636501</v>
      </c>
      <c r="K501" s="44">
        <v>0</v>
      </c>
      <c r="L501" s="44">
        <v>0</v>
      </c>
      <c r="M501" s="44">
        <v>0</v>
      </c>
      <c r="N501" s="44">
        <v>0</v>
      </c>
      <c r="O501" s="44">
        <v>0</v>
      </c>
      <c r="P501" s="44">
        <v>901757</v>
      </c>
      <c r="Q501" s="44">
        <v>40874</v>
      </c>
      <c r="R501" s="44">
        <v>117216</v>
      </c>
      <c r="S501" s="44">
        <v>6966</v>
      </c>
      <c r="T501" s="44">
        <v>2906</v>
      </c>
      <c r="U501" s="44">
        <v>24465</v>
      </c>
      <c r="V501" s="44">
        <v>8586</v>
      </c>
      <c r="W501" s="44">
        <v>0</v>
      </c>
      <c r="X501" s="44">
        <v>70696</v>
      </c>
      <c r="Y501" s="44">
        <v>0</v>
      </c>
      <c r="Z501" s="44">
        <v>0</v>
      </c>
      <c r="AA501" s="44">
        <v>6898082</v>
      </c>
      <c r="AB501" s="44">
        <v>0</v>
      </c>
    </row>
    <row r="502" spans="1:28" x14ac:dyDescent="0.3">
      <c r="A502" s="46" t="s">
        <v>1048</v>
      </c>
      <c r="B502" t="s">
        <v>2573</v>
      </c>
      <c r="C502">
        <v>1</v>
      </c>
      <c r="D502">
        <v>0</v>
      </c>
      <c r="E502" s="44">
        <v>4582618</v>
      </c>
      <c r="F502" s="44">
        <v>0</v>
      </c>
      <c r="G502" s="44">
        <v>0</v>
      </c>
      <c r="H502" s="44">
        <v>0</v>
      </c>
      <c r="I502" s="44">
        <v>688262</v>
      </c>
      <c r="J502" s="44">
        <v>1019665</v>
      </c>
      <c r="K502" s="44">
        <v>0</v>
      </c>
      <c r="L502" s="44">
        <v>0</v>
      </c>
      <c r="M502" s="44">
        <v>0</v>
      </c>
      <c r="N502" s="44">
        <v>0</v>
      </c>
      <c r="O502" s="44">
        <v>0</v>
      </c>
      <c r="P502" s="44">
        <v>479659</v>
      </c>
      <c r="Q502" s="44">
        <v>15313</v>
      </c>
      <c r="R502" s="44">
        <v>0</v>
      </c>
      <c r="S502" s="44">
        <v>5468</v>
      </c>
      <c r="T502" s="44">
        <v>2281</v>
      </c>
      <c r="U502" s="44">
        <v>19863</v>
      </c>
      <c r="V502" s="44">
        <v>6042</v>
      </c>
      <c r="W502" s="44">
        <v>0</v>
      </c>
      <c r="X502" s="44">
        <v>104296</v>
      </c>
      <c r="Y502" s="44">
        <v>0</v>
      </c>
      <c r="Z502" s="44">
        <v>0</v>
      </c>
      <c r="AA502" s="44">
        <v>6923467</v>
      </c>
      <c r="AB502" s="44">
        <v>100000</v>
      </c>
    </row>
    <row r="503" spans="1:28" x14ac:dyDescent="0.3">
      <c r="A503" s="46" t="s">
        <v>1046</v>
      </c>
      <c r="B503" t="s">
        <v>1930</v>
      </c>
      <c r="C503">
        <v>1</v>
      </c>
      <c r="D503">
        <v>0</v>
      </c>
      <c r="E503" s="44">
        <v>6524382</v>
      </c>
      <c r="F503" s="44">
        <v>0</v>
      </c>
      <c r="G503" s="44">
        <v>0</v>
      </c>
      <c r="H503" s="44">
        <v>0</v>
      </c>
      <c r="I503" s="44">
        <v>609094</v>
      </c>
      <c r="J503" s="44">
        <v>621497</v>
      </c>
      <c r="K503" s="44">
        <v>26690</v>
      </c>
      <c r="L503" s="44">
        <v>0</v>
      </c>
      <c r="M503" s="44">
        <v>0</v>
      </c>
      <c r="N503" s="44">
        <v>0</v>
      </c>
      <c r="O503" s="44">
        <v>0</v>
      </c>
      <c r="P503" s="44">
        <v>655529</v>
      </c>
      <c r="Q503" s="44">
        <v>27770</v>
      </c>
      <c r="R503" s="44">
        <v>0</v>
      </c>
      <c r="S503" s="44">
        <v>6142</v>
      </c>
      <c r="T503" s="44">
        <v>2563</v>
      </c>
      <c r="U503" s="44">
        <v>21553</v>
      </c>
      <c r="V503" s="44">
        <v>7094</v>
      </c>
      <c r="W503" s="44">
        <v>0</v>
      </c>
      <c r="X503" s="44">
        <v>115966</v>
      </c>
      <c r="Y503" s="44">
        <v>0</v>
      </c>
      <c r="Z503" s="44">
        <v>0</v>
      </c>
      <c r="AA503" s="44">
        <v>8618280</v>
      </c>
      <c r="AB503" s="44">
        <v>100000</v>
      </c>
    </row>
    <row r="504" spans="1:28" x14ac:dyDescent="0.3">
      <c r="A504" s="46" t="s">
        <v>1042</v>
      </c>
      <c r="B504" t="s">
        <v>2574</v>
      </c>
      <c r="C504">
        <v>1</v>
      </c>
      <c r="D504">
        <v>0</v>
      </c>
      <c r="E504" s="44">
        <v>3144102</v>
      </c>
      <c r="F504" s="44">
        <v>0</v>
      </c>
      <c r="G504" s="44">
        <v>193401</v>
      </c>
      <c r="H504" s="44">
        <v>383</v>
      </c>
      <c r="I504" s="44">
        <v>197550</v>
      </c>
      <c r="J504" s="44">
        <v>571871</v>
      </c>
      <c r="K504" s="44">
        <v>0</v>
      </c>
      <c r="L504" s="44">
        <v>0</v>
      </c>
      <c r="M504" s="44">
        <v>0</v>
      </c>
      <c r="N504" s="44">
        <v>0</v>
      </c>
      <c r="O504" s="44">
        <v>0</v>
      </c>
      <c r="P504" s="44">
        <v>249175</v>
      </c>
      <c r="Q504" s="44">
        <v>18151</v>
      </c>
      <c r="R504" s="44">
        <v>0</v>
      </c>
      <c r="S504" s="44">
        <v>6022</v>
      </c>
      <c r="T504" s="44">
        <v>2513</v>
      </c>
      <c r="U504" s="44">
        <v>22077</v>
      </c>
      <c r="V504" s="44">
        <v>0</v>
      </c>
      <c r="W504" s="44">
        <v>0</v>
      </c>
      <c r="X504" s="44">
        <v>54000</v>
      </c>
      <c r="Y504" s="44">
        <v>0</v>
      </c>
      <c r="Z504" s="44">
        <v>0</v>
      </c>
      <c r="AA504" s="44">
        <v>4459245</v>
      </c>
      <c r="AB504" s="44">
        <v>0</v>
      </c>
    </row>
    <row r="505" spans="1:28" x14ac:dyDescent="0.3">
      <c r="A505" s="46" t="s">
        <v>1050</v>
      </c>
      <c r="B505" t="s">
        <v>1932</v>
      </c>
      <c r="C505">
        <v>1</v>
      </c>
      <c r="D505">
        <v>0</v>
      </c>
      <c r="E505" s="44">
        <v>16449231</v>
      </c>
      <c r="F505" s="44">
        <v>0</v>
      </c>
      <c r="G505" s="44">
        <v>0</v>
      </c>
      <c r="H505" s="44">
        <v>3065</v>
      </c>
      <c r="I505" s="44">
        <v>1921842</v>
      </c>
      <c r="J505" s="44">
        <v>2566594</v>
      </c>
      <c r="K505" s="44">
        <v>58520</v>
      </c>
      <c r="L505" s="44">
        <v>0</v>
      </c>
      <c r="M505" s="44">
        <v>0</v>
      </c>
      <c r="N505" s="44">
        <v>0</v>
      </c>
      <c r="O505" s="44">
        <v>0</v>
      </c>
      <c r="P505" s="44">
        <v>1686995</v>
      </c>
      <c r="Q505" s="44">
        <v>117873</v>
      </c>
      <c r="R505" s="44">
        <v>176414</v>
      </c>
      <c r="S505" s="44">
        <v>19055</v>
      </c>
      <c r="T505" s="44">
        <v>7950</v>
      </c>
      <c r="U505" s="44">
        <v>74152</v>
      </c>
      <c r="V505" s="44">
        <v>24379</v>
      </c>
      <c r="W505" s="44">
        <v>0</v>
      </c>
      <c r="X505" s="44">
        <v>252105</v>
      </c>
      <c r="Y505" s="44">
        <v>0</v>
      </c>
      <c r="Z505" s="44">
        <v>0</v>
      </c>
      <c r="AA505" s="44">
        <v>23358175</v>
      </c>
      <c r="AB505" s="44">
        <v>125273</v>
      </c>
    </row>
    <row r="506" spans="1:28" x14ac:dyDescent="0.3">
      <c r="A506" s="46" t="s">
        <v>1057</v>
      </c>
      <c r="B506" t="s">
        <v>2575</v>
      </c>
      <c r="C506">
        <v>1</v>
      </c>
      <c r="D506">
        <v>0</v>
      </c>
      <c r="E506" s="44">
        <v>5523065</v>
      </c>
      <c r="F506" s="44">
        <v>0</v>
      </c>
      <c r="G506" s="44">
        <v>641751</v>
      </c>
      <c r="H506" s="44">
        <v>0</v>
      </c>
      <c r="I506" s="44">
        <v>675102</v>
      </c>
      <c r="J506" s="44">
        <v>700245</v>
      </c>
      <c r="K506" s="44">
        <v>0</v>
      </c>
      <c r="L506" s="44">
        <v>0</v>
      </c>
      <c r="M506" s="44">
        <v>0</v>
      </c>
      <c r="N506" s="44">
        <v>0</v>
      </c>
      <c r="O506" s="44">
        <v>0</v>
      </c>
      <c r="P506" s="44">
        <v>1374702</v>
      </c>
      <c r="Q506" s="44">
        <v>151441</v>
      </c>
      <c r="R506" s="44">
        <v>149353</v>
      </c>
      <c r="S506" s="44">
        <v>24462</v>
      </c>
      <c r="T506" s="44">
        <v>10206</v>
      </c>
      <c r="U506" s="44">
        <v>97045</v>
      </c>
      <c r="V506" s="44">
        <v>16044</v>
      </c>
      <c r="W506" s="44">
        <v>0</v>
      </c>
      <c r="X506" s="44">
        <v>0</v>
      </c>
      <c r="Y506" s="44">
        <v>0</v>
      </c>
      <c r="Z506" s="44">
        <v>0</v>
      </c>
      <c r="AA506" s="44">
        <v>9363416</v>
      </c>
      <c r="AB506" s="44">
        <v>0</v>
      </c>
    </row>
    <row r="507" spans="1:28" x14ac:dyDescent="0.3">
      <c r="A507" s="46" t="s">
        <v>1173</v>
      </c>
      <c r="B507" t="s">
        <v>2576</v>
      </c>
      <c r="C507">
        <v>1</v>
      </c>
      <c r="D507">
        <v>0</v>
      </c>
      <c r="E507" s="44">
        <v>23768762</v>
      </c>
      <c r="F507" s="44">
        <v>0</v>
      </c>
      <c r="G507" s="44">
        <v>1733369</v>
      </c>
      <c r="H507" s="44">
        <v>0</v>
      </c>
      <c r="I507" s="44">
        <v>2767562</v>
      </c>
      <c r="J507" s="44">
        <v>1895899</v>
      </c>
      <c r="K507" s="44">
        <v>0</v>
      </c>
      <c r="L507" s="44">
        <v>0</v>
      </c>
      <c r="M507" s="44">
        <v>0</v>
      </c>
      <c r="N507" s="44">
        <v>0</v>
      </c>
      <c r="O507" s="44">
        <v>0</v>
      </c>
      <c r="P507" s="44">
        <v>2256909</v>
      </c>
      <c r="Q507" s="44">
        <v>1585327</v>
      </c>
      <c r="R507" s="44">
        <v>490649</v>
      </c>
      <c r="S507" s="44">
        <v>56774</v>
      </c>
      <c r="T507" s="44">
        <v>23688</v>
      </c>
      <c r="U507" s="44">
        <v>230961</v>
      </c>
      <c r="V507" s="44">
        <v>51362</v>
      </c>
      <c r="W507" s="44">
        <v>0</v>
      </c>
      <c r="X507" s="44">
        <v>0</v>
      </c>
      <c r="Y507" s="44">
        <v>79682</v>
      </c>
      <c r="Z507" s="44">
        <v>0</v>
      </c>
      <c r="AA507" s="44">
        <v>34940944</v>
      </c>
      <c r="AB507" s="44">
        <v>0</v>
      </c>
    </row>
    <row r="508" spans="1:28" x14ac:dyDescent="0.3">
      <c r="A508" s="46" t="s">
        <v>1129</v>
      </c>
      <c r="B508" t="s">
        <v>2577</v>
      </c>
      <c r="C508">
        <v>1</v>
      </c>
      <c r="D508">
        <v>0</v>
      </c>
      <c r="E508" s="44">
        <v>33521993</v>
      </c>
      <c r="F508" s="44">
        <v>0</v>
      </c>
      <c r="G508" s="44">
        <v>1678344</v>
      </c>
      <c r="H508" s="44">
        <v>0</v>
      </c>
      <c r="I508" s="44">
        <v>4402194</v>
      </c>
      <c r="J508" s="44">
        <v>2186347</v>
      </c>
      <c r="K508" s="44">
        <v>0</v>
      </c>
      <c r="L508" s="44">
        <v>0</v>
      </c>
      <c r="M508" s="44">
        <v>0</v>
      </c>
      <c r="N508" s="44">
        <v>0</v>
      </c>
      <c r="O508" s="44">
        <v>0</v>
      </c>
      <c r="P508" s="44">
        <v>2512182</v>
      </c>
      <c r="Q508" s="44">
        <v>2574621</v>
      </c>
      <c r="R508" s="44">
        <v>856001</v>
      </c>
      <c r="S508" s="44">
        <v>69717</v>
      </c>
      <c r="T508" s="44">
        <v>29088</v>
      </c>
      <c r="U508" s="44">
        <v>287930</v>
      </c>
      <c r="V508" s="44">
        <v>72306</v>
      </c>
      <c r="W508" s="44">
        <v>0</v>
      </c>
      <c r="X508" s="44">
        <v>0</v>
      </c>
      <c r="Y508" s="44">
        <v>129755</v>
      </c>
      <c r="Z508" s="44">
        <v>0</v>
      </c>
      <c r="AA508" s="44">
        <v>48320478</v>
      </c>
      <c r="AB508" s="44">
        <v>0</v>
      </c>
    </row>
    <row r="509" spans="1:28" x14ac:dyDescent="0.3">
      <c r="A509" s="46" t="s">
        <v>1115</v>
      </c>
      <c r="B509" t="s">
        <v>2578</v>
      </c>
      <c r="C509">
        <v>1</v>
      </c>
      <c r="D509">
        <v>0</v>
      </c>
      <c r="E509" s="44">
        <v>39776014</v>
      </c>
      <c r="F509" s="44">
        <v>0</v>
      </c>
      <c r="G509" s="44">
        <v>2616972</v>
      </c>
      <c r="H509" s="44">
        <v>0</v>
      </c>
      <c r="I509" s="44">
        <v>3913923</v>
      </c>
      <c r="J509" s="44">
        <v>2780327</v>
      </c>
      <c r="K509" s="44">
        <v>0</v>
      </c>
      <c r="L509" s="44">
        <v>0</v>
      </c>
      <c r="M509" s="44">
        <v>0</v>
      </c>
      <c r="N509" s="44">
        <v>0</v>
      </c>
      <c r="O509" s="44">
        <v>0</v>
      </c>
      <c r="P509" s="44">
        <v>3429473</v>
      </c>
      <c r="Q509" s="44">
        <v>2155810</v>
      </c>
      <c r="R509" s="44">
        <v>1301848</v>
      </c>
      <c r="S509" s="44">
        <v>86839</v>
      </c>
      <c r="T509" s="44">
        <v>36231</v>
      </c>
      <c r="U509" s="44">
        <v>347694</v>
      </c>
      <c r="V509" s="44">
        <v>86557</v>
      </c>
      <c r="W509" s="44">
        <v>0</v>
      </c>
      <c r="X509" s="44">
        <v>0</v>
      </c>
      <c r="Y509" s="44">
        <v>0</v>
      </c>
      <c r="Z509" s="44">
        <v>0</v>
      </c>
      <c r="AA509" s="44">
        <v>56531688</v>
      </c>
      <c r="AB509" s="44">
        <v>0</v>
      </c>
    </row>
    <row r="510" spans="1:28" x14ac:dyDescent="0.3">
      <c r="A510" s="46" t="s">
        <v>1079</v>
      </c>
      <c r="B510" t="s">
        <v>2579</v>
      </c>
      <c r="C510">
        <v>1</v>
      </c>
      <c r="D510">
        <v>0</v>
      </c>
      <c r="E510" s="44">
        <v>38990633</v>
      </c>
      <c r="F510" s="44">
        <v>0</v>
      </c>
      <c r="G510" s="44">
        <v>1710034</v>
      </c>
      <c r="H510" s="44">
        <v>24437</v>
      </c>
      <c r="I510" s="44">
        <v>8827989</v>
      </c>
      <c r="J510" s="44">
        <v>3576390</v>
      </c>
      <c r="K510" s="44">
        <v>0</v>
      </c>
      <c r="L510" s="44">
        <v>0</v>
      </c>
      <c r="M510" s="44">
        <v>0</v>
      </c>
      <c r="N510" s="44">
        <v>0</v>
      </c>
      <c r="O510" s="44">
        <v>0</v>
      </c>
      <c r="P510" s="44">
        <v>3223566</v>
      </c>
      <c r="Q510" s="44">
        <v>5992251</v>
      </c>
      <c r="R510" s="44">
        <v>634562</v>
      </c>
      <c r="S510" s="44">
        <v>78196</v>
      </c>
      <c r="T510" s="44">
        <v>32625</v>
      </c>
      <c r="U510" s="44">
        <v>324744</v>
      </c>
      <c r="V510" s="44">
        <v>88174</v>
      </c>
      <c r="W510" s="44">
        <v>0</v>
      </c>
      <c r="X510" s="44">
        <v>1317682</v>
      </c>
      <c r="Y510" s="44">
        <v>0</v>
      </c>
      <c r="Z510" s="44">
        <v>0</v>
      </c>
      <c r="AA510" s="44">
        <v>64821283</v>
      </c>
      <c r="AB510" s="44">
        <v>1121747</v>
      </c>
    </row>
    <row r="511" spans="1:28" x14ac:dyDescent="0.3">
      <c r="A511" s="46" t="s">
        <v>1055</v>
      </c>
      <c r="B511" t="s">
        <v>2580</v>
      </c>
      <c r="C511">
        <v>1</v>
      </c>
      <c r="D511">
        <v>0</v>
      </c>
      <c r="E511" s="44">
        <v>17462664</v>
      </c>
      <c r="F511" s="44">
        <v>0</v>
      </c>
      <c r="G511" s="44">
        <v>1275598</v>
      </c>
      <c r="H511" s="44">
        <v>2094</v>
      </c>
      <c r="I511" s="44">
        <v>3950206</v>
      </c>
      <c r="J511" s="44">
        <v>1332278</v>
      </c>
      <c r="K511" s="44">
        <v>0</v>
      </c>
      <c r="L511" s="44">
        <v>0</v>
      </c>
      <c r="M511" s="44">
        <v>0</v>
      </c>
      <c r="N511" s="44">
        <v>0</v>
      </c>
      <c r="O511" s="44">
        <v>0</v>
      </c>
      <c r="P511" s="44">
        <v>3088669</v>
      </c>
      <c r="Q511" s="44">
        <v>1069455</v>
      </c>
      <c r="R511" s="44">
        <v>219744</v>
      </c>
      <c r="S511" s="44">
        <v>49539</v>
      </c>
      <c r="T511" s="44">
        <v>20669</v>
      </c>
      <c r="U511" s="44">
        <v>221408</v>
      </c>
      <c r="V511" s="44">
        <v>39374</v>
      </c>
      <c r="W511" s="44">
        <v>0</v>
      </c>
      <c r="X511" s="44">
        <v>343402</v>
      </c>
      <c r="Y511" s="44">
        <v>0</v>
      </c>
      <c r="Z511" s="44">
        <v>0</v>
      </c>
      <c r="AA511" s="44">
        <v>29075100</v>
      </c>
      <c r="AB511" s="44">
        <v>395052</v>
      </c>
    </row>
    <row r="512" spans="1:28" x14ac:dyDescent="0.3">
      <c r="A512" s="46" t="s">
        <v>1081</v>
      </c>
      <c r="B512" t="s">
        <v>2581</v>
      </c>
      <c r="C512">
        <v>1</v>
      </c>
      <c r="D512">
        <v>0</v>
      </c>
      <c r="E512" s="44">
        <v>19780232</v>
      </c>
      <c r="F512" s="44">
        <v>0</v>
      </c>
      <c r="G512" s="44">
        <v>2685418</v>
      </c>
      <c r="H512" s="44">
        <v>8539</v>
      </c>
      <c r="I512" s="44">
        <v>3193235</v>
      </c>
      <c r="J512" s="44">
        <v>1039671</v>
      </c>
      <c r="K512" s="44">
        <v>0</v>
      </c>
      <c r="L512" s="44">
        <v>0</v>
      </c>
      <c r="M512" s="44">
        <v>0</v>
      </c>
      <c r="N512" s="44">
        <v>0</v>
      </c>
      <c r="O512" s="44">
        <v>0</v>
      </c>
      <c r="P512" s="44">
        <v>2088690</v>
      </c>
      <c r="Q512" s="44">
        <v>1067176</v>
      </c>
      <c r="R512" s="44">
        <v>372373</v>
      </c>
      <c r="S512" s="44">
        <v>61283</v>
      </c>
      <c r="T512" s="44">
        <v>25569</v>
      </c>
      <c r="U512" s="44">
        <v>239582</v>
      </c>
      <c r="V512" s="44">
        <v>56332</v>
      </c>
      <c r="W512" s="44">
        <v>0</v>
      </c>
      <c r="X512" s="44">
        <v>472326</v>
      </c>
      <c r="Y512" s="44">
        <v>0</v>
      </c>
      <c r="Z512" s="44">
        <v>0</v>
      </c>
      <c r="AA512" s="44">
        <v>31090426</v>
      </c>
      <c r="AB512" s="44">
        <v>155264</v>
      </c>
    </row>
    <row r="513" spans="1:28" x14ac:dyDescent="0.3">
      <c r="A513" s="46" t="s">
        <v>1181</v>
      </c>
      <c r="B513" t="s">
        <v>2582</v>
      </c>
      <c r="C513">
        <v>1</v>
      </c>
      <c r="D513">
        <v>0</v>
      </c>
      <c r="E513" s="44">
        <v>32601522</v>
      </c>
      <c r="F513" s="44">
        <v>0</v>
      </c>
      <c r="G513" s="44">
        <v>2191435</v>
      </c>
      <c r="H513" s="44">
        <v>1184</v>
      </c>
      <c r="I513" s="44">
        <v>2770084</v>
      </c>
      <c r="J513" s="44">
        <v>2351043</v>
      </c>
      <c r="K513" s="44">
        <v>0</v>
      </c>
      <c r="L513" s="44">
        <v>0</v>
      </c>
      <c r="M513" s="44">
        <v>0</v>
      </c>
      <c r="N513" s="44">
        <v>0</v>
      </c>
      <c r="O513" s="44">
        <v>0</v>
      </c>
      <c r="P513" s="44">
        <v>2076415</v>
      </c>
      <c r="Q513" s="44">
        <v>2916165</v>
      </c>
      <c r="R513" s="44">
        <v>410611</v>
      </c>
      <c r="S513" s="44">
        <v>41674</v>
      </c>
      <c r="T513" s="44">
        <v>17388</v>
      </c>
      <c r="U513" s="44">
        <v>171896</v>
      </c>
      <c r="V513" s="44">
        <v>58101</v>
      </c>
      <c r="W513" s="44">
        <v>0</v>
      </c>
      <c r="X513" s="44">
        <v>422639</v>
      </c>
      <c r="Y513" s="44">
        <v>0</v>
      </c>
      <c r="Z513" s="44">
        <v>1016243</v>
      </c>
      <c r="AA513" s="44">
        <v>47046400</v>
      </c>
      <c r="AB513" s="44">
        <v>957458</v>
      </c>
    </row>
    <row r="514" spans="1:28" x14ac:dyDescent="0.3">
      <c r="A514" s="46" t="s">
        <v>1169</v>
      </c>
      <c r="B514" t="s">
        <v>2583</v>
      </c>
      <c r="C514">
        <v>1</v>
      </c>
      <c r="D514">
        <v>0</v>
      </c>
      <c r="E514" s="44">
        <v>27326035</v>
      </c>
      <c r="F514" s="44">
        <v>0</v>
      </c>
      <c r="G514" s="44">
        <v>826783</v>
      </c>
      <c r="H514" s="44">
        <v>0</v>
      </c>
      <c r="I514" s="44">
        <v>3743936</v>
      </c>
      <c r="J514" s="44">
        <v>9877435</v>
      </c>
      <c r="K514" s="44">
        <v>1404988</v>
      </c>
      <c r="L514" s="44">
        <v>0</v>
      </c>
      <c r="M514" s="44">
        <v>0</v>
      </c>
      <c r="N514" s="44">
        <v>0</v>
      </c>
      <c r="O514" s="44">
        <v>0</v>
      </c>
      <c r="P514" s="44">
        <v>1546642</v>
      </c>
      <c r="Q514" s="44">
        <v>562673</v>
      </c>
      <c r="R514" s="44">
        <v>238888</v>
      </c>
      <c r="S514" s="44">
        <v>96172</v>
      </c>
      <c r="T514" s="44">
        <v>40125</v>
      </c>
      <c r="U514" s="44">
        <v>352820</v>
      </c>
      <c r="V514" s="44">
        <v>61835</v>
      </c>
      <c r="W514" s="44">
        <v>0</v>
      </c>
      <c r="X514" s="44">
        <v>0</v>
      </c>
      <c r="Y514" s="44">
        <v>0</v>
      </c>
      <c r="Z514" s="44">
        <v>0</v>
      </c>
      <c r="AA514" s="44">
        <v>46078332</v>
      </c>
      <c r="AB514" s="44">
        <v>0</v>
      </c>
    </row>
    <row r="515" spans="1:28" x14ac:dyDescent="0.3">
      <c r="A515" s="46" t="s">
        <v>1067</v>
      </c>
      <c r="B515" t="s">
        <v>2584</v>
      </c>
      <c r="C515">
        <v>1</v>
      </c>
      <c r="D515">
        <v>0</v>
      </c>
      <c r="E515" s="44">
        <v>23590550</v>
      </c>
      <c r="F515" s="44">
        <v>0</v>
      </c>
      <c r="G515" s="44">
        <v>1158391</v>
      </c>
      <c r="H515" s="44">
        <v>0</v>
      </c>
      <c r="I515" s="44">
        <v>2683139</v>
      </c>
      <c r="J515" s="44">
        <v>1459185</v>
      </c>
      <c r="K515" s="44">
        <v>0</v>
      </c>
      <c r="L515" s="44">
        <v>0</v>
      </c>
      <c r="M515" s="44">
        <v>0</v>
      </c>
      <c r="N515" s="44">
        <v>0</v>
      </c>
      <c r="O515" s="44">
        <v>0</v>
      </c>
      <c r="P515" s="44">
        <v>1645748</v>
      </c>
      <c r="Q515" s="44">
        <v>1050377</v>
      </c>
      <c r="R515" s="44">
        <v>85376</v>
      </c>
      <c r="S515" s="44">
        <v>55920</v>
      </c>
      <c r="T515" s="44">
        <v>23331</v>
      </c>
      <c r="U515" s="44">
        <v>220768</v>
      </c>
      <c r="V515" s="44">
        <v>56552</v>
      </c>
      <c r="W515" s="44">
        <v>0</v>
      </c>
      <c r="X515" s="44">
        <v>234900</v>
      </c>
      <c r="Y515" s="44">
        <v>109902</v>
      </c>
      <c r="Z515" s="44">
        <v>0</v>
      </c>
      <c r="AA515" s="44">
        <v>32374139</v>
      </c>
      <c r="AB515" s="44">
        <v>161823</v>
      </c>
    </row>
    <row r="516" spans="1:28" x14ac:dyDescent="0.3">
      <c r="A516" s="46" t="s">
        <v>1147</v>
      </c>
      <c r="B516" t="s">
        <v>2585</v>
      </c>
      <c r="C516">
        <v>1</v>
      </c>
      <c r="D516">
        <v>0</v>
      </c>
      <c r="E516" s="44">
        <v>88706928</v>
      </c>
      <c r="F516" s="44">
        <v>0</v>
      </c>
      <c r="G516" s="44">
        <v>4022826</v>
      </c>
      <c r="H516" s="44">
        <v>0</v>
      </c>
      <c r="I516" s="44">
        <v>12286847</v>
      </c>
      <c r="J516" s="44">
        <v>11026488</v>
      </c>
      <c r="K516" s="44">
        <v>0</v>
      </c>
      <c r="L516" s="44">
        <v>0</v>
      </c>
      <c r="M516" s="44">
        <v>0</v>
      </c>
      <c r="N516" s="44">
        <v>0</v>
      </c>
      <c r="O516" s="44">
        <v>0</v>
      </c>
      <c r="P516" s="44">
        <v>4969591</v>
      </c>
      <c r="Q516" s="44">
        <v>3373858</v>
      </c>
      <c r="R516" s="44">
        <v>1840184</v>
      </c>
      <c r="S516" s="44">
        <v>187220</v>
      </c>
      <c r="T516" s="44">
        <v>78113</v>
      </c>
      <c r="U516" s="44">
        <v>746649</v>
      </c>
      <c r="V516" s="44">
        <v>172397</v>
      </c>
      <c r="W516" s="44">
        <v>0</v>
      </c>
      <c r="X516" s="44">
        <v>599400</v>
      </c>
      <c r="Y516" s="44">
        <v>0</v>
      </c>
      <c r="Z516" s="44">
        <v>0</v>
      </c>
      <c r="AA516" s="44">
        <v>128010501</v>
      </c>
      <c r="AB516" s="44">
        <v>481460</v>
      </c>
    </row>
    <row r="517" spans="1:28" x14ac:dyDescent="0.3">
      <c r="A517" s="46" t="s">
        <v>1137</v>
      </c>
      <c r="B517" t="s">
        <v>1944</v>
      </c>
      <c r="C517">
        <v>1</v>
      </c>
      <c r="D517">
        <v>0</v>
      </c>
      <c r="E517" s="44">
        <v>2887364</v>
      </c>
      <c r="F517" s="44">
        <v>0</v>
      </c>
      <c r="G517" s="44">
        <v>94118</v>
      </c>
      <c r="H517" s="44">
        <v>0</v>
      </c>
      <c r="I517" s="44">
        <v>65025</v>
      </c>
      <c r="J517" s="44">
        <v>386149</v>
      </c>
      <c r="K517" s="44">
        <v>0</v>
      </c>
      <c r="L517" s="44">
        <v>0</v>
      </c>
      <c r="M517" s="44">
        <v>0</v>
      </c>
      <c r="N517" s="44">
        <v>0</v>
      </c>
      <c r="O517" s="44">
        <v>0</v>
      </c>
      <c r="P517" s="44">
        <v>344388</v>
      </c>
      <c r="Q517" s="44">
        <v>19779</v>
      </c>
      <c r="R517" s="44">
        <v>49673</v>
      </c>
      <c r="S517" s="44">
        <v>16493</v>
      </c>
      <c r="T517" s="44">
        <v>6881</v>
      </c>
      <c r="U517" s="44">
        <v>62794</v>
      </c>
      <c r="V517" s="44">
        <v>0</v>
      </c>
      <c r="W517" s="44">
        <v>0</v>
      </c>
      <c r="X517" s="44">
        <v>75600</v>
      </c>
      <c r="Y517" s="44">
        <v>0</v>
      </c>
      <c r="Z517" s="44">
        <v>0</v>
      </c>
      <c r="AA517" s="44">
        <v>4008264</v>
      </c>
      <c r="AB517" s="44">
        <v>0</v>
      </c>
    </row>
    <row r="518" spans="1:28" x14ac:dyDescent="0.3">
      <c r="A518" s="46" t="s">
        <v>1127</v>
      </c>
      <c r="B518" t="s">
        <v>2586</v>
      </c>
      <c r="C518">
        <v>1</v>
      </c>
      <c r="D518">
        <v>0</v>
      </c>
      <c r="E518" s="44">
        <v>12909110</v>
      </c>
      <c r="F518" s="44">
        <v>0</v>
      </c>
      <c r="G518" s="44">
        <v>393079</v>
      </c>
      <c r="H518" s="44">
        <v>0</v>
      </c>
      <c r="I518" s="44">
        <v>2435643</v>
      </c>
      <c r="J518" s="44">
        <v>954339</v>
      </c>
      <c r="K518" s="44">
        <v>0</v>
      </c>
      <c r="L518" s="44">
        <v>0</v>
      </c>
      <c r="M518" s="44">
        <v>0</v>
      </c>
      <c r="N518" s="44">
        <v>0</v>
      </c>
      <c r="O518" s="44">
        <v>0</v>
      </c>
      <c r="P518" s="44">
        <v>463444</v>
      </c>
      <c r="Q518" s="44">
        <v>343205</v>
      </c>
      <c r="R518" s="44">
        <v>163445</v>
      </c>
      <c r="S518" s="44">
        <v>32791</v>
      </c>
      <c r="T518" s="44">
        <v>13681</v>
      </c>
      <c r="U518" s="44">
        <v>130655</v>
      </c>
      <c r="V518" s="44">
        <v>30830</v>
      </c>
      <c r="W518" s="44">
        <v>0</v>
      </c>
      <c r="X518" s="44">
        <v>0</v>
      </c>
      <c r="Y518" s="44">
        <v>1575</v>
      </c>
      <c r="Z518" s="44">
        <v>0</v>
      </c>
      <c r="AA518" s="44">
        <v>17871797</v>
      </c>
      <c r="AB518" s="44">
        <v>0</v>
      </c>
    </row>
    <row r="519" spans="1:28" x14ac:dyDescent="0.3">
      <c r="A519" s="46" t="s">
        <v>1123</v>
      </c>
      <c r="B519" t="s">
        <v>2587</v>
      </c>
      <c r="C519">
        <v>1</v>
      </c>
      <c r="D519">
        <v>0</v>
      </c>
      <c r="E519" s="44">
        <v>14090960</v>
      </c>
      <c r="F519" s="44">
        <v>0</v>
      </c>
      <c r="G519" s="44">
        <v>1040107</v>
      </c>
      <c r="H519" s="44">
        <v>0</v>
      </c>
      <c r="I519" s="44">
        <v>2239940</v>
      </c>
      <c r="J519" s="44">
        <v>3070465</v>
      </c>
      <c r="K519" s="44">
        <v>0</v>
      </c>
      <c r="L519" s="44">
        <v>0</v>
      </c>
      <c r="M519" s="44">
        <v>0</v>
      </c>
      <c r="N519" s="44">
        <v>0</v>
      </c>
      <c r="O519" s="44">
        <v>0</v>
      </c>
      <c r="P519" s="44">
        <v>1365090</v>
      </c>
      <c r="Q519" s="44">
        <v>896614</v>
      </c>
      <c r="R519" s="44">
        <v>292545</v>
      </c>
      <c r="S519" s="44">
        <v>37705</v>
      </c>
      <c r="T519" s="44">
        <v>15731</v>
      </c>
      <c r="U519" s="44">
        <v>151683</v>
      </c>
      <c r="V519" s="44">
        <v>35511</v>
      </c>
      <c r="W519" s="44">
        <v>0</v>
      </c>
      <c r="X519" s="44">
        <v>0</v>
      </c>
      <c r="Y519" s="44">
        <v>16509</v>
      </c>
      <c r="Z519" s="44">
        <v>0</v>
      </c>
      <c r="AA519" s="44">
        <v>23252860</v>
      </c>
      <c r="AB519" s="44">
        <v>0</v>
      </c>
    </row>
    <row r="520" spans="1:28" x14ac:dyDescent="0.3">
      <c r="A520" s="46" t="s">
        <v>1145</v>
      </c>
      <c r="B520" t="s">
        <v>2588</v>
      </c>
      <c r="C520">
        <v>1</v>
      </c>
      <c r="D520">
        <v>0</v>
      </c>
      <c r="E520" s="44">
        <v>19044294</v>
      </c>
      <c r="F520" s="44">
        <v>0</v>
      </c>
      <c r="G520" s="44">
        <v>853478</v>
      </c>
      <c r="H520" s="44">
        <v>0</v>
      </c>
      <c r="I520" s="44">
        <v>2796349</v>
      </c>
      <c r="J520" s="44">
        <v>2394929</v>
      </c>
      <c r="K520" s="44">
        <v>0</v>
      </c>
      <c r="L520" s="44">
        <v>0</v>
      </c>
      <c r="M520" s="44">
        <v>0</v>
      </c>
      <c r="N520" s="44">
        <v>0</v>
      </c>
      <c r="O520" s="44">
        <v>0</v>
      </c>
      <c r="P520" s="44">
        <v>1989039</v>
      </c>
      <c r="Q520" s="44">
        <v>1477018</v>
      </c>
      <c r="R520" s="44">
        <v>162906</v>
      </c>
      <c r="S520" s="44">
        <v>44116</v>
      </c>
      <c r="T520" s="44">
        <v>18406</v>
      </c>
      <c r="U520" s="44">
        <v>174109</v>
      </c>
      <c r="V520" s="44">
        <v>45683</v>
      </c>
      <c r="W520" s="44">
        <v>0</v>
      </c>
      <c r="X520" s="44">
        <v>197136</v>
      </c>
      <c r="Y520" s="44">
        <v>0</v>
      </c>
      <c r="Z520" s="44">
        <v>0</v>
      </c>
      <c r="AA520" s="44">
        <v>29197463</v>
      </c>
      <c r="AB520" s="44">
        <v>0</v>
      </c>
    </row>
    <row r="521" spans="1:28" x14ac:dyDescent="0.3">
      <c r="A521" s="46" t="s">
        <v>1121</v>
      </c>
      <c r="B521" t="s">
        <v>1948</v>
      </c>
      <c r="C521">
        <v>1</v>
      </c>
      <c r="D521">
        <v>0</v>
      </c>
      <c r="E521" s="44">
        <v>65269984</v>
      </c>
      <c r="F521" s="44">
        <v>0</v>
      </c>
      <c r="G521" s="44">
        <v>2387787</v>
      </c>
      <c r="H521" s="44">
        <v>0</v>
      </c>
      <c r="I521" s="44">
        <v>10871209</v>
      </c>
      <c r="J521" s="44">
        <v>8951641</v>
      </c>
      <c r="K521" s="44">
        <v>0</v>
      </c>
      <c r="L521" s="44">
        <v>0</v>
      </c>
      <c r="M521" s="44">
        <v>0</v>
      </c>
      <c r="N521" s="44">
        <v>0</v>
      </c>
      <c r="O521" s="44">
        <v>0</v>
      </c>
      <c r="P521" s="44">
        <v>2817613</v>
      </c>
      <c r="Q521" s="44">
        <v>2509523</v>
      </c>
      <c r="R521" s="44">
        <v>775475</v>
      </c>
      <c r="S521" s="44">
        <v>139164</v>
      </c>
      <c r="T521" s="44">
        <v>58063</v>
      </c>
      <c r="U521" s="44">
        <v>554307</v>
      </c>
      <c r="V521" s="44">
        <v>142085</v>
      </c>
      <c r="W521" s="44">
        <v>0</v>
      </c>
      <c r="X521" s="44">
        <v>4574501</v>
      </c>
      <c r="Y521" s="44">
        <v>12751</v>
      </c>
      <c r="Z521" s="44">
        <v>0</v>
      </c>
      <c r="AA521" s="44">
        <v>99064103</v>
      </c>
      <c r="AB521" s="44">
        <v>0</v>
      </c>
    </row>
    <row r="522" spans="1:28" x14ac:dyDescent="0.3">
      <c r="A522" s="46" t="s">
        <v>1117</v>
      </c>
      <c r="B522" t="s">
        <v>2589</v>
      </c>
      <c r="C522">
        <v>1</v>
      </c>
      <c r="D522">
        <v>0</v>
      </c>
      <c r="E522" s="44">
        <v>65494748</v>
      </c>
      <c r="F522" s="44">
        <v>0</v>
      </c>
      <c r="G522" s="44">
        <v>4041841</v>
      </c>
      <c r="H522" s="44">
        <v>0</v>
      </c>
      <c r="I522" s="44">
        <v>9656094</v>
      </c>
      <c r="J522" s="44">
        <v>3429048</v>
      </c>
      <c r="K522" s="44">
        <v>0</v>
      </c>
      <c r="L522" s="44">
        <v>0</v>
      </c>
      <c r="M522" s="44">
        <v>0</v>
      </c>
      <c r="N522" s="44">
        <v>0</v>
      </c>
      <c r="O522" s="44">
        <v>0</v>
      </c>
      <c r="P522" s="44">
        <v>2202807</v>
      </c>
      <c r="Q522" s="44">
        <v>4311414</v>
      </c>
      <c r="R522" s="44">
        <v>1385360</v>
      </c>
      <c r="S522" s="44">
        <v>137651</v>
      </c>
      <c r="T522" s="44">
        <v>57431</v>
      </c>
      <c r="U522" s="44">
        <v>554948</v>
      </c>
      <c r="V522" s="44">
        <v>142763</v>
      </c>
      <c r="W522" s="44">
        <v>0</v>
      </c>
      <c r="X522" s="44">
        <v>998204</v>
      </c>
      <c r="Y522" s="44">
        <v>103560</v>
      </c>
      <c r="Z522" s="44">
        <v>0</v>
      </c>
      <c r="AA522" s="44">
        <v>92515869</v>
      </c>
      <c r="AB522" s="44">
        <v>1238072</v>
      </c>
    </row>
    <row r="523" spans="1:28" x14ac:dyDescent="0.3">
      <c r="A523" s="46" t="s">
        <v>1135</v>
      </c>
      <c r="B523" t="s">
        <v>1950</v>
      </c>
      <c r="C523">
        <v>1</v>
      </c>
      <c r="D523">
        <v>0</v>
      </c>
      <c r="E523" s="44">
        <v>49168329</v>
      </c>
      <c r="F523" s="44">
        <v>0</v>
      </c>
      <c r="G523" s="44">
        <v>1791109</v>
      </c>
      <c r="H523" s="44">
        <v>0</v>
      </c>
      <c r="I523" s="44">
        <v>5030492</v>
      </c>
      <c r="J523" s="44">
        <v>8639118</v>
      </c>
      <c r="K523" s="44">
        <v>0</v>
      </c>
      <c r="L523" s="44">
        <v>0</v>
      </c>
      <c r="M523" s="44">
        <v>0</v>
      </c>
      <c r="N523" s="44">
        <v>0</v>
      </c>
      <c r="O523" s="44">
        <v>0</v>
      </c>
      <c r="P523" s="44">
        <v>2165050</v>
      </c>
      <c r="Q523" s="44">
        <v>4011627</v>
      </c>
      <c r="R523" s="44">
        <v>558364</v>
      </c>
      <c r="S523" s="44">
        <v>114942</v>
      </c>
      <c r="T523" s="44">
        <v>47956</v>
      </c>
      <c r="U523" s="44">
        <v>449282</v>
      </c>
      <c r="V523" s="44">
        <v>116982</v>
      </c>
      <c r="W523" s="44">
        <v>0</v>
      </c>
      <c r="X523" s="44">
        <v>646790</v>
      </c>
      <c r="Y523" s="44">
        <v>92813</v>
      </c>
      <c r="Z523" s="44">
        <v>0</v>
      </c>
      <c r="AA523" s="44">
        <v>72832854</v>
      </c>
      <c r="AB523" s="44">
        <v>950321</v>
      </c>
    </row>
    <row r="524" spans="1:28" x14ac:dyDescent="0.3">
      <c r="A524" s="46" t="s">
        <v>1179</v>
      </c>
      <c r="B524" t="s">
        <v>2590</v>
      </c>
      <c r="C524">
        <v>1</v>
      </c>
      <c r="D524">
        <v>0</v>
      </c>
      <c r="E524" s="44">
        <v>89723508</v>
      </c>
      <c r="F524" s="44">
        <v>0</v>
      </c>
      <c r="G524" s="44">
        <v>3752477</v>
      </c>
      <c r="H524" s="44">
        <v>0</v>
      </c>
      <c r="I524" s="44">
        <v>16135322</v>
      </c>
      <c r="J524" s="44">
        <v>10520662</v>
      </c>
      <c r="K524" s="44">
        <v>0</v>
      </c>
      <c r="L524" s="44">
        <v>0</v>
      </c>
      <c r="M524" s="44">
        <v>0</v>
      </c>
      <c r="N524" s="44">
        <v>0</v>
      </c>
      <c r="O524" s="44">
        <v>0</v>
      </c>
      <c r="P524" s="44">
        <v>2641473</v>
      </c>
      <c r="Q524" s="44">
        <v>6505098</v>
      </c>
      <c r="R524" s="44">
        <v>1038327</v>
      </c>
      <c r="S524" s="44">
        <v>135344</v>
      </c>
      <c r="T524" s="44">
        <v>56469</v>
      </c>
      <c r="U524" s="44">
        <v>540560</v>
      </c>
      <c r="V524" s="44">
        <v>162455</v>
      </c>
      <c r="W524" s="44">
        <v>0</v>
      </c>
      <c r="X524" s="44">
        <v>1486267</v>
      </c>
      <c r="Y524" s="44">
        <v>0</v>
      </c>
      <c r="Z524" s="44">
        <v>0</v>
      </c>
      <c r="AA524" s="44">
        <v>132697962</v>
      </c>
      <c r="AB524" s="44">
        <v>1998531</v>
      </c>
    </row>
    <row r="525" spans="1:28" x14ac:dyDescent="0.3">
      <c r="A525" s="46" t="s">
        <v>1069</v>
      </c>
      <c r="B525" t="s">
        <v>1952</v>
      </c>
      <c r="C525">
        <v>1</v>
      </c>
      <c r="D525">
        <v>0</v>
      </c>
      <c r="E525" s="44">
        <v>7947458</v>
      </c>
      <c r="F525" s="44">
        <v>0</v>
      </c>
      <c r="G525" s="44">
        <v>795746</v>
      </c>
      <c r="H525" s="44">
        <v>9201</v>
      </c>
      <c r="I525" s="44">
        <v>972628</v>
      </c>
      <c r="J525" s="44">
        <v>1851386</v>
      </c>
      <c r="K525" s="44">
        <v>0</v>
      </c>
      <c r="L525" s="44">
        <v>0</v>
      </c>
      <c r="M525" s="44">
        <v>0</v>
      </c>
      <c r="N525" s="44">
        <v>0</v>
      </c>
      <c r="O525" s="44">
        <v>0</v>
      </c>
      <c r="P525" s="44">
        <v>448875</v>
      </c>
      <c r="Q525" s="44">
        <v>711367</v>
      </c>
      <c r="R525" s="44">
        <v>27168</v>
      </c>
      <c r="S525" s="44">
        <v>25691</v>
      </c>
      <c r="T525" s="44">
        <v>10719</v>
      </c>
      <c r="U525" s="44">
        <v>85395</v>
      </c>
      <c r="V525" s="44">
        <v>26230</v>
      </c>
      <c r="W525" s="44">
        <v>0</v>
      </c>
      <c r="X525" s="44">
        <v>129600</v>
      </c>
      <c r="Y525" s="44">
        <v>24725</v>
      </c>
      <c r="Z525" s="44">
        <v>0</v>
      </c>
      <c r="AA525" s="44">
        <v>13066189</v>
      </c>
      <c r="AB525" s="44">
        <v>0</v>
      </c>
    </row>
    <row r="526" spans="1:28" x14ac:dyDescent="0.3">
      <c r="A526" s="46" t="s">
        <v>1087</v>
      </c>
      <c r="B526" t="s">
        <v>2591</v>
      </c>
      <c r="C526">
        <v>1</v>
      </c>
      <c r="D526">
        <v>0</v>
      </c>
      <c r="E526" s="44">
        <v>4170704</v>
      </c>
      <c r="F526" s="44">
        <v>0</v>
      </c>
      <c r="G526" s="44">
        <v>323352</v>
      </c>
      <c r="H526" s="44">
        <v>0</v>
      </c>
      <c r="I526" s="44">
        <v>769610</v>
      </c>
      <c r="J526" s="44">
        <v>962870</v>
      </c>
      <c r="K526" s="44">
        <v>0</v>
      </c>
      <c r="L526" s="44">
        <v>0</v>
      </c>
      <c r="M526" s="44">
        <v>0</v>
      </c>
      <c r="N526" s="44">
        <v>0</v>
      </c>
      <c r="O526" s="44">
        <v>0</v>
      </c>
      <c r="P526" s="44">
        <v>304161</v>
      </c>
      <c r="Q526" s="44">
        <v>256321</v>
      </c>
      <c r="R526" s="44">
        <v>69886</v>
      </c>
      <c r="S526" s="44">
        <v>10441</v>
      </c>
      <c r="T526" s="44">
        <v>4356</v>
      </c>
      <c r="U526" s="44">
        <v>63667</v>
      </c>
      <c r="V526" s="44">
        <v>9682</v>
      </c>
      <c r="W526" s="44">
        <v>0</v>
      </c>
      <c r="X526" s="44">
        <v>30166</v>
      </c>
      <c r="Y526" s="44">
        <v>0</v>
      </c>
      <c r="Z526" s="44">
        <v>0</v>
      </c>
      <c r="AA526" s="44">
        <v>6975216</v>
      </c>
      <c r="AB526" s="44">
        <v>0</v>
      </c>
    </row>
    <row r="527" spans="1:28" x14ac:dyDescent="0.3">
      <c r="A527" s="46" t="s">
        <v>1159</v>
      </c>
      <c r="B527" t="s">
        <v>2592</v>
      </c>
      <c r="C527">
        <v>1</v>
      </c>
      <c r="D527">
        <v>0</v>
      </c>
      <c r="E527" s="44">
        <v>35914835</v>
      </c>
      <c r="F527" s="44">
        <v>0</v>
      </c>
      <c r="G527" s="44">
        <v>2794176</v>
      </c>
      <c r="H527" s="44">
        <v>0</v>
      </c>
      <c r="I527" s="44">
        <v>6054124</v>
      </c>
      <c r="J527" s="44">
        <v>7379439</v>
      </c>
      <c r="K527" s="44">
        <v>1818483</v>
      </c>
      <c r="L527" s="44">
        <v>0</v>
      </c>
      <c r="M527" s="44">
        <v>0</v>
      </c>
      <c r="N527" s="44">
        <v>0</v>
      </c>
      <c r="O527" s="44">
        <v>0</v>
      </c>
      <c r="P527" s="44">
        <v>1933746</v>
      </c>
      <c r="Q527" s="44">
        <v>1095861</v>
      </c>
      <c r="R527" s="44">
        <v>616494</v>
      </c>
      <c r="S527" s="44">
        <v>62991</v>
      </c>
      <c r="T527" s="44">
        <v>26281</v>
      </c>
      <c r="U527" s="44">
        <v>258688</v>
      </c>
      <c r="V527" s="44">
        <v>59327</v>
      </c>
      <c r="W527" s="44">
        <v>0</v>
      </c>
      <c r="X527" s="44">
        <v>624380</v>
      </c>
      <c r="Y527" s="44">
        <v>0</v>
      </c>
      <c r="Z527" s="44">
        <v>0</v>
      </c>
      <c r="AA527" s="44">
        <v>58638825</v>
      </c>
      <c r="AB527" s="44">
        <v>527035</v>
      </c>
    </row>
    <row r="528" spans="1:28" x14ac:dyDescent="0.3">
      <c r="A528" s="46" t="s">
        <v>1083</v>
      </c>
      <c r="B528" t="s">
        <v>2593</v>
      </c>
      <c r="C528">
        <v>1</v>
      </c>
      <c r="D528">
        <v>0</v>
      </c>
      <c r="E528" s="44">
        <v>2123117</v>
      </c>
      <c r="F528" s="44">
        <v>0</v>
      </c>
      <c r="G528" s="44">
        <v>143681</v>
      </c>
      <c r="H528" s="44">
        <v>514</v>
      </c>
      <c r="I528" s="44">
        <v>136270</v>
      </c>
      <c r="J528" s="44">
        <v>404848</v>
      </c>
      <c r="K528" s="44">
        <v>0</v>
      </c>
      <c r="L528" s="44">
        <v>0</v>
      </c>
      <c r="M528" s="44">
        <v>0</v>
      </c>
      <c r="N528" s="44">
        <v>0</v>
      </c>
      <c r="O528" s="44">
        <v>0</v>
      </c>
      <c r="P528" s="44">
        <v>341647</v>
      </c>
      <c r="Q528" s="44">
        <v>117866</v>
      </c>
      <c r="R528" s="44">
        <v>17976</v>
      </c>
      <c r="S528" s="44">
        <v>27099</v>
      </c>
      <c r="T528" s="44">
        <v>11306</v>
      </c>
      <c r="U528" s="44">
        <v>80036</v>
      </c>
      <c r="V528" s="44">
        <v>0</v>
      </c>
      <c r="W528" s="44">
        <v>0</v>
      </c>
      <c r="X528" s="44">
        <v>54000</v>
      </c>
      <c r="Y528" s="44">
        <v>16426</v>
      </c>
      <c r="Z528" s="44">
        <v>0</v>
      </c>
      <c r="AA528" s="44">
        <v>3474786</v>
      </c>
      <c r="AB528" s="44">
        <v>0</v>
      </c>
    </row>
    <row r="529" spans="1:28" x14ac:dyDescent="0.3">
      <c r="A529" s="46" t="s">
        <v>1053</v>
      </c>
      <c r="B529" t="s">
        <v>2594</v>
      </c>
      <c r="C529">
        <v>1</v>
      </c>
      <c r="D529">
        <v>0</v>
      </c>
      <c r="E529" s="44">
        <v>201693</v>
      </c>
      <c r="F529" s="44">
        <v>0</v>
      </c>
      <c r="G529" s="44">
        <v>50000</v>
      </c>
      <c r="H529" s="44">
        <v>0</v>
      </c>
      <c r="I529" s="44">
        <v>17195</v>
      </c>
      <c r="J529" s="44">
        <v>12306</v>
      </c>
      <c r="K529" s="44">
        <v>0</v>
      </c>
      <c r="L529" s="44">
        <v>0</v>
      </c>
      <c r="M529" s="44">
        <v>0</v>
      </c>
      <c r="N529" s="44">
        <v>0</v>
      </c>
      <c r="O529" s="44">
        <v>0</v>
      </c>
      <c r="P529" s="44">
        <v>67042</v>
      </c>
      <c r="Q529" s="44">
        <v>0</v>
      </c>
      <c r="R529" s="44">
        <v>0</v>
      </c>
      <c r="S529" s="44">
        <v>974</v>
      </c>
      <c r="T529" s="44">
        <v>406</v>
      </c>
      <c r="U529" s="44">
        <v>7864</v>
      </c>
      <c r="V529" s="44">
        <v>0</v>
      </c>
      <c r="W529" s="44">
        <v>0</v>
      </c>
      <c r="X529" s="44">
        <v>32400</v>
      </c>
      <c r="Y529" s="44">
        <v>1457</v>
      </c>
      <c r="Z529" s="44">
        <v>0</v>
      </c>
      <c r="AA529" s="44">
        <v>391337</v>
      </c>
      <c r="AB529" s="44">
        <v>0</v>
      </c>
    </row>
    <row r="530" spans="1:28" x14ac:dyDescent="0.3">
      <c r="A530" s="46" t="s">
        <v>1167</v>
      </c>
      <c r="B530" t="s">
        <v>2595</v>
      </c>
      <c r="C530">
        <v>1</v>
      </c>
      <c r="D530">
        <v>0</v>
      </c>
      <c r="E530" s="44">
        <v>792065</v>
      </c>
      <c r="F530" s="44">
        <v>0</v>
      </c>
      <c r="G530" s="44">
        <v>342209</v>
      </c>
      <c r="H530" s="44">
        <v>1262</v>
      </c>
      <c r="I530" s="44">
        <v>59359</v>
      </c>
      <c r="J530" s="44">
        <v>26087</v>
      </c>
      <c r="K530" s="44">
        <v>0</v>
      </c>
      <c r="L530" s="44">
        <v>0</v>
      </c>
      <c r="M530" s="44">
        <v>0</v>
      </c>
      <c r="N530" s="44">
        <v>0</v>
      </c>
      <c r="O530" s="44">
        <v>0</v>
      </c>
      <c r="P530" s="44">
        <v>213573</v>
      </c>
      <c r="Q530" s="44">
        <v>161316</v>
      </c>
      <c r="R530" s="44">
        <v>20760</v>
      </c>
      <c r="S530" s="44">
        <v>10022</v>
      </c>
      <c r="T530" s="44">
        <v>4181</v>
      </c>
      <c r="U530" s="44">
        <v>57668</v>
      </c>
      <c r="V530" s="44">
        <v>0</v>
      </c>
      <c r="W530" s="44">
        <v>0</v>
      </c>
      <c r="X530" s="44">
        <v>62100</v>
      </c>
      <c r="Y530" s="44">
        <v>0</v>
      </c>
      <c r="Z530" s="44">
        <v>0</v>
      </c>
      <c r="AA530" s="44">
        <v>1750602</v>
      </c>
      <c r="AB530" s="44">
        <v>0</v>
      </c>
    </row>
    <row r="531" spans="1:28" x14ac:dyDescent="0.3">
      <c r="A531" s="46" t="s">
        <v>1149</v>
      </c>
      <c r="B531" t="s">
        <v>2596</v>
      </c>
      <c r="C531">
        <v>1</v>
      </c>
      <c r="D531">
        <v>0</v>
      </c>
      <c r="E531" s="44">
        <v>1288790</v>
      </c>
      <c r="F531" s="44">
        <v>0</v>
      </c>
      <c r="G531" s="44">
        <v>165430</v>
      </c>
      <c r="H531" s="44">
        <v>0</v>
      </c>
      <c r="I531" s="44">
        <v>77969</v>
      </c>
      <c r="J531" s="44">
        <v>10192</v>
      </c>
      <c r="K531" s="44">
        <v>0</v>
      </c>
      <c r="L531" s="44">
        <v>0</v>
      </c>
      <c r="M531" s="44">
        <v>0</v>
      </c>
      <c r="N531" s="44">
        <v>0</v>
      </c>
      <c r="O531" s="44">
        <v>0</v>
      </c>
      <c r="P531" s="44">
        <v>210463</v>
      </c>
      <c r="Q531" s="44">
        <v>1610</v>
      </c>
      <c r="R531" s="44">
        <v>5926</v>
      </c>
      <c r="S531" s="44">
        <v>13946</v>
      </c>
      <c r="T531" s="44">
        <v>5819</v>
      </c>
      <c r="U531" s="44">
        <v>56211</v>
      </c>
      <c r="V531" s="44">
        <v>0</v>
      </c>
      <c r="W531" s="44">
        <v>0</v>
      </c>
      <c r="X531" s="44">
        <v>0</v>
      </c>
      <c r="Y531" s="44">
        <v>0</v>
      </c>
      <c r="Z531" s="44">
        <v>0</v>
      </c>
      <c r="AA531" s="44">
        <v>1836356</v>
      </c>
      <c r="AB531" s="44">
        <v>0</v>
      </c>
    </row>
    <row r="532" spans="1:28" x14ac:dyDescent="0.3">
      <c r="A532" s="46" t="s">
        <v>1125</v>
      </c>
      <c r="B532" t="s">
        <v>2597</v>
      </c>
      <c r="C532">
        <v>1</v>
      </c>
      <c r="D532">
        <v>0</v>
      </c>
      <c r="E532" s="44">
        <v>498148</v>
      </c>
      <c r="F532" s="44">
        <v>0</v>
      </c>
      <c r="G532" s="44">
        <v>169986</v>
      </c>
      <c r="H532" s="44">
        <v>0</v>
      </c>
      <c r="I532" s="44">
        <v>88597</v>
      </c>
      <c r="J532" s="44">
        <v>0</v>
      </c>
      <c r="K532" s="44">
        <v>0</v>
      </c>
      <c r="L532" s="44">
        <v>0</v>
      </c>
      <c r="M532" s="44">
        <v>0</v>
      </c>
      <c r="N532" s="44">
        <v>0</v>
      </c>
      <c r="O532" s="44">
        <v>0</v>
      </c>
      <c r="P532" s="44">
        <v>114285</v>
      </c>
      <c r="Q532" s="44">
        <v>0</v>
      </c>
      <c r="R532" s="44">
        <v>0</v>
      </c>
      <c r="S532" s="44">
        <v>4344</v>
      </c>
      <c r="T532" s="44">
        <v>1813</v>
      </c>
      <c r="U532" s="44">
        <v>24174</v>
      </c>
      <c r="V532" s="44">
        <v>0</v>
      </c>
      <c r="W532" s="44">
        <v>0</v>
      </c>
      <c r="X532" s="44">
        <v>33750</v>
      </c>
      <c r="Y532" s="44">
        <v>0</v>
      </c>
      <c r="Z532" s="44">
        <v>0</v>
      </c>
      <c r="AA532" s="44">
        <v>935097</v>
      </c>
      <c r="AB532" s="44">
        <v>0</v>
      </c>
    </row>
    <row r="533" spans="1:28" x14ac:dyDescent="0.3">
      <c r="A533" s="46" t="s">
        <v>1093</v>
      </c>
      <c r="B533" t="s">
        <v>2598</v>
      </c>
      <c r="C533">
        <v>1</v>
      </c>
      <c r="D533">
        <v>0</v>
      </c>
      <c r="E533" s="44">
        <v>8358025</v>
      </c>
      <c r="F533" s="44">
        <v>0</v>
      </c>
      <c r="G533" s="44">
        <v>1046049</v>
      </c>
      <c r="H533" s="44">
        <v>0</v>
      </c>
      <c r="I533" s="44">
        <v>1802682</v>
      </c>
      <c r="J533" s="44">
        <v>436312</v>
      </c>
      <c r="K533" s="44">
        <v>0</v>
      </c>
      <c r="L533" s="44">
        <v>0</v>
      </c>
      <c r="M533" s="44">
        <v>0</v>
      </c>
      <c r="N533" s="44">
        <v>0</v>
      </c>
      <c r="O533" s="44">
        <v>0</v>
      </c>
      <c r="P533" s="44">
        <v>1160390</v>
      </c>
      <c r="Q533" s="44">
        <v>303496</v>
      </c>
      <c r="R533" s="44">
        <v>150294</v>
      </c>
      <c r="S533" s="44">
        <v>31054</v>
      </c>
      <c r="T533" s="44">
        <v>12956</v>
      </c>
      <c r="U533" s="44">
        <v>130305</v>
      </c>
      <c r="V533" s="44">
        <v>23428</v>
      </c>
      <c r="W533" s="44">
        <v>0</v>
      </c>
      <c r="X533" s="44">
        <v>0</v>
      </c>
      <c r="Y533" s="44">
        <v>0</v>
      </c>
      <c r="Z533" s="44">
        <v>0</v>
      </c>
      <c r="AA533" s="44">
        <v>13454991</v>
      </c>
      <c r="AB533" s="44">
        <v>0</v>
      </c>
    </row>
    <row r="534" spans="1:28" x14ac:dyDescent="0.3">
      <c r="A534" s="46" t="s">
        <v>1073</v>
      </c>
      <c r="B534" t="s">
        <v>1961</v>
      </c>
      <c r="C534">
        <v>1</v>
      </c>
      <c r="D534">
        <v>0</v>
      </c>
      <c r="E534" s="44">
        <v>1881858</v>
      </c>
      <c r="F534" s="44">
        <v>0</v>
      </c>
      <c r="G534" s="44">
        <v>155612</v>
      </c>
      <c r="H534" s="44">
        <v>0</v>
      </c>
      <c r="I534" s="44">
        <v>223678</v>
      </c>
      <c r="J534" s="44">
        <v>536306</v>
      </c>
      <c r="K534" s="44">
        <v>0</v>
      </c>
      <c r="L534" s="44">
        <v>0</v>
      </c>
      <c r="M534" s="44">
        <v>0</v>
      </c>
      <c r="N534" s="44">
        <v>0</v>
      </c>
      <c r="O534" s="44">
        <v>0</v>
      </c>
      <c r="P534" s="44">
        <v>1098869</v>
      </c>
      <c r="Q534" s="44">
        <v>18373</v>
      </c>
      <c r="R534" s="44">
        <v>50306</v>
      </c>
      <c r="S534" s="44">
        <v>24552</v>
      </c>
      <c r="T534" s="44">
        <v>10244</v>
      </c>
      <c r="U534" s="44">
        <v>103802</v>
      </c>
      <c r="V534" s="44">
        <v>0</v>
      </c>
      <c r="W534" s="44">
        <v>0</v>
      </c>
      <c r="X534" s="44">
        <v>0</v>
      </c>
      <c r="Y534" s="44">
        <v>0</v>
      </c>
      <c r="Z534" s="44">
        <v>0</v>
      </c>
      <c r="AA534" s="44">
        <v>4103600</v>
      </c>
      <c r="AB534" s="44">
        <v>0</v>
      </c>
    </row>
    <row r="535" spans="1:28" x14ac:dyDescent="0.3">
      <c r="A535" s="46" t="s">
        <v>1109</v>
      </c>
      <c r="B535" t="s">
        <v>2599</v>
      </c>
      <c r="C535">
        <v>1</v>
      </c>
      <c r="D535">
        <v>0</v>
      </c>
      <c r="E535" s="44">
        <v>9703433</v>
      </c>
      <c r="F535" s="44">
        <v>0</v>
      </c>
      <c r="G535" s="44">
        <v>442003</v>
      </c>
      <c r="H535" s="44">
        <v>0</v>
      </c>
      <c r="I535" s="44">
        <v>3606683</v>
      </c>
      <c r="J535" s="44">
        <v>829515</v>
      </c>
      <c r="K535" s="44">
        <v>0</v>
      </c>
      <c r="L535" s="44">
        <v>0</v>
      </c>
      <c r="M535" s="44">
        <v>0</v>
      </c>
      <c r="N535" s="44">
        <v>0</v>
      </c>
      <c r="O535" s="44">
        <v>0</v>
      </c>
      <c r="P535" s="44">
        <v>2479436</v>
      </c>
      <c r="Q535" s="44">
        <v>800415</v>
      </c>
      <c r="R535" s="44">
        <v>405824</v>
      </c>
      <c r="S535" s="44">
        <v>75919</v>
      </c>
      <c r="T535" s="44">
        <v>31675</v>
      </c>
      <c r="U535" s="44">
        <v>320142</v>
      </c>
      <c r="V535" s="44">
        <v>36671</v>
      </c>
      <c r="W535" s="44">
        <v>0</v>
      </c>
      <c r="X535" s="44">
        <v>335605</v>
      </c>
      <c r="Y535" s="44">
        <v>168228</v>
      </c>
      <c r="Z535" s="44">
        <v>0</v>
      </c>
      <c r="AA535" s="44">
        <v>19235549</v>
      </c>
      <c r="AB535" s="44">
        <v>0</v>
      </c>
    </row>
    <row r="536" spans="1:28" x14ac:dyDescent="0.3">
      <c r="A536" s="46" t="s">
        <v>1131</v>
      </c>
      <c r="B536" t="s">
        <v>2600</v>
      </c>
      <c r="C536">
        <v>1</v>
      </c>
      <c r="D536">
        <v>0</v>
      </c>
      <c r="E536" s="44">
        <v>8994301</v>
      </c>
      <c r="F536" s="44">
        <v>0</v>
      </c>
      <c r="G536" s="44">
        <v>735742</v>
      </c>
      <c r="H536" s="44">
        <v>0</v>
      </c>
      <c r="I536" s="44">
        <v>1131304</v>
      </c>
      <c r="J536" s="44">
        <v>1279782</v>
      </c>
      <c r="K536" s="44">
        <v>0</v>
      </c>
      <c r="L536" s="44">
        <v>0</v>
      </c>
      <c r="M536" s="44">
        <v>0</v>
      </c>
      <c r="N536" s="44">
        <v>0</v>
      </c>
      <c r="O536" s="44">
        <v>0</v>
      </c>
      <c r="P536" s="44">
        <v>2413907</v>
      </c>
      <c r="Q536" s="44">
        <v>642900</v>
      </c>
      <c r="R536" s="44">
        <v>488540</v>
      </c>
      <c r="S536" s="44">
        <v>81461</v>
      </c>
      <c r="T536" s="44">
        <v>33988</v>
      </c>
      <c r="U536" s="44">
        <v>321249</v>
      </c>
      <c r="V536" s="44">
        <v>0</v>
      </c>
      <c r="W536" s="44">
        <v>0</v>
      </c>
      <c r="X536" s="44">
        <v>67372</v>
      </c>
      <c r="Y536" s="44">
        <v>0</v>
      </c>
      <c r="Z536" s="44">
        <v>0</v>
      </c>
      <c r="AA536" s="44">
        <v>16190546</v>
      </c>
      <c r="AB536" s="44">
        <v>0</v>
      </c>
    </row>
    <row r="537" spans="1:28" x14ac:dyDescent="0.3">
      <c r="A537" s="46" t="s">
        <v>1101</v>
      </c>
      <c r="B537" t="s">
        <v>1964</v>
      </c>
      <c r="C537">
        <v>1</v>
      </c>
      <c r="D537">
        <v>0</v>
      </c>
      <c r="E537" s="44">
        <v>19440351</v>
      </c>
      <c r="F537" s="44">
        <v>0</v>
      </c>
      <c r="G537" s="44">
        <v>1355779</v>
      </c>
      <c r="H537" s="44">
        <v>0</v>
      </c>
      <c r="I537" s="44">
        <v>4653481</v>
      </c>
      <c r="J537" s="44">
        <v>3312290</v>
      </c>
      <c r="K537" s="44">
        <v>0</v>
      </c>
      <c r="L537" s="44">
        <v>0</v>
      </c>
      <c r="M537" s="44">
        <v>0</v>
      </c>
      <c r="N537" s="44">
        <v>0</v>
      </c>
      <c r="O537" s="44">
        <v>0</v>
      </c>
      <c r="P537" s="44">
        <v>1721168</v>
      </c>
      <c r="Q537" s="44">
        <v>1074175</v>
      </c>
      <c r="R537" s="44">
        <v>745341</v>
      </c>
      <c r="S537" s="44">
        <v>120319</v>
      </c>
      <c r="T537" s="44">
        <v>50200</v>
      </c>
      <c r="U537" s="44">
        <v>476543</v>
      </c>
      <c r="V537" s="44">
        <v>42374</v>
      </c>
      <c r="W537" s="44">
        <v>0</v>
      </c>
      <c r="X537" s="44">
        <v>588745</v>
      </c>
      <c r="Y537" s="44">
        <v>0</v>
      </c>
      <c r="Z537" s="44">
        <v>0</v>
      </c>
      <c r="AA537" s="44">
        <v>33580766</v>
      </c>
      <c r="AB537" s="44">
        <v>0</v>
      </c>
    </row>
    <row r="538" spans="1:28" x14ac:dyDescent="0.3">
      <c r="A538" s="46" t="s">
        <v>1105</v>
      </c>
      <c r="B538" t="s">
        <v>2601</v>
      </c>
      <c r="C538">
        <v>1</v>
      </c>
      <c r="D538">
        <v>0</v>
      </c>
      <c r="E538" s="44">
        <v>9411808</v>
      </c>
      <c r="F538" s="44">
        <v>0</v>
      </c>
      <c r="G538" s="44">
        <v>627527</v>
      </c>
      <c r="H538" s="44">
        <v>0</v>
      </c>
      <c r="I538" s="44">
        <v>2081945</v>
      </c>
      <c r="J538" s="44">
        <v>1357313</v>
      </c>
      <c r="K538" s="44">
        <v>0</v>
      </c>
      <c r="L538" s="44">
        <v>0</v>
      </c>
      <c r="M538" s="44">
        <v>0</v>
      </c>
      <c r="N538" s="44">
        <v>0</v>
      </c>
      <c r="O538" s="44">
        <v>0</v>
      </c>
      <c r="P538" s="44">
        <v>1387381</v>
      </c>
      <c r="Q538" s="44">
        <v>275832</v>
      </c>
      <c r="R538" s="44">
        <v>407970</v>
      </c>
      <c r="S538" s="44">
        <v>45734</v>
      </c>
      <c r="T538" s="44">
        <v>19081</v>
      </c>
      <c r="U538" s="44">
        <v>183488</v>
      </c>
      <c r="V538" s="44">
        <v>32582</v>
      </c>
      <c r="W538" s="44">
        <v>0</v>
      </c>
      <c r="X538" s="44">
        <v>172800</v>
      </c>
      <c r="Y538" s="44">
        <v>0</v>
      </c>
      <c r="Z538" s="44">
        <v>0</v>
      </c>
      <c r="AA538" s="44">
        <v>16003461</v>
      </c>
      <c r="AB538" s="44">
        <v>0</v>
      </c>
    </row>
    <row r="539" spans="1:28" x14ac:dyDescent="0.3">
      <c r="A539" s="46" t="s">
        <v>1075</v>
      </c>
      <c r="B539" t="s">
        <v>2602</v>
      </c>
      <c r="C539">
        <v>1</v>
      </c>
      <c r="D539">
        <v>0</v>
      </c>
      <c r="E539" s="44">
        <v>23021632</v>
      </c>
      <c r="F539" s="44">
        <v>0</v>
      </c>
      <c r="G539" s="44">
        <v>3253567</v>
      </c>
      <c r="H539" s="44">
        <v>0</v>
      </c>
      <c r="I539" s="44">
        <v>5761729</v>
      </c>
      <c r="J539" s="44">
        <v>4783783</v>
      </c>
      <c r="K539" s="44">
        <v>0</v>
      </c>
      <c r="L539" s="44">
        <v>0</v>
      </c>
      <c r="M539" s="44">
        <v>0</v>
      </c>
      <c r="N539" s="44">
        <v>0</v>
      </c>
      <c r="O539" s="44">
        <v>0</v>
      </c>
      <c r="P539" s="44">
        <v>2267123</v>
      </c>
      <c r="Q539" s="44">
        <v>704080</v>
      </c>
      <c r="R539" s="44">
        <v>592341</v>
      </c>
      <c r="S539" s="44">
        <v>91033</v>
      </c>
      <c r="T539" s="44">
        <v>37981</v>
      </c>
      <c r="U539" s="44">
        <v>357597</v>
      </c>
      <c r="V539" s="44">
        <v>65443</v>
      </c>
      <c r="W539" s="44">
        <v>0</v>
      </c>
      <c r="X539" s="44">
        <v>378000</v>
      </c>
      <c r="Y539" s="44">
        <v>0</v>
      </c>
      <c r="Z539" s="44">
        <v>0</v>
      </c>
      <c r="AA539" s="44">
        <v>41314309</v>
      </c>
      <c r="AB539" s="44">
        <v>0</v>
      </c>
    </row>
    <row r="540" spans="1:28" x14ac:dyDescent="0.3">
      <c r="A540" s="46" t="s">
        <v>1161</v>
      </c>
      <c r="B540" t="s">
        <v>2603</v>
      </c>
      <c r="C540">
        <v>1</v>
      </c>
      <c r="D540">
        <v>0</v>
      </c>
      <c r="E540" s="44">
        <v>21753298</v>
      </c>
      <c r="F540" s="44">
        <v>0</v>
      </c>
      <c r="G540" s="44">
        <v>2827798</v>
      </c>
      <c r="H540" s="44">
        <v>0</v>
      </c>
      <c r="I540" s="44">
        <v>4990706</v>
      </c>
      <c r="J540" s="44">
        <v>2292751</v>
      </c>
      <c r="K540" s="44">
        <v>0</v>
      </c>
      <c r="L540" s="44">
        <v>0</v>
      </c>
      <c r="M540" s="44">
        <v>0</v>
      </c>
      <c r="N540" s="44">
        <v>0</v>
      </c>
      <c r="O540" s="44">
        <v>0</v>
      </c>
      <c r="P540" s="44">
        <v>2740745</v>
      </c>
      <c r="Q540" s="44">
        <v>1123748</v>
      </c>
      <c r="R540" s="44">
        <v>1062581</v>
      </c>
      <c r="S540" s="44">
        <v>128633</v>
      </c>
      <c r="T540" s="44">
        <v>53669</v>
      </c>
      <c r="U540" s="44">
        <v>373616</v>
      </c>
      <c r="V540" s="44">
        <v>101201</v>
      </c>
      <c r="W540" s="44">
        <v>0</v>
      </c>
      <c r="X540" s="44">
        <v>280825</v>
      </c>
      <c r="Y540" s="44">
        <v>0</v>
      </c>
      <c r="Z540" s="44">
        <v>0</v>
      </c>
      <c r="AA540" s="44">
        <v>37729571</v>
      </c>
      <c r="AB540" s="44">
        <v>176371</v>
      </c>
    </row>
    <row r="541" spans="1:28" x14ac:dyDescent="0.3">
      <c r="A541" s="46" t="s">
        <v>1059</v>
      </c>
      <c r="B541" t="s">
        <v>2604</v>
      </c>
      <c r="C541">
        <v>1</v>
      </c>
      <c r="D541">
        <v>0</v>
      </c>
      <c r="E541" s="44">
        <v>31956509</v>
      </c>
      <c r="F541" s="44">
        <v>0</v>
      </c>
      <c r="G541" s="44">
        <v>2717904</v>
      </c>
      <c r="H541" s="44">
        <v>0</v>
      </c>
      <c r="I541" s="44">
        <v>4482213</v>
      </c>
      <c r="J541" s="44">
        <v>3204178</v>
      </c>
      <c r="K541" s="44">
        <v>0</v>
      </c>
      <c r="L541" s="44">
        <v>0</v>
      </c>
      <c r="M541" s="44">
        <v>0</v>
      </c>
      <c r="N541" s="44">
        <v>0</v>
      </c>
      <c r="O541" s="44">
        <v>0</v>
      </c>
      <c r="P541" s="44">
        <v>1804425</v>
      </c>
      <c r="Q541" s="44">
        <v>1665178</v>
      </c>
      <c r="R541" s="44">
        <v>416650</v>
      </c>
      <c r="S541" s="44">
        <v>97085</v>
      </c>
      <c r="T541" s="44">
        <v>40506</v>
      </c>
      <c r="U541" s="44">
        <v>369363</v>
      </c>
      <c r="V541" s="44">
        <v>98182</v>
      </c>
      <c r="W541" s="44">
        <v>0</v>
      </c>
      <c r="X541" s="44">
        <v>2785585</v>
      </c>
      <c r="Y541" s="44">
        <v>0</v>
      </c>
      <c r="Z541" s="44">
        <v>0</v>
      </c>
      <c r="AA541" s="44">
        <v>49637778</v>
      </c>
      <c r="AB541" s="44">
        <v>757890</v>
      </c>
    </row>
    <row r="542" spans="1:28" x14ac:dyDescent="0.3">
      <c r="A542" s="46" t="s">
        <v>1111</v>
      </c>
      <c r="B542" t="s">
        <v>2605</v>
      </c>
      <c r="C542">
        <v>1</v>
      </c>
      <c r="D542">
        <v>0</v>
      </c>
      <c r="E542" s="44">
        <v>14794193</v>
      </c>
      <c r="F542" s="44">
        <v>0</v>
      </c>
      <c r="G542" s="44">
        <v>1027361</v>
      </c>
      <c r="H542" s="44">
        <v>0</v>
      </c>
      <c r="I542" s="44">
        <v>1903973</v>
      </c>
      <c r="J542" s="44">
        <v>2650651</v>
      </c>
      <c r="K542" s="44">
        <v>0</v>
      </c>
      <c r="L542" s="44">
        <v>0</v>
      </c>
      <c r="M542" s="44">
        <v>0</v>
      </c>
      <c r="N542" s="44">
        <v>0</v>
      </c>
      <c r="O542" s="44">
        <v>0</v>
      </c>
      <c r="P542" s="44">
        <v>972861</v>
      </c>
      <c r="Q542" s="44">
        <v>460562</v>
      </c>
      <c r="R542" s="44">
        <v>250160</v>
      </c>
      <c r="S542" s="44">
        <v>41345</v>
      </c>
      <c r="T542" s="44">
        <v>17250</v>
      </c>
      <c r="U542" s="44">
        <v>169333</v>
      </c>
      <c r="V542" s="44">
        <v>36936</v>
      </c>
      <c r="W542" s="44">
        <v>0</v>
      </c>
      <c r="X542" s="44">
        <v>0</v>
      </c>
      <c r="Y542" s="44">
        <v>0</v>
      </c>
      <c r="Z542" s="44">
        <v>0</v>
      </c>
      <c r="AA542" s="44">
        <v>22324625</v>
      </c>
      <c r="AB542" s="44">
        <v>0</v>
      </c>
    </row>
    <row r="543" spans="1:28" x14ac:dyDescent="0.3">
      <c r="A543" s="46" t="s">
        <v>1085</v>
      </c>
      <c r="B543" t="s">
        <v>2606</v>
      </c>
      <c r="C543">
        <v>1</v>
      </c>
      <c r="D543">
        <v>0</v>
      </c>
      <c r="E543" s="44">
        <v>26823253</v>
      </c>
      <c r="F543" s="44">
        <v>0</v>
      </c>
      <c r="G543" s="44">
        <v>1721431</v>
      </c>
      <c r="H543" s="44">
        <v>0</v>
      </c>
      <c r="I543" s="44">
        <v>2516634</v>
      </c>
      <c r="J543" s="44">
        <v>4113451</v>
      </c>
      <c r="K543" s="44">
        <v>0</v>
      </c>
      <c r="L543" s="44">
        <v>0</v>
      </c>
      <c r="M543" s="44">
        <v>0</v>
      </c>
      <c r="N543" s="44">
        <v>0</v>
      </c>
      <c r="O543" s="44">
        <v>0</v>
      </c>
      <c r="P543" s="44">
        <v>1793144</v>
      </c>
      <c r="Q543" s="44">
        <v>692531</v>
      </c>
      <c r="R543" s="44">
        <v>390193</v>
      </c>
      <c r="S543" s="44">
        <v>59366</v>
      </c>
      <c r="T543" s="44">
        <v>24769</v>
      </c>
      <c r="U543" s="44">
        <v>223039</v>
      </c>
      <c r="V543" s="44">
        <v>52364</v>
      </c>
      <c r="W543" s="44">
        <v>0</v>
      </c>
      <c r="X543" s="44">
        <v>218700</v>
      </c>
      <c r="Y543" s="44">
        <v>0</v>
      </c>
      <c r="Z543" s="44">
        <v>0</v>
      </c>
      <c r="AA543" s="44">
        <v>38628875</v>
      </c>
      <c r="AB543" s="44">
        <v>0</v>
      </c>
    </row>
    <row r="544" spans="1:28" x14ac:dyDescent="0.3">
      <c r="A544" s="46" t="s">
        <v>1151</v>
      </c>
      <c r="B544" t="s">
        <v>2607</v>
      </c>
      <c r="C544">
        <v>1</v>
      </c>
      <c r="D544">
        <v>0</v>
      </c>
      <c r="E544" s="44">
        <v>18637842</v>
      </c>
      <c r="F544" s="44">
        <v>0</v>
      </c>
      <c r="G544" s="44">
        <v>1729079</v>
      </c>
      <c r="H544" s="44">
        <v>0</v>
      </c>
      <c r="I544" s="44">
        <v>1512310</v>
      </c>
      <c r="J544" s="44">
        <v>2184555</v>
      </c>
      <c r="K544" s="44">
        <v>0</v>
      </c>
      <c r="L544" s="44">
        <v>0</v>
      </c>
      <c r="M544" s="44">
        <v>0</v>
      </c>
      <c r="N544" s="44">
        <v>0</v>
      </c>
      <c r="O544" s="44">
        <v>0</v>
      </c>
      <c r="P544" s="44">
        <v>1441534</v>
      </c>
      <c r="Q544" s="44">
        <v>448018</v>
      </c>
      <c r="R544" s="44">
        <v>121527</v>
      </c>
      <c r="S544" s="44">
        <v>43247</v>
      </c>
      <c r="T544" s="44">
        <v>18044</v>
      </c>
      <c r="U544" s="44">
        <v>168110</v>
      </c>
      <c r="V544" s="44">
        <v>38356</v>
      </c>
      <c r="W544" s="44">
        <v>0</v>
      </c>
      <c r="X544" s="44">
        <v>0</v>
      </c>
      <c r="Y544" s="44">
        <v>10766</v>
      </c>
      <c r="Z544" s="44">
        <v>0</v>
      </c>
      <c r="AA544" s="44">
        <v>26353388</v>
      </c>
      <c r="AB544" s="44">
        <v>0</v>
      </c>
    </row>
    <row r="545" spans="1:28" x14ac:dyDescent="0.3">
      <c r="A545" s="46" t="s">
        <v>1061</v>
      </c>
      <c r="B545" t="s">
        <v>1972</v>
      </c>
      <c r="C545">
        <v>1</v>
      </c>
      <c r="D545">
        <v>0</v>
      </c>
      <c r="E545" s="44">
        <v>10771161</v>
      </c>
      <c r="F545" s="44">
        <v>0</v>
      </c>
      <c r="G545" s="44">
        <v>1440718</v>
      </c>
      <c r="H545" s="44">
        <v>0</v>
      </c>
      <c r="I545" s="44">
        <v>642603</v>
      </c>
      <c r="J545" s="44">
        <v>2913321</v>
      </c>
      <c r="K545" s="44">
        <v>0</v>
      </c>
      <c r="L545" s="44">
        <v>0</v>
      </c>
      <c r="M545" s="44">
        <v>0</v>
      </c>
      <c r="N545" s="44">
        <v>0</v>
      </c>
      <c r="O545" s="44">
        <v>0</v>
      </c>
      <c r="P545" s="44">
        <v>1290521</v>
      </c>
      <c r="Q545" s="44">
        <v>457029</v>
      </c>
      <c r="R545" s="44">
        <v>61097</v>
      </c>
      <c r="S545" s="44">
        <v>31593</v>
      </c>
      <c r="T545" s="44">
        <v>13181</v>
      </c>
      <c r="U545" s="44">
        <v>125121</v>
      </c>
      <c r="V545" s="44">
        <v>26999</v>
      </c>
      <c r="W545" s="44">
        <v>0</v>
      </c>
      <c r="X545" s="44">
        <v>0</v>
      </c>
      <c r="Y545" s="44">
        <v>44958</v>
      </c>
      <c r="Z545" s="44">
        <v>0</v>
      </c>
      <c r="AA545" s="44">
        <v>17818302</v>
      </c>
      <c r="AB545" s="44">
        <v>0</v>
      </c>
    </row>
    <row r="546" spans="1:28" x14ac:dyDescent="0.3">
      <c r="A546" s="46" t="s">
        <v>1107</v>
      </c>
      <c r="B546" t="s">
        <v>2608</v>
      </c>
      <c r="C546">
        <v>1</v>
      </c>
      <c r="D546">
        <v>0</v>
      </c>
      <c r="E546" s="44">
        <v>9345767</v>
      </c>
      <c r="F546" s="44">
        <v>0</v>
      </c>
      <c r="G546" s="44">
        <v>545250</v>
      </c>
      <c r="H546" s="44">
        <v>0</v>
      </c>
      <c r="I546" s="44">
        <v>1662566</v>
      </c>
      <c r="J546" s="44">
        <v>2308832</v>
      </c>
      <c r="K546" s="44">
        <v>0</v>
      </c>
      <c r="L546" s="44">
        <v>0</v>
      </c>
      <c r="M546" s="44">
        <v>0</v>
      </c>
      <c r="N546" s="44">
        <v>0</v>
      </c>
      <c r="O546" s="44">
        <v>0</v>
      </c>
      <c r="P546" s="44">
        <v>1254081</v>
      </c>
      <c r="Q546" s="44">
        <v>227450</v>
      </c>
      <c r="R546" s="44">
        <v>593523</v>
      </c>
      <c r="S546" s="44">
        <v>51366</v>
      </c>
      <c r="T546" s="44">
        <v>21431</v>
      </c>
      <c r="U546" s="44">
        <v>203467</v>
      </c>
      <c r="V546" s="44">
        <v>15683</v>
      </c>
      <c r="W546" s="44">
        <v>0</v>
      </c>
      <c r="X546" s="44">
        <v>0</v>
      </c>
      <c r="Y546" s="44">
        <v>33531</v>
      </c>
      <c r="Z546" s="44">
        <v>0</v>
      </c>
      <c r="AA546" s="44">
        <v>16262947</v>
      </c>
      <c r="AB546" s="44">
        <v>0</v>
      </c>
    </row>
    <row r="547" spans="1:28" x14ac:dyDescent="0.3">
      <c r="A547" s="46" t="s">
        <v>1077</v>
      </c>
      <c r="B547" t="s">
        <v>2609</v>
      </c>
      <c r="C547">
        <v>1</v>
      </c>
      <c r="D547">
        <v>0</v>
      </c>
      <c r="E547" s="44">
        <v>32610526</v>
      </c>
      <c r="F547" s="44">
        <v>0</v>
      </c>
      <c r="G547" s="44">
        <v>3199157</v>
      </c>
      <c r="H547" s="44">
        <v>0</v>
      </c>
      <c r="I547" s="44">
        <v>4734453</v>
      </c>
      <c r="J547" s="44">
        <v>8044774</v>
      </c>
      <c r="K547" s="44">
        <v>0</v>
      </c>
      <c r="L547" s="44">
        <v>0</v>
      </c>
      <c r="M547" s="44">
        <v>0</v>
      </c>
      <c r="N547" s="44">
        <v>0</v>
      </c>
      <c r="O547" s="44">
        <v>0</v>
      </c>
      <c r="P547" s="44">
        <v>3628401</v>
      </c>
      <c r="Q547" s="44">
        <v>1539353</v>
      </c>
      <c r="R547" s="44">
        <v>520595</v>
      </c>
      <c r="S547" s="44">
        <v>83903</v>
      </c>
      <c r="T547" s="44">
        <v>35006</v>
      </c>
      <c r="U547" s="44">
        <v>338607</v>
      </c>
      <c r="V547" s="44">
        <v>59097</v>
      </c>
      <c r="W547" s="44">
        <v>0</v>
      </c>
      <c r="X547" s="44">
        <v>396630</v>
      </c>
      <c r="Y547" s="44">
        <v>101341</v>
      </c>
      <c r="Z547" s="44">
        <v>0</v>
      </c>
      <c r="AA547" s="44">
        <v>55291843</v>
      </c>
      <c r="AB547" s="44">
        <v>0</v>
      </c>
    </row>
    <row r="548" spans="1:28" x14ac:dyDescent="0.3">
      <c r="A548" s="46" t="s">
        <v>1175</v>
      </c>
      <c r="B548" t="s">
        <v>2610</v>
      </c>
      <c r="C548">
        <v>1</v>
      </c>
      <c r="D548">
        <v>0</v>
      </c>
      <c r="E548" s="44">
        <v>24050024</v>
      </c>
      <c r="F548" s="44">
        <v>0</v>
      </c>
      <c r="G548" s="44">
        <v>1155461</v>
      </c>
      <c r="H548" s="44">
        <v>0</v>
      </c>
      <c r="I548" s="44">
        <v>2344971</v>
      </c>
      <c r="J548" s="44">
        <v>1817639</v>
      </c>
      <c r="K548" s="44">
        <v>0</v>
      </c>
      <c r="L548" s="44">
        <v>0</v>
      </c>
      <c r="M548" s="44">
        <v>0</v>
      </c>
      <c r="N548" s="44">
        <v>0</v>
      </c>
      <c r="O548" s="44">
        <v>0</v>
      </c>
      <c r="P548" s="44">
        <v>1264207</v>
      </c>
      <c r="Q548" s="44">
        <v>692319</v>
      </c>
      <c r="R548" s="44">
        <v>425942</v>
      </c>
      <c r="S548" s="44">
        <v>83109</v>
      </c>
      <c r="T548" s="44">
        <v>34675</v>
      </c>
      <c r="U548" s="44">
        <v>245640</v>
      </c>
      <c r="V548" s="44">
        <v>69144</v>
      </c>
      <c r="W548" s="44">
        <v>0</v>
      </c>
      <c r="X548" s="44">
        <v>0</v>
      </c>
      <c r="Y548" s="44">
        <v>91039</v>
      </c>
      <c r="Z548" s="44">
        <v>0</v>
      </c>
      <c r="AA548" s="44">
        <v>32274170</v>
      </c>
      <c r="AB548" s="44">
        <v>0</v>
      </c>
    </row>
    <row r="549" spans="1:28" x14ac:dyDescent="0.3">
      <c r="A549" s="46" t="s">
        <v>1063</v>
      </c>
      <c r="B549" t="s">
        <v>2611</v>
      </c>
      <c r="C549">
        <v>1</v>
      </c>
      <c r="D549">
        <v>0</v>
      </c>
      <c r="E549" s="44">
        <v>212754016</v>
      </c>
      <c r="F549" s="44">
        <v>0</v>
      </c>
      <c r="G549" s="44">
        <v>7048331</v>
      </c>
      <c r="H549" s="44">
        <v>0</v>
      </c>
      <c r="I549" s="44">
        <v>20916782</v>
      </c>
      <c r="J549" s="44">
        <v>15070739</v>
      </c>
      <c r="K549" s="44">
        <v>0</v>
      </c>
      <c r="L549" s="44">
        <v>0</v>
      </c>
      <c r="M549" s="44">
        <v>0</v>
      </c>
      <c r="N549" s="44">
        <v>0</v>
      </c>
      <c r="O549" s="44">
        <v>0</v>
      </c>
      <c r="P549" s="44">
        <v>6327331</v>
      </c>
      <c r="Q549" s="44">
        <v>11986135</v>
      </c>
      <c r="R549" s="44">
        <v>2219771</v>
      </c>
      <c r="S549" s="44">
        <v>295945</v>
      </c>
      <c r="T549" s="44">
        <v>123475</v>
      </c>
      <c r="U549" s="44">
        <v>1172281</v>
      </c>
      <c r="V549" s="44">
        <v>401600</v>
      </c>
      <c r="W549" s="44">
        <v>0</v>
      </c>
      <c r="X549" s="44">
        <v>8183623</v>
      </c>
      <c r="Y549" s="44">
        <v>0</v>
      </c>
      <c r="Z549" s="44">
        <v>0</v>
      </c>
      <c r="AA549" s="44">
        <v>286500029</v>
      </c>
      <c r="AB549" s="44">
        <v>5959943</v>
      </c>
    </row>
    <row r="550" spans="1:28" x14ac:dyDescent="0.3">
      <c r="A550" s="46" t="s">
        <v>1071</v>
      </c>
      <c r="B550" t="s">
        <v>2612</v>
      </c>
      <c r="C550">
        <v>1</v>
      </c>
      <c r="D550">
        <v>0</v>
      </c>
      <c r="E550" s="44">
        <v>78703759</v>
      </c>
      <c r="F550" s="44">
        <v>0</v>
      </c>
      <c r="G550" s="44">
        <v>7350865</v>
      </c>
      <c r="H550" s="44">
        <v>0</v>
      </c>
      <c r="I550" s="44">
        <v>9758854</v>
      </c>
      <c r="J550" s="44">
        <v>7512763</v>
      </c>
      <c r="K550" s="44">
        <v>0</v>
      </c>
      <c r="L550" s="44">
        <v>0</v>
      </c>
      <c r="M550" s="44">
        <v>0</v>
      </c>
      <c r="N550" s="44">
        <v>0</v>
      </c>
      <c r="O550" s="44">
        <v>0</v>
      </c>
      <c r="P550" s="44">
        <v>3498380</v>
      </c>
      <c r="Q550" s="44">
        <v>6077971</v>
      </c>
      <c r="R550" s="44">
        <v>992938</v>
      </c>
      <c r="S550" s="44">
        <v>119211</v>
      </c>
      <c r="T550" s="44">
        <v>49738</v>
      </c>
      <c r="U550" s="44">
        <v>475961</v>
      </c>
      <c r="V550" s="44">
        <v>155414</v>
      </c>
      <c r="W550" s="44">
        <v>0</v>
      </c>
      <c r="X550" s="44">
        <v>1608684</v>
      </c>
      <c r="Y550" s="44">
        <v>0</v>
      </c>
      <c r="Z550" s="44">
        <v>2459141</v>
      </c>
      <c r="AA550" s="44">
        <v>118763679</v>
      </c>
      <c r="AB550" s="44">
        <v>2032346</v>
      </c>
    </row>
    <row r="551" spans="1:28" x14ac:dyDescent="0.3">
      <c r="A551" s="46" t="s">
        <v>1095</v>
      </c>
      <c r="B551" t="s">
        <v>2613</v>
      </c>
      <c r="C551">
        <v>1</v>
      </c>
      <c r="D551">
        <v>0</v>
      </c>
      <c r="E551" s="44">
        <v>202883</v>
      </c>
      <c r="F551" s="44">
        <v>0</v>
      </c>
      <c r="G551" s="44">
        <v>50000</v>
      </c>
      <c r="H551" s="44">
        <v>0</v>
      </c>
      <c r="I551" s="44">
        <v>46836</v>
      </c>
      <c r="J551" s="44">
        <v>17398</v>
      </c>
      <c r="K551" s="44">
        <v>0</v>
      </c>
      <c r="L551" s="44">
        <v>0</v>
      </c>
      <c r="M551" s="44">
        <v>0</v>
      </c>
      <c r="N551" s="44">
        <v>0</v>
      </c>
      <c r="O551" s="44">
        <v>0</v>
      </c>
      <c r="P551" s="44">
        <v>66455</v>
      </c>
      <c r="Q551" s="44">
        <v>0</v>
      </c>
      <c r="R551" s="44">
        <v>0</v>
      </c>
      <c r="S551" s="44">
        <v>449</v>
      </c>
      <c r="T551" s="44">
        <v>188</v>
      </c>
      <c r="U551" s="44">
        <v>1340</v>
      </c>
      <c r="V551" s="44">
        <v>0</v>
      </c>
      <c r="W551" s="44">
        <v>0</v>
      </c>
      <c r="X551" s="44">
        <v>0</v>
      </c>
      <c r="Y551" s="44">
        <v>0</v>
      </c>
      <c r="Z551" s="44">
        <v>0</v>
      </c>
      <c r="AA551" s="44">
        <v>385549</v>
      </c>
      <c r="AB551" s="44">
        <v>0</v>
      </c>
    </row>
    <row r="552" spans="1:28" x14ac:dyDescent="0.3">
      <c r="A552" s="46" t="s">
        <v>1155</v>
      </c>
      <c r="B552" t="s">
        <v>1979</v>
      </c>
      <c r="C552">
        <v>1</v>
      </c>
      <c r="D552">
        <v>0</v>
      </c>
      <c r="E552" s="44">
        <v>6490820</v>
      </c>
      <c r="F552" s="44">
        <v>0</v>
      </c>
      <c r="G552" s="44">
        <v>1167111</v>
      </c>
      <c r="H552" s="44">
        <v>0</v>
      </c>
      <c r="I552" s="44">
        <v>1610104</v>
      </c>
      <c r="J552" s="44">
        <v>1999339</v>
      </c>
      <c r="K552" s="44">
        <v>92375</v>
      </c>
      <c r="L552" s="44">
        <v>0</v>
      </c>
      <c r="M552" s="44">
        <v>0</v>
      </c>
      <c r="N552" s="44">
        <v>0</v>
      </c>
      <c r="O552" s="44">
        <v>0</v>
      </c>
      <c r="P552" s="44">
        <v>961244</v>
      </c>
      <c r="Q552" s="44">
        <v>200718</v>
      </c>
      <c r="R552" s="44">
        <v>86597</v>
      </c>
      <c r="S552" s="44">
        <v>30649</v>
      </c>
      <c r="T552" s="44">
        <v>12788</v>
      </c>
      <c r="U552" s="44">
        <v>120927</v>
      </c>
      <c r="V552" s="44">
        <v>16636</v>
      </c>
      <c r="W552" s="44">
        <v>0</v>
      </c>
      <c r="X552" s="44">
        <v>0</v>
      </c>
      <c r="Y552" s="44">
        <v>0</v>
      </c>
      <c r="Z552" s="44">
        <v>0</v>
      </c>
      <c r="AA552" s="44">
        <v>12789308</v>
      </c>
      <c r="AB552" s="44">
        <v>0</v>
      </c>
    </row>
    <row r="553" spans="1:28" x14ac:dyDescent="0.3">
      <c r="A553" s="46" t="s">
        <v>1143</v>
      </c>
      <c r="B553" t="s">
        <v>2614</v>
      </c>
      <c r="C553">
        <v>1</v>
      </c>
      <c r="D553">
        <v>0</v>
      </c>
      <c r="E553" s="44">
        <v>17218765</v>
      </c>
      <c r="F553" s="44">
        <v>1353570</v>
      </c>
      <c r="G553" s="44">
        <v>2256813</v>
      </c>
      <c r="H553" s="44">
        <v>0</v>
      </c>
      <c r="I553" s="44">
        <v>5093532</v>
      </c>
      <c r="J553" s="44">
        <v>2859558</v>
      </c>
      <c r="K553" s="44">
        <v>0</v>
      </c>
      <c r="L553" s="44">
        <v>0</v>
      </c>
      <c r="M553" s="44">
        <v>0</v>
      </c>
      <c r="N553" s="44">
        <v>0</v>
      </c>
      <c r="O553" s="44">
        <v>0</v>
      </c>
      <c r="P553" s="44">
        <v>1859455</v>
      </c>
      <c r="Q553" s="44">
        <v>1553330</v>
      </c>
      <c r="R553" s="44">
        <v>165173</v>
      </c>
      <c r="S553" s="44">
        <v>100111</v>
      </c>
      <c r="T553" s="44">
        <v>41769</v>
      </c>
      <c r="U553" s="44">
        <v>380373</v>
      </c>
      <c r="V553" s="44">
        <v>58869</v>
      </c>
      <c r="W553" s="44">
        <v>0</v>
      </c>
      <c r="X553" s="44">
        <v>673254</v>
      </c>
      <c r="Y553" s="44">
        <v>0</v>
      </c>
      <c r="Z553" s="44">
        <v>0</v>
      </c>
      <c r="AA553" s="44">
        <v>33614572</v>
      </c>
      <c r="AB553" s="44">
        <v>305458</v>
      </c>
    </row>
    <row r="554" spans="1:28" x14ac:dyDescent="0.3">
      <c r="A554" s="46" t="s">
        <v>1153</v>
      </c>
      <c r="B554" t="s">
        <v>1981</v>
      </c>
      <c r="C554">
        <v>1</v>
      </c>
      <c r="D554">
        <v>0</v>
      </c>
      <c r="E554" s="44">
        <v>397353</v>
      </c>
      <c r="F554" s="44">
        <v>0</v>
      </c>
      <c r="G554" s="44">
        <v>100000</v>
      </c>
      <c r="H554" s="44">
        <v>0</v>
      </c>
      <c r="I554" s="44">
        <v>22957</v>
      </c>
      <c r="J554" s="44">
        <v>67897</v>
      </c>
      <c r="K554" s="44">
        <v>0</v>
      </c>
      <c r="L554" s="44">
        <v>0</v>
      </c>
      <c r="M554" s="44">
        <v>0</v>
      </c>
      <c r="N554" s="44">
        <v>0</v>
      </c>
      <c r="O554" s="44">
        <v>0</v>
      </c>
      <c r="P554" s="44">
        <v>51871</v>
      </c>
      <c r="Q554" s="44">
        <v>0</v>
      </c>
      <c r="R554" s="44">
        <v>0</v>
      </c>
      <c r="S554" s="44">
        <v>2876</v>
      </c>
      <c r="T554" s="44">
        <v>1200</v>
      </c>
      <c r="U554" s="44">
        <v>13165</v>
      </c>
      <c r="V554" s="44">
        <v>0</v>
      </c>
      <c r="W554" s="44">
        <v>0</v>
      </c>
      <c r="X554" s="44">
        <v>0</v>
      </c>
      <c r="Y554" s="44">
        <v>0</v>
      </c>
      <c r="Z554" s="44">
        <v>0</v>
      </c>
      <c r="AA554" s="44">
        <v>657319</v>
      </c>
      <c r="AB554" s="44">
        <v>0</v>
      </c>
    </row>
    <row r="555" spans="1:28" x14ac:dyDescent="0.3">
      <c r="A555" s="46" t="s">
        <v>1157</v>
      </c>
      <c r="B555" t="s">
        <v>2615</v>
      </c>
      <c r="C555">
        <v>1</v>
      </c>
      <c r="D555">
        <v>0</v>
      </c>
      <c r="E555" s="44">
        <v>26389123</v>
      </c>
      <c r="F555" s="44">
        <v>0</v>
      </c>
      <c r="G555" s="44">
        <v>1934010</v>
      </c>
      <c r="H555" s="44">
        <v>10566</v>
      </c>
      <c r="I555" s="44">
        <v>6108984</v>
      </c>
      <c r="J555" s="44">
        <v>6742655</v>
      </c>
      <c r="K555" s="44">
        <v>0</v>
      </c>
      <c r="L555" s="44">
        <v>0</v>
      </c>
      <c r="M555" s="44">
        <v>0</v>
      </c>
      <c r="N555" s="44">
        <v>0</v>
      </c>
      <c r="O555" s="44">
        <v>0</v>
      </c>
      <c r="P555" s="44">
        <v>3087330</v>
      </c>
      <c r="Q555" s="44">
        <v>1192335</v>
      </c>
      <c r="R555" s="44">
        <v>771911</v>
      </c>
      <c r="S555" s="44">
        <v>144123</v>
      </c>
      <c r="T555" s="44">
        <v>60131</v>
      </c>
      <c r="U555" s="44">
        <v>531124</v>
      </c>
      <c r="V555" s="44">
        <v>95459</v>
      </c>
      <c r="W555" s="44">
        <v>0</v>
      </c>
      <c r="X555" s="44">
        <v>0</v>
      </c>
      <c r="Y555" s="44">
        <v>0</v>
      </c>
      <c r="Z555" s="44">
        <v>0</v>
      </c>
      <c r="AA555" s="44">
        <v>47067751</v>
      </c>
      <c r="AB555" s="44">
        <v>0</v>
      </c>
    </row>
    <row r="556" spans="1:28" x14ac:dyDescent="0.3">
      <c r="A556" s="46" t="s">
        <v>1113</v>
      </c>
      <c r="B556" t="s">
        <v>2616</v>
      </c>
      <c r="C556">
        <v>1</v>
      </c>
      <c r="D556">
        <v>0</v>
      </c>
      <c r="E556" s="44">
        <v>11050374</v>
      </c>
      <c r="F556" s="44">
        <v>0</v>
      </c>
      <c r="G556" s="44">
        <v>859400</v>
      </c>
      <c r="H556" s="44">
        <v>0</v>
      </c>
      <c r="I556" s="44">
        <v>1820946</v>
      </c>
      <c r="J556" s="44">
        <v>2661893</v>
      </c>
      <c r="K556" s="44">
        <v>0</v>
      </c>
      <c r="L556" s="44">
        <v>0</v>
      </c>
      <c r="M556" s="44">
        <v>0</v>
      </c>
      <c r="N556" s="44">
        <v>0</v>
      </c>
      <c r="O556" s="44">
        <v>0</v>
      </c>
      <c r="P556" s="44">
        <v>1474564</v>
      </c>
      <c r="Q556" s="44">
        <v>501832</v>
      </c>
      <c r="R556" s="44">
        <v>384561</v>
      </c>
      <c r="S556" s="44">
        <v>43787</v>
      </c>
      <c r="T556" s="44">
        <v>18269</v>
      </c>
      <c r="U556" s="44">
        <v>184478</v>
      </c>
      <c r="V556" s="44">
        <v>22777</v>
      </c>
      <c r="W556" s="44">
        <v>0</v>
      </c>
      <c r="X556" s="44">
        <v>0</v>
      </c>
      <c r="Y556" s="44">
        <v>26017</v>
      </c>
      <c r="Z556" s="44">
        <v>0</v>
      </c>
      <c r="AA556" s="44">
        <v>19048898</v>
      </c>
      <c r="AB556" s="44">
        <v>0</v>
      </c>
    </row>
    <row r="557" spans="1:28" x14ac:dyDescent="0.3">
      <c r="A557" s="46" t="s">
        <v>1141</v>
      </c>
      <c r="B557" t="s">
        <v>2617</v>
      </c>
      <c r="C557">
        <v>1</v>
      </c>
      <c r="D557">
        <v>0</v>
      </c>
      <c r="E557" s="44">
        <v>314863</v>
      </c>
      <c r="F557" s="44">
        <v>0</v>
      </c>
      <c r="G557" s="44">
        <v>147522</v>
      </c>
      <c r="H557" s="44">
        <v>0</v>
      </c>
      <c r="I557" s="44">
        <v>31517</v>
      </c>
      <c r="J557" s="44">
        <v>200</v>
      </c>
      <c r="K557" s="44">
        <v>0</v>
      </c>
      <c r="L557" s="44">
        <v>0</v>
      </c>
      <c r="M557" s="44">
        <v>0</v>
      </c>
      <c r="N557" s="44">
        <v>0</v>
      </c>
      <c r="O557" s="44">
        <v>0</v>
      </c>
      <c r="P557" s="44">
        <v>114552</v>
      </c>
      <c r="Q557" s="44">
        <v>4530</v>
      </c>
      <c r="R557" s="44">
        <v>0</v>
      </c>
      <c r="S557" s="44">
        <v>3371</v>
      </c>
      <c r="T557" s="44">
        <v>1406</v>
      </c>
      <c r="U557" s="44">
        <v>17300</v>
      </c>
      <c r="V557" s="44">
        <v>0</v>
      </c>
      <c r="W557" s="44">
        <v>0</v>
      </c>
      <c r="X557" s="44">
        <v>37800</v>
      </c>
      <c r="Y557" s="44">
        <v>1864</v>
      </c>
      <c r="Z557" s="44">
        <v>0</v>
      </c>
      <c r="AA557" s="44">
        <v>674925</v>
      </c>
      <c r="AB557" s="44">
        <v>0</v>
      </c>
    </row>
    <row r="558" spans="1:28" x14ac:dyDescent="0.3">
      <c r="A558" s="46" t="s">
        <v>1177</v>
      </c>
      <c r="B558" t="s">
        <v>1985</v>
      </c>
      <c r="C558">
        <v>1</v>
      </c>
      <c r="D558">
        <v>0</v>
      </c>
      <c r="E558" s="44">
        <v>1567918</v>
      </c>
      <c r="F558" s="44">
        <v>0</v>
      </c>
      <c r="G558" s="44">
        <v>234417</v>
      </c>
      <c r="H558" s="44">
        <v>0</v>
      </c>
      <c r="I558" s="44">
        <v>81673</v>
      </c>
      <c r="J558" s="44">
        <v>208650</v>
      </c>
      <c r="K558" s="44">
        <v>0</v>
      </c>
      <c r="L558" s="44">
        <v>0</v>
      </c>
      <c r="M558" s="44">
        <v>0</v>
      </c>
      <c r="N558" s="44">
        <v>0</v>
      </c>
      <c r="O558" s="44">
        <v>0</v>
      </c>
      <c r="P558" s="44">
        <v>222676</v>
      </c>
      <c r="Q558" s="44">
        <v>44245</v>
      </c>
      <c r="R558" s="44">
        <v>44210</v>
      </c>
      <c r="S558" s="44">
        <v>27339</v>
      </c>
      <c r="T558" s="44">
        <v>11406</v>
      </c>
      <c r="U558" s="44">
        <v>56677</v>
      </c>
      <c r="V558" s="44">
        <v>0</v>
      </c>
      <c r="W558" s="44">
        <v>0</v>
      </c>
      <c r="X558" s="44">
        <v>63180</v>
      </c>
      <c r="Y558" s="44">
        <v>1830</v>
      </c>
      <c r="Z558" s="44">
        <v>0</v>
      </c>
      <c r="AA558" s="44">
        <v>2564221</v>
      </c>
      <c r="AB558" s="44">
        <v>0</v>
      </c>
    </row>
    <row r="559" spans="1:28" x14ac:dyDescent="0.3">
      <c r="A559" s="46" t="s">
        <v>1139</v>
      </c>
      <c r="B559" t="s">
        <v>2618</v>
      </c>
      <c r="C559">
        <v>1</v>
      </c>
      <c r="D559">
        <v>0</v>
      </c>
      <c r="E559" s="44">
        <v>212528</v>
      </c>
      <c r="F559" s="44">
        <v>0</v>
      </c>
      <c r="G559" s="44">
        <v>50000</v>
      </c>
      <c r="H559" s="44">
        <v>0</v>
      </c>
      <c r="I559" s="44">
        <v>15830</v>
      </c>
      <c r="J559" s="44">
        <v>7545</v>
      </c>
      <c r="K559" s="44">
        <v>0</v>
      </c>
      <c r="L559" s="44">
        <v>0</v>
      </c>
      <c r="M559" s="44">
        <v>0</v>
      </c>
      <c r="N559" s="44">
        <v>0</v>
      </c>
      <c r="O559" s="44">
        <v>0</v>
      </c>
      <c r="P559" s="44">
        <v>75280</v>
      </c>
      <c r="Q559" s="44">
        <v>0</v>
      </c>
      <c r="R559" s="44">
        <v>0</v>
      </c>
      <c r="S559" s="44">
        <v>1153</v>
      </c>
      <c r="T559" s="44">
        <v>481</v>
      </c>
      <c r="U559" s="44">
        <v>7980</v>
      </c>
      <c r="V559" s="44">
        <v>0</v>
      </c>
      <c r="W559" s="44">
        <v>0</v>
      </c>
      <c r="X559" s="44">
        <v>0</v>
      </c>
      <c r="Y559" s="44">
        <v>4495</v>
      </c>
      <c r="Z559" s="44">
        <v>0</v>
      </c>
      <c r="AA559" s="44">
        <v>375292</v>
      </c>
      <c r="AB559" s="44">
        <v>0</v>
      </c>
    </row>
    <row r="560" spans="1:28" x14ac:dyDescent="0.3">
      <c r="A560" s="46" t="s">
        <v>1103</v>
      </c>
      <c r="B560" t="s">
        <v>2619</v>
      </c>
      <c r="C560">
        <v>1</v>
      </c>
      <c r="D560">
        <v>0</v>
      </c>
      <c r="E560" s="44">
        <v>4146182</v>
      </c>
      <c r="F560" s="44">
        <v>0</v>
      </c>
      <c r="G560" s="44">
        <v>581735</v>
      </c>
      <c r="H560" s="44">
        <v>0</v>
      </c>
      <c r="I560" s="44">
        <v>736909</v>
      </c>
      <c r="J560" s="44">
        <v>276043</v>
      </c>
      <c r="K560" s="44">
        <v>0</v>
      </c>
      <c r="L560" s="44">
        <v>0</v>
      </c>
      <c r="M560" s="44">
        <v>0</v>
      </c>
      <c r="N560" s="44">
        <v>0</v>
      </c>
      <c r="O560" s="44">
        <v>0</v>
      </c>
      <c r="P560" s="44">
        <v>280936</v>
      </c>
      <c r="Q560" s="44">
        <v>120476</v>
      </c>
      <c r="R560" s="44">
        <v>132740</v>
      </c>
      <c r="S560" s="44">
        <v>30245</v>
      </c>
      <c r="T560" s="44">
        <v>12619</v>
      </c>
      <c r="U560" s="44">
        <v>125238</v>
      </c>
      <c r="V560" s="44">
        <v>2443</v>
      </c>
      <c r="W560" s="44">
        <v>0</v>
      </c>
      <c r="X560" s="44">
        <v>89100</v>
      </c>
      <c r="Y560" s="44">
        <v>0</v>
      </c>
      <c r="Z560" s="44">
        <v>0</v>
      </c>
      <c r="AA560" s="44">
        <v>6534666</v>
      </c>
      <c r="AB560" s="44">
        <v>0</v>
      </c>
    </row>
    <row r="561" spans="1:28" x14ac:dyDescent="0.3">
      <c r="A561" s="46" t="s">
        <v>1163</v>
      </c>
      <c r="B561" t="s">
        <v>2620</v>
      </c>
      <c r="C561">
        <v>1</v>
      </c>
      <c r="D561">
        <v>0</v>
      </c>
      <c r="E561" s="44">
        <v>1635849</v>
      </c>
      <c r="F561" s="44">
        <v>0</v>
      </c>
      <c r="G561" s="44">
        <v>119010</v>
      </c>
      <c r="H561" s="44">
        <v>1211</v>
      </c>
      <c r="I561" s="44">
        <v>214135</v>
      </c>
      <c r="J561" s="44">
        <v>449962</v>
      </c>
      <c r="K561" s="44">
        <v>0</v>
      </c>
      <c r="L561" s="44">
        <v>0</v>
      </c>
      <c r="M561" s="44">
        <v>0</v>
      </c>
      <c r="N561" s="44">
        <v>0</v>
      </c>
      <c r="O561" s="44">
        <v>0</v>
      </c>
      <c r="P561" s="44">
        <v>291926</v>
      </c>
      <c r="Q561" s="44">
        <v>37952</v>
      </c>
      <c r="R561" s="44">
        <v>5738</v>
      </c>
      <c r="S561" s="44">
        <v>26679</v>
      </c>
      <c r="T561" s="44">
        <v>11131</v>
      </c>
      <c r="U561" s="44">
        <v>86210</v>
      </c>
      <c r="V561" s="44">
        <v>0</v>
      </c>
      <c r="W561" s="44">
        <v>0</v>
      </c>
      <c r="X561" s="44">
        <v>102600</v>
      </c>
      <c r="Y561" s="44">
        <v>4890</v>
      </c>
      <c r="Z561" s="44">
        <v>0</v>
      </c>
      <c r="AA561" s="44">
        <v>2987293</v>
      </c>
      <c r="AB561" s="44">
        <v>0</v>
      </c>
    </row>
    <row r="562" spans="1:28" x14ac:dyDescent="0.3">
      <c r="A562" s="46" t="s">
        <v>1065</v>
      </c>
      <c r="B562" t="s">
        <v>2621</v>
      </c>
      <c r="C562">
        <v>1</v>
      </c>
      <c r="D562">
        <v>0</v>
      </c>
      <c r="E562" s="44">
        <v>505597</v>
      </c>
      <c r="F562" s="44">
        <v>0</v>
      </c>
      <c r="G562" s="44">
        <v>50000</v>
      </c>
      <c r="H562" s="44">
        <v>0</v>
      </c>
      <c r="I562" s="44">
        <v>47457</v>
      </c>
      <c r="J562" s="44">
        <v>150917</v>
      </c>
      <c r="K562" s="44">
        <v>0</v>
      </c>
      <c r="L562" s="44">
        <v>0</v>
      </c>
      <c r="M562" s="44">
        <v>0</v>
      </c>
      <c r="N562" s="44">
        <v>0</v>
      </c>
      <c r="O562" s="44">
        <v>0</v>
      </c>
      <c r="P562" s="44">
        <v>188629</v>
      </c>
      <c r="Q562" s="44">
        <v>0</v>
      </c>
      <c r="R562" s="44">
        <v>0</v>
      </c>
      <c r="S562" s="44">
        <v>4075</v>
      </c>
      <c r="T562" s="44">
        <v>1700</v>
      </c>
      <c r="U562" s="44">
        <v>12815</v>
      </c>
      <c r="V562" s="44">
        <v>0</v>
      </c>
      <c r="W562" s="44">
        <v>0</v>
      </c>
      <c r="X562" s="44">
        <v>0</v>
      </c>
      <c r="Y562" s="44">
        <v>0</v>
      </c>
      <c r="Z562" s="44">
        <v>0</v>
      </c>
      <c r="AA562" s="44">
        <v>961190</v>
      </c>
      <c r="AB562" s="44">
        <v>0</v>
      </c>
    </row>
    <row r="563" spans="1:28" x14ac:dyDescent="0.3">
      <c r="A563" s="46" t="s">
        <v>1091</v>
      </c>
      <c r="B563" t="s">
        <v>1990</v>
      </c>
      <c r="C563">
        <v>1</v>
      </c>
      <c r="D563">
        <v>0</v>
      </c>
      <c r="E563" s="44">
        <v>18204872</v>
      </c>
      <c r="F563" s="44">
        <v>0</v>
      </c>
      <c r="G563" s="44">
        <v>894355</v>
      </c>
      <c r="H563" s="44">
        <v>0</v>
      </c>
      <c r="I563" s="44">
        <v>2584097</v>
      </c>
      <c r="J563" s="44">
        <v>10844312</v>
      </c>
      <c r="K563" s="44">
        <v>1742685</v>
      </c>
      <c r="L563" s="44">
        <v>0</v>
      </c>
      <c r="M563" s="44">
        <v>0</v>
      </c>
      <c r="N563" s="44">
        <v>0</v>
      </c>
      <c r="O563" s="44">
        <v>0</v>
      </c>
      <c r="P563" s="44">
        <v>1492268</v>
      </c>
      <c r="Q563" s="44">
        <v>1340988</v>
      </c>
      <c r="R563" s="44">
        <v>158814</v>
      </c>
      <c r="S563" s="44">
        <v>48895</v>
      </c>
      <c r="T563" s="44">
        <v>20400</v>
      </c>
      <c r="U563" s="44">
        <v>190944</v>
      </c>
      <c r="V563" s="44">
        <v>49210</v>
      </c>
      <c r="W563" s="44">
        <v>0</v>
      </c>
      <c r="X563" s="44">
        <v>129720</v>
      </c>
      <c r="Y563" s="44">
        <v>117918</v>
      </c>
      <c r="Z563" s="44">
        <v>0</v>
      </c>
      <c r="AA563" s="44">
        <v>37819478</v>
      </c>
      <c r="AB563" s="44">
        <v>0</v>
      </c>
    </row>
    <row r="564" spans="1:28" x14ac:dyDescent="0.3">
      <c r="A564" s="46" t="s">
        <v>1171</v>
      </c>
      <c r="B564" t="s">
        <v>1991</v>
      </c>
      <c r="C564">
        <v>1</v>
      </c>
      <c r="D564">
        <v>0</v>
      </c>
      <c r="E564" s="44">
        <v>492085</v>
      </c>
      <c r="F564" s="44">
        <v>0</v>
      </c>
      <c r="G564" s="44">
        <v>287815</v>
      </c>
      <c r="H564" s="44">
        <v>0</v>
      </c>
      <c r="I564" s="44">
        <v>86123</v>
      </c>
      <c r="J564" s="44">
        <v>29014</v>
      </c>
      <c r="K564" s="44">
        <v>0</v>
      </c>
      <c r="L564" s="44">
        <v>0</v>
      </c>
      <c r="M564" s="44">
        <v>0</v>
      </c>
      <c r="N564" s="44">
        <v>0</v>
      </c>
      <c r="O564" s="44">
        <v>0</v>
      </c>
      <c r="P564" s="44">
        <v>80285</v>
      </c>
      <c r="Q564" s="44">
        <v>29505</v>
      </c>
      <c r="R564" s="44">
        <v>0</v>
      </c>
      <c r="S564" s="44">
        <v>4015</v>
      </c>
      <c r="T564" s="44">
        <v>1675</v>
      </c>
      <c r="U564" s="44">
        <v>25164</v>
      </c>
      <c r="V564" s="44">
        <v>0</v>
      </c>
      <c r="W564" s="44">
        <v>0</v>
      </c>
      <c r="X564" s="44">
        <v>54000</v>
      </c>
      <c r="Y564" s="44">
        <v>15263</v>
      </c>
      <c r="Z564" s="44">
        <v>0</v>
      </c>
      <c r="AA564" s="44">
        <v>1104944</v>
      </c>
      <c r="AB564" s="44">
        <v>0</v>
      </c>
    </row>
    <row r="565" spans="1:28" x14ac:dyDescent="0.3">
      <c r="A565" s="46" t="s">
        <v>1089</v>
      </c>
      <c r="B565" t="s">
        <v>2622</v>
      </c>
      <c r="C565">
        <v>1</v>
      </c>
      <c r="D565">
        <v>0</v>
      </c>
      <c r="E565" s="44">
        <v>812358</v>
      </c>
      <c r="F565" s="44">
        <v>0</v>
      </c>
      <c r="G565" s="44">
        <v>133715</v>
      </c>
      <c r="H565" s="44">
        <v>0</v>
      </c>
      <c r="I565" s="44">
        <v>125089</v>
      </c>
      <c r="J565" s="44">
        <v>4229</v>
      </c>
      <c r="K565" s="44">
        <v>0</v>
      </c>
      <c r="L565" s="44">
        <v>0</v>
      </c>
      <c r="M565" s="44">
        <v>0</v>
      </c>
      <c r="N565" s="44">
        <v>0</v>
      </c>
      <c r="O565" s="44">
        <v>0</v>
      </c>
      <c r="P565" s="44">
        <v>319840</v>
      </c>
      <c r="Q565" s="44">
        <v>0</v>
      </c>
      <c r="R565" s="44">
        <v>0</v>
      </c>
      <c r="S565" s="44">
        <v>5917</v>
      </c>
      <c r="T565" s="44">
        <v>2469</v>
      </c>
      <c r="U565" s="44">
        <v>48639</v>
      </c>
      <c r="V565" s="44">
        <v>0</v>
      </c>
      <c r="W565" s="44">
        <v>0</v>
      </c>
      <c r="X565" s="44">
        <v>0</v>
      </c>
      <c r="Y565" s="44">
        <v>0</v>
      </c>
      <c r="Z565" s="44">
        <v>0</v>
      </c>
      <c r="AA565" s="44">
        <v>1452256</v>
      </c>
      <c r="AB565" s="44">
        <v>0</v>
      </c>
    </row>
    <row r="566" spans="1:28" x14ac:dyDescent="0.3">
      <c r="A566" s="46" t="s">
        <v>1133</v>
      </c>
      <c r="B566" t="s">
        <v>2623</v>
      </c>
      <c r="C566">
        <v>1</v>
      </c>
      <c r="D566">
        <v>0</v>
      </c>
      <c r="E566" s="44">
        <v>250902</v>
      </c>
      <c r="F566" s="44">
        <v>0</v>
      </c>
      <c r="G566" s="44">
        <v>100000</v>
      </c>
      <c r="H566" s="44">
        <v>0</v>
      </c>
      <c r="I566" s="44">
        <v>26423</v>
      </c>
      <c r="J566" s="44">
        <v>8190</v>
      </c>
      <c r="K566" s="44">
        <v>0</v>
      </c>
      <c r="L566" s="44">
        <v>0</v>
      </c>
      <c r="M566" s="44">
        <v>0</v>
      </c>
      <c r="N566" s="44">
        <v>0</v>
      </c>
      <c r="O566" s="44">
        <v>0</v>
      </c>
      <c r="P566" s="44">
        <v>28731</v>
      </c>
      <c r="Q566" s="44">
        <v>0</v>
      </c>
      <c r="R566" s="44">
        <v>0</v>
      </c>
      <c r="S566" s="44">
        <v>974</v>
      </c>
      <c r="T566" s="44">
        <v>406</v>
      </c>
      <c r="U566" s="44">
        <v>6699</v>
      </c>
      <c r="V566" s="44">
        <v>0</v>
      </c>
      <c r="W566" s="44">
        <v>0</v>
      </c>
      <c r="X566" s="44">
        <v>0</v>
      </c>
      <c r="Y566" s="44">
        <v>0</v>
      </c>
      <c r="Z566" s="44">
        <v>0</v>
      </c>
      <c r="AA566" s="44">
        <v>422325</v>
      </c>
      <c r="AB566" s="44">
        <v>0</v>
      </c>
    </row>
    <row r="567" spans="1:28" x14ac:dyDescent="0.3">
      <c r="A567" s="46" t="s">
        <v>1097</v>
      </c>
      <c r="B567" t="s">
        <v>1994</v>
      </c>
      <c r="C567">
        <v>1</v>
      </c>
      <c r="D567">
        <v>0</v>
      </c>
      <c r="E567" s="44">
        <v>164840</v>
      </c>
      <c r="F567" s="44">
        <v>0</v>
      </c>
      <c r="G567" s="44">
        <v>100000</v>
      </c>
      <c r="H567" s="44">
        <v>0</v>
      </c>
      <c r="I567" s="44">
        <v>488</v>
      </c>
      <c r="J567" s="44">
        <v>3955</v>
      </c>
      <c r="K567" s="44">
        <v>0</v>
      </c>
      <c r="L567" s="44">
        <v>0</v>
      </c>
      <c r="M567" s="44">
        <v>0</v>
      </c>
      <c r="N567" s="44">
        <v>0</v>
      </c>
      <c r="O567" s="44">
        <v>0</v>
      </c>
      <c r="P567" s="44">
        <v>19175</v>
      </c>
      <c r="Q567" s="44">
        <v>0</v>
      </c>
      <c r="R567" s="44">
        <v>0</v>
      </c>
      <c r="S567" s="44">
        <v>914</v>
      </c>
      <c r="T567" s="44">
        <v>381</v>
      </c>
      <c r="U567" s="44">
        <v>1864</v>
      </c>
      <c r="V567" s="44">
        <v>0</v>
      </c>
      <c r="W567" s="44">
        <v>0</v>
      </c>
      <c r="X567" s="44">
        <v>5400</v>
      </c>
      <c r="Y567" s="44">
        <v>0</v>
      </c>
      <c r="Z567" s="44">
        <v>0</v>
      </c>
      <c r="AA567" s="44">
        <v>297017</v>
      </c>
      <c r="AB567" s="44">
        <v>0</v>
      </c>
    </row>
    <row r="568" spans="1:28" x14ac:dyDescent="0.3">
      <c r="A568" s="46" t="s">
        <v>1165</v>
      </c>
      <c r="B568" t="s">
        <v>2624</v>
      </c>
      <c r="C568">
        <v>1</v>
      </c>
      <c r="D568">
        <v>0</v>
      </c>
      <c r="E568" s="44">
        <v>1280843</v>
      </c>
      <c r="F568" s="44">
        <v>0</v>
      </c>
      <c r="G568" s="44">
        <v>298147</v>
      </c>
      <c r="H568" s="44">
        <v>0</v>
      </c>
      <c r="I568" s="44">
        <v>45217</v>
      </c>
      <c r="J568" s="44">
        <v>49276</v>
      </c>
      <c r="K568" s="44">
        <v>0</v>
      </c>
      <c r="L568" s="44">
        <v>0</v>
      </c>
      <c r="M568" s="44">
        <v>0</v>
      </c>
      <c r="N568" s="44">
        <v>0</v>
      </c>
      <c r="O568" s="44">
        <v>0</v>
      </c>
      <c r="P568" s="44">
        <v>168278</v>
      </c>
      <c r="Q568" s="44">
        <v>3603</v>
      </c>
      <c r="R568" s="44">
        <v>15253</v>
      </c>
      <c r="S568" s="44">
        <v>11684</v>
      </c>
      <c r="T568" s="44">
        <v>4875</v>
      </c>
      <c r="U568" s="44">
        <v>45319</v>
      </c>
      <c r="V568" s="44">
        <v>0</v>
      </c>
      <c r="W568" s="44">
        <v>0</v>
      </c>
      <c r="X568" s="44">
        <v>54000</v>
      </c>
      <c r="Y568" s="44">
        <v>10292</v>
      </c>
      <c r="Z568" s="44">
        <v>0</v>
      </c>
      <c r="AA568" s="44">
        <v>1986787</v>
      </c>
      <c r="AB568" s="44">
        <v>0</v>
      </c>
    </row>
    <row r="569" spans="1:28" x14ac:dyDescent="0.3">
      <c r="A569" s="46" t="s">
        <v>1099</v>
      </c>
      <c r="B569" t="s">
        <v>2625</v>
      </c>
      <c r="C569">
        <v>1</v>
      </c>
      <c r="D569">
        <v>0</v>
      </c>
      <c r="E569" s="44">
        <v>1212221</v>
      </c>
      <c r="F569" s="44">
        <v>0</v>
      </c>
      <c r="G569" s="44">
        <v>148016</v>
      </c>
      <c r="H569" s="44">
        <v>67</v>
      </c>
      <c r="I569" s="44">
        <v>16001</v>
      </c>
      <c r="J569" s="44">
        <v>73206</v>
      </c>
      <c r="K569" s="44">
        <v>0</v>
      </c>
      <c r="L569" s="44">
        <v>0</v>
      </c>
      <c r="M569" s="44">
        <v>0</v>
      </c>
      <c r="N569" s="44">
        <v>0</v>
      </c>
      <c r="O569" s="44">
        <v>0</v>
      </c>
      <c r="P569" s="44">
        <v>105806</v>
      </c>
      <c r="Q569" s="44">
        <v>21505</v>
      </c>
      <c r="R569" s="44">
        <v>26943</v>
      </c>
      <c r="S569" s="44">
        <v>10007</v>
      </c>
      <c r="T569" s="44">
        <v>4175</v>
      </c>
      <c r="U569" s="44">
        <v>36814</v>
      </c>
      <c r="V569" s="44">
        <v>0</v>
      </c>
      <c r="W569" s="44">
        <v>0</v>
      </c>
      <c r="X569" s="44">
        <v>0</v>
      </c>
      <c r="Y569" s="44">
        <v>0</v>
      </c>
      <c r="Z569" s="44">
        <v>0</v>
      </c>
      <c r="AA569" s="44">
        <v>1654761</v>
      </c>
      <c r="AB569" s="44">
        <v>0</v>
      </c>
    </row>
    <row r="570" spans="1:28" x14ac:dyDescent="0.3">
      <c r="A570" s="46" t="s">
        <v>1119</v>
      </c>
      <c r="B570" t="s">
        <v>1997</v>
      </c>
      <c r="C570">
        <v>1</v>
      </c>
      <c r="D570">
        <v>0</v>
      </c>
      <c r="E570" s="44">
        <v>1781299</v>
      </c>
      <c r="F570" s="44">
        <v>0</v>
      </c>
      <c r="G570" s="44">
        <v>499848</v>
      </c>
      <c r="H570" s="44">
        <v>0</v>
      </c>
      <c r="I570" s="44">
        <v>72008</v>
      </c>
      <c r="J570" s="44">
        <v>243229</v>
      </c>
      <c r="K570" s="44">
        <v>68622</v>
      </c>
      <c r="L570" s="44">
        <v>0</v>
      </c>
      <c r="M570" s="44">
        <v>0</v>
      </c>
      <c r="N570" s="44">
        <v>0</v>
      </c>
      <c r="O570" s="44">
        <v>0</v>
      </c>
      <c r="P570" s="44">
        <v>286620</v>
      </c>
      <c r="Q570" s="44">
        <v>68668</v>
      </c>
      <c r="R570" s="44">
        <v>0</v>
      </c>
      <c r="S570" s="44">
        <v>16523</v>
      </c>
      <c r="T570" s="44">
        <v>6894</v>
      </c>
      <c r="U570" s="44">
        <v>65065</v>
      </c>
      <c r="V570" s="44">
        <v>0</v>
      </c>
      <c r="W570" s="44">
        <v>0</v>
      </c>
      <c r="X570" s="44">
        <v>72900</v>
      </c>
      <c r="Y570" s="44">
        <v>10413</v>
      </c>
      <c r="Z570" s="44">
        <v>0</v>
      </c>
      <c r="AA570" s="44">
        <v>3192089</v>
      </c>
      <c r="AB570" s="44">
        <v>0</v>
      </c>
    </row>
    <row r="571" spans="1:28" x14ac:dyDescent="0.3">
      <c r="A571" s="46" t="s">
        <v>1186</v>
      </c>
      <c r="B571" t="s">
        <v>2724</v>
      </c>
      <c r="C571">
        <v>1</v>
      </c>
      <c r="D571">
        <v>0</v>
      </c>
      <c r="E571" s="44">
        <v>14452177</v>
      </c>
      <c r="F571" s="44">
        <v>0</v>
      </c>
      <c r="G571" s="44">
        <v>1256108</v>
      </c>
      <c r="H571" s="44">
        <v>0</v>
      </c>
      <c r="I571" s="44">
        <v>3059378</v>
      </c>
      <c r="J571" s="44">
        <v>1267669</v>
      </c>
      <c r="K571" s="44">
        <v>0</v>
      </c>
      <c r="L571" s="44">
        <v>0</v>
      </c>
      <c r="M571" s="44">
        <v>0</v>
      </c>
      <c r="N571" s="44">
        <v>0</v>
      </c>
      <c r="O571" s="44">
        <v>0</v>
      </c>
      <c r="P571" s="44">
        <v>1879534</v>
      </c>
      <c r="Q571" s="44">
        <v>599240</v>
      </c>
      <c r="R571" s="44">
        <v>348768</v>
      </c>
      <c r="S571" s="44">
        <v>27683</v>
      </c>
      <c r="T571" s="44">
        <v>11550</v>
      </c>
      <c r="U571" s="44">
        <v>108869</v>
      </c>
      <c r="V571" s="44">
        <v>30723</v>
      </c>
      <c r="W571" s="44">
        <v>0</v>
      </c>
      <c r="X571" s="44">
        <v>145087</v>
      </c>
      <c r="Y571" s="44">
        <v>0</v>
      </c>
      <c r="Z571" s="44">
        <v>0</v>
      </c>
      <c r="AA571" s="44">
        <v>23186786</v>
      </c>
      <c r="AB571" s="44">
        <v>186523</v>
      </c>
    </row>
    <row r="572" spans="1:28" x14ac:dyDescent="0.3">
      <c r="A572" s="46" t="s">
        <v>1184</v>
      </c>
      <c r="B572" t="s">
        <v>2626</v>
      </c>
      <c r="C572">
        <v>1</v>
      </c>
      <c r="D572">
        <v>0</v>
      </c>
      <c r="E572" s="44">
        <v>3585806</v>
      </c>
      <c r="F572" s="44">
        <v>0</v>
      </c>
      <c r="G572" s="44">
        <v>277167</v>
      </c>
      <c r="H572" s="44">
        <v>0</v>
      </c>
      <c r="I572" s="44">
        <v>683082</v>
      </c>
      <c r="J572" s="44">
        <v>652211</v>
      </c>
      <c r="K572" s="44">
        <v>0</v>
      </c>
      <c r="L572" s="44">
        <v>0</v>
      </c>
      <c r="M572" s="44">
        <v>0</v>
      </c>
      <c r="N572" s="44">
        <v>0</v>
      </c>
      <c r="O572" s="44">
        <v>0</v>
      </c>
      <c r="P572" s="44">
        <v>505283</v>
      </c>
      <c r="Q572" s="44">
        <v>42277</v>
      </c>
      <c r="R572" s="44">
        <v>123477</v>
      </c>
      <c r="S572" s="44">
        <v>9288</v>
      </c>
      <c r="T572" s="44">
        <v>3875</v>
      </c>
      <c r="U572" s="44">
        <v>29882</v>
      </c>
      <c r="V572" s="44">
        <v>3496</v>
      </c>
      <c r="W572" s="44">
        <v>0</v>
      </c>
      <c r="X572" s="44">
        <v>62100</v>
      </c>
      <c r="Y572" s="44">
        <v>0</v>
      </c>
      <c r="Z572" s="44">
        <v>0</v>
      </c>
      <c r="AA572" s="44">
        <v>5977944</v>
      </c>
      <c r="AB572" s="44">
        <v>0</v>
      </c>
    </row>
    <row r="573" spans="1:28" x14ac:dyDescent="0.3">
      <c r="A573" s="46" t="s">
        <v>1188</v>
      </c>
      <c r="B573" t="s">
        <v>2627</v>
      </c>
      <c r="C573">
        <v>1</v>
      </c>
      <c r="D573">
        <v>0</v>
      </c>
      <c r="E573" s="44">
        <v>17805680</v>
      </c>
      <c r="F573" s="44">
        <v>0</v>
      </c>
      <c r="G573" s="44">
        <v>622393</v>
      </c>
      <c r="H573" s="44">
        <v>10343</v>
      </c>
      <c r="I573" s="44">
        <v>2790113</v>
      </c>
      <c r="J573" s="44">
        <v>3862844</v>
      </c>
      <c r="K573" s="44">
        <v>0</v>
      </c>
      <c r="L573" s="44">
        <v>0</v>
      </c>
      <c r="M573" s="44">
        <v>0</v>
      </c>
      <c r="N573" s="44">
        <v>0</v>
      </c>
      <c r="O573" s="44">
        <v>0</v>
      </c>
      <c r="P573" s="44">
        <v>2997394</v>
      </c>
      <c r="Q573" s="44">
        <v>511130</v>
      </c>
      <c r="R573" s="44">
        <v>852878</v>
      </c>
      <c r="S573" s="44">
        <v>26260</v>
      </c>
      <c r="T573" s="44">
        <v>10956</v>
      </c>
      <c r="U573" s="44">
        <v>102870</v>
      </c>
      <c r="V573" s="44">
        <v>32368</v>
      </c>
      <c r="W573" s="44">
        <v>0</v>
      </c>
      <c r="X573" s="44">
        <v>450834</v>
      </c>
      <c r="Y573" s="44">
        <v>0</v>
      </c>
      <c r="Z573" s="44">
        <v>0</v>
      </c>
      <c r="AA573" s="44">
        <v>30076063</v>
      </c>
      <c r="AB573" s="44">
        <v>141704</v>
      </c>
    </row>
    <row r="574" spans="1:28" x14ac:dyDescent="0.3">
      <c r="A574" s="46" t="s">
        <v>1198</v>
      </c>
      <c r="B574" t="s">
        <v>2628</v>
      </c>
      <c r="C574">
        <v>1</v>
      </c>
      <c r="D574">
        <v>0</v>
      </c>
      <c r="E574" s="44">
        <v>6695935</v>
      </c>
      <c r="F574" s="44">
        <v>0</v>
      </c>
      <c r="G574" s="44">
        <v>312668</v>
      </c>
      <c r="H574" s="44">
        <v>0</v>
      </c>
      <c r="I574" s="44">
        <v>1874127</v>
      </c>
      <c r="J574" s="44">
        <v>830743</v>
      </c>
      <c r="K574" s="44">
        <v>0</v>
      </c>
      <c r="L574" s="44">
        <v>0</v>
      </c>
      <c r="M574" s="44">
        <v>0</v>
      </c>
      <c r="N574" s="44">
        <v>0</v>
      </c>
      <c r="O574" s="44">
        <v>0</v>
      </c>
      <c r="P574" s="44">
        <v>1061447</v>
      </c>
      <c r="Q574" s="44">
        <v>177612</v>
      </c>
      <c r="R574" s="44">
        <v>184194</v>
      </c>
      <c r="S574" s="44">
        <v>14201</v>
      </c>
      <c r="T574" s="44">
        <v>5925</v>
      </c>
      <c r="U574" s="44">
        <v>55046</v>
      </c>
      <c r="V574" s="44">
        <v>7593</v>
      </c>
      <c r="W574" s="44">
        <v>0</v>
      </c>
      <c r="X574" s="44">
        <v>555522</v>
      </c>
      <c r="Y574" s="44">
        <v>0</v>
      </c>
      <c r="Z574" s="44">
        <v>0</v>
      </c>
      <c r="AA574" s="44">
        <v>11775013</v>
      </c>
      <c r="AB574" s="44">
        <v>0</v>
      </c>
    </row>
    <row r="575" spans="1:28" x14ac:dyDescent="0.3">
      <c r="A575" s="46" t="s">
        <v>1194</v>
      </c>
      <c r="B575" t="s">
        <v>2629</v>
      </c>
      <c r="C575">
        <v>1</v>
      </c>
      <c r="D575">
        <v>0</v>
      </c>
      <c r="E575" s="44">
        <v>1946538</v>
      </c>
      <c r="F575" s="44">
        <v>0</v>
      </c>
      <c r="G575" s="44">
        <v>259709</v>
      </c>
      <c r="H575" s="44">
        <v>0</v>
      </c>
      <c r="I575" s="44">
        <v>301083</v>
      </c>
      <c r="J575" s="44">
        <v>434390</v>
      </c>
      <c r="K575" s="44">
        <v>0</v>
      </c>
      <c r="L575" s="44">
        <v>0</v>
      </c>
      <c r="M575" s="44">
        <v>0</v>
      </c>
      <c r="N575" s="44">
        <v>0</v>
      </c>
      <c r="O575" s="44">
        <v>0</v>
      </c>
      <c r="P575" s="44">
        <v>252309</v>
      </c>
      <c r="Q575" s="44">
        <v>87805</v>
      </c>
      <c r="R575" s="44">
        <v>15677</v>
      </c>
      <c r="S575" s="44">
        <v>3445</v>
      </c>
      <c r="T575" s="44">
        <v>1438</v>
      </c>
      <c r="U575" s="44">
        <v>12990</v>
      </c>
      <c r="V575" s="44">
        <v>968</v>
      </c>
      <c r="W575" s="44">
        <v>0</v>
      </c>
      <c r="X575" s="44">
        <v>40500</v>
      </c>
      <c r="Y575" s="44">
        <v>0</v>
      </c>
      <c r="Z575" s="44">
        <v>0</v>
      </c>
      <c r="AA575" s="44">
        <v>3356852</v>
      </c>
      <c r="AB575" s="44">
        <v>0</v>
      </c>
    </row>
    <row r="576" spans="1:28" x14ac:dyDescent="0.3">
      <c r="A576" s="46" t="s">
        <v>1190</v>
      </c>
      <c r="B576" t="s">
        <v>2003</v>
      </c>
      <c r="C576">
        <v>0</v>
      </c>
      <c r="D576">
        <v>0</v>
      </c>
      <c r="E576" s="44">
        <v>0</v>
      </c>
      <c r="F576" s="44">
        <v>0</v>
      </c>
      <c r="G576" s="44">
        <v>0</v>
      </c>
      <c r="H576" s="44">
        <v>0</v>
      </c>
      <c r="I576" s="44">
        <v>0</v>
      </c>
      <c r="J576" s="44">
        <v>0</v>
      </c>
      <c r="K576" s="44">
        <v>0</v>
      </c>
      <c r="L576" s="44">
        <v>0</v>
      </c>
      <c r="M576" s="44">
        <v>0</v>
      </c>
      <c r="N576" s="44">
        <v>0</v>
      </c>
      <c r="O576" s="44">
        <v>0</v>
      </c>
      <c r="P576" s="44">
        <v>0</v>
      </c>
      <c r="Q576" s="44">
        <v>0</v>
      </c>
      <c r="R576" s="44">
        <v>0</v>
      </c>
      <c r="S576" s="44">
        <v>0</v>
      </c>
      <c r="T576" s="44">
        <v>0</v>
      </c>
      <c r="U576" s="44">
        <v>0</v>
      </c>
      <c r="V576" s="44">
        <v>0</v>
      </c>
      <c r="W576" s="44">
        <v>0</v>
      </c>
      <c r="X576" s="44">
        <v>0</v>
      </c>
      <c r="Y576" s="44">
        <v>0</v>
      </c>
      <c r="Z576" s="44">
        <v>0</v>
      </c>
      <c r="AA576" s="44">
        <v>0</v>
      </c>
      <c r="AB576" s="44">
        <v>0</v>
      </c>
    </row>
    <row r="577" spans="1:28" x14ac:dyDescent="0.3">
      <c r="A577" s="46" t="s">
        <v>1192</v>
      </c>
      <c r="B577" t="s">
        <v>2630</v>
      </c>
      <c r="C577">
        <v>1</v>
      </c>
      <c r="D577">
        <v>0</v>
      </c>
      <c r="E577" s="44">
        <v>26511582</v>
      </c>
      <c r="F577" s="44">
        <v>0</v>
      </c>
      <c r="G577" s="44">
        <v>1124077</v>
      </c>
      <c r="H577" s="44">
        <v>40494</v>
      </c>
      <c r="I577" s="44">
        <v>3165709</v>
      </c>
      <c r="J577" s="44">
        <v>1432889</v>
      </c>
      <c r="K577" s="44">
        <v>0</v>
      </c>
      <c r="L577" s="44">
        <v>0</v>
      </c>
      <c r="M577" s="44">
        <v>0</v>
      </c>
      <c r="N577" s="44">
        <v>0</v>
      </c>
      <c r="O577" s="44">
        <v>0</v>
      </c>
      <c r="P577" s="44">
        <v>2803352</v>
      </c>
      <c r="Q577" s="44">
        <v>1266868</v>
      </c>
      <c r="R577" s="44">
        <v>845968</v>
      </c>
      <c r="S577" s="44">
        <v>49644</v>
      </c>
      <c r="T577" s="44">
        <v>20713</v>
      </c>
      <c r="U577" s="44">
        <v>243893</v>
      </c>
      <c r="V577" s="44">
        <v>42104</v>
      </c>
      <c r="W577" s="44">
        <v>0</v>
      </c>
      <c r="X577" s="44">
        <v>1188002</v>
      </c>
      <c r="Y577" s="44">
        <v>0</v>
      </c>
      <c r="Z577" s="44">
        <v>0</v>
      </c>
      <c r="AA577" s="44">
        <v>38735295</v>
      </c>
      <c r="AB577" s="44">
        <v>185418</v>
      </c>
    </row>
    <row r="578" spans="1:28" x14ac:dyDescent="0.3">
      <c r="A578" s="46" t="s">
        <v>1196</v>
      </c>
      <c r="B578" t="s">
        <v>2631</v>
      </c>
      <c r="C578">
        <v>1</v>
      </c>
      <c r="D578">
        <v>0</v>
      </c>
      <c r="E578" s="44">
        <v>10433006</v>
      </c>
      <c r="F578" s="44">
        <v>0</v>
      </c>
      <c r="G578" s="44">
        <v>634084</v>
      </c>
      <c r="H578" s="44">
        <v>0</v>
      </c>
      <c r="I578" s="44">
        <v>1264191</v>
      </c>
      <c r="J578" s="44">
        <v>2674635</v>
      </c>
      <c r="K578" s="44">
        <v>431928</v>
      </c>
      <c r="L578" s="44">
        <v>0</v>
      </c>
      <c r="M578" s="44">
        <v>0</v>
      </c>
      <c r="N578" s="44">
        <v>0</v>
      </c>
      <c r="O578" s="44">
        <v>0</v>
      </c>
      <c r="P578" s="44">
        <v>982217</v>
      </c>
      <c r="Q578" s="44">
        <v>67531</v>
      </c>
      <c r="R578" s="44">
        <v>161086</v>
      </c>
      <c r="S578" s="44">
        <v>15534</v>
      </c>
      <c r="T578" s="44">
        <v>6481</v>
      </c>
      <c r="U578" s="44">
        <v>61745</v>
      </c>
      <c r="V578" s="44">
        <v>8206</v>
      </c>
      <c r="W578" s="44">
        <v>0</v>
      </c>
      <c r="X578" s="44">
        <v>0</v>
      </c>
      <c r="Y578" s="44">
        <v>0</v>
      </c>
      <c r="Z578" s="44">
        <v>0</v>
      </c>
      <c r="AA578" s="44">
        <v>16740644</v>
      </c>
      <c r="AB578" s="44">
        <v>0</v>
      </c>
    </row>
    <row r="579" spans="1:28" x14ac:dyDescent="0.3">
      <c r="A579" s="46" t="s">
        <v>1211</v>
      </c>
      <c r="B579" t="s">
        <v>2632</v>
      </c>
      <c r="C579">
        <v>1</v>
      </c>
      <c r="D579">
        <v>0</v>
      </c>
      <c r="E579" s="44">
        <v>14962704</v>
      </c>
      <c r="F579" s="44">
        <v>0</v>
      </c>
      <c r="G579" s="44">
        <v>0</v>
      </c>
      <c r="H579" s="44">
        <v>1553</v>
      </c>
      <c r="I579" s="44">
        <v>1342982</v>
      </c>
      <c r="J579" s="44">
        <v>4030100</v>
      </c>
      <c r="K579" s="44">
        <v>0</v>
      </c>
      <c r="L579" s="44">
        <v>0</v>
      </c>
      <c r="M579" s="44">
        <v>0</v>
      </c>
      <c r="N579" s="44">
        <v>0</v>
      </c>
      <c r="O579" s="44">
        <v>0</v>
      </c>
      <c r="P579" s="44">
        <v>2102082</v>
      </c>
      <c r="Q579" s="44">
        <v>274111</v>
      </c>
      <c r="R579" s="44">
        <v>36408</v>
      </c>
      <c r="S579" s="44">
        <v>22275</v>
      </c>
      <c r="T579" s="44">
        <v>9294</v>
      </c>
      <c r="U579" s="44">
        <v>86035</v>
      </c>
      <c r="V579" s="44">
        <v>29184</v>
      </c>
      <c r="W579" s="44">
        <v>0</v>
      </c>
      <c r="X579" s="44">
        <v>704012</v>
      </c>
      <c r="Y579" s="44">
        <v>0</v>
      </c>
      <c r="Z579" s="44">
        <v>0</v>
      </c>
      <c r="AA579" s="44">
        <v>23600740</v>
      </c>
      <c r="AB579" s="44">
        <v>120319</v>
      </c>
    </row>
    <row r="580" spans="1:28" x14ac:dyDescent="0.3">
      <c r="A580" s="46" t="s">
        <v>1201</v>
      </c>
      <c r="B580" t="s">
        <v>2633</v>
      </c>
      <c r="C580">
        <v>1</v>
      </c>
      <c r="D580">
        <v>0</v>
      </c>
      <c r="E580" s="44">
        <v>7970015</v>
      </c>
      <c r="F580" s="44">
        <v>0</v>
      </c>
      <c r="G580" s="44">
        <v>0</v>
      </c>
      <c r="H580" s="44">
        <v>0</v>
      </c>
      <c r="I580" s="44">
        <v>1056605</v>
      </c>
      <c r="J580" s="44">
        <v>1165673</v>
      </c>
      <c r="K580" s="44">
        <v>0</v>
      </c>
      <c r="L580" s="44">
        <v>0</v>
      </c>
      <c r="M580" s="44">
        <v>0</v>
      </c>
      <c r="N580" s="44">
        <v>0</v>
      </c>
      <c r="O580" s="44">
        <v>0</v>
      </c>
      <c r="P580" s="44">
        <v>1068682</v>
      </c>
      <c r="Q580" s="44">
        <v>148851</v>
      </c>
      <c r="R580" s="44">
        <v>61680</v>
      </c>
      <c r="S580" s="44">
        <v>11040</v>
      </c>
      <c r="T580" s="44">
        <v>4606</v>
      </c>
      <c r="U580" s="44">
        <v>43047</v>
      </c>
      <c r="V580" s="44">
        <v>14393</v>
      </c>
      <c r="W580" s="44">
        <v>0</v>
      </c>
      <c r="X580" s="44">
        <v>322938</v>
      </c>
      <c r="Y580" s="44">
        <v>0</v>
      </c>
      <c r="Z580" s="44">
        <v>0</v>
      </c>
      <c r="AA580" s="44">
        <v>11867530</v>
      </c>
      <c r="AB580" s="44">
        <v>100000</v>
      </c>
    </row>
    <row r="581" spans="1:28" x14ac:dyDescent="0.3">
      <c r="A581" s="46" t="s">
        <v>1203</v>
      </c>
      <c r="B581" t="s">
        <v>2634</v>
      </c>
      <c r="C581">
        <v>1</v>
      </c>
      <c r="D581">
        <v>0</v>
      </c>
      <c r="E581" s="44">
        <v>11730718</v>
      </c>
      <c r="F581" s="44">
        <v>0</v>
      </c>
      <c r="G581" s="44">
        <v>0</v>
      </c>
      <c r="H581" s="44">
        <v>0</v>
      </c>
      <c r="I581" s="44">
        <v>1603128</v>
      </c>
      <c r="J581" s="44">
        <v>905271</v>
      </c>
      <c r="K581" s="44">
        <v>0</v>
      </c>
      <c r="L581" s="44">
        <v>0</v>
      </c>
      <c r="M581" s="44">
        <v>0</v>
      </c>
      <c r="N581" s="44">
        <v>0</v>
      </c>
      <c r="O581" s="44">
        <v>0</v>
      </c>
      <c r="P581" s="44">
        <v>1231994</v>
      </c>
      <c r="Q581" s="44">
        <v>289672</v>
      </c>
      <c r="R581" s="44">
        <v>38063</v>
      </c>
      <c r="S581" s="44">
        <v>16448</v>
      </c>
      <c r="T581" s="44">
        <v>6863</v>
      </c>
      <c r="U581" s="44">
        <v>64949</v>
      </c>
      <c r="V581" s="44">
        <v>21151</v>
      </c>
      <c r="W581" s="44">
        <v>0</v>
      </c>
      <c r="X581" s="44">
        <v>175189</v>
      </c>
      <c r="Y581" s="44">
        <v>0</v>
      </c>
      <c r="Z581" s="44">
        <v>0</v>
      </c>
      <c r="AA581" s="44">
        <v>16083446</v>
      </c>
      <c r="AB581" s="44">
        <v>0</v>
      </c>
    </row>
    <row r="582" spans="1:28" x14ac:dyDescent="0.3">
      <c r="A582" s="46" t="s">
        <v>1205</v>
      </c>
      <c r="B582" t="s">
        <v>2009</v>
      </c>
      <c r="C582">
        <v>1</v>
      </c>
      <c r="D582">
        <v>0</v>
      </c>
      <c r="E582" s="44">
        <v>14179365</v>
      </c>
      <c r="F582" s="44">
        <v>0</v>
      </c>
      <c r="G582" s="44">
        <v>0</v>
      </c>
      <c r="H582" s="44">
        <v>3523</v>
      </c>
      <c r="I582" s="44">
        <v>2628505</v>
      </c>
      <c r="J582" s="44">
        <v>3291031</v>
      </c>
      <c r="K582" s="44">
        <v>0</v>
      </c>
      <c r="L582" s="44">
        <v>0</v>
      </c>
      <c r="M582" s="44">
        <v>0</v>
      </c>
      <c r="N582" s="44">
        <v>0</v>
      </c>
      <c r="O582" s="44">
        <v>0</v>
      </c>
      <c r="P582" s="44">
        <v>2780332</v>
      </c>
      <c r="Q582" s="44">
        <v>266344</v>
      </c>
      <c r="R582" s="44">
        <v>210846</v>
      </c>
      <c r="S582" s="44">
        <v>29541</v>
      </c>
      <c r="T582" s="44">
        <v>12325</v>
      </c>
      <c r="U582" s="44">
        <v>117257</v>
      </c>
      <c r="V582" s="44">
        <v>36316</v>
      </c>
      <c r="W582" s="44">
        <v>0</v>
      </c>
      <c r="X582" s="44">
        <v>274560</v>
      </c>
      <c r="Y582" s="44">
        <v>19678</v>
      </c>
      <c r="Z582" s="44">
        <v>0</v>
      </c>
      <c r="AA582" s="44">
        <v>23849623</v>
      </c>
      <c r="AB582" s="44">
        <v>0</v>
      </c>
    </row>
    <row r="583" spans="1:28" x14ac:dyDescent="0.3">
      <c r="A583" s="46" t="s">
        <v>1207</v>
      </c>
      <c r="B583" t="s">
        <v>2010</v>
      </c>
      <c r="C583">
        <v>1</v>
      </c>
      <c r="D583">
        <v>0</v>
      </c>
      <c r="E583" s="44">
        <v>9824103</v>
      </c>
      <c r="F583" s="44">
        <v>0</v>
      </c>
      <c r="G583" s="44">
        <v>0</v>
      </c>
      <c r="H583" s="44">
        <v>0</v>
      </c>
      <c r="I583" s="44">
        <v>1342483</v>
      </c>
      <c r="J583" s="44">
        <v>2091854</v>
      </c>
      <c r="K583" s="44">
        <v>141336</v>
      </c>
      <c r="L583" s="44">
        <v>0</v>
      </c>
      <c r="M583" s="44">
        <v>0</v>
      </c>
      <c r="N583" s="44">
        <v>0</v>
      </c>
      <c r="O583" s="44">
        <v>0</v>
      </c>
      <c r="P583" s="44">
        <v>1302655</v>
      </c>
      <c r="Q583" s="44">
        <v>203526</v>
      </c>
      <c r="R583" s="44">
        <v>26328</v>
      </c>
      <c r="S583" s="44">
        <v>13182</v>
      </c>
      <c r="T583" s="44">
        <v>5500</v>
      </c>
      <c r="U583" s="44">
        <v>50503</v>
      </c>
      <c r="V583" s="44">
        <v>16078</v>
      </c>
      <c r="W583" s="44">
        <v>0</v>
      </c>
      <c r="X583" s="44">
        <v>609391</v>
      </c>
      <c r="Y583" s="44">
        <v>0</v>
      </c>
      <c r="Z583" s="44">
        <v>0</v>
      </c>
      <c r="AA583" s="44">
        <v>15626939</v>
      </c>
      <c r="AB583" s="44">
        <v>100000</v>
      </c>
    </row>
    <row r="584" spans="1:28" x14ac:dyDescent="0.3">
      <c r="A584" s="46" t="s">
        <v>1209</v>
      </c>
      <c r="B584" t="s">
        <v>2635</v>
      </c>
      <c r="C584">
        <v>1</v>
      </c>
      <c r="D584">
        <v>0</v>
      </c>
      <c r="E584" s="44">
        <v>10442200</v>
      </c>
      <c r="F584" s="44">
        <v>0</v>
      </c>
      <c r="G584" s="44">
        <v>0</v>
      </c>
      <c r="H584" s="44">
        <v>3943</v>
      </c>
      <c r="I584" s="44">
        <v>1209381</v>
      </c>
      <c r="J584" s="44">
        <v>1836409</v>
      </c>
      <c r="K584" s="44">
        <v>0</v>
      </c>
      <c r="L584" s="44">
        <v>0</v>
      </c>
      <c r="M584" s="44">
        <v>0</v>
      </c>
      <c r="N584" s="44">
        <v>0</v>
      </c>
      <c r="O584" s="44">
        <v>0</v>
      </c>
      <c r="P584" s="44">
        <v>680957</v>
      </c>
      <c r="Q584" s="44">
        <v>117394</v>
      </c>
      <c r="R584" s="44">
        <v>58994</v>
      </c>
      <c r="S584" s="44">
        <v>13662</v>
      </c>
      <c r="T584" s="44">
        <v>5700</v>
      </c>
      <c r="U584" s="44">
        <v>50386</v>
      </c>
      <c r="V584" s="44">
        <v>17281</v>
      </c>
      <c r="W584" s="44">
        <v>0</v>
      </c>
      <c r="X584" s="44">
        <v>125150</v>
      </c>
      <c r="Y584" s="44">
        <v>0</v>
      </c>
      <c r="Z584" s="44">
        <v>0</v>
      </c>
      <c r="AA584" s="44">
        <v>14561457</v>
      </c>
      <c r="AB584" s="44">
        <v>100000</v>
      </c>
    </row>
    <row r="585" spans="1:28" x14ac:dyDescent="0.3">
      <c r="A585" s="46" t="s">
        <v>1214</v>
      </c>
      <c r="B585" t="s">
        <v>2636</v>
      </c>
      <c r="C585">
        <v>1</v>
      </c>
      <c r="D585">
        <v>0</v>
      </c>
      <c r="E585" s="44">
        <v>13340843</v>
      </c>
      <c r="F585" s="44">
        <v>0</v>
      </c>
      <c r="G585" s="44">
        <v>0</v>
      </c>
      <c r="H585" s="44">
        <v>0</v>
      </c>
      <c r="I585" s="44">
        <v>1828308</v>
      </c>
      <c r="J585" s="44">
        <v>2405692</v>
      </c>
      <c r="K585" s="44">
        <v>0</v>
      </c>
      <c r="L585" s="44">
        <v>0</v>
      </c>
      <c r="M585" s="44">
        <v>0</v>
      </c>
      <c r="N585" s="44">
        <v>0</v>
      </c>
      <c r="O585" s="44">
        <v>0</v>
      </c>
      <c r="P585" s="44">
        <v>2139332</v>
      </c>
      <c r="Q585" s="44">
        <v>500592</v>
      </c>
      <c r="R585" s="44">
        <v>287121</v>
      </c>
      <c r="S585" s="44">
        <v>21976</v>
      </c>
      <c r="T585" s="44">
        <v>9169</v>
      </c>
      <c r="U585" s="44">
        <v>84637</v>
      </c>
      <c r="V585" s="44">
        <v>24567</v>
      </c>
      <c r="W585" s="44">
        <v>0</v>
      </c>
      <c r="X585" s="44">
        <v>148670</v>
      </c>
      <c r="Y585" s="44">
        <v>22177</v>
      </c>
      <c r="Z585" s="44">
        <v>0</v>
      </c>
      <c r="AA585" s="44">
        <v>20813084</v>
      </c>
      <c r="AB585" s="44">
        <v>0</v>
      </c>
    </row>
    <row r="586" spans="1:28" x14ac:dyDescent="0.3">
      <c r="A586" s="46" t="s">
        <v>1216</v>
      </c>
      <c r="B586" t="s">
        <v>2637</v>
      </c>
      <c r="C586">
        <v>1</v>
      </c>
      <c r="D586">
        <v>0</v>
      </c>
      <c r="E586" s="44">
        <v>8820339</v>
      </c>
      <c r="F586" s="44">
        <v>0</v>
      </c>
      <c r="G586" s="44">
        <v>0</v>
      </c>
      <c r="H586" s="44">
        <v>0</v>
      </c>
      <c r="I586" s="44">
        <v>1057870</v>
      </c>
      <c r="J586" s="44">
        <v>2568463</v>
      </c>
      <c r="K586" s="44">
        <v>0</v>
      </c>
      <c r="L586" s="44">
        <v>0</v>
      </c>
      <c r="M586" s="44">
        <v>0</v>
      </c>
      <c r="N586" s="44">
        <v>0</v>
      </c>
      <c r="O586" s="44">
        <v>0</v>
      </c>
      <c r="P586" s="44">
        <v>1689341</v>
      </c>
      <c r="Q586" s="44">
        <v>138786</v>
      </c>
      <c r="R586" s="44">
        <v>144167</v>
      </c>
      <c r="S586" s="44">
        <v>11969</v>
      </c>
      <c r="T586" s="44">
        <v>4994</v>
      </c>
      <c r="U586" s="44">
        <v>47416</v>
      </c>
      <c r="V586" s="44">
        <v>15178</v>
      </c>
      <c r="W586" s="44">
        <v>0</v>
      </c>
      <c r="X586" s="44">
        <v>366701</v>
      </c>
      <c r="Y586" s="44">
        <v>0</v>
      </c>
      <c r="Z586" s="44">
        <v>0</v>
      </c>
      <c r="AA586" s="44">
        <v>14865224</v>
      </c>
      <c r="AB586" s="44">
        <v>0</v>
      </c>
    </row>
    <row r="587" spans="1:28" x14ac:dyDescent="0.3">
      <c r="A587" s="46" t="s">
        <v>1218</v>
      </c>
      <c r="B587" t="s">
        <v>2638</v>
      </c>
      <c r="C587">
        <v>1</v>
      </c>
      <c r="D587">
        <v>0</v>
      </c>
      <c r="E587" s="44">
        <v>18343183</v>
      </c>
      <c r="F587" s="44">
        <v>0</v>
      </c>
      <c r="G587" s="44">
        <v>0</v>
      </c>
      <c r="H587" s="44">
        <v>0</v>
      </c>
      <c r="I587" s="44">
        <v>3565665</v>
      </c>
      <c r="J587" s="44">
        <v>4377082</v>
      </c>
      <c r="K587" s="44">
        <v>0</v>
      </c>
      <c r="L587" s="44">
        <v>0</v>
      </c>
      <c r="M587" s="44">
        <v>0</v>
      </c>
      <c r="N587" s="44">
        <v>0</v>
      </c>
      <c r="O587" s="44">
        <v>0</v>
      </c>
      <c r="P587" s="44">
        <v>5086535</v>
      </c>
      <c r="Q587" s="44">
        <v>605365</v>
      </c>
      <c r="R587" s="44">
        <v>446843</v>
      </c>
      <c r="S587" s="44">
        <v>82854</v>
      </c>
      <c r="T587" s="44">
        <v>34569</v>
      </c>
      <c r="U587" s="44">
        <v>318919</v>
      </c>
      <c r="V587" s="44">
        <v>59296</v>
      </c>
      <c r="W587" s="44">
        <v>0</v>
      </c>
      <c r="X587" s="44">
        <v>839552</v>
      </c>
      <c r="Y587" s="44">
        <v>62105</v>
      </c>
      <c r="Z587" s="44">
        <v>0</v>
      </c>
      <c r="AA587" s="44">
        <v>33821968</v>
      </c>
      <c r="AB587" s="44">
        <v>0</v>
      </c>
    </row>
    <row r="588" spans="1:28" x14ac:dyDescent="0.3">
      <c r="A588" s="46" t="s">
        <v>1220</v>
      </c>
      <c r="B588" t="s">
        <v>2639</v>
      </c>
      <c r="C588">
        <v>1</v>
      </c>
      <c r="D588">
        <v>0</v>
      </c>
      <c r="E588" s="44">
        <v>4806439</v>
      </c>
      <c r="F588" s="44">
        <v>0</v>
      </c>
      <c r="G588" s="44">
        <v>266111</v>
      </c>
      <c r="H588" s="44">
        <v>0</v>
      </c>
      <c r="I588" s="44">
        <v>973476</v>
      </c>
      <c r="J588" s="44">
        <v>1406086</v>
      </c>
      <c r="K588" s="44">
        <v>0</v>
      </c>
      <c r="L588" s="44">
        <v>0</v>
      </c>
      <c r="M588" s="44">
        <v>0</v>
      </c>
      <c r="N588" s="44">
        <v>0</v>
      </c>
      <c r="O588" s="44">
        <v>0</v>
      </c>
      <c r="P588" s="44">
        <v>1688320</v>
      </c>
      <c r="Q588" s="44">
        <v>122311</v>
      </c>
      <c r="R588" s="44">
        <v>51105</v>
      </c>
      <c r="S588" s="44">
        <v>18051</v>
      </c>
      <c r="T588" s="44">
        <v>7531</v>
      </c>
      <c r="U588" s="44">
        <v>71706</v>
      </c>
      <c r="V588" s="44">
        <v>16884</v>
      </c>
      <c r="W588" s="44">
        <v>0</v>
      </c>
      <c r="X588" s="44">
        <v>0</v>
      </c>
      <c r="Y588" s="44">
        <v>0</v>
      </c>
      <c r="Z588" s="44">
        <v>0</v>
      </c>
      <c r="AA588" s="44">
        <v>9428020</v>
      </c>
      <c r="AB588" s="44">
        <v>0</v>
      </c>
    </row>
    <row r="589" spans="1:28" x14ac:dyDescent="0.3">
      <c r="A589" s="46" t="s">
        <v>1222</v>
      </c>
      <c r="B589" t="s">
        <v>2640</v>
      </c>
      <c r="C589">
        <v>1</v>
      </c>
      <c r="D589">
        <v>0</v>
      </c>
      <c r="E589" s="44">
        <v>8086757</v>
      </c>
      <c r="F589" s="44">
        <v>0</v>
      </c>
      <c r="G589" s="44">
        <v>0</v>
      </c>
      <c r="H589" s="44">
        <v>0</v>
      </c>
      <c r="I589" s="44">
        <v>1022077</v>
      </c>
      <c r="J589" s="44">
        <v>1365239</v>
      </c>
      <c r="K589" s="44">
        <v>0</v>
      </c>
      <c r="L589" s="44">
        <v>0</v>
      </c>
      <c r="M589" s="44">
        <v>0</v>
      </c>
      <c r="N589" s="44">
        <v>0</v>
      </c>
      <c r="O589" s="44">
        <v>0</v>
      </c>
      <c r="P589" s="44">
        <v>1103442</v>
      </c>
      <c r="Q589" s="44">
        <v>259573</v>
      </c>
      <c r="R589" s="44">
        <v>32783</v>
      </c>
      <c r="S589" s="44">
        <v>11535</v>
      </c>
      <c r="T589" s="44">
        <v>4813</v>
      </c>
      <c r="U589" s="44">
        <v>45202</v>
      </c>
      <c r="V589" s="44">
        <v>14199</v>
      </c>
      <c r="W589" s="44">
        <v>0</v>
      </c>
      <c r="X589" s="44">
        <v>368212</v>
      </c>
      <c r="Y589" s="44">
        <v>0</v>
      </c>
      <c r="Z589" s="44">
        <v>0</v>
      </c>
      <c r="AA589" s="44">
        <v>12313832</v>
      </c>
      <c r="AB589" s="44">
        <v>100000</v>
      </c>
    </row>
    <row r="590" spans="1:28" x14ac:dyDescent="0.3">
      <c r="A590" s="46" t="s">
        <v>1224</v>
      </c>
      <c r="B590" t="s">
        <v>2641</v>
      </c>
      <c r="C590">
        <v>1</v>
      </c>
      <c r="D590">
        <v>0</v>
      </c>
      <c r="E590" s="44">
        <v>8746800</v>
      </c>
      <c r="F590" s="44">
        <v>0</v>
      </c>
      <c r="G590" s="44">
        <v>0</v>
      </c>
      <c r="H590" s="44">
        <v>0</v>
      </c>
      <c r="I590" s="44">
        <v>1167781</v>
      </c>
      <c r="J590" s="44">
        <v>1550849</v>
      </c>
      <c r="K590" s="44">
        <v>0</v>
      </c>
      <c r="L590" s="44">
        <v>0</v>
      </c>
      <c r="M590" s="44">
        <v>0</v>
      </c>
      <c r="N590" s="44">
        <v>0</v>
      </c>
      <c r="O590" s="44">
        <v>0</v>
      </c>
      <c r="P590" s="44">
        <v>1720427</v>
      </c>
      <c r="Q590" s="44">
        <v>290294</v>
      </c>
      <c r="R590" s="44">
        <v>107963</v>
      </c>
      <c r="S590" s="44">
        <v>15489</v>
      </c>
      <c r="T590" s="44">
        <v>6463</v>
      </c>
      <c r="U590" s="44">
        <v>59299</v>
      </c>
      <c r="V590" s="44">
        <v>16439</v>
      </c>
      <c r="W590" s="44">
        <v>0</v>
      </c>
      <c r="X590" s="44">
        <v>65888</v>
      </c>
      <c r="Y590" s="44">
        <v>0</v>
      </c>
      <c r="Z590" s="44">
        <v>0</v>
      </c>
      <c r="AA590" s="44">
        <v>13747692</v>
      </c>
      <c r="AB590" s="44">
        <v>0</v>
      </c>
    </row>
    <row r="591" spans="1:28" x14ac:dyDescent="0.3">
      <c r="A591" s="46" t="s">
        <v>1231</v>
      </c>
      <c r="B591" t="s">
        <v>2642</v>
      </c>
      <c r="C591">
        <v>1</v>
      </c>
      <c r="D591">
        <v>0</v>
      </c>
      <c r="E591" s="44">
        <v>46845639</v>
      </c>
      <c r="F591" s="44">
        <v>0</v>
      </c>
      <c r="G591" s="44">
        <v>1621490</v>
      </c>
      <c r="H591" s="44">
        <v>8104</v>
      </c>
      <c r="I591" s="44">
        <v>5532555</v>
      </c>
      <c r="J591" s="44">
        <v>7625891</v>
      </c>
      <c r="K591" s="44">
        <v>0</v>
      </c>
      <c r="L591" s="44">
        <v>0</v>
      </c>
      <c r="M591" s="44">
        <v>0</v>
      </c>
      <c r="N591" s="44">
        <v>0</v>
      </c>
      <c r="O591" s="44">
        <v>0</v>
      </c>
      <c r="P591" s="44">
        <v>4400318</v>
      </c>
      <c r="Q591" s="44">
        <v>528846</v>
      </c>
      <c r="R591" s="44">
        <v>3852944</v>
      </c>
      <c r="S591" s="44">
        <v>107242</v>
      </c>
      <c r="T591" s="44">
        <v>44744</v>
      </c>
      <c r="U591" s="44">
        <v>415497</v>
      </c>
      <c r="V591" s="44">
        <v>105681</v>
      </c>
      <c r="W591" s="44">
        <v>0</v>
      </c>
      <c r="X591" s="44">
        <v>1472272</v>
      </c>
      <c r="Y591" s="44">
        <v>0</v>
      </c>
      <c r="Z591" s="44">
        <v>0</v>
      </c>
      <c r="AA591" s="44">
        <v>72561223</v>
      </c>
      <c r="AB591" s="44">
        <v>1004600</v>
      </c>
    </row>
    <row r="592" spans="1:28" x14ac:dyDescent="0.3">
      <c r="A592" s="46" t="s">
        <v>1229</v>
      </c>
      <c r="B592" t="s">
        <v>2643</v>
      </c>
      <c r="C592">
        <v>1</v>
      </c>
      <c r="D592">
        <v>0</v>
      </c>
      <c r="E592" s="44">
        <v>8934940</v>
      </c>
      <c r="F592" s="44">
        <v>0</v>
      </c>
      <c r="G592" s="44">
        <v>202082</v>
      </c>
      <c r="H592" s="44">
        <v>1167</v>
      </c>
      <c r="I592" s="44">
        <v>1574803</v>
      </c>
      <c r="J592" s="44">
        <v>616365</v>
      </c>
      <c r="K592" s="44">
        <v>0</v>
      </c>
      <c r="L592" s="44">
        <v>0</v>
      </c>
      <c r="M592" s="44">
        <v>0</v>
      </c>
      <c r="N592" s="44">
        <v>0</v>
      </c>
      <c r="O592" s="44">
        <v>0</v>
      </c>
      <c r="P592" s="44">
        <v>1261727</v>
      </c>
      <c r="Q592" s="44">
        <v>196232</v>
      </c>
      <c r="R592" s="44">
        <v>423868</v>
      </c>
      <c r="S592" s="44">
        <v>25436</v>
      </c>
      <c r="T592" s="44">
        <v>10613</v>
      </c>
      <c r="U592" s="44">
        <v>103394</v>
      </c>
      <c r="V592" s="44">
        <v>24819</v>
      </c>
      <c r="W592" s="44">
        <v>0</v>
      </c>
      <c r="X592" s="44">
        <v>0</v>
      </c>
      <c r="Y592" s="44">
        <v>0</v>
      </c>
      <c r="Z592" s="44">
        <v>0</v>
      </c>
      <c r="AA592" s="44">
        <v>13375446</v>
      </c>
      <c r="AB592" s="44">
        <v>0</v>
      </c>
    </row>
    <row r="593" spans="1:28" x14ac:dyDescent="0.3">
      <c r="A593" s="46" t="s">
        <v>1239</v>
      </c>
      <c r="B593" t="s">
        <v>2020</v>
      </c>
      <c r="C593">
        <v>1</v>
      </c>
      <c r="D593">
        <v>0</v>
      </c>
      <c r="E593" s="44">
        <v>16124498</v>
      </c>
      <c r="F593" s="44">
        <v>0</v>
      </c>
      <c r="G593" s="44">
        <v>1564377</v>
      </c>
      <c r="H593" s="44">
        <v>0</v>
      </c>
      <c r="I593" s="44">
        <v>2460807</v>
      </c>
      <c r="J593" s="44">
        <v>1420478</v>
      </c>
      <c r="K593" s="44">
        <v>0</v>
      </c>
      <c r="L593" s="44">
        <v>0</v>
      </c>
      <c r="M593" s="44">
        <v>0</v>
      </c>
      <c r="N593" s="44">
        <v>0</v>
      </c>
      <c r="O593" s="44">
        <v>0</v>
      </c>
      <c r="P593" s="44">
        <v>1481255</v>
      </c>
      <c r="Q593" s="44">
        <v>100129</v>
      </c>
      <c r="R593" s="44">
        <v>182977</v>
      </c>
      <c r="S593" s="44">
        <v>30260</v>
      </c>
      <c r="T593" s="44">
        <v>12625</v>
      </c>
      <c r="U593" s="44">
        <v>117083</v>
      </c>
      <c r="V593" s="44">
        <v>18283</v>
      </c>
      <c r="W593" s="44">
        <v>0</v>
      </c>
      <c r="X593" s="44">
        <v>636296</v>
      </c>
      <c r="Y593" s="44">
        <v>0</v>
      </c>
      <c r="Z593" s="44">
        <v>0</v>
      </c>
      <c r="AA593" s="44">
        <v>24149068</v>
      </c>
      <c r="AB593" s="44">
        <v>0</v>
      </c>
    </row>
    <row r="594" spans="1:28" x14ac:dyDescent="0.3">
      <c r="A594" s="46" t="s">
        <v>1233</v>
      </c>
      <c r="B594" t="s">
        <v>2644</v>
      </c>
      <c r="C594">
        <v>1</v>
      </c>
      <c r="D594">
        <v>0</v>
      </c>
      <c r="E594" s="44">
        <v>7729009</v>
      </c>
      <c r="F594" s="44">
        <v>0</v>
      </c>
      <c r="G594" s="44">
        <v>457991</v>
      </c>
      <c r="H594" s="44">
        <v>0</v>
      </c>
      <c r="I594" s="44">
        <v>2349327</v>
      </c>
      <c r="J594" s="44">
        <v>2850784</v>
      </c>
      <c r="K594" s="44">
        <v>0</v>
      </c>
      <c r="L594" s="44">
        <v>0</v>
      </c>
      <c r="M594" s="44">
        <v>0</v>
      </c>
      <c r="N594" s="44">
        <v>0</v>
      </c>
      <c r="O594" s="44">
        <v>0</v>
      </c>
      <c r="P594" s="44">
        <v>1566984</v>
      </c>
      <c r="Q594" s="44">
        <v>460335</v>
      </c>
      <c r="R594" s="44">
        <v>563721</v>
      </c>
      <c r="S594" s="44">
        <v>29990</v>
      </c>
      <c r="T594" s="44">
        <v>12513</v>
      </c>
      <c r="U594" s="44">
        <v>116209</v>
      </c>
      <c r="V594" s="44">
        <v>30668</v>
      </c>
      <c r="W594" s="44">
        <v>0</v>
      </c>
      <c r="X594" s="44">
        <v>0</v>
      </c>
      <c r="Y594" s="44">
        <v>0</v>
      </c>
      <c r="Z594" s="44">
        <v>0</v>
      </c>
      <c r="AA594" s="44">
        <v>16167531</v>
      </c>
      <c r="AB594" s="44">
        <v>0</v>
      </c>
    </row>
    <row r="595" spans="1:28" x14ac:dyDescent="0.3">
      <c r="A595" s="46" t="s">
        <v>1235</v>
      </c>
      <c r="B595" t="s">
        <v>2645</v>
      </c>
      <c r="C595">
        <v>1</v>
      </c>
      <c r="D595">
        <v>0</v>
      </c>
      <c r="E595" s="44">
        <v>9126769</v>
      </c>
      <c r="F595" s="44">
        <v>0</v>
      </c>
      <c r="G595" s="44">
        <v>237136</v>
      </c>
      <c r="H595" s="44">
        <v>0</v>
      </c>
      <c r="I595" s="44">
        <v>3597996</v>
      </c>
      <c r="J595" s="44">
        <v>652563</v>
      </c>
      <c r="K595" s="44">
        <v>0</v>
      </c>
      <c r="L595" s="44">
        <v>0</v>
      </c>
      <c r="M595" s="44">
        <v>0</v>
      </c>
      <c r="N595" s="44">
        <v>0</v>
      </c>
      <c r="O595" s="44">
        <v>0</v>
      </c>
      <c r="P595" s="44">
        <v>1566988</v>
      </c>
      <c r="Q595" s="44">
        <v>681513</v>
      </c>
      <c r="R595" s="44">
        <v>626790</v>
      </c>
      <c r="S595" s="44">
        <v>32387</v>
      </c>
      <c r="T595" s="44">
        <v>13513</v>
      </c>
      <c r="U595" s="44">
        <v>127742</v>
      </c>
      <c r="V595" s="44">
        <v>25428</v>
      </c>
      <c r="W595" s="44">
        <v>0</v>
      </c>
      <c r="X595" s="44">
        <v>0</v>
      </c>
      <c r="Y595" s="44">
        <v>13708</v>
      </c>
      <c r="Z595" s="44">
        <v>0</v>
      </c>
      <c r="AA595" s="44">
        <v>16702533</v>
      </c>
      <c r="AB595" s="44">
        <v>0</v>
      </c>
    </row>
    <row r="596" spans="1:28" x14ac:dyDescent="0.3">
      <c r="A596" s="46" t="s">
        <v>1237</v>
      </c>
      <c r="B596" t="s">
        <v>2646</v>
      </c>
      <c r="C596">
        <v>1</v>
      </c>
      <c r="D596">
        <v>0</v>
      </c>
      <c r="E596" s="44">
        <v>7045069</v>
      </c>
      <c r="F596" s="44">
        <v>0</v>
      </c>
      <c r="G596" s="44">
        <v>715413</v>
      </c>
      <c r="H596" s="44">
        <v>976</v>
      </c>
      <c r="I596" s="44">
        <v>344149</v>
      </c>
      <c r="J596" s="44">
        <v>460550</v>
      </c>
      <c r="K596" s="44">
        <v>0</v>
      </c>
      <c r="L596" s="44">
        <v>0</v>
      </c>
      <c r="M596" s="44">
        <v>0</v>
      </c>
      <c r="N596" s="44">
        <v>0</v>
      </c>
      <c r="O596" s="44">
        <v>0</v>
      </c>
      <c r="P596" s="44">
        <v>512624</v>
      </c>
      <c r="Q596" s="44">
        <v>46235</v>
      </c>
      <c r="R596" s="44">
        <v>105079</v>
      </c>
      <c r="S596" s="44">
        <v>18560</v>
      </c>
      <c r="T596" s="44">
        <v>7744</v>
      </c>
      <c r="U596" s="44">
        <v>80560</v>
      </c>
      <c r="V596" s="44">
        <v>0</v>
      </c>
      <c r="W596" s="44">
        <v>0</v>
      </c>
      <c r="X596" s="44">
        <v>258032</v>
      </c>
      <c r="Y596" s="44">
        <v>0</v>
      </c>
      <c r="Z596" s="44">
        <v>0</v>
      </c>
      <c r="AA596" s="44">
        <v>9594991</v>
      </c>
      <c r="AB596" s="44">
        <v>0</v>
      </c>
    </row>
    <row r="597" spans="1:28" x14ac:dyDescent="0.3">
      <c r="A597" s="46" t="s">
        <v>1241</v>
      </c>
      <c r="B597" t="s">
        <v>2647</v>
      </c>
      <c r="C597">
        <v>1</v>
      </c>
      <c r="D597">
        <v>0</v>
      </c>
      <c r="E597" s="44">
        <v>15438824</v>
      </c>
      <c r="F597" s="44">
        <v>0</v>
      </c>
      <c r="G597" s="44">
        <v>342714</v>
      </c>
      <c r="H597" s="44">
        <v>1752</v>
      </c>
      <c r="I597" s="44">
        <v>2627849</v>
      </c>
      <c r="J597" s="44">
        <v>1876753</v>
      </c>
      <c r="K597" s="44">
        <v>0</v>
      </c>
      <c r="L597" s="44">
        <v>0</v>
      </c>
      <c r="M597" s="44">
        <v>0</v>
      </c>
      <c r="N597" s="44">
        <v>0</v>
      </c>
      <c r="O597" s="44">
        <v>0</v>
      </c>
      <c r="P597" s="44">
        <v>1622115</v>
      </c>
      <c r="Q597" s="44">
        <v>243318</v>
      </c>
      <c r="R597" s="44">
        <v>883960</v>
      </c>
      <c r="S597" s="44">
        <v>40116</v>
      </c>
      <c r="T597" s="44">
        <v>16738</v>
      </c>
      <c r="U597" s="44">
        <v>151741</v>
      </c>
      <c r="V597" s="44">
        <v>37264</v>
      </c>
      <c r="W597" s="44">
        <v>0</v>
      </c>
      <c r="X597" s="44">
        <v>448382</v>
      </c>
      <c r="Y597" s="44">
        <v>617</v>
      </c>
      <c r="Z597" s="44">
        <v>0</v>
      </c>
      <c r="AA597" s="44">
        <v>23732143</v>
      </c>
      <c r="AB597" s="44">
        <v>0</v>
      </c>
    </row>
    <row r="598" spans="1:28" x14ac:dyDescent="0.3">
      <c r="A598" s="46" t="s">
        <v>1243</v>
      </c>
      <c r="B598" t="s">
        <v>2648</v>
      </c>
      <c r="C598">
        <v>1</v>
      </c>
      <c r="D598">
        <v>0</v>
      </c>
      <c r="E598" s="44">
        <v>20767631</v>
      </c>
      <c r="F598" s="44">
        <v>0</v>
      </c>
      <c r="G598" s="44">
        <v>379007</v>
      </c>
      <c r="H598" s="44">
        <v>8454</v>
      </c>
      <c r="I598" s="44">
        <v>3670059</v>
      </c>
      <c r="J598" s="44">
        <v>1856806</v>
      </c>
      <c r="K598" s="44">
        <v>0</v>
      </c>
      <c r="L598" s="44">
        <v>0</v>
      </c>
      <c r="M598" s="44">
        <v>0</v>
      </c>
      <c r="N598" s="44">
        <v>0</v>
      </c>
      <c r="O598" s="44">
        <v>0</v>
      </c>
      <c r="P598" s="44">
        <v>2420265</v>
      </c>
      <c r="Q598" s="44">
        <v>409987</v>
      </c>
      <c r="R598" s="44">
        <v>572492</v>
      </c>
      <c r="S598" s="44">
        <v>43038</v>
      </c>
      <c r="T598" s="44">
        <v>17956</v>
      </c>
      <c r="U598" s="44">
        <v>174109</v>
      </c>
      <c r="V598" s="44">
        <v>47973</v>
      </c>
      <c r="W598" s="44">
        <v>0</v>
      </c>
      <c r="X598" s="44">
        <v>0</v>
      </c>
      <c r="Y598" s="44">
        <v>0</v>
      </c>
      <c r="Z598" s="44">
        <v>0</v>
      </c>
      <c r="AA598" s="44">
        <v>30367777</v>
      </c>
      <c r="AB598" s="44">
        <v>0</v>
      </c>
    </row>
    <row r="599" spans="1:28" x14ac:dyDescent="0.3">
      <c r="A599" s="46" t="s">
        <v>1227</v>
      </c>
      <c r="B599" t="s">
        <v>2649</v>
      </c>
      <c r="C599">
        <v>1</v>
      </c>
      <c r="D599">
        <v>0</v>
      </c>
      <c r="E599" s="44">
        <v>15963616</v>
      </c>
      <c r="F599" s="44">
        <v>0</v>
      </c>
      <c r="G599" s="44">
        <v>563471</v>
      </c>
      <c r="H599" s="44">
        <v>0</v>
      </c>
      <c r="I599" s="44">
        <v>3106574</v>
      </c>
      <c r="J599" s="44">
        <v>1028769</v>
      </c>
      <c r="K599" s="44">
        <v>0</v>
      </c>
      <c r="L599" s="44">
        <v>0</v>
      </c>
      <c r="M599" s="44">
        <v>0</v>
      </c>
      <c r="N599" s="44">
        <v>0</v>
      </c>
      <c r="O599" s="44">
        <v>0</v>
      </c>
      <c r="P599" s="44">
        <v>1264816</v>
      </c>
      <c r="Q599" s="44">
        <v>457656</v>
      </c>
      <c r="R599" s="44">
        <v>615639</v>
      </c>
      <c r="S599" s="44">
        <v>23893</v>
      </c>
      <c r="T599" s="44">
        <v>9969</v>
      </c>
      <c r="U599" s="44">
        <v>95122</v>
      </c>
      <c r="V599" s="44">
        <v>23584</v>
      </c>
      <c r="W599" s="44">
        <v>0</v>
      </c>
      <c r="X599" s="44">
        <v>186967</v>
      </c>
      <c r="Y599" s="44">
        <v>0</v>
      </c>
      <c r="Z599" s="44">
        <v>0</v>
      </c>
      <c r="AA599" s="44">
        <v>23340076</v>
      </c>
      <c r="AB599" s="44">
        <v>204625</v>
      </c>
    </row>
    <row r="600" spans="1:28" x14ac:dyDescent="0.3">
      <c r="A600" s="46" t="s">
        <v>1246</v>
      </c>
      <c r="B600" t="s">
        <v>2650</v>
      </c>
      <c r="C600">
        <v>1</v>
      </c>
      <c r="D600">
        <v>0</v>
      </c>
      <c r="E600" s="44">
        <v>487038</v>
      </c>
      <c r="F600" s="44">
        <v>0</v>
      </c>
      <c r="G600" s="44">
        <v>179940</v>
      </c>
      <c r="H600" s="44">
        <v>0</v>
      </c>
      <c r="I600" s="44">
        <v>34434</v>
      </c>
      <c r="J600" s="44">
        <v>12181</v>
      </c>
      <c r="K600" s="44">
        <v>0</v>
      </c>
      <c r="L600" s="44">
        <v>0</v>
      </c>
      <c r="M600" s="44">
        <v>0</v>
      </c>
      <c r="N600" s="44">
        <v>0</v>
      </c>
      <c r="O600" s="44">
        <v>0</v>
      </c>
      <c r="P600" s="44">
        <v>105416</v>
      </c>
      <c r="Q600" s="44">
        <v>0</v>
      </c>
      <c r="R600" s="44">
        <v>0</v>
      </c>
      <c r="S600" s="44">
        <v>2681</v>
      </c>
      <c r="T600" s="44">
        <v>1119</v>
      </c>
      <c r="U600" s="44">
        <v>7456</v>
      </c>
      <c r="V600" s="44">
        <v>0</v>
      </c>
      <c r="W600" s="44">
        <v>0</v>
      </c>
      <c r="X600" s="44">
        <v>27000</v>
      </c>
      <c r="Y600" s="44">
        <v>0</v>
      </c>
      <c r="Z600" s="44">
        <v>0</v>
      </c>
      <c r="AA600" s="44">
        <v>857265</v>
      </c>
      <c r="AB600" s="44">
        <v>0</v>
      </c>
    </row>
    <row r="601" spans="1:28" x14ac:dyDescent="0.3">
      <c r="A601" s="46" t="s">
        <v>1258</v>
      </c>
      <c r="B601" t="s">
        <v>2651</v>
      </c>
      <c r="C601">
        <v>1</v>
      </c>
      <c r="D601">
        <v>0</v>
      </c>
      <c r="E601" s="44">
        <v>2623148</v>
      </c>
      <c r="F601" s="44">
        <v>0</v>
      </c>
      <c r="G601" s="44">
        <v>251952</v>
      </c>
      <c r="H601" s="44">
        <v>0</v>
      </c>
      <c r="I601" s="44">
        <v>98878</v>
      </c>
      <c r="J601" s="44">
        <v>755092</v>
      </c>
      <c r="K601" s="44">
        <v>555</v>
      </c>
      <c r="L601" s="44">
        <v>0</v>
      </c>
      <c r="M601" s="44">
        <v>0</v>
      </c>
      <c r="N601" s="44">
        <v>0</v>
      </c>
      <c r="O601" s="44">
        <v>0</v>
      </c>
      <c r="P601" s="44">
        <v>159019</v>
      </c>
      <c r="Q601" s="44">
        <v>14514</v>
      </c>
      <c r="R601" s="44">
        <v>108896</v>
      </c>
      <c r="S601" s="44">
        <v>7490</v>
      </c>
      <c r="T601" s="44">
        <v>3125</v>
      </c>
      <c r="U601" s="44">
        <v>29067</v>
      </c>
      <c r="V601" s="44">
        <v>0</v>
      </c>
      <c r="W601" s="44">
        <v>0</v>
      </c>
      <c r="X601" s="44">
        <v>22275</v>
      </c>
      <c r="Y601" s="44">
        <v>0</v>
      </c>
      <c r="Z601" s="44">
        <v>0</v>
      </c>
      <c r="AA601" s="44">
        <v>4074011</v>
      </c>
      <c r="AB601" s="44">
        <v>0</v>
      </c>
    </row>
    <row r="602" spans="1:28" x14ac:dyDescent="0.3">
      <c r="A602" s="46" t="s">
        <v>1248</v>
      </c>
      <c r="B602" t="s">
        <v>2652</v>
      </c>
      <c r="C602">
        <v>1</v>
      </c>
      <c r="D602">
        <v>0</v>
      </c>
      <c r="E602" s="44">
        <v>13810389</v>
      </c>
      <c r="F602" s="44">
        <v>0</v>
      </c>
      <c r="G602" s="44">
        <v>250952</v>
      </c>
      <c r="H602" s="44">
        <v>0</v>
      </c>
      <c r="I602" s="44">
        <v>1070788</v>
      </c>
      <c r="J602" s="44">
        <v>2898430</v>
      </c>
      <c r="K602" s="44">
        <v>0</v>
      </c>
      <c r="L602" s="44">
        <v>0</v>
      </c>
      <c r="M602" s="44">
        <v>0</v>
      </c>
      <c r="N602" s="44">
        <v>0</v>
      </c>
      <c r="O602" s="44">
        <v>0</v>
      </c>
      <c r="P602" s="44">
        <v>1235820</v>
      </c>
      <c r="Q602" s="44">
        <v>627832</v>
      </c>
      <c r="R602" s="44">
        <v>168244</v>
      </c>
      <c r="S602" s="44">
        <v>33106</v>
      </c>
      <c r="T602" s="44">
        <v>13813</v>
      </c>
      <c r="U602" s="44">
        <v>116966</v>
      </c>
      <c r="V602" s="44">
        <v>34924</v>
      </c>
      <c r="W602" s="44">
        <v>0</v>
      </c>
      <c r="X602" s="44">
        <v>138432</v>
      </c>
      <c r="Y602" s="44">
        <v>20717</v>
      </c>
      <c r="Z602" s="44">
        <v>0</v>
      </c>
      <c r="AA602" s="44">
        <v>20420413</v>
      </c>
      <c r="AB602" s="44">
        <v>0</v>
      </c>
    </row>
    <row r="603" spans="1:28" x14ac:dyDescent="0.3">
      <c r="A603" s="46" t="s">
        <v>1254</v>
      </c>
      <c r="B603" t="s">
        <v>2653</v>
      </c>
      <c r="C603">
        <v>1</v>
      </c>
      <c r="D603">
        <v>0</v>
      </c>
      <c r="E603" s="44">
        <v>2580649</v>
      </c>
      <c r="F603" s="44">
        <v>0</v>
      </c>
      <c r="G603" s="44">
        <v>265147</v>
      </c>
      <c r="H603" s="44">
        <v>924</v>
      </c>
      <c r="I603" s="44">
        <v>283914</v>
      </c>
      <c r="J603" s="44">
        <v>168286</v>
      </c>
      <c r="K603" s="44">
        <v>0</v>
      </c>
      <c r="L603" s="44">
        <v>0</v>
      </c>
      <c r="M603" s="44">
        <v>0</v>
      </c>
      <c r="N603" s="44">
        <v>0</v>
      </c>
      <c r="O603" s="44">
        <v>0</v>
      </c>
      <c r="P603" s="44">
        <v>157386</v>
      </c>
      <c r="Q603" s="44">
        <v>55104</v>
      </c>
      <c r="R603" s="44">
        <v>55879</v>
      </c>
      <c r="S603" s="44">
        <v>4584</v>
      </c>
      <c r="T603" s="44">
        <v>1913</v>
      </c>
      <c r="U603" s="44">
        <v>17766</v>
      </c>
      <c r="V603" s="44">
        <v>763</v>
      </c>
      <c r="W603" s="44">
        <v>0</v>
      </c>
      <c r="X603" s="44">
        <v>0</v>
      </c>
      <c r="Y603" s="44">
        <v>0</v>
      </c>
      <c r="Z603" s="44">
        <v>0</v>
      </c>
      <c r="AA603" s="44">
        <v>3592315</v>
      </c>
      <c r="AB603" s="44">
        <v>0</v>
      </c>
    </row>
    <row r="604" spans="1:28" x14ac:dyDescent="0.3">
      <c r="A604" s="46" t="s">
        <v>1256</v>
      </c>
      <c r="B604" t="s">
        <v>2654</v>
      </c>
      <c r="C604">
        <v>1</v>
      </c>
      <c r="D604">
        <v>0</v>
      </c>
      <c r="E604" s="44">
        <v>1557133</v>
      </c>
      <c r="F604" s="44">
        <v>0</v>
      </c>
      <c r="G604" s="44">
        <v>110011</v>
      </c>
      <c r="H604" s="44">
        <v>0</v>
      </c>
      <c r="I604" s="44">
        <v>65224</v>
      </c>
      <c r="J604" s="44">
        <v>96474</v>
      </c>
      <c r="K604" s="44">
        <v>0</v>
      </c>
      <c r="L604" s="44">
        <v>0</v>
      </c>
      <c r="M604" s="44">
        <v>0</v>
      </c>
      <c r="N604" s="44">
        <v>0</v>
      </c>
      <c r="O604" s="44">
        <v>0</v>
      </c>
      <c r="P604" s="44">
        <v>441473</v>
      </c>
      <c r="Q604" s="44">
        <v>32196</v>
      </c>
      <c r="R604" s="44">
        <v>25513</v>
      </c>
      <c r="S604" s="44">
        <v>10890</v>
      </c>
      <c r="T604" s="44">
        <v>4544</v>
      </c>
      <c r="U604" s="44">
        <v>42464</v>
      </c>
      <c r="V604" s="44">
        <v>0</v>
      </c>
      <c r="W604" s="44">
        <v>0</v>
      </c>
      <c r="X604" s="44">
        <v>0</v>
      </c>
      <c r="Y604" s="44">
        <v>0</v>
      </c>
      <c r="Z604" s="44">
        <v>0</v>
      </c>
      <c r="AA604" s="44">
        <v>2385922</v>
      </c>
      <c r="AB604" s="44">
        <v>0</v>
      </c>
    </row>
    <row r="605" spans="1:28" x14ac:dyDescent="0.3">
      <c r="A605" s="46" t="s">
        <v>1252</v>
      </c>
      <c r="B605" t="s">
        <v>2032</v>
      </c>
      <c r="C605">
        <v>1</v>
      </c>
      <c r="D605">
        <v>0</v>
      </c>
      <c r="E605" s="44">
        <v>6367003</v>
      </c>
      <c r="F605" s="44">
        <v>0</v>
      </c>
      <c r="G605" s="44">
        <v>97741</v>
      </c>
      <c r="H605" s="44">
        <v>0</v>
      </c>
      <c r="I605" s="44">
        <v>773877</v>
      </c>
      <c r="J605" s="44">
        <v>578177</v>
      </c>
      <c r="K605" s="44">
        <v>0</v>
      </c>
      <c r="L605" s="44">
        <v>0</v>
      </c>
      <c r="M605" s="44">
        <v>0</v>
      </c>
      <c r="N605" s="44">
        <v>0</v>
      </c>
      <c r="O605" s="44">
        <v>0</v>
      </c>
      <c r="P605" s="44">
        <v>427977</v>
      </c>
      <c r="Q605" s="44">
        <v>48469</v>
      </c>
      <c r="R605" s="44">
        <v>152303</v>
      </c>
      <c r="S605" s="44">
        <v>9812</v>
      </c>
      <c r="T605" s="44">
        <v>4094</v>
      </c>
      <c r="U605" s="44">
        <v>40367</v>
      </c>
      <c r="V605" s="44">
        <v>1886</v>
      </c>
      <c r="W605" s="44">
        <v>0</v>
      </c>
      <c r="X605" s="44">
        <v>37800</v>
      </c>
      <c r="Y605" s="44">
        <v>0</v>
      </c>
      <c r="Z605" s="44">
        <v>0</v>
      </c>
      <c r="AA605" s="44">
        <v>8539506</v>
      </c>
      <c r="AB605" s="44">
        <v>100000</v>
      </c>
    </row>
    <row r="606" spans="1:28" x14ac:dyDescent="0.3">
      <c r="A606" s="46" t="s">
        <v>1260</v>
      </c>
      <c r="B606" t="s">
        <v>2655</v>
      </c>
      <c r="C606">
        <v>1</v>
      </c>
      <c r="D606">
        <v>0</v>
      </c>
      <c r="E606" s="44">
        <v>15336764</v>
      </c>
      <c r="F606" s="44">
        <v>0</v>
      </c>
      <c r="G606" s="44">
        <v>405813</v>
      </c>
      <c r="H606" s="44">
        <v>12178</v>
      </c>
      <c r="I606" s="44">
        <v>1960235</v>
      </c>
      <c r="J606" s="44">
        <v>4220855</v>
      </c>
      <c r="K606" s="44">
        <v>0</v>
      </c>
      <c r="L606" s="44">
        <v>0</v>
      </c>
      <c r="M606" s="44">
        <v>0</v>
      </c>
      <c r="N606" s="44">
        <v>0</v>
      </c>
      <c r="O606" s="44">
        <v>0</v>
      </c>
      <c r="P606" s="44">
        <v>1673511</v>
      </c>
      <c r="Q606" s="44">
        <v>370490</v>
      </c>
      <c r="R606" s="44">
        <v>615779</v>
      </c>
      <c r="S606" s="44">
        <v>47606</v>
      </c>
      <c r="T606" s="44">
        <v>19863</v>
      </c>
      <c r="U606" s="44">
        <v>190186</v>
      </c>
      <c r="V606" s="44">
        <v>48298</v>
      </c>
      <c r="W606" s="44">
        <v>0</v>
      </c>
      <c r="X606" s="44">
        <v>0</v>
      </c>
      <c r="Y606" s="44">
        <v>0</v>
      </c>
      <c r="Z606" s="44">
        <v>0</v>
      </c>
      <c r="AA606" s="44">
        <v>24901578</v>
      </c>
      <c r="AB606" s="44">
        <v>0</v>
      </c>
    </row>
    <row r="607" spans="1:28" x14ac:dyDescent="0.3">
      <c r="A607" s="46" t="s">
        <v>1250</v>
      </c>
      <c r="B607" t="s">
        <v>2034</v>
      </c>
      <c r="C607">
        <v>1</v>
      </c>
      <c r="D607">
        <v>0</v>
      </c>
      <c r="E607" s="44">
        <v>1231526</v>
      </c>
      <c r="F607" s="44">
        <v>0</v>
      </c>
      <c r="G607" s="44">
        <v>70000</v>
      </c>
      <c r="H607" s="44">
        <v>0</v>
      </c>
      <c r="I607" s="44">
        <v>27396</v>
      </c>
      <c r="J607" s="44">
        <v>60648</v>
      </c>
      <c r="K607" s="44">
        <v>0</v>
      </c>
      <c r="L607" s="44">
        <v>0</v>
      </c>
      <c r="M607" s="44">
        <v>0</v>
      </c>
      <c r="N607" s="44">
        <v>0</v>
      </c>
      <c r="O607" s="44">
        <v>0</v>
      </c>
      <c r="P607" s="44">
        <v>135914</v>
      </c>
      <c r="Q607" s="44">
        <v>6832</v>
      </c>
      <c r="R607" s="44">
        <v>33749</v>
      </c>
      <c r="S607" s="44">
        <v>2442</v>
      </c>
      <c r="T607" s="44">
        <v>1019</v>
      </c>
      <c r="U607" s="44">
        <v>15495</v>
      </c>
      <c r="V607" s="44">
        <v>2248</v>
      </c>
      <c r="W607" s="44">
        <v>0</v>
      </c>
      <c r="X607" s="44">
        <v>0</v>
      </c>
      <c r="Y607" s="44">
        <v>0</v>
      </c>
      <c r="Z607" s="44">
        <v>0</v>
      </c>
      <c r="AA607" s="44">
        <v>1587269</v>
      </c>
      <c r="AB607" s="44">
        <v>100000</v>
      </c>
    </row>
    <row r="608" spans="1:28" x14ac:dyDescent="0.3">
      <c r="A608" s="46" t="s">
        <v>1262</v>
      </c>
      <c r="B608" t="s">
        <v>2656</v>
      </c>
      <c r="C608">
        <v>1</v>
      </c>
      <c r="D608">
        <v>0</v>
      </c>
      <c r="E608" s="44">
        <v>9058596</v>
      </c>
      <c r="F608" s="44">
        <v>0</v>
      </c>
      <c r="G608" s="44">
        <v>462680</v>
      </c>
      <c r="H608" s="44">
        <v>3731</v>
      </c>
      <c r="I608" s="44">
        <v>771352</v>
      </c>
      <c r="J608" s="44">
        <v>927776</v>
      </c>
      <c r="K608" s="44">
        <v>0</v>
      </c>
      <c r="L608" s="44">
        <v>0</v>
      </c>
      <c r="M608" s="44">
        <v>0</v>
      </c>
      <c r="N608" s="44">
        <v>0</v>
      </c>
      <c r="O608" s="44">
        <v>0</v>
      </c>
      <c r="P608" s="44">
        <v>617424</v>
      </c>
      <c r="Q608" s="44">
        <v>161944</v>
      </c>
      <c r="R608" s="44">
        <v>162949</v>
      </c>
      <c r="S608" s="44">
        <v>10216</v>
      </c>
      <c r="T608" s="44">
        <v>4263</v>
      </c>
      <c r="U608" s="44">
        <v>40134</v>
      </c>
      <c r="V608" s="44">
        <v>8648</v>
      </c>
      <c r="W608" s="44">
        <v>0</v>
      </c>
      <c r="X608" s="44">
        <v>61955</v>
      </c>
      <c r="Y608" s="44">
        <v>0</v>
      </c>
      <c r="Z608" s="44">
        <v>0</v>
      </c>
      <c r="AA608" s="44">
        <v>12291668</v>
      </c>
      <c r="AB608" s="44">
        <v>100000</v>
      </c>
    </row>
    <row r="609" spans="1:28" x14ac:dyDescent="0.3">
      <c r="A609" s="46" t="s">
        <v>1265</v>
      </c>
      <c r="B609" t="s">
        <v>2657</v>
      </c>
      <c r="C609">
        <v>1</v>
      </c>
      <c r="D609">
        <v>0</v>
      </c>
      <c r="E609" s="44">
        <v>5663817</v>
      </c>
      <c r="F609" s="44">
        <v>0</v>
      </c>
      <c r="G609" s="44">
        <v>0</v>
      </c>
      <c r="H609" s="44">
        <v>0</v>
      </c>
      <c r="I609" s="44">
        <v>588772</v>
      </c>
      <c r="J609" s="44">
        <v>165517</v>
      </c>
      <c r="K609" s="44">
        <v>0</v>
      </c>
      <c r="L609" s="44">
        <v>0</v>
      </c>
      <c r="M609" s="44">
        <v>0</v>
      </c>
      <c r="N609" s="44">
        <v>0</v>
      </c>
      <c r="O609" s="44">
        <v>0</v>
      </c>
      <c r="P609" s="44">
        <v>546020</v>
      </c>
      <c r="Q609" s="44">
        <v>121355</v>
      </c>
      <c r="R609" s="44">
        <v>70211</v>
      </c>
      <c r="S609" s="44">
        <v>7175</v>
      </c>
      <c r="T609" s="44">
        <v>2994</v>
      </c>
      <c r="U609" s="44">
        <v>28543</v>
      </c>
      <c r="V609" s="44">
        <v>7523</v>
      </c>
      <c r="W609" s="44">
        <v>0</v>
      </c>
      <c r="X609" s="44">
        <v>0</v>
      </c>
      <c r="Y609" s="44">
        <v>0</v>
      </c>
      <c r="Z609" s="44">
        <v>0</v>
      </c>
      <c r="AA609" s="44">
        <v>7201927</v>
      </c>
      <c r="AB609" s="44">
        <v>0</v>
      </c>
    </row>
    <row r="610" spans="1:28" x14ac:dyDescent="0.3">
      <c r="A610" s="46" t="s">
        <v>1269</v>
      </c>
      <c r="B610" t="s">
        <v>2658</v>
      </c>
      <c r="C610">
        <v>1</v>
      </c>
      <c r="D610">
        <v>0</v>
      </c>
      <c r="E610" s="44">
        <v>4246562</v>
      </c>
      <c r="F610" s="44">
        <v>0</v>
      </c>
      <c r="G610" s="44">
        <v>202115</v>
      </c>
      <c r="H610" s="44">
        <v>0</v>
      </c>
      <c r="I610" s="44">
        <v>551050</v>
      </c>
      <c r="J610" s="44">
        <v>261242</v>
      </c>
      <c r="K610" s="44">
        <v>0</v>
      </c>
      <c r="L610" s="44">
        <v>0</v>
      </c>
      <c r="M610" s="44">
        <v>0</v>
      </c>
      <c r="N610" s="44">
        <v>0</v>
      </c>
      <c r="O610" s="44">
        <v>0</v>
      </c>
      <c r="P610" s="44">
        <v>558112</v>
      </c>
      <c r="Q610" s="44">
        <v>120199</v>
      </c>
      <c r="R610" s="44">
        <v>84617</v>
      </c>
      <c r="S610" s="44">
        <v>6531</v>
      </c>
      <c r="T610" s="44">
        <v>2725</v>
      </c>
      <c r="U610" s="44">
        <v>25980</v>
      </c>
      <c r="V610" s="44">
        <v>5666</v>
      </c>
      <c r="W610" s="44">
        <v>0</v>
      </c>
      <c r="X610" s="44">
        <v>59347</v>
      </c>
      <c r="Y610" s="44">
        <v>0</v>
      </c>
      <c r="Z610" s="44">
        <v>0</v>
      </c>
      <c r="AA610" s="44">
        <v>6124146</v>
      </c>
      <c r="AB610" s="44">
        <v>0</v>
      </c>
    </row>
    <row r="611" spans="1:28" x14ac:dyDescent="0.3">
      <c r="A611" s="46" t="s">
        <v>1271</v>
      </c>
      <c r="B611" t="s">
        <v>2659</v>
      </c>
      <c r="C611">
        <v>1</v>
      </c>
      <c r="D611">
        <v>1</v>
      </c>
      <c r="E611" s="44">
        <v>5127415</v>
      </c>
      <c r="F611" s="44">
        <v>0</v>
      </c>
      <c r="G611" s="44">
        <v>0</v>
      </c>
      <c r="H611" s="44">
        <v>497</v>
      </c>
      <c r="I611" s="44">
        <v>229578</v>
      </c>
      <c r="J611" s="44">
        <v>799122</v>
      </c>
      <c r="K611" s="44">
        <v>0</v>
      </c>
      <c r="L611" s="44">
        <v>0</v>
      </c>
      <c r="M611" s="44">
        <v>0</v>
      </c>
      <c r="N611" s="44">
        <v>0</v>
      </c>
      <c r="O611" s="44">
        <v>0</v>
      </c>
      <c r="P611" s="44">
        <v>849416</v>
      </c>
      <c r="Q611" s="44">
        <v>127128</v>
      </c>
      <c r="R611" s="44">
        <v>115999</v>
      </c>
      <c r="S611" s="44">
        <v>7011</v>
      </c>
      <c r="T611" s="44">
        <v>2925</v>
      </c>
      <c r="U611" s="44">
        <v>27319</v>
      </c>
      <c r="V611" s="44">
        <v>8867</v>
      </c>
      <c r="W611" s="44">
        <v>0</v>
      </c>
      <c r="X611" s="44">
        <v>103164</v>
      </c>
      <c r="Y611" s="44">
        <v>0</v>
      </c>
      <c r="Z611" s="44">
        <v>0</v>
      </c>
      <c r="AA611" s="44">
        <v>7398441</v>
      </c>
      <c r="AB611" s="44">
        <v>100000</v>
      </c>
    </row>
    <row r="612" spans="1:28" x14ac:dyDescent="0.3">
      <c r="A612" s="46" t="s">
        <v>1273</v>
      </c>
      <c r="B612" t="s">
        <v>2660</v>
      </c>
      <c r="C612">
        <v>1</v>
      </c>
      <c r="D612">
        <v>0</v>
      </c>
      <c r="E612" s="44">
        <v>12847038</v>
      </c>
      <c r="F612" s="44">
        <v>0</v>
      </c>
      <c r="G612" s="44">
        <v>0</v>
      </c>
      <c r="H612" s="44">
        <v>4873</v>
      </c>
      <c r="I612" s="44">
        <v>1435879</v>
      </c>
      <c r="J612" s="44">
        <v>1575550</v>
      </c>
      <c r="K612" s="44">
        <v>0</v>
      </c>
      <c r="L612" s="44">
        <v>0</v>
      </c>
      <c r="M612" s="44">
        <v>0</v>
      </c>
      <c r="N612" s="44">
        <v>0</v>
      </c>
      <c r="O612" s="44">
        <v>0</v>
      </c>
      <c r="P612" s="44">
        <v>1471692</v>
      </c>
      <c r="Q612" s="44">
        <v>645284</v>
      </c>
      <c r="R612" s="44">
        <v>273982</v>
      </c>
      <c r="S612" s="44">
        <v>16208</v>
      </c>
      <c r="T612" s="44">
        <v>6763</v>
      </c>
      <c r="U612" s="44">
        <v>58192</v>
      </c>
      <c r="V612" s="44">
        <v>19612</v>
      </c>
      <c r="W612" s="44">
        <v>0</v>
      </c>
      <c r="X612" s="44">
        <v>126560</v>
      </c>
      <c r="Y612" s="44">
        <v>0</v>
      </c>
      <c r="Z612" s="44">
        <v>0</v>
      </c>
      <c r="AA612" s="44">
        <v>18481633</v>
      </c>
      <c r="AB612" s="44">
        <v>100000</v>
      </c>
    </row>
    <row r="613" spans="1:28" x14ac:dyDescent="0.3">
      <c r="A613" s="46" t="s">
        <v>1275</v>
      </c>
      <c r="B613" t="s">
        <v>2661</v>
      </c>
      <c r="C613">
        <v>1</v>
      </c>
      <c r="D613">
        <v>0</v>
      </c>
      <c r="E613" s="44">
        <v>7357506</v>
      </c>
      <c r="F613" s="44">
        <v>0</v>
      </c>
      <c r="G613" s="44">
        <v>0</v>
      </c>
      <c r="H613" s="44">
        <v>3448</v>
      </c>
      <c r="I613" s="44">
        <v>730087</v>
      </c>
      <c r="J613" s="44">
        <v>1070083</v>
      </c>
      <c r="K613" s="44">
        <v>0</v>
      </c>
      <c r="L613" s="44">
        <v>0</v>
      </c>
      <c r="M613" s="44">
        <v>0</v>
      </c>
      <c r="N613" s="44">
        <v>0</v>
      </c>
      <c r="O613" s="44">
        <v>0</v>
      </c>
      <c r="P613" s="44">
        <v>663266</v>
      </c>
      <c r="Q613" s="44">
        <v>306061</v>
      </c>
      <c r="R613" s="44">
        <v>92145</v>
      </c>
      <c r="S613" s="44">
        <v>14396</v>
      </c>
      <c r="T613" s="44">
        <v>6006</v>
      </c>
      <c r="U613" s="44">
        <v>56037</v>
      </c>
      <c r="V613" s="44">
        <v>14814</v>
      </c>
      <c r="W613" s="44">
        <v>0</v>
      </c>
      <c r="X613" s="44">
        <v>124800</v>
      </c>
      <c r="Y613" s="44">
        <v>0</v>
      </c>
      <c r="Z613" s="44">
        <v>0</v>
      </c>
      <c r="AA613" s="44">
        <v>10438649</v>
      </c>
      <c r="AB613" s="44">
        <v>0</v>
      </c>
    </row>
    <row r="614" spans="1:28" x14ac:dyDescent="0.3">
      <c r="A614" s="46" t="s">
        <v>1277</v>
      </c>
      <c r="B614" t="s">
        <v>2662</v>
      </c>
      <c r="C614">
        <v>1</v>
      </c>
      <c r="D614">
        <v>0</v>
      </c>
      <c r="E614" s="44">
        <v>4960583</v>
      </c>
      <c r="F614" s="44">
        <v>0</v>
      </c>
      <c r="G614" s="44">
        <v>138624</v>
      </c>
      <c r="H614" s="44">
        <v>3417</v>
      </c>
      <c r="I614" s="44">
        <v>934962</v>
      </c>
      <c r="J614" s="44">
        <v>1356481</v>
      </c>
      <c r="K614" s="44">
        <v>0</v>
      </c>
      <c r="L614" s="44">
        <v>0</v>
      </c>
      <c r="M614" s="44">
        <v>0</v>
      </c>
      <c r="N614" s="44">
        <v>0</v>
      </c>
      <c r="O614" s="44">
        <v>0</v>
      </c>
      <c r="P614" s="44">
        <v>684673</v>
      </c>
      <c r="Q614" s="44">
        <v>11855</v>
      </c>
      <c r="R614" s="44">
        <v>41074</v>
      </c>
      <c r="S614" s="44">
        <v>6202</v>
      </c>
      <c r="T614" s="44">
        <v>2588</v>
      </c>
      <c r="U614" s="44">
        <v>24698</v>
      </c>
      <c r="V614" s="44">
        <v>7313</v>
      </c>
      <c r="W614" s="44">
        <v>0</v>
      </c>
      <c r="X614" s="44">
        <v>73309</v>
      </c>
      <c r="Y614" s="44">
        <v>0</v>
      </c>
      <c r="Z614" s="44">
        <v>0</v>
      </c>
      <c r="AA614" s="44">
        <v>8245779</v>
      </c>
      <c r="AB614" s="44">
        <v>0</v>
      </c>
    </row>
    <row r="615" spans="1:28" x14ac:dyDescent="0.3">
      <c r="A615" s="46" t="s">
        <v>1279</v>
      </c>
      <c r="B615" t="s">
        <v>2663</v>
      </c>
      <c r="C615">
        <v>1</v>
      </c>
      <c r="D615">
        <v>0</v>
      </c>
      <c r="E615" s="44">
        <v>20111426</v>
      </c>
      <c r="F615" s="44">
        <v>0</v>
      </c>
      <c r="G615" s="44">
        <v>0</v>
      </c>
      <c r="H615" s="44">
        <v>4370</v>
      </c>
      <c r="I615" s="44">
        <v>2387214</v>
      </c>
      <c r="J615" s="44">
        <v>4023503</v>
      </c>
      <c r="K615" s="44">
        <v>0</v>
      </c>
      <c r="L615" s="44">
        <v>0</v>
      </c>
      <c r="M615" s="44">
        <v>0</v>
      </c>
      <c r="N615" s="44">
        <v>0</v>
      </c>
      <c r="O615" s="44">
        <v>0</v>
      </c>
      <c r="P615" s="44">
        <v>2151151</v>
      </c>
      <c r="Q615" s="44">
        <v>689453</v>
      </c>
      <c r="R615" s="44">
        <v>448502</v>
      </c>
      <c r="S615" s="44">
        <v>34469</v>
      </c>
      <c r="T615" s="44">
        <v>14381</v>
      </c>
      <c r="U615" s="44">
        <v>134558</v>
      </c>
      <c r="V615" s="44">
        <v>42765</v>
      </c>
      <c r="W615" s="44">
        <v>0</v>
      </c>
      <c r="X615" s="44">
        <v>280301</v>
      </c>
      <c r="Y615" s="44">
        <v>0</v>
      </c>
      <c r="Z615" s="44">
        <v>0</v>
      </c>
      <c r="AA615" s="44">
        <v>30322093</v>
      </c>
      <c r="AB615" s="44">
        <v>125709</v>
      </c>
    </row>
    <row r="616" spans="1:28" x14ac:dyDescent="0.3">
      <c r="A616" s="46" t="s">
        <v>1281</v>
      </c>
      <c r="B616" t="s">
        <v>2664</v>
      </c>
      <c r="C616">
        <v>1</v>
      </c>
      <c r="D616">
        <v>0</v>
      </c>
      <c r="E616" s="44">
        <v>289631</v>
      </c>
      <c r="F616" s="44">
        <v>0</v>
      </c>
      <c r="G616" s="44">
        <v>140955</v>
      </c>
      <c r="H616" s="44">
        <v>0</v>
      </c>
      <c r="I616" s="44">
        <v>10276</v>
      </c>
      <c r="J616" s="44">
        <v>0</v>
      </c>
      <c r="K616" s="44">
        <v>0</v>
      </c>
      <c r="L616" s="44">
        <v>0</v>
      </c>
      <c r="M616" s="44">
        <v>0</v>
      </c>
      <c r="N616" s="44">
        <v>0</v>
      </c>
      <c r="O616" s="44">
        <v>0</v>
      </c>
      <c r="P616" s="44">
        <v>57064</v>
      </c>
      <c r="Q616" s="44">
        <v>0</v>
      </c>
      <c r="R616" s="44">
        <v>0</v>
      </c>
      <c r="S616" s="44">
        <v>419</v>
      </c>
      <c r="T616" s="44">
        <v>175</v>
      </c>
      <c r="U616" s="44">
        <v>4427</v>
      </c>
      <c r="V616" s="44">
        <v>0</v>
      </c>
      <c r="W616" s="44">
        <v>0</v>
      </c>
      <c r="X616" s="44">
        <v>0</v>
      </c>
      <c r="Y616" s="44">
        <v>0</v>
      </c>
      <c r="Z616" s="44">
        <v>0</v>
      </c>
      <c r="AA616" s="44">
        <v>502947</v>
      </c>
      <c r="AB616" s="44">
        <v>100000</v>
      </c>
    </row>
    <row r="617" spans="1:28" x14ac:dyDescent="0.3">
      <c r="A617" s="46" t="s">
        <v>1283</v>
      </c>
      <c r="B617" t="s">
        <v>2665</v>
      </c>
      <c r="C617">
        <v>1</v>
      </c>
      <c r="D617">
        <v>0</v>
      </c>
      <c r="E617" s="44">
        <v>5563601</v>
      </c>
      <c r="F617" s="44">
        <v>0</v>
      </c>
      <c r="G617" s="44">
        <v>127523</v>
      </c>
      <c r="H617" s="44">
        <v>1742</v>
      </c>
      <c r="I617" s="44">
        <v>863338</v>
      </c>
      <c r="J617" s="44">
        <v>240678</v>
      </c>
      <c r="K617" s="44">
        <v>0</v>
      </c>
      <c r="L617" s="44">
        <v>0</v>
      </c>
      <c r="M617" s="44">
        <v>0</v>
      </c>
      <c r="N617" s="44">
        <v>0</v>
      </c>
      <c r="O617" s="44">
        <v>0</v>
      </c>
      <c r="P617" s="44">
        <v>603583</v>
      </c>
      <c r="Q617" s="44">
        <v>133127</v>
      </c>
      <c r="R617" s="44">
        <v>35545</v>
      </c>
      <c r="S617" s="44">
        <v>7984</v>
      </c>
      <c r="T617" s="44">
        <v>3331</v>
      </c>
      <c r="U617" s="44">
        <v>30698</v>
      </c>
      <c r="V617" s="44">
        <v>8448</v>
      </c>
      <c r="W617" s="44">
        <v>0</v>
      </c>
      <c r="X617" s="44">
        <v>0</v>
      </c>
      <c r="Y617" s="44">
        <v>0</v>
      </c>
      <c r="Z617" s="44">
        <v>0</v>
      </c>
      <c r="AA617" s="44">
        <v>7619598</v>
      </c>
      <c r="AB617" s="44">
        <v>0</v>
      </c>
    </row>
    <row r="618" spans="1:28" x14ac:dyDescent="0.3">
      <c r="A618" s="46" t="s">
        <v>1267</v>
      </c>
      <c r="B618" t="s">
        <v>2666</v>
      </c>
      <c r="C618">
        <v>1</v>
      </c>
      <c r="D618">
        <v>0</v>
      </c>
      <c r="E618" s="44">
        <v>8126656</v>
      </c>
      <c r="F618" s="44">
        <v>0</v>
      </c>
      <c r="G618" s="44">
        <v>0</v>
      </c>
      <c r="H618" s="44">
        <v>0</v>
      </c>
      <c r="I618" s="44">
        <v>1010245</v>
      </c>
      <c r="J618" s="44">
        <v>1679866</v>
      </c>
      <c r="K618" s="44">
        <v>0</v>
      </c>
      <c r="L618" s="44">
        <v>0</v>
      </c>
      <c r="M618" s="44">
        <v>0</v>
      </c>
      <c r="N618" s="44">
        <v>0</v>
      </c>
      <c r="O618" s="44">
        <v>0</v>
      </c>
      <c r="P618" s="44">
        <v>705441</v>
      </c>
      <c r="Q618" s="44">
        <v>35271</v>
      </c>
      <c r="R618" s="44">
        <v>86346</v>
      </c>
      <c r="S618" s="44">
        <v>12478</v>
      </c>
      <c r="T618" s="44">
        <v>5206</v>
      </c>
      <c r="U618" s="44">
        <v>48115</v>
      </c>
      <c r="V618" s="44">
        <v>13163</v>
      </c>
      <c r="W618" s="44">
        <v>0</v>
      </c>
      <c r="X618" s="44">
        <v>61200</v>
      </c>
      <c r="Y618" s="44">
        <v>0</v>
      </c>
      <c r="Z618" s="44">
        <v>0</v>
      </c>
      <c r="AA618" s="44">
        <v>11783987</v>
      </c>
      <c r="AB618" s="44">
        <v>0</v>
      </c>
    </row>
    <row r="619" spans="1:28" x14ac:dyDescent="0.3">
      <c r="A619" s="46" t="s">
        <v>1285</v>
      </c>
      <c r="B619" t="s">
        <v>2667</v>
      </c>
      <c r="C619">
        <v>1</v>
      </c>
      <c r="D619">
        <v>0</v>
      </c>
      <c r="E619" s="44">
        <v>7895782</v>
      </c>
      <c r="F619" s="44">
        <v>0</v>
      </c>
      <c r="G619" s="44">
        <v>0</v>
      </c>
      <c r="H619" s="44">
        <v>0</v>
      </c>
      <c r="I619" s="44">
        <v>1089920</v>
      </c>
      <c r="J619" s="44">
        <v>389833</v>
      </c>
      <c r="K619" s="44">
        <v>0</v>
      </c>
      <c r="L619" s="44">
        <v>0</v>
      </c>
      <c r="M619" s="44">
        <v>0</v>
      </c>
      <c r="N619" s="44">
        <v>0</v>
      </c>
      <c r="O619" s="44">
        <v>0</v>
      </c>
      <c r="P619" s="44">
        <v>645334</v>
      </c>
      <c r="Q619" s="44">
        <v>356835</v>
      </c>
      <c r="R619" s="44">
        <v>154943</v>
      </c>
      <c r="S619" s="44">
        <v>10831</v>
      </c>
      <c r="T619" s="44">
        <v>4519</v>
      </c>
      <c r="U619" s="44">
        <v>42464</v>
      </c>
      <c r="V619" s="44">
        <v>10323</v>
      </c>
      <c r="W619" s="44">
        <v>0</v>
      </c>
      <c r="X619" s="44">
        <v>80262</v>
      </c>
      <c r="Y619" s="44">
        <v>0</v>
      </c>
      <c r="Z619" s="44">
        <v>0</v>
      </c>
      <c r="AA619" s="44">
        <v>10681046</v>
      </c>
      <c r="AB619" s="44">
        <v>100000</v>
      </c>
    </row>
    <row r="620" spans="1:28" x14ac:dyDescent="0.3">
      <c r="A620" s="46" t="s">
        <v>1296</v>
      </c>
      <c r="B620" t="s">
        <v>2668</v>
      </c>
      <c r="C620">
        <v>1</v>
      </c>
      <c r="D620">
        <v>0</v>
      </c>
      <c r="E620" s="44">
        <v>21510173</v>
      </c>
      <c r="F620" s="44">
        <v>0</v>
      </c>
      <c r="G620" s="44">
        <v>0</v>
      </c>
      <c r="H620" s="44">
        <v>21</v>
      </c>
      <c r="I620" s="44">
        <v>2101282</v>
      </c>
      <c r="J620" s="44">
        <v>4278113</v>
      </c>
      <c r="K620" s="44">
        <v>0</v>
      </c>
      <c r="L620" s="44">
        <v>0</v>
      </c>
      <c r="M620" s="44">
        <v>0</v>
      </c>
      <c r="N620" s="44">
        <v>0</v>
      </c>
      <c r="O620" s="44">
        <v>0</v>
      </c>
      <c r="P620" s="44">
        <v>2049034</v>
      </c>
      <c r="Q620" s="44">
        <v>1494223</v>
      </c>
      <c r="R620" s="44">
        <v>217088</v>
      </c>
      <c r="S620" s="44">
        <v>31788</v>
      </c>
      <c r="T620" s="44">
        <v>13263</v>
      </c>
      <c r="U620" s="44">
        <v>121801</v>
      </c>
      <c r="V620" s="44">
        <v>42879</v>
      </c>
      <c r="W620" s="44">
        <v>0</v>
      </c>
      <c r="X620" s="44">
        <v>305968</v>
      </c>
      <c r="Y620" s="44">
        <v>0</v>
      </c>
      <c r="Z620" s="44">
        <v>0</v>
      </c>
      <c r="AA620" s="44">
        <v>32165633</v>
      </c>
      <c r="AB620" s="44">
        <v>137556</v>
      </c>
    </row>
    <row r="621" spans="1:28" x14ac:dyDescent="0.3">
      <c r="A621" s="46" t="s">
        <v>1288</v>
      </c>
      <c r="B621" t="s">
        <v>2048</v>
      </c>
      <c r="C621">
        <v>1</v>
      </c>
      <c r="D621">
        <v>0</v>
      </c>
      <c r="E621" s="44">
        <v>10409727</v>
      </c>
      <c r="F621" s="44">
        <v>0</v>
      </c>
      <c r="G621" s="44">
        <v>0</v>
      </c>
      <c r="H621" s="44">
        <v>6141</v>
      </c>
      <c r="I621" s="44">
        <v>1017586</v>
      </c>
      <c r="J621" s="44">
        <v>2500319</v>
      </c>
      <c r="K621" s="44">
        <v>329</v>
      </c>
      <c r="L621" s="44">
        <v>0</v>
      </c>
      <c r="M621" s="44">
        <v>0</v>
      </c>
      <c r="N621" s="44">
        <v>0</v>
      </c>
      <c r="O621" s="44">
        <v>0</v>
      </c>
      <c r="P621" s="44">
        <v>1096931</v>
      </c>
      <c r="Q621" s="44">
        <v>447777</v>
      </c>
      <c r="R621" s="44">
        <v>0</v>
      </c>
      <c r="S621" s="44">
        <v>11729</v>
      </c>
      <c r="T621" s="44">
        <v>4894</v>
      </c>
      <c r="U621" s="44">
        <v>47008</v>
      </c>
      <c r="V621" s="44">
        <v>15556</v>
      </c>
      <c r="W621" s="44">
        <v>0</v>
      </c>
      <c r="X621" s="44">
        <v>413887</v>
      </c>
      <c r="Y621" s="44">
        <v>0</v>
      </c>
      <c r="Z621" s="44">
        <v>0</v>
      </c>
      <c r="AA621" s="44">
        <v>15971884</v>
      </c>
      <c r="AB621" s="44">
        <v>100000</v>
      </c>
    </row>
    <row r="622" spans="1:28" x14ac:dyDescent="0.3">
      <c r="A622" s="46" t="s">
        <v>1292</v>
      </c>
      <c r="B622" t="s">
        <v>2669</v>
      </c>
      <c r="C622">
        <v>1</v>
      </c>
      <c r="D622">
        <v>0</v>
      </c>
      <c r="E622" s="44">
        <v>10731688</v>
      </c>
      <c r="F622" s="44">
        <v>0</v>
      </c>
      <c r="G622" s="44">
        <v>0</v>
      </c>
      <c r="H622" s="44">
        <v>0</v>
      </c>
      <c r="I622" s="44">
        <v>1430286</v>
      </c>
      <c r="J622" s="44">
        <v>1990578</v>
      </c>
      <c r="K622" s="44">
        <v>0</v>
      </c>
      <c r="L622" s="44">
        <v>0</v>
      </c>
      <c r="M622" s="44">
        <v>0</v>
      </c>
      <c r="N622" s="44">
        <v>0</v>
      </c>
      <c r="O622" s="44">
        <v>0</v>
      </c>
      <c r="P622" s="44">
        <v>1354351</v>
      </c>
      <c r="Q622" s="44">
        <v>946293</v>
      </c>
      <c r="R622" s="44">
        <v>96629</v>
      </c>
      <c r="S622" s="44">
        <v>13108</v>
      </c>
      <c r="T622" s="44">
        <v>5469</v>
      </c>
      <c r="U622" s="44">
        <v>51318</v>
      </c>
      <c r="V622" s="44">
        <v>17829</v>
      </c>
      <c r="W622" s="44">
        <v>0</v>
      </c>
      <c r="X622" s="44">
        <v>746103</v>
      </c>
      <c r="Y622" s="44">
        <v>0</v>
      </c>
      <c r="Z622" s="44">
        <v>0</v>
      </c>
      <c r="AA622" s="44">
        <v>17383652</v>
      </c>
      <c r="AB622" s="44">
        <v>100000</v>
      </c>
    </row>
    <row r="623" spans="1:28" x14ac:dyDescent="0.3">
      <c r="A623" s="46" t="s">
        <v>1294</v>
      </c>
      <c r="B623" t="s">
        <v>2670</v>
      </c>
      <c r="C623">
        <v>1</v>
      </c>
      <c r="D623">
        <v>0</v>
      </c>
      <c r="E623" s="44">
        <v>8463799</v>
      </c>
      <c r="F623" s="44">
        <v>0</v>
      </c>
      <c r="G623" s="44">
        <v>0</v>
      </c>
      <c r="H623" s="44">
        <v>3715</v>
      </c>
      <c r="I623" s="44">
        <v>1225018</v>
      </c>
      <c r="J623" s="44">
        <v>1536278</v>
      </c>
      <c r="K623" s="44">
        <v>0</v>
      </c>
      <c r="L623" s="44">
        <v>0</v>
      </c>
      <c r="M623" s="44">
        <v>0</v>
      </c>
      <c r="N623" s="44">
        <v>0</v>
      </c>
      <c r="O623" s="44">
        <v>0</v>
      </c>
      <c r="P623" s="44">
        <v>1055548</v>
      </c>
      <c r="Q623" s="44">
        <v>392053</v>
      </c>
      <c r="R623" s="44">
        <v>72164</v>
      </c>
      <c r="S623" s="44">
        <v>9767</v>
      </c>
      <c r="T623" s="44">
        <v>4075</v>
      </c>
      <c r="U623" s="44">
        <v>39843</v>
      </c>
      <c r="V623" s="44">
        <v>12212</v>
      </c>
      <c r="W623" s="44">
        <v>0</v>
      </c>
      <c r="X623" s="44">
        <v>93754</v>
      </c>
      <c r="Y623" s="44">
        <v>0</v>
      </c>
      <c r="Z623" s="44">
        <v>0</v>
      </c>
      <c r="AA623" s="44">
        <v>12908226</v>
      </c>
      <c r="AB623" s="44">
        <v>0</v>
      </c>
    </row>
    <row r="624" spans="1:28" x14ac:dyDescent="0.3">
      <c r="A624" s="46" t="s">
        <v>1306</v>
      </c>
      <c r="B624" t="s">
        <v>2671</v>
      </c>
      <c r="C624">
        <v>1</v>
      </c>
      <c r="D624">
        <v>0</v>
      </c>
      <c r="E624" s="44">
        <v>10940532</v>
      </c>
      <c r="F624" s="44">
        <v>0</v>
      </c>
      <c r="G624" s="44">
        <v>0</v>
      </c>
      <c r="H624" s="44">
        <v>3774</v>
      </c>
      <c r="I624" s="44">
        <v>1937644</v>
      </c>
      <c r="J624" s="44">
        <v>1158735</v>
      </c>
      <c r="K624" s="44">
        <v>0</v>
      </c>
      <c r="L624" s="44">
        <v>0</v>
      </c>
      <c r="M624" s="44">
        <v>0</v>
      </c>
      <c r="N624" s="44">
        <v>0</v>
      </c>
      <c r="O624" s="44">
        <v>0</v>
      </c>
      <c r="P624" s="44">
        <v>1793282</v>
      </c>
      <c r="Q624" s="44">
        <v>260776</v>
      </c>
      <c r="R624" s="44">
        <v>144174</v>
      </c>
      <c r="S624" s="44">
        <v>32057</v>
      </c>
      <c r="T624" s="44">
        <v>13375</v>
      </c>
      <c r="U624" s="44">
        <v>127801</v>
      </c>
      <c r="V624" s="44">
        <v>34128</v>
      </c>
      <c r="W624" s="44">
        <v>0</v>
      </c>
      <c r="X624" s="44">
        <v>142596</v>
      </c>
      <c r="Y624" s="44">
        <v>0</v>
      </c>
      <c r="Z624" s="44">
        <v>0</v>
      </c>
      <c r="AA624" s="44">
        <v>16588874</v>
      </c>
      <c r="AB624" s="44">
        <v>0</v>
      </c>
    </row>
    <row r="625" spans="1:28" x14ac:dyDescent="0.3">
      <c r="A625" s="46" t="s">
        <v>1300</v>
      </c>
      <c r="B625" t="s">
        <v>2052</v>
      </c>
      <c r="C625">
        <v>1</v>
      </c>
      <c r="D625">
        <v>0</v>
      </c>
      <c r="E625" s="44">
        <v>12574217</v>
      </c>
      <c r="F625" s="44">
        <v>0</v>
      </c>
      <c r="G625" s="44">
        <v>0</v>
      </c>
      <c r="H625" s="44">
        <v>723</v>
      </c>
      <c r="I625" s="44">
        <v>2549835</v>
      </c>
      <c r="J625" s="44">
        <v>2080900</v>
      </c>
      <c r="K625" s="44">
        <v>0</v>
      </c>
      <c r="L625" s="44">
        <v>0</v>
      </c>
      <c r="M625" s="44">
        <v>0</v>
      </c>
      <c r="N625" s="44">
        <v>0</v>
      </c>
      <c r="O625" s="44">
        <v>0</v>
      </c>
      <c r="P625" s="44">
        <v>1808767</v>
      </c>
      <c r="Q625" s="44">
        <v>645305</v>
      </c>
      <c r="R625" s="44">
        <v>161428</v>
      </c>
      <c r="S625" s="44">
        <v>27174</v>
      </c>
      <c r="T625" s="44">
        <v>11338</v>
      </c>
      <c r="U625" s="44">
        <v>105957</v>
      </c>
      <c r="V625" s="44">
        <v>34153</v>
      </c>
      <c r="W625" s="44">
        <v>0</v>
      </c>
      <c r="X625" s="44">
        <v>180086</v>
      </c>
      <c r="Y625" s="44">
        <v>19986</v>
      </c>
      <c r="Z625" s="44">
        <v>0</v>
      </c>
      <c r="AA625" s="44">
        <v>20199869</v>
      </c>
      <c r="AB625" s="44">
        <v>0</v>
      </c>
    </row>
    <row r="626" spans="1:28" x14ac:dyDescent="0.3">
      <c r="A626" s="46" t="s">
        <v>1290</v>
      </c>
      <c r="B626" t="s">
        <v>2672</v>
      </c>
      <c r="C626">
        <v>1</v>
      </c>
      <c r="D626">
        <v>0</v>
      </c>
      <c r="E626" s="44">
        <v>5782046</v>
      </c>
      <c r="F626" s="44">
        <v>0</v>
      </c>
      <c r="G626" s="44">
        <v>0</v>
      </c>
      <c r="H626" s="44">
        <v>1197</v>
      </c>
      <c r="I626" s="44">
        <v>1126326</v>
      </c>
      <c r="J626" s="44">
        <v>3515588</v>
      </c>
      <c r="K626" s="44">
        <v>0</v>
      </c>
      <c r="L626" s="44">
        <v>0</v>
      </c>
      <c r="M626" s="44">
        <v>0</v>
      </c>
      <c r="N626" s="44">
        <v>0</v>
      </c>
      <c r="O626" s="44">
        <v>0</v>
      </c>
      <c r="P626" s="44">
        <v>1120183</v>
      </c>
      <c r="Q626" s="44">
        <v>334425</v>
      </c>
      <c r="R626" s="44">
        <v>141186</v>
      </c>
      <c r="S626" s="44">
        <v>13707</v>
      </c>
      <c r="T626" s="44">
        <v>5719</v>
      </c>
      <c r="U626" s="44">
        <v>54697</v>
      </c>
      <c r="V626" s="44">
        <v>17847</v>
      </c>
      <c r="W626" s="44">
        <v>0</v>
      </c>
      <c r="X626" s="44">
        <v>370597</v>
      </c>
      <c r="Y626" s="44">
        <v>0</v>
      </c>
      <c r="Z626" s="44">
        <v>0</v>
      </c>
      <c r="AA626" s="44">
        <v>12483518</v>
      </c>
      <c r="AB626" s="44">
        <v>0</v>
      </c>
    </row>
    <row r="627" spans="1:28" x14ac:dyDescent="0.3">
      <c r="A627" s="46" t="s">
        <v>1304</v>
      </c>
      <c r="B627" t="s">
        <v>2673</v>
      </c>
      <c r="C627">
        <v>1</v>
      </c>
      <c r="D627">
        <v>0</v>
      </c>
      <c r="E627" s="44">
        <v>12159412</v>
      </c>
      <c r="F627" s="44">
        <v>0</v>
      </c>
      <c r="G627" s="44">
        <v>400577</v>
      </c>
      <c r="H627" s="44">
        <v>0</v>
      </c>
      <c r="I627" s="44">
        <v>1134639</v>
      </c>
      <c r="J627" s="44">
        <v>1801052</v>
      </c>
      <c r="K627" s="44">
        <v>0</v>
      </c>
      <c r="L627" s="44">
        <v>0</v>
      </c>
      <c r="M627" s="44">
        <v>0</v>
      </c>
      <c r="N627" s="44">
        <v>0</v>
      </c>
      <c r="O627" s="44">
        <v>0</v>
      </c>
      <c r="P627" s="44">
        <v>1237898</v>
      </c>
      <c r="Q627" s="44">
        <v>174548</v>
      </c>
      <c r="R627" s="44">
        <v>30720</v>
      </c>
      <c r="S627" s="44">
        <v>14770</v>
      </c>
      <c r="T627" s="44">
        <v>6163</v>
      </c>
      <c r="U627" s="44">
        <v>58308</v>
      </c>
      <c r="V627" s="44">
        <v>17729</v>
      </c>
      <c r="W627" s="44">
        <v>0</v>
      </c>
      <c r="X627" s="44">
        <v>678386</v>
      </c>
      <c r="Y627" s="44">
        <v>1960</v>
      </c>
      <c r="Z627" s="44">
        <v>0</v>
      </c>
      <c r="AA627" s="44">
        <v>17716162</v>
      </c>
      <c r="AB627" s="44">
        <v>100038</v>
      </c>
    </row>
    <row r="628" spans="1:28" x14ac:dyDescent="0.3">
      <c r="A628" s="46" t="s">
        <v>1308</v>
      </c>
      <c r="B628" t="s">
        <v>2674</v>
      </c>
      <c r="C628">
        <v>1</v>
      </c>
      <c r="D628">
        <v>0</v>
      </c>
      <c r="E628" s="44">
        <v>7975878</v>
      </c>
      <c r="F628" s="44">
        <v>0</v>
      </c>
      <c r="G628" s="44">
        <v>0</v>
      </c>
      <c r="H628" s="44">
        <v>0</v>
      </c>
      <c r="I628" s="44">
        <v>702359</v>
      </c>
      <c r="J628" s="44">
        <v>2066937</v>
      </c>
      <c r="K628" s="44">
        <v>0</v>
      </c>
      <c r="L628" s="44">
        <v>0</v>
      </c>
      <c r="M628" s="44">
        <v>0</v>
      </c>
      <c r="N628" s="44">
        <v>0</v>
      </c>
      <c r="O628" s="44">
        <v>0</v>
      </c>
      <c r="P628" s="44">
        <v>1125292</v>
      </c>
      <c r="Q628" s="44">
        <v>192183</v>
      </c>
      <c r="R628" s="44">
        <v>168286</v>
      </c>
      <c r="S628" s="44">
        <v>14950</v>
      </c>
      <c r="T628" s="44">
        <v>6238</v>
      </c>
      <c r="U628" s="44">
        <v>59124</v>
      </c>
      <c r="V628" s="44">
        <v>18548</v>
      </c>
      <c r="W628" s="44">
        <v>0</v>
      </c>
      <c r="X628" s="44">
        <v>169080</v>
      </c>
      <c r="Y628" s="44">
        <v>0</v>
      </c>
      <c r="Z628" s="44">
        <v>0</v>
      </c>
      <c r="AA628" s="44">
        <v>12498875</v>
      </c>
      <c r="AB628" s="44">
        <v>0</v>
      </c>
    </row>
    <row r="629" spans="1:28" x14ac:dyDescent="0.3">
      <c r="A629" s="46" t="s">
        <v>1298</v>
      </c>
      <c r="B629" t="s">
        <v>2056</v>
      </c>
      <c r="C629">
        <v>1</v>
      </c>
      <c r="D629">
        <v>0</v>
      </c>
      <c r="E629" s="44">
        <v>12897648</v>
      </c>
      <c r="F629" s="44">
        <v>0</v>
      </c>
      <c r="G629" s="44">
        <v>0</v>
      </c>
      <c r="H629" s="44">
        <v>7901</v>
      </c>
      <c r="I629" s="44">
        <v>1436796</v>
      </c>
      <c r="J629" s="44">
        <v>3262257</v>
      </c>
      <c r="K629" s="44">
        <v>189685</v>
      </c>
      <c r="L629" s="44">
        <v>0</v>
      </c>
      <c r="M629" s="44">
        <v>0</v>
      </c>
      <c r="N629" s="44">
        <v>0</v>
      </c>
      <c r="O629" s="44">
        <v>0</v>
      </c>
      <c r="P629" s="44">
        <v>1734551</v>
      </c>
      <c r="Q629" s="44">
        <v>599235</v>
      </c>
      <c r="R629" s="44">
        <v>148302</v>
      </c>
      <c r="S629" s="44">
        <v>17377</v>
      </c>
      <c r="T629" s="44">
        <v>7250</v>
      </c>
      <c r="U629" s="44">
        <v>67920</v>
      </c>
      <c r="V629" s="44">
        <v>19089</v>
      </c>
      <c r="W629" s="44">
        <v>0</v>
      </c>
      <c r="X629" s="44">
        <v>609588</v>
      </c>
      <c r="Y629" s="44">
        <v>0</v>
      </c>
      <c r="Z629" s="44">
        <v>0</v>
      </c>
      <c r="AA629" s="44">
        <v>20997599</v>
      </c>
      <c r="AB629" s="44">
        <v>107958</v>
      </c>
    </row>
    <row r="630" spans="1:28" x14ac:dyDescent="0.3">
      <c r="A630" s="46" t="s">
        <v>1302</v>
      </c>
      <c r="B630" t="s">
        <v>2675</v>
      </c>
      <c r="C630">
        <v>1</v>
      </c>
      <c r="D630">
        <v>0</v>
      </c>
      <c r="E630" s="44">
        <v>10671606</v>
      </c>
      <c r="F630" s="44">
        <v>0</v>
      </c>
      <c r="G630" s="44">
        <v>0</v>
      </c>
      <c r="H630" s="44">
        <v>0</v>
      </c>
      <c r="I630" s="44">
        <v>1559613</v>
      </c>
      <c r="J630" s="44">
        <v>1517781</v>
      </c>
      <c r="K630" s="44">
        <v>0</v>
      </c>
      <c r="L630" s="44">
        <v>0</v>
      </c>
      <c r="M630" s="44">
        <v>0</v>
      </c>
      <c r="N630" s="44">
        <v>0</v>
      </c>
      <c r="O630" s="44">
        <v>0</v>
      </c>
      <c r="P630" s="44">
        <v>1082515</v>
      </c>
      <c r="Q630" s="44">
        <v>296360</v>
      </c>
      <c r="R630" s="44">
        <v>30091</v>
      </c>
      <c r="S630" s="44">
        <v>11939</v>
      </c>
      <c r="T630" s="44">
        <v>4981</v>
      </c>
      <c r="U630" s="44">
        <v>46425</v>
      </c>
      <c r="V630" s="44">
        <v>15082</v>
      </c>
      <c r="W630" s="44">
        <v>0</v>
      </c>
      <c r="X630" s="44">
        <v>479828</v>
      </c>
      <c r="Y630" s="44">
        <v>0</v>
      </c>
      <c r="Z630" s="44">
        <v>0</v>
      </c>
      <c r="AA630" s="44">
        <v>15716221</v>
      </c>
      <c r="AB630" s="44">
        <v>100000</v>
      </c>
    </row>
    <row r="631" spans="1:28" x14ac:dyDescent="0.3">
      <c r="A631" s="46" t="s">
        <v>1345</v>
      </c>
      <c r="B631" t="s">
        <v>2058</v>
      </c>
      <c r="C631">
        <v>1</v>
      </c>
      <c r="D631">
        <v>0</v>
      </c>
      <c r="E631" s="44">
        <v>4124733</v>
      </c>
      <c r="F631" s="44">
        <v>0</v>
      </c>
      <c r="G631" s="44">
        <v>100000</v>
      </c>
      <c r="H631" s="44">
        <v>3777</v>
      </c>
      <c r="I631" s="44">
        <v>1094032</v>
      </c>
      <c r="J631" s="44">
        <v>750334</v>
      </c>
      <c r="K631" s="44">
        <v>0</v>
      </c>
      <c r="L631" s="44">
        <v>0</v>
      </c>
      <c r="M631" s="44">
        <v>0</v>
      </c>
      <c r="N631" s="44">
        <v>0</v>
      </c>
      <c r="O631" s="44">
        <v>0</v>
      </c>
      <c r="P631" s="44">
        <v>1414353</v>
      </c>
      <c r="Q631" s="44">
        <v>151704</v>
      </c>
      <c r="R631" s="44">
        <v>124751</v>
      </c>
      <c r="S631" s="44">
        <v>51097</v>
      </c>
      <c r="T631" s="44">
        <v>21319</v>
      </c>
      <c r="U631" s="44">
        <v>181682</v>
      </c>
      <c r="V631" s="44">
        <v>6356</v>
      </c>
      <c r="W631" s="44">
        <v>0</v>
      </c>
      <c r="X631" s="44">
        <v>0</v>
      </c>
      <c r="Y631" s="44">
        <v>424</v>
      </c>
      <c r="Z631" s="44">
        <v>0</v>
      </c>
      <c r="AA631" s="44">
        <v>8024562</v>
      </c>
      <c r="AB631" s="44">
        <v>0</v>
      </c>
    </row>
    <row r="632" spans="1:28" x14ac:dyDescent="0.3">
      <c r="A632" s="46" t="s">
        <v>1313</v>
      </c>
      <c r="B632" t="s">
        <v>2676</v>
      </c>
      <c r="C632">
        <v>1</v>
      </c>
      <c r="D632">
        <v>0</v>
      </c>
      <c r="E632" s="44">
        <v>4819238</v>
      </c>
      <c r="F632" s="44">
        <v>0</v>
      </c>
      <c r="G632" s="44">
        <v>0</v>
      </c>
      <c r="H632" s="44">
        <v>0</v>
      </c>
      <c r="I632" s="44">
        <v>606464</v>
      </c>
      <c r="J632" s="44">
        <v>664157</v>
      </c>
      <c r="K632" s="44">
        <v>0</v>
      </c>
      <c r="L632" s="44">
        <v>0</v>
      </c>
      <c r="M632" s="44">
        <v>0</v>
      </c>
      <c r="N632" s="44">
        <v>0</v>
      </c>
      <c r="O632" s="44">
        <v>0</v>
      </c>
      <c r="P632" s="44">
        <v>1028470</v>
      </c>
      <c r="Q632" s="44">
        <v>169754</v>
      </c>
      <c r="R632" s="44">
        <v>74139</v>
      </c>
      <c r="S632" s="44">
        <v>67904</v>
      </c>
      <c r="T632" s="44">
        <v>28331</v>
      </c>
      <c r="U632" s="44">
        <v>263814</v>
      </c>
      <c r="V632" s="44">
        <v>0</v>
      </c>
      <c r="W632" s="44">
        <v>0</v>
      </c>
      <c r="X632" s="44">
        <v>54435</v>
      </c>
      <c r="Y632" s="44">
        <v>0</v>
      </c>
      <c r="Z632" s="44">
        <v>0</v>
      </c>
      <c r="AA632" s="44">
        <v>7776706</v>
      </c>
      <c r="AB632" s="44">
        <v>0</v>
      </c>
    </row>
    <row r="633" spans="1:28" x14ac:dyDescent="0.3">
      <c r="A633" s="46" t="s">
        <v>1325</v>
      </c>
      <c r="B633" t="s">
        <v>2677</v>
      </c>
      <c r="C633">
        <v>1</v>
      </c>
      <c r="D633">
        <v>0</v>
      </c>
      <c r="E633" s="44">
        <v>2244747</v>
      </c>
      <c r="F633" s="44">
        <v>0</v>
      </c>
      <c r="G633" s="44">
        <v>100000</v>
      </c>
      <c r="H633" s="44">
        <v>894</v>
      </c>
      <c r="I633" s="44">
        <v>836861</v>
      </c>
      <c r="J633" s="44">
        <v>1495397</v>
      </c>
      <c r="K633" s="44">
        <v>0</v>
      </c>
      <c r="L633" s="44">
        <v>0</v>
      </c>
      <c r="M633" s="44">
        <v>0</v>
      </c>
      <c r="N633" s="44">
        <v>0</v>
      </c>
      <c r="O633" s="44">
        <v>0</v>
      </c>
      <c r="P633" s="44">
        <v>565064</v>
      </c>
      <c r="Q633" s="44">
        <v>124881</v>
      </c>
      <c r="R633" s="44">
        <v>77293</v>
      </c>
      <c r="S633" s="44">
        <v>23923</v>
      </c>
      <c r="T633" s="44">
        <v>9981</v>
      </c>
      <c r="U633" s="44">
        <v>96928</v>
      </c>
      <c r="V633" s="44">
        <v>11517</v>
      </c>
      <c r="W633" s="44">
        <v>0</v>
      </c>
      <c r="X633" s="44">
        <v>0</v>
      </c>
      <c r="Y633" s="44">
        <v>3952</v>
      </c>
      <c r="Z633" s="44">
        <v>0</v>
      </c>
      <c r="AA633" s="44">
        <v>5591438</v>
      </c>
      <c r="AB633" s="44">
        <v>0</v>
      </c>
    </row>
    <row r="634" spans="1:28" x14ac:dyDescent="0.3">
      <c r="A634" s="46" t="s">
        <v>1341</v>
      </c>
      <c r="B634" t="s">
        <v>2061</v>
      </c>
      <c r="C634">
        <v>1</v>
      </c>
      <c r="D634">
        <v>1</v>
      </c>
      <c r="E634" s="44">
        <v>4162940</v>
      </c>
      <c r="F634" s="44">
        <v>0</v>
      </c>
      <c r="G634" s="44">
        <v>349156</v>
      </c>
      <c r="H634" s="44">
        <v>0</v>
      </c>
      <c r="I634" s="44">
        <v>838442</v>
      </c>
      <c r="J634" s="44">
        <v>235016</v>
      </c>
      <c r="K634" s="44">
        <v>0</v>
      </c>
      <c r="L634" s="44">
        <v>0</v>
      </c>
      <c r="M634" s="44">
        <v>0</v>
      </c>
      <c r="N634" s="44">
        <v>0</v>
      </c>
      <c r="O634" s="44">
        <v>0</v>
      </c>
      <c r="P634" s="44">
        <v>697401</v>
      </c>
      <c r="Q634" s="44">
        <v>117951</v>
      </c>
      <c r="R634" s="44">
        <v>117717</v>
      </c>
      <c r="S634" s="44">
        <v>36042</v>
      </c>
      <c r="T634" s="44">
        <v>15038</v>
      </c>
      <c r="U634" s="44">
        <v>137412</v>
      </c>
      <c r="V634" s="44">
        <v>582</v>
      </c>
      <c r="W634" s="44">
        <v>0</v>
      </c>
      <c r="X634" s="44">
        <v>0</v>
      </c>
      <c r="Y634" s="44">
        <v>0</v>
      </c>
      <c r="Z634" s="44">
        <v>0</v>
      </c>
      <c r="AA634" s="44">
        <v>6707697</v>
      </c>
      <c r="AB634" s="44">
        <v>0</v>
      </c>
    </row>
    <row r="635" spans="1:28" x14ac:dyDescent="0.3">
      <c r="A635" s="46" t="s">
        <v>1329</v>
      </c>
      <c r="B635" t="s">
        <v>2678</v>
      </c>
      <c r="C635">
        <v>1</v>
      </c>
      <c r="D635">
        <v>0</v>
      </c>
      <c r="E635" s="44">
        <v>3961441</v>
      </c>
      <c r="F635" s="44">
        <v>0</v>
      </c>
      <c r="G635" s="44">
        <v>323759</v>
      </c>
      <c r="H635" s="44">
        <v>0</v>
      </c>
      <c r="I635" s="44">
        <v>517412</v>
      </c>
      <c r="J635" s="44">
        <v>1630500</v>
      </c>
      <c r="K635" s="44">
        <v>0</v>
      </c>
      <c r="L635" s="44">
        <v>0</v>
      </c>
      <c r="M635" s="44">
        <v>0</v>
      </c>
      <c r="N635" s="44">
        <v>0</v>
      </c>
      <c r="O635" s="44">
        <v>0</v>
      </c>
      <c r="P635" s="44">
        <v>1324651</v>
      </c>
      <c r="Q635" s="44">
        <v>140247</v>
      </c>
      <c r="R635" s="44">
        <v>102592</v>
      </c>
      <c r="S635" s="44">
        <v>51336</v>
      </c>
      <c r="T635" s="44">
        <v>21419</v>
      </c>
      <c r="U635" s="44">
        <v>195487</v>
      </c>
      <c r="V635" s="44">
        <v>18162</v>
      </c>
      <c r="W635" s="44">
        <v>0</v>
      </c>
      <c r="X635" s="44">
        <v>0</v>
      </c>
      <c r="Y635" s="44">
        <v>0</v>
      </c>
      <c r="Z635" s="44">
        <v>0</v>
      </c>
      <c r="AA635" s="44">
        <v>8287006</v>
      </c>
      <c r="AB635" s="44">
        <v>0</v>
      </c>
    </row>
    <row r="636" spans="1:28" x14ac:dyDescent="0.3">
      <c r="A636" s="46" t="s">
        <v>1379</v>
      </c>
      <c r="B636" t="s">
        <v>2679</v>
      </c>
      <c r="C636">
        <v>1</v>
      </c>
      <c r="D636">
        <v>0</v>
      </c>
      <c r="E636" s="44">
        <v>1304843</v>
      </c>
      <c r="F636" s="44">
        <v>0</v>
      </c>
      <c r="G636" s="44">
        <v>100000</v>
      </c>
      <c r="H636" s="44">
        <v>0</v>
      </c>
      <c r="I636" s="44">
        <v>250825</v>
      </c>
      <c r="J636" s="44">
        <v>513305</v>
      </c>
      <c r="K636" s="44">
        <v>0</v>
      </c>
      <c r="L636" s="44">
        <v>0</v>
      </c>
      <c r="M636" s="44">
        <v>0</v>
      </c>
      <c r="N636" s="44">
        <v>0</v>
      </c>
      <c r="O636" s="44">
        <v>0</v>
      </c>
      <c r="P636" s="44">
        <v>565650</v>
      </c>
      <c r="Q636" s="44">
        <v>180726</v>
      </c>
      <c r="R636" s="44">
        <v>34062</v>
      </c>
      <c r="S636" s="44">
        <v>17856</v>
      </c>
      <c r="T636" s="44">
        <v>7450</v>
      </c>
      <c r="U636" s="44">
        <v>75667</v>
      </c>
      <c r="V636" s="44">
        <v>5942</v>
      </c>
      <c r="W636" s="44">
        <v>0</v>
      </c>
      <c r="X636" s="44">
        <v>56700</v>
      </c>
      <c r="Y636" s="44">
        <v>7468</v>
      </c>
      <c r="Z636" s="44">
        <v>0</v>
      </c>
      <c r="AA636" s="44">
        <v>3120494</v>
      </c>
      <c r="AB636" s="44">
        <v>0</v>
      </c>
    </row>
    <row r="637" spans="1:28" x14ac:dyDescent="0.3">
      <c r="A637" s="46" t="s">
        <v>1319</v>
      </c>
      <c r="B637" t="s">
        <v>2680</v>
      </c>
      <c r="C637">
        <v>1</v>
      </c>
      <c r="D637">
        <v>0</v>
      </c>
      <c r="E637" s="44">
        <v>1148961</v>
      </c>
      <c r="F637" s="44">
        <v>0</v>
      </c>
      <c r="G637" s="44">
        <v>0</v>
      </c>
      <c r="H637" s="44">
        <v>0</v>
      </c>
      <c r="I637" s="44">
        <v>44900</v>
      </c>
      <c r="J637" s="44">
        <v>487484</v>
      </c>
      <c r="K637" s="44">
        <v>0</v>
      </c>
      <c r="L637" s="44">
        <v>0</v>
      </c>
      <c r="M637" s="44">
        <v>0</v>
      </c>
      <c r="N637" s="44">
        <v>0</v>
      </c>
      <c r="O637" s="44">
        <v>0</v>
      </c>
      <c r="P637" s="44">
        <v>806732</v>
      </c>
      <c r="Q637" s="44">
        <v>24627</v>
      </c>
      <c r="R637" s="44">
        <v>10542</v>
      </c>
      <c r="S637" s="44">
        <v>30349</v>
      </c>
      <c r="T637" s="44">
        <v>12663</v>
      </c>
      <c r="U637" s="44">
        <v>108112</v>
      </c>
      <c r="V637" s="44">
        <v>0</v>
      </c>
      <c r="W637" s="44">
        <v>0</v>
      </c>
      <c r="X637" s="44">
        <v>0</v>
      </c>
      <c r="Y637" s="44">
        <v>9362</v>
      </c>
      <c r="Z637" s="44">
        <v>0</v>
      </c>
      <c r="AA637" s="44">
        <v>2683732</v>
      </c>
      <c r="AB637" s="44">
        <v>0</v>
      </c>
    </row>
    <row r="638" spans="1:28" x14ac:dyDescent="0.3">
      <c r="A638" s="46" t="s">
        <v>1381</v>
      </c>
      <c r="B638" t="s">
        <v>2681</v>
      </c>
      <c r="C638">
        <v>1</v>
      </c>
      <c r="D638">
        <v>0</v>
      </c>
      <c r="E638" s="44">
        <v>6633348</v>
      </c>
      <c r="F638" s="44">
        <v>0</v>
      </c>
      <c r="G638" s="44">
        <v>0</v>
      </c>
      <c r="H638" s="44">
        <v>0</v>
      </c>
      <c r="I638" s="44">
        <v>1690954</v>
      </c>
      <c r="J638" s="44">
        <v>2974052</v>
      </c>
      <c r="K638" s="44">
        <v>0</v>
      </c>
      <c r="L638" s="44">
        <v>0</v>
      </c>
      <c r="M638" s="44">
        <v>0</v>
      </c>
      <c r="N638" s="44">
        <v>0</v>
      </c>
      <c r="O638" s="44">
        <v>0</v>
      </c>
      <c r="P638" s="44">
        <v>937908</v>
      </c>
      <c r="Q638" s="44">
        <v>153065</v>
      </c>
      <c r="R638" s="44">
        <v>126067</v>
      </c>
      <c r="S638" s="44">
        <v>55171</v>
      </c>
      <c r="T638" s="44">
        <v>23019</v>
      </c>
      <c r="U638" s="44">
        <v>169857</v>
      </c>
      <c r="V638" s="44">
        <v>37256</v>
      </c>
      <c r="W638" s="44">
        <v>0</v>
      </c>
      <c r="X638" s="44">
        <v>439235</v>
      </c>
      <c r="Y638" s="44">
        <v>0</v>
      </c>
      <c r="Z638" s="44">
        <v>0</v>
      </c>
      <c r="AA638" s="44">
        <v>13239932</v>
      </c>
      <c r="AB638" s="44">
        <v>0</v>
      </c>
    </row>
    <row r="639" spans="1:28" x14ac:dyDescent="0.3">
      <c r="A639" s="46" t="s">
        <v>1343</v>
      </c>
      <c r="B639" t="s">
        <v>2682</v>
      </c>
      <c r="C639">
        <v>1</v>
      </c>
      <c r="D639">
        <v>0</v>
      </c>
      <c r="E639" s="44">
        <v>1843895</v>
      </c>
      <c r="F639" s="44">
        <v>0</v>
      </c>
      <c r="G639" s="44">
        <v>0</v>
      </c>
      <c r="H639" s="44">
        <v>0</v>
      </c>
      <c r="I639" s="44">
        <v>392573</v>
      </c>
      <c r="J639" s="44">
        <v>766091</v>
      </c>
      <c r="K639" s="44">
        <v>0</v>
      </c>
      <c r="L639" s="44">
        <v>0</v>
      </c>
      <c r="M639" s="44">
        <v>0</v>
      </c>
      <c r="N639" s="44">
        <v>0</v>
      </c>
      <c r="O639" s="44">
        <v>0</v>
      </c>
      <c r="P639" s="44">
        <v>477345</v>
      </c>
      <c r="Q639" s="44">
        <v>118107</v>
      </c>
      <c r="R639" s="44">
        <v>72628</v>
      </c>
      <c r="S639" s="44">
        <v>28117</v>
      </c>
      <c r="T639" s="44">
        <v>11731</v>
      </c>
      <c r="U639" s="44">
        <v>111141</v>
      </c>
      <c r="V639" s="44">
        <v>3861</v>
      </c>
      <c r="W639" s="44">
        <v>0</v>
      </c>
      <c r="X639" s="44">
        <v>0</v>
      </c>
      <c r="Y639" s="44">
        <v>6999</v>
      </c>
      <c r="Z639" s="44">
        <v>0</v>
      </c>
      <c r="AA639" s="44">
        <v>3832488</v>
      </c>
      <c r="AB639" s="44">
        <v>0</v>
      </c>
    </row>
    <row r="640" spans="1:28" x14ac:dyDescent="0.3">
      <c r="A640" s="46" t="s">
        <v>1327</v>
      </c>
      <c r="B640" t="s">
        <v>2683</v>
      </c>
      <c r="C640">
        <v>1</v>
      </c>
      <c r="D640">
        <v>0</v>
      </c>
      <c r="E640" s="44">
        <v>2592543</v>
      </c>
      <c r="F640" s="44">
        <v>0</v>
      </c>
      <c r="G640" s="44">
        <v>100000</v>
      </c>
      <c r="H640" s="44">
        <v>0</v>
      </c>
      <c r="I640" s="44">
        <v>301082</v>
      </c>
      <c r="J640" s="44">
        <v>1229094</v>
      </c>
      <c r="K640" s="44">
        <v>0</v>
      </c>
      <c r="L640" s="44">
        <v>0</v>
      </c>
      <c r="M640" s="44">
        <v>0</v>
      </c>
      <c r="N640" s="44">
        <v>0</v>
      </c>
      <c r="O640" s="44">
        <v>0</v>
      </c>
      <c r="P640" s="44">
        <v>659125</v>
      </c>
      <c r="Q640" s="44">
        <v>19967</v>
      </c>
      <c r="R640" s="44">
        <v>206260</v>
      </c>
      <c r="S640" s="44">
        <v>32926</v>
      </c>
      <c r="T640" s="44">
        <v>13738</v>
      </c>
      <c r="U640" s="44">
        <v>94715</v>
      </c>
      <c r="V640" s="44">
        <v>18723</v>
      </c>
      <c r="W640" s="44">
        <v>0</v>
      </c>
      <c r="X640" s="44">
        <v>0</v>
      </c>
      <c r="Y640" s="44">
        <v>11221</v>
      </c>
      <c r="Z640" s="44">
        <v>0</v>
      </c>
      <c r="AA640" s="44">
        <v>5279394</v>
      </c>
      <c r="AB640" s="44">
        <v>0</v>
      </c>
    </row>
    <row r="641" spans="1:28" x14ac:dyDescent="0.3">
      <c r="A641" s="46" t="s">
        <v>1339</v>
      </c>
      <c r="B641" t="s">
        <v>2068</v>
      </c>
      <c r="C641">
        <v>1</v>
      </c>
      <c r="D641">
        <v>0</v>
      </c>
      <c r="E641" s="44">
        <v>3190543</v>
      </c>
      <c r="F641" s="44">
        <v>0</v>
      </c>
      <c r="G641" s="44">
        <v>129492</v>
      </c>
      <c r="H641" s="44">
        <v>0</v>
      </c>
      <c r="I641" s="44">
        <v>477574</v>
      </c>
      <c r="J641" s="44">
        <v>396892</v>
      </c>
      <c r="K641" s="44">
        <v>0</v>
      </c>
      <c r="L641" s="44">
        <v>0</v>
      </c>
      <c r="M641" s="44">
        <v>0</v>
      </c>
      <c r="N641" s="44">
        <v>0</v>
      </c>
      <c r="O641" s="44">
        <v>0</v>
      </c>
      <c r="P641" s="44">
        <v>848228</v>
      </c>
      <c r="Q641" s="44">
        <v>105172</v>
      </c>
      <c r="R641" s="44">
        <v>111039</v>
      </c>
      <c r="S641" s="44">
        <v>25361</v>
      </c>
      <c r="T641" s="44">
        <v>10581</v>
      </c>
      <c r="U641" s="44">
        <v>99142</v>
      </c>
      <c r="V641" s="44">
        <v>13233</v>
      </c>
      <c r="W641" s="44">
        <v>0</v>
      </c>
      <c r="X641" s="44">
        <v>0</v>
      </c>
      <c r="Y641" s="44">
        <v>0</v>
      </c>
      <c r="Z641" s="44">
        <v>0</v>
      </c>
      <c r="AA641" s="44">
        <v>5407257</v>
      </c>
      <c r="AB641" s="44">
        <v>0</v>
      </c>
    </row>
    <row r="642" spans="1:28" x14ac:dyDescent="0.3">
      <c r="A642" s="46" t="s">
        <v>1311</v>
      </c>
      <c r="B642" t="s">
        <v>2684</v>
      </c>
      <c r="C642">
        <v>1</v>
      </c>
      <c r="D642">
        <v>0</v>
      </c>
      <c r="E642" s="44">
        <v>3771129</v>
      </c>
      <c r="F642" s="44">
        <v>0</v>
      </c>
      <c r="G642" s="44">
        <v>193387</v>
      </c>
      <c r="H642" s="44">
        <v>0</v>
      </c>
      <c r="I642" s="44">
        <v>707921</v>
      </c>
      <c r="J642" s="44">
        <v>1121324</v>
      </c>
      <c r="K642" s="44">
        <v>0</v>
      </c>
      <c r="L642" s="44">
        <v>0</v>
      </c>
      <c r="M642" s="44">
        <v>0</v>
      </c>
      <c r="N642" s="44">
        <v>0</v>
      </c>
      <c r="O642" s="44">
        <v>0</v>
      </c>
      <c r="P642" s="44">
        <v>557610</v>
      </c>
      <c r="Q642" s="44">
        <v>199796</v>
      </c>
      <c r="R642" s="44">
        <v>183186</v>
      </c>
      <c r="S642" s="44">
        <v>35098</v>
      </c>
      <c r="T642" s="44">
        <v>14644</v>
      </c>
      <c r="U642" s="44">
        <v>136363</v>
      </c>
      <c r="V642" s="44">
        <v>19732</v>
      </c>
      <c r="W642" s="44">
        <v>0</v>
      </c>
      <c r="X642" s="44">
        <v>0</v>
      </c>
      <c r="Y642" s="44">
        <v>0</v>
      </c>
      <c r="Z642" s="44">
        <v>0</v>
      </c>
      <c r="AA642" s="44">
        <v>6940190</v>
      </c>
      <c r="AB642" s="44">
        <v>0</v>
      </c>
    </row>
    <row r="643" spans="1:28" x14ac:dyDescent="0.3">
      <c r="A643" s="46" t="s">
        <v>1331</v>
      </c>
      <c r="B643" t="s">
        <v>2685</v>
      </c>
      <c r="C643">
        <v>1</v>
      </c>
      <c r="D643">
        <v>0</v>
      </c>
      <c r="E643" s="44">
        <v>2103877</v>
      </c>
      <c r="F643" s="44">
        <v>0</v>
      </c>
      <c r="G643" s="44">
        <v>0</v>
      </c>
      <c r="H643" s="44">
        <v>3840</v>
      </c>
      <c r="I643" s="44">
        <v>310682</v>
      </c>
      <c r="J643" s="44">
        <v>1119258</v>
      </c>
      <c r="K643" s="44">
        <v>0</v>
      </c>
      <c r="L643" s="44">
        <v>0</v>
      </c>
      <c r="M643" s="44">
        <v>0</v>
      </c>
      <c r="N643" s="44">
        <v>0</v>
      </c>
      <c r="O643" s="44">
        <v>0</v>
      </c>
      <c r="P643" s="44">
        <v>748947</v>
      </c>
      <c r="Q643" s="44">
        <v>136230</v>
      </c>
      <c r="R643" s="44">
        <v>90556</v>
      </c>
      <c r="S643" s="44">
        <v>30799</v>
      </c>
      <c r="T643" s="44">
        <v>12850</v>
      </c>
      <c r="U643" s="44">
        <v>119180</v>
      </c>
      <c r="V643" s="44">
        <v>12140</v>
      </c>
      <c r="W643" s="44">
        <v>0</v>
      </c>
      <c r="X643" s="44">
        <v>0</v>
      </c>
      <c r="Y643" s="44">
        <v>6878</v>
      </c>
      <c r="Z643" s="44">
        <v>0</v>
      </c>
      <c r="AA643" s="44">
        <v>4695237</v>
      </c>
      <c r="AB643" s="44">
        <v>0</v>
      </c>
    </row>
    <row r="644" spans="1:28" x14ac:dyDescent="0.3">
      <c r="A644" s="46" t="s">
        <v>1335</v>
      </c>
      <c r="B644" t="s">
        <v>2686</v>
      </c>
      <c r="C644">
        <v>1</v>
      </c>
      <c r="D644">
        <v>0</v>
      </c>
      <c r="E644" s="44">
        <v>3533029</v>
      </c>
      <c r="F644" s="44">
        <v>0</v>
      </c>
      <c r="G644" s="44">
        <v>0</v>
      </c>
      <c r="H644" s="44">
        <v>1148</v>
      </c>
      <c r="I644" s="44">
        <v>334073</v>
      </c>
      <c r="J644" s="44">
        <v>32220</v>
      </c>
      <c r="K644" s="44">
        <v>1249</v>
      </c>
      <c r="L644" s="44">
        <v>0</v>
      </c>
      <c r="M644" s="44">
        <v>0</v>
      </c>
      <c r="N644" s="44">
        <v>0</v>
      </c>
      <c r="O644" s="44">
        <v>0</v>
      </c>
      <c r="P644" s="44">
        <v>659039</v>
      </c>
      <c r="Q644" s="44">
        <v>99782</v>
      </c>
      <c r="R644" s="44">
        <v>106525</v>
      </c>
      <c r="S644" s="44">
        <v>40641</v>
      </c>
      <c r="T644" s="44">
        <v>16956</v>
      </c>
      <c r="U644" s="44">
        <v>122267</v>
      </c>
      <c r="V644" s="44">
        <v>0</v>
      </c>
      <c r="W644" s="44">
        <v>0</v>
      </c>
      <c r="X644" s="44">
        <v>393733</v>
      </c>
      <c r="Y644" s="44">
        <v>615</v>
      </c>
      <c r="Z644" s="44">
        <v>0</v>
      </c>
      <c r="AA644" s="44">
        <v>5341277</v>
      </c>
      <c r="AB644" s="44">
        <v>0</v>
      </c>
    </row>
    <row r="645" spans="1:28" x14ac:dyDescent="0.3">
      <c r="A645" s="46" t="s">
        <v>1333</v>
      </c>
      <c r="B645" t="s">
        <v>2687</v>
      </c>
      <c r="C645">
        <v>1</v>
      </c>
      <c r="D645">
        <v>0</v>
      </c>
      <c r="E645" s="44">
        <v>1862267</v>
      </c>
      <c r="F645" s="44">
        <v>0</v>
      </c>
      <c r="G645" s="44">
        <v>167166</v>
      </c>
      <c r="H645" s="44">
        <v>0</v>
      </c>
      <c r="I645" s="44">
        <v>537460</v>
      </c>
      <c r="J645" s="44">
        <v>260343</v>
      </c>
      <c r="K645" s="44">
        <v>0</v>
      </c>
      <c r="L645" s="44">
        <v>0</v>
      </c>
      <c r="M645" s="44">
        <v>0</v>
      </c>
      <c r="N645" s="44">
        <v>0</v>
      </c>
      <c r="O645" s="44">
        <v>0</v>
      </c>
      <c r="P645" s="44">
        <v>266461</v>
      </c>
      <c r="Q645" s="44">
        <v>124502</v>
      </c>
      <c r="R645" s="44">
        <v>108993</v>
      </c>
      <c r="S645" s="44">
        <v>17227</v>
      </c>
      <c r="T645" s="44">
        <v>7188</v>
      </c>
      <c r="U645" s="44">
        <v>69900</v>
      </c>
      <c r="V645" s="44">
        <v>3980</v>
      </c>
      <c r="W645" s="44">
        <v>0</v>
      </c>
      <c r="X645" s="44">
        <v>102667</v>
      </c>
      <c r="Y645" s="44">
        <v>0</v>
      </c>
      <c r="Z645" s="44">
        <v>0</v>
      </c>
      <c r="AA645" s="44">
        <v>3528154</v>
      </c>
      <c r="AB645" s="44">
        <v>0</v>
      </c>
    </row>
    <row r="646" spans="1:28" x14ac:dyDescent="0.3">
      <c r="A646" s="46" t="s">
        <v>1337</v>
      </c>
      <c r="B646" t="s">
        <v>2688</v>
      </c>
      <c r="C646">
        <v>1</v>
      </c>
      <c r="D646">
        <v>0</v>
      </c>
      <c r="E646" s="44">
        <v>3296046</v>
      </c>
      <c r="F646" s="44">
        <v>0</v>
      </c>
      <c r="G646" s="44">
        <v>0</v>
      </c>
      <c r="H646" s="44">
        <v>0</v>
      </c>
      <c r="I646" s="44">
        <v>397561</v>
      </c>
      <c r="J646" s="44">
        <v>55224</v>
      </c>
      <c r="K646" s="44">
        <v>4046</v>
      </c>
      <c r="L646" s="44">
        <v>0</v>
      </c>
      <c r="M646" s="44">
        <v>0</v>
      </c>
      <c r="N646" s="44">
        <v>0</v>
      </c>
      <c r="O646" s="44">
        <v>0</v>
      </c>
      <c r="P646" s="44">
        <v>391981</v>
      </c>
      <c r="Q646" s="44">
        <v>101500</v>
      </c>
      <c r="R646" s="44">
        <v>94303</v>
      </c>
      <c r="S646" s="44">
        <v>64684</v>
      </c>
      <c r="T646" s="44">
        <v>26988</v>
      </c>
      <c r="U646" s="44">
        <v>266494</v>
      </c>
      <c r="V646" s="44">
        <v>0</v>
      </c>
      <c r="W646" s="44">
        <v>0</v>
      </c>
      <c r="X646" s="44">
        <v>0</v>
      </c>
      <c r="Y646" s="44">
        <v>13169</v>
      </c>
      <c r="Z646" s="44">
        <v>0</v>
      </c>
      <c r="AA646" s="44">
        <v>4711996</v>
      </c>
      <c r="AB646" s="44">
        <v>0</v>
      </c>
    </row>
    <row r="647" spans="1:28" x14ac:dyDescent="0.3">
      <c r="A647" s="46" t="s">
        <v>1349</v>
      </c>
      <c r="B647" t="s">
        <v>2689</v>
      </c>
      <c r="C647">
        <v>1</v>
      </c>
      <c r="D647">
        <v>0</v>
      </c>
      <c r="E647" s="44">
        <v>4792505</v>
      </c>
      <c r="F647" s="44">
        <v>0</v>
      </c>
      <c r="G647" s="44">
        <v>0</v>
      </c>
      <c r="H647" s="44">
        <v>0</v>
      </c>
      <c r="I647" s="44">
        <v>432393</v>
      </c>
      <c r="J647" s="44">
        <v>1307170</v>
      </c>
      <c r="K647" s="44">
        <v>0</v>
      </c>
      <c r="L647" s="44">
        <v>0</v>
      </c>
      <c r="M647" s="44">
        <v>0</v>
      </c>
      <c r="N647" s="44">
        <v>8424</v>
      </c>
      <c r="O647" s="44">
        <v>2376</v>
      </c>
      <c r="P647" s="44">
        <v>0</v>
      </c>
      <c r="Q647" s="44">
        <v>167932</v>
      </c>
      <c r="R647" s="44">
        <v>280114</v>
      </c>
      <c r="S647" s="44">
        <v>104890</v>
      </c>
      <c r="T647" s="44">
        <v>43763</v>
      </c>
      <c r="U647" s="44">
        <v>375188</v>
      </c>
      <c r="V647" s="44">
        <v>3050</v>
      </c>
      <c r="W647" s="44">
        <v>0</v>
      </c>
      <c r="X647" s="44">
        <v>313660</v>
      </c>
      <c r="Y647" s="44">
        <v>37078</v>
      </c>
      <c r="Z647" s="44">
        <v>0</v>
      </c>
      <c r="AA647" s="44">
        <v>7868543</v>
      </c>
      <c r="AB647" s="44">
        <v>0</v>
      </c>
    </row>
    <row r="648" spans="1:28" x14ac:dyDescent="0.3">
      <c r="A648" s="46" t="s">
        <v>1351</v>
      </c>
      <c r="B648" t="s">
        <v>2690</v>
      </c>
      <c r="C648">
        <v>1</v>
      </c>
      <c r="D648">
        <v>0</v>
      </c>
      <c r="E648" s="44">
        <v>3176075</v>
      </c>
      <c r="F648" s="44">
        <v>0</v>
      </c>
      <c r="G648" s="44">
        <v>822562</v>
      </c>
      <c r="H648" s="44">
        <v>0</v>
      </c>
      <c r="I648" s="44">
        <v>547534</v>
      </c>
      <c r="J648" s="44">
        <v>386217</v>
      </c>
      <c r="K648" s="44">
        <v>0</v>
      </c>
      <c r="L648" s="44">
        <v>0</v>
      </c>
      <c r="M648" s="44">
        <v>0</v>
      </c>
      <c r="N648" s="44">
        <v>0</v>
      </c>
      <c r="O648" s="44">
        <v>0</v>
      </c>
      <c r="P648" s="44">
        <v>1076964</v>
      </c>
      <c r="Q648" s="44">
        <v>36511</v>
      </c>
      <c r="R648" s="44">
        <v>161174</v>
      </c>
      <c r="S648" s="44">
        <v>38574</v>
      </c>
      <c r="T648" s="44">
        <v>16094</v>
      </c>
      <c r="U648" s="44">
        <v>118539</v>
      </c>
      <c r="V648" s="44">
        <v>7727</v>
      </c>
      <c r="W648" s="44">
        <v>0</v>
      </c>
      <c r="X648" s="44">
        <v>0</v>
      </c>
      <c r="Y648" s="44">
        <v>8528</v>
      </c>
      <c r="Z648" s="44">
        <v>0</v>
      </c>
      <c r="AA648" s="44">
        <v>6396499</v>
      </c>
      <c r="AB648" s="44">
        <v>0</v>
      </c>
    </row>
    <row r="649" spans="1:28" x14ac:dyDescent="0.3">
      <c r="A649" s="46" t="s">
        <v>1367</v>
      </c>
      <c r="B649" t="s">
        <v>2076</v>
      </c>
      <c r="C649">
        <v>1</v>
      </c>
      <c r="D649">
        <v>0</v>
      </c>
      <c r="E649" s="44">
        <v>651461</v>
      </c>
      <c r="F649" s="44">
        <v>0</v>
      </c>
      <c r="G649" s="44">
        <v>22343</v>
      </c>
      <c r="H649" s="44">
        <v>0</v>
      </c>
      <c r="I649" s="44">
        <v>100538</v>
      </c>
      <c r="J649" s="44">
        <v>160063</v>
      </c>
      <c r="K649" s="44">
        <v>0</v>
      </c>
      <c r="L649" s="44">
        <v>0</v>
      </c>
      <c r="M649" s="44">
        <v>0</v>
      </c>
      <c r="N649" s="44">
        <v>0</v>
      </c>
      <c r="O649" s="44">
        <v>0</v>
      </c>
      <c r="P649" s="44">
        <v>303376</v>
      </c>
      <c r="Q649" s="44">
        <v>0</v>
      </c>
      <c r="R649" s="44">
        <v>0</v>
      </c>
      <c r="S649" s="44">
        <v>4404</v>
      </c>
      <c r="T649" s="44">
        <v>1838</v>
      </c>
      <c r="U649" s="44">
        <v>24407</v>
      </c>
      <c r="V649" s="44">
        <v>0</v>
      </c>
      <c r="W649" s="44">
        <v>0</v>
      </c>
      <c r="X649" s="44">
        <v>43200</v>
      </c>
      <c r="Y649" s="44">
        <v>0</v>
      </c>
      <c r="Z649" s="44">
        <v>0</v>
      </c>
      <c r="AA649" s="44">
        <v>1311630</v>
      </c>
      <c r="AB649" s="44">
        <v>0</v>
      </c>
    </row>
    <row r="650" spans="1:28" x14ac:dyDescent="0.3">
      <c r="A650" s="46" t="s">
        <v>1383</v>
      </c>
      <c r="B650" t="s">
        <v>2691</v>
      </c>
      <c r="C650">
        <v>1</v>
      </c>
      <c r="D650">
        <v>0</v>
      </c>
      <c r="E650" s="44">
        <v>2415711</v>
      </c>
      <c r="F650" s="44">
        <v>0</v>
      </c>
      <c r="G650" s="44">
        <v>806693</v>
      </c>
      <c r="H650" s="44">
        <v>0</v>
      </c>
      <c r="I650" s="44">
        <v>591268</v>
      </c>
      <c r="J650" s="44">
        <v>452833</v>
      </c>
      <c r="K650" s="44">
        <v>0</v>
      </c>
      <c r="L650" s="44">
        <v>0</v>
      </c>
      <c r="M650" s="44">
        <v>0</v>
      </c>
      <c r="N650" s="44">
        <v>0</v>
      </c>
      <c r="O650" s="44">
        <v>0</v>
      </c>
      <c r="P650" s="44">
        <v>966712</v>
      </c>
      <c r="Q650" s="44">
        <v>72617</v>
      </c>
      <c r="R650" s="44">
        <v>228195</v>
      </c>
      <c r="S650" s="44">
        <v>21197</v>
      </c>
      <c r="T650" s="44">
        <v>8844</v>
      </c>
      <c r="U650" s="44">
        <v>86327</v>
      </c>
      <c r="V650" s="44">
        <v>3869</v>
      </c>
      <c r="W650" s="44">
        <v>0</v>
      </c>
      <c r="X650" s="44">
        <v>0</v>
      </c>
      <c r="Y650" s="44">
        <v>0</v>
      </c>
      <c r="Z650" s="44">
        <v>0</v>
      </c>
      <c r="AA650" s="44">
        <v>5654266</v>
      </c>
      <c r="AB650" s="44">
        <v>0</v>
      </c>
    </row>
    <row r="651" spans="1:28" x14ac:dyDescent="0.3">
      <c r="A651" s="46" t="s">
        <v>1365</v>
      </c>
      <c r="B651" t="s">
        <v>2692</v>
      </c>
      <c r="C651">
        <v>1</v>
      </c>
      <c r="D651">
        <v>0</v>
      </c>
      <c r="E651" s="44">
        <v>3234227</v>
      </c>
      <c r="F651" s="44">
        <v>0</v>
      </c>
      <c r="G651" s="44">
        <v>183316</v>
      </c>
      <c r="H651" s="44">
        <v>0</v>
      </c>
      <c r="I651" s="44">
        <v>291758</v>
      </c>
      <c r="J651" s="44">
        <v>2192140</v>
      </c>
      <c r="K651" s="44">
        <v>0</v>
      </c>
      <c r="L651" s="44">
        <v>0</v>
      </c>
      <c r="M651" s="44">
        <v>0</v>
      </c>
      <c r="N651" s="44">
        <v>0</v>
      </c>
      <c r="O651" s="44">
        <v>0</v>
      </c>
      <c r="P651" s="44">
        <v>851496</v>
      </c>
      <c r="Q651" s="44">
        <v>388485</v>
      </c>
      <c r="R651" s="44">
        <v>270545</v>
      </c>
      <c r="S651" s="44">
        <v>25631</v>
      </c>
      <c r="T651" s="44">
        <v>10694</v>
      </c>
      <c r="U651" s="44">
        <v>97511</v>
      </c>
      <c r="V651" s="44">
        <v>16355</v>
      </c>
      <c r="W651" s="44">
        <v>0</v>
      </c>
      <c r="X651" s="44">
        <v>0</v>
      </c>
      <c r="Y651" s="44">
        <v>0</v>
      </c>
      <c r="Z651" s="44">
        <v>0</v>
      </c>
      <c r="AA651" s="44">
        <v>7562158</v>
      </c>
      <c r="AB651" s="44">
        <v>0</v>
      </c>
    </row>
    <row r="652" spans="1:28" x14ac:dyDescent="0.3">
      <c r="A652" s="46" t="s">
        <v>1353</v>
      </c>
      <c r="B652" t="s">
        <v>2693</v>
      </c>
      <c r="C652">
        <v>1</v>
      </c>
      <c r="D652">
        <v>0</v>
      </c>
      <c r="E652" s="44">
        <v>75989804</v>
      </c>
      <c r="F652" s="44">
        <v>947013</v>
      </c>
      <c r="G652" s="44">
        <v>2045117</v>
      </c>
      <c r="H652" s="44">
        <v>0</v>
      </c>
      <c r="I652" s="44">
        <v>6978070</v>
      </c>
      <c r="J652" s="44">
        <v>9325657</v>
      </c>
      <c r="K652" s="44">
        <v>0</v>
      </c>
      <c r="L652" s="44">
        <v>0</v>
      </c>
      <c r="M652" s="44">
        <v>0</v>
      </c>
      <c r="N652" s="44">
        <v>0</v>
      </c>
      <c r="O652" s="44">
        <v>0</v>
      </c>
      <c r="P652" s="44">
        <v>5350915</v>
      </c>
      <c r="Q652" s="44">
        <v>2338494</v>
      </c>
      <c r="R652" s="44">
        <v>1615974</v>
      </c>
      <c r="S652" s="44">
        <v>126626</v>
      </c>
      <c r="T652" s="44">
        <v>52831</v>
      </c>
      <c r="U652" s="44">
        <v>558559</v>
      </c>
      <c r="V652" s="44">
        <v>126419</v>
      </c>
      <c r="W652" s="44">
        <v>0</v>
      </c>
      <c r="X652" s="44">
        <v>2856466</v>
      </c>
      <c r="Y652" s="44">
        <v>305348</v>
      </c>
      <c r="Z652" s="44">
        <v>0</v>
      </c>
      <c r="AA652" s="44">
        <v>108617293</v>
      </c>
      <c r="AB652" s="44">
        <v>1603072</v>
      </c>
    </row>
    <row r="653" spans="1:28" x14ac:dyDescent="0.3">
      <c r="A653" s="46" t="s">
        <v>1323</v>
      </c>
      <c r="B653" t="s">
        <v>2694</v>
      </c>
      <c r="C653">
        <v>1</v>
      </c>
      <c r="D653">
        <v>0</v>
      </c>
      <c r="E653" s="44">
        <v>3912755</v>
      </c>
      <c r="F653" s="44">
        <v>0</v>
      </c>
      <c r="G653" s="44">
        <v>0</v>
      </c>
      <c r="H653" s="44">
        <v>0</v>
      </c>
      <c r="I653" s="44">
        <v>1994462</v>
      </c>
      <c r="J653" s="44">
        <v>1941968</v>
      </c>
      <c r="K653" s="44">
        <v>0</v>
      </c>
      <c r="L653" s="44">
        <v>0</v>
      </c>
      <c r="M653" s="44">
        <v>0</v>
      </c>
      <c r="N653" s="44">
        <v>0</v>
      </c>
      <c r="O653" s="44">
        <v>0</v>
      </c>
      <c r="P653" s="44">
        <v>997242</v>
      </c>
      <c r="Q653" s="44">
        <v>234538</v>
      </c>
      <c r="R653" s="44">
        <v>186552</v>
      </c>
      <c r="S653" s="44">
        <v>54542</v>
      </c>
      <c r="T653" s="44">
        <v>22756</v>
      </c>
      <c r="U653" s="44">
        <v>217797</v>
      </c>
      <c r="V653" s="44">
        <v>18592</v>
      </c>
      <c r="W653" s="44">
        <v>0</v>
      </c>
      <c r="X653" s="44">
        <v>0</v>
      </c>
      <c r="Y653" s="44">
        <v>29997</v>
      </c>
      <c r="Z653" s="44">
        <v>0</v>
      </c>
      <c r="AA653" s="44">
        <v>9611201</v>
      </c>
      <c r="AB653" s="44">
        <v>0</v>
      </c>
    </row>
    <row r="654" spans="1:28" x14ac:dyDescent="0.3">
      <c r="A654" s="46" t="s">
        <v>1355</v>
      </c>
      <c r="B654" t="s">
        <v>2695</v>
      </c>
      <c r="C654">
        <v>1</v>
      </c>
      <c r="D654">
        <v>0</v>
      </c>
      <c r="E654" s="44">
        <v>29190007</v>
      </c>
      <c r="F654" s="44">
        <v>0</v>
      </c>
      <c r="G654" s="44">
        <v>663963</v>
      </c>
      <c r="H654" s="44">
        <v>12909</v>
      </c>
      <c r="I654" s="44">
        <v>6661692</v>
      </c>
      <c r="J654" s="44">
        <v>5462929</v>
      </c>
      <c r="K654" s="44">
        <v>0</v>
      </c>
      <c r="L654" s="44">
        <v>0</v>
      </c>
      <c r="M654" s="44">
        <v>0</v>
      </c>
      <c r="N654" s="44">
        <v>0</v>
      </c>
      <c r="O654" s="44">
        <v>0</v>
      </c>
      <c r="P654" s="44">
        <v>5479316</v>
      </c>
      <c r="Q654" s="44">
        <v>465180</v>
      </c>
      <c r="R654" s="44">
        <v>873618</v>
      </c>
      <c r="S654" s="44">
        <v>197586</v>
      </c>
      <c r="T654" s="44">
        <v>82438</v>
      </c>
      <c r="U654" s="44">
        <v>710825</v>
      </c>
      <c r="V654" s="44">
        <v>152577</v>
      </c>
      <c r="W654" s="44">
        <v>0</v>
      </c>
      <c r="X654" s="44">
        <v>1450654</v>
      </c>
      <c r="Y654" s="44">
        <v>0</v>
      </c>
      <c r="Z654" s="44">
        <v>0</v>
      </c>
      <c r="AA654" s="44">
        <v>51403694</v>
      </c>
      <c r="AB654" s="44">
        <v>0</v>
      </c>
    </row>
    <row r="655" spans="1:28" x14ac:dyDescent="0.3">
      <c r="A655" s="46" t="s">
        <v>1321</v>
      </c>
      <c r="B655" t="s">
        <v>2696</v>
      </c>
      <c r="C655">
        <v>1</v>
      </c>
      <c r="D655">
        <v>0</v>
      </c>
      <c r="E655" s="44">
        <v>2033022</v>
      </c>
      <c r="F655" s="44">
        <v>0</v>
      </c>
      <c r="G655" s="44">
        <v>0</v>
      </c>
      <c r="H655" s="44">
        <v>0</v>
      </c>
      <c r="I655" s="44">
        <v>368136</v>
      </c>
      <c r="J655" s="44">
        <v>424736</v>
      </c>
      <c r="K655" s="44">
        <v>0</v>
      </c>
      <c r="L655" s="44">
        <v>0</v>
      </c>
      <c r="M655" s="44">
        <v>0</v>
      </c>
      <c r="N655" s="44">
        <v>0</v>
      </c>
      <c r="O655" s="44">
        <v>0</v>
      </c>
      <c r="P655" s="44">
        <v>1220389</v>
      </c>
      <c r="Q655" s="44">
        <v>107694</v>
      </c>
      <c r="R655" s="44">
        <v>58592</v>
      </c>
      <c r="S655" s="44">
        <v>34454</v>
      </c>
      <c r="T655" s="44">
        <v>14375</v>
      </c>
      <c r="U655" s="44">
        <v>137703</v>
      </c>
      <c r="V655" s="44">
        <v>0</v>
      </c>
      <c r="W655" s="44">
        <v>0</v>
      </c>
      <c r="X655" s="44">
        <v>0</v>
      </c>
      <c r="Y655" s="44">
        <v>2184</v>
      </c>
      <c r="Z655" s="44">
        <v>0</v>
      </c>
      <c r="AA655" s="44">
        <v>4401285</v>
      </c>
      <c r="AB655" s="44">
        <v>0</v>
      </c>
    </row>
    <row r="656" spans="1:28" x14ac:dyDescent="0.3">
      <c r="A656" s="46" t="s">
        <v>1357</v>
      </c>
      <c r="B656" t="s">
        <v>2697</v>
      </c>
      <c r="C656">
        <v>1</v>
      </c>
      <c r="D656">
        <v>0</v>
      </c>
      <c r="E656" s="44">
        <v>1374552</v>
      </c>
      <c r="F656" s="44">
        <v>0</v>
      </c>
      <c r="G656" s="44">
        <v>100000</v>
      </c>
      <c r="H656" s="44">
        <v>0</v>
      </c>
      <c r="I656" s="44">
        <v>364275</v>
      </c>
      <c r="J656" s="44">
        <v>161751</v>
      </c>
      <c r="K656" s="44">
        <v>0</v>
      </c>
      <c r="L656" s="44">
        <v>0</v>
      </c>
      <c r="M656" s="44">
        <v>0</v>
      </c>
      <c r="N656" s="44">
        <v>0</v>
      </c>
      <c r="O656" s="44">
        <v>0</v>
      </c>
      <c r="P656" s="44">
        <v>487404</v>
      </c>
      <c r="Q656" s="44">
        <v>82608</v>
      </c>
      <c r="R656" s="44">
        <v>38261</v>
      </c>
      <c r="S656" s="44">
        <v>15804</v>
      </c>
      <c r="T656" s="44">
        <v>6594</v>
      </c>
      <c r="U656" s="44">
        <v>63842</v>
      </c>
      <c r="V656" s="44">
        <v>485</v>
      </c>
      <c r="W656" s="44">
        <v>0</v>
      </c>
      <c r="X656" s="44">
        <v>0</v>
      </c>
      <c r="Y656" s="44">
        <v>1304</v>
      </c>
      <c r="Z656" s="44">
        <v>0</v>
      </c>
      <c r="AA656" s="44">
        <v>2696880</v>
      </c>
      <c r="AB656" s="44">
        <v>0</v>
      </c>
    </row>
    <row r="657" spans="1:28" x14ac:dyDescent="0.3">
      <c r="A657" s="46" t="s">
        <v>1359</v>
      </c>
      <c r="B657" t="s">
        <v>2698</v>
      </c>
      <c r="C657">
        <v>1</v>
      </c>
      <c r="D657">
        <v>0</v>
      </c>
      <c r="E657" s="44">
        <v>14355885</v>
      </c>
      <c r="F657" s="44">
        <v>0</v>
      </c>
      <c r="G657" s="44">
        <v>299227</v>
      </c>
      <c r="H657" s="44">
        <v>35776</v>
      </c>
      <c r="I657" s="44">
        <v>4457017</v>
      </c>
      <c r="J657" s="44">
        <v>3190028</v>
      </c>
      <c r="K657" s="44">
        <v>0</v>
      </c>
      <c r="L657" s="44">
        <v>0</v>
      </c>
      <c r="M657" s="44">
        <v>0</v>
      </c>
      <c r="N657" s="44">
        <v>0</v>
      </c>
      <c r="O657" s="44">
        <v>0</v>
      </c>
      <c r="P657" s="44">
        <v>2233873</v>
      </c>
      <c r="Q657" s="44">
        <v>583919</v>
      </c>
      <c r="R657" s="44">
        <v>333587</v>
      </c>
      <c r="S657" s="44">
        <v>78330</v>
      </c>
      <c r="T657" s="44">
        <v>32681</v>
      </c>
      <c r="U657" s="44">
        <v>304182</v>
      </c>
      <c r="V657" s="44">
        <v>66687</v>
      </c>
      <c r="W657" s="44">
        <v>0</v>
      </c>
      <c r="X657" s="44">
        <v>2991410</v>
      </c>
      <c r="Y657" s="44">
        <v>0</v>
      </c>
      <c r="Z657" s="44">
        <v>0</v>
      </c>
      <c r="AA657" s="44">
        <v>28962602</v>
      </c>
      <c r="AB657" s="44">
        <v>0</v>
      </c>
    </row>
    <row r="658" spans="1:28" x14ac:dyDescent="0.3">
      <c r="A658" s="46" t="s">
        <v>1317</v>
      </c>
      <c r="B658" t="s">
        <v>2085</v>
      </c>
      <c r="C658">
        <v>1</v>
      </c>
      <c r="D658">
        <v>0</v>
      </c>
      <c r="E658" s="44">
        <v>1548086</v>
      </c>
      <c r="F658" s="44">
        <v>0</v>
      </c>
      <c r="G658" s="44">
        <v>100000</v>
      </c>
      <c r="H658" s="44">
        <v>0</v>
      </c>
      <c r="I658" s="44">
        <v>552016</v>
      </c>
      <c r="J658" s="44">
        <v>856523</v>
      </c>
      <c r="K658" s="44">
        <v>0</v>
      </c>
      <c r="L658" s="44">
        <v>0</v>
      </c>
      <c r="M658" s="44">
        <v>0</v>
      </c>
      <c r="N658" s="44">
        <v>0</v>
      </c>
      <c r="O658" s="44">
        <v>0</v>
      </c>
      <c r="P658" s="44">
        <v>920413</v>
      </c>
      <c r="Q658" s="44">
        <v>29184</v>
      </c>
      <c r="R658" s="44">
        <v>45272</v>
      </c>
      <c r="S658" s="44">
        <v>20313</v>
      </c>
      <c r="T658" s="44">
        <v>8475</v>
      </c>
      <c r="U658" s="44">
        <v>78055</v>
      </c>
      <c r="V658" s="44">
        <v>5907</v>
      </c>
      <c r="W658" s="44">
        <v>0</v>
      </c>
      <c r="X658" s="44">
        <v>0</v>
      </c>
      <c r="Y658" s="44">
        <v>9736</v>
      </c>
      <c r="Z658" s="44">
        <v>0</v>
      </c>
      <c r="AA658" s="44">
        <v>4173980</v>
      </c>
      <c r="AB658" s="44">
        <v>0</v>
      </c>
    </row>
    <row r="659" spans="1:28" x14ac:dyDescent="0.3">
      <c r="A659" s="46" t="s">
        <v>1361</v>
      </c>
      <c r="B659" t="s">
        <v>2699</v>
      </c>
      <c r="C659">
        <v>1</v>
      </c>
      <c r="D659">
        <v>0</v>
      </c>
      <c r="E659" s="44">
        <v>32546434</v>
      </c>
      <c r="F659" s="44">
        <v>0</v>
      </c>
      <c r="G659" s="44">
        <v>613877</v>
      </c>
      <c r="H659" s="44">
        <v>0</v>
      </c>
      <c r="I659" s="44">
        <v>2976173</v>
      </c>
      <c r="J659" s="44">
        <v>4073687</v>
      </c>
      <c r="K659" s="44">
        <v>0</v>
      </c>
      <c r="L659" s="44">
        <v>0</v>
      </c>
      <c r="M659" s="44">
        <v>0</v>
      </c>
      <c r="N659" s="44">
        <v>0</v>
      </c>
      <c r="O659" s="44">
        <v>0</v>
      </c>
      <c r="P659" s="44">
        <v>2024084</v>
      </c>
      <c r="Q659" s="44">
        <v>1940790</v>
      </c>
      <c r="R659" s="44">
        <v>896680</v>
      </c>
      <c r="S659" s="44">
        <v>51007</v>
      </c>
      <c r="T659" s="44">
        <v>21281</v>
      </c>
      <c r="U659" s="44">
        <v>216690</v>
      </c>
      <c r="V659" s="44">
        <v>58834</v>
      </c>
      <c r="W659" s="44">
        <v>0</v>
      </c>
      <c r="X659" s="44">
        <v>764610</v>
      </c>
      <c r="Y659" s="44">
        <v>34452</v>
      </c>
      <c r="Z659" s="44">
        <v>0</v>
      </c>
      <c r="AA659" s="44">
        <v>46218599</v>
      </c>
      <c r="AB659" s="44">
        <v>760318</v>
      </c>
    </row>
    <row r="660" spans="1:28" x14ac:dyDescent="0.3">
      <c r="A660" s="46" t="s">
        <v>1363</v>
      </c>
      <c r="B660" t="s">
        <v>2700</v>
      </c>
      <c r="C660">
        <v>1</v>
      </c>
      <c r="D660">
        <v>0</v>
      </c>
      <c r="E660" s="44">
        <v>3510844</v>
      </c>
      <c r="F660" s="44">
        <v>0</v>
      </c>
      <c r="G660" s="44">
        <v>116596</v>
      </c>
      <c r="H660" s="44">
        <v>0</v>
      </c>
      <c r="I660" s="44">
        <v>462819</v>
      </c>
      <c r="J660" s="44">
        <v>1195677</v>
      </c>
      <c r="K660" s="44">
        <v>0</v>
      </c>
      <c r="L660" s="44">
        <v>0</v>
      </c>
      <c r="M660" s="44">
        <v>0</v>
      </c>
      <c r="N660" s="44">
        <v>0</v>
      </c>
      <c r="O660" s="44">
        <v>0</v>
      </c>
      <c r="P660" s="44">
        <v>1328947</v>
      </c>
      <c r="Q660" s="44">
        <v>93978</v>
      </c>
      <c r="R660" s="44">
        <v>103870</v>
      </c>
      <c r="S660" s="44">
        <v>45659</v>
      </c>
      <c r="T660" s="44">
        <v>19050</v>
      </c>
      <c r="U660" s="44">
        <v>172129</v>
      </c>
      <c r="V660" s="44">
        <v>26111</v>
      </c>
      <c r="W660" s="44">
        <v>0</v>
      </c>
      <c r="X660" s="44">
        <v>0</v>
      </c>
      <c r="Y660" s="44">
        <v>0</v>
      </c>
      <c r="Z660" s="44">
        <v>0</v>
      </c>
      <c r="AA660" s="44">
        <v>7075680</v>
      </c>
      <c r="AB660" s="44">
        <v>0</v>
      </c>
    </row>
    <row r="661" spans="1:28" x14ac:dyDescent="0.3">
      <c r="A661" s="46" t="s">
        <v>1371</v>
      </c>
      <c r="B661" t="s">
        <v>2701</v>
      </c>
      <c r="C661">
        <v>1</v>
      </c>
      <c r="D661">
        <v>0</v>
      </c>
      <c r="E661" s="44">
        <v>2113181</v>
      </c>
      <c r="F661" s="44">
        <v>0</v>
      </c>
      <c r="G661" s="44">
        <v>0</v>
      </c>
      <c r="H661" s="44">
        <v>0</v>
      </c>
      <c r="I661" s="44">
        <v>78252</v>
      </c>
      <c r="J661" s="44">
        <v>392520</v>
      </c>
      <c r="K661" s="44">
        <v>0</v>
      </c>
      <c r="L661" s="44">
        <v>0</v>
      </c>
      <c r="M661" s="44">
        <v>0</v>
      </c>
      <c r="N661" s="44">
        <v>0</v>
      </c>
      <c r="O661" s="44">
        <v>0</v>
      </c>
      <c r="P661" s="44">
        <v>341909</v>
      </c>
      <c r="Q661" s="44">
        <v>127644</v>
      </c>
      <c r="R661" s="44">
        <v>93250</v>
      </c>
      <c r="S661" s="44">
        <v>65328</v>
      </c>
      <c r="T661" s="44">
        <v>27256</v>
      </c>
      <c r="U661" s="44">
        <v>210108</v>
      </c>
      <c r="V661" s="44">
        <v>0</v>
      </c>
      <c r="W661" s="44">
        <v>0</v>
      </c>
      <c r="X661" s="44">
        <v>0</v>
      </c>
      <c r="Y661" s="44">
        <v>12145</v>
      </c>
      <c r="Z661" s="44">
        <v>0</v>
      </c>
      <c r="AA661" s="44">
        <v>3461593</v>
      </c>
      <c r="AB661" s="44">
        <v>0</v>
      </c>
    </row>
    <row r="662" spans="1:28" x14ac:dyDescent="0.3">
      <c r="A662" s="46" t="s">
        <v>1373</v>
      </c>
      <c r="B662" t="s">
        <v>2702</v>
      </c>
      <c r="C662">
        <v>1</v>
      </c>
      <c r="D662">
        <v>0</v>
      </c>
      <c r="E662" s="44">
        <v>1650999</v>
      </c>
      <c r="F662" s="44">
        <v>0</v>
      </c>
      <c r="G662" s="44">
        <v>0</v>
      </c>
      <c r="H662" s="44">
        <v>0</v>
      </c>
      <c r="I662" s="44">
        <v>179145</v>
      </c>
      <c r="J662" s="44">
        <v>382058</v>
      </c>
      <c r="K662" s="44">
        <v>0</v>
      </c>
      <c r="L662" s="44">
        <v>0</v>
      </c>
      <c r="M662" s="44">
        <v>0</v>
      </c>
      <c r="N662" s="44">
        <v>0</v>
      </c>
      <c r="O662" s="44">
        <v>0</v>
      </c>
      <c r="P662" s="44">
        <v>269446</v>
      </c>
      <c r="Q662" s="44">
        <v>123092</v>
      </c>
      <c r="R662" s="44">
        <v>74511</v>
      </c>
      <c r="S662" s="44">
        <v>23833</v>
      </c>
      <c r="T662" s="44">
        <v>9944</v>
      </c>
      <c r="U662" s="44">
        <v>100540</v>
      </c>
      <c r="V662" s="44">
        <v>5429</v>
      </c>
      <c r="W662" s="44">
        <v>0</v>
      </c>
      <c r="X662" s="44">
        <v>0</v>
      </c>
      <c r="Y662" s="44">
        <v>0</v>
      </c>
      <c r="Z662" s="44">
        <v>0</v>
      </c>
      <c r="AA662" s="44">
        <v>2818997</v>
      </c>
      <c r="AB662" s="44">
        <v>0</v>
      </c>
    </row>
    <row r="663" spans="1:28" x14ac:dyDescent="0.3">
      <c r="A663" s="46" t="s">
        <v>1369</v>
      </c>
      <c r="B663" t="s">
        <v>2703</v>
      </c>
      <c r="C663">
        <v>1</v>
      </c>
      <c r="D663">
        <v>0</v>
      </c>
      <c r="E663" s="44">
        <v>21642458</v>
      </c>
      <c r="F663" s="44">
        <v>0</v>
      </c>
      <c r="G663" s="44">
        <v>845434</v>
      </c>
      <c r="H663" s="44">
        <v>0</v>
      </c>
      <c r="I663" s="44">
        <v>2021806</v>
      </c>
      <c r="J663" s="44">
        <v>3280569</v>
      </c>
      <c r="K663" s="44">
        <v>0</v>
      </c>
      <c r="L663" s="44">
        <v>0</v>
      </c>
      <c r="M663" s="44">
        <v>0</v>
      </c>
      <c r="N663" s="44">
        <v>0</v>
      </c>
      <c r="O663" s="44">
        <v>0</v>
      </c>
      <c r="P663" s="44">
        <v>1524474</v>
      </c>
      <c r="Q663" s="44">
        <v>2118084</v>
      </c>
      <c r="R663" s="44">
        <v>534630</v>
      </c>
      <c r="S663" s="44">
        <v>75499</v>
      </c>
      <c r="T663" s="44">
        <v>31500</v>
      </c>
      <c r="U663" s="44">
        <v>307560</v>
      </c>
      <c r="V663" s="44">
        <v>70985</v>
      </c>
      <c r="W663" s="44">
        <v>0</v>
      </c>
      <c r="X663" s="44">
        <v>2100000</v>
      </c>
      <c r="Y663" s="44">
        <v>0</v>
      </c>
      <c r="Z663" s="44">
        <v>0</v>
      </c>
      <c r="AA663" s="44">
        <v>34552999</v>
      </c>
      <c r="AB663" s="44">
        <v>809036</v>
      </c>
    </row>
    <row r="664" spans="1:28" x14ac:dyDescent="0.3">
      <c r="A664" s="46" t="s">
        <v>1315</v>
      </c>
      <c r="B664" t="s">
        <v>2091</v>
      </c>
      <c r="C664">
        <v>1</v>
      </c>
      <c r="D664">
        <v>0</v>
      </c>
      <c r="E664" s="44">
        <v>1437769</v>
      </c>
      <c r="F664" s="44">
        <v>0</v>
      </c>
      <c r="G664" s="44">
        <v>100000</v>
      </c>
      <c r="H664" s="44">
        <v>0</v>
      </c>
      <c r="I664" s="44">
        <v>343860</v>
      </c>
      <c r="J664" s="44">
        <v>899873</v>
      </c>
      <c r="K664" s="44">
        <v>0</v>
      </c>
      <c r="L664" s="44">
        <v>0</v>
      </c>
      <c r="M664" s="44">
        <v>0</v>
      </c>
      <c r="N664" s="44">
        <v>0</v>
      </c>
      <c r="O664" s="44">
        <v>0</v>
      </c>
      <c r="P664" s="44">
        <v>447780</v>
      </c>
      <c r="Q664" s="44">
        <v>95856</v>
      </c>
      <c r="R664" s="44">
        <v>35991</v>
      </c>
      <c r="S664" s="44">
        <v>20538</v>
      </c>
      <c r="T664" s="44">
        <v>8569</v>
      </c>
      <c r="U664" s="44">
        <v>84579</v>
      </c>
      <c r="V664" s="44">
        <v>5209</v>
      </c>
      <c r="W664" s="44">
        <v>0</v>
      </c>
      <c r="X664" s="44">
        <v>0</v>
      </c>
      <c r="Y664" s="44">
        <v>0</v>
      </c>
      <c r="Z664" s="44">
        <v>0</v>
      </c>
      <c r="AA664" s="44">
        <v>3480024</v>
      </c>
      <c r="AB664" s="44">
        <v>0</v>
      </c>
    </row>
    <row r="665" spans="1:28" x14ac:dyDescent="0.3">
      <c r="A665" s="46" t="s">
        <v>1375</v>
      </c>
      <c r="B665" t="s">
        <v>2704</v>
      </c>
      <c r="C665">
        <v>1</v>
      </c>
      <c r="D665">
        <v>0</v>
      </c>
      <c r="E665" s="44">
        <v>3491710</v>
      </c>
      <c r="F665" s="44">
        <v>0</v>
      </c>
      <c r="G665" s="44">
        <v>0</v>
      </c>
      <c r="H665" s="44">
        <v>0</v>
      </c>
      <c r="I665" s="44">
        <v>329658</v>
      </c>
      <c r="J665" s="44">
        <v>1835306</v>
      </c>
      <c r="K665" s="44">
        <v>0</v>
      </c>
      <c r="L665" s="44">
        <v>0</v>
      </c>
      <c r="M665" s="44">
        <v>0</v>
      </c>
      <c r="N665" s="44">
        <v>0</v>
      </c>
      <c r="O665" s="44">
        <v>0</v>
      </c>
      <c r="P665" s="44">
        <v>455604</v>
      </c>
      <c r="Q665" s="44">
        <v>134591</v>
      </c>
      <c r="R665" s="44">
        <v>90893</v>
      </c>
      <c r="S665" s="44">
        <v>73926</v>
      </c>
      <c r="T665" s="44">
        <v>30844</v>
      </c>
      <c r="U665" s="44">
        <v>303191</v>
      </c>
      <c r="V665" s="44">
        <v>0</v>
      </c>
      <c r="W665" s="44">
        <v>0</v>
      </c>
      <c r="X665" s="44">
        <v>0</v>
      </c>
      <c r="Y665" s="44">
        <v>0</v>
      </c>
      <c r="Z665" s="44">
        <v>0</v>
      </c>
      <c r="AA665" s="44">
        <v>6745723</v>
      </c>
      <c r="AB665" s="44">
        <v>0</v>
      </c>
    </row>
    <row r="666" spans="1:28" x14ac:dyDescent="0.3">
      <c r="A666" s="46" t="s">
        <v>1377</v>
      </c>
      <c r="B666" t="s">
        <v>2705</v>
      </c>
      <c r="C666">
        <v>1</v>
      </c>
      <c r="D666">
        <v>0</v>
      </c>
      <c r="E666" s="44">
        <v>4834105</v>
      </c>
      <c r="F666" s="44">
        <v>0</v>
      </c>
      <c r="G666" s="44">
        <v>141256</v>
      </c>
      <c r="H666" s="44">
        <v>0</v>
      </c>
      <c r="I666" s="44">
        <v>1864721</v>
      </c>
      <c r="J666" s="44">
        <v>1800245</v>
      </c>
      <c r="K666" s="44">
        <v>0</v>
      </c>
      <c r="L666" s="44">
        <v>0</v>
      </c>
      <c r="M666" s="44">
        <v>0</v>
      </c>
      <c r="N666" s="44">
        <v>0</v>
      </c>
      <c r="O666" s="44">
        <v>0</v>
      </c>
      <c r="P666" s="44">
        <v>810646</v>
      </c>
      <c r="Q666" s="44">
        <v>191397</v>
      </c>
      <c r="R666" s="44">
        <v>233239</v>
      </c>
      <c r="S666" s="44">
        <v>53389</v>
      </c>
      <c r="T666" s="44">
        <v>22275</v>
      </c>
      <c r="U666" s="44">
        <v>175507</v>
      </c>
      <c r="V666" s="44">
        <v>25012</v>
      </c>
      <c r="W666" s="44">
        <v>0</v>
      </c>
      <c r="X666" s="44">
        <v>0</v>
      </c>
      <c r="Y666" s="44">
        <v>0</v>
      </c>
      <c r="Z666" s="44">
        <v>0</v>
      </c>
      <c r="AA666" s="44">
        <v>10151792</v>
      </c>
      <c r="AB666" s="44">
        <v>0</v>
      </c>
    </row>
    <row r="667" spans="1:28" x14ac:dyDescent="0.3">
      <c r="A667" s="46" t="s">
        <v>1385</v>
      </c>
      <c r="B667" t="s">
        <v>2706</v>
      </c>
      <c r="C667">
        <v>1</v>
      </c>
      <c r="D667">
        <v>0</v>
      </c>
      <c r="E667" s="44">
        <v>15373370</v>
      </c>
      <c r="F667" s="44">
        <v>0</v>
      </c>
      <c r="G667" s="44">
        <v>0</v>
      </c>
      <c r="H667" s="44">
        <v>0</v>
      </c>
      <c r="I667" s="44">
        <v>2743925</v>
      </c>
      <c r="J667" s="44">
        <v>3643699</v>
      </c>
      <c r="K667" s="44">
        <v>0</v>
      </c>
      <c r="L667" s="44">
        <v>0</v>
      </c>
      <c r="M667" s="44">
        <v>0</v>
      </c>
      <c r="N667" s="44">
        <v>0</v>
      </c>
      <c r="O667" s="44">
        <v>0</v>
      </c>
      <c r="P667" s="44">
        <v>4078524</v>
      </c>
      <c r="Q667" s="44">
        <v>674892</v>
      </c>
      <c r="R667" s="44">
        <v>644643</v>
      </c>
      <c r="S667" s="44">
        <v>144138</v>
      </c>
      <c r="T667" s="44">
        <v>60138</v>
      </c>
      <c r="U667" s="44">
        <v>484407</v>
      </c>
      <c r="V667" s="44">
        <v>67294</v>
      </c>
      <c r="W667" s="44">
        <v>0</v>
      </c>
      <c r="X667" s="44">
        <v>1986386</v>
      </c>
      <c r="Y667" s="44">
        <v>0</v>
      </c>
      <c r="Z667" s="44">
        <v>0</v>
      </c>
      <c r="AA667" s="44">
        <v>29901416</v>
      </c>
      <c r="AB667" s="44">
        <v>0</v>
      </c>
    </row>
    <row r="668" spans="1:28" x14ac:dyDescent="0.3">
      <c r="A668" s="46" t="s">
        <v>1387</v>
      </c>
      <c r="B668" t="s">
        <v>2707</v>
      </c>
      <c r="C668">
        <v>1</v>
      </c>
      <c r="D668">
        <v>1</v>
      </c>
      <c r="E668" s="44">
        <v>213738219</v>
      </c>
      <c r="F668" s="44">
        <v>2375373</v>
      </c>
      <c r="G668" s="44">
        <v>0</v>
      </c>
      <c r="H668" s="44">
        <v>30221</v>
      </c>
      <c r="I668" s="44">
        <v>26517680</v>
      </c>
      <c r="J668" s="44">
        <v>15213863</v>
      </c>
      <c r="K668" s="44">
        <v>0</v>
      </c>
      <c r="L668" s="44">
        <v>0</v>
      </c>
      <c r="M668" s="44">
        <v>998609</v>
      </c>
      <c r="N668" s="44">
        <v>9525536</v>
      </c>
      <c r="O668" s="44">
        <v>3496467</v>
      </c>
      <c r="P668" s="44">
        <v>0</v>
      </c>
      <c r="Q668" s="44">
        <v>8386540</v>
      </c>
      <c r="R668" s="44">
        <v>10237093</v>
      </c>
      <c r="S668" s="44">
        <v>431079</v>
      </c>
      <c r="T668" s="44">
        <v>179856</v>
      </c>
      <c r="U668" s="44">
        <v>1789615</v>
      </c>
      <c r="V668" s="44">
        <v>427591</v>
      </c>
      <c r="W668" s="44">
        <v>0</v>
      </c>
      <c r="X668" s="44">
        <v>12111980</v>
      </c>
      <c r="Y668" s="44">
        <v>552736</v>
      </c>
      <c r="Z668" s="44">
        <v>17500000</v>
      </c>
      <c r="AA668" s="44">
        <v>323512458</v>
      </c>
      <c r="AB668" s="44">
        <v>7634095</v>
      </c>
    </row>
    <row r="669" spans="1:28" x14ac:dyDescent="0.3">
      <c r="A669" s="46" t="s">
        <v>1347</v>
      </c>
      <c r="B669" t="s">
        <v>2708</v>
      </c>
      <c r="C669">
        <v>1</v>
      </c>
      <c r="D669">
        <v>0</v>
      </c>
      <c r="E669" s="44">
        <v>24510251</v>
      </c>
      <c r="F669" s="44">
        <v>0</v>
      </c>
      <c r="G669" s="44">
        <v>2416117</v>
      </c>
      <c r="H669" s="44">
        <v>0</v>
      </c>
      <c r="I669" s="44">
        <v>6005570</v>
      </c>
      <c r="J669" s="44">
        <v>3757414</v>
      </c>
      <c r="K669" s="44">
        <v>0</v>
      </c>
      <c r="L669" s="44">
        <v>0</v>
      </c>
      <c r="M669" s="44">
        <v>0</v>
      </c>
      <c r="N669" s="44">
        <v>0</v>
      </c>
      <c r="O669" s="44">
        <v>0</v>
      </c>
      <c r="P669" s="44">
        <v>2817958</v>
      </c>
      <c r="Q669" s="44">
        <v>770141</v>
      </c>
      <c r="R669" s="44">
        <v>863549</v>
      </c>
      <c r="S669" s="44">
        <v>87393</v>
      </c>
      <c r="T669" s="44">
        <v>36463</v>
      </c>
      <c r="U669" s="44">
        <v>335928</v>
      </c>
      <c r="V669" s="44">
        <v>76238</v>
      </c>
      <c r="W669" s="44">
        <v>0</v>
      </c>
      <c r="X669" s="44">
        <v>192247</v>
      </c>
      <c r="Y669" s="44">
        <v>108623</v>
      </c>
      <c r="Z669" s="44">
        <v>0</v>
      </c>
      <c r="AA669" s="44">
        <v>41977892</v>
      </c>
      <c r="AB669" s="44">
        <v>0</v>
      </c>
    </row>
    <row r="670" spans="1:28" x14ac:dyDescent="0.3">
      <c r="A670" s="46" t="s">
        <v>1389</v>
      </c>
      <c r="B670" t="s">
        <v>2709</v>
      </c>
      <c r="C670">
        <v>1</v>
      </c>
      <c r="D670">
        <v>0</v>
      </c>
      <c r="E670" s="44">
        <v>9119194</v>
      </c>
      <c r="F670" s="44">
        <v>0</v>
      </c>
      <c r="G670" s="44">
        <v>1020367</v>
      </c>
      <c r="H670" s="44">
        <v>0</v>
      </c>
      <c r="I670" s="44">
        <v>2775220</v>
      </c>
      <c r="J670" s="44">
        <v>1946882</v>
      </c>
      <c r="K670" s="44">
        <v>0</v>
      </c>
      <c r="L670" s="44">
        <v>0</v>
      </c>
      <c r="M670" s="44">
        <v>0</v>
      </c>
      <c r="N670" s="44">
        <v>0</v>
      </c>
      <c r="O670" s="44">
        <v>0</v>
      </c>
      <c r="P670" s="44">
        <v>830643</v>
      </c>
      <c r="Q670" s="44">
        <v>203360</v>
      </c>
      <c r="R670" s="44">
        <v>323588</v>
      </c>
      <c r="S670" s="44">
        <v>58602</v>
      </c>
      <c r="T670" s="44">
        <v>24450</v>
      </c>
      <c r="U670" s="44">
        <v>211855</v>
      </c>
      <c r="V670" s="44">
        <v>42033</v>
      </c>
      <c r="W670" s="44">
        <v>0</v>
      </c>
      <c r="X670" s="44">
        <v>0</v>
      </c>
      <c r="Y670" s="44">
        <v>48982</v>
      </c>
      <c r="Z670" s="44">
        <v>0</v>
      </c>
      <c r="AA670" s="44">
        <v>16605176</v>
      </c>
      <c r="AB670" s="44">
        <v>0</v>
      </c>
    </row>
    <row r="671" spans="1:28" x14ac:dyDescent="0.3">
      <c r="A671" s="46" t="s">
        <v>1392</v>
      </c>
      <c r="B671" t="s">
        <v>2710</v>
      </c>
      <c r="C671">
        <v>1</v>
      </c>
      <c r="D671">
        <v>0</v>
      </c>
      <c r="E671" s="44">
        <v>12282446</v>
      </c>
      <c r="F671" s="44">
        <v>0</v>
      </c>
      <c r="G671" s="44">
        <v>0</v>
      </c>
      <c r="H671" s="44">
        <v>0</v>
      </c>
      <c r="I671" s="44">
        <v>1352686</v>
      </c>
      <c r="J671" s="44">
        <v>554533</v>
      </c>
      <c r="K671" s="44">
        <v>0</v>
      </c>
      <c r="L671" s="44">
        <v>0</v>
      </c>
      <c r="M671" s="44">
        <v>0</v>
      </c>
      <c r="N671" s="44">
        <v>0</v>
      </c>
      <c r="O671" s="44">
        <v>0</v>
      </c>
      <c r="P671" s="44">
        <v>1531354</v>
      </c>
      <c r="Q671" s="44">
        <v>290598</v>
      </c>
      <c r="R671" s="44">
        <v>177150</v>
      </c>
      <c r="S671" s="44">
        <v>17587</v>
      </c>
      <c r="T671" s="44">
        <v>7338</v>
      </c>
      <c r="U671" s="44">
        <v>70774</v>
      </c>
      <c r="V671" s="44">
        <v>19944</v>
      </c>
      <c r="W671" s="44">
        <v>0</v>
      </c>
      <c r="X671" s="44">
        <v>294502</v>
      </c>
      <c r="Y671" s="44">
        <v>0</v>
      </c>
      <c r="Z671" s="44">
        <v>0</v>
      </c>
      <c r="AA671" s="44">
        <v>16598912</v>
      </c>
      <c r="AB671" s="44">
        <v>0</v>
      </c>
    </row>
    <row r="672" spans="1:28" x14ac:dyDescent="0.3">
      <c r="A672" s="46" t="s">
        <v>1394</v>
      </c>
      <c r="B672" t="s">
        <v>2711</v>
      </c>
      <c r="C672">
        <v>1</v>
      </c>
      <c r="D672">
        <v>0</v>
      </c>
      <c r="E672" s="44">
        <v>10849775</v>
      </c>
      <c r="F672" s="44">
        <v>0</v>
      </c>
      <c r="G672" s="44">
        <v>0</v>
      </c>
      <c r="H672" s="44">
        <v>7942</v>
      </c>
      <c r="I672" s="44">
        <v>915332</v>
      </c>
      <c r="J672" s="44">
        <v>1561809</v>
      </c>
      <c r="K672" s="44">
        <v>0</v>
      </c>
      <c r="L672" s="44">
        <v>0</v>
      </c>
      <c r="M672" s="44">
        <v>0</v>
      </c>
      <c r="N672" s="44">
        <v>0</v>
      </c>
      <c r="O672" s="44">
        <v>0</v>
      </c>
      <c r="P672" s="44">
        <v>1069634</v>
      </c>
      <c r="Q672" s="44">
        <v>65610</v>
      </c>
      <c r="R672" s="44">
        <v>0</v>
      </c>
      <c r="S672" s="44">
        <v>13557</v>
      </c>
      <c r="T672" s="44">
        <v>5656</v>
      </c>
      <c r="U672" s="44">
        <v>50911</v>
      </c>
      <c r="V672" s="44">
        <v>17039</v>
      </c>
      <c r="W672" s="44">
        <v>0</v>
      </c>
      <c r="X672" s="44">
        <v>160471</v>
      </c>
      <c r="Y672" s="44">
        <v>0</v>
      </c>
      <c r="Z672" s="44">
        <v>0</v>
      </c>
      <c r="AA672" s="44">
        <v>14717736</v>
      </c>
      <c r="AB672" s="44">
        <v>0</v>
      </c>
    </row>
    <row r="673" spans="1:28" x14ac:dyDescent="0.3">
      <c r="A673" s="46" t="s">
        <v>1400</v>
      </c>
      <c r="B673" t="s">
        <v>2712</v>
      </c>
      <c r="C673">
        <v>1</v>
      </c>
      <c r="D673">
        <v>0</v>
      </c>
      <c r="E673" s="44">
        <v>1663988</v>
      </c>
      <c r="F673" s="44">
        <v>0</v>
      </c>
      <c r="G673" s="44">
        <v>0</v>
      </c>
      <c r="H673" s="44">
        <v>0</v>
      </c>
      <c r="I673" s="44">
        <v>327089</v>
      </c>
      <c r="J673" s="44">
        <v>263285</v>
      </c>
      <c r="K673" s="44">
        <v>0</v>
      </c>
      <c r="L673" s="44">
        <v>0</v>
      </c>
      <c r="M673" s="44">
        <v>0</v>
      </c>
      <c r="N673" s="44">
        <v>0</v>
      </c>
      <c r="O673" s="44">
        <v>0</v>
      </c>
      <c r="P673" s="44">
        <v>270924</v>
      </c>
      <c r="Q673" s="44">
        <v>0</v>
      </c>
      <c r="R673" s="44">
        <v>0</v>
      </c>
      <c r="S673" s="44">
        <v>1962</v>
      </c>
      <c r="T673" s="44">
        <v>819</v>
      </c>
      <c r="U673" s="44">
        <v>11184</v>
      </c>
      <c r="V673" s="44">
        <v>1582</v>
      </c>
      <c r="W673" s="44">
        <v>0</v>
      </c>
      <c r="X673" s="44">
        <v>0</v>
      </c>
      <c r="Y673" s="44">
        <v>0</v>
      </c>
      <c r="Z673" s="44">
        <v>0</v>
      </c>
      <c r="AA673" s="44">
        <v>2540833</v>
      </c>
      <c r="AB673" s="44">
        <v>0</v>
      </c>
    </row>
    <row r="674" spans="1:28" x14ac:dyDescent="0.3">
      <c r="A674" s="46" t="s">
        <v>1396</v>
      </c>
      <c r="B674" t="s">
        <v>2713</v>
      </c>
      <c r="C674">
        <v>1</v>
      </c>
      <c r="D674">
        <v>0</v>
      </c>
      <c r="E674" s="44">
        <v>7739713</v>
      </c>
      <c r="F674" s="44">
        <v>0</v>
      </c>
      <c r="G674" s="44">
        <v>0</v>
      </c>
      <c r="H674" s="44">
        <v>0</v>
      </c>
      <c r="I674" s="44">
        <v>701403</v>
      </c>
      <c r="J674" s="44">
        <v>2068670</v>
      </c>
      <c r="K674" s="44">
        <v>0</v>
      </c>
      <c r="L674" s="44">
        <v>0</v>
      </c>
      <c r="M674" s="44">
        <v>0</v>
      </c>
      <c r="N674" s="44">
        <v>0</v>
      </c>
      <c r="O674" s="44">
        <v>0</v>
      </c>
      <c r="P674" s="44">
        <v>1112771</v>
      </c>
      <c r="Q674" s="44">
        <v>158208</v>
      </c>
      <c r="R674" s="44">
        <v>294456</v>
      </c>
      <c r="S674" s="44">
        <v>14051</v>
      </c>
      <c r="T674" s="44">
        <v>5863</v>
      </c>
      <c r="U674" s="44">
        <v>49687</v>
      </c>
      <c r="V674" s="44">
        <v>16434</v>
      </c>
      <c r="W674" s="44">
        <v>0</v>
      </c>
      <c r="X674" s="44">
        <v>93758</v>
      </c>
      <c r="Y674" s="44">
        <v>0</v>
      </c>
      <c r="Z674" s="44">
        <v>0</v>
      </c>
      <c r="AA674" s="44">
        <v>12255014</v>
      </c>
      <c r="AB674" s="44">
        <v>0</v>
      </c>
    </row>
    <row r="675" spans="1:28" x14ac:dyDescent="0.3">
      <c r="A675" s="46" t="s">
        <v>1398</v>
      </c>
      <c r="B675" t="s">
        <v>2714</v>
      </c>
      <c r="C675">
        <v>1</v>
      </c>
      <c r="D675">
        <v>0</v>
      </c>
      <c r="E675" s="44">
        <v>7936463</v>
      </c>
      <c r="F675" s="44">
        <v>0</v>
      </c>
      <c r="G675" s="44">
        <v>0</v>
      </c>
      <c r="H675" s="44">
        <v>0</v>
      </c>
      <c r="I675" s="44">
        <v>925074</v>
      </c>
      <c r="J675" s="44">
        <v>999052</v>
      </c>
      <c r="K675" s="44">
        <v>0</v>
      </c>
      <c r="L675" s="44">
        <v>0</v>
      </c>
      <c r="M675" s="44">
        <v>0</v>
      </c>
      <c r="N675" s="44">
        <v>0</v>
      </c>
      <c r="O675" s="44">
        <v>0</v>
      </c>
      <c r="P675" s="44">
        <v>1331265</v>
      </c>
      <c r="Q675" s="44">
        <v>298226</v>
      </c>
      <c r="R675" s="44">
        <v>97217</v>
      </c>
      <c r="S675" s="44">
        <v>12553</v>
      </c>
      <c r="T675" s="44">
        <v>5238</v>
      </c>
      <c r="U675" s="44">
        <v>49862</v>
      </c>
      <c r="V675" s="44">
        <v>15554</v>
      </c>
      <c r="W675" s="44">
        <v>0</v>
      </c>
      <c r="X675" s="44">
        <v>71123</v>
      </c>
      <c r="Y675" s="44">
        <v>0</v>
      </c>
      <c r="Z675" s="44">
        <v>0</v>
      </c>
      <c r="AA675" s="44">
        <v>11741627</v>
      </c>
      <c r="AB675" s="44">
        <v>0</v>
      </c>
    </row>
    <row r="676" spans="1:28" x14ac:dyDescent="0.3">
      <c r="A676" s="46" t="s">
        <v>1405</v>
      </c>
      <c r="B676" t="s">
        <v>2715</v>
      </c>
      <c r="C676">
        <v>1</v>
      </c>
      <c r="D676">
        <v>0</v>
      </c>
      <c r="E676" s="44">
        <v>10679567</v>
      </c>
      <c r="F676" s="44">
        <v>0</v>
      </c>
      <c r="G676" s="44">
        <v>200123</v>
      </c>
      <c r="H676" s="44">
        <v>5893</v>
      </c>
      <c r="I676" s="44">
        <v>1237123</v>
      </c>
      <c r="J676" s="44">
        <v>2463985</v>
      </c>
      <c r="K676" s="44">
        <v>0</v>
      </c>
      <c r="L676" s="44">
        <v>0</v>
      </c>
      <c r="M676" s="44">
        <v>0</v>
      </c>
      <c r="N676" s="44">
        <v>0</v>
      </c>
      <c r="O676" s="44">
        <v>0</v>
      </c>
      <c r="P676" s="44">
        <v>490269</v>
      </c>
      <c r="Q676" s="44">
        <v>262001</v>
      </c>
      <c r="R676" s="44">
        <v>23182</v>
      </c>
      <c r="S676" s="44">
        <v>21167</v>
      </c>
      <c r="T676" s="44">
        <v>8831</v>
      </c>
      <c r="U676" s="44">
        <v>79628</v>
      </c>
      <c r="V676" s="44">
        <v>8207</v>
      </c>
      <c r="W676" s="44">
        <v>0</v>
      </c>
      <c r="X676" s="44">
        <v>443445</v>
      </c>
      <c r="Y676" s="44">
        <v>0</v>
      </c>
      <c r="Z676" s="44">
        <v>0</v>
      </c>
      <c r="AA676" s="44">
        <v>15923421</v>
      </c>
      <c r="AB676" s="44">
        <v>100000</v>
      </c>
    </row>
    <row r="677" spans="1:28" x14ac:dyDescent="0.3">
      <c r="A677" s="46" t="s">
        <v>1403</v>
      </c>
      <c r="B677" t="s">
        <v>2716</v>
      </c>
      <c r="C677">
        <v>1</v>
      </c>
      <c r="D677">
        <v>0</v>
      </c>
      <c r="E677" s="44">
        <v>7914068</v>
      </c>
      <c r="F677" s="44">
        <v>0</v>
      </c>
      <c r="G677" s="44">
        <v>92174</v>
      </c>
      <c r="H677" s="44">
        <v>5504</v>
      </c>
      <c r="I677" s="44">
        <v>786224</v>
      </c>
      <c r="J677" s="44">
        <v>1174532</v>
      </c>
      <c r="K677" s="44">
        <v>0</v>
      </c>
      <c r="L677" s="44">
        <v>0</v>
      </c>
      <c r="M677" s="44">
        <v>0</v>
      </c>
      <c r="N677" s="44">
        <v>0</v>
      </c>
      <c r="O677" s="44">
        <v>0</v>
      </c>
      <c r="P677" s="44">
        <v>475476</v>
      </c>
      <c r="Q677" s="44">
        <v>150437</v>
      </c>
      <c r="R677" s="44">
        <v>0</v>
      </c>
      <c r="S677" s="44">
        <v>9407</v>
      </c>
      <c r="T677" s="44">
        <v>3925</v>
      </c>
      <c r="U677" s="44">
        <v>35882</v>
      </c>
      <c r="V677" s="44">
        <v>8738</v>
      </c>
      <c r="W677" s="44">
        <v>0</v>
      </c>
      <c r="X677" s="44">
        <v>713908</v>
      </c>
      <c r="Y677" s="44">
        <v>0</v>
      </c>
      <c r="Z677" s="44">
        <v>0</v>
      </c>
      <c r="AA677" s="44">
        <v>11370275</v>
      </c>
      <c r="AB677" s="44">
        <v>100000</v>
      </c>
    </row>
    <row r="678" spans="1:28" x14ac:dyDescent="0.3">
      <c r="A678" s="72" t="s">
        <v>2105</v>
      </c>
      <c r="B678" t="s">
        <v>2106</v>
      </c>
      <c r="C678">
        <v>1</v>
      </c>
      <c r="D678">
        <v>1</v>
      </c>
      <c r="E678" s="44">
        <v>18406341696</v>
      </c>
      <c r="F678" s="44">
        <v>44283651</v>
      </c>
      <c r="G678" s="44">
        <v>222957538</v>
      </c>
      <c r="H678" s="44">
        <v>4999822</v>
      </c>
      <c r="I678" s="44">
        <v>2101743649</v>
      </c>
      <c r="J678" s="44">
        <v>3097200554</v>
      </c>
      <c r="K678" s="44">
        <v>20080869</v>
      </c>
      <c r="L678" s="44">
        <v>5368202</v>
      </c>
      <c r="M678" s="44">
        <v>35516421</v>
      </c>
      <c r="N678" s="44">
        <v>163070167</v>
      </c>
      <c r="O678" s="44">
        <v>61877936</v>
      </c>
      <c r="P678" s="44">
        <v>1031212248</v>
      </c>
      <c r="Q678" s="44">
        <v>616835293</v>
      </c>
      <c r="R678" s="44">
        <v>422466469</v>
      </c>
      <c r="S678" s="44">
        <v>44871299</v>
      </c>
      <c r="T678" s="44">
        <v>18721426</v>
      </c>
      <c r="U678" s="44">
        <v>173678391</v>
      </c>
      <c r="V678" s="44">
        <v>36618555</v>
      </c>
      <c r="W678" s="44">
        <v>2481816</v>
      </c>
      <c r="X678" s="44">
        <v>848613111</v>
      </c>
      <c r="Y678" s="44">
        <v>4313167</v>
      </c>
      <c r="Z678" s="44">
        <v>28271832</v>
      </c>
      <c r="AA678" s="44">
        <v>27391524112</v>
      </c>
      <c r="AB678" s="44">
        <v>249901547</v>
      </c>
    </row>
    <row r="679" spans="1:28" x14ac:dyDescent="0.3">
      <c r="A679" s="72" t="s">
        <v>2107</v>
      </c>
      <c r="B679" t="s">
        <v>2108</v>
      </c>
      <c r="C679">
        <v>1</v>
      </c>
      <c r="D679">
        <v>1</v>
      </c>
      <c r="E679" s="44">
        <v>5446140</v>
      </c>
      <c r="F679" s="44">
        <v>0</v>
      </c>
      <c r="G679" s="44">
        <v>340786</v>
      </c>
      <c r="H679" s="44">
        <v>0</v>
      </c>
      <c r="I679" s="44">
        <v>540239</v>
      </c>
      <c r="J679" s="44">
        <v>378403</v>
      </c>
      <c r="K679" s="44">
        <v>0</v>
      </c>
      <c r="L679" s="44">
        <v>0</v>
      </c>
      <c r="M679" s="44">
        <v>0</v>
      </c>
      <c r="N679" s="44">
        <v>0</v>
      </c>
      <c r="O679" s="44">
        <v>0</v>
      </c>
      <c r="P679" s="44">
        <v>459349</v>
      </c>
      <c r="Q679" s="44">
        <v>25307</v>
      </c>
      <c r="R679" s="44">
        <v>154577</v>
      </c>
      <c r="S679" s="44">
        <v>6546</v>
      </c>
      <c r="T679" s="44">
        <v>2731</v>
      </c>
      <c r="U679" s="44">
        <v>25572</v>
      </c>
      <c r="V679" s="44">
        <v>3966</v>
      </c>
      <c r="W679" s="44">
        <v>0</v>
      </c>
      <c r="X679" s="44">
        <v>0</v>
      </c>
      <c r="Y679" s="44">
        <v>0</v>
      </c>
      <c r="Z679" s="44">
        <v>0</v>
      </c>
      <c r="AA679" s="44">
        <v>7383616</v>
      </c>
      <c r="AB679" s="44">
        <v>100000</v>
      </c>
    </row>
    <row r="680" spans="1:28" x14ac:dyDescent="0.3">
      <c r="A680" s="46" t="s">
        <v>1406</v>
      </c>
      <c r="B680" t="s">
        <v>2717</v>
      </c>
      <c r="C680">
        <v>1</v>
      </c>
      <c r="D680">
        <v>1</v>
      </c>
      <c r="E680" s="44">
        <v>18411787836</v>
      </c>
      <c r="F680" s="44">
        <v>44283651</v>
      </c>
      <c r="G680" s="44">
        <v>223298324</v>
      </c>
      <c r="H680" s="44">
        <v>4999822</v>
      </c>
      <c r="I680" s="44">
        <v>2102283888</v>
      </c>
      <c r="J680" s="44">
        <v>3097578957</v>
      </c>
      <c r="K680" s="44">
        <v>20080869</v>
      </c>
      <c r="L680" s="44">
        <v>5368202</v>
      </c>
      <c r="M680" s="44">
        <v>35516421</v>
      </c>
      <c r="N680" s="44">
        <v>163070167</v>
      </c>
      <c r="O680" s="44">
        <v>61877936</v>
      </c>
      <c r="P680" s="44">
        <v>1031671597</v>
      </c>
      <c r="Q680" s="44">
        <v>616860600</v>
      </c>
      <c r="R680" s="44">
        <v>422621046</v>
      </c>
      <c r="S680" s="44">
        <v>44877845</v>
      </c>
      <c r="T680" s="44">
        <v>18724157</v>
      </c>
      <c r="U680" s="44">
        <v>173703963</v>
      </c>
      <c r="V680" s="44">
        <v>36622521</v>
      </c>
      <c r="W680" s="44">
        <v>2481816</v>
      </c>
      <c r="X680" s="44">
        <v>848613111</v>
      </c>
      <c r="Y680" s="44">
        <v>4313167</v>
      </c>
      <c r="Z680" s="44">
        <v>28271832</v>
      </c>
      <c r="AA680" s="44">
        <v>27398907728</v>
      </c>
      <c r="AB680" s="44">
        <v>250001547</v>
      </c>
    </row>
    <row r="681" spans="1:28" x14ac:dyDescent="0.3"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</row>
    <row r="682" spans="1:28" x14ac:dyDescent="0.3"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</row>
    <row r="683" spans="1:28" x14ac:dyDescent="0.3">
      <c r="A683" s="46" t="s">
        <v>2774</v>
      </c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</row>
    <row r="684" spans="1:28" x14ac:dyDescent="0.3">
      <c r="A684" s="46" t="s">
        <v>2718</v>
      </c>
      <c r="B684" t="s">
        <v>2719</v>
      </c>
      <c r="E684" s="44" t="s">
        <v>2775</v>
      </c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</row>
    <row r="685" spans="1:28" x14ac:dyDescent="0.3">
      <c r="A685" s="46" t="s">
        <v>2718</v>
      </c>
      <c r="B685" t="s">
        <v>2720</v>
      </c>
      <c r="E685" s="44" t="s">
        <v>2776</v>
      </c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</row>
  </sheetData>
  <hyperlinks>
    <hyperlink ref="A2" location="'Key'!A1" display="DBCLA1" xr:uid="{428E29CE-DD92-4EEB-8397-F9AB9BED5087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"/>
  <sheetViews>
    <sheetView workbookViewId="0">
      <pane xSplit="4" ySplit="1" topLeftCell="E2" activePane="bottomRight" state="frozen"/>
      <selection activeCell="O274" sqref="O274:O324"/>
      <selection pane="topRight" activeCell="O274" sqref="O274:O324"/>
      <selection pane="bottomLeft" activeCell="O274" sqref="O274:O324"/>
      <selection pane="bottomRight" activeCell="O274" sqref="O274:O324"/>
    </sheetView>
  </sheetViews>
  <sheetFormatPr defaultRowHeight="14.4" x14ac:dyDescent="0.3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692"/>
  <sheetViews>
    <sheetView workbookViewId="0">
      <pane xSplit="2" ySplit="4" topLeftCell="C654" activePane="bottomRight" state="frozen"/>
      <selection activeCell="O274" sqref="O274:O324"/>
      <selection pane="topRight" activeCell="O274" sqref="O274:O324"/>
      <selection pane="bottomLeft" activeCell="O274" sqref="O274:O324"/>
      <selection pane="bottomRight" activeCell="I5" sqref="I5:I678"/>
    </sheetView>
  </sheetViews>
  <sheetFormatPr defaultRowHeight="14.4" x14ac:dyDescent="0.3"/>
  <cols>
    <col min="1" max="1" width="7.5546875" bestFit="1" customWidth="1"/>
    <col min="2" max="2" width="18.6640625" bestFit="1" customWidth="1"/>
    <col min="3" max="3" width="13.44140625" style="26" bestFit="1" customWidth="1"/>
    <col min="4" max="4" width="16.6640625" bestFit="1" customWidth="1"/>
    <col min="5" max="5" width="16.33203125" customWidth="1"/>
    <col min="6" max="8" width="13.44140625" bestFit="1" customWidth="1"/>
    <col min="9" max="9" width="13.88671875" bestFit="1" customWidth="1"/>
    <col min="10" max="10" width="10.5546875" customWidth="1"/>
    <col min="12" max="12" width="10.88671875" bestFit="1" customWidth="1"/>
    <col min="14" max="15" width="10.88671875" bestFit="1" customWidth="1"/>
  </cols>
  <sheetData>
    <row r="1" spans="1:15" x14ac:dyDescent="0.3">
      <c r="A1">
        <v>1</v>
      </c>
      <c r="B1">
        <f>A1+1</f>
        <v>2</v>
      </c>
      <c r="C1" s="26">
        <v>3</v>
      </c>
      <c r="D1">
        <f>C1+1</f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</row>
    <row r="2" spans="1:15" ht="109.95" customHeight="1" x14ac:dyDescent="0.3">
      <c r="A2" s="45" t="s">
        <v>2725</v>
      </c>
      <c r="B2" t="s">
        <v>2722</v>
      </c>
      <c r="C2" s="43" t="s">
        <v>2737</v>
      </c>
      <c r="D2" s="43" t="s">
        <v>2734</v>
      </c>
      <c r="E2" s="47" t="s">
        <v>2738</v>
      </c>
      <c r="F2" s="43" t="s">
        <v>2739</v>
      </c>
      <c r="G2" s="43" t="s">
        <v>2740</v>
      </c>
      <c r="H2" s="43" t="s">
        <v>2741</v>
      </c>
      <c r="I2" s="43" t="s">
        <v>2742</v>
      </c>
      <c r="J2" s="43" t="s">
        <v>2743</v>
      </c>
      <c r="K2" s="43" t="s">
        <v>2744</v>
      </c>
      <c r="L2" s="43" t="s">
        <v>2745</v>
      </c>
      <c r="N2" s="43" t="s">
        <v>2746</v>
      </c>
    </row>
    <row r="3" spans="1:15" x14ac:dyDescent="0.3">
      <c r="A3" s="46" t="s">
        <v>2726</v>
      </c>
      <c r="D3" s="43"/>
    </row>
    <row r="4" spans="1:15" x14ac:dyDescent="0.3">
      <c r="A4" s="46" t="s">
        <v>2726</v>
      </c>
      <c r="D4" s="43"/>
      <c r="O4">
        <v>0</v>
      </c>
    </row>
    <row r="5" spans="1:15" x14ac:dyDescent="0.3">
      <c r="A5" s="46" t="s">
        <v>5</v>
      </c>
      <c r="B5" t="s">
        <v>2178</v>
      </c>
      <c r="C5" s="44">
        <v>114288411</v>
      </c>
      <c r="D5" s="44">
        <v>93475564</v>
      </c>
      <c r="E5" s="44">
        <f>MAX(C5:D5)</f>
        <v>114288411</v>
      </c>
      <c r="F5" s="44">
        <v>85482837</v>
      </c>
      <c r="G5" s="44">
        <v>82479470</v>
      </c>
      <c r="H5" s="44">
        <f>MAX(C5,G5)</f>
        <v>114288411</v>
      </c>
      <c r="I5" s="44">
        <f>MAX(F5,C5)</f>
        <v>114288411</v>
      </c>
      <c r="J5" s="68">
        <f>D5/E5</f>
        <v>0.81789188581858929</v>
      </c>
      <c r="K5" s="68">
        <f>F5/I5</f>
        <v>0.74795717476551493</v>
      </c>
      <c r="L5" s="44">
        <f>E5-H5</f>
        <v>0</v>
      </c>
      <c r="M5" s="67">
        <f>G5/H5</f>
        <v>0.7216783335976209</v>
      </c>
      <c r="N5" t="str">
        <f>IF(G5=H5,999," ")</f>
        <v xml:space="preserve"> </v>
      </c>
      <c r="O5" s="44">
        <f>IF((D5-C5)&lt;$O$4,0,(D5-C5))</f>
        <v>0</v>
      </c>
    </row>
    <row r="6" spans="1:15" x14ac:dyDescent="0.3">
      <c r="A6" s="46" t="s">
        <v>7</v>
      </c>
      <c r="B6" t="s">
        <v>2179</v>
      </c>
      <c r="C6" s="44">
        <v>5388482</v>
      </c>
      <c r="D6" s="44">
        <v>7440714</v>
      </c>
      <c r="E6" s="44">
        <f t="shared" ref="E6:E69" si="0">MAX(C6:D6)</f>
        <v>7440714</v>
      </c>
      <c r="F6" s="44">
        <v>6502223</v>
      </c>
      <c r="G6" s="44">
        <v>6472338</v>
      </c>
      <c r="H6" s="44">
        <f t="shared" ref="H6:H69" si="1">MAX(C6,G6)</f>
        <v>6472338</v>
      </c>
      <c r="I6" s="44">
        <f t="shared" ref="I6:I69" si="2">MAX(F6,C6)</f>
        <v>6502223</v>
      </c>
      <c r="J6" s="68">
        <f t="shared" ref="J6:J69" si="3">D6/E6</f>
        <v>1</v>
      </c>
      <c r="K6" s="68">
        <f t="shared" ref="K6:K69" si="4">F6/I6</f>
        <v>1</v>
      </c>
      <c r="L6" s="44">
        <f t="shared" ref="L6:L69" si="5">E6-H6</f>
        <v>968376</v>
      </c>
      <c r="M6" s="67">
        <f t="shared" ref="M6:M69" si="6">G6/H6</f>
        <v>1</v>
      </c>
      <c r="N6">
        <f t="shared" ref="N6:N69" si="7">IF(G6=H6,999," ")</f>
        <v>999</v>
      </c>
      <c r="O6" s="44">
        <f t="shared" ref="O6:O69" si="8">IF((D6-C6)&lt;$O$4,0,(D6-C6))</f>
        <v>2052232</v>
      </c>
    </row>
    <row r="7" spans="1:15" x14ac:dyDescent="0.3">
      <c r="A7" s="46" t="s">
        <v>9</v>
      </c>
      <c r="B7" t="s">
        <v>2180</v>
      </c>
      <c r="C7" s="44">
        <v>17434651</v>
      </c>
      <c r="D7" s="44">
        <v>16033517</v>
      </c>
      <c r="E7" s="44">
        <f t="shared" si="0"/>
        <v>17434651</v>
      </c>
      <c r="F7" s="44">
        <v>12926733</v>
      </c>
      <c r="G7" s="44">
        <v>12836257</v>
      </c>
      <c r="H7" s="44">
        <f t="shared" si="1"/>
        <v>17434651</v>
      </c>
      <c r="I7" s="44">
        <f t="shared" si="2"/>
        <v>17434651</v>
      </c>
      <c r="J7" s="68">
        <f t="shared" si="3"/>
        <v>0.91963509909088514</v>
      </c>
      <c r="K7" s="68">
        <f t="shared" si="4"/>
        <v>0.74143916043974722</v>
      </c>
      <c r="L7" s="44">
        <f t="shared" si="5"/>
        <v>0</v>
      </c>
      <c r="M7" s="67">
        <f t="shared" si="6"/>
        <v>0.73624972475789741</v>
      </c>
      <c r="N7" t="str">
        <f t="shared" si="7"/>
        <v xml:space="preserve"> </v>
      </c>
      <c r="O7" s="44">
        <f t="shared" si="8"/>
        <v>0</v>
      </c>
    </row>
    <row r="8" spans="1:15" x14ac:dyDescent="0.3">
      <c r="A8" s="46" t="s">
        <v>21</v>
      </c>
      <c r="B8" t="s">
        <v>1425</v>
      </c>
      <c r="C8" s="44">
        <v>12025702</v>
      </c>
      <c r="D8" s="44">
        <v>12835341</v>
      </c>
      <c r="E8" s="44">
        <f t="shared" si="0"/>
        <v>12835341</v>
      </c>
      <c r="F8" s="44">
        <v>11681136</v>
      </c>
      <c r="G8" s="44">
        <v>11596744</v>
      </c>
      <c r="H8" s="44">
        <f t="shared" si="1"/>
        <v>12025702</v>
      </c>
      <c r="I8" s="44">
        <f t="shared" si="2"/>
        <v>12025702</v>
      </c>
      <c r="J8" s="68">
        <f t="shared" si="3"/>
        <v>1</v>
      </c>
      <c r="K8" s="68">
        <f t="shared" si="4"/>
        <v>0.97134753547027852</v>
      </c>
      <c r="L8" s="44">
        <f t="shared" si="5"/>
        <v>809639</v>
      </c>
      <c r="M8" s="67">
        <f t="shared" si="6"/>
        <v>0.96432989941044611</v>
      </c>
      <c r="N8" t="str">
        <f t="shared" si="7"/>
        <v xml:space="preserve"> </v>
      </c>
      <c r="O8" s="44">
        <f t="shared" si="8"/>
        <v>809639</v>
      </c>
    </row>
    <row r="9" spans="1:15" x14ac:dyDescent="0.3">
      <c r="A9" s="46" t="s">
        <v>11</v>
      </c>
      <c r="B9" t="s">
        <v>2181</v>
      </c>
      <c r="C9" s="44">
        <v>19411067</v>
      </c>
      <c r="D9" s="44">
        <v>18890596</v>
      </c>
      <c r="E9" s="44">
        <f t="shared" si="0"/>
        <v>19411067</v>
      </c>
      <c r="F9" s="44">
        <v>17043523</v>
      </c>
      <c r="G9" s="44">
        <v>16669596</v>
      </c>
      <c r="H9" s="44">
        <f t="shared" si="1"/>
        <v>19411067</v>
      </c>
      <c r="I9" s="44">
        <f t="shared" si="2"/>
        <v>19411067</v>
      </c>
      <c r="J9" s="68">
        <f t="shared" si="3"/>
        <v>0.97318689384772095</v>
      </c>
      <c r="K9" s="68">
        <f t="shared" si="4"/>
        <v>0.87803122826787416</v>
      </c>
      <c r="L9" s="44">
        <f t="shared" si="5"/>
        <v>0</v>
      </c>
      <c r="M9" s="67">
        <f t="shared" si="6"/>
        <v>0.85876762982684052</v>
      </c>
      <c r="N9" t="str">
        <f t="shared" si="7"/>
        <v xml:space="preserve"> </v>
      </c>
      <c r="O9" s="44">
        <f t="shared" si="8"/>
        <v>0</v>
      </c>
    </row>
    <row r="10" spans="1:15" x14ac:dyDescent="0.3">
      <c r="A10" s="46" t="s">
        <v>23</v>
      </c>
      <c r="B10" t="s">
        <v>2182</v>
      </c>
      <c r="C10" s="44">
        <v>22513260</v>
      </c>
      <c r="D10" s="44">
        <v>18213975</v>
      </c>
      <c r="E10" s="44">
        <f t="shared" si="0"/>
        <v>22513260</v>
      </c>
      <c r="F10" s="44">
        <v>16599640</v>
      </c>
      <c r="G10" s="44">
        <v>16365390</v>
      </c>
      <c r="H10" s="44">
        <f t="shared" si="1"/>
        <v>22513260</v>
      </c>
      <c r="I10" s="44">
        <f t="shared" si="2"/>
        <v>22513260</v>
      </c>
      <c r="J10" s="68">
        <f t="shared" si="3"/>
        <v>0.80903320976171378</v>
      </c>
      <c r="K10" s="68">
        <f t="shared" si="4"/>
        <v>0.73732724625398538</v>
      </c>
      <c r="L10" s="44">
        <f t="shared" si="5"/>
        <v>0</v>
      </c>
      <c r="M10" s="67">
        <f t="shared" si="6"/>
        <v>0.72692226714389652</v>
      </c>
      <c r="N10" t="str">
        <f t="shared" si="7"/>
        <v xml:space="preserve"> </v>
      </c>
      <c r="O10" s="44">
        <f t="shared" si="8"/>
        <v>0</v>
      </c>
    </row>
    <row r="11" spans="1:15" x14ac:dyDescent="0.3">
      <c r="A11" s="46" t="s">
        <v>17</v>
      </c>
      <c r="B11" t="s">
        <v>2183</v>
      </c>
      <c r="C11" s="44">
        <v>1162857</v>
      </c>
      <c r="D11" s="44">
        <v>762782</v>
      </c>
      <c r="E11" s="44">
        <f t="shared" si="0"/>
        <v>1162857</v>
      </c>
      <c r="F11" s="44">
        <v>483176</v>
      </c>
      <c r="G11" s="44">
        <v>464711</v>
      </c>
      <c r="H11" s="44">
        <f t="shared" si="1"/>
        <v>1162857</v>
      </c>
      <c r="I11" s="44">
        <f t="shared" si="2"/>
        <v>1162857</v>
      </c>
      <c r="J11" s="68">
        <f t="shared" si="3"/>
        <v>0.65595511743920365</v>
      </c>
      <c r="K11" s="68">
        <f t="shared" si="4"/>
        <v>0.41550766775278475</v>
      </c>
      <c r="L11" s="44">
        <f t="shared" si="5"/>
        <v>0</v>
      </c>
      <c r="M11" s="67">
        <f t="shared" si="6"/>
        <v>0.39962867317305567</v>
      </c>
      <c r="N11" t="str">
        <f t="shared" si="7"/>
        <v xml:space="preserve"> </v>
      </c>
      <c r="O11" s="44">
        <f t="shared" si="8"/>
        <v>0</v>
      </c>
    </row>
    <row r="12" spans="1:15" x14ac:dyDescent="0.3">
      <c r="A12" s="46" t="s">
        <v>19</v>
      </c>
      <c r="B12" t="s">
        <v>2184</v>
      </c>
      <c r="C12" s="44">
        <v>23620607</v>
      </c>
      <c r="D12" s="44">
        <v>14796642</v>
      </c>
      <c r="E12" s="44">
        <f t="shared" si="0"/>
        <v>23620607</v>
      </c>
      <c r="F12" s="44">
        <v>12588865</v>
      </c>
      <c r="G12" s="44">
        <v>12125223</v>
      </c>
      <c r="H12" s="44">
        <f t="shared" si="1"/>
        <v>23620607</v>
      </c>
      <c r="I12" s="44">
        <f t="shared" si="2"/>
        <v>23620607</v>
      </c>
      <c r="J12" s="68">
        <f t="shared" si="3"/>
        <v>0.62642937160759671</v>
      </c>
      <c r="K12" s="68">
        <f t="shared" si="4"/>
        <v>0.53296111315005579</v>
      </c>
      <c r="L12" s="44">
        <f t="shared" si="5"/>
        <v>0</v>
      </c>
      <c r="M12" s="67">
        <f t="shared" si="6"/>
        <v>0.51333240504784661</v>
      </c>
      <c r="N12" t="str">
        <f t="shared" si="7"/>
        <v xml:space="preserve"> </v>
      </c>
      <c r="O12" s="44">
        <f t="shared" si="8"/>
        <v>0</v>
      </c>
    </row>
    <row r="13" spans="1:15" x14ac:dyDescent="0.3">
      <c r="A13" s="46" t="s">
        <v>13</v>
      </c>
      <c r="B13" t="s">
        <v>2185</v>
      </c>
      <c r="C13" s="44">
        <v>2455692</v>
      </c>
      <c r="D13" s="44">
        <v>2673982</v>
      </c>
      <c r="E13" s="44">
        <f t="shared" si="0"/>
        <v>2673982</v>
      </c>
      <c r="F13" s="44">
        <v>2410297</v>
      </c>
      <c r="G13" s="44">
        <v>2361337</v>
      </c>
      <c r="H13" s="44">
        <f t="shared" si="1"/>
        <v>2455692</v>
      </c>
      <c r="I13" s="44">
        <f t="shared" si="2"/>
        <v>2455692</v>
      </c>
      <c r="J13" s="68">
        <f t="shared" si="3"/>
        <v>1</v>
      </c>
      <c r="K13" s="68">
        <f t="shared" si="4"/>
        <v>0.9815143755813025</v>
      </c>
      <c r="L13" s="44">
        <f t="shared" si="5"/>
        <v>218290</v>
      </c>
      <c r="M13" s="67">
        <f t="shared" si="6"/>
        <v>0.96157702187407867</v>
      </c>
      <c r="N13" t="str">
        <f t="shared" si="7"/>
        <v xml:space="preserve"> </v>
      </c>
      <c r="O13" s="44">
        <f t="shared" si="8"/>
        <v>218290</v>
      </c>
    </row>
    <row r="14" spans="1:15" x14ac:dyDescent="0.3">
      <c r="A14" s="46" t="s">
        <v>15</v>
      </c>
      <c r="B14" t="s">
        <v>2186</v>
      </c>
      <c r="C14" s="44">
        <v>19647680</v>
      </c>
      <c r="D14" s="44">
        <v>17224026</v>
      </c>
      <c r="E14" s="44">
        <f t="shared" si="0"/>
        <v>19647680</v>
      </c>
      <c r="F14" s="44">
        <v>15214553</v>
      </c>
      <c r="G14" s="44">
        <v>15092990</v>
      </c>
      <c r="H14" s="44">
        <f t="shared" si="1"/>
        <v>19647680</v>
      </c>
      <c r="I14" s="44">
        <f t="shared" si="2"/>
        <v>19647680</v>
      </c>
      <c r="J14" s="68">
        <f t="shared" si="3"/>
        <v>0.87664426537891493</v>
      </c>
      <c r="K14" s="68">
        <f t="shared" si="4"/>
        <v>0.77436893312594668</v>
      </c>
      <c r="L14" s="44">
        <f t="shared" si="5"/>
        <v>0</v>
      </c>
      <c r="M14" s="67">
        <f t="shared" si="6"/>
        <v>0.76818179042003942</v>
      </c>
      <c r="N14" t="str">
        <f t="shared" si="7"/>
        <v xml:space="preserve"> </v>
      </c>
      <c r="O14" s="44">
        <f t="shared" si="8"/>
        <v>0</v>
      </c>
    </row>
    <row r="15" spans="1:15" x14ac:dyDescent="0.3">
      <c r="A15" s="46" t="s">
        <v>25</v>
      </c>
      <c r="B15" t="s">
        <v>2187</v>
      </c>
      <c r="C15" s="44">
        <v>4376368</v>
      </c>
      <c r="D15" s="44">
        <v>4257039</v>
      </c>
      <c r="E15" s="44">
        <f t="shared" si="0"/>
        <v>4376368</v>
      </c>
      <c r="F15" s="44">
        <v>3605803</v>
      </c>
      <c r="G15" s="44">
        <v>3595288</v>
      </c>
      <c r="H15" s="44">
        <f t="shared" si="1"/>
        <v>4376368</v>
      </c>
      <c r="I15" s="44">
        <f t="shared" si="2"/>
        <v>4376368</v>
      </c>
      <c r="J15" s="68">
        <f t="shared" si="3"/>
        <v>0.97273332589946737</v>
      </c>
      <c r="K15" s="68">
        <f t="shared" si="4"/>
        <v>0.82392591299451967</v>
      </c>
      <c r="L15" s="44">
        <f t="shared" si="5"/>
        <v>0</v>
      </c>
      <c r="M15" s="67">
        <f t="shared" si="6"/>
        <v>0.82152323570595531</v>
      </c>
      <c r="N15" t="str">
        <f t="shared" si="7"/>
        <v xml:space="preserve"> </v>
      </c>
      <c r="O15" s="44">
        <f t="shared" si="8"/>
        <v>0</v>
      </c>
    </row>
    <row r="16" spans="1:15" x14ac:dyDescent="0.3">
      <c r="A16" s="46" t="s">
        <v>27</v>
      </c>
      <c r="B16" t="s">
        <v>2188</v>
      </c>
      <c r="C16" s="44">
        <v>16609935</v>
      </c>
      <c r="D16" s="44">
        <v>14414621</v>
      </c>
      <c r="E16" s="44">
        <f t="shared" si="0"/>
        <v>16609935</v>
      </c>
      <c r="F16" s="44">
        <v>13339239</v>
      </c>
      <c r="G16" s="44">
        <v>13014199</v>
      </c>
      <c r="H16" s="44">
        <f t="shared" si="1"/>
        <v>16609935</v>
      </c>
      <c r="I16" s="44">
        <f t="shared" si="2"/>
        <v>16609935</v>
      </c>
      <c r="J16" s="68">
        <f t="shared" si="3"/>
        <v>0.86783127086289025</v>
      </c>
      <c r="K16" s="68">
        <f t="shared" si="4"/>
        <v>0.80308797114498043</v>
      </c>
      <c r="L16" s="44">
        <f t="shared" si="5"/>
        <v>0</v>
      </c>
      <c r="M16" s="67">
        <f t="shared" si="6"/>
        <v>0.78351896018858591</v>
      </c>
      <c r="N16" t="str">
        <f t="shared" si="7"/>
        <v xml:space="preserve"> </v>
      </c>
      <c r="O16" s="44">
        <f t="shared" si="8"/>
        <v>0</v>
      </c>
    </row>
    <row r="17" spans="1:15" x14ac:dyDescent="0.3">
      <c r="A17" s="46" t="s">
        <v>30</v>
      </c>
      <c r="B17" t="s">
        <v>2189</v>
      </c>
      <c r="C17" s="44">
        <v>6519222</v>
      </c>
      <c r="D17" s="44">
        <v>6478614</v>
      </c>
      <c r="E17" s="44">
        <f t="shared" si="0"/>
        <v>6519222</v>
      </c>
      <c r="F17" s="44">
        <v>5467668</v>
      </c>
      <c r="G17" s="44">
        <v>5184335</v>
      </c>
      <c r="H17" s="44">
        <f t="shared" si="1"/>
        <v>6519222</v>
      </c>
      <c r="I17" s="44">
        <f t="shared" si="2"/>
        <v>6519222</v>
      </c>
      <c r="J17" s="68">
        <f t="shared" si="3"/>
        <v>0.99377103586900395</v>
      </c>
      <c r="K17" s="68">
        <f t="shared" si="4"/>
        <v>0.8386994644452973</v>
      </c>
      <c r="L17" s="44">
        <f t="shared" si="5"/>
        <v>0</v>
      </c>
      <c r="M17" s="67">
        <f t="shared" si="6"/>
        <v>0.79523829683971492</v>
      </c>
      <c r="N17" t="str">
        <f t="shared" si="7"/>
        <v xml:space="preserve"> </v>
      </c>
      <c r="O17" s="44">
        <f t="shared" si="8"/>
        <v>0</v>
      </c>
    </row>
    <row r="18" spans="1:15" x14ac:dyDescent="0.3">
      <c r="A18" s="46" t="s">
        <v>32</v>
      </c>
      <c r="B18" t="s">
        <v>2190</v>
      </c>
      <c r="C18" s="44">
        <v>4207327</v>
      </c>
      <c r="D18" s="44">
        <v>5098749</v>
      </c>
      <c r="E18" s="44">
        <f t="shared" si="0"/>
        <v>5098749</v>
      </c>
      <c r="F18" s="44">
        <v>4250262</v>
      </c>
      <c r="G18" s="44">
        <v>4132849</v>
      </c>
      <c r="H18" s="44">
        <f t="shared" si="1"/>
        <v>4207327</v>
      </c>
      <c r="I18" s="44">
        <f t="shared" si="2"/>
        <v>4250262</v>
      </c>
      <c r="J18" s="68">
        <f t="shared" si="3"/>
        <v>1</v>
      </c>
      <c r="K18" s="68">
        <f t="shared" si="4"/>
        <v>1</v>
      </c>
      <c r="L18" s="44">
        <f t="shared" si="5"/>
        <v>891422</v>
      </c>
      <c r="M18" s="67">
        <f t="shared" si="6"/>
        <v>0.98229802437509606</v>
      </c>
      <c r="N18" t="str">
        <f t="shared" si="7"/>
        <v xml:space="preserve"> </v>
      </c>
      <c r="O18" s="44">
        <f t="shared" si="8"/>
        <v>891422</v>
      </c>
    </row>
    <row r="19" spans="1:15" x14ac:dyDescent="0.3">
      <c r="A19" s="46" t="s">
        <v>46</v>
      </c>
      <c r="B19" t="s">
        <v>1436</v>
      </c>
      <c r="C19" s="44">
        <v>6542025</v>
      </c>
      <c r="D19" s="44">
        <v>9241680</v>
      </c>
      <c r="E19" s="44">
        <f t="shared" si="0"/>
        <v>9241680</v>
      </c>
      <c r="F19" s="44">
        <v>8089253</v>
      </c>
      <c r="G19" s="44">
        <v>7895317</v>
      </c>
      <c r="H19" s="44">
        <f t="shared" si="1"/>
        <v>7895317</v>
      </c>
      <c r="I19" s="44">
        <f t="shared" si="2"/>
        <v>8089253</v>
      </c>
      <c r="J19" s="68">
        <f t="shared" si="3"/>
        <v>1</v>
      </c>
      <c r="K19" s="68">
        <f t="shared" si="4"/>
        <v>1</v>
      </c>
      <c r="L19" s="44">
        <f t="shared" si="5"/>
        <v>1346363</v>
      </c>
      <c r="M19" s="67">
        <f t="shared" si="6"/>
        <v>1</v>
      </c>
      <c r="N19">
        <f t="shared" si="7"/>
        <v>999</v>
      </c>
      <c r="O19" s="44">
        <f t="shared" si="8"/>
        <v>2699655</v>
      </c>
    </row>
    <row r="20" spans="1:15" x14ac:dyDescent="0.3">
      <c r="A20" s="46" t="s">
        <v>34</v>
      </c>
      <c r="B20" t="s">
        <v>2191</v>
      </c>
      <c r="C20" s="44">
        <v>5781467</v>
      </c>
      <c r="D20" s="44">
        <v>5859323</v>
      </c>
      <c r="E20" s="44">
        <f t="shared" si="0"/>
        <v>5859323</v>
      </c>
      <c r="F20" s="44">
        <v>4905340</v>
      </c>
      <c r="G20" s="44">
        <v>4750491</v>
      </c>
      <c r="H20" s="44">
        <f t="shared" si="1"/>
        <v>5781467</v>
      </c>
      <c r="I20" s="44">
        <f t="shared" si="2"/>
        <v>5781467</v>
      </c>
      <c r="J20" s="68">
        <f t="shared" si="3"/>
        <v>1</v>
      </c>
      <c r="K20" s="68">
        <f t="shared" si="4"/>
        <v>0.84845939620514998</v>
      </c>
      <c r="L20" s="44">
        <f t="shared" si="5"/>
        <v>77856</v>
      </c>
      <c r="M20" s="67">
        <f t="shared" si="6"/>
        <v>0.82167570964255265</v>
      </c>
      <c r="N20" t="str">
        <f t="shared" si="7"/>
        <v xml:space="preserve"> </v>
      </c>
      <c r="O20" s="44">
        <f t="shared" si="8"/>
        <v>77856</v>
      </c>
    </row>
    <row r="21" spans="1:15" x14ac:dyDescent="0.3">
      <c r="A21" s="46" t="s">
        <v>38</v>
      </c>
      <c r="B21" t="s">
        <v>2192</v>
      </c>
      <c r="C21" s="44">
        <v>2855494</v>
      </c>
      <c r="D21" s="44">
        <v>3845432</v>
      </c>
      <c r="E21" s="44">
        <f t="shared" si="0"/>
        <v>3845432</v>
      </c>
      <c r="F21" s="44">
        <v>3284220</v>
      </c>
      <c r="G21" s="44">
        <v>3196746</v>
      </c>
      <c r="H21" s="44">
        <f t="shared" si="1"/>
        <v>3196746</v>
      </c>
      <c r="I21" s="44">
        <f t="shared" si="2"/>
        <v>3284220</v>
      </c>
      <c r="J21" s="68">
        <f t="shared" si="3"/>
        <v>1</v>
      </c>
      <c r="K21" s="68">
        <f t="shared" si="4"/>
        <v>1</v>
      </c>
      <c r="L21" s="44">
        <f t="shared" si="5"/>
        <v>648686</v>
      </c>
      <c r="M21" s="67">
        <f t="shared" si="6"/>
        <v>1</v>
      </c>
      <c r="N21">
        <f t="shared" si="7"/>
        <v>999</v>
      </c>
      <c r="O21" s="44">
        <f t="shared" si="8"/>
        <v>989938</v>
      </c>
    </row>
    <row r="22" spans="1:15" x14ac:dyDescent="0.3">
      <c r="A22" s="46" t="s">
        <v>44</v>
      </c>
      <c r="B22" t="s">
        <v>2193</v>
      </c>
      <c r="C22" s="44">
        <v>5482015</v>
      </c>
      <c r="D22" s="44">
        <v>6523348</v>
      </c>
      <c r="E22" s="44">
        <f t="shared" si="0"/>
        <v>6523348</v>
      </c>
      <c r="F22" s="44">
        <v>5196213</v>
      </c>
      <c r="G22" s="44">
        <v>5038008</v>
      </c>
      <c r="H22" s="44">
        <f t="shared" si="1"/>
        <v>5482015</v>
      </c>
      <c r="I22" s="44">
        <f t="shared" si="2"/>
        <v>5482015</v>
      </c>
      <c r="J22" s="68">
        <f t="shared" si="3"/>
        <v>1</v>
      </c>
      <c r="K22" s="68">
        <f t="shared" si="4"/>
        <v>0.9478655202512215</v>
      </c>
      <c r="L22" s="44">
        <f t="shared" si="5"/>
        <v>1041333</v>
      </c>
      <c r="M22" s="67">
        <f t="shared" si="6"/>
        <v>0.91900660614755703</v>
      </c>
      <c r="N22" t="str">
        <f t="shared" si="7"/>
        <v xml:space="preserve"> </v>
      </c>
      <c r="O22" s="44">
        <f t="shared" si="8"/>
        <v>1041333</v>
      </c>
    </row>
    <row r="23" spans="1:15" x14ac:dyDescent="0.3">
      <c r="A23" s="46" t="s">
        <v>42</v>
      </c>
      <c r="B23" t="s">
        <v>2194</v>
      </c>
      <c r="C23" s="44">
        <v>10205426</v>
      </c>
      <c r="D23" s="44">
        <v>9709502</v>
      </c>
      <c r="E23" s="44">
        <f t="shared" si="0"/>
        <v>10205426</v>
      </c>
      <c r="F23" s="44">
        <v>8320545</v>
      </c>
      <c r="G23" s="44">
        <v>8042181</v>
      </c>
      <c r="H23" s="44">
        <f t="shared" si="1"/>
        <v>10205426</v>
      </c>
      <c r="I23" s="44">
        <f t="shared" si="2"/>
        <v>10205426</v>
      </c>
      <c r="J23" s="68">
        <f t="shared" si="3"/>
        <v>0.95140585018205026</v>
      </c>
      <c r="K23" s="68">
        <f t="shared" si="4"/>
        <v>0.81530599506576207</v>
      </c>
      <c r="L23" s="44">
        <f t="shared" si="5"/>
        <v>0</v>
      </c>
      <c r="M23" s="67">
        <f t="shared" si="6"/>
        <v>0.78802991663454325</v>
      </c>
      <c r="N23" t="str">
        <f t="shared" si="7"/>
        <v xml:space="preserve"> </v>
      </c>
      <c r="O23" s="44">
        <f t="shared" si="8"/>
        <v>0</v>
      </c>
    </row>
    <row r="24" spans="1:15" x14ac:dyDescent="0.3">
      <c r="A24" s="46" t="s">
        <v>52</v>
      </c>
      <c r="B24" t="s">
        <v>2195</v>
      </c>
      <c r="C24" s="44">
        <v>2533007</v>
      </c>
      <c r="D24" s="44">
        <v>3989204</v>
      </c>
      <c r="E24" s="44">
        <f t="shared" si="0"/>
        <v>3989204</v>
      </c>
      <c r="F24" s="44">
        <v>3372665</v>
      </c>
      <c r="G24" s="44">
        <v>3292800</v>
      </c>
      <c r="H24" s="44">
        <f t="shared" si="1"/>
        <v>3292800</v>
      </c>
      <c r="I24" s="44">
        <f t="shared" si="2"/>
        <v>3372665</v>
      </c>
      <c r="J24" s="68">
        <f t="shared" si="3"/>
        <v>1</v>
      </c>
      <c r="K24" s="68">
        <f t="shared" si="4"/>
        <v>1</v>
      </c>
      <c r="L24" s="44">
        <f t="shared" si="5"/>
        <v>696404</v>
      </c>
      <c r="M24" s="67">
        <f t="shared" si="6"/>
        <v>1</v>
      </c>
      <c r="N24">
        <f t="shared" si="7"/>
        <v>999</v>
      </c>
      <c r="O24" s="44">
        <f t="shared" si="8"/>
        <v>1456197</v>
      </c>
    </row>
    <row r="25" spans="1:15" x14ac:dyDescent="0.3">
      <c r="A25" s="46" t="s">
        <v>40</v>
      </c>
      <c r="B25" t="s">
        <v>2196</v>
      </c>
      <c r="C25" s="44">
        <v>9555889</v>
      </c>
      <c r="D25" s="44">
        <v>12108384</v>
      </c>
      <c r="E25" s="44">
        <f t="shared" si="0"/>
        <v>12108384</v>
      </c>
      <c r="F25" s="44">
        <v>10490095</v>
      </c>
      <c r="G25" s="44">
        <v>10276429</v>
      </c>
      <c r="H25" s="44">
        <f t="shared" si="1"/>
        <v>10276429</v>
      </c>
      <c r="I25" s="44">
        <f t="shared" si="2"/>
        <v>10490095</v>
      </c>
      <c r="J25" s="68">
        <f t="shared" si="3"/>
        <v>1</v>
      </c>
      <c r="K25" s="68">
        <f t="shared" si="4"/>
        <v>1</v>
      </c>
      <c r="L25" s="44">
        <f t="shared" si="5"/>
        <v>1831955</v>
      </c>
      <c r="M25" s="67">
        <f t="shared" si="6"/>
        <v>1</v>
      </c>
      <c r="N25">
        <f t="shared" si="7"/>
        <v>999</v>
      </c>
      <c r="O25" s="44">
        <f t="shared" si="8"/>
        <v>2552495</v>
      </c>
    </row>
    <row r="26" spans="1:15" x14ac:dyDescent="0.3">
      <c r="A26" s="46" t="s">
        <v>48</v>
      </c>
      <c r="B26" t="s">
        <v>2197</v>
      </c>
      <c r="C26" s="44">
        <v>5334001</v>
      </c>
      <c r="D26" s="44">
        <v>6505969</v>
      </c>
      <c r="E26" s="44">
        <f t="shared" si="0"/>
        <v>6505969</v>
      </c>
      <c r="F26" s="44">
        <v>5267591</v>
      </c>
      <c r="G26" s="44">
        <v>5125190</v>
      </c>
      <c r="H26" s="44">
        <f t="shared" si="1"/>
        <v>5334001</v>
      </c>
      <c r="I26" s="44">
        <f t="shared" si="2"/>
        <v>5334001</v>
      </c>
      <c r="J26" s="68">
        <f t="shared" si="3"/>
        <v>1</v>
      </c>
      <c r="K26" s="68">
        <f t="shared" si="4"/>
        <v>0.98754968362398132</v>
      </c>
      <c r="L26" s="44">
        <f t="shared" si="5"/>
        <v>1171968</v>
      </c>
      <c r="M26" s="67">
        <f t="shared" si="6"/>
        <v>0.96085283823531342</v>
      </c>
      <c r="N26" t="str">
        <f t="shared" si="7"/>
        <v xml:space="preserve"> </v>
      </c>
      <c r="O26" s="44">
        <f t="shared" si="8"/>
        <v>1171968</v>
      </c>
    </row>
    <row r="27" spans="1:15" x14ac:dyDescent="0.3">
      <c r="A27" s="46" t="s">
        <v>50</v>
      </c>
      <c r="B27" t="s">
        <v>2198</v>
      </c>
      <c r="C27" s="44">
        <v>15223613</v>
      </c>
      <c r="D27" s="44">
        <v>15269563</v>
      </c>
      <c r="E27" s="44">
        <f t="shared" si="0"/>
        <v>15269563</v>
      </c>
      <c r="F27" s="44">
        <v>12723497</v>
      </c>
      <c r="G27" s="44">
        <v>12387142</v>
      </c>
      <c r="H27" s="44">
        <f t="shared" si="1"/>
        <v>15223613</v>
      </c>
      <c r="I27" s="44">
        <f t="shared" si="2"/>
        <v>15223613</v>
      </c>
      <c r="J27" s="68">
        <f t="shared" si="3"/>
        <v>1</v>
      </c>
      <c r="K27" s="68">
        <f t="shared" si="4"/>
        <v>0.83577380743979768</v>
      </c>
      <c r="L27" s="44">
        <f t="shared" si="5"/>
        <v>45950</v>
      </c>
      <c r="M27" s="67">
        <f t="shared" si="6"/>
        <v>0.81367951221566126</v>
      </c>
      <c r="N27" t="str">
        <f t="shared" si="7"/>
        <v xml:space="preserve"> </v>
      </c>
      <c r="O27" s="44">
        <f t="shared" si="8"/>
        <v>45950</v>
      </c>
    </row>
    <row r="28" spans="1:15" x14ac:dyDescent="0.3">
      <c r="A28" s="46" t="s">
        <v>36</v>
      </c>
      <c r="B28" t="s">
        <v>1445</v>
      </c>
      <c r="C28" s="44">
        <v>11415786</v>
      </c>
      <c r="D28" s="44">
        <v>13066983</v>
      </c>
      <c r="E28" s="44">
        <f t="shared" si="0"/>
        <v>13066983</v>
      </c>
      <c r="F28" s="44">
        <v>10945648</v>
      </c>
      <c r="G28" s="44">
        <v>10685954</v>
      </c>
      <c r="H28" s="44">
        <f t="shared" si="1"/>
        <v>11415786</v>
      </c>
      <c r="I28" s="44">
        <f t="shared" si="2"/>
        <v>11415786</v>
      </c>
      <c r="J28" s="68">
        <f t="shared" si="3"/>
        <v>1</v>
      </c>
      <c r="K28" s="68">
        <f t="shared" si="4"/>
        <v>0.95881685238318237</v>
      </c>
      <c r="L28" s="44">
        <f t="shared" si="5"/>
        <v>1651197</v>
      </c>
      <c r="M28" s="67">
        <f t="shared" si="6"/>
        <v>0.93606817787229013</v>
      </c>
      <c r="N28" t="str">
        <f t="shared" si="7"/>
        <v xml:space="preserve"> </v>
      </c>
      <c r="O28" s="44">
        <f t="shared" si="8"/>
        <v>1651197</v>
      </c>
    </row>
    <row r="29" spans="1:15" x14ac:dyDescent="0.3">
      <c r="A29" s="46" t="s">
        <v>57</v>
      </c>
      <c r="B29" t="s">
        <v>1446</v>
      </c>
      <c r="C29" s="44">
        <v>11572592</v>
      </c>
      <c r="D29" s="44">
        <v>15092995</v>
      </c>
      <c r="E29" s="44">
        <f t="shared" si="0"/>
        <v>15092995</v>
      </c>
      <c r="F29" s="44">
        <v>12906203</v>
      </c>
      <c r="G29" s="44">
        <v>12799460</v>
      </c>
      <c r="H29" s="44">
        <f t="shared" si="1"/>
        <v>12799460</v>
      </c>
      <c r="I29" s="44">
        <f t="shared" si="2"/>
        <v>12906203</v>
      </c>
      <c r="J29" s="68">
        <f t="shared" si="3"/>
        <v>1</v>
      </c>
      <c r="K29" s="68">
        <f t="shared" si="4"/>
        <v>1</v>
      </c>
      <c r="L29" s="44">
        <f t="shared" si="5"/>
        <v>2293535</v>
      </c>
      <c r="M29" s="67">
        <f t="shared" si="6"/>
        <v>1</v>
      </c>
      <c r="N29">
        <f t="shared" si="7"/>
        <v>999</v>
      </c>
      <c r="O29" s="44">
        <f t="shared" si="8"/>
        <v>3520403</v>
      </c>
    </row>
    <row r="30" spans="1:15" x14ac:dyDescent="0.3">
      <c r="A30" s="46" t="s">
        <v>55</v>
      </c>
      <c r="B30" t="s">
        <v>2199</v>
      </c>
      <c r="C30" s="44">
        <v>68105021</v>
      </c>
      <c r="D30" s="44">
        <v>62669394</v>
      </c>
      <c r="E30" s="44">
        <f t="shared" si="0"/>
        <v>68105021</v>
      </c>
      <c r="F30" s="44">
        <v>53989487</v>
      </c>
      <c r="G30" s="44">
        <v>52435962</v>
      </c>
      <c r="H30" s="44">
        <f t="shared" si="1"/>
        <v>68105021</v>
      </c>
      <c r="I30" s="44">
        <f t="shared" si="2"/>
        <v>68105021</v>
      </c>
      <c r="J30" s="68">
        <f t="shared" si="3"/>
        <v>0.92018757324808698</v>
      </c>
      <c r="K30" s="68">
        <f t="shared" si="4"/>
        <v>0.7927387174581445</v>
      </c>
      <c r="L30" s="44">
        <f t="shared" si="5"/>
        <v>0</v>
      </c>
      <c r="M30" s="67">
        <f t="shared" si="6"/>
        <v>0.76992799106544585</v>
      </c>
      <c r="N30" t="str">
        <f t="shared" si="7"/>
        <v xml:space="preserve"> </v>
      </c>
      <c r="O30" s="44">
        <f t="shared" si="8"/>
        <v>0</v>
      </c>
    </row>
    <row r="31" spans="1:15" x14ac:dyDescent="0.3">
      <c r="A31" s="46" t="s">
        <v>63</v>
      </c>
      <c r="B31" t="s">
        <v>2200</v>
      </c>
      <c r="C31" s="44">
        <v>10711911</v>
      </c>
      <c r="D31" s="44">
        <v>12307198</v>
      </c>
      <c r="E31" s="44">
        <f t="shared" si="0"/>
        <v>12307198</v>
      </c>
      <c r="F31" s="44">
        <v>10850063</v>
      </c>
      <c r="G31" s="44">
        <v>10551098</v>
      </c>
      <c r="H31" s="44">
        <f t="shared" si="1"/>
        <v>10711911</v>
      </c>
      <c r="I31" s="44">
        <f t="shared" si="2"/>
        <v>10850063</v>
      </c>
      <c r="J31" s="68">
        <f t="shared" si="3"/>
        <v>1</v>
      </c>
      <c r="K31" s="68">
        <f t="shared" si="4"/>
        <v>1</v>
      </c>
      <c r="L31" s="44">
        <f t="shared" si="5"/>
        <v>1595287</v>
      </c>
      <c r="M31" s="67">
        <f t="shared" si="6"/>
        <v>0.98498745928714304</v>
      </c>
      <c r="N31" t="str">
        <f t="shared" si="7"/>
        <v xml:space="preserve"> </v>
      </c>
      <c r="O31" s="44">
        <f t="shared" si="8"/>
        <v>1595287</v>
      </c>
    </row>
    <row r="32" spans="1:15" x14ac:dyDescent="0.3">
      <c r="A32" s="46" t="s">
        <v>69</v>
      </c>
      <c r="B32" t="s">
        <v>1449</v>
      </c>
      <c r="C32" s="44">
        <v>11563482</v>
      </c>
      <c r="D32" s="44">
        <v>15702575</v>
      </c>
      <c r="E32" s="44">
        <f t="shared" si="0"/>
        <v>15702575</v>
      </c>
      <c r="F32" s="44">
        <v>13785623</v>
      </c>
      <c r="G32" s="44">
        <v>13285158</v>
      </c>
      <c r="H32" s="44">
        <f t="shared" si="1"/>
        <v>13285158</v>
      </c>
      <c r="I32" s="44">
        <f t="shared" si="2"/>
        <v>13785623</v>
      </c>
      <c r="J32" s="68">
        <f t="shared" si="3"/>
        <v>1</v>
      </c>
      <c r="K32" s="68">
        <f t="shared" si="4"/>
        <v>1</v>
      </c>
      <c r="L32" s="44">
        <f t="shared" si="5"/>
        <v>2417417</v>
      </c>
      <c r="M32" s="67">
        <f t="shared" si="6"/>
        <v>1</v>
      </c>
      <c r="N32">
        <f t="shared" si="7"/>
        <v>999</v>
      </c>
      <c r="O32" s="44">
        <f t="shared" si="8"/>
        <v>4139093</v>
      </c>
    </row>
    <row r="33" spans="1:15" x14ac:dyDescent="0.3">
      <c r="A33" s="46" t="s">
        <v>59</v>
      </c>
      <c r="B33" t="s">
        <v>1450</v>
      </c>
      <c r="C33" s="44">
        <v>13169550</v>
      </c>
      <c r="D33" s="44">
        <v>13581595</v>
      </c>
      <c r="E33" s="44">
        <f t="shared" si="0"/>
        <v>13581595</v>
      </c>
      <c r="F33" s="44">
        <v>10635796</v>
      </c>
      <c r="G33" s="44">
        <v>10567831</v>
      </c>
      <c r="H33" s="44">
        <f t="shared" si="1"/>
        <v>13169550</v>
      </c>
      <c r="I33" s="44">
        <f t="shared" si="2"/>
        <v>13169550</v>
      </c>
      <c r="J33" s="68">
        <f t="shared" si="3"/>
        <v>1</v>
      </c>
      <c r="K33" s="68">
        <f t="shared" si="4"/>
        <v>0.80760511938524859</v>
      </c>
      <c r="L33" s="44">
        <f t="shared" si="5"/>
        <v>412045</v>
      </c>
      <c r="M33" s="67">
        <f t="shared" si="6"/>
        <v>0.80244435079406662</v>
      </c>
      <c r="N33" t="str">
        <f t="shared" si="7"/>
        <v xml:space="preserve"> </v>
      </c>
      <c r="O33" s="44">
        <f t="shared" si="8"/>
        <v>412045</v>
      </c>
    </row>
    <row r="34" spans="1:15" x14ac:dyDescent="0.3">
      <c r="A34" s="46" t="s">
        <v>67</v>
      </c>
      <c r="B34" t="s">
        <v>2201</v>
      </c>
      <c r="C34" s="44">
        <v>21028283</v>
      </c>
      <c r="D34" s="44">
        <v>18564275</v>
      </c>
      <c r="E34" s="44">
        <f t="shared" si="0"/>
        <v>21028283</v>
      </c>
      <c r="F34" s="44">
        <v>15120802</v>
      </c>
      <c r="G34" s="44">
        <v>14821855</v>
      </c>
      <c r="H34" s="44">
        <f t="shared" si="1"/>
        <v>21028283</v>
      </c>
      <c r="I34" s="44">
        <f t="shared" si="2"/>
        <v>21028283</v>
      </c>
      <c r="J34" s="68">
        <f t="shared" si="3"/>
        <v>0.88282409933326467</v>
      </c>
      <c r="K34" s="68">
        <f t="shared" si="4"/>
        <v>0.71906974050139993</v>
      </c>
      <c r="L34" s="44">
        <f t="shared" si="5"/>
        <v>0</v>
      </c>
      <c r="M34" s="67">
        <f t="shared" si="6"/>
        <v>0.70485331588889122</v>
      </c>
      <c r="N34" t="str">
        <f t="shared" si="7"/>
        <v xml:space="preserve"> </v>
      </c>
      <c r="O34" s="44">
        <f t="shared" si="8"/>
        <v>0</v>
      </c>
    </row>
    <row r="35" spans="1:15" x14ac:dyDescent="0.3">
      <c r="A35" s="46" t="s">
        <v>61</v>
      </c>
      <c r="B35" t="s">
        <v>2202</v>
      </c>
      <c r="C35" s="44">
        <v>3998362</v>
      </c>
      <c r="D35" s="44">
        <v>6111882</v>
      </c>
      <c r="E35" s="44">
        <f t="shared" si="0"/>
        <v>6111882</v>
      </c>
      <c r="F35" s="44">
        <v>5218811</v>
      </c>
      <c r="G35" s="44">
        <v>5203704</v>
      </c>
      <c r="H35" s="44">
        <f t="shared" si="1"/>
        <v>5203704</v>
      </c>
      <c r="I35" s="44">
        <f t="shared" si="2"/>
        <v>5218811</v>
      </c>
      <c r="J35" s="68">
        <f t="shared" si="3"/>
        <v>1</v>
      </c>
      <c r="K35" s="68">
        <f t="shared" si="4"/>
        <v>1</v>
      </c>
      <c r="L35" s="44">
        <f t="shared" si="5"/>
        <v>908178</v>
      </c>
      <c r="M35" s="67">
        <f t="shared" si="6"/>
        <v>1</v>
      </c>
      <c r="N35">
        <f t="shared" si="7"/>
        <v>999</v>
      </c>
      <c r="O35" s="44">
        <f t="shared" si="8"/>
        <v>2113520</v>
      </c>
    </row>
    <row r="36" spans="1:15" x14ac:dyDescent="0.3">
      <c r="A36" s="46" t="s">
        <v>75</v>
      </c>
      <c r="B36" t="s">
        <v>2203</v>
      </c>
      <c r="C36" s="44">
        <v>20272685</v>
      </c>
      <c r="D36" s="44">
        <v>20307991</v>
      </c>
      <c r="E36" s="44">
        <f t="shared" si="0"/>
        <v>20307991</v>
      </c>
      <c r="F36" s="44">
        <v>17935024</v>
      </c>
      <c r="G36" s="44">
        <v>17515622</v>
      </c>
      <c r="H36" s="44">
        <f t="shared" si="1"/>
        <v>20272685</v>
      </c>
      <c r="I36" s="44">
        <f t="shared" si="2"/>
        <v>20272685</v>
      </c>
      <c r="J36" s="68">
        <f t="shared" si="3"/>
        <v>1</v>
      </c>
      <c r="K36" s="68">
        <f t="shared" si="4"/>
        <v>0.88468912726656579</v>
      </c>
      <c r="L36" s="44">
        <f t="shared" si="5"/>
        <v>35306</v>
      </c>
      <c r="M36" s="67">
        <f t="shared" si="6"/>
        <v>0.86400109309644968</v>
      </c>
      <c r="N36" t="str">
        <f t="shared" si="7"/>
        <v xml:space="preserve"> </v>
      </c>
      <c r="O36" s="44">
        <f t="shared" si="8"/>
        <v>35306</v>
      </c>
    </row>
    <row r="37" spans="1:15" x14ac:dyDescent="0.3">
      <c r="A37" s="46" t="s">
        <v>71</v>
      </c>
      <c r="B37" t="s">
        <v>1454</v>
      </c>
      <c r="C37" s="44">
        <v>32884847</v>
      </c>
      <c r="D37" s="44">
        <v>30279749</v>
      </c>
      <c r="E37" s="44">
        <f t="shared" si="0"/>
        <v>32884847</v>
      </c>
      <c r="F37" s="44">
        <v>24688643</v>
      </c>
      <c r="G37" s="44">
        <v>24268048</v>
      </c>
      <c r="H37" s="44">
        <f t="shared" si="1"/>
        <v>32884847</v>
      </c>
      <c r="I37" s="44">
        <f t="shared" si="2"/>
        <v>32884847</v>
      </c>
      <c r="J37" s="68">
        <f t="shared" si="3"/>
        <v>0.9207812035737919</v>
      </c>
      <c r="K37" s="68">
        <f t="shared" si="4"/>
        <v>0.75076046423448461</v>
      </c>
      <c r="L37" s="44">
        <f t="shared" si="5"/>
        <v>0</v>
      </c>
      <c r="M37" s="67">
        <f t="shared" si="6"/>
        <v>0.73797053092568743</v>
      </c>
      <c r="N37" t="str">
        <f t="shared" si="7"/>
        <v xml:space="preserve"> </v>
      </c>
      <c r="O37" s="44">
        <f t="shared" si="8"/>
        <v>0</v>
      </c>
    </row>
    <row r="38" spans="1:15" x14ac:dyDescent="0.3">
      <c r="A38" s="46" t="s">
        <v>65</v>
      </c>
      <c r="B38" t="s">
        <v>1455</v>
      </c>
      <c r="C38" s="44">
        <v>25260334</v>
      </c>
      <c r="D38" s="44">
        <v>20998371</v>
      </c>
      <c r="E38" s="44">
        <f t="shared" si="0"/>
        <v>25260334</v>
      </c>
      <c r="F38" s="44">
        <v>18405735</v>
      </c>
      <c r="G38" s="44">
        <v>17855239</v>
      </c>
      <c r="H38" s="44">
        <f t="shared" si="1"/>
        <v>25260334</v>
      </c>
      <c r="I38" s="44">
        <f t="shared" si="2"/>
        <v>25260334</v>
      </c>
      <c r="J38" s="68">
        <f t="shared" si="3"/>
        <v>0.83127843836110793</v>
      </c>
      <c r="K38" s="68">
        <f t="shared" si="4"/>
        <v>0.72864179072216539</v>
      </c>
      <c r="L38" s="44">
        <f t="shared" si="5"/>
        <v>0</v>
      </c>
      <c r="M38" s="67">
        <f t="shared" si="6"/>
        <v>0.70684888806300028</v>
      </c>
      <c r="N38" t="str">
        <f t="shared" si="7"/>
        <v xml:space="preserve"> </v>
      </c>
      <c r="O38" s="44">
        <f t="shared" si="8"/>
        <v>0</v>
      </c>
    </row>
    <row r="39" spans="1:15" x14ac:dyDescent="0.3">
      <c r="A39" s="46" t="s">
        <v>73</v>
      </c>
      <c r="B39" t="s">
        <v>2204</v>
      </c>
      <c r="C39" s="44">
        <v>16259915</v>
      </c>
      <c r="D39" s="44">
        <v>18307732</v>
      </c>
      <c r="E39" s="44">
        <f t="shared" si="0"/>
        <v>18307732</v>
      </c>
      <c r="F39" s="44">
        <v>14750155</v>
      </c>
      <c r="G39" s="44">
        <v>14702548</v>
      </c>
      <c r="H39" s="44">
        <f t="shared" si="1"/>
        <v>16259915</v>
      </c>
      <c r="I39" s="44">
        <f t="shared" si="2"/>
        <v>16259915</v>
      </c>
      <c r="J39" s="68">
        <f t="shared" si="3"/>
        <v>1</v>
      </c>
      <c r="K39" s="68">
        <f t="shared" si="4"/>
        <v>0.90714834610144024</v>
      </c>
      <c r="L39" s="44">
        <f t="shared" si="5"/>
        <v>2047817</v>
      </c>
      <c r="M39" s="67">
        <f t="shared" si="6"/>
        <v>0.90422047101722236</v>
      </c>
      <c r="N39" t="str">
        <f t="shared" si="7"/>
        <v xml:space="preserve"> </v>
      </c>
      <c r="O39" s="44">
        <f t="shared" si="8"/>
        <v>2047817</v>
      </c>
    </row>
    <row r="40" spans="1:15" x14ac:dyDescent="0.3">
      <c r="A40" s="46" t="s">
        <v>77</v>
      </c>
      <c r="B40" t="s">
        <v>2205</v>
      </c>
      <c r="C40" s="44">
        <v>16036268</v>
      </c>
      <c r="D40" s="44">
        <v>17471004</v>
      </c>
      <c r="E40" s="44">
        <f t="shared" si="0"/>
        <v>17471004</v>
      </c>
      <c r="F40" s="44">
        <v>14567677</v>
      </c>
      <c r="G40" s="44">
        <v>14234589</v>
      </c>
      <c r="H40" s="44">
        <f t="shared" si="1"/>
        <v>16036268</v>
      </c>
      <c r="I40" s="44">
        <f t="shared" si="2"/>
        <v>16036268</v>
      </c>
      <c r="J40" s="68">
        <f t="shared" si="3"/>
        <v>1</v>
      </c>
      <c r="K40" s="68">
        <f t="shared" si="4"/>
        <v>0.90842064999163152</v>
      </c>
      <c r="L40" s="44">
        <f t="shared" si="5"/>
        <v>1434736</v>
      </c>
      <c r="M40" s="67">
        <f t="shared" si="6"/>
        <v>0.88764973246892609</v>
      </c>
      <c r="N40" t="str">
        <f t="shared" si="7"/>
        <v xml:space="preserve"> </v>
      </c>
      <c r="O40" s="44">
        <f t="shared" si="8"/>
        <v>1434736</v>
      </c>
    </row>
    <row r="41" spans="1:15" x14ac:dyDescent="0.3">
      <c r="A41" s="46" t="s">
        <v>100</v>
      </c>
      <c r="B41" t="s">
        <v>2206</v>
      </c>
      <c r="C41" s="44">
        <v>1930750</v>
      </c>
      <c r="D41" s="44">
        <v>4309876</v>
      </c>
      <c r="E41" s="44">
        <f t="shared" si="0"/>
        <v>4309876</v>
      </c>
      <c r="F41" s="44">
        <v>3422271</v>
      </c>
      <c r="G41" s="44">
        <v>3357504</v>
      </c>
      <c r="H41" s="44">
        <f t="shared" si="1"/>
        <v>3357504</v>
      </c>
      <c r="I41" s="44">
        <f t="shared" si="2"/>
        <v>3422271</v>
      </c>
      <c r="J41" s="68">
        <f t="shared" si="3"/>
        <v>1</v>
      </c>
      <c r="K41" s="68">
        <f t="shared" si="4"/>
        <v>1</v>
      </c>
      <c r="L41" s="44">
        <f t="shared" si="5"/>
        <v>952372</v>
      </c>
      <c r="M41" s="67">
        <f t="shared" si="6"/>
        <v>1</v>
      </c>
      <c r="N41">
        <f t="shared" si="7"/>
        <v>999</v>
      </c>
      <c r="O41" s="44">
        <f t="shared" si="8"/>
        <v>2379126</v>
      </c>
    </row>
    <row r="42" spans="1:15" x14ac:dyDescent="0.3">
      <c r="A42" s="46" t="s">
        <v>80</v>
      </c>
      <c r="B42" t="s">
        <v>1459</v>
      </c>
      <c r="C42" s="44">
        <v>12139000</v>
      </c>
      <c r="D42" s="44">
        <v>12560758</v>
      </c>
      <c r="E42" s="44">
        <f t="shared" si="0"/>
        <v>12560758</v>
      </c>
      <c r="F42" s="44">
        <v>10242622</v>
      </c>
      <c r="G42" s="44">
        <v>9986157</v>
      </c>
      <c r="H42" s="44">
        <f t="shared" si="1"/>
        <v>12139000</v>
      </c>
      <c r="I42" s="44">
        <f t="shared" si="2"/>
        <v>12139000</v>
      </c>
      <c r="J42" s="68">
        <f t="shared" si="3"/>
        <v>1</v>
      </c>
      <c r="K42" s="68">
        <f t="shared" si="4"/>
        <v>0.84377807068127519</v>
      </c>
      <c r="L42" s="44">
        <f t="shared" si="5"/>
        <v>421758</v>
      </c>
      <c r="M42" s="67">
        <f t="shared" si="6"/>
        <v>0.8226507125792899</v>
      </c>
      <c r="N42" t="str">
        <f t="shared" si="7"/>
        <v xml:space="preserve"> </v>
      </c>
      <c r="O42" s="44">
        <f t="shared" si="8"/>
        <v>421758</v>
      </c>
    </row>
    <row r="43" spans="1:15" x14ac:dyDescent="0.3">
      <c r="A43" s="46" t="s">
        <v>84</v>
      </c>
      <c r="B43" t="s">
        <v>2207</v>
      </c>
      <c r="C43" s="44">
        <v>2108251</v>
      </c>
      <c r="D43" s="44">
        <v>3294397</v>
      </c>
      <c r="E43" s="44">
        <f t="shared" si="0"/>
        <v>3294397</v>
      </c>
      <c r="F43" s="44">
        <v>2842400</v>
      </c>
      <c r="G43" s="44">
        <v>2834274</v>
      </c>
      <c r="H43" s="44">
        <f t="shared" si="1"/>
        <v>2834274</v>
      </c>
      <c r="I43" s="44">
        <f t="shared" si="2"/>
        <v>2842400</v>
      </c>
      <c r="J43" s="68">
        <f t="shared" si="3"/>
        <v>1</v>
      </c>
      <c r="K43" s="68">
        <f t="shared" si="4"/>
        <v>1</v>
      </c>
      <c r="L43" s="44">
        <f t="shared" si="5"/>
        <v>460123</v>
      </c>
      <c r="M43" s="67">
        <f t="shared" si="6"/>
        <v>1</v>
      </c>
      <c r="N43">
        <f t="shared" si="7"/>
        <v>999</v>
      </c>
      <c r="O43" s="44">
        <f t="shared" si="8"/>
        <v>1186146</v>
      </c>
    </row>
    <row r="44" spans="1:15" x14ac:dyDescent="0.3">
      <c r="A44" s="46" t="s">
        <v>86</v>
      </c>
      <c r="B44" t="s">
        <v>2208</v>
      </c>
      <c r="C44" s="44">
        <v>9028407</v>
      </c>
      <c r="D44" s="44">
        <v>11511258</v>
      </c>
      <c r="E44" s="44">
        <f t="shared" si="0"/>
        <v>11511258</v>
      </c>
      <c r="F44" s="44">
        <v>9733191</v>
      </c>
      <c r="G44" s="44">
        <v>9484067</v>
      </c>
      <c r="H44" s="44">
        <f t="shared" si="1"/>
        <v>9484067</v>
      </c>
      <c r="I44" s="44">
        <f t="shared" si="2"/>
        <v>9733191</v>
      </c>
      <c r="J44" s="68">
        <f t="shared" si="3"/>
        <v>1</v>
      </c>
      <c r="K44" s="68">
        <f t="shared" si="4"/>
        <v>1</v>
      </c>
      <c r="L44" s="44">
        <f t="shared" si="5"/>
        <v>2027191</v>
      </c>
      <c r="M44" s="67">
        <f t="shared" si="6"/>
        <v>1</v>
      </c>
      <c r="N44">
        <f t="shared" si="7"/>
        <v>999</v>
      </c>
      <c r="O44" s="44">
        <f t="shared" si="8"/>
        <v>2482851</v>
      </c>
    </row>
    <row r="45" spans="1:15" x14ac:dyDescent="0.3">
      <c r="A45" s="46" t="s">
        <v>90</v>
      </c>
      <c r="B45" t="s">
        <v>2209</v>
      </c>
      <c r="C45" s="44">
        <v>4858658</v>
      </c>
      <c r="D45" s="44">
        <v>6489803</v>
      </c>
      <c r="E45" s="44">
        <f t="shared" si="0"/>
        <v>6489803</v>
      </c>
      <c r="F45" s="44">
        <v>5385047</v>
      </c>
      <c r="G45" s="44">
        <v>5268408</v>
      </c>
      <c r="H45" s="44">
        <f t="shared" si="1"/>
        <v>5268408</v>
      </c>
      <c r="I45" s="44">
        <f t="shared" si="2"/>
        <v>5385047</v>
      </c>
      <c r="J45" s="68">
        <f t="shared" si="3"/>
        <v>1</v>
      </c>
      <c r="K45" s="68">
        <f t="shared" si="4"/>
        <v>1</v>
      </c>
      <c r="L45" s="44">
        <f t="shared" si="5"/>
        <v>1221395</v>
      </c>
      <c r="M45" s="67">
        <f t="shared" si="6"/>
        <v>1</v>
      </c>
      <c r="N45">
        <f t="shared" si="7"/>
        <v>999</v>
      </c>
      <c r="O45" s="44">
        <f t="shared" si="8"/>
        <v>1631145</v>
      </c>
    </row>
    <row r="46" spans="1:15" x14ac:dyDescent="0.3">
      <c r="A46" s="46" t="s">
        <v>82</v>
      </c>
      <c r="B46" t="s">
        <v>1463</v>
      </c>
      <c r="C46" s="44">
        <v>11489097</v>
      </c>
      <c r="D46" s="44">
        <v>13524988</v>
      </c>
      <c r="E46" s="44">
        <f t="shared" si="0"/>
        <v>13524988</v>
      </c>
      <c r="F46" s="44">
        <v>11326085</v>
      </c>
      <c r="G46" s="44">
        <v>11026806</v>
      </c>
      <c r="H46" s="44">
        <f t="shared" si="1"/>
        <v>11489097</v>
      </c>
      <c r="I46" s="44">
        <f t="shared" si="2"/>
        <v>11489097</v>
      </c>
      <c r="J46" s="68">
        <f t="shared" si="3"/>
        <v>1</v>
      </c>
      <c r="K46" s="68">
        <f t="shared" si="4"/>
        <v>0.98581159163335463</v>
      </c>
      <c r="L46" s="44">
        <f t="shared" si="5"/>
        <v>2035891</v>
      </c>
      <c r="M46" s="67">
        <f t="shared" si="6"/>
        <v>0.95976263408690865</v>
      </c>
      <c r="N46" t="str">
        <f t="shared" si="7"/>
        <v xml:space="preserve"> </v>
      </c>
      <c r="O46" s="44">
        <f t="shared" si="8"/>
        <v>2035891</v>
      </c>
    </row>
    <row r="47" spans="1:15" x14ac:dyDescent="0.3">
      <c r="A47" s="46" t="s">
        <v>92</v>
      </c>
      <c r="B47" t="s">
        <v>2210</v>
      </c>
      <c r="C47" s="44">
        <v>21760974</v>
      </c>
      <c r="D47" s="44">
        <v>22286438</v>
      </c>
      <c r="E47" s="44">
        <f t="shared" si="0"/>
        <v>22286438</v>
      </c>
      <c r="F47" s="44">
        <v>18871871</v>
      </c>
      <c r="G47" s="44">
        <v>18679650</v>
      </c>
      <c r="H47" s="44">
        <f t="shared" si="1"/>
        <v>21760974</v>
      </c>
      <c r="I47" s="44">
        <f t="shared" si="2"/>
        <v>21760974</v>
      </c>
      <c r="J47" s="68">
        <f t="shared" si="3"/>
        <v>1</v>
      </c>
      <c r="K47" s="68">
        <f t="shared" si="4"/>
        <v>0.86723466513952918</v>
      </c>
      <c r="L47" s="44">
        <f t="shared" si="5"/>
        <v>525464</v>
      </c>
      <c r="M47" s="67">
        <f t="shared" si="6"/>
        <v>0.85840137486493018</v>
      </c>
      <c r="N47" t="str">
        <f t="shared" si="7"/>
        <v xml:space="preserve"> </v>
      </c>
      <c r="O47" s="44">
        <f t="shared" si="8"/>
        <v>525464</v>
      </c>
    </row>
    <row r="48" spans="1:15" x14ac:dyDescent="0.3">
      <c r="A48" s="46" t="s">
        <v>88</v>
      </c>
      <c r="B48" t="s">
        <v>2211</v>
      </c>
      <c r="C48" s="44">
        <v>16471802</v>
      </c>
      <c r="D48" s="44">
        <v>16249090</v>
      </c>
      <c r="E48" s="44">
        <f t="shared" si="0"/>
        <v>16471802</v>
      </c>
      <c r="F48" s="44">
        <v>14514979</v>
      </c>
      <c r="G48" s="44">
        <v>14173015</v>
      </c>
      <c r="H48" s="44">
        <f t="shared" si="1"/>
        <v>16471802</v>
      </c>
      <c r="I48" s="44">
        <f t="shared" si="2"/>
        <v>16471802</v>
      </c>
      <c r="J48" s="68">
        <f t="shared" si="3"/>
        <v>0.98647919638664916</v>
      </c>
      <c r="K48" s="68">
        <f t="shared" si="4"/>
        <v>0.88120164387600097</v>
      </c>
      <c r="L48" s="44">
        <f t="shared" si="5"/>
        <v>0</v>
      </c>
      <c r="M48" s="67">
        <f t="shared" si="6"/>
        <v>0.86044107378172707</v>
      </c>
      <c r="N48" t="str">
        <f t="shared" si="7"/>
        <v xml:space="preserve"> </v>
      </c>
      <c r="O48" s="44">
        <f t="shared" si="8"/>
        <v>0</v>
      </c>
    </row>
    <row r="49" spans="1:15" x14ac:dyDescent="0.3">
      <c r="A49" s="46" t="s">
        <v>94</v>
      </c>
      <c r="B49" t="s">
        <v>2212</v>
      </c>
      <c r="C49" s="44">
        <v>12248425</v>
      </c>
      <c r="D49" s="44">
        <v>10267522</v>
      </c>
      <c r="E49" s="44">
        <f t="shared" si="0"/>
        <v>12248425</v>
      </c>
      <c r="F49" s="44">
        <v>8634916</v>
      </c>
      <c r="G49" s="44">
        <v>8398873</v>
      </c>
      <c r="H49" s="44">
        <f t="shared" si="1"/>
        <v>12248425</v>
      </c>
      <c r="I49" s="44">
        <f t="shared" si="2"/>
        <v>12248425</v>
      </c>
      <c r="J49" s="68">
        <f t="shared" si="3"/>
        <v>0.8382728391609533</v>
      </c>
      <c r="K49" s="68">
        <f t="shared" si="4"/>
        <v>0.70498174255057278</v>
      </c>
      <c r="L49" s="44">
        <f t="shared" si="5"/>
        <v>0</v>
      </c>
      <c r="M49" s="67">
        <f t="shared" si="6"/>
        <v>0.68571044848623397</v>
      </c>
      <c r="N49" t="str">
        <f t="shared" si="7"/>
        <v xml:space="preserve"> </v>
      </c>
      <c r="O49" s="44">
        <f t="shared" si="8"/>
        <v>0</v>
      </c>
    </row>
    <row r="50" spans="1:15" x14ac:dyDescent="0.3">
      <c r="A50" s="46" t="s">
        <v>96</v>
      </c>
      <c r="B50" t="s">
        <v>2213</v>
      </c>
      <c r="C50" s="44">
        <v>10378230</v>
      </c>
      <c r="D50" s="44">
        <v>10986961</v>
      </c>
      <c r="E50" s="44">
        <f t="shared" si="0"/>
        <v>10986961</v>
      </c>
      <c r="F50" s="44">
        <v>9470273</v>
      </c>
      <c r="G50" s="44">
        <v>9239674</v>
      </c>
      <c r="H50" s="44">
        <f t="shared" si="1"/>
        <v>10378230</v>
      </c>
      <c r="I50" s="44">
        <f t="shared" si="2"/>
        <v>10378230</v>
      </c>
      <c r="J50" s="68">
        <f t="shared" si="3"/>
        <v>1</v>
      </c>
      <c r="K50" s="68">
        <f t="shared" si="4"/>
        <v>0.91251330910954953</v>
      </c>
      <c r="L50" s="44">
        <f t="shared" si="5"/>
        <v>608731</v>
      </c>
      <c r="M50" s="67">
        <f t="shared" si="6"/>
        <v>0.89029381696108101</v>
      </c>
      <c r="N50" t="str">
        <f t="shared" si="7"/>
        <v xml:space="preserve"> </v>
      </c>
      <c r="O50" s="44">
        <f t="shared" si="8"/>
        <v>608731</v>
      </c>
    </row>
    <row r="51" spans="1:15" x14ac:dyDescent="0.3">
      <c r="A51" s="46" t="s">
        <v>98</v>
      </c>
      <c r="B51" t="s">
        <v>2214</v>
      </c>
      <c r="C51" s="44">
        <v>17730603</v>
      </c>
      <c r="D51" s="44">
        <v>18642608</v>
      </c>
      <c r="E51" s="44">
        <f t="shared" si="0"/>
        <v>18642608</v>
      </c>
      <c r="F51" s="44">
        <v>15712053</v>
      </c>
      <c r="G51" s="44">
        <v>15408309</v>
      </c>
      <c r="H51" s="44">
        <f t="shared" si="1"/>
        <v>17730603</v>
      </c>
      <c r="I51" s="44">
        <f t="shared" si="2"/>
        <v>17730603</v>
      </c>
      <c r="J51" s="68">
        <f t="shared" si="3"/>
        <v>1</v>
      </c>
      <c r="K51" s="68">
        <f t="shared" si="4"/>
        <v>0.88615446412059418</v>
      </c>
      <c r="L51" s="44">
        <f t="shared" si="5"/>
        <v>912005</v>
      </c>
      <c r="M51" s="67">
        <f t="shared" si="6"/>
        <v>0.86902340546455192</v>
      </c>
      <c r="N51" t="str">
        <f t="shared" si="7"/>
        <v xml:space="preserve"> </v>
      </c>
      <c r="O51" s="44">
        <f t="shared" si="8"/>
        <v>912005</v>
      </c>
    </row>
    <row r="52" spans="1:15" x14ac:dyDescent="0.3">
      <c r="A52" s="46" t="s">
        <v>102</v>
      </c>
      <c r="B52" t="s">
        <v>1469</v>
      </c>
      <c r="C52" s="44">
        <v>31942471</v>
      </c>
      <c r="D52" s="44">
        <v>30583391</v>
      </c>
      <c r="E52" s="44">
        <f t="shared" si="0"/>
        <v>31942471</v>
      </c>
      <c r="F52" s="44">
        <v>26882055</v>
      </c>
      <c r="G52" s="44">
        <v>26279898</v>
      </c>
      <c r="H52" s="44">
        <f t="shared" si="1"/>
        <v>31942471</v>
      </c>
      <c r="I52" s="44">
        <f t="shared" si="2"/>
        <v>31942471</v>
      </c>
      <c r="J52" s="68">
        <f t="shared" si="3"/>
        <v>0.95745225846804405</v>
      </c>
      <c r="K52" s="68">
        <f t="shared" si="4"/>
        <v>0.84157719044340684</v>
      </c>
      <c r="L52" s="44">
        <f t="shared" si="5"/>
        <v>0</v>
      </c>
      <c r="M52" s="67">
        <f t="shared" si="6"/>
        <v>0.82272589368555737</v>
      </c>
      <c r="N52" t="str">
        <f t="shared" si="7"/>
        <v xml:space="preserve"> </v>
      </c>
      <c r="O52" s="44">
        <f t="shared" si="8"/>
        <v>0</v>
      </c>
    </row>
    <row r="53" spans="1:15" x14ac:dyDescent="0.3">
      <c r="A53" s="46" t="s">
        <v>105</v>
      </c>
      <c r="B53" t="s">
        <v>2215</v>
      </c>
      <c r="C53" s="44">
        <v>37738948</v>
      </c>
      <c r="D53" s="44">
        <v>37720104</v>
      </c>
      <c r="E53" s="44">
        <f t="shared" si="0"/>
        <v>37738948</v>
      </c>
      <c r="F53" s="44">
        <v>31871764</v>
      </c>
      <c r="G53" s="44">
        <v>31344155</v>
      </c>
      <c r="H53" s="44">
        <f t="shared" si="1"/>
        <v>37738948</v>
      </c>
      <c r="I53" s="44">
        <f t="shared" si="2"/>
        <v>37738948</v>
      </c>
      <c r="J53" s="68">
        <f t="shared" si="3"/>
        <v>0.99950067500556716</v>
      </c>
      <c r="K53" s="68">
        <f t="shared" si="4"/>
        <v>0.84453239131096081</v>
      </c>
      <c r="L53" s="44">
        <f t="shared" si="5"/>
        <v>0</v>
      </c>
      <c r="M53" s="67">
        <f t="shared" si="6"/>
        <v>0.83055190091679287</v>
      </c>
      <c r="N53" t="str">
        <f t="shared" si="7"/>
        <v xml:space="preserve"> </v>
      </c>
      <c r="O53" s="44">
        <f t="shared" si="8"/>
        <v>0</v>
      </c>
    </row>
    <row r="54" spans="1:15" x14ac:dyDescent="0.3">
      <c r="A54" s="46" t="s">
        <v>117</v>
      </c>
      <c r="B54" t="s">
        <v>2216</v>
      </c>
      <c r="C54" s="44">
        <v>6626042</v>
      </c>
      <c r="D54" s="44">
        <v>7674161</v>
      </c>
      <c r="E54" s="44">
        <f t="shared" si="0"/>
        <v>7674161</v>
      </c>
      <c r="F54" s="44">
        <v>6178480</v>
      </c>
      <c r="G54" s="44">
        <v>6106382</v>
      </c>
      <c r="H54" s="44">
        <f t="shared" si="1"/>
        <v>6626042</v>
      </c>
      <c r="I54" s="44">
        <f t="shared" si="2"/>
        <v>6626042</v>
      </c>
      <c r="J54" s="68">
        <f t="shared" si="3"/>
        <v>1</v>
      </c>
      <c r="K54" s="68">
        <f t="shared" si="4"/>
        <v>0.93245409552188174</v>
      </c>
      <c r="L54" s="44">
        <f t="shared" si="5"/>
        <v>1048119</v>
      </c>
      <c r="M54" s="67">
        <f t="shared" si="6"/>
        <v>0.92157308993815612</v>
      </c>
      <c r="N54" t="str">
        <f t="shared" si="7"/>
        <v xml:space="preserve"> </v>
      </c>
      <c r="O54" s="44">
        <f t="shared" si="8"/>
        <v>1048119</v>
      </c>
    </row>
    <row r="55" spans="1:15" x14ac:dyDescent="0.3">
      <c r="A55" s="46" t="s">
        <v>107</v>
      </c>
      <c r="B55" t="s">
        <v>2217</v>
      </c>
      <c r="C55" s="44">
        <v>9765579</v>
      </c>
      <c r="D55" s="44">
        <v>11623295</v>
      </c>
      <c r="E55" s="44">
        <f t="shared" si="0"/>
        <v>11623295</v>
      </c>
      <c r="F55" s="44">
        <v>10008222</v>
      </c>
      <c r="G55" s="44">
        <v>9771668</v>
      </c>
      <c r="H55" s="44">
        <f t="shared" si="1"/>
        <v>9771668</v>
      </c>
      <c r="I55" s="44">
        <f t="shared" si="2"/>
        <v>10008222</v>
      </c>
      <c r="J55" s="68">
        <f t="shared" si="3"/>
        <v>1</v>
      </c>
      <c r="K55" s="68">
        <f t="shared" si="4"/>
        <v>1</v>
      </c>
      <c r="L55" s="44">
        <f t="shared" si="5"/>
        <v>1851627</v>
      </c>
      <c r="M55" s="67">
        <f t="shared" si="6"/>
        <v>1</v>
      </c>
      <c r="N55">
        <f t="shared" si="7"/>
        <v>999</v>
      </c>
      <c r="O55" s="44">
        <f t="shared" si="8"/>
        <v>1857716</v>
      </c>
    </row>
    <row r="56" spans="1:15" x14ac:dyDescent="0.3">
      <c r="A56" s="46" t="s">
        <v>113</v>
      </c>
      <c r="B56" t="s">
        <v>1473</v>
      </c>
      <c r="C56" s="44">
        <v>4693002</v>
      </c>
      <c r="D56" s="44">
        <v>7422709</v>
      </c>
      <c r="E56" s="44">
        <f t="shared" si="0"/>
        <v>7422709</v>
      </c>
      <c r="F56" s="44">
        <v>6666087</v>
      </c>
      <c r="G56" s="44">
        <v>6647811</v>
      </c>
      <c r="H56" s="44">
        <f t="shared" si="1"/>
        <v>6647811</v>
      </c>
      <c r="I56" s="44">
        <f t="shared" si="2"/>
        <v>6666087</v>
      </c>
      <c r="J56" s="68">
        <f t="shared" si="3"/>
        <v>1</v>
      </c>
      <c r="K56" s="68">
        <f t="shared" si="4"/>
        <v>1</v>
      </c>
      <c r="L56" s="44">
        <f t="shared" si="5"/>
        <v>774898</v>
      </c>
      <c r="M56" s="67">
        <f t="shared" si="6"/>
        <v>1</v>
      </c>
      <c r="N56">
        <f t="shared" si="7"/>
        <v>999</v>
      </c>
      <c r="O56" s="44">
        <f t="shared" si="8"/>
        <v>2729707</v>
      </c>
    </row>
    <row r="57" spans="1:15" x14ac:dyDescent="0.3">
      <c r="A57" s="46" t="s">
        <v>111</v>
      </c>
      <c r="B57" t="s">
        <v>2218</v>
      </c>
      <c r="C57" s="44">
        <v>8726582</v>
      </c>
      <c r="D57" s="44">
        <v>11660734</v>
      </c>
      <c r="E57" s="44">
        <f t="shared" si="0"/>
        <v>11660734</v>
      </c>
      <c r="F57" s="44">
        <v>9883958</v>
      </c>
      <c r="G57" s="44">
        <v>9471498</v>
      </c>
      <c r="H57" s="44">
        <f t="shared" si="1"/>
        <v>9471498</v>
      </c>
      <c r="I57" s="44">
        <f t="shared" si="2"/>
        <v>9883958</v>
      </c>
      <c r="J57" s="68">
        <f t="shared" si="3"/>
        <v>1</v>
      </c>
      <c r="K57" s="68">
        <f t="shared" si="4"/>
        <v>1</v>
      </c>
      <c r="L57" s="44">
        <f t="shared" si="5"/>
        <v>2189236</v>
      </c>
      <c r="M57" s="67">
        <f t="shared" si="6"/>
        <v>1</v>
      </c>
      <c r="N57">
        <f t="shared" si="7"/>
        <v>999</v>
      </c>
      <c r="O57" s="44">
        <f t="shared" si="8"/>
        <v>2934152</v>
      </c>
    </row>
    <row r="58" spans="1:15" x14ac:dyDescent="0.3">
      <c r="A58" s="46" t="s">
        <v>109</v>
      </c>
      <c r="B58" t="s">
        <v>2219</v>
      </c>
      <c r="C58" s="44">
        <v>9964466</v>
      </c>
      <c r="D58" s="44">
        <v>10913999</v>
      </c>
      <c r="E58" s="44">
        <f t="shared" si="0"/>
        <v>10913999</v>
      </c>
      <c r="F58" s="44">
        <v>9158139</v>
      </c>
      <c r="G58" s="44">
        <v>8952996</v>
      </c>
      <c r="H58" s="44">
        <f t="shared" si="1"/>
        <v>9964466</v>
      </c>
      <c r="I58" s="44">
        <f t="shared" si="2"/>
        <v>9964466</v>
      </c>
      <c r="J58" s="68">
        <f t="shared" si="3"/>
        <v>1</v>
      </c>
      <c r="K58" s="68">
        <f t="shared" si="4"/>
        <v>0.91907975801212027</v>
      </c>
      <c r="L58" s="44">
        <f t="shared" si="5"/>
        <v>949533</v>
      </c>
      <c r="M58" s="67">
        <f t="shared" si="6"/>
        <v>0.8984923025478736</v>
      </c>
      <c r="N58" t="str">
        <f t="shared" si="7"/>
        <v xml:space="preserve"> </v>
      </c>
      <c r="O58" s="44">
        <f t="shared" si="8"/>
        <v>949533</v>
      </c>
    </row>
    <row r="59" spans="1:15" x14ac:dyDescent="0.3">
      <c r="A59" s="46" t="s">
        <v>115</v>
      </c>
      <c r="B59" t="s">
        <v>2220</v>
      </c>
      <c r="C59" s="44">
        <v>5840145</v>
      </c>
      <c r="D59" s="44">
        <v>8790197</v>
      </c>
      <c r="E59" s="44">
        <f t="shared" si="0"/>
        <v>8790197</v>
      </c>
      <c r="F59" s="44">
        <v>7211965</v>
      </c>
      <c r="G59" s="44">
        <v>7152416</v>
      </c>
      <c r="H59" s="44">
        <f t="shared" si="1"/>
        <v>7152416</v>
      </c>
      <c r="I59" s="44">
        <f t="shared" si="2"/>
        <v>7211965</v>
      </c>
      <c r="J59" s="68">
        <f t="shared" si="3"/>
        <v>1</v>
      </c>
      <c r="K59" s="68">
        <f t="shared" si="4"/>
        <v>1</v>
      </c>
      <c r="L59" s="44">
        <f t="shared" si="5"/>
        <v>1637781</v>
      </c>
      <c r="M59" s="67">
        <f t="shared" si="6"/>
        <v>1</v>
      </c>
      <c r="N59">
        <f t="shared" si="7"/>
        <v>999</v>
      </c>
      <c r="O59" s="44">
        <f t="shared" si="8"/>
        <v>2950052</v>
      </c>
    </row>
    <row r="60" spans="1:15" x14ac:dyDescent="0.3">
      <c r="A60" s="46" t="s">
        <v>152</v>
      </c>
      <c r="B60" t="s">
        <v>2221</v>
      </c>
      <c r="C60" s="44">
        <v>9249719</v>
      </c>
      <c r="D60" s="44">
        <v>9459678</v>
      </c>
      <c r="E60" s="44">
        <f t="shared" si="0"/>
        <v>9459678</v>
      </c>
      <c r="F60" s="44">
        <v>7995001</v>
      </c>
      <c r="G60" s="44">
        <v>7674242</v>
      </c>
      <c r="H60" s="44">
        <f t="shared" si="1"/>
        <v>9249719</v>
      </c>
      <c r="I60" s="44">
        <f t="shared" si="2"/>
        <v>9249719</v>
      </c>
      <c r="J60" s="68">
        <f t="shared" si="3"/>
        <v>1</v>
      </c>
      <c r="K60" s="68">
        <f t="shared" si="4"/>
        <v>0.86435069000474496</v>
      </c>
      <c r="L60" s="44">
        <f t="shared" si="5"/>
        <v>209959</v>
      </c>
      <c r="M60" s="67">
        <f t="shared" si="6"/>
        <v>0.82967298790374067</v>
      </c>
      <c r="N60" t="str">
        <f t="shared" si="7"/>
        <v xml:space="preserve"> </v>
      </c>
      <c r="O60" s="44">
        <f t="shared" si="8"/>
        <v>209959</v>
      </c>
    </row>
    <row r="61" spans="1:15" x14ac:dyDescent="0.3">
      <c r="A61" s="46" t="s">
        <v>138</v>
      </c>
      <c r="B61" t="s">
        <v>2222</v>
      </c>
      <c r="C61" s="44">
        <v>9111726</v>
      </c>
      <c r="D61" s="44">
        <v>8873663</v>
      </c>
      <c r="E61" s="44">
        <f t="shared" si="0"/>
        <v>9111726</v>
      </c>
      <c r="F61" s="44">
        <v>7818405</v>
      </c>
      <c r="G61" s="44">
        <v>7596393</v>
      </c>
      <c r="H61" s="44">
        <f t="shared" si="1"/>
        <v>9111726</v>
      </c>
      <c r="I61" s="44">
        <f t="shared" si="2"/>
        <v>9111726</v>
      </c>
      <c r="J61" s="68">
        <f t="shared" si="3"/>
        <v>0.97387289740714333</v>
      </c>
      <c r="K61" s="68">
        <f t="shared" si="4"/>
        <v>0.85805971338470888</v>
      </c>
      <c r="L61" s="44">
        <f t="shared" si="5"/>
        <v>0</v>
      </c>
      <c r="M61" s="67">
        <f t="shared" si="6"/>
        <v>0.83369418702888998</v>
      </c>
      <c r="N61" t="str">
        <f t="shared" si="7"/>
        <v xml:space="preserve"> </v>
      </c>
      <c r="O61" s="44">
        <f t="shared" si="8"/>
        <v>0</v>
      </c>
    </row>
    <row r="62" spans="1:15" x14ac:dyDescent="0.3">
      <c r="A62" s="46" t="s">
        <v>124</v>
      </c>
      <c r="B62" t="s">
        <v>1479</v>
      </c>
      <c r="C62" s="44">
        <v>11777012</v>
      </c>
      <c r="D62" s="44">
        <v>13453855</v>
      </c>
      <c r="E62" s="44">
        <f t="shared" si="0"/>
        <v>13453855</v>
      </c>
      <c r="F62" s="44">
        <v>12307774</v>
      </c>
      <c r="G62" s="44">
        <v>11976214</v>
      </c>
      <c r="H62" s="44">
        <f t="shared" si="1"/>
        <v>11976214</v>
      </c>
      <c r="I62" s="44">
        <f t="shared" si="2"/>
        <v>12307774</v>
      </c>
      <c r="J62" s="68">
        <f t="shared" si="3"/>
        <v>1</v>
      </c>
      <c r="K62" s="68">
        <f t="shared" si="4"/>
        <v>1</v>
      </c>
      <c r="L62" s="44">
        <f t="shared" si="5"/>
        <v>1477641</v>
      </c>
      <c r="M62" s="67">
        <f t="shared" si="6"/>
        <v>1</v>
      </c>
      <c r="N62">
        <f t="shared" si="7"/>
        <v>999</v>
      </c>
      <c r="O62" s="44">
        <f t="shared" si="8"/>
        <v>1676843</v>
      </c>
    </row>
    <row r="63" spans="1:15" x14ac:dyDescent="0.3">
      <c r="A63" s="46" t="s">
        <v>126</v>
      </c>
      <c r="B63" t="s">
        <v>2223</v>
      </c>
      <c r="C63" s="44">
        <v>2651840</v>
      </c>
      <c r="D63" s="44">
        <v>5083339</v>
      </c>
      <c r="E63" s="44">
        <f t="shared" si="0"/>
        <v>5083339</v>
      </c>
      <c r="F63" s="44">
        <v>4358657</v>
      </c>
      <c r="G63" s="44">
        <v>4346109</v>
      </c>
      <c r="H63" s="44">
        <f t="shared" si="1"/>
        <v>4346109</v>
      </c>
      <c r="I63" s="44">
        <f t="shared" si="2"/>
        <v>4358657</v>
      </c>
      <c r="J63" s="68">
        <f t="shared" si="3"/>
        <v>1</v>
      </c>
      <c r="K63" s="68">
        <f t="shared" si="4"/>
        <v>1</v>
      </c>
      <c r="L63" s="44">
        <f t="shared" si="5"/>
        <v>737230</v>
      </c>
      <c r="M63" s="67">
        <f t="shared" si="6"/>
        <v>1</v>
      </c>
      <c r="N63">
        <f t="shared" si="7"/>
        <v>999</v>
      </c>
      <c r="O63" s="44">
        <f t="shared" si="8"/>
        <v>2431499</v>
      </c>
    </row>
    <row r="64" spans="1:15" x14ac:dyDescent="0.3">
      <c r="A64" s="46" t="s">
        <v>144</v>
      </c>
      <c r="B64" t="s">
        <v>2224</v>
      </c>
      <c r="C64" s="44">
        <v>7733214</v>
      </c>
      <c r="D64" s="44">
        <v>9056332</v>
      </c>
      <c r="E64" s="44">
        <f t="shared" si="0"/>
        <v>9056332</v>
      </c>
      <c r="F64" s="44">
        <v>8077934</v>
      </c>
      <c r="G64" s="44">
        <v>7832666</v>
      </c>
      <c r="H64" s="44">
        <f t="shared" si="1"/>
        <v>7832666</v>
      </c>
      <c r="I64" s="44">
        <f t="shared" si="2"/>
        <v>8077934</v>
      </c>
      <c r="J64" s="68">
        <f t="shared" si="3"/>
        <v>1</v>
      </c>
      <c r="K64" s="68">
        <f t="shared" si="4"/>
        <v>1</v>
      </c>
      <c r="L64" s="44">
        <f t="shared" si="5"/>
        <v>1223666</v>
      </c>
      <c r="M64" s="67">
        <f t="shared" si="6"/>
        <v>1</v>
      </c>
      <c r="N64">
        <f t="shared" si="7"/>
        <v>999</v>
      </c>
      <c r="O64" s="44">
        <f t="shared" si="8"/>
        <v>1323118</v>
      </c>
    </row>
    <row r="65" spans="1:15" x14ac:dyDescent="0.3">
      <c r="A65" s="46" t="s">
        <v>128</v>
      </c>
      <c r="B65" t="s">
        <v>2225</v>
      </c>
      <c r="C65" s="44">
        <v>3964581</v>
      </c>
      <c r="D65" s="44">
        <v>4579817</v>
      </c>
      <c r="E65" s="44">
        <f t="shared" si="0"/>
        <v>4579817</v>
      </c>
      <c r="F65" s="44">
        <v>4073676</v>
      </c>
      <c r="G65" s="44">
        <v>4037639</v>
      </c>
      <c r="H65" s="44">
        <f t="shared" si="1"/>
        <v>4037639</v>
      </c>
      <c r="I65" s="44">
        <f t="shared" si="2"/>
        <v>4073676</v>
      </c>
      <c r="J65" s="68">
        <f t="shared" si="3"/>
        <v>1</v>
      </c>
      <c r="K65" s="68">
        <f t="shared" si="4"/>
        <v>1</v>
      </c>
      <c r="L65" s="44">
        <f t="shared" si="5"/>
        <v>542178</v>
      </c>
      <c r="M65" s="67">
        <f t="shared" si="6"/>
        <v>1</v>
      </c>
      <c r="N65">
        <f t="shared" si="7"/>
        <v>999</v>
      </c>
      <c r="O65" s="44">
        <f t="shared" si="8"/>
        <v>615236</v>
      </c>
    </row>
    <row r="66" spans="1:15" x14ac:dyDescent="0.3">
      <c r="A66" s="46" t="s">
        <v>130</v>
      </c>
      <c r="B66" t="s">
        <v>2226</v>
      </c>
      <c r="C66" s="44">
        <v>27915964</v>
      </c>
      <c r="D66" s="44">
        <v>24940777</v>
      </c>
      <c r="E66" s="44">
        <f t="shared" si="0"/>
        <v>27915964</v>
      </c>
      <c r="F66" s="44">
        <v>22858767</v>
      </c>
      <c r="G66" s="44">
        <v>22310800</v>
      </c>
      <c r="H66" s="44">
        <f t="shared" si="1"/>
        <v>27915964</v>
      </c>
      <c r="I66" s="44">
        <f t="shared" si="2"/>
        <v>27915964</v>
      </c>
      <c r="J66" s="68">
        <f t="shared" si="3"/>
        <v>0.89342345476588236</v>
      </c>
      <c r="K66" s="68">
        <f t="shared" si="4"/>
        <v>0.81884211485585812</v>
      </c>
      <c r="L66" s="44">
        <f t="shared" si="5"/>
        <v>0</v>
      </c>
      <c r="M66" s="67">
        <f t="shared" si="6"/>
        <v>0.79921295213018617</v>
      </c>
      <c r="N66" t="str">
        <f t="shared" si="7"/>
        <v xml:space="preserve"> </v>
      </c>
      <c r="O66" s="44">
        <f t="shared" si="8"/>
        <v>0</v>
      </c>
    </row>
    <row r="67" spans="1:15" x14ac:dyDescent="0.3">
      <c r="A67" s="46" t="s">
        <v>120</v>
      </c>
      <c r="B67" t="s">
        <v>2227</v>
      </c>
      <c r="C67" s="44">
        <v>3610686</v>
      </c>
      <c r="D67" s="44">
        <v>3965448</v>
      </c>
      <c r="E67" s="44">
        <f t="shared" si="0"/>
        <v>3965448</v>
      </c>
      <c r="F67" s="44">
        <v>3557199</v>
      </c>
      <c r="G67" s="44">
        <v>3482630</v>
      </c>
      <c r="H67" s="44">
        <f t="shared" si="1"/>
        <v>3610686</v>
      </c>
      <c r="I67" s="44">
        <f t="shared" si="2"/>
        <v>3610686</v>
      </c>
      <c r="J67" s="68">
        <f t="shared" si="3"/>
        <v>1</v>
      </c>
      <c r="K67" s="68">
        <f t="shared" si="4"/>
        <v>0.98518647149045913</v>
      </c>
      <c r="L67" s="44">
        <f t="shared" si="5"/>
        <v>354762</v>
      </c>
      <c r="M67" s="67">
        <f t="shared" si="6"/>
        <v>0.96453416331411812</v>
      </c>
      <c r="N67" t="str">
        <f t="shared" si="7"/>
        <v xml:space="preserve"> </v>
      </c>
      <c r="O67" s="44">
        <f t="shared" si="8"/>
        <v>354762</v>
      </c>
    </row>
    <row r="68" spans="1:15" x14ac:dyDescent="0.3">
      <c r="A68" s="46" t="s">
        <v>132</v>
      </c>
      <c r="B68" t="s">
        <v>2228</v>
      </c>
      <c r="C68" s="44">
        <v>12919779</v>
      </c>
      <c r="D68" s="44">
        <v>11384315</v>
      </c>
      <c r="E68" s="44">
        <f t="shared" si="0"/>
        <v>12919779</v>
      </c>
      <c r="F68" s="44">
        <v>10062854</v>
      </c>
      <c r="G68" s="44">
        <v>9843807</v>
      </c>
      <c r="H68" s="44">
        <f t="shared" si="1"/>
        <v>12919779</v>
      </c>
      <c r="I68" s="44">
        <f t="shared" si="2"/>
        <v>12919779</v>
      </c>
      <c r="J68" s="68">
        <f t="shared" si="3"/>
        <v>0.88115400425967039</v>
      </c>
      <c r="K68" s="68">
        <f t="shared" si="4"/>
        <v>0.77887199154103182</v>
      </c>
      <c r="L68" s="44">
        <f t="shared" si="5"/>
        <v>0</v>
      </c>
      <c r="M68" s="67">
        <f t="shared" si="6"/>
        <v>0.7619175993645092</v>
      </c>
      <c r="N68" t="str">
        <f t="shared" si="7"/>
        <v xml:space="preserve"> </v>
      </c>
      <c r="O68" s="44">
        <f t="shared" si="8"/>
        <v>0</v>
      </c>
    </row>
    <row r="69" spans="1:15" x14ac:dyDescent="0.3">
      <c r="A69" s="46" t="s">
        <v>150</v>
      </c>
      <c r="B69" t="s">
        <v>2229</v>
      </c>
      <c r="C69" s="44">
        <v>13317066</v>
      </c>
      <c r="D69" s="44">
        <v>12010966</v>
      </c>
      <c r="E69" s="44">
        <f t="shared" si="0"/>
        <v>13317066</v>
      </c>
      <c r="F69" s="44">
        <v>10407411</v>
      </c>
      <c r="G69" s="44">
        <v>10224594</v>
      </c>
      <c r="H69" s="44">
        <f t="shared" si="1"/>
        <v>13317066</v>
      </c>
      <c r="I69" s="44">
        <f t="shared" si="2"/>
        <v>13317066</v>
      </c>
      <c r="J69" s="68">
        <f t="shared" si="3"/>
        <v>0.90192284096211583</v>
      </c>
      <c r="K69" s="68">
        <f t="shared" si="4"/>
        <v>0.7815093054280875</v>
      </c>
      <c r="L69" s="44">
        <f t="shared" si="5"/>
        <v>0</v>
      </c>
      <c r="M69" s="67">
        <f t="shared" si="6"/>
        <v>0.7677812815525582</v>
      </c>
      <c r="N69" t="str">
        <f t="shared" si="7"/>
        <v xml:space="preserve"> </v>
      </c>
      <c r="O69" s="44">
        <f t="shared" si="8"/>
        <v>0</v>
      </c>
    </row>
    <row r="70" spans="1:15" x14ac:dyDescent="0.3">
      <c r="A70" s="46" t="s">
        <v>134</v>
      </c>
      <c r="B70" t="s">
        <v>2230</v>
      </c>
      <c r="C70" s="44">
        <v>4407573</v>
      </c>
      <c r="D70" s="44">
        <v>5565255</v>
      </c>
      <c r="E70" s="44">
        <f t="shared" ref="E70:E133" si="9">MAX(C70:D70)</f>
        <v>5565255</v>
      </c>
      <c r="F70" s="44">
        <v>4935503</v>
      </c>
      <c r="G70" s="44">
        <v>4822646</v>
      </c>
      <c r="H70" s="44">
        <f t="shared" ref="H70:H133" si="10">MAX(C70,G70)</f>
        <v>4822646</v>
      </c>
      <c r="I70" s="44">
        <f t="shared" ref="I70:I133" si="11">MAX(F70,C70)</f>
        <v>4935503</v>
      </c>
      <c r="J70" s="68">
        <f t="shared" ref="J70:J133" si="12">D70/E70</f>
        <v>1</v>
      </c>
      <c r="K70" s="68">
        <f t="shared" ref="K70:K133" si="13">F70/I70</f>
        <v>1</v>
      </c>
      <c r="L70" s="44">
        <f t="shared" ref="L70:L133" si="14">E70-H70</f>
        <v>742609</v>
      </c>
      <c r="M70" s="67">
        <f t="shared" ref="M70:M133" si="15">G70/H70</f>
        <v>1</v>
      </c>
      <c r="N70">
        <f t="shared" ref="N70:N133" si="16">IF(G70=H70,999," ")</f>
        <v>999</v>
      </c>
      <c r="O70" s="44">
        <f t="shared" ref="O70:O133" si="17">IF((D70-C70)&lt;$O$4,0,(D70-C70))</f>
        <v>1157682</v>
      </c>
    </row>
    <row r="71" spans="1:15" x14ac:dyDescent="0.3">
      <c r="A71" s="46" t="s">
        <v>142</v>
      </c>
      <c r="B71" t="s">
        <v>2231</v>
      </c>
      <c r="C71" s="44">
        <v>5344150</v>
      </c>
      <c r="D71" s="44">
        <v>7266197</v>
      </c>
      <c r="E71" s="44">
        <f t="shared" si="9"/>
        <v>7266197</v>
      </c>
      <c r="F71" s="44">
        <v>6710910</v>
      </c>
      <c r="G71" s="44">
        <v>6552703</v>
      </c>
      <c r="H71" s="44">
        <f t="shared" si="10"/>
        <v>6552703</v>
      </c>
      <c r="I71" s="44">
        <f t="shared" si="11"/>
        <v>6710910</v>
      </c>
      <c r="J71" s="68">
        <f t="shared" si="12"/>
        <v>1</v>
      </c>
      <c r="K71" s="68">
        <f t="shared" si="13"/>
        <v>1</v>
      </c>
      <c r="L71" s="44">
        <f t="shared" si="14"/>
        <v>713494</v>
      </c>
      <c r="M71" s="67">
        <f t="shared" si="15"/>
        <v>1</v>
      </c>
      <c r="N71">
        <f t="shared" si="16"/>
        <v>999</v>
      </c>
      <c r="O71" s="44">
        <f t="shared" si="17"/>
        <v>1922047</v>
      </c>
    </row>
    <row r="72" spans="1:15" x14ac:dyDescent="0.3">
      <c r="A72" s="46" t="s">
        <v>140</v>
      </c>
      <c r="B72" t="s">
        <v>2232</v>
      </c>
      <c r="C72" s="44">
        <v>59052785</v>
      </c>
      <c r="D72" s="44">
        <v>56080265</v>
      </c>
      <c r="E72" s="44">
        <f t="shared" si="9"/>
        <v>59052785</v>
      </c>
      <c r="F72" s="44">
        <v>51855121</v>
      </c>
      <c r="G72" s="44">
        <v>50784833</v>
      </c>
      <c r="H72" s="44">
        <f t="shared" si="10"/>
        <v>59052785</v>
      </c>
      <c r="I72" s="44">
        <f t="shared" si="11"/>
        <v>59052785</v>
      </c>
      <c r="J72" s="68">
        <f t="shared" si="12"/>
        <v>0.94966333933276814</v>
      </c>
      <c r="K72" s="68">
        <f t="shared" si="13"/>
        <v>0.87811474090510722</v>
      </c>
      <c r="L72" s="44">
        <f t="shared" si="14"/>
        <v>0</v>
      </c>
      <c r="M72" s="67">
        <f t="shared" si="15"/>
        <v>0.85999048139727874</v>
      </c>
      <c r="N72" t="str">
        <f t="shared" si="16"/>
        <v xml:space="preserve"> </v>
      </c>
      <c r="O72" s="44">
        <f t="shared" si="17"/>
        <v>0</v>
      </c>
    </row>
    <row r="73" spans="1:15" x14ac:dyDescent="0.3">
      <c r="A73" s="46" t="s">
        <v>136</v>
      </c>
      <c r="B73" t="s">
        <v>2233</v>
      </c>
      <c r="C73" s="44">
        <v>9511752</v>
      </c>
      <c r="D73" s="44">
        <v>10735562</v>
      </c>
      <c r="E73" s="44">
        <f t="shared" si="9"/>
        <v>10735562</v>
      </c>
      <c r="F73" s="44">
        <v>9514561</v>
      </c>
      <c r="G73" s="44">
        <v>9313439</v>
      </c>
      <c r="H73" s="44">
        <f t="shared" si="10"/>
        <v>9511752</v>
      </c>
      <c r="I73" s="44">
        <f t="shared" si="11"/>
        <v>9514561</v>
      </c>
      <c r="J73" s="68">
        <f t="shared" si="12"/>
        <v>1</v>
      </c>
      <c r="K73" s="68">
        <f t="shared" si="13"/>
        <v>1</v>
      </c>
      <c r="L73" s="44">
        <f t="shared" si="14"/>
        <v>1223810</v>
      </c>
      <c r="M73" s="67">
        <f t="shared" si="15"/>
        <v>0.97915073900160554</v>
      </c>
      <c r="N73" t="str">
        <f t="shared" si="16"/>
        <v xml:space="preserve"> </v>
      </c>
      <c r="O73" s="44">
        <f t="shared" si="17"/>
        <v>1223810</v>
      </c>
    </row>
    <row r="74" spans="1:15" x14ac:dyDescent="0.3">
      <c r="A74" s="46" t="s">
        <v>122</v>
      </c>
      <c r="B74" t="s">
        <v>2234</v>
      </c>
      <c r="C74" s="44">
        <v>8019052</v>
      </c>
      <c r="D74" s="44">
        <v>9036380</v>
      </c>
      <c r="E74" s="44">
        <f t="shared" si="9"/>
        <v>9036380</v>
      </c>
      <c r="F74" s="44">
        <v>7889532</v>
      </c>
      <c r="G74" s="44">
        <v>7763200</v>
      </c>
      <c r="H74" s="44">
        <f t="shared" si="10"/>
        <v>8019052</v>
      </c>
      <c r="I74" s="44">
        <f t="shared" si="11"/>
        <v>8019052</v>
      </c>
      <c r="J74" s="68">
        <f t="shared" si="12"/>
        <v>1</v>
      </c>
      <c r="K74" s="68">
        <f t="shared" si="13"/>
        <v>0.98384846488088618</v>
      </c>
      <c r="L74" s="44">
        <f t="shared" si="14"/>
        <v>1017328</v>
      </c>
      <c r="M74" s="67">
        <f t="shared" si="15"/>
        <v>0.96809448298876222</v>
      </c>
      <c r="N74" t="str">
        <f t="shared" si="16"/>
        <v xml:space="preserve"> </v>
      </c>
      <c r="O74" s="44">
        <f t="shared" si="17"/>
        <v>1017328</v>
      </c>
    </row>
    <row r="75" spans="1:15" x14ac:dyDescent="0.3">
      <c r="A75" s="46" t="s">
        <v>146</v>
      </c>
      <c r="B75" t="s">
        <v>2235</v>
      </c>
      <c r="C75" s="44">
        <v>1720975</v>
      </c>
      <c r="D75" s="44">
        <v>5333547</v>
      </c>
      <c r="E75" s="44">
        <f t="shared" si="9"/>
        <v>5333547</v>
      </c>
      <c r="F75" s="44">
        <v>4540068</v>
      </c>
      <c r="G75" s="44">
        <v>4509375</v>
      </c>
      <c r="H75" s="44">
        <f t="shared" si="10"/>
        <v>4509375</v>
      </c>
      <c r="I75" s="44">
        <f t="shared" si="11"/>
        <v>4540068</v>
      </c>
      <c r="J75" s="68">
        <f t="shared" si="12"/>
        <v>1</v>
      </c>
      <c r="K75" s="68">
        <f t="shared" si="13"/>
        <v>1</v>
      </c>
      <c r="L75" s="44">
        <f t="shared" si="14"/>
        <v>824172</v>
      </c>
      <c r="M75" s="67">
        <f t="shared" si="15"/>
        <v>1</v>
      </c>
      <c r="N75">
        <f t="shared" si="16"/>
        <v>999</v>
      </c>
      <c r="O75" s="44">
        <f t="shared" si="17"/>
        <v>3612572</v>
      </c>
    </row>
    <row r="76" spans="1:15" x14ac:dyDescent="0.3">
      <c r="A76" s="46" t="s">
        <v>148</v>
      </c>
      <c r="B76" t="s">
        <v>2236</v>
      </c>
      <c r="C76" s="44">
        <v>5348580</v>
      </c>
      <c r="D76" s="44">
        <v>5954485</v>
      </c>
      <c r="E76" s="44">
        <f t="shared" si="9"/>
        <v>5954485</v>
      </c>
      <c r="F76" s="44">
        <v>5373539</v>
      </c>
      <c r="G76" s="44">
        <v>5229069</v>
      </c>
      <c r="H76" s="44">
        <f t="shared" si="10"/>
        <v>5348580</v>
      </c>
      <c r="I76" s="44">
        <f t="shared" si="11"/>
        <v>5373539</v>
      </c>
      <c r="J76" s="68">
        <f t="shared" si="12"/>
        <v>1</v>
      </c>
      <c r="K76" s="68">
        <f t="shared" si="13"/>
        <v>1</v>
      </c>
      <c r="L76" s="44">
        <f t="shared" si="14"/>
        <v>605905</v>
      </c>
      <c r="M76" s="67">
        <f t="shared" si="15"/>
        <v>0.97765556465454384</v>
      </c>
      <c r="N76" t="str">
        <f t="shared" si="16"/>
        <v xml:space="preserve"> </v>
      </c>
      <c r="O76" s="44">
        <f t="shared" si="17"/>
        <v>605905</v>
      </c>
    </row>
    <row r="77" spans="1:15" x14ac:dyDescent="0.3">
      <c r="A77" s="46" t="s">
        <v>154</v>
      </c>
      <c r="B77" t="s">
        <v>2237</v>
      </c>
      <c r="C77" s="44">
        <v>7021455</v>
      </c>
      <c r="D77" s="44">
        <v>8396186</v>
      </c>
      <c r="E77" s="44">
        <f t="shared" si="9"/>
        <v>8396186</v>
      </c>
      <c r="F77" s="44">
        <v>7321959</v>
      </c>
      <c r="G77" s="44">
        <v>7186445</v>
      </c>
      <c r="H77" s="44">
        <f t="shared" si="10"/>
        <v>7186445</v>
      </c>
      <c r="I77" s="44">
        <f t="shared" si="11"/>
        <v>7321959</v>
      </c>
      <c r="J77" s="68">
        <f t="shared" si="12"/>
        <v>1</v>
      </c>
      <c r="K77" s="68">
        <f t="shared" si="13"/>
        <v>1</v>
      </c>
      <c r="L77" s="44">
        <f t="shared" si="14"/>
        <v>1209741</v>
      </c>
      <c r="M77" s="67">
        <f t="shared" si="15"/>
        <v>1</v>
      </c>
      <c r="N77">
        <f t="shared" si="16"/>
        <v>999</v>
      </c>
      <c r="O77" s="44">
        <f t="shared" si="17"/>
        <v>1374731</v>
      </c>
    </row>
    <row r="78" spans="1:15" x14ac:dyDescent="0.3">
      <c r="A78" s="46" t="s">
        <v>157</v>
      </c>
      <c r="B78" t="s">
        <v>2238</v>
      </c>
      <c r="C78" s="44">
        <v>76393047</v>
      </c>
      <c r="D78" s="44">
        <v>76047889</v>
      </c>
      <c r="E78" s="44">
        <f t="shared" si="9"/>
        <v>76393047</v>
      </c>
      <c r="F78" s="44">
        <v>65484162</v>
      </c>
      <c r="G78" s="44">
        <v>63807748</v>
      </c>
      <c r="H78" s="44">
        <f t="shared" si="10"/>
        <v>76393047</v>
      </c>
      <c r="I78" s="44">
        <f t="shared" si="11"/>
        <v>76393047</v>
      </c>
      <c r="J78" s="68">
        <f t="shared" si="12"/>
        <v>0.99548181394047552</v>
      </c>
      <c r="K78" s="68">
        <f t="shared" si="13"/>
        <v>0.85720055124912087</v>
      </c>
      <c r="L78" s="44">
        <f t="shared" si="14"/>
        <v>0</v>
      </c>
      <c r="M78" s="67">
        <f t="shared" si="15"/>
        <v>0.83525596249616796</v>
      </c>
      <c r="N78" t="str">
        <f t="shared" si="16"/>
        <v xml:space="preserve"> </v>
      </c>
      <c r="O78" s="44">
        <f t="shared" si="17"/>
        <v>0</v>
      </c>
    </row>
    <row r="79" spans="1:15" x14ac:dyDescent="0.3">
      <c r="A79" s="46" t="s">
        <v>161</v>
      </c>
      <c r="B79" t="s">
        <v>2239</v>
      </c>
      <c r="C79" s="44">
        <v>24363492</v>
      </c>
      <c r="D79" s="44">
        <v>27573423</v>
      </c>
      <c r="E79" s="44">
        <f t="shared" si="9"/>
        <v>27573423</v>
      </c>
      <c r="F79" s="44">
        <v>22160907</v>
      </c>
      <c r="G79" s="44">
        <v>21965334</v>
      </c>
      <c r="H79" s="44">
        <f t="shared" si="10"/>
        <v>24363492</v>
      </c>
      <c r="I79" s="44">
        <f t="shared" si="11"/>
        <v>24363492</v>
      </c>
      <c r="J79" s="68">
        <f t="shared" si="12"/>
        <v>1</v>
      </c>
      <c r="K79" s="68">
        <f t="shared" si="13"/>
        <v>0.90959485610683399</v>
      </c>
      <c r="L79" s="44">
        <f t="shared" si="14"/>
        <v>3209931</v>
      </c>
      <c r="M79" s="67">
        <f t="shared" si="15"/>
        <v>0.90156755854210058</v>
      </c>
      <c r="N79" t="str">
        <f t="shared" si="16"/>
        <v xml:space="preserve"> </v>
      </c>
      <c r="O79" s="44">
        <f t="shared" si="17"/>
        <v>3209931</v>
      </c>
    </row>
    <row r="80" spans="1:15" x14ac:dyDescent="0.3">
      <c r="A80" s="46" t="s">
        <v>159</v>
      </c>
      <c r="B80" t="s">
        <v>1497</v>
      </c>
      <c r="C80" s="44">
        <v>10624786</v>
      </c>
      <c r="D80" s="44">
        <v>9758636</v>
      </c>
      <c r="E80" s="44">
        <f t="shared" si="9"/>
        <v>10624786</v>
      </c>
      <c r="F80" s="44">
        <v>7725610</v>
      </c>
      <c r="G80" s="44">
        <v>7598820</v>
      </c>
      <c r="H80" s="44">
        <f t="shared" si="10"/>
        <v>10624786</v>
      </c>
      <c r="I80" s="44">
        <f t="shared" si="11"/>
        <v>10624786</v>
      </c>
      <c r="J80" s="68">
        <f t="shared" si="12"/>
        <v>0.91847835805822353</v>
      </c>
      <c r="K80" s="68">
        <f t="shared" si="13"/>
        <v>0.72713088056550035</v>
      </c>
      <c r="L80" s="44">
        <f t="shared" si="14"/>
        <v>0</v>
      </c>
      <c r="M80" s="67">
        <f t="shared" si="15"/>
        <v>0.715197463741858</v>
      </c>
      <c r="N80" t="str">
        <f t="shared" si="16"/>
        <v xml:space="preserve"> </v>
      </c>
      <c r="O80" s="44">
        <f t="shared" si="17"/>
        <v>0</v>
      </c>
    </row>
    <row r="81" spans="1:15" x14ac:dyDescent="0.3">
      <c r="A81" s="46" t="s">
        <v>164</v>
      </c>
      <c r="B81" t="s">
        <v>2240</v>
      </c>
      <c r="C81" s="44">
        <v>7251466</v>
      </c>
      <c r="D81" s="44">
        <v>9377612</v>
      </c>
      <c r="E81" s="44">
        <f t="shared" si="9"/>
        <v>9377612</v>
      </c>
      <c r="F81" s="44">
        <v>7792989</v>
      </c>
      <c r="G81" s="44">
        <v>7527836</v>
      </c>
      <c r="H81" s="44">
        <f t="shared" si="10"/>
        <v>7527836</v>
      </c>
      <c r="I81" s="44">
        <f t="shared" si="11"/>
        <v>7792989</v>
      </c>
      <c r="J81" s="68">
        <f t="shared" si="12"/>
        <v>1</v>
      </c>
      <c r="K81" s="68">
        <f t="shared" si="13"/>
        <v>1</v>
      </c>
      <c r="L81" s="44">
        <f t="shared" si="14"/>
        <v>1849776</v>
      </c>
      <c r="M81" s="67">
        <f t="shared" si="15"/>
        <v>1</v>
      </c>
      <c r="N81">
        <f t="shared" si="16"/>
        <v>999</v>
      </c>
      <c r="O81" s="44">
        <f t="shared" si="17"/>
        <v>2126146</v>
      </c>
    </row>
    <row r="82" spans="1:15" x14ac:dyDescent="0.3">
      <c r="A82" s="46" t="s">
        <v>166</v>
      </c>
      <c r="B82" t="s">
        <v>1499</v>
      </c>
      <c r="C82" s="44">
        <v>8649538</v>
      </c>
      <c r="D82" s="44">
        <v>10120061</v>
      </c>
      <c r="E82" s="44">
        <f t="shared" si="9"/>
        <v>10120061</v>
      </c>
      <c r="F82" s="44">
        <v>8662449</v>
      </c>
      <c r="G82" s="44">
        <v>8424076</v>
      </c>
      <c r="H82" s="44">
        <f t="shared" si="10"/>
        <v>8649538</v>
      </c>
      <c r="I82" s="44">
        <f t="shared" si="11"/>
        <v>8662449</v>
      </c>
      <c r="J82" s="68">
        <f t="shared" si="12"/>
        <v>1</v>
      </c>
      <c r="K82" s="68">
        <f t="shared" si="13"/>
        <v>1</v>
      </c>
      <c r="L82" s="44">
        <f t="shared" si="14"/>
        <v>1470523</v>
      </c>
      <c r="M82" s="67">
        <f t="shared" si="15"/>
        <v>0.9739336366867225</v>
      </c>
      <c r="N82" t="str">
        <f t="shared" si="16"/>
        <v xml:space="preserve"> </v>
      </c>
      <c r="O82" s="44">
        <f t="shared" si="17"/>
        <v>1470523</v>
      </c>
    </row>
    <row r="83" spans="1:15" x14ac:dyDescent="0.3">
      <c r="A83" s="46" t="s">
        <v>170</v>
      </c>
      <c r="B83" t="s">
        <v>2241</v>
      </c>
      <c r="C83" s="44">
        <v>11216571</v>
      </c>
      <c r="D83" s="44">
        <v>14080149</v>
      </c>
      <c r="E83" s="44">
        <f t="shared" si="9"/>
        <v>14080149</v>
      </c>
      <c r="F83" s="44">
        <v>11910249</v>
      </c>
      <c r="G83" s="44">
        <v>11624109</v>
      </c>
      <c r="H83" s="44">
        <f t="shared" si="10"/>
        <v>11624109</v>
      </c>
      <c r="I83" s="44">
        <f t="shared" si="11"/>
        <v>11910249</v>
      </c>
      <c r="J83" s="68">
        <f t="shared" si="12"/>
        <v>1</v>
      </c>
      <c r="K83" s="68">
        <f t="shared" si="13"/>
        <v>1</v>
      </c>
      <c r="L83" s="44">
        <f t="shared" si="14"/>
        <v>2456040</v>
      </c>
      <c r="M83" s="67">
        <f t="shared" si="15"/>
        <v>1</v>
      </c>
      <c r="N83">
        <f t="shared" si="16"/>
        <v>999</v>
      </c>
      <c r="O83" s="44">
        <f t="shared" si="17"/>
        <v>2863578</v>
      </c>
    </row>
    <row r="84" spans="1:15" x14ac:dyDescent="0.3">
      <c r="A84" s="46" t="s">
        <v>178</v>
      </c>
      <c r="B84" t="s">
        <v>2242</v>
      </c>
      <c r="C84" s="44">
        <v>11286917</v>
      </c>
      <c r="D84" s="44">
        <v>12869360</v>
      </c>
      <c r="E84" s="44">
        <f t="shared" si="9"/>
        <v>12869360</v>
      </c>
      <c r="F84" s="44">
        <v>11194022</v>
      </c>
      <c r="G84" s="44">
        <v>10854095</v>
      </c>
      <c r="H84" s="44">
        <f t="shared" si="10"/>
        <v>11286917</v>
      </c>
      <c r="I84" s="44">
        <f t="shared" si="11"/>
        <v>11286917</v>
      </c>
      <c r="J84" s="68">
        <f t="shared" si="12"/>
        <v>1</v>
      </c>
      <c r="K84" s="68">
        <f t="shared" si="13"/>
        <v>0.99176967457100995</v>
      </c>
      <c r="L84" s="44">
        <f t="shared" si="14"/>
        <v>1582443</v>
      </c>
      <c r="M84" s="67">
        <f t="shared" si="15"/>
        <v>0.96165277019402196</v>
      </c>
      <c r="N84" t="str">
        <f t="shared" si="16"/>
        <v xml:space="preserve"> </v>
      </c>
      <c r="O84" s="44">
        <f t="shared" si="17"/>
        <v>1582443</v>
      </c>
    </row>
    <row r="85" spans="1:15" x14ac:dyDescent="0.3">
      <c r="A85" s="46" t="s">
        <v>172</v>
      </c>
      <c r="B85" t="s">
        <v>2243</v>
      </c>
      <c r="C85" s="44">
        <v>20529786</v>
      </c>
      <c r="D85" s="44">
        <v>22504920</v>
      </c>
      <c r="E85" s="44">
        <f t="shared" si="9"/>
        <v>22504920</v>
      </c>
      <c r="F85" s="44">
        <v>19282847</v>
      </c>
      <c r="G85" s="44">
        <v>18930783</v>
      </c>
      <c r="H85" s="44">
        <f t="shared" si="10"/>
        <v>20529786</v>
      </c>
      <c r="I85" s="44">
        <f t="shared" si="11"/>
        <v>20529786</v>
      </c>
      <c r="J85" s="68">
        <f t="shared" si="12"/>
        <v>1</v>
      </c>
      <c r="K85" s="68">
        <f t="shared" si="13"/>
        <v>0.93926195821037783</v>
      </c>
      <c r="L85" s="44">
        <f t="shared" si="14"/>
        <v>1975134</v>
      </c>
      <c r="M85" s="67">
        <f t="shared" si="15"/>
        <v>0.92211302153855867</v>
      </c>
      <c r="N85" t="str">
        <f t="shared" si="16"/>
        <v xml:space="preserve"> </v>
      </c>
      <c r="O85" s="44">
        <f t="shared" si="17"/>
        <v>1975134</v>
      </c>
    </row>
    <row r="86" spans="1:15" x14ac:dyDescent="0.3">
      <c r="A86" s="46" t="s">
        <v>168</v>
      </c>
      <c r="B86" t="s">
        <v>1503</v>
      </c>
      <c r="C86" s="44">
        <v>2970960</v>
      </c>
      <c r="D86" s="44">
        <v>5844703</v>
      </c>
      <c r="E86" s="44">
        <f t="shared" si="9"/>
        <v>5844703</v>
      </c>
      <c r="F86" s="44">
        <v>4709376</v>
      </c>
      <c r="G86" s="44">
        <v>4642487</v>
      </c>
      <c r="H86" s="44">
        <f t="shared" si="10"/>
        <v>4642487</v>
      </c>
      <c r="I86" s="44">
        <f t="shared" si="11"/>
        <v>4709376</v>
      </c>
      <c r="J86" s="68">
        <f t="shared" si="12"/>
        <v>1</v>
      </c>
      <c r="K86" s="68">
        <f t="shared" si="13"/>
        <v>1</v>
      </c>
      <c r="L86" s="44">
        <f t="shared" si="14"/>
        <v>1202216</v>
      </c>
      <c r="M86" s="67">
        <f t="shared" si="15"/>
        <v>1</v>
      </c>
      <c r="N86">
        <f t="shared" si="16"/>
        <v>999</v>
      </c>
      <c r="O86" s="44">
        <f t="shared" si="17"/>
        <v>2873743</v>
      </c>
    </row>
    <row r="87" spans="1:15" x14ac:dyDescent="0.3">
      <c r="A87" s="46" t="s">
        <v>174</v>
      </c>
      <c r="B87" t="s">
        <v>2244</v>
      </c>
      <c r="C87" s="44">
        <v>10054572</v>
      </c>
      <c r="D87" s="44">
        <v>11118596</v>
      </c>
      <c r="E87" s="44">
        <f t="shared" si="9"/>
        <v>11118596</v>
      </c>
      <c r="F87" s="44">
        <v>9473343</v>
      </c>
      <c r="G87" s="44">
        <v>9231648</v>
      </c>
      <c r="H87" s="44">
        <f t="shared" si="10"/>
        <v>10054572</v>
      </c>
      <c r="I87" s="44">
        <f t="shared" si="11"/>
        <v>10054572</v>
      </c>
      <c r="J87" s="68">
        <f t="shared" si="12"/>
        <v>1</v>
      </c>
      <c r="K87" s="68">
        <f t="shared" si="13"/>
        <v>0.94219256672486906</v>
      </c>
      <c r="L87" s="44">
        <f t="shared" si="14"/>
        <v>1064024</v>
      </c>
      <c r="M87" s="67">
        <f t="shared" si="15"/>
        <v>0.91815424863435258</v>
      </c>
      <c r="N87" t="str">
        <f t="shared" si="16"/>
        <v xml:space="preserve"> </v>
      </c>
      <c r="O87" s="44">
        <f t="shared" si="17"/>
        <v>1064024</v>
      </c>
    </row>
    <row r="88" spans="1:15" x14ac:dyDescent="0.3">
      <c r="A88" s="46" t="s">
        <v>176</v>
      </c>
      <c r="B88" t="s">
        <v>1505</v>
      </c>
      <c r="C88" s="44">
        <v>20099426</v>
      </c>
      <c r="D88" s="44">
        <v>20923795</v>
      </c>
      <c r="E88" s="44">
        <f t="shared" si="9"/>
        <v>20923795</v>
      </c>
      <c r="F88" s="44">
        <v>18096411</v>
      </c>
      <c r="G88" s="44">
        <v>17697072</v>
      </c>
      <c r="H88" s="44">
        <f t="shared" si="10"/>
        <v>20099426</v>
      </c>
      <c r="I88" s="44">
        <f t="shared" si="11"/>
        <v>20099426</v>
      </c>
      <c r="J88" s="68">
        <f t="shared" si="12"/>
        <v>1</v>
      </c>
      <c r="K88" s="68">
        <f t="shared" si="13"/>
        <v>0.90034466655913459</v>
      </c>
      <c r="L88" s="44">
        <f t="shared" si="14"/>
        <v>824369</v>
      </c>
      <c r="M88" s="67">
        <f t="shared" si="15"/>
        <v>0.88047648723898886</v>
      </c>
      <c r="N88" t="str">
        <f t="shared" si="16"/>
        <v xml:space="preserve"> </v>
      </c>
      <c r="O88" s="44">
        <f t="shared" si="17"/>
        <v>824369</v>
      </c>
    </row>
    <row r="89" spans="1:15" x14ac:dyDescent="0.3">
      <c r="A89" s="46" t="s">
        <v>181</v>
      </c>
      <c r="B89" t="s">
        <v>1506</v>
      </c>
      <c r="C89" s="44">
        <v>10223164</v>
      </c>
      <c r="D89" s="44">
        <v>12717634</v>
      </c>
      <c r="E89" s="44">
        <f t="shared" si="9"/>
        <v>12717634</v>
      </c>
      <c r="F89" s="44">
        <v>11490520</v>
      </c>
      <c r="G89" s="44">
        <v>11329628</v>
      </c>
      <c r="H89" s="44">
        <f t="shared" si="10"/>
        <v>11329628</v>
      </c>
      <c r="I89" s="44">
        <f t="shared" si="11"/>
        <v>11490520</v>
      </c>
      <c r="J89" s="68">
        <f t="shared" si="12"/>
        <v>1</v>
      </c>
      <c r="K89" s="68">
        <f t="shared" si="13"/>
        <v>1</v>
      </c>
      <c r="L89" s="44">
        <f t="shared" si="14"/>
        <v>1388006</v>
      </c>
      <c r="M89" s="67">
        <f t="shared" si="15"/>
        <v>1</v>
      </c>
      <c r="N89">
        <f t="shared" si="16"/>
        <v>999</v>
      </c>
      <c r="O89" s="44">
        <f t="shared" si="17"/>
        <v>2494470</v>
      </c>
    </row>
    <row r="90" spans="1:15" x14ac:dyDescent="0.3">
      <c r="A90" s="46" t="s">
        <v>183</v>
      </c>
      <c r="B90" t="s">
        <v>2245</v>
      </c>
      <c r="C90" s="44">
        <v>15212138</v>
      </c>
      <c r="D90" s="44">
        <v>16652203</v>
      </c>
      <c r="E90" s="44">
        <f t="shared" si="9"/>
        <v>16652203</v>
      </c>
      <c r="F90" s="44">
        <v>15032160</v>
      </c>
      <c r="G90" s="44">
        <v>13455767</v>
      </c>
      <c r="H90" s="44">
        <f t="shared" si="10"/>
        <v>15212138</v>
      </c>
      <c r="I90" s="44">
        <f t="shared" si="11"/>
        <v>15212138</v>
      </c>
      <c r="J90" s="68">
        <f t="shared" si="12"/>
        <v>1</v>
      </c>
      <c r="K90" s="68">
        <f t="shared" si="13"/>
        <v>0.988168789949184</v>
      </c>
      <c r="L90" s="44">
        <f t="shared" si="14"/>
        <v>1440065</v>
      </c>
      <c r="M90" s="67">
        <f t="shared" si="15"/>
        <v>0.88454147602394873</v>
      </c>
      <c r="N90" t="str">
        <f t="shared" si="16"/>
        <v xml:space="preserve"> </v>
      </c>
      <c r="O90" s="44">
        <f t="shared" si="17"/>
        <v>1440065</v>
      </c>
    </row>
    <row r="91" spans="1:15" x14ac:dyDescent="0.3">
      <c r="A91" s="46" t="s">
        <v>187</v>
      </c>
      <c r="B91" t="s">
        <v>2246</v>
      </c>
      <c r="C91" s="44">
        <v>14741864</v>
      </c>
      <c r="D91" s="44">
        <v>15312544</v>
      </c>
      <c r="E91" s="44">
        <f t="shared" si="9"/>
        <v>15312544</v>
      </c>
      <c r="F91" s="44">
        <v>13696863</v>
      </c>
      <c r="G91" s="44">
        <v>12342263</v>
      </c>
      <c r="H91" s="44">
        <f t="shared" si="10"/>
        <v>14741864</v>
      </c>
      <c r="I91" s="44">
        <f t="shared" si="11"/>
        <v>14741864</v>
      </c>
      <c r="J91" s="68">
        <f t="shared" si="12"/>
        <v>1</v>
      </c>
      <c r="K91" s="68">
        <f t="shared" si="13"/>
        <v>0.92911337399395355</v>
      </c>
      <c r="L91" s="44">
        <f t="shared" si="14"/>
        <v>570680</v>
      </c>
      <c r="M91" s="67">
        <f t="shared" si="15"/>
        <v>0.83722540107546783</v>
      </c>
      <c r="N91" t="str">
        <f t="shared" si="16"/>
        <v xml:space="preserve"> </v>
      </c>
      <c r="O91" s="44">
        <f t="shared" si="17"/>
        <v>570680</v>
      </c>
    </row>
    <row r="92" spans="1:15" x14ac:dyDescent="0.3">
      <c r="A92" s="46" t="s">
        <v>185</v>
      </c>
      <c r="B92" t="s">
        <v>2247</v>
      </c>
      <c r="C92" s="44">
        <v>3546604</v>
      </c>
      <c r="D92" s="44">
        <v>3850176</v>
      </c>
      <c r="E92" s="44">
        <f t="shared" si="9"/>
        <v>3850176</v>
      </c>
      <c r="F92" s="44">
        <v>3302198</v>
      </c>
      <c r="G92" s="44">
        <v>3217401</v>
      </c>
      <c r="H92" s="44">
        <f t="shared" si="10"/>
        <v>3546604</v>
      </c>
      <c r="I92" s="44">
        <f t="shared" si="11"/>
        <v>3546604</v>
      </c>
      <c r="J92" s="68">
        <f t="shared" si="12"/>
        <v>1</v>
      </c>
      <c r="K92" s="68">
        <f t="shared" si="13"/>
        <v>0.93108731620445928</v>
      </c>
      <c r="L92" s="44">
        <f t="shared" si="14"/>
        <v>303572</v>
      </c>
      <c r="M92" s="67">
        <f t="shared" si="15"/>
        <v>0.90717796517457261</v>
      </c>
      <c r="N92" t="str">
        <f t="shared" si="16"/>
        <v xml:space="preserve"> </v>
      </c>
      <c r="O92" s="44">
        <f t="shared" si="17"/>
        <v>303572</v>
      </c>
    </row>
    <row r="93" spans="1:15" x14ac:dyDescent="0.3">
      <c r="A93" s="46" t="s">
        <v>189</v>
      </c>
      <c r="B93" t="s">
        <v>1510</v>
      </c>
      <c r="C93" s="44">
        <v>9866538</v>
      </c>
      <c r="D93" s="44">
        <v>12612701</v>
      </c>
      <c r="E93" s="44">
        <f t="shared" si="9"/>
        <v>12612701</v>
      </c>
      <c r="F93" s="44">
        <v>11390089</v>
      </c>
      <c r="G93" s="44">
        <v>11132418</v>
      </c>
      <c r="H93" s="44">
        <f t="shared" si="10"/>
        <v>11132418</v>
      </c>
      <c r="I93" s="44">
        <f t="shared" si="11"/>
        <v>11390089</v>
      </c>
      <c r="J93" s="68">
        <f t="shared" si="12"/>
        <v>1</v>
      </c>
      <c r="K93" s="68">
        <f t="shared" si="13"/>
        <v>1</v>
      </c>
      <c r="L93" s="44">
        <f t="shared" si="14"/>
        <v>1480283</v>
      </c>
      <c r="M93" s="67">
        <f t="shared" si="15"/>
        <v>1</v>
      </c>
      <c r="N93">
        <f t="shared" si="16"/>
        <v>999</v>
      </c>
      <c r="O93" s="44">
        <f t="shared" si="17"/>
        <v>2746163</v>
      </c>
    </row>
    <row r="94" spans="1:15" x14ac:dyDescent="0.3">
      <c r="A94" s="46" t="s">
        <v>191</v>
      </c>
      <c r="B94" t="s">
        <v>2248</v>
      </c>
      <c r="C94" s="44">
        <v>17861480</v>
      </c>
      <c r="D94" s="44">
        <v>21043632</v>
      </c>
      <c r="E94" s="44">
        <f t="shared" si="9"/>
        <v>21043632</v>
      </c>
      <c r="F94" s="44">
        <v>18663800</v>
      </c>
      <c r="G94" s="44">
        <v>18252049</v>
      </c>
      <c r="H94" s="44">
        <f t="shared" si="10"/>
        <v>18252049</v>
      </c>
      <c r="I94" s="44">
        <f t="shared" si="11"/>
        <v>18663800</v>
      </c>
      <c r="J94" s="68">
        <f t="shared" si="12"/>
        <v>1</v>
      </c>
      <c r="K94" s="68">
        <f t="shared" si="13"/>
        <v>1</v>
      </c>
      <c r="L94" s="44">
        <f t="shared" si="14"/>
        <v>2791583</v>
      </c>
      <c r="M94" s="67">
        <f t="shared" si="15"/>
        <v>1</v>
      </c>
      <c r="N94">
        <f t="shared" si="16"/>
        <v>999</v>
      </c>
      <c r="O94" s="44">
        <f t="shared" si="17"/>
        <v>3182152</v>
      </c>
    </row>
    <row r="95" spans="1:15" x14ac:dyDescent="0.3">
      <c r="A95" s="46" t="s">
        <v>193</v>
      </c>
      <c r="B95" t="s">
        <v>2249</v>
      </c>
      <c r="C95" s="44">
        <v>14426892</v>
      </c>
      <c r="D95" s="44">
        <v>17076756</v>
      </c>
      <c r="E95" s="44">
        <f t="shared" si="9"/>
        <v>17076756</v>
      </c>
      <c r="F95" s="44">
        <v>14602910</v>
      </c>
      <c r="G95" s="44">
        <v>14492878</v>
      </c>
      <c r="H95" s="44">
        <f t="shared" si="10"/>
        <v>14492878</v>
      </c>
      <c r="I95" s="44">
        <f t="shared" si="11"/>
        <v>14602910</v>
      </c>
      <c r="J95" s="68">
        <f t="shared" si="12"/>
        <v>1</v>
      </c>
      <c r="K95" s="68">
        <f t="shared" si="13"/>
        <v>1</v>
      </c>
      <c r="L95" s="44">
        <f t="shared" si="14"/>
        <v>2583878</v>
      </c>
      <c r="M95" s="67">
        <f t="shared" si="15"/>
        <v>1</v>
      </c>
      <c r="N95">
        <f t="shared" si="16"/>
        <v>999</v>
      </c>
      <c r="O95" s="44">
        <f t="shared" si="17"/>
        <v>2649864</v>
      </c>
    </row>
    <row r="96" spans="1:15" x14ac:dyDescent="0.3">
      <c r="A96" s="46" t="s">
        <v>195</v>
      </c>
      <c r="B96" t="s">
        <v>2250</v>
      </c>
      <c r="C96" s="44">
        <v>13248629</v>
      </c>
      <c r="D96" s="44">
        <v>17906726</v>
      </c>
      <c r="E96" s="44">
        <f t="shared" si="9"/>
        <v>17906726</v>
      </c>
      <c r="F96" s="44">
        <v>16677492</v>
      </c>
      <c r="G96" s="44">
        <v>15129949</v>
      </c>
      <c r="H96" s="44">
        <f t="shared" si="10"/>
        <v>15129949</v>
      </c>
      <c r="I96" s="44">
        <f t="shared" si="11"/>
        <v>16677492</v>
      </c>
      <c r="J96" s="68">
        <f t="shared" si="12"/>
        <v>1</v>
      </c>
      <c r="K96" s="68">
        <f t="shared" si="13"/>
        <v>1</v>
      </c>
      <c r="L96" s="44">
        <f t="shared" si="14"/>
        <v>2776777</v>
      </c>
      <c r="M96" s="67">
        <f t="shared" si="15"/>
        <v>1</v>
      </c>
      <c r="N96">
        <f t="shared" si="16"/>
        <v>999</v>
      </c>
      <c r="O96" s="44">
        <f t="shared" si="17"/>
        <v>4658097</v>
      </c>
    </row>
    <row r="97" spans="1:15" x14ac:dyDescent="0.3">
      <c r="A97" s="46" t="s">
        <v>208</v>
      </c>
      <c r="B97" t="s">
        <v>1514</v>
      </c>
      <c r="C97" s="44">
        <v>4968539</v>
      </c>
      <c r="D97" s="44">
        <v>8517922</v>
      </c>
      <c r="E97" s="44">
        <f t="shared" si="9"/>
        <v>8517922</v>
      </c>
      <c r="F97" s="44">
        <v>7543862</v>
      </c>
      <c r="G97" s="44">
        <v>7378753</v>
      </c>
      <c r="H97" s="44">
        <f t="shared" si="10"/>
        <v>7378753</v>
      </c>
      <c r="I97" s="44">
        <f t="shared" si="11"/>
        <v>7543862</v>
      </c>
      <c r="J97" s="68">
        <f t="shared" si="12"/>
        <v>1</v>
      </c>
      <c r="K97" s="68">
        <f t="shared" si="13"/>
        <v>1</v>
      </c>
      <c r="L97" s="44">
        <f t="shared" si="14"/>
        <v>1139169</v>
      </c>
      <c r="M97" s="67">
        <f t="shared" si="15"/>
        <v>1</v>
      </c>
      <c r="N97">
        <f t="shared" si="16"/>
        <v>999</v>
      </c>
      <c r="O97" s="44">
        <f t="shared" si="17"/>
        <v>3549383</v>
      </c>
    </row>
    <row r="98" spans="1:15" x14ac:dyDescent="0.3">
      <c r="A98" s="46" t="s">
        <v>200</v>
      </c>
      <c r="B98" t="s">
        <v>2251</v>
      </c>
      <c r="C98" s="44">
        <v>2363166</v>
      </c>
      <c r="D98" s="44">
        <v>4187602</v>
      </c>
      <c r="E98" s="44">
        <f t="shared" si="9"/>
        <v>4187602</v>
      </c>
      <c r="F98" s="44">
        <v>3686070</v>
      </c>
      <c r="G98" s="44">
        <v>3675640</v>
      </c>
      <c r="H98" s="44">
        <f t="shared" si="10"/>
        <v>3675640</v>
      </c>
      <c r="I98" s="44">
        <f t="shared" si="11"/>
        <v>3686070</v>
      </c>
      <c r="J98" s="68">
        <f t="shared" si="12"/>
        <v>1</v>
      </c>
      <c r="K98" s="68">
        <f t="shared" si="13"/>
        <v>1</v>
      </c>
      <c r="L98" s="44">
        <f t="shared" si="14"/>
        <v>511962</v>
      </c>
      <c r="M98" s="67">
        <f t="shared" si="15"/>
        <v>1</v>
      </c>
      <c r="N98">
        <f t="shared" si="16"/>
        <v>999</v>
      </c>
      <c r="O98" s="44">
        <f t="shared" si="17"/>
        <v>1824436</v>
      </c>
    </row>
    <row r="99" spans="1:15" x14ac:dyDescent="0.3">
      <c r="A99" s="46" t="s">
        <v>198</v>
      </c>
      <c r="B99" t="s">
        <v>2252</v>
      </c>
      <c r="C99" s="44">
        <v>4198160</v>
      </c>
      <c r="D99" s="44">
        <v>5753625</v>
      </c>
      <c r="E99" s="44">
        <f t="shared" si="9"/>
        <v>5753625</v>
      </c>
      <c r="F99" s="44">
        <v>4853902</v>
      </c>
      <c r="G99" s="44">
        <v>4814072</v>
      </c>
      <c r="H99" s="44">
        <f t="shared" si="10"/>
        <v>4814072</v>
      </c>
      <c r="I99" s="44">
        <f t="shared" si="11"/>
        <v>4853902</v>
      </c>
      <c r="J99" s="68">
        <f t="shared" si="12"/>
        <v>1</v>
      </c>
      <c r="K99" s="68">
        <f t="shared" si="13"/>
        <v>1</v>
      </c>
      <c r="L99" s="44">
        <f t="shared" si="14"/>
        <v>939553</v>
      </c>
      <c r="M99" s="67">
        <f t="shared" si="15"/>
        <v>1</v>
      </c>
      <c r="N99">
        <f t="shared" si="16"/>
        <v>999</v>
      </c>
      <c r="O99" s="44">
        <f t="shared" si="17"/>
        <v>1555465</v>
      </c>
    </row>
    <row r="100" spans="1:15" x14ac:dyDescent="0.3">
      <c r="A100" s="46" t="s">
        <v>202</v>
      </c>
      <c r="B100" t="s">
        <v>2253</v>
      </c>
      <c r="C100" s="44">
        <v>12867337</v>
      </c>
      <c r="D100" s="44">
        <v>17841334</v>
      </c>
      <c r="E100" s="44">
        <f t="shared" si="9"/>
        <v>17841334</v>
      </c>
      <c r="F100" s="44">
        <v>16593607</v>
      </c>
      <c r="G100" s="44">
        <v>16217663</v>
      </c>
      <c r="H100" s="44">
        <f t="shared" si="10"/>
        <v>16217663</v>
      </c>
      <c r="I100" s="44">
        <f t="shared" si="11"/>
        <v>16593607</v>
      </c>
      <c r="J100" s="68">
        <f t="shared" si="12"/>
        <v>1</v>
      </c>
      <c r="K100" s="68">
        <f t="shared" si="13"/>
        <v>1</v>
      </c>
      <c r="L100" s="44">
        <f t="shared" si="14"/>
        <v>1623671</v>
      </c>
      <c r="M100" s="67">
        <f t="shared" si="15"/>
        <v>1</v>
      </c>
      <c r="N100">
        <f t="shared" si="16"/>
        <v>999</v>
      </c>
      <c r="O100" s="44">
        <f t="shared" si="17"/>
        <v>4973997</v>
      </c>
    </row>
    <row r="101" spans="1:15" x14ac:dyDescent="0.3">
      <c r="A101" s="46" t="s">
        <v>204</v>
      </c>
      <c r="B101" t="s">
        <v>2254</v>
      </c>
      <c r="C101" s="44">
        <v>10459001</v>
      </c>
      <c r="D101" s="44">
        <v>12417111</v>
      </c>
      <c r="E101" s="44">
        <f t="shared" si="9"/>
        <v>12417111</v>
      </c>
      <c r="F101" s="44">
        <v>10834484</v>
      </c>
      <c r="G101" s="44">
        <v>10803852</v>
      </c>
      <c r="H101" s="44">
        <f t="shared" si="10"/>
        <v>10803852</v>
      </c>
      <c r="I101" s="44">
        <f t="shared" si="11"/>
        <v>10834484</v>
      </c>
      <c r="J101" s="68">
        <f t="shared" si="12"/>
        <v>1</v>
      </c>
      <c r="K101" s="68">
        <f t="shared" si="13"/>
        <v>1</v>
      </c>
      <c r="L101" s="44">
        <f t="shared" si="14"/>
        <v>1613259</v>
      </c>
      <c r="M101" s="67">
        <f t="shared" si="15"/>
        <v>1</v>
      </c>
      <c r="N101">
        <f t="shared" si="16"/>
        <v>999</v>
      </c>
      <c r="O101" s="44">
        <f t="shared" si="17"/>
        <v>1958110</v>
      </c>
    </row>
    <row r="102" spans="1:15" x14ac:dyDescent="0.3">
      <c r="A102" s="46" t="s">
        <v>206</v>
      </c>
      <c r="B102" t="s">
        <v>2255</v>
      </c>
      <c r="C102" s="44">
        <v>1498174</v>
      </c>
      <c r="D102" s="44">
        <v>2701688</v>
      </c>
      <c r="E102" s="44">
        <f t="shared" si="9"/>
        <v>2701688</v>
      </c>
      <c r="F102" s="44">
        <v>2352583</v>
      </c>
      <c r="G102" s="44">
        <v>2344167</v>
      </c>
      <c r="H102" s="44">
        <f t="shared" si="10"/>
        <v>2344167</v>
      </c>
      <c r="I102" s="44">
        <f t="shared" si="11"/>
        <v>2352583</v>
      </c>
      <c r="J102" s="68">
        <f t="shared" si="12"/>
        <v>1</v>
      </c>
      <c r="K102" s="68">
        <f t="shared" si="13"/>
        <v>1</v>
      </c>
      <c r="L102" s="44">
        <f t="shared" si="14"/>
        <v>357521</v>
      </c>
      <c r="M102" s="67">
        <f t="shared" si="15"/>
        <v>1</v>
      </c>
      <c r="N102">
        <f t="shared" si="16"/>
        <v>999</v>
      </c>
      <c r="O102" s="44">
        <f t="shared" si="17"/>
        <v>1203514</v>
      </c>
    </row>
    <row r="103" spans="1:15" x14ac:dyDescent="0.3">
      <c r="A103" s="46" t="s">
        <v>211</v>
      </c>
      <c r="B103" t="s">
        <v>2256</v>
      </c>
      <c r="C103" s="44">
        <v>9080217</v>
      </c>
      <c r="D103" s="44">
        <v>9228958</v>
      </c>
      <c r="E103" s="44">
        <f t="shared" si="9"/>
        <v>9228958</v>
      </c>
      <c r="F103" s="44">
        <v>8031388</v>
      </c>
      <c r="G103" s="44">
        <v>7776505</v>
      </c>
      <c r="H103" s="44">
        <f t="shared" si="10"/>
        <v>9080217</v>
      </c>
      <c r="I103" s="44">
        <f t="shared" si="11"/>
        <v>9080217</v>
      </c>
      <c r="J103" s="68">
        <f t="shared" si="12"/>
        <v>1</v>
      </c>
      <c r="K103" s="68">
        <f t="shared" si="13"/>
        <v>0.88449295870351996</v>
      </c>
      <c r="L103" s="44">
        <f t="shared" si="14"/>
        <v>148741</v>
      </c>
      <c r="M103" s="67">
        <f t="shared" si="15"/>
        <v>0.85642281456489422</v>
      </c>
      <c r="N103" t="str">
        <f t="shared" si="16"/>
        <v xml:space="preserve"> </v>
      </c>
      <c r="O103" s="44">
        <f t="shared" si="17"/>
        <v>148741</v>
      </c>
    </row>
    <row r="104" spans="1:15" x14ac:dyDescent="0.3">
      <c r="A104" s="46" t="s">
        <v>213</v>
      </c>
      <c r="B104" t="s">
        <v>2257</v>
      </c>
      <c r="C104" s="44">
        <v>24512627</v>
      </c>
      <c r="D104" s="44">
        <v>24292651</v>
      </c>
      <c r="E104" s="44">
        <f t="shared" si="9"/>
        <v>24512627</v>
      </c>
      <c r="F104" s="44">
        <v>21484608</v>
      </c>
      <c r="G104" s="44">
        <v>21260554</v>
      </c>
      <c r="H104" s="44">
        <f t="shared" si="10"/>
        <v>24512627</v>
      </c>
      <c r="I104" s="44">
        <f t="shared" si="11"/>
        <v>24512627</v>
      </c>
      <c r="J104" s="68">
        <f t="shared" si="12"/>
        <v>0.99102601283819969</v>
      </c>
      <c r="K104" s="68">
        <f t="shared" si="13"/>
        <v>0.87647105306175466</v>
      </c>
      <c r="L104" s="44">
        <f t="shared" si="14"/>
        <v>0</v>
      </c>
      <c r="M104" s="67">
        <f t="shared" si="15"/>
        <v>0.86733070266193824</v>
      </c>
      <c r="N104" t="str">
        <f t="shared" si="16"/>
        <v xml:space="preserve"> </v>
      </c>
      <c r="O104" s="44">
        <f t="shared" si="17"/>
        <v>0</v>
      </c>
    </row>
    <row r="105" spans="1:15" x14ac:dyDescent="0.3">
      <c r="A105" s="46" t="s">
        <v>219</v>
      </c>
      <c r="B105" t="s">
        <v>2258</v>
      </c>
      <c r="C105" s="44">
        <v>8565407</v>
      </c>
      <c r="D105" s="44">
        <v>7603355</v>
      </c>
      <c r="E105" s="44">
        <f t="shared" si="9"/>
        <v>8565407</v>
      </c>
      <c r="F105" s="44">
        <v>6508322</v>
      </c>
      <c r="G105" s="44">
        <v>6344428</v>
      </c>
      <c r="H105" s="44">
        <f t="shared" si="10"/>
        <v>8565407</v>
      </c>
      <c r="I105" s="44">
        <f t="shared" si="11"/>
        <v>8565407</v>
      </c>
      <c r="J105" s="68">
        <f t="shared" si="12"/>
        <v>0.88768169451842749</v>
      </c>
      <c r="K105" s="68">
        <f t="shared" si="13"/>
        <v>0.75983803221493151</v>
      </c>
      <c r="L105" s="44">
        <f t="shared" si="14"/>
        <v>0</v>
      </c>
      <c r="M105" s="67">
        <f t="shared" si="15"/>
        <v>0.74070362330710027</v>
      </c>
      <c r="N105" t="str">
        <f t="shared" si="16"/>
        <v xml:space="preserve"> </v>
      </c>
      <c r="O105" s="44">
        <f t="shared" si="17"/>
        <v>0</v>
      </c>
    </row>
    <row r="106" spans="1:15" x14ac:dyDescent="0.3">
      <c r="A106" s="46" t="s">
        <v>215</v>
      </c>
      <c r="B106" t="s">
        <v>2259</v>
      </c>
      <c r="C106" s="44">
        <v>17182128</v>
      </c>
      <c r="D106" s="44">
        <v>19194174</v>
      </c>
      <c r="E106" s="44">
        <f t="shared" si="9"/>
        <v>19194174</v>
      </c>
      <c r="F106" s="44">
        <v>16572162</v>
      </c>
      <c r="G106" s="44">
        <v>16177430</v>
      </c>
      <c r="H106" s="44">
        <f t="shared" si="10"/>
        <v>17182128</v>
      </c>
      <c r="I106" s="44">
        <f t="shared" si="11"/>
        <v>17182128</v>
      </c>
      <c r="J106" s="68">
        <f t="shared" si="12"/>
        <v>1</v>
      </c>
      <c r="K106" s="68">
        <f t="shared" si="13"/>
        <v>0.96449997346079597</v>
      </c>
      <c r="L106" s="44">
        <f t="shared" si="14"/>
        <v>2012046</v>
      </c>
      <c r="M106" s="67">
        <f t="shared" si="15"/>
        <v>0.94152656760559572</v>
      </c>
      <c r="N106" t="str">
        <f t="shared" si="16"/>
        <v xml:space="preserve"> </v>
      </c>
      <c r="O106" s="44">
        <f t="shared" si="17"/>
        <v>2012046</v>
      </c>
    </row>
    <row r="107" spans="1:15" x14ac:dyDescent="0.3">
      <c r="A107" s="46" t="s">
        <v>217</v>
      </c>
      <c r="B107" t="s">
        <v>2260</v>
      </c>
      <c r="C107" s="44">
        <v>10310681</v>
      </c>
      <c r="D107" s="44">
        <v>10854013</v>
      </c>
      <c r="E107" s="44">
        <f t="shared" si="9"/>
        <v>10854013</v>
      </c>
      <c r="F107" s="44">
        <v>9726920</v>
      </c>
      <c r="G107" s="44">
        <v>9488871</v>
      </c>
      <c r="H107" s="44">
        <f t="shared" si="10"/>
        <v>10310681</v>
      </c>
      <c r="I107" s="44">
        <f t="shared" si="11"/>
        <v>10310681</v>
      </c>
      <c r="J107" s="68">
        <f t="shared" si="12"/>
        <v>1</v>
      </c>
      <c r="K107" s="68">
        <f t="shared" si="13"/>
        <v>0.94338288615465848</v>
      </c>
      <c r="L107" s="44">
        <f t="shared" si="14"/>
        <v>543332</v>
      </c>
      <c r="M107" s="67">
        <f t="shared" si="15"/>
        <v>0.9202952743858529</v>
      </c>
      <c r="N107" t="str">
        <f t="shared" si="16"/>
        <v xml:space="preserve"> </v>
      </c>
      <c r="O107" s="44">
        <f t="shared" si="17"/>
        <v>543332</v>
      </c>
    </row>
    <row r="108" spans="1:15" x14ac:dyDescent="0.3">
      <c r="A108" s="46" t="s">
        <v>222</v>
      </c>
      <c r="B108" t="s">
        <v>2261</v>
      </c>
      <c r="C108" s="44">
        <v>49500</v>
      </c>
      <c r="D108" s="44">
        <v>930791</v>
      </c>
      <c r="E108" s="44">
        <f t="shared" si="9"/>
        <v>930791</v>
      </c>
      <c r="F108" s="44">
        <v>674913</v>
      </c>
      <c r="G108" s="44">
        <v>672621</v>
      </c>
      <c r="H108" s="44">
        <f t="shared" si="10"/>
        <v>672621</v>
      </c>
      <c r="I108" s="44">
        <f t="shared" si="11"/>
        <v>674913</v>
      </c>
      <c r="J108" s="68">
        <f t="shared" si="12"/>
        <v>1</v>
      </c>
      <c r="K108" s="68">
        <f t="shared" si="13"/>
        <v>1</v>
      </c>
      <c r="L108" s="44">
        <f t="shared" si="14"/>
        <v>258170</v>
      </c>
      <c r="M108" s="67">
        <f t="shared" si="15"/>
        <v>1</v>
      </c>
      <c r="N108">
        <f t="shared" si="16"/>
        <v>999</v>
      </c>
      <c r="O108" s="44">
        <f t="shared" si="17"/>
        <v>881291</v>
      </c>
    </row>
    <row r="109" spans="1:15" x14ac:dyDescent="0.3">
      <c r="A109" s="46" t="s">
        <v>228</v>
      </c>
      <c r="B109" t="s">
        <v>2262</v>
      </c>
      <c r="C109" s="44">
        <v>286910</v>
      </c>
      <c r="D109" s="44">
        <v>1636656</v>
      </c>
      <c r="E109" s="44">
        <f t="shared" si="9"/>
        <v>1636656</v>
      </c>
      <c r="F109" s="44">
        <v>1142678</v>
      </c>
      <c r="G109" s="44">
        <v>1124059</v>
      </c>
      <c r="H109" s="44">
        <f t="shared" si="10"/>
        <v>1124059</v>
      </c>
      <c r="I109" s="44">
        <f t="shared" si="11"/>
        <v>1142678</v>
      </c>
      <c r="J109" s="68">
        <f t="shared" si="12"/>
        <v>1</v>
      </c>
      <c r="K109" s="68">
        <f t="shared" si="13"/>
        <v>1</v>
      </c>
      <c r="L109" s="44">
        <f t="shared" si="14"/>
        <v>512597</v>
      </c>
      <c r="M109" s="67">
        <f t="shared" si="15"/>
        <v>1</v>
      </c>
      <c r="N109">
        <f t="shared" si="16"/>
        <v>999</v>
      </c>
      <c r="O109" s="44">
        <f t="shared" si="17"/>
        <v>1349746</v>
      </c>
    </row>
    <row r="110" spans="1:15" x14ac:dyDescent="0.3">
      <c r="A110" s="46" t="s">
        <v>224</v>
      </c>
      <c r="B110" t="s">
        <v>1527</v>
      </c>
      <c r="C110" s="44">
        <v>4288116</v>
      </c>
      <c r="D110" s="44">
        <v>4834866</v>
      </c>
      <c r="E110" s="44">
        <f t="shared" si="9"/>
        <v>4834866</v>
      </c>
      <c r="F110" s="44">
        <v>3998313</v>
      </c>
      <c r="G110" s="44">
        <v>3878744</v>
      </c>
      <c r="H110" s="44">
        <f t="shared" si="10"/>
        <v>4288116</v>
      </c>
      <c r="I110" s="44">
        <f t="shared" si="11"/>
        <v>4288116</v>
      </c>
      <c r="J110" s="68">
        <f t="shared" si="12"/>
        <v>1</v>
      </c>
      <c r="K110" s="68">
        <f t="shared" si="13"/>
        <v>0.93241717341601771</v>
      </c>
      <c r="L110" s="44">
        <f t="shared" si="14"/>
        <v>546750</v>
      </c>
      <c r="M110" s="67">
        <f t="shared" si="15"/>
        <v>0.90453336616826596</v>
      </c>
      <c r="N110" t="str">
        <f t="shared" si="16"/>
        <v xml:space="preserve"> </v>
      </c>
      <c r="O110" s="44">
        <f t="shared" si="17"/>
        <v>546750</v>
      </c>
    </row>
    <row r="111" spans="1:15" x14ac:dyDescent="0.3">
      <c r="A111" s="46" t="s">
        <v>226</v>
      </c>
      <c r="B111" t="s">
        <v>2263</v>
      </c>
      <c r="C111" s="44">
        <v>5612815</v>
      </c>
      <c r="D111" s="44">
        <v>6971121</v>
      </c>
      <c r="E111" s="44">
        <f t="shared" si="9"/>
        <v>6971121</v>
      </c>
      <c r="F111" s="44">
        <v>6135338</v>
      </c>
      <c r="G111" s="44">
        <v>6118187</v>
      </c>
      <c r="H111" s="44">
        <f t="shared" si="10"/>
        <v>6118187</v>
      </c>
      <c r="I111" s="44">
        <f t="shared" si="11"/>
        <v>6135338</v>
      </c>
      <c r="J111" s="68">
        <f t="shared" si="12"/>
        <v>1</v>
      </c>
      <c r="K111" s="68">
        <f t="shared" si="13"/>
        <v>1</v>
      </c>
      <c r="L111" s="44">
        <f t="shared" si="14"/>
        <v>852934</v>
      </c>
      <c r="M111" s="67">
        <f t="shared" si="15"/>
        <v>1</v>
      </c>
      <c r="N111">
        <f t="shared" si="16"/>
        <v>999</v>
      </c>
      <c r="O111" s="44">
        <f t="shared" si="17"/>
        <v>1358306</v>
      </c>
    </row>
    <row r="112" spans="1:15" x14ac:dyDescent="0.3">
      <c r="A112" s="46" t="s">
        <v>230</v>
      </c>
      <c r="B112" t="s">
        <v>2264</v>
      </c>
      <c r="C112" s="44">
        <v>2503611</v>
      </c>
      <c r="D112" s="44">
        <v>3326708</v>
      </c>
      <c r="E112" s="44">
        <f t="shared" si="9"/>
        <v>3326708</v>
      </c>
      <c r="F112" s="44">
        <v>2842019</v>
      </c>
      <c r="G112" s="44">
        <v>2798747</v>
      </c>
      <c r="H112" s="44">
        <f t="shared" si="10"/>
        <v>2798747</v>
      </c>
      <c r="I112" s="44">
        <f t="shared" si="11"/>
        <v>2842019</v>
      </c>
      <c r="J112" s="68">
        <f t="shared" si="12"/>
        <v>1</v>
      </c>
      <c r="K112" s="68">
        <f t="shared" si="13"/>
        <v>1</v>
      </c>
      <c r="L112" s="44">
        <f t="shared" si="14"/>
        <v>527961</v>
      </c>
      <c r="M112" s="67">
        <f t="shared" si="15"/>
        <v>1</v>
      </c>
      <c r="N112">
        <f t="shared" si="16"/>
        <v>999</v>
      </c>
      <c r="O112" s="44">
        <f t="shared" si="17"/>
        <v>823097</v>
      </c>
    </row>
    <row r="113" spans="1:15" x14ac:dyDescent="0.3">
      <c r="A113" s="46" t="s">
        <v>232</v>
      </c>
      <c r="B113" t="s">
        <v>2265</v>
      </c>
      <c r="C113" s="44">
        <v>2494603</v>
      </c>
      <c r="D113" s="44">
        <v>5546598</v>
      </c>
      <c r="E113" s="44">
        <f t="shared" si="9"/>
        <v>5546598</v>
      </c>
      <c r="F113" s="44">
        <v>4902930</v>
      </c>
      <c r="G113" s="44">
        <v>4853827</v>
      </c>
      <c r="H113" s="44">
        <f t="shared" si="10"/>
        <v>4853827</v>
      </c>
      <c r="I113" s="44">
        <f t="shared" si="11"/>
        <v>4902930</v>
      </c>
      <c r="J113" s="68">
        <f t="shared" si="12"/>
        <v>1</v>
      </c>
      <c r="K113" s="68">
        <f t="shared" si="13"/>
        <v>1</v>
      </c>
      <c r="L113" s="44">
        <f t="shared" si="14"/>
        <v>692771</v>
      </c>
      <c r="M113" s="67">
        <f t="shared" si="15"/>
        <v>1</v>
      </c>
      <c r="N113">
        <f t="shared" si="16"/>
        <v>999</v>
      </c>
      <c r="O113" s="44">
        <f t="shared" si="17"/>
        <v>3051995</v>
      </c>
    </row>
    <row r="114" spans="1:15" x14ac:dyDescent="0.3">
      <c r="A114" s="46" t="s">
        <v>234</v>
      </c>
      <c r="B114" t="s">
        <v>2266</v>
      </c>
      <c r="C114" s="44">
        <v>1288866</v>
      </c>
      <c r="D114" s="44">
        <v>2804922</v>
      </c>
      <c r="E114" s="44">
        <f t="shared" si="9"/>
        <v>2804922</v>
      </c>
      <c r="F114" s="44">
        <v>2373859</v>
      </c>
      <c r="G114" s="44">
        <v>2366881</v>
      </c>
      <c r="H114" s="44">
        <f t="shared" si="10"/>
        <v>2366881</v>
      </c>
      <c r="I114" s="44">
        <f t="shared" si="11"/>
        <v>2373859</v>
      </c>
      <c r="J114" s="68">
        <f t="shared" si="12"/>
        <v>1</v>
      </c>
      <c r="K114" s="68">
        <f t="shared" si="13"/>
        <v>1</v>
      </c>
      <c r="L114" s="44">
        <f t="shared" si="14"/>
        <v>438041</v>
      </c>
      <c r="M114" s="67">
        <f t="shared" si="15"/>
        <v>1</v>
      </c>
      <c r="N114">
        <f t="shared" si="16"/>
        <v>999</v>
      </c>
      <c r="O114" s="44">
        <f t="shared" si="17"/>
        <v>1516056</v>
      </c>
    </row>
    <row r="115" spans="1:15" x14ac:dyDescent="0.3">
      <c r="A115" s="46" t="s">
        <v>236</v>
      </c>
      <c r="B115" t="s">
        <v>2267</v>
      </c>
      <c r="C115" s="44">
        <v>1331607</v>
      </c>
      <c r="D115" s="44">
        <v>2951411</v>
      </c>
      <c r="E115" s="44">
        <f t="shared" si="9"/>
        <v>2951411</v>
      </c>
      <c r="F115" s="44">
        <v>2460574</v>
      </c>
      <c r="G115" s="44">
        <v>2447135</v>
      </c>
      <c r="H115" s="44">
        <f t="shared" si="10"/>
        <v>2447135</v>
      </c>
      <c r="I115" s="44">
        <f t="shared" si="11"/>
        <v>2460574</v>
      </c>
      <c r="J115" s="68">
        <f t="shared" si="12"/>
        <v>1</v>
      </c>
      <c r="K115" s="68">
        <f t="shared" si="13"/>
        <v>1</v>
      </c>
      <c r="L115" s="44">
        <f t="shared" si="14"/>
        <v>504276</v>
      </c>
      <c r="M115" s="67">
        <f t="shared" si="15"/>
        <v>1</v>
      </c>
      <c r="N115">
        <f t="shared" si="16"/>
        <v>999</v>
      </c>
      <c r="O115" s="44">
        <f t="shared" si="17"/>
        <v>1619804</v>
      </c>
    </row>
    <row r="116" spans="1:15" x14ac:dyDescent="0.3">
      <c r="A116" s="46" t="s">
        <v>238</v>
      </c>
      <c r="B116" t="s">
        <v>2268</v>
      </c>
      <c r="C116" s="44">
        <v>14273364</v>
      </c>
      <c r="D116" s="44">
        <v>14900236</v>
      </c>
      <c r="E116" s="44">
        <f t="shared" si="9"/>
        <v>14900236</v>
      </c>
      <c r="F116" s="44">
        <v>11798773</v>
      </c>
      <c r="G116" s="44">
        <v>11553992</v>
      </c>
      <c r="H116" s="44">
        <f t="shared" si="10"/>
        <v>14273364</v>
      </c>
      <c r="I116" s="44">
        <f t="shared" si="11"/>
        <v>14273364</v>
      </c>
      <c r="J116" s="68">
        <f t="shared" si="12"/>
        <v>1</v>
      </c>
      <c r="K116" s="68">
        <f t="shared" si="13"/>
        <v>0.82662874708442946</v>
      </c>
      <c r="L116" s="44">
        <f t="shared" si="14"/>
        <v>626872</v>
      </c>
      <c r="M116" s="67">
        <f t="shared" si="15"/>
        <v>0.80947925100207629</v>
      </c>
      <c r="N116" t="str">
        <f t="shared" si="16"/>
        <v xml:space="preserve"> </v>
      </c>
      <c r="O116" s="44">
        <f t="shared" si="17"/>
        <v>626872</v>
      </c>
    </row>
    <row r="117" spans="1:15" x14ac:dyDescent="0.3">
      <c r="A117" s="46" t="s">
        <v>242</v>
      </c>
      <c r="B117" t="s">
        <v>2269</v>
      </c>
      <c r="C117" s="44">
        <v>2628476</v>
      </c>
      <c r="D117" s="44">
        <v>4868442</v>
      </c>
      <c r="E117" s="44">
        <f t="shared" si="9"/>
        <v>4868442</v>
      </c>
      <c r="F117" s="44">
        <v>4184166</v>
      </c>
      <c r="G117" s="44">
        <v>4145174</v>
      </c>
      <c r="H117" s="44">
        <f t="shared" si="10"/>
        <v>4145174</v>
      </c>
      <c r="I117" s="44">
        <f t="shared" si="11"/>
        <v>4184166</v>
      </c>
      <c r="J117" s="68">
        <f t="shared" si="12"/>
        <v>1</v>
      </c>
      <c r="K117" s="68">
        <f t="shared" si="13"/>
        <v>1</v>
      </c>
      <c r="L117" s="44">
        <f t="shared" si="14"/>
        <v>723268</v>
      </c>
      <c r="M117" s="67">
        <f t="shared" si="15"/>
        <v>1</v>
      </c>
      <c r="N117">
        <f t="shared" si="16"/>
        <v>999</v>
      </c>
      <c r="O117" s="44">
        <f t="shared" si="17"/>
        <v>2239966</v>
      </c>
    </row>
    <row r="118" spans="1:15" x14ac:dyDescent="0.3">
      <c r="A118" s="46" t="s">
        <v>240</v>
      </c>
      <c r="B118" t="s">
        <v>2270</v>
      </c>
      <c r="C118" s="44">
        <v>2623936</v>
      </c>
      <c r="D118" s="44">
        <v>3705958</v>
      </c>
      <c r="E118" s="44">
        <f t="shared" si="9"/>
        <v>3705958</v>
      </c>
      <c r="F118" s="44">
        <v>3157011</v>
      </c>
      <c r="G118" s="44">
        <v>3147857</v>
      </c>
      <c r="H118" s="44">
        <f t="shared" si="10"/>
        <v>3147857</v>
      </c>
      <c r="I118" s="44">
        <f t="shared" si="11"/>
        <v>3157011</v>
      </c>
      <c r="J118" s="68">
        <f t="shared" si="12"/>
        <v>1</v>
      </c>
      <c r="K118" s="68">
        <f t="shared" si="13"/>
        <v>1</v>
      </c>
      <c r="L118" s="44">
        <f t="shared" si="14"/>
        <v>558101</v>
      </c>
      <c r="M118" s="67">
        <f t="shared" si="15"/>
        <v>1</v>
      </c>
      <c r="N118">
        <f t="shared" si="16"/>
        <v>999</v>
      </c>
      <c r="O118" s="44">
        <f t="shared" si="17"/>
        <v>1082022</v>
      </c>
    </row>
    <row r="119" spans="1:15" x14ac:dyDescent="0.3">
      <c r="A119" s="46" t="s">
        <v>244</v>
      </c>
      <c r="B119" t="s">
        <v>2271</v>
      </c>
      <c r="C119" s="44">
        <v>9993637</v>
      </c>
      <c r="D119" s="44">
        <v>11828891</v>
      </c>
      <c r="E119" s="44">
        <f t="shared" si="9"/>
        <v>11828891</v>
      </c>
      <c r="F119" s="44">
        <v>10263475</v>
      </c>
      <c r="G119" s="44">
        <v>10079943</v>
      </c>
      <c r="H119" s="44">
        <f t="shared" si="10"/>
        <v>10079943</v>
      </c>
      <c r="I119" s="44">
        <f t="shared" si="11"/>
        <v>10263475</v>
      </c>
      <c r="J119" s="68">
        <f t="shared" si="12"/>
        <v>1</v>
      </c>
      <c r="K119" s="68">
        <f t="shared" si="13"/>
        <v>1</v>
      </c>
      <c r="L119" s="44">
        <f t="shared" si="14"/>
        <v>1748948</v>
      </c>
      <c r="M119" s="67">
        <f t="shared" si="15"/>
        <v>1</v>
      </c>
      <c r="N119">
        <f t="shared" si="16"/>
        <v>999</v>
      </c>
      <c r="O119" s="44">
        <f t="shared" si="17"/>
        <v>1835254</v>
      </c>
    </row>
    <row r="120" spans="1:15" x14ac:dyDescent="0.3">
      <c r="A120" s="46" t="s">
        <v>249</v>
      </c>
      <c r="B120" t="s">
        <v>2272</v>
      </c>
      <c r="C120" s="44">
        <v>21191795</v>
      </c>
      <c r="D120" s="44">
        <v>21538006</v>
      </c>
      <c r="E120" s="44">
        <f t="shared" si="9"/>
        <v>21538006</v>
      </c>
      <c r="F120" s="44">
        <v>19542253</v>
      </c>
      <c r="G120" s="44">
        <v>19489651</v>
      </c>
      <c r="H120" s="44">
        <f t="shared" si="10"/>
        <v>21191795</v>
      </c>
      <c r="I120" s="44">
        <f t="shared" si="11"/>
        <v>21191795</v>
      </c>
      <c r="J120" s="68">
        <f t="shared" si="12"/>
        <v>1</v>
      </c>
      <c r="K120" s="68">
        <f t="shared" si="13"/>
        <v>0.92216128931032038</v>
      </c>
      <c r="L120" s="44">
        <f t="shared" si="14"/>
        <v>346211</v>
      </c>
      <c r="M120" s="67">
        <f t="shared" si="15"/>
        <v>0.91967910221857097</v>
      </c>
      <c r="N120" t="str">
        <f t="shared" si="16"/>
        <v xml:space="preserve"> </v>
      </c>
      <c r="O120" s="44">
        <f t="shared" si="17"/>
        <v>346211</v>
      </c>
    </row>
    <row r="121" spans="1:15" x14ac:dyDescent="0.3">
      <c r="A121" s="46" t="s">
        <v>251</v>
      </c>
      <c r="B121" t="s">
        <v>2273</v>
      </c>
      <c r="C121" s="44">
        <v>12537318</v>
      </c>
      <c r="D121" s="44">
        <v>10290300</v>
      </c>
      <c r="E121" s="44">
        <f t="shared" si="9"/>
        <v>12537318</v>
      </c>
      <c r="F121" s="44">
        <v>9229252</v>
      </c>
      <c r="G121" s="44">
        <v>9010389</v>
      </c>
      <c r="H121" s="44">
        <f t="shared" si="10"/>
        <v>12537318</v>
      </c>
      <c r="I121" s="44">
        <f t="shared" si="11"/>
        <v>12537318</v>
      </c>
      <c r="J121" s="68">
        <f t="shared" si="12"/>
        <v>0.82077362957532063</v>
      </c>
      <c r="K121" s="68">
        <f t="shared" si="13"/>
        <v>0.73614245088144048</v>
      </c>
      <c r="L121" s="44">
        <f t="shared" si="14"/>
        <v>0</v>
      </c>
      <c r="M121" s="67">
        <f t="shared" si="15"/>
        <v>0.71868552747884351</v>
      </c>
      <c r="N121" t="str">
        <f t="shared" si="16"/>
        <v xml:space="preserve"> </v>
      </c>
      <c r="O121" s="44">
        <f t="shared" si="17"/>
        <v>0</v>
      </c>
    </row>
    <row r="122" spans="1:15" x14ac:dyDescent="0.3">
      <c r="A122" s="46" t="s">
        <v>253</v>
      </c>
      <c r="B122" t="s">
        <v>2274</v>
      </c>
      <c r="C122" s="44">
        <v>25029187</v>
      </c>
      <c r="D122" s="44">
        <v>22784513</v>
      </c>
      <c r="E122" s="44">
        <f t="shared" si="9"/>
        <v>25029187</v>
      </c>
      <c r="F122" s="44">
        <v>19247152</v>
      </c>
      <c r="G122" s="44">
        <v>19077548</v>
      </c>
      <c r="H122" s="44">
        <f t="shared" si="10"/>
        <v>25029187</v>
      </c>
      <c r="I122" s="44">
        <f t="shared" si="11"/>
        <v>25029187</v>
      </c>
      <c r="J122" s="68">
        <f t="shared" si="12"/>
        <v>0.91031774224228701</v>
      </c>
      <c r="K122" s="68">
        <f t="shared" si="13"/>
        <v>0.76898830153772069</v>
      </c>
      <c r="L122" s="44">
        <f t="shared" si="14"/>
        <v>0</v>
      </c>
      <c r="M122" s="67">
        <f t="shared" si="15"/>
        <v>0.76221205267274561</v>
      </c>
      <c r="N122" t="str">
        <f t="shared" si="16"/>
        <v xml:space="preserve"> </v>
      </c>
      <c r="O122" s="44">
        <f t="shared" si="17"/>
        <v>0</v>
      </c>
    </row>
    <row r="123" spans="1:15" x14ac:dyDescent="0.3">
      <c r="A123" s="46" t="s">
        <v>257</v>
      </c>
      <c r="B123" t="s">
        <v>2275</v>
      </c>
      <c r="C123" s="44">
        <v>3222396</v>
      </c>
      <c r="D123" s="44">
        <v>4694980</v>
      </c>
      <c r="E123" s="44">
        <f t="shared" si="9"/>
        <v>4694980</v>
      </c>
      <c r="F123" s="44">
        <v>4056201</v>
      </c>
      <c r="G123" s="44">
        <v>4004399</v>
      </c>
      <c r="H123" s="44">
        <f t="shared" si="10"/>
        <v>4004399</v>
      </c>
      <c r="I123" s="44">
        <f t="shared" si="11"/>
        <v>4056201</v>
      </c>
      <c r="J123" s="68">
        <f t="shared" si="12"/>
        <v>1</v>
      </c>
      <c r="K123" s="68">
        <f t="shared" si="13"/>
        <v>1</v>
      </c>
      <c r="L123" s="44">
        <f t="shared" si="14"/>
        <v>690581</v>
      </c>
      <c r="M123" s="67">
        <f t="shared" si="15"/>
        <v>1</v>
      </c>
      <c r="N123">
        <f t="shared" si="16"/>
        <v>999</v>
      </c>
      <c r="O123" s="44">
        <f t="shared" si="17"/>
        <v>1472584</v>
      </c>
    </row>
    <row r="124" spans="1:15" x14ac:dyDescent="0.3">
      <c r="A124" s="46" t="s">
        <v>259</v>
      </c>
      <c r="B124" t="s">
        <v>2276</v>
      </c>
      <c r="C124" s="44">
        <v>4832004</v>
      </c>
      <c r="D124" s="44">
        <v>5473254</v>
      </c>
      <c r="E124" s="44">
        <f t="shared" si="9"/>
        <v>5473254</v>
      </c>
      <c r="F124" s="44">
        <v>3722233</v>
      </c>
      <c r="G124" s="44">
        <v>3708789</v>
      </c>
      <c r="H124" s="44">
        <f t="shared" si="10"/>
        <v>4832004</v>
      </c>
      <c r="I124" s="44">
        <f t="shared" si="11"/>
        <v>4832004</v>
      </c>
      <c r="J124" s="68">
        <f t="shared" si="12"/>
        <v>1</v>
      </c>
      <c r="K124" s="68">
        <f t="shared" si="13"/>
        <v>0.77032903946271569</v>
      </c>
      <c r="L124" s="44">
        <f t="shared" si="14"/>
        <v>641250</v>
      </c>
      <c r="M124" s="67">
        <f t="shared" si="15"/>
        <v>0.76754675699771768</v>
      </c>
      <c r="N124" t="str">
        <f t="shared" si="16"/>
        <v xml:space="preserve"> </v>
      </c>
      <c r="O124" s="44">
        <f t="shared" si="17"/>
        <v>641250</v>
      </c>
    </row>
    <row r="125" spans="1:15" x14ac:dyDescent="0.3">
      <c r="A125" s="46" t="s">
        <v>261</v>
      </c>
      <c r="B125" t="s">
        <v>2277</v>
      </c>
      <c r="C125" s="44">
        <v>3069862</v>
      </c>
      <c r="D125" s="44">
        <v>6538947</v>
      </c>
      <c r="E125" s="44">
        <f t="shared" si="9"/>
        <v>6538947</v>
      </c>
      <c r="F125" s="44">
        <v>5963570</v>
      </c>
      <c r="G125" s="44">
        <v>5832222</v>
      </c>
      <c r="H125" s="44">
        <f t="shared" si="10"/>
        <v>5832222</v>
      </c>
      <c r="I125" s="44">
        <f t="shared" si="11"/>
        <v>5963570</v>
      </c>
      <c r="J125" s="68">
        <f t="shared" si="12"/>
        <v>1</v>
      </c>
      <c r="K125" s="68">
        <f t="shared" si="13"/>
        <v>1</v>
      </c>
      <c r="L125" s="44">
        <f t="shared" si="14"/>
        <v>706725</v>
      </c>
      <c r="M125" s="67">
        <f t="shared" si="15"/>
        <v>1</v>
      </c>
      <c r="N125">
        <f t="shared" si="16"/>
        <v>999</v>
      </c>
      <c r="O125" s="44">
        <f t="shared" si="17"/>
        <v>3469085</v>
      </c>
    </row>
    <row r="126" spans="1:15" x14ac:dyDescent="0.3">
      <c r="A126" s="46" t="s">
        <v>263</v>
      </c>
      <c r="B126" t="s">
        <v>2278</v>
      </c>
      <c r="C126" s="44">
        <v>69915053</v>
      </c>
      <c r="D126" s="44">
        <v>61779879</v>
      </c>
      <c r="E126" s="44">
        <f t="shared" si="9"/>
        <v>69915053</v>
      </c>
      <c r="F126" s="44">
        <v>58770789</v>
      </c>
      <c r="G126" s="44">
        <v>57278339</v>
      </c>
      <c r="H126" s="44">
        <f t="shared" si="10"/>
        <v>69915053</v>
      </c>
      <c r="I126" s="44">
        <f t="shared" si="11"/>
        <v>69915053</v>
      </c>
      <c r="J126" s="68">
        <f t="shared" si="12"/>
        <v>0.88364202484406329</v>
      </c>
      <c r="K126" s="68">
        <f t="shared" si="13"/>
        <v>0.84060279550957362</v>
      </c>
      <c r="L126" s="44">
        <f t="shared" si="14"/>
        <v>0</v>
      </c>
      <c r="M126" s="67">
        <f t="shared" si="15"/>
        <v>0.81925617649177784</v>
      </c>
      <c r="N126" t="str">
        <f t="shared" si="16"/>
        <v xml:space="preserve"> </v>
      </c>
      <c r="O126" s="44">
        <f t="shared" si="17"/>
        <v>0</v>
      </c>
    </row>
    <row r="127" spans="1:15" x14ac:dyDescent="0.3">
      <c r="A127" s="46" t="s">
        <v>247</v>
      </c>
      <c r="B127" t="s">
        <v>2279</v>
      </c>
      <c r="C127" s="44">
        <v>51615548</v>
      </c>
      <c r="D127" s="44">
        <v>42646236</v>
      </c>
      <c r="E127" s="44">
        <f t="shared" si="9"/>
        <v>51615548</v>
      </c>
      <c r="F127" s="44">
        <v>36405385</v>
      </c>
      <c r="G127" s="44">
        <v>35705954</v>
      </c>
      <c r="H127" s="44">
        <f t="shared" si="10"/>
        <v>51615548</v>
      </c>
      <c r="I127" s="44">
        <f t="shared" si="11"/>
        <v>51615548</v>
      </c>
      <c r="J127" s="68">
        <f t="shared" si="12"/>
        <v>0.82622848448688369</v>
      </c>
      <c r="K127" s="68">
        <f t="shared" si="13"/>
        <v>0.70531819210754088</v>
      </c>
      <c r="L127" s="44">
        <f t="shared" si="14"/>
        <v>0</v>
      </c>
      <c r="M127" s="67">
        <f t="shared" si="15"/>
        <v>0.69176741085844906</v>
      </c>
      <c r="N127" t="str">
        <f t="shared" si="16"/>
        <v xml:space="preserve"> </v>
      </c>
      <c r="O127" s="44">
        <f t="shared" si="17"/>
        <v>0</v>
      </c>
    </row>
    <row r="128" spans="1:15" x14ac:dyDescent="0.3">
      <c r="A128" s="46" t="s">
        <v>269</v>
      </c>
      <c r="B128" t="s">
        <v>2280</v>
      </c>
      <c r="C128" s="44">
        <v>9653979</v>
      </c>
      <c r="D128" s="44">
        <v>7583565</v>
      </c>
      <c r="E128" s="44">
        <f t="shared" si="9"/>
        <v>9653979</v>
      </c>
      <c r="F128" s="44">
        <v>5564010</v>
      </c>
      <c r="G128" s="44">
        <v>5354574</v>
      </c>
      <c r="H128" s="44">
        <f t="shared" si="10"/>
        <v>9653979</v>
      </c>
      <c r="I128" s="44">
        <f t="shared" si="11"/>
        <v>9653979</v>
      </c>
      <c r="J128" s="68">
        <f t="shared" si="12"/>
        <v>0.78553775598641762</v>
      </c>
      <c r="K128" s="68">
        <f t="shared" si="13"/>
        <v>0.57634370242570443</v>
      </c>
      <c r="L128" s="44">
        <f t="shared" si="14"/>
        <v>0</v>
      </c>
      <c r="M128" s="67">
        <f t="shared" si="15"/>
        <v>0.55464943522251287</v>
      </c>
      <c r="N128" t="str">
        <f t="shared" si="16"/>
        <v xml:space="preserve"> </v>
      </c>
      <c r="O128" s="44">
        <f t="shared" si="17"/>
        <v>0</v>
      </c>
    </row>
    <row r="129" spans="1:15" x14ac:dyDescent="0.3">
      <c r="A129" s="46" t="s">
        <v>265</v>
      </c>
      <c r="B129" t="s">
        <v>2281</v>
      </c>
      <c r="C129" s="44">
        <v>10525535</v>
      </c>
      <c r="D129" s="44">
        <v>12189608</v>
      </c>
      <c r="E129" s="44">
        <f t="shared" si="9"/>
        <v>12189608</v>
      </c>
      <c r="F129" s="44">
        <v>10401915</v>
      </c>
      <c r="G129" s="44">
        <v>10372076</v>
      </c>
      <c r="H129" s="44">
        <f t="shared" si="10"/>
        <v>10525535</v>
      </c>
      <c r="I129" s="44">
        <f t="shared" si="11"/>
        <v>10525535</v>
      </c>
      <c r="J129" s="68">
        <f t="shared" si="12"/>
        <v>1</v>
      </c>
      <c r="K129" s="68">
        <f t="shared" si="13"/>
        <v>0.98825522883159855</v>
      </c>
      <c r="L129" s="44">
        <f t="shared" si="14"/>
        <v>1664073</v>
      </c>
      <c r="M129" s="67">
        <f t="shared" si="15"/>
        <v>0.98542031355175774</v>
      </c>
      <c r="N129" t="str">
        <f t="shared" si="16"/>
        <v xml:space="preserve"> </v>
      </c>
      <c r="O129" s="44">
        <f t="shared" si="17"/>
        <v>1664073</v>
      </c>
    </row>
    <row r="130" spans="1:15" x14ac:dyDescent="0.3">
      <c r="A130" s="46" t="s">
        <v>267</v>
      </c>
      <c r="B130" t="s">
        <v>2282</v>
      </c>
      <c r="C130" s="44">
        <v>2057383</v>
      </c>
      <c r="D130" s="44">
        <v>2564582</v>
      </c>
      <c r="E130" s="44">
        <f t="shared" si="9"/>
        <v>2564582</v>
      </c>
      <c r="F130" s="44">
        <v>1954327</v>
      </c>
      <c r="G130" s="44">
        <v>1947945</v>
      </c>
      <c r="H130" s="44">
        <f t="shared" si="10"/>
        <v>2057383</v>
      </c>
      <c r="I130" s="44">
        <f t="shared" si="11"/>
        <v>2057383</v>
      </c>
      <c r="J130" s="68">
        <f t="shared" si="12"/>
        <v>1</v>
      </c>
      <c r="K130" s="68">
        <f t="shared" si="13"/>
        <v>0.94990918074077602</v>
      </c>
      <c r="L130" s="44">
        <f t="shared" si="14"/>
        <v>507199</v>
      </c>
      <c r="M130" s="67">
        <f t="shared" si="15"/>
        <v>0.94680718174496437</v>
      </c>
      <c r="N130" t="str">
        <f t="shared" si="16"/>
        <v xml:space="preserve"> </v>
      </c>
      <c r="O130" s="44">
        <f t="shared" si="17"/>
        <v>507199</v>
      </c>
    </row>
    <row r="131" spans="1:15" x14ac:dyDescent="0.3">
      <c r="A131" s="46" t="s">
        <v>271</v>
      </c>
      <c r="B131" t="s">
        <v>2283</v>
      </c>
      <c r="C131" s="44">
        <v>58930080</v>
      </c>
      <c r="D131" s="44">
        <v>45896607</v>
      </c>
      <c r="E131" s="44">
        <f t="shared" si="9"/>
        <v>58930080</v>
      </c>
      <c r="F131" s="44">
        <v>40383221</v>
      </c>
      <c r="G131" s="44">
        <v>39570884</v>
      </c>
      <c r="H131" s="44">
        <f t="shared" si="10"/>
        <v>58930080</v>
      </c>
      <c r="I131" s="44">
        <f t="shared" si="11"/>
        <v>58930080</v>
      </c>
      <c r="J131" s="68">
        <f t="shared" si="12"/>
        <v>0.77883157463896202</v>
      </c>
      <c r="K131" s="68">
        <f t="shared" si="13"/>
        <v>0.68527348002921429</v>
      </c>
      <c r="L131" s="44">
        <f t="shared" si="14"/>
        <v>0</v>
      </c>
      <c r="M131" s="67">
        <f t="shared" si="15"/>
        <v>0.6714887201917934</v>
      </c>
      <c r="N131" t="str">
        <f t="shared" si="16"/>
        <v xml:space="preserve"> </v>
      </c>
      <c r="O131" s="44">
        <f t="shared" si="17"/>
        <v>0</v>
      </c>
    </row>
    <row r="132" spans="1:15" x14ac:dyDescent="0.3">
      <c r="A132" s="46" t="s">
        <v>255</v>
      </c>
      <c r="B132" t="s">
        <v>2284</v>
      </c>
      <c r="C132" s="44">
        <v>2956306</v>
      </c>
      <c r="D132" s="44">
        <v>2905502</v>
      </c>
      <c r="E132" s="44">
        <f t="shared" si="9"/>
        <v>2956306</v>
      </c>
      <c r="F132" s="44">
        <v>2282233</v>
      </c>
      <c r="G132" s="44">
        <v>2235859</v>
      </c>
      <c r="H132" s="44">
        <f t="shared" si="10"/>
        <v>2956306</v>
      </c>
      <c r="I132" s="44">
        <f t="shared" si="11"/>
        <v>2956306</v>
      </c>
      <c r="J132" s="68">
        <f t="shared" si="12"/>
        <v>0.98281504012101584</v>
      </c>
      <c r="K132" s="68">
        <f t="shared" si="13"/>
        <v>0.77198808242448513</v>
      </c>
      <c r="L132" s="44">
        <f t="shared" si="14"/>
        <v>0</v>
      </c>
      <c r="M132" s="67">
        <f t="shared" si="15"/>
        <v>0.7563016142442629</v>
      </c>
      <c r="N132" t="str">
        <f t="shared" si="16"/>
        <v xml:space="preserve"> </v>
      </c>
      <c r="O132" s="44">
        <f t="shared" si="17"/>
        <v>0</v>
      </c>
    </row>
    <row r="133" spans="1:15" x14ac:dyDescent="0.3">
      <c r="A133" s="46" t="s">
        <v>276</v>
      </c>
      <c r="B133" t="s">
        <v>2285</v>
      </c>
      <c r="C133" s="44">
        <v>9160680</v>
      </c>
      <c r="D133" s="44">
        <v>10966856</v>
      </c>
      <c r="E133" s="44">
        <f t="shared" si="9"/>
        <v>10966856</v>
      </c>
      <c r="F133" s="44">
        <v>9647925</v>
      </c>
      <c r="G133" s="44">
        <v>9583491</v>
      </c>
      <c r="H133" s="44">
        <f t="shared" si="10"/>
        <v>9583491</v>
      </c>
      <c r="I133" s="44">
        <f t="shared" si="11"/>
        <v>9647925</v>
      </c>
      <c r="J133" s="68">
        <f t="shared" si="12"/>
        <v>1</v>
      </c>
      <c r="K133" s="68">
        <f t="shared" si="13"/>
        <v>1</v>
      </c>
      <c r="L133" s="44">
        <f t="shared" si="14"/>
        <v>1383365</v>
      </c>
      <c r="M133" s="67">
        <f t="shared" si="15"/>
        <v>1</v>
      </c>
      <c r="N133">
        <f t="shared" si="16"/>
        <v>999</v>
      </c>
      <c r="O133" s="44">
        <f t="shared" si="17"/>
        <v>1806176</v>
      </c>
    </row>
    <row r="134" spans="1:15" x14ac:dyDescent="0.3">
      <c r="A134" s="46" t="s">
        <v>278</v>
      </c>
      <c r="B134" t="s">
        <v>2286</v>
      </c>
      <c r="C134" s="44">
        <v>13527447</v>
      </c>
      <c r="D134" s="44">
        <v>9541622</v>
      </c>
      <c r="E134" s="44">
        <f t="shared" ref="E134:E197" si="18">MAX(C134:D134)</f>
        <v>13527447</v>
      </c>
      <c r="F134" s="44">
        <v>7938364</v>
      </c>
      <c r="G134" s="44">
        <v>7656098</v>
      </c>
      <c r="H134" s="44">
        <f t="shared" ref="H134:H197" si="19">MAX(C134,G134)</f>
        <v>13527447</v>
      </c>
      <c r="I134" s="44">
        <f t="shared" ref="I134:I197" si="20">MAX(F134,C134)</f>
        <v>13527447</v>
      </c>
      <c r="J134" s="68">
        <f t="shared" ref="J134:J197" si="21">D134/E134</f>
        <v>0.7053527542928093</v>
      </c>
      <c r="K134" s="68">
        <f t="shared" ref="K134:K197" si="22">F134/I134</f>
        <v>0.58683386451264608</v>
      </c>
      <c r="L134" s="44">
        <f t="shared" ref="L134:L197" si="23">E134-H134</f>
        <v>0</v>
      </c>
      <c r="M134" s="67">
        <f t="shared" ref="M134:M197" si="24">G134/H134</f>
        <v>0.56596769516080903</v>
      </c>
      <c r="N134" t="str">
        <f t="shared" ref="N134:N197" si="25">IF(G134=H134,999," ")</f>
        <v xml:space="preserve"> </v>
      </c>
      <c r="O134" s="44">
        <f t="shared" ref="O134:O197" si="26">IF((D134-C134)&lt;$O$4,0,(D134-C134))</f>
        <v>0</v>
      </c>
    </row>
    <row r="135" spans="1:15" x14ac:dyDescent="0.3">
      <c r="A135" s="46" t="s">
        <v>328</v>
      </c>
      <c r="B135" t="s">
        <v>2287</v>
      </c>
      <c r="C135" s="44">
        <v>37670609</v>
      </c>
      <c r="D135" s="44">
        <v>29393435</v>
      </c>
      <c r="E135" s="44">
        <f t="shared" si="18"/>
        <v>37670609</v>
      </c>
      <c r="F135" s="44">
        <v>25610771</v>
      </c>
      <c r="G135" s="44">
        <v>25072791</v>
      </c>
      <c r="H135" s="44">
        <f t="shared" si="19"/>
        <v>37670609</v>
      </c>
      <c r="I135" s="44">
        <f t="shared" si="20"/>
        <v>37670609</v>
      </c>
      <c r="J135" s="68">
        <f t="shared" si="21"/>
        <v>0.78027501493272911</v>
      </c>
      <c r="K135" s="68">
        <f t="shared" si="22"/>
        <v>0.67986081669133624</v>
      </c>
      <c r="L135" s="44">
        <f t="shared" si="23"/>
        <v>0</v>
      </c>
      <c r="M135" s="67">
        <f t="shared" si="24"/>
        <v>0.66557965654338103</v>
      </c>
      <c r="N135" t="str">
        <f t="shared" si="25"/>
        <v xml:space="preserve"> </v>
      </c>
      <c r="O135" s="44">
        <f t="shared" si="26"/>
        <v>0</v>
      </c>
    </row>
    <row r="136" spans="1:15" x14ac:dyDescent="0.3">
      <c r="A136" s="46" t="s">
        <v>322</v>
      </c>
      <c r="B136" t="s">
        <v>2288</v>
      </c>
      <c r="C136" s="44">
        <v>18224028</v>
      </c>
      <c r="D136" s="44">
        <v>16689032</v>
      </c>
      <c r="E136" s="44">
        <f t="shared" si="18"/>
        <v>18224028</v>
      </c>
      <c r="F136" s="44">
        <v>15089766</v>
      </c>
      <c r="G136" s="44">
        <v>15004801</v>
      </c>
      <c r="H136" s="44">
        <f t="shared" si="19"/>
        <v>18224028</v>
      </c>
      <c r="I136" s="44">
        <f t="shared" si="20"/>
        <v>18224028</v>
      </c>
      <c r="J136" s="68">
        <f t="shared" si="21"/>
        <v>0.91577076154623993</v>
      </c>
      <c r="K136" s="68">
        <f t="shared" si="22"/>
        <v>0.828014860381031</v>
      </c>
      <c r="L136" s="44">
        <f t="shared" si="23"/>
        <v>0</v>
      </c>
      <c r="M136" s="67">
        <f t="shared" si="24"/>
        <v>0.82335260898413898</v>
      </c>
      <c r="N136" t="str">
        <f t="shared" si="25"/>
        <v xml:space="preserve"> </v>
      </c>
      <c r="O136" s="44">
        <f t="shared" si="26"/>
        <v>0</v>
      </c>
    </row>
    <row r="137" spans="1:15" x14ac:dyDescent="0.3">
      <c r="A137" s="46" t="s">
        <v>294</v>
      </c>
      <c r="B137" t="s">
        <v>2289</v>
      </c>
      <c r="C137" s="44">
        <v>7530370</v>
      </c>
      <c r="D137" s="44">
        <v>6204418</v>
      </c>
      <c r="E137" s="44">
        <f t="shared" si="18"/>
        <v>7530370</v>
      </c>
      <c r="F137" s="44">
        <v>4867873</v>
      </c>
      <c r="G137" s="44">
        <v>4714559</v>
      </c>
      <c r="H137" s="44">
        <f t="shared" si="19"/>
        <v>7530370</v>
      </c>
      <c r="I137" s="44">
        <f t="shared" si="20"/>
        <v>7530370</v>
      </c>
      <c r="J137" s="68">
        <f t="shared" si="21"/>
        <v>0.82391940900646321</v>
      </c>
      <c r="K137" s="68">
        <f t="shared" si="22"/>
        <v>0.64643211422546298</v>
      </c>
      <c r="L137" s="44">
        <f t="shared" si="23"/>
        <v>0</v>
      </c>
      <c r="M137" s="67">
        <f t="shared" si="24"/>
        <v>0.62607268965535556</v>
      </c>
      <c r="N137" t="str">
        <f t="shared" si="25"/>
        <v xml:space="preserve"> </v>
      </c>
      <c r="O137" s="44">
        <f t="shared" si="26"/>
        <v>0</v>
      </c>
    </row>
    <row r="138" spans="1:15" x14ac:dyDescent="0.3">
      <c r="A138" s="46" t="s">
        <v>280</v>
      </c>
      <c r="B138" t="s">
        <v>2290</v>
      </c>
      <c r="C138" s="44">
        <v>644787632</v>
      </c>
      <c r="D138" s="44">
        <v>590631913</v>
      </c>
      <c r="E138" s="44">
        <f t="shared" si="18"/>
        <v>644787632</v>
      </c>
      <c r="F138" s="44">
        <v>558589989</v>
      </c>
      <c r="G138" s="44">
        <v>544172616</v>
      </c>
      <c r="H138" s="44">
        <f t="shared" si="19"/>
        <v>644787632</v>
      </c>
      <c r="I138" s="44">
        <f t="shared" si="20"/>
        <v>644787632</v>
      </c>
      <c r="J138" s="68">
        <f t="shared" si="21"/>
        <v>0.9160099910229047</v>
      </c>
      <c r="K138" s="68">
        <f t="shared" si="22"/>
        <v>0.86631622766610383</v>
      </c>
      <c r="L138" s="44">
        <f t="shared" si="23"/>
        <v>0</v>
      </c>
      <c r="M138" s="67">
        <f t="shared" si="24"/>
        <v>0.84395634933642771</v>
      </c>
      <c r="N138" t="str">
        <f t="shared" si="25"/>
        <v xml:space="preserve"> </v>
      </c>
      <c r="O138" s="44">
        <f t="shared" si="26"/>
        <v>0</v>
      </c>
    </row>
    <row r="139" spans="1:15" x14ac:dyDescent="0.3">
      <c r="A139" s="46" t="s">
        <v>282</v>
      </c>
      <c r="B139" t="s">
        <v>2291</v>
      </c>
      <c r="C139" s="44">
        <v>16642202</v>
      </c>
      <c r="D139" s="44">
        <v>11265839</v>
      </c>
      <c r="E139" s="44">
        <f t="shared" si="18"/>
        <v>16642202</v>
      </c>
      <c r="F139" s="44">
        <v>9578007</v>
      </c>
      <c r="G139" s="44">
        <v>9122827</v>
      </c>
      <c r="H139" s="44">
        <f t="shared" si="19"/>
        <v>16642202</v>
      </c>
      <c r="I139" s="44">
        <f t="shared" si="20"/>
        <v>16642202</v>
      </c>
      <c r="J139" s="68">
        <f t="shared" si="21"/>
        <v>0.67694401257718184</v>
      </c>
      <c r="K139" s="68">
        <f t="shared" si="22"/>
        <v>0.57552522196281475</v>
      </c>
      <c r="L139" s="44">
        <f t="shared" si="23"/>
        <v>0</v>
      </c>
      <c r="M139" s="67">
        <f t="shared" si="24"/>
        <v>0.54817427405339747</v>
      </c>
      <c r="N139" t="str">
        <f t="shared" si="25"/>
        <v xml:space="preserve"> </v>
      </c>
      <c r="O139" s="44">
        <f t="shared" si="26"/>
        <v>0</v>
      </c>
    </row>
    <row r="140" spans="1:15" x14ac:dyDescent="0.3">
      <c r="A140" s="46" t="s">
        <v>284</v>
      </c>
      <c r="B140" t="s">
        <v>2292</v>
      </c>
      <c r="C140" s="44">
        <v>16077778</v>
      </c>
      <c r="D140" s="44">
        <v>13230365</v>
      </c>
      <c r="E140" s="44">
        <f t="shared" si="18"/>
        <v>16077778</v>
      </c>
      <c r="F140" s="44">
        <v>11784370</v>
      </c>
      <c r="G140" s="44">
        <v>11489800</v>
      </c>
      <c r="H140" s="44">
        <f t="shared" si="19"/>
        <v>16077778</v>
      </c>
      <c r="I140" s="44">
        <f t="shared" si="20"/>
        <v>16077778</v>
      </c>
      <c r="J140" s="68">
        <f t="shared" si="21"/>
        <v>0.82289760438289417</v>
      </c>
      <c r="K140" s="68">
        <f t="shared" si="22"/>
        <v>0.73296011426454577</v>
      </c>
      <c r="L140" s="44">
        <f t="shared" si="23"/>
        <v>0</v>
      </c>
      <c r="M140" s="67">
        <f t="shared" si="24"/>
        <v>0.71463855266567311</v>
      </c>
      <c r="N140" t="str">
        <f t="shared" si="25"/>
        <v xml:space="preserve"> </v>
      </c>
      <c r="O140" s="44">
        <f t="shared" si="26"/>
        <v>0</v>
      </c>
    </row>
    <row r="141" spans="1:15" x14ac:dyDescent="0.3">
      <c r="A141" s="46" t="s">
        <v>290</v>
      </c>
      <c r="B141" t="s">
        <v>1558</v>
      </c>
      <c r="C141" s="44">
        <v>12689350</v>
      </c>
      <c r="D141" s="44">
        <v>10523079</v>
      </c>
      <c r="E141" s="44">
        <f t="shared" si="18"/>
        <v>12689350</v>
      </c>
      <c r="F141" s="44">
        <v>9304033</v>
      </c>
      <c r="G141" s="44">
        <v>9080670</v>
      </c>
      <c r="H141" s="44">
        <f t="shared" si="19"/>
        <v>12689350</v>
      </c>
      <c r="I141" s="44">
        <f t="shared" si="20"/>
        <v>12689350</v>
      </c>
      <c r="J141" s="68">
        <f t="shared" si="21"/>
        <v>0.82928432110391781</v>
      </c>
      <c r="K141" s="68">
        <f t="shared" si="22"/>
        <v>0.7332158857624701</v>
      </c>
      <c r="L141" s="44">
        <f t="shared" si="23"/>
        <v>0</v>
      </c>
      <c r="M141" s="67">
        <f t="shared" si="24"/>
        <v>0.71561348690043225</v>
      </c>
      <c r="N141" t="str">
        <f t="shared" si="25"/>
        <v xml:space="preserve"> </v>
      </c>
      <c r="O141" s="44">
        <f t="shared" si="26"/>
        <v>0</v>
      </c>
    </row>
    <row r="142" spans="1:15" x14ac:dyDescent="0.3">
      <c r="A142" s="46" t="s">
        <v>292</v>
      </c>
      <c r="B142" t="s">
        <v>2293</v>
      </c>
      <c r="C142" s="44">
        <v>13753435</v>
      </c>
      <c r="D142" s="44">
        <v>14508714</v>
      </c>
      <c r="E142" s="44">
        <f t="shared" si="18"/>
        <v>14508714</v>
      </c>
      <c r="F142" s="44">
        <v>13026554</v>
      </c>
      <c r="G142" s="44">
        <v>12894797</v>
      </c>
      <c r="H142" s="44">
        <f t="shared" si="19"/>
        <v>13753435</v>
      </c>
      <c r="I142" s="44">
        <f t="shared" si="20"/>
        <v>13753435</v>
      </c>
      <c r="J142" s="68">
        <f t="shared" si="21"/>
        <v>1</v>
      </c>
      <c r="K142" s="68">
        <f t="shared" si="22"/>
        <v>0.947149130380883</v>
      </c>
      <c r="L142" s="44">
        <f t="shared" si="23"/>
        <v>755279</v>
      </c>
      <c r="M142" s="67">
        <f t="shared" si="24"/>
        <v>0.93756919634985736</v>
      </c>
      <c r="N142" t="str">
        <f t="shared" si="25"/>
        <v xml:space="preserve"> </v>
      </c>
      <c r="O142" s="44">
        <f t="shared" si="26"/>
        <v>755279</v>
      </c>
    </row>
    <row r="143" spans="1:15" x14ac:dyDescent="0.3">
      <c r="A143" s="46" t="s">
        <v>286</v>
      </c>
      <c r="B143" t="s">
        <v>2294</v>
      </c>
      <c r="C143" s="44">
        <v>11525094</v>
      </c>
      <c r="D143" s="44">
        <v>12585270</v>
      </c>
      <c r="E143" s="44">
        <f t="shared" si="18"/>
        <v>12585270</v>
      </c>
      <c r="F143" s="44">
        <v>10734549</v>
      </c>
      <c r="G143" s="44">
        <v>10637339</v>
      </c>
      <c r="H143" s="44">
        <f t="shared" si="19"/>
        <v>11525094</v>
      </c>
      <c r="I143" s="44">
        <f t="shared" si="20"/>
        <v>11525094</v>
      </c>
      <c r="J143" s="68">
        <f t="shared" si="21"/>
        <v>1</v>
      </c>
      <c r="K143" s="68">
        <f t="shared" si="22"/>
        <v>0.93140663321270956</v>
      </c>
      <c r="L143" s="44">
        <f t="shared" si="23"/>
        <v>1060176</v>
      </c>
      <c r="M143" s="67">
        <f t="shared" si="24"/>
        <v>0.92297199484880554</v>
      </c>
      <c r="N143" t="str">
        <f t="shared" si="25"/>
        <v xml:space="preserve"> </v>
      </c>
      <c r="O143" s="44">
        <f t="shared" si="26"/>
        <v>1060176</v>
      </c>
    </row>
    <row r="144" spans="1:15" x14ac:dyDescent="0.3">
      <c r="A144" s="46" t="s">
        <v>288</v>
      </c>
      <c r="B144" t="s">
        <v>2295</v>
      </c>
      <c r="C144" s="44">
        <v>14989936</v>
      </c>
      <c r="D144" s="44">
        <v>16163834</v>
      </c>
      <c r="E144" s="44">
        <f t="shared" si="18"/>
        <v>16163834</v>
      </c>
      <c r="F144" s="44">
        <v>14356700</v>
      </c>
      <c r="G144" s="44">
        <v>14317125</v>
      </c>
      <c r="H144" s="44">
        <f t="shared" si="19"/>
        <v>14989936</v>
      </c>
      <c r="I144" s="44">
        <f t="shared" si="20"/>
        <v>14989936</v>
      </c>
      <c r="J144" s="68">
        <f t="shared" si="21"/>
        <v>1</v>
      </c>
      <c r="K144" s="68">
        <f t="shared" si="22"/>
        <v>0.95775592370774632</v>
      </c>
      <c r="L144" s="44">
        <f t="shared" si="23"/>
        <v>1173898</v>
      </c>
      <c r="M144" s="67">
        <f t="shared" si="24"/>
        <v>0.95511581904018805</v>
      </c>
      <c r="N144" t="str">
        <f t="shared" si="25"/>
        <v xml:space="preserve"> </v>
      </c>
      <c r="O144" s="44">
        <f t="shared" si="26"/>
        <v>1173898</v>
      </c>
    </row>
    <row r="145" spans="1:15" x14ac:dyDescent="0.3">
      <c r="A145" s="46" t="s">
        <v>320</v>
      </c>
      <c r="B145" t="s">
        <v>1562</v>
      </c>
      <c r="C145" s="44">
        <v>12581387</v>
      </c>
      <c r="D145" s="44">
        <v>14916899</v>
      </c>
      <c r="E145" s="44">
        <f t="shared" si="18"/>
        <v>14916899</v>
      </c>
      <c r="F145" s="44">
        <v>13145150</v>
      </c>
      <c r="G145" s="44">
        <v>12961599</v>
      </c>
      <c r="H145" s="44">
        <f t="shared" si="19"/>
        <v>12961599</v>
      </c>
      <c r="I145" s="44">
        <f t="shared" si="20"/>
        <v>13145150</v>
      </c>
      <c r="J145" s="68">
        <f t="shared" si="21"/>
        <v>1</v>
      </c>
      <c r="K145" s="68">
        <f t="shared" si="22"/>
        <v>1</v>
      </c>
      <c r="L145" s="44">
        <f t="shared" si="23"/>
        <v>1955300</v>
      </c>
      <c r="M145" s="67">
        <f t="shared" si="24"/>
        <v>1</v>
      </c>
      <c r="N145">
        <f t="shared" si="25"/>
        <v>999</v>
      </c>
      <c r="O145" s="44">
        <f t="shared" si="26"/>
        <v>2335512</v>
      </c>
    </row>
    <row r="146" spans="1:15" x14ac:dyDescent="0.3">
      <c r="A146" s="46" t="s">
        <v>296</v>
      </c>
      <c r="B146" t="s">
        <v>2296</v>
      </c>
      <c r="C146" s="44">
        <v>8115166</v>
      </c>
      <c r="D146" s="44">
        <v>8829585</v>
      </c>
      <c r="E146" s="44">
        <f t="shared" si="18"/>
        <v>8829585</v>
      </c>
      <c r="F146" s="44">
        <v>7621709</v>
      </c>
      <c r="G146" s="44">
        <v>7326660</v>
      </c>
      <c r="H146" s="44">
        <f t="shared" si="19"/>
        <v>8115166</v>
      </c>
      <c r="I146" s="44">
        <f t="shared" si="20"/>
        <v>8115166</v>
      </c>
      <c r="J146" s="68">
        <f t="shared" si="21"/>
        <v>1</v>
      </c>
      <c r="K146" s="68">
        <f t="shared" si="22"/>
        <v>0.93919323400162114</v>
      </c>
      <c r="L146" s="44">
        <f t="shared" si="23"/>
        <v>714419</v>
      </c>
      <c r="M146" s="67">
        <f t="shared" si="24"/>
        <v>0.90283550576784255</v>
      </c>
      <c r="N146" t="str">
        <f t="shared" si="25"/>
        <v xml:space="preserve"> </v>
      </c>
      <c r="O146" s="44">
        <f t="shared" si="26"/>
        <v>714419</v>
      </c>
    </row>
    <row r="147" spans="1:15" x14ac:dyDescent="0.3">
      <c r="A147" s="46" t="s">
        <v>308</v>
      </c>
      <c r="B147" t="s">
        <v>2297</v>
      </c>
      <c r="C147" s="44">
        <v>8808030</v>
      </c>
      <c r="D147" s="44">
        <v>11220350</v>
      </c>
      <c r="E147" s="44">
        <f t="shared" si="18"/>
        <v>11220350</v>
      </c>
      <c r="F147" s="44">
        <v>9888959</v>
      </c>
      <c r="G147" s="44">
        <v>9476317</v>
      </c>
      <c r="H147" s="44">
        <f t="shared" si="19"/>
        <v>9476317</v>
      </c>
      <c r="I147" s="44">
        <f t="shared" si="20"/>
        <v>9888959</v>
      </c>
      <c r="J147" s="68">
        <f t="shared" si="21"/>
        <v>1</v>
      </c>
      <c r="K147" s="68">
        <f t="shared" si="22"/>
        <v>1</v>
      </c>
      <c r="L147" s="44">
        <f t="shared" si="23"/>
        <v>1744033</v>
      </c>
      <c r="M147" s="67">
        <f t="shared" si="24"/>
        <v>1</v>
      </c>
      <c r="N147">
        <f t="shared" si="25"/>
        <v>999</v>
      </c>
      <c r="O147" s="44">
        <f t="shared" si="26"/>
        <v>2412320</v>
      </c>
    </row>
    <row r="148" spans="1:15" x14ac:dyDescent="0.3">
      <c r="A148" s="46" t="s">
        <v>298</v>
      </c>
      <c r="B148" t="s">
        <v>2298</v>
      </c>
      <c r="C148" s="44">
        <v>19311109</v>
      </c>
      <c r="D148" s="44">
        <v>23987191</v>
      </c>
      <c r="E148" s="44">
        <f t="shared" si="18"/>
        <v>23987191</v>
      </c>
      <c r="F148" s="44">
        <v>22001466</v>
      </c>
      <c r="G148" s="44">
        <v>21555158</v>
      </c>
      <c r="H148" s="44">
        <f t="shared" si="19"/>
        <v>21555158</v>
      </c>
      <c r="I148" s="44">
        <f t="shared" si="20"/>
        <v>22001466</v>
      </c>
      <c r="J148" s="68">
        <f t="shared" si="21"/>
        <v>1</v>
      </c>
      <c r="K148" s="68">
        <f t="shared" si="22"/>
        <v>1</v>
      </c>
      <c r="L148" s="44">
        <f t="shared" si="23"/>
        <v>2432033</v>
      </c>
      <c r="M148" s="67">
        <f t="shared" si="24"/>
        <v>1</v>
      </c>
      <c r="N148">
        <f t="shared" si="25"/>
        <v>999</v>
      </c>
      <c r="O148" s="44">
        <f t="shared" si="26"/>
        <v>4676082</v>
      </c>
    </row>
    <row r="149" spans="1:15" x14ac:dyDescent="0.3">
      <c r="A149" s="46" t="s">
        <v>302</v>
      </c>
      <c r="B149" t="s">
        <v>2299</v>
      </c>
      <c r="C149" s="44">
        <v>14422543</v>
      </c>
      <c r="D149" s="44">
        <v>13636052</v>
      </c>
      <c r="E149" s="44">
        <f t="shared" si="18"/>
        <v>14422543</v>
      </c>
      <c r="F149" s="44">
        <v>11735188</v>
      </c>
      <c r="G149" s="44">
        <v>11671355</v>
      </c>
      <c r="H149" s="44">
        <f t="shared" si="19"/>
        <v>14422543</v>
      </c>
      <c r="I149" s="44">
        <f t="shared" si="20"/>
        <v>14422543</v>
      </c>
      <c r="J149" s="68">
        <f t="shared" si="21"/>
        <v>0.94546793862913081</v>
      </c>
      <c r="K149" s="68">
        <f t="shared" si="22"/>
        <v>0.81366982230526197</v>
      </c>
      <c r="L149" s="44">
        <f t="shared" si="23"/>
        <v>0</v>
      </c>
      <c r="M149" s="67">
        <f t="shared" si="24"/>
        <v>0.8092439037969934</v>
      </c>
      <c r="N149" t="str">
        <f t="shared" si="25"/>
        <v xml:space="preserve"> </v>
      </c>
      <c r="O149" s="44">
        <f t="shared" si="26"/>
        <v>0</v>
      </c>
    </row>
    <row r="150" spans="1:15" x14ac:dyDescent="0.3">
      <c r="A150" s="46" t="s">
        <v>304</v>
      </c>
      <c r="B150" t="s">
        <v>2300</v>
      </c>
      <c r="C150" s="44">
        <v>18718781</v>
      </c>
      <c r="D150" s="44">
        <v>18763690</v>
      </c>
      <c r="E150" s="44">
        <f t="shared" si="18"/>
        <v>18763690</v>
      </c>
      <c r="F150" s="44">
        <v>16214843</v>
      </c>
      <c r="G150" s="44">
        <v>16089879</v>
      </c>
      <c r="H150" s="44">
        <f t="shared" si="19"/>
        <v>18718781</v>
      </c>
      <c r="I150" s="44">
        <f t="shared" si="20"/>
        <v>18718781</v>
      </c>
      <c r="J150" s="68">
        <f t="shared" si="21"/>
        <v>1</v>
      </c>
      <c r="K150" s="68">
        <f t="shared" si="22"/>
        <v>0.86623391768940505</v>
      </c>
      <c r="L150" s="44">
        <f t="shared" si="23"/>
        <v>44909</v>
      </c>
      <c r="M150" s="67">
        <f t="shared" si="24"/>
        <v>0.85955805562338705</v>
      </c>
      <c r="N150" t="str">
        <f t="shared" si="25"/>
        <v xml:space="preserve"> </v>
      </c>
      <c r="O150" s="44">
        <f t="shared" si="26"/>
        <v>44909</v>
      </c>
    </row>
    <row r="151" spans="1:15" x14ac:dyDescent="0.3">
      <c r="A151" s="46" t="s">
        <v>300</v>
      </c>
      <c r="B151" t="s">
        <v>2301</v>
      </c>
      <c r="C151" s="44">
        <v>28039863</v>
      </c>
      <c r="D151" s="44">
        <v>26543093</v>
      </c>
      <c r="E151" s="44">
        <f t="shared" si="18"/>
        <v>28039863</v>
      </c>
      <c r="F151" s="44">
        <v>23450144</v>
      </c>
      <c r="G151" s="44">
        <v>23103917</v>
      </c>
      <c r="H151" s="44">
        <f t="shared" si="19"/>
        <v>28039863</v>
      </c>
      <c r="I151" s="44">
        <f t="shared" si="20"/>
        <v>28039863</v>
      </c>
      <c r="J151" s="68">
        <f t="shared" si="21"/>
        <v>0.94661992464085865</v>
      </c>
      <c r="K151" s="68">
        <f t="shared" si="22"/>
        <v>0.83631449982476735</v>
      </c>
      <c r="L151" s="44">
        <f t="shared" si="23"/>
        <v>0</v>
      </c>
      <c r="M151" s="67">
        <f t="shared" si="24"/>
        <v>0.82396682893921414</v>
      </c>
      <c r="N151" t="str">
        <f t="shared" si="25"/>
        <v xml:space="preserve"> </v>
      </c>
      <c r="O151" s="44">
        <f t="shared" si="26"/>
        <v>0</v>
      </c>
    </row>
    <row r="152" spans="1:15" x14ac:dyDescent="0.3">
      <c r="A152" s="46" t="s">
        <v>306</v>
      </c>
      <c r="B152" t="s">
        <v>2302</v>
      </c>
      <c r="C152" s="44">
        <v>5924677</v>
      </c>
      <c r="D152" s="44">
        <v>8274505</v>
      </c>
      <c r="E152" s="44">
        <f t="shared" si="18"/>
        <v>8274505</v>
      </c>
      <c r="F152" s="44">
        <v>6986255</v>
      </c>
      <c r="G152" s="44">
        <v>6724992</v>
      </c>
      <c r="H152" s="44">
        <f t="shared" si="19"/>
        <v>6724992</v>
      </c>
      <c r="I152" s="44">
        <f t="shared" si="20"/>
        <v>6986255</v>
      </c>
      <c r="J152" s="68">
        <f t="shared" si="21"/>
        <v>1</v>
      </c>
      <c r="K152" s="68">
        <f t="shared" si="22"/>
        <v>1</v>
      </c>
      <c r="L152" s="44">
        <f t="shared" si="23"/>
        <v>1549513</v>
      </c>
      <c r="M152" s="67">
        <f t="shared" si="24"/>
        <v>1</v>
      </c>
      <c r="N152">
        <f t="shared" si="25"/>
        <v>999</v>
      </c>
      <c r="O152" s="44">
        <f t="shared" si="26"/>
        <v>2349828</v>
      </c>
    </row>
    <row r="153" spans="1:15" x14ac:dyDescent="0.3">
      <c r="A153" s="46" t="s">
        <v>312</v>
      </c>
      <c r="B153" t="s">
        <v>2303</v>
      </c>
      <c r="C153" s="44">
        <v>39008077</v>
      </c>
      <c r="D153" s="44">
        <v>32667854</v>
      </c>
      <c r="E153" s="44">
        <f t="shared" si="18"/>
        <v>39008077</v>
      </c>
      <c r="F153" s="44">
        <v>30083973</v>
      </c>
      <c r="G153" s="44">
        <v>29177618</v>
      </c>
      <c r="H153" s="44">
        <f t="shared" si="19"/>
        <v>39008077</v>
      </c>
      <c r="I153" s="44">
        <f t="shared" si="20"/>
        <v>39008077</v>
      </c>
      <c r="J153" s="68">
        <f t="shared" si="21"/>
        <v>0.83746384114243821</v>
      </c>
      <c r="K153" s="68">
        <f t="shared" si="22"/>
        <v>0.77122420056748764</v>
      </c>
      <c r="L153" s="44">
        <f t="shared" si="23"/>
        <v>0</v>
      </c>
      <c r="M153" s="67">
        <f t="shared" si="24"/>
        <v>0.747989140813068</v>
      </c>
      <c r="N153" t="str">
        <f t="shared" si="25"/>
        <v xml:space="preserve"> </v>
      </c>
      <c r="O153" s="44">
        <f t="shared" si="26"/>
        <v>0</v>
      </c>
    </row>
    <row r="154" spans="1:15" x14ac:dyDescent="0.3">
      <c r="A154" s="46" t="s">
        <v>314</v>
      </c>
      <c r="B154" t="s">
        <v>2304</v>
      </c>
      <c r="C154" s="44">
        <v>29859441</v>
      </c>
      <c r="D154" s="44">
        <v>25766547</v>
      </c>
      <c r="E154" s="44">
        <f t="shared" si="18"/>
        <v>29859441</v>
      </c>
      <c r="F154" s="44">
        <v>22646284</v>
      </c>
      <c r="G154" s="44">
        <v>22194491</v>
      </c>
      <c r="H154" s="44">
        <f t="shared" si="19"/>
        <v>29859441</v>
      </c>
      <c r="I154" s="44">
        <f t="shared" si="20"/>
        <v>29859441</v>
      </c>
      <c r="J154" s="68">
        <f t="shared" si="21"/>
        <v>0.86292797644805208</v>
      </c>
      <c r="K154" s="68">
        <f t="shared" si="22"/>
        <v>0.75842960355486899</v>
      </c>
      <c r="L154" s="44">
        <f t="shared" si="23"/>
        <v>0</v>
      </c>
      <c r="M154" s="67">
        <f t="shared" si="24"/>
        <v>0.74329894521468098</v>
      </c>
      <c r="N154" t="str">
        <f t="shared" si="25"/>
        <v xml:space="preserve"> </v>
      </c>
      <c r="O154" s="44">
        <f t="shared" si="26"/>
        <v>0</v>
      </c>
    </row>
    <row r="155" spans="1:15" x14ac:dyDescent="0.3">
      <c r="A155" s="46" t="s">
        <v>274</v>
      </c>
      <c r="B155" t="s">
        <v>2305</v>
      </c>
      <c r="C155" s="44">
        <v>11253306</v>
      </c>
      <c r="D155" s="44">
        <v>11709386</v>
      </c>
      <c r="E155" s="44">
        <f t="shared" si="18"/>
        <v>11709386</v>
      </c>
      <c r="F155" s="44">
        <v>10395881</v>
      </c>
      <c r="G155" s="44">
        <v>10243531</v>
      </c>
      <c r="H155" s="44">
        <f t="shared" si="19"/>
        <v>11253306</v>
      </c>
      <c r="I155" s="44">
        <f t="shared" si="20"/>
        <v>11253306</v>
      </c>
      <c r="J155" s="68">
        <f t="shared" si="21"/>
        <v>1</v>
      </c>
      <c r="K155" s="68">
        <f t="shared" si="22"/>
        <v>0.92380683507584349</v>
      </c>
      <c r="L155" s="44">
        <f t="shared" si="23"/>
        <v>456080</v>
      </c>
      <c r="M155" s="67">
        <f t="shared" si="24"/>
        <v>0.91026859129219451</v>
      </c>
      <c r="N155" t="str">
        <f t="shared" si="25"/>
        <v xml:space="preserve"> </v>
      </c>
      <c r="O155" s="44">
        <f t="shared" si="26"/>
        <v>456080</v>
      </c>
    </row>
    <row r="156" spans="1:15" x14ac:dyDescent="0.3">
      <c r="A156" s="46" t="s">
        <v>316</v>
      </c>
      <c r="B156" t="s">
        <v>2306</v>
      </c>
      <c r="C156" s="44">
        <v>5442422</v>
      </c>
      <c r="D156" s="44">
        <v>6035952</v>
      </c>
      <c r="E156" s="44">
        <f t="shared" si="18"/>
        <v>6035952</v>
      </c>
      <c r="F156" s="44">
        <v>5347573</v>
      </c>
      <c r="G156" s="44">
        <v>5206493</v>
      </c>
      <c r="H156" s="44">
        <f t="shared" si="19"/>
        <v>5442422</v>
      </c>
      <c r="I156" s="44">
        <f t="shared" si="20"/>
        <v>5442422</v>
      </c>
      <c r="J156" s="68">
        <f t="shared" si="21"/>
        <v>1</v>
      </c>
      <c r="K156" s="68">
        <f t="shared" si="22"/>
        <v>0.98257228123802232</v>
      </c>
      <c r="L156" s="44">
        <f t="shared" si="23"/>
        <v>593530</v>
      </c>
      <c r="M156" s="67">
        <f t="shared" si="24"/>
        <v>0.95664999884242718</v>
      </c>
      <c r="N156" t="str">
        <f t="shared" si="25"/>
        <v xml:space="preserve"> </v>
      </c>
      <c r="O156" s="44">
        <f t="shared" si="26"/>
        <v>593530</v>
      </c>
    </row>
    <row r="157" spans="1:15" x14ac:dyDescent="0.3">
      <c r="A157" s="46" t="s">
        <v>318</v>
      </c>
      <c r="B157" t="s">
        <v>2307</v>
      </c>
      <c r="C157" s="44">
        <v>17490666</v>
      </c>
      <c r="D157" s="44">
        <v>19150102</v>
      </c>
      <c r="E157" s="44">
        <f t="shared" si="18"/>
        <v>19150102</v>
      </c>
      <c r="F157" s="44">
        <v>16159195</v>
      </c>
      <c r="G157" s="44">
        <v>15988881</v>
      </c>
      <c r="H157" s="44">
        <f t="shared" si="19"/>
        <v>17490666</v>
      </c>
      <c r="I157" s="44">
        <f t="shared" si="20"/>
        <v>17490666</v>
      </c>
      <c r="J157" s="68">
        <f t="shared" si="21"/>
        <v>1</v>
      </c>
      <c r="K157" s="68">
        <f t="shared" si="22"/>
        <v>0.92387534013856309</v>
      </c>
      <c r="L157" s="44">
        <f t="shared" si="23"/>
        <v>1659436</v>
      </c>
      <c r="M157" s="67">
        <f t="shared" si="24"/>
        <v>0.91413791790432675</v>
      </c>
      <c r="N157" t="str">
        <f t="shared" si="25"/>
        <v xml:space="preserve"> </v>
      </c>
      <c r="O157" s="44">
        <f t="shared" si="26"/>
        <v>1659436</v>
      </c>
    </row>
    <row r="158" spans="1:15" x14ac:dyDescent="0.3">
      <c r="A158" s="46" t="s">
        <v>324</v>
      </c>
      <c r="B158" t="s">
        <v>2308</v>
      </c>
      <c r="C158" s="44">
        <v>14686424</v>
      </c>
      <c r="D158" s="44">
        <v>15878065</v>
      </c>
      <c r="E158" s="44">
        <f t="shared" si="18"/>
        <v>15878065</v>
      </c>
      <c r="F158" s="44">
        <v>13911088</v>
      </c>
      <c r="G158" s="44">
        <v>13755173</v>
      </c>
      <c r="H158" s="44">
        <f t="shared" si="19"/>
        <v>14686424</v>
      </c>
      <c r="I158" s="44">
        <f t="shared" si="20"/>
        <v>14686424</v>
      </c>
      <c r="J158" s="68">
        <f t="shared" si="21"/>
        <v>1</v>
      </c>
      <c r="K158" s="68">
        <f t="shared" si="22"/>
        <v>0.94720729838659157</v>
      </c>
      <c r="L158" s="44">
        <f t="shared" si="23"/>
        <v>1191641</v>
      </c>
      <c r="M158" s="67">
        <f t="shared" si="24"/>
        <v>0.93659103128167887</v>
      </c>
      <c r="N158" t="str">
        <f t="shared" si="25"/>
        <v xml:space="preserve"> </v>
      </c>
      <c r="O158" s="44">
        <f t="shared" si="26"/>
        <v>1191641</v>
      </c>
    </row>
    <row r="159" spans="1:15" x14ac:dyDescent="0.3">
      <c r="A159" s="46" t="s">
        <v>310</v>
      </c>
      <c r="B159" t="s">
        <v>2309</v>
      </c>
      <c r="C159" s="44">
        <v>48858927</v>
      </c>
      <c r="D159" s="44">
        <v>44761925</v>
      </c>
      <c r="E159" s="44">
        <f t="shared" si="18"/>
        <v>48858927</v>
      </c>
      <c r="F159" s="44">
        <v>40198336</v>
      </c>
      <c r="G159" s="44">
        <v>39888801</v>
      </c>
      <c r="H159" s="44">
        <f t="shared" si="19"/>
        <v>48858927</v>
      </c>
      <c r="I159" s="44">
        <f t="shared" si="20"/>
        <v>48858927</v>
      </c>
      <c r="J159" s="68">
        <f t="shared" si="21"/>
        <v>0.91614629604944042</v>
      </c>
      <c r="K159" s="68">
        <f t="shared" si="22"/>
        <v>0.8227429145138615</v>
      </c>
      <c r="L159" s="44">
        <f t="shared" si="23"/>
        <v>0</v>
      </c>
      <c r="M159" s="67">
        <f t="shared" si="24"/>
        <v>0.81640763416683304</v>
      </c>
      <c r="N159" t="str">
        <f t="shared" si="25"/>
        <v xml:space="preserve"> </v>
      </c>
      <c r="O159" s="44">
        <f t="shared" si="26"/>
        <v>0</v>
      </c>
    </row>
    <row r="160" spans="1:15" x14ac:dyDescent="0.3">
      <c r="A160" s="46" t="s">
        <v>326</v>
      </c>
      <c r="B160" t="s">
        <v>2310</v>
      </c>
      <c r="C160" s="44">
        <v>39678263</v>
      </c>
      <c r="D160" s="44">
        <v>37808090</v>
      </c>
      <c r="E160" s="44">
        <f t="shared" si="18"/>
        <v>39678263</v>
      </c>
      <c r="F160" s="44">
        <v>34551498</v>
      </c>
      <c r="G160" s="44">
        <v>34222598</v>
      </c>
      <c r="H160" s="44">
        <f t="shared" si="19"/>
        <v>39678263</v>
      </c>
      <c r="I160" s="44">
        <f t="shared" si="20"/>
        <v>39678263</v>
      </c>
      <c r="J160" s="68">
        <f t="shared" si="21"/>
        <v>0.95286656071612807</v>
      </c>
      <c r="K160" s="68">
        <f t="shared" si="22"/>
        <v>0.87079159690029773</v>
      </c>
      <c r="L160" s="44">
        <f t="shared" si="23"/>
        <v>0</v>
      </c>
      <c r="M160" s="67">
        <f t="shared" si="24"/>
        <v>0.86250242355619244</v>
      </c>
      <c r="N160" t="str">
        <f t="shared" si="25"/>
        <v xml:space="preserve"> </v>
      </c>
      <c r="O160" s="44">
        <f t="shared" si="26"/>
        <v>0</v>
      </c>
    </row>
    <row r="161" spans="1:15" x14ac:dyDescent="0.3">
      <c r="A161" s="46" t="s">
        <v>331</v>
      </c>
      <c r="B161" t="s">
        <v>2311</v>
      </c>
      <c r="C161" s="44">
        <v>3763018</v>
      </c>
      <c r="D161" s="44">
        <v>4420541</v>
      </c>
      <c r="E161" s="44">
        <f t="shared" si="18"/>
        <v>4420541</v>
      </c>
      <c r="F161" s="44">
        <v>3938425</v>
      </c>
      <c r="G161" s="44">
        <v>3820318</v>
      </c>
      <c r="H161" s="44">
        <f t="shared" si="19"/>
        <v>3820318</v>
      </c>
      <c r="I161" s="44">
        <f t="shared" si="20"/>
        <v>3938425</v>
      </c>
      <c r="J161" s="68">
        <f t="shared" si="21"/>
        <v>1</v>
      </c>
      <c r="K161" s="68">
        <f t="shared" si="22"/>
        <v>1</v>
      </c>
      <c r="L161" s="44">
        <f t="shared" si="23"/>
        <v>600223</v>
      </c>
      <c r="M161" s="67">
        <f t="shared" si="24"/>
        <v>1</v>
      </c>
      <c r="N161">
        <f t="shared" si="25"/>
        <v>999</v>
      </c>
      <c r="O161" s="44">
        <f t="shared" si="26"/>
        <v>657523</v>
      </c>
    </row>
    <row r="162" spans="1:15" x14ac:dyDescent="0.3">
      <c r="A162" s="46" t="s">
        <v>335</v>
      </c>
      <c r="B162" t="s">
        <v>2312</v>
      </c>
      <c r="C162" s="44">
        <v>97500</v>
      </c>
      <c r="D162" s="44">
        <v>718029</v>
      </c>
      <c r="E162" s="44">
        <f t="shared" si="18"/>
        <v>718029</v>
      </c>
      <c r="F162" s="44">
        <v>446596</v>
      </c>
      <c r="G162" s="44">
        <v>444848</v>
      </c>
      <c r="H162" s="44">
        <f t="shared" si="19"/>
        <v>444848</v>
      </c>
      <c r="I162" s="44">
        <f t="shared" si="20"/>
        <v>446596</v>
      </c>
      <c r="J162" s="68">
        <f t="shared" si="21"/>
        <v>1</v>
      </c>
      <c r="K162" s="68">
        <f t="shared" si="22"/>
        <v>1</v>
      </c>
      <c r="L162" s="44">
        <f t="shared" si="23"/>
        <v>273181</v>
      </c>
      <c r="M162" s="67">
        <f t="shared" si="24"/>
        <v>1</v>
      </c>
      <c r="N162">
        <f t="shared" si="25"/>
        <v>999</v>
      </c>
      <c r="O162" s="44">
        <f t="shared" si="26"/>
        <v>620529</v>
      </c>
    </row>
    <row r="163" spans="1:15" x14ac:dyDescent="0.3">
      <c r="A163" s="46" t="s">
        <v>339</v>
      </c>
      <c r="B163" t="s">
        <v>2313</v>
      </c>
      <c r="C163" s="44">
        <v>196926</v>
      </c>
      <c r="D163" s="44">
        <v>1298229</v>
      </c>
      <c r="E163" s="44">
        <f t="shared" si="18"/>
        <v>1298229</v>
      </c>
      <c r="F163" s="44">
        <v>912288</v>
      </c>
      <c r="G163" s="44">
        <v>909106</v>
      </c>
      <c r="H163" s="44">
        <f t="shared" si="19"/>
        <v>909106</v>
      </c>
      <c r="I163" s="44">
        <f t="shared" si="20"/>
        <v>912288</v>
      </c>
      <c r="J163" s="68">
        <f t="shared" si="21"/>
        <v>1</v>
      </c>
      <c r="K163" s="68">
        <f t="shared" si="22"/>
        <v>1</v>
      </c>
      <c r="L163" s="44">
        <f t="shared" si="23"/>
        <v>389123</v>
      </c>
      <c r="M163" s="67">
        <f t="shared" si="24"/>
        <v>1</v>
      </c>
      <c r="N163">
        <f t="shared" si="25"/>
        <v>999</v>
      </c>
      <c r="O163" s="44">
        <f t="shared" si="26"/>
        <v>1101303</v>
      </c>
    </row>
    <row r="164" spans="1:15" x14ac:dyDescent="0.3">
      <c r="A164" s="46" t="s">
        <v>341</v>
      </c>
      <c r="B164" t="s">
        <v>2314</v>
      </c>
      <c r="C164" s="44">
        <v>9874491</v>
      </c>
      <c r="D164" s="44">
        <v>9782793</v>
      </c>
      <c r="E164" s="44">
        <f t="shared" si="18"/>
        <v>9874491</v>
      </c>
      <c r="F164" s="44">
        <v>8686060</v>
      </c>
      <c r="G164" s="44">
        <v>8500800</v>
      </c>
      <c r="H164" s="44">
        <f t="shared" si="19"/>
        <v>9874491</v>
      </c>
      <c r="I164" s="44">
        <f t="shared" si="20"/>
        <v>9874491</v>
      </c>
      <c r="J164" s="68">
        <f t="shared" si="21"/>
        <v>0.99071364792372585</v>
      </c>
      <c r="K164" s="68">
        <f t="shared" si="22"/>
        <v>0.87964635341710273</v>
      </c>
      <c r="L164" s="44">
        <f t="shared" si="23"/>
        <v>0</v>
      </c>
      <c r="M164" s="67">
        <f t="shared" si="24"/>
        <v>0.86088488004090535</v>
      </c>
      <c r="N164" t="str">
        <f t="shared" si="25"/>
        <v xml:space="preserve"> </v>
      </c>
      <c r="O164" s="44">
        <f t="shared" si="26"/>
        <v>0</v>
      </c>
    </row>
    <row r="165" spans="1:15" x14ac:dyDescent="0.3">
      <c r="A165" s="46" t="s">
        <v>343</v>
      </c>
      <c r="B165" t="s">
        <v>2315</v>
      </c>
      <c r="C165" s="44">
        <v>41500</v>
      </c>
      <c r="D165" s="44">
        <v>507923</v>
      </c>
      <c r="E165" s="44">
        <f t="shared" si="18"/>
        <v>507923</v>
      </c>
      <c r="F165" s="44">
        <v>332552</v>
      </c>
      <c r="G165" s="44">
        <v>321562</v>
      </c>
      <c r="H165" s="44">
        <f t="shared" si="19"/>
        <v>321562</v>
      </c>
      <c r="I165" s="44">
        <f t="shared" si="20"/>
        <v>332552</v>
      </c>
      <c r="J165" s="68">
        <f t="shared" si="21"/>
        <v>1</v>
      </c>
      <c r="K165" s="68">
        <f t="shared" si="22"/>
        <v>1</v>
      </c>
      <c r="L165" s="44">
        <f t="shared" si="23"/>
        <v>186361</v>
      </c>
      <c r="M165" s="67">
        <f t="shared" si="24"/>
        <v>1</v>
      </c>
      <c r="N165">
        <f t="shared" si="25"/>
        <v>999</v>
      </c>
      <c r="O165" s="44">
        <f t="shared" si="26"/>
        <v>466423</v>
      </c>
    </row>
    <row r="166" spans="1:15" x14ac:dyDescent="0.3">
      <c r="A166" s="46" t="s">
        <v>337</v>
      </c>
      <c r="B166" t="s">
        <v>2316</v>
      </c>
      <c r="C166" s="44">
        <v>443706</v>
      </c>
      <c r="D166" s="44">
        <v>2435322</v>
      </c>
      <c r="E166" s="44">
        <f t="shared" si="18"/>
        <v>2435322</v>
      </c>
      <c r="F166" s="44">
        <v>1858880</v>
      </c>
      <c r="G166" s="44">
        <v>1852895</v>
      </c>
      <c r="H166" s="44">
        <f t="shared" si="19"/>
        <v>1852895</v>
      </c>
      <c r="I166" s="44">
        <f t="shared" si="20"/>
        <v>1858880</v>
      </c>
      <c r="J166" s="68">
        <f t="shared" si="21"/>
        <v>1</v>
      </c>
      <c r="K166" s="68">
        <f t="shared" si="22"/>
        <v>1</v>
      </c>
      <c r="L166" s="44">
        <f t="shared" si="23"/>
        <v>582427</v>
      </c>
      <c r="M166" s="67">
        <f t="shared" si="24"/>
        <v>1</v>
      </c>
      <c r="N166">
        <f t="shared" si="25"/>
        <v>999</v>
      </c>
      <c r="O166" s="44">
        <f t="shared" si="26"/>
        <v>1991616</v>
      </c>
    </row>
    <row r="167" spans="1:15" x14ac:dyDescent="0.3">
      <c r="A167" s="46" t="s">
        <v>345</v>
      </c>
      <c r="B167" t="s">
        <v>2317</v>
      </c>
      <c r="C167" s="44">
        <v>187194</v>
      </c>
      <c r="D167" s="44">
        <v>1035410</v>
      </c>
      <c r="E167" s="44">
        <f t="shared" si="18"/>
        <v>1035410</v>
      </c>
      <c r="F167" s="44">
        <v>741617</v>
      </c>
      <c r="G167" s="44">
        <v>736469</v>
      </c>
      <c r="H167" s="44">
        <f t="shared" si="19"/>
        <v>736469</v>
      </c>
      <c r="I167" s="44">
        <f t="shared" si="20"/>
        <v>741617</v>
      </c>
      <c r="J167" s="68">
        <f t="shared" si="21"/>
        <v>1</v>
      </c>
      <c r="K167" s="68">
        <f t="shared" si="22"/>
        <v>1</v>
      </c>
      <c r="L167" s="44">
        <f t="shared" si="23"/>
        <v>298941</v>
      </c>
      <c r="M167" s="67">
        <f t="shared" si="24"/>
        <v>1</v>
      </c>
      <c r="N167">
        <f t="shared" si="25"/>
        <v>999</v>
      </c>
      <c r="O167" s="44">
        <f t="shared" si="26"/>
        <v>848216</v>
      </c>
    </row>
    <row r="168" spans="1:15" x14ac:dyDescent="0.3">
      <c r="A168" s="46" t="s">
        <v>347</v>
      </c>
      <c r="B168" t="s">
        <v>2318</v>
      </c>
      <c r="C168" s="44">
        <v>4092905</v>
      </c>
      <c r="D168" s="44">
        <v>6190899</v>
      </c>
      <c r="E168" s="44">
        <f t="shared" si="18"/>
        <v>6190899</v>
      </c>
      <c r="F168" s="44">
        <v>5633904</v>
      </c>
      <c r="G168" s="44">
        <v>5596242</v>
      </c>
      <c r="H168" s="44">
        <f t="shared" si="19"/>
        <v>5596242</v>
      </c>
      <c r="I168" s="44">
        <f t="shared" si="20"/>
        <v>5633904</v>
      </c>
      <c r="J168" s="68">
        <f t="shared" si="21"/>
        <v>1</v>
      </c>
      <c r="K168" s="68">
        <f t="shared" si="22"/>
        <v>1</v>
      </c>
      <c r="L168" s="44">
        <f t="shared" si="23"/>
        <v>594657</v>
      </c>
      <c r="M168" s="67">
        <f t="shared" si="24"/>
        <v>1</v>
      </c>
      <c r="N168">
        <f t="shared" si="25"/>
        <v>999</v>
      </c>
      <c r="O168" s="44">
        <f t="shared" si="26"/>
        <v>2097994</v>
      </c>
    </row>
    <row r="169" spans="1:15" x14ac:dyDescent="0.3">
      <c r="A169" s="46" t="s">
        <v>351</v>
      </c>
      <c r="B169" t="s">
        <v>2319</v>
      </c>
      <c r="C169" s="44">
        <v>970407</v>
      </c>
      <c r="D169" s="44">
        <v>2077793</v>
      </c>
      <c r="E169" s="44">
        <f t="shared" si="18"/>
        <v>2077793</v>
      </c>
      <c r="F169" s="44">
        <v>1769085</v>
      </c>
      <c r="G169" s="44">
        <v>1763961</v>
      </c>
      <c r="H169" s="44">
        <f t="shared" si="19"/>
        <v>1763961</v>
      </c>
      <c r="I169" s="44">
        <f t="shared" si="20"/>
        <v>1769085</v>
      </c>
      <c r="J169" s="68">
        <f t="shared" si="21"/>
        <v>1</v>
      </c>
      <c r="K169" s="68">
        <f t="shared" si="22"/>
        <v>1</v>
      </c>
      <c r="L169" s="44">
        <f t="shared" si="23"/>
        <v>313832</v>
      </c>
      <c r="M169" s="67">
        <f t="shared" si="24"/>
        <v>1</v>
      </c>
      <c r="N169">
        <f t="shared" si="25"/>
        <v>999</v>
      </c>
      <c r="O169" s="44">
        <f t="shared" si="26"/>
        <v>1107386</v>
      </c>
    </row>
    <row r="170" spans="1:15" x14ac:dyDescent="0.3">
      <c r="A170" s="46" t="s">
        <v>2731</v>
      </c>
      <c r="B170" t="s">
        <v>2733</v>
      </c>
      <c r="C170" s="44">
        <v>2712285</v>
      </c>
      <c r="D170" s="44">
        <v>5337955</v>
      </c>
      <c r="E170" s="44">
        <f t="shared" si="18"/>
        <v>5337955</v>
      </c>
      <c r="F170" s="44">
        <v>4583027</v>
      </c>
      <c r="G170" s="44">
        <v>4565506</v>
      </c>
      <c r="H170" s="44">
        <f t="shared" si="19"/>
        <v>4565506</v>
      </c>
      <c r="I170" s="44">
        <f t="shared" si="20"/>
        <v>4583027</v>
      </c>
      <c r="J170" s="68">
        <f t="shared" si="21"/>
        <v>1</v>
      </c>
      <c r="K170" s="68">
        <f t="shared" si="22"/>
        <v>1</v>
      </c>
      <c r="L170" s="44">
        <f t="shared" si="23"/>
        <v>772449</v>
      </c>
      <c r="M170" s="67">
        <f t="shared" si="24"/>
        <v>1</v>
      </c>
      <c r="N170">
        <f t="shared" si="25"/>
        <v>999</v>
      </c>
      <c r="O170" s="44">
        <f t="shared" si="26"/>
        <v>2625670</v>
      </c>
    </row>
    <row r="171" spans="1:15" x14ac:dyDescent="0.3">
      <c r="A171" s="46" t="s">
        <v>366</v>
      </c>
      <c r="B171" t="s">
        <v>2320</v>
      </c>
      <c r="C171" s="44">
        <v>5477281</v>
      </c>
      <c r="D171" s="44">
        <v>8313017</v>
      </c>
      <c r="E171" s="44">
        <f t="shared" si="18"/>
        <v>8313017</v>
      </c>
      <c r="F171" s="44">
        <v>7007238</v>
      </c>
      <c r="G171" s="44">
        <v>6937033</v>
      </c>
      <c r="H171" s="44">
        <f t="shared" si="19"/>
        <v>6937033</v>
      </c>
      <c r="I171" s="44">
        <f t="shared" si="20"/>
        <v>7007238</v>
      </c>
      <c r="J171" s="68">
        <f t="shared" si="21"/>
        <v>1</v>
      </c>
      <c r="K171" s="68">
        <f t="shared" si="22"/>
        <v>1</v>
      </c>
      <c r="L171" s="44">
        <f t="shared" si="23"/>
        <v>1375984</v>
      </c>
      <c r="M171" s="67">
        <f t="shared" si="24"/>
        <v>1</v>
      </c>
      <c r="N171">
        <f t="shared" si="25"/>
        <v>999</v>
      </c>
      <c r="O171" s="44">
        <f t="shared" si="26"/>
        <v>2835736</v>
      </c>
    </row>
    <row r="172" spans="1:15" x14ac:dyDescent="0.3">
      <c r="A172" s="46" t="s">
        <v>356</v>
      </c>
      <c r="B172" t="s">
        <v>2321</v>
      </c>
      <c r="C172" s="44">
        <v>4924959</v>
      </c>
      <c r="D172" s="44">
        <v>6713736</v>
      </c>
      <c r="E172" s="44">
        <f t="shared" si="18"/>
        <v>6713736</v>
      </c>
      <c r="F172" s="44">
        <v>5701901</v>
      </c>
      <c r="G172" s="44">
        <v>5513602</v>
      </c>
      <c r="H172" s="44">
        <f t="shared" si="19"/>
        <v>5513602</v>
      </c>
      <c r="I172" s="44">
        <f t="shared" si="20"/>
        <v>5701901</v>
      </c>
      <c r="J172" s="68">
        <f t="shared" si="21"/>
        <v>1</v>
      </c>
      <c r="K172" s="68">
        <f t="shared" si="22"/>
        <v>1</v>
      </c>
      <c r="L172" s="44">
        <f t="shared" si="23"/>
        <v>1200134</v>
      </c>
      <c r="M172" s="67">
        <f t="shared" si="24"/>
        <v>1</v>
      </c>
      <c r="N172">
        <f t="shared" si="25"/>
        <v>999</v>
      </c>
      <c r="O172" s="44">
        <f t="shared" si="26"/>
        <v>1788777</v>
      </c>
    </row>
    <row r="173" spans="1:15" x14ac:dyDescent="0.3">
      <c r="A173" s="46" t="s">
        <v>360</v>
      </c>
      <c r="B173" t="s">
        <v>2322</v>
      </c>
      <c r="C173" s="44">
        <v>20881836</v>
      </c>
      <c r="D173" s="44">
        <v>25338270</v>
      </c>
      <c r="E173" s="44">
        <f t="shared" si="18"/>
        <v>25338270</v>
      </c>
      <c r="F173" s="44">
        <v>21673221</v>
      </c>
      <c r="G173" s="44">
        <v>19708344</v>
      </c>
      <c r="H173" s="44">
        <f t="shared" si="19"/>
        <v>20881836</v>
      </c>
      <c r="I173" s="44">
        <f t="shared" si="20"/>
        <v>21673221</v>
      </c>
      <c r="J173" s="68">
        <f t="shared" si="21"/>
        <v>1</v>
      </c>
      <c r="K173" s="68">
        <f t="shared" si="22"/>
        <v>1</v>
      </c>
      <c r="L173" s="44">
        <f t="shared" si="23"/>
        <v>4456434</v>
      </c>
      <c r="M173" s="67">
        <f t="shared" si="24"/>
        <v>0.94380321730330607</v>
      </c>
      <c r="N173" t="str">
        <f t="shared" si="25"/>
        <v xml:space="preserve"> </v>
      </c>
      <c r="O173" s="44">
        <f t="shared" si="26"/>
        <v>4456434</v>
      </c>
    </row>
    <row r="174" spans="1:15" x14ac:dyDescent="0.3">
      <c r="A174" s="46" t="s">
        <v>362</v>
      </c>
      <c r="B174" t="s">
        <v>2323</v>
      </c>
      <c r="C174" s="44">
        <v>4012635</v>
      </c>
      <c r="D174" s="44">
        <v>7709668</v>
      </c>
      <c r="E174" s="44">
        <f t="shared" si="18"/>
        <v>7709668</v>
      </c>
      <c r="F174" s="44">
        <v>6919986</v>
      </c>
      <c r="G174" s="44">
        <v>6865596</v>
      </c>
      <c r="H174" s="44">
        <f t="shared" si="19"/>
        <v>6865596</v>
      </c>
      <c r="I174" s="44">
        <f t="shared" si="20"/>
        <v>6919986</v>
      </c>
      <c r="J174" s="68">
        <f t="shared" si="21"/>
        <v>1</v>
      </c>
      <c r="K174" s="68">
        <f t="shared" si="22"/>
        <v>1</v>
      </c>
      <c r="L174" s="44">
        <f t="shared" si="23"/>
        <v>844072</v>
      </c>
      <c r="M174" s="67">
        <f t="shared" si="24"/>
        <v>1</v>
      </c>
      <c r="N174">
        <f t="shared" si="25"/>
        <v>999</v>
      </c>
      <c r="O174" s="44">
        <f t="shared" si="26"/>
        <v>3697033</v>
      </c>
    </row>
    <row r="175" spans="1:15" x14ac:dyDescent="0.3">
      <c r="A175" s="46" t="s">
        <v>358</v>
      </c>
      <c r="B175" t="s">
        <v>2324</v>
      </c>
      <c r="C175" s="44">
        <v>30495804</v>
      </c>
      <c r="D175" s="44">
        <v>31431116</v>
      </c>
      <c r="E175" s="44">
        <f t="shared" si="18"/>
        <v>31431116</v>
      </c>
      <c r="F175" s="44">
        <v>25934821</v>
      </c>
      <c r="G175" s="44">
        <v>25019623</v>
      </c>
      <c r="H175" s="44">
        <f t="shared" si="19"/>
        <v>30495804</v>
      </c>
      <c r="I175" s="44">
        <f t="shared" si="20"/>
        <v>30495804</v>
      </c>
      <c r="J175" s="68">
        <f t="shared" si="21"/>
        <v>1</v>
      </c>
      <c r="K175" s="68">
        <f t="shared" si="22"/>
        <v>0.85043899809954182</v>
      </c>
      <c r="L175" s="44">
        <f t="shared" si="23"/>
        <v>935312</v>
      </c>
      <c r="M175" s="67">
        <f t="shared" si="24"/>
        <v>0.82042837762204923</v>
      </c>
      <c r="N175" t="str">
        <f t="shared" si="25"/>
        <v xml:space="preserve"> </v>
      </c>
      <c r="O175" s="44">
        <f t="shared" si="26"/>
        <v>935312</v>
      </c>
    </row>
    <row r="176" spans="1:15" x14ac:dyDescent="0.3">
      <c r="A176" s="46" t="s">
        <v>354</v>
      </c>
      <c r="B176" t="s">
        <v>1594</v>
      </c>
      <c r="C176" s="44">
        <v>11371621</v>
      </c>
      <c r="D176" s="44">
        <v>12565960</v>
      </c>
      <c r="E176" s="44">
        <f t="shared" si="18"/>
        <v>12565960</v>
      </c>
      <c r="F176" s="44">
        <v>10158805</v>
      </c>
      <c r="G176" s="44">
        <v>9816557</v>
      </c>
      <c r="H176" s="44">
        <f t="shared" si="19"/>
        <v>11371621</v>
      </c>
      <c r="I176" s="44">
        <f t="shared" si="20"/>
        <v>11371621</v>
      </c>
      <c r="J176" s="68">
        <f t="shared" si="21"/>
        <v>1</v>
      </c>
      <c r="K176" s="68">
        <f t="shared" si="22"/>
        <v>0.8933471314247986</v>
      </c>
      <c r="L176" s="44">
        <f t="shared" si="23"/>
        <v>1194339</v>
      </c>
      <c r="M176" s="67">
        <f t="shared" si="24"/>
        <v>0.86325045479443963</v>
      </c>
      <c r="N176" t="str">
        <f t="shared" si="25"/>
        <v xml:space="preserve"> </v>
      </c>
      <c r="O176" s="44">
        <f t="shared" si="26"/>
        <v>1194339</v>
      </c>
    </row>
    <row r="177" spans="1:15" x14ac:dyDescent="0.3">
      <c r="A177" s="46" t="s">
        <v>364</v>
      </c>
      <c r="B177" t="s">
        <v>1595</v>
      </c>
      <c r="C177" s="44">
        <v>3203889</v>
      </c>
      <c r="D177" s="44">
        <v>4725273</v>
      </c>
      <c r="E177" s="44">
        <f t="shared" si="18"/>
        <v>4725273</v>
      </c>
      <c r="F177" s="44">
        <v>3696768</v>
      </c>
      <c r="G177" s="44">
        <v>3604389</v>
      </c>
      <c r="H177" s="44">
        <f t="shared" si="19"/>
        <v>3604389</v>
      </c>
      <c r="I177" s="44">
        <f t="shared" si="20"/>
        <v>3696768</v>
      </c>
      <c r="J177" s="68">
        <f t="shared" si="21"/>
        <v>1</v>
      </c>
      <c r="K177" s="68">
        <f t="shared" si="22"/>
        <v>1</v>
      </c>
      <c r="L177" s="44">
        <f t="shared" si="23"/>
        <v>1120884</v>
      </c>
      <c r="M177" s="67">
        <f t="shared" si="24"/>
        <v>1</v>
      </c>
      <c r="N177">
        <f t="shared" si="25"/>
        <v>999</v>
      </c>
      <c r="O177" s="44">
        <f t="shared" si="26"/>
        <v>1521384</v>
      </c>
    </row>
    <row r="178" spans="1:15" x14ac:dyDescent="0.3">
      <c r="A178" s="46" t="s">
        <v>379</v>
      </c>
      <c r="B178" t="s">
        <v>2325</v>
      </c>
      <c r="C178" s="44">
        <v>303496</v>
      </c>
      <c r="D178" s="44">
        <v>1327944</v>
      </c>
      <c r="E178" s="44">
        <f t="shared" si="18"/>
        <v>1327944</v>
      </c>
      <c r="F178" s="44">
        <v>1054716</v>
      </c>
      <c r="G178" s="44">
        <v>1051446</v>
      </c>
      <c r="H178" s="44">
        <f t="shared" si="19"/>
        <v>1051446</v>
      </c>
      <c r="I178" s="44">
        <f t="shared" si="20"/>
        <v>1054716</v>
      </c>
      <c r="J178" s="68">
        <f t="shared" si="21"/>
        <v>1</v>
      </c>
      <c r="K178" s="68">
        <f t="shared" si="22"/>
        <v>1</v>
      </c>
      <c r="L178" s="44">
        <f t="shared" si="23"/>
        <v>276498</v>
      </c>
      <c r="M178" s="67">
        <f t="shared" si="24"/>
        <v>1</v>
      </c>
      <c r="N178">
        <f t="shared" si="25"/>
        <v>999</v>
      </c>
      <c r="O178" s="44">
        <f t="shared" si="26"/>
        <v>1024448</v>
      </c>
    </row>
    <row r="179" spans="1:15" x14ac:dyDescent="0.3">
      <c r="A179" s="46" t="s">
        <v>371</v>
      </c>
      <c r="B179" t="s">
        <v>2326</v>
      </c>
      <c r="C179" s="44">
        <v>32173513</v>
      </c>
      <c r="D179" s="44">
        <v>34970689</v>
      </c>
      <c r="E179" s="44">
        <f t="shared" si="18"/>
        <v>34970689</v>
      </c>
      <c r="F179" s="44">
        <v>30859958</v>
      </c>
      <c r="G179" s="44">
        <v>30390942</v>
      </c>
      <c r="H179" s="44">
        <f t="shared" si="19"/>
        <v>32173513</v>
      </c>
      <c r="I179" s="44">
        <f t="shared" si="20"/>
        <v>32173513</v>
      </c>
      <c r="J179" s="68">
        <f t="shared" si="21"/>
        <v>1</v>
      </c>
      <c r="K179" s="68">
        <f t="shared" si="22"/>
        <v>0.95917278290375063</v>
      </c>
      <c r="L179" s="44">
        <f t="shared" si="23"/>
        <v>2797176</v>
      </c>
      <c r="M179" s="67">
        <f t="shared" si="24"/>
        <v>0.9445950773233871</v>
      </c>
      <c r="N179" t="str">
        <f t="shared" si="25"/>
        <v xml:space="preserve"> </v>
      </c>
      <c r="O179" s="44">
        <f t="shared" si="26"/>
        <v>2797176</v>
      </c>
    </row>
    <row r="180" spans="1:15" x14ac:dyDescent="0.3">
      <c r="A180" s="46" t="s">
        <v>373</v>
      </c>
      <c r="B180" t="s">
        <v>2327</v>
      </c>
      <c r="C180" s="44">
        <v>15394400</v>
      </c>
      <c r="D180" s="44">
        <v>19048443</v>
      </c>
      <c r="E180" s="44">
        <f t="shared" si="18"/>
        <v>19048443</v>
      </c>
      <c r="F180" s="44">
        <v>15972666</v>
      </c>
      <c r="G180" s="44">
        <v>15853693</v>
      </c>
      <c r="H180" s="44">
        <f t="shared" si="19"/>
        <v>15853693</v>
      </c>
      <c r="I180" s="44">
        <f t="shared" si="20"/>
        <v>15972666</v>
      </c>
      <c r="J180" s="68">
        <f t="shared" si="21"/>
        <v>1</v>
      </c>
      <c r="K180" s="68">
        <f t="shared" si="22"/>
        <v>1</v>
      </c>
      <c r="L180" s="44">
        <f t="shared" si="23"/>
        <v>3194750</v>
      </c>
      <c r="M180" s="67">
        <f t="shared" si="24"/>
        <v>1</v>
      </c>
      <c r="N180">
        <f t="shared" si="25"/>
        <v>999</v>
      </c>
      <c r="O180" s="44">
        <f t="shared" si="26"/>
        <v>3654043</v>
      </c>
    </row>
    <row r="181" spans="1:15" x14ac:dyDescent="0.3">
      <c r="A181" s="46" t="s">
        <v>375</v>
      </c>
      <c r="B181" t="s">
        <v>2328</v>
      </c>
      <c r="C181" s="44">
        <v>7175692</v>
      </c>
      <c r="D181" s="44">
        <v>8636655</v>
      </c>
      <c r="E181" s="44">
        <f t="shared" si="18"/>
        <v>8636655</v>
      </c>
      <c r="F181" s="44">
        <v>7427972</v>
      </c>
      <c r="G181" s="44">
        <v>7301687</v>
      </c>
      <c r="H181" s="44">
        <f t="shared" si="19"/>
        <v>7301687</v>
      </c>
      <c r="I181" s="44">
        <f t="shared" si="20"/>
        <v>7427972</v>
      </c>
      <c r="J181" s="68">
        <f t="shared" si="21"/>
        <v>1</v>
      </c>
      <c r="K181" s="68">
        <f t="shared" si="22"/>
        <v>1</v>
      </c>
      <c r="L181" s="44">
        <f t="shared" si="23"/>
        <v>1334968</v>
      </c>
      <c r="M181" s="67">
        <f t="shared" si="24"/>
        <v>1</v>
      </c>
      <c r="N181">
        <f t="shared" si="25"/>
        <v>999</v>
      </c>
      <c r="O181" s="44">
        <f t="shared" si="26"/>
        <v>1460963</v>
      </c>
    </row>
    <row r="182" spans="1:15" x14ac:dyDescent="0.3">
      <c r="A182" s="46" t="s">
        <v>377</v>
      </c>
      <c r="B182" t="s">
        <v>2329</v>
      </c>
      <c r="C182" s="44">
        <v>2180087</v>
      </c>
      <c r="D182" s="44">
        <v>3383270</v>
      </c>
      <c r="E182" s="44">
        <f t="shared" si="18"/>
        <v>3383270</v>
      </c>
      <c r="F182" s="44">
        <v>3113678</v>
      </c>
      <c r="G182" s="44">
        <v>3105248</v>
      </c>
      <c r="H182" s="44">
        <f t="shared" si="19"/>
        <v>3105248</v>
      </c>
      <c r="I182" s="44">
        <f t="shared" si="20"/>
        <v>3113678</v>
      </c>
      <c r="J182" s="68">
        <f t="shared" si="21"/>
        <v>1</v>
      </c>
      <c r="K182" s="68">
        <f t="shared" si="22"/>
        <v>1</v>
      </c>
      <c r="L182" s="44">
        <f t="shared" si="23"/>
        <v>278022</v>
      </c>
      <c r="M182" s="67">
        <f t="shared" si="24"/>
        <v>1</v>
      </c>
      <c r="N182">
        <f t="shared" si="25"/>
        <v>999</v>
      </c>
      <c r="O182" s="44">
        <f t="shared" si="26"/>
        <v>1203183</v>
      </c>
    </row>
    <row r="183" spans="1:15" x14ac:dyDescent="0.3">
      <c r="A183" s="46" t="s">
        <v>369</v>
      </c>
      <c r="B183" t="s">
        <v>1601</v>
      </c>
      <c r="C183" s="44">
        <v>11488279</v>
      </c>
      <c r="D183" s="44">
        <v>13422566</v>
      </c>
      <c r="E183" s="44">
        <f t="shared" si="18"/>
        <v>13422566</v>
      </c>
      <c r="F183" s="44">
        <v>11503765</v>
      </c>
      <c r="G183" s="44">
        <v>11366130</v>
      </c>
      <c r="H183" s="44">
        <f t="shared" si="19"/>
        <v>11488279</v>
      </c>
      <c r="I183" s="44">
        <f t="shared" si="20"/>
        <v>11503765</v>
      </c>
      <c r="J183" s="68">
        <f t="shared" si="21"/>
        <v>1</v>
      </c>
      <c r="K183" s="68">
        <f t="shared" si="22"/>
        <v>1</v>
      </c>
      <c r="L183" s="44">
        <f t="shared" si="23"/>
        <v>1934287</v>
      </c>
      <c r="M183" s="67">
        <f t="shared" si="24"/>
        <v>0.98936751100839382</v>
      </c>
      <c r="N183" t="str">
        <f t="shared" si="25"/>
        <v xml:space="preserve"> </v>
      </c>
      <c r="O183" s="44">
        <f t="shared" si="26"/>
        <v>1934287</v>
      </c>
    </row>
    <row r="184" spans="1:15" x14ac:dyDescent="0.3">
      <c r="A184" s="46" t="s">
        <v>382</v>
      </c>
      <c r="B184" t="s">
        <v>2330</v>
      </c>
      <c r="C184" s="44">
        <v>9092685</v>
      </c>
      <c r="D184" s="44">
        <v>9023563</v>
      </c>
      <c r="E184" s="44">
        <f t="shared" si="18"/>
        <v>9092685</v>
      </c>
      <c r="F184" s="44">
        <v>7928910</v>
      </c>
      <c r="G184" s="44">
        <v>7773072</v>
      </c>
      <c r="H184" s="44">
        <f t="shared" si="19"/>
        <v>9092685</v>
      </c>
      <c r="I184" s="44">
        <f t="shared" si="20"/>
        <v>9092685</v>
      </c>
      <c r="J184" s="68">
        <f t="shared" si="21"/>
        <v>0.99239806503799488</v>
      </c>
      <c r="K184" s="68">
        <f t="shared" si="22"/>
        <v>0.87200975289477201</v>
      </c>
      <c r="L184" s="44">
        <f t="shared" si="23"/>
        <v>0</v>
      </c>
      <c r="M184" s="67">
        <f t="shared" si="24"/>
        <v>0.85487092096558936</v>
      </c>
      <c r="N184" t="str">
        <f t="shared" si="25"/>
        <v xml:space="preserve"> </v>
      </c>
      <c r="O184" s="44">
        <f t="shared" si="26"/>
        <v>0</v>
      </c>
    </row>
    <row r="185" spans="1:15" x14ac:dyDescent="0.3">
      <c r="A185" s="46" t="s">
        <v>384</v>
      </c>
      <c r="B185" t="s">
        <v>2331</v>
      </c>
      <c r="C185" s="44">
        <v>22105953</v>
      </c>
      <c r="D185" s="44">
        <v>22762199</v>
      </c>
      <c r="E185" s="44">
        <f t="shared" si="18"/>
        <v>22762199</v>
      </c>
      <c r="F185" s="44">
        <v>18669108</v>
      </c>
      <c r="G185" s="44">
        <v>18474967</v>
      </c>
      <c r="H185" s="44">
        <f t="shared" si="19"/>
        <v>22105953</v>
      </c>
      <c r="I185" s="44">
        <f t="shared" si="20"/>
        <v>22105953</v>
      </c>
      <c r="J185" s="68">
        <f t="shared" si="21"/>
        <v>1</v>
      </c>
      <c r="K185" s="68">
        <f t="shared" si="22"/>
        <v>0.84452853039179088</v>
      </c>
      <c r="L185" s="44">
        <f t="shared" si="23"/>
        <v>656246</v>
      </c>
      <c r="M185" s="67">
        <f t="shared" si="24"/>
        <v>0.83574623541450577</v>
      </c>
      <c r="N185" t="str">
        <f t="shared" si="25"/>
        <v xml:space="preserve"> </v>
      </c>
      <c r="O185" s="44">
        <f t="shared" si="26"/>
        <v>656246</v>
      </c>
    </row>
    <row r="186" spans="1:15" x14ac:dyDescent="0.3">
      <c r="A186" s="46" t="s">
        <v>386</v>
      </c>
      <c r="B186" t="s">
        <v>2332</v>
      </c>
      <c r="C186" s="44">
        <v>8025594</v>
      </c>
      <c r="D186" s="44">
        <v>10175316</v>
      </c>
      <c r="E186" s="44">
        <f t="shared" si="18"/>
        <v>10175316</v>
      </c>
      <c r="F186" s="44">
        <v>8542088</v>
      </c>
      <c r="G186" s="44">
        <v>8383200</v>
      </c>
      <c r="H186" s="44">
        <f t="shared" si="19"/>
        <v>8383200</v>
      </c>
      <c r="I186" s="44">
        <f t="shared" si="20"/>
        <v>8542088</v>
      </c>
      <c r="J186" s="68">
        <f t="shared" si="21"/>
        <v>1</v>
      </c>
      <c r="K186" s="68">
        <f t="shared" si="22"/>
        <v>1</v>
      </c>
      <c r="L186" s="44">
        <f t="shared" si="23"/>
        <v>1792116</v>
      </c>
      <c r="M186" s="67">
        <f t="shared" si="24"/>
        <v>1</v>
      </c>
      <c r="N186">
        <f t="shared" si="25"/>
        <v>999</v>
      </c>
      <c r="O186" s="44">
        <f t="shared" si="26"/>
        <v>2149722</v>
      </c>
    </row>
    <row r="187" spans="1:15" x14ac:dyDescent="0.3">
      <c r="A187" s="46" t="s">
        <v>388</v>
      </c>
      <c r="B187" t="s">
        <v>2333</v>
      </c>
      <c r="C187" s="44">
        <v>3768062</v>
      </c>
      <c r="D187" s="44">
        <v>5427175</v>
      </c>
      <c r="E187" s="44">
        <f t="shared" si="18"/>
        <v>5427175</v>
      </c>
      <c r="F187" s="44">
        <v>4770466</v>
      </c>
      <c r="G187" s="44">
        <v>4649741</v>
      </c>
      <c r="H187" s="44">
        <f t="shared" si="19"/>
        <v>4649741</v>
      </c>
      <c r="I187" s="44">
        <f t="shared" si="20"/>
        <v>4770466</v>
      </c>
      <c r="J187" s="68">
        <f t="shared" si="21"/>
        <v>1</v>
      </c>
      <c r="K187" s="68">
        <f t="shared" si="22"/>
        <v>1</v>
      </c>
      <c r="L187" s="44">
        <f t="shared" si="23"/>
        <v>777434</v>
      </c>
      <c r="M187" s="67">
        <f t="shared" si="24"/>
        <v>1</v>
      </c>
      <c r="N187">
        <f t="shared" si="25"/>
        <v>999</v>
      </c>
      <c r="O187" s="44">
        <f t="shared" si="26"/>
        <v>1659113</v>
      </c>
    </row>
    <row r="188" spans="1:15" x14ac:dyDescent="0.3">
      <c r="A188" s="46" t="s">
        <v>390</v>
      </c>
      <c r="B188" t="s">
        <v>2334</v>
      </c>
      <c r="C188" s="44">
        <v>10012374</v>
      </c>
      <c r="D188" s="44">
        <v>10189767</v>
      </c>
      <c r="E188" s="44">
        <f t="shared" si="18"/>
        <v>10189767</v>
      </c>
      <c r="F188" s="44">
        <v>8580494</v>
      </c>
      <c r="G188" s="44">
        <v>8378051</v>
      </c>
      <c r="H188" s="44">
        <f t="shared" si="19"/>
        <v>10012374</v>
      </c>
      <c r="I188" s="44">
        <f t="shared" si="20"/>
        <v>10012374</v>
      </c>
      <c r="J188" s="68">
        <f t="shared" si="21"/>
        <v>1</v>
      </c>
      <c r="K188" s="68">
        <f t="shared" si="22"/>
        <v>0.85698896185859619</v>
      </c>
      <c r="L188" s="44">
        <f t="shared" si="23"/>
        <v>177393</v>
      </c>
      <c r="M188" s="67">
        <f t="shared" si="24"/>
        <v>0.83676968119648742</v>
      </c>
      <c r="N188" t="str">
        <f t="shared" si="25"/>
        <v xml:space="preserve"> </v>
      </c>
      <c r="O188" s="44">
        <f t="shared" si="26"/>
        <v>177393</v>
      </c>
    </row>
    <row r="189" spans="1:15" x14ac:dyDescent="0.3">
      <c r="A189" s="46" t="s">
        <v>392</v>
      </c>
      <c r="B189" t="s">
        <v>1607</v>
      </c>
      <c r="C189" s="44">
        <v>9634429</v>
      </c>
      <c r="D189" s="44">
        <v>10642880</v>
      </c>
      <c r="E189" s="44">
        <f t="shared" si="18"/>
        <v>10642880</v>
      </c>
      <c r="F189" s="44">
        <v>9257425</v>
      </c>
      <c r="G189" s="44">
        <v>9072941</v>
      </c>
      <c r="H189" s="44">
        <f t="shared" si="19"/>
        <v>9634429</v>
      </c>
      <c r="I189" s="44">
        <f t="shared" si="20"/>
        <v>9634429</v>
      </c>
      <c r="J189" s="68">
        <f t="shared" si="21"/>
        <v>1</v>
      </c>
      <c r="K189" s="68">
        <f t="shared" si="22"/>
        <v>0.9608690873117649</v>
      </c>
      <c r="L189" s="44">
        <f t="shared" si="23"/>
        <v>1008451</v>
      </c>
      <c r="M189" s="67">
        <f t="shared" si="24"/>
        <v>0.94172067695968287</v>
      </c>
      <c r="N189" t="str">
        <f t="shared" si="25"/>
        <v xml:space="preserve"> </v>
      </c>
      <c r="O189" s="44">
        <f t="shared" si="26"/>
        <v>1008451</v>
      </c>
    </row>
    <row r="190" spans="1:15" x14ac:dyDescent="0.3">
      <c r="A190" s="46" t="s">
        <v>394</v>
      </c>
      <c r="B190" t="s">
        <v>2335</v>
      </c>
      <c r="C190" s="44">
        <v>7286574</v>
      </c>
      <c r="D190" s="44">
        <v>8890667</v>
      </c>
      <c r="E190" s="44">
        <f t="shared" si="18"/>
        <v>8890667</v>
      </c>
      <c r="F190" s="44">
        <v>7649874</v>
      </c>
      <c r="G190" s="44">
        <v>7472090</v>
      </c>
      <c r="H190" s="44">
        <f t="shared" si="19"/>
        <v>7472090</v>
      </c>
      <c r="I190" s="44">
        <f t="shared" si="20"/>
        <v>7649874</v>
      </c>
      <c r="J190" s="68">
        <f t="shared" si="21"/>
        <v>1</v>
      </c>
      <c r="K190" s="68">
        <f t="shared" si="22"/>
        <v>1</v>
      </c>
      <c r="L190" s="44">
        <f t="shared" si="23"/>
        <v>1418577</v>
      </c>
      <c r="M190" s="67">
        <f t="shared" si="24"/>
        <v>1</v>
      </c>
      <c r="N190">
        <f t="shared" si="25"/>
        <v>999</v>
      </c>
      <c r="O190" s="44">
        <f t="shared" si="26"/>
        <v>1604093</v>
      </c>
    </row>
    <row r="191" spans="1:15" x14ac:dyDescent="0.3">
      <c r="A191" s="46" t="s">
        <v>396</v>
      </c>
      <c r="B191" t="s">
        <v>2336</v>
      </c>
      <c r="C191" s="44">
        <v>8185601</v>
      </c>
      <c r="D191" s="44">
        <v>10337114</v>
      </c>
      <c r="E191" s="44">
        <f t="shared" si="18"/>
        <v>10337114</v>
      </c>
      <c r="F191" s="44">
        <v>9149855</v>
      </c>
      <c r="G191" s="44">
        <v>9018288</v>
      </c>
      <c r="H191" s="44">
        <f t="shared" si="19"/>
        <v>9018288</v>
      </c>
      <c r="I191" s="44">
        <f t="shared" si="20"/>
        <v>9149855</v>
      </c>
      <c r="J191" s="68">
        <f t="shared" si="21"/>
        <v>1</v>
      </c>
      <c r="K191" s="68">
        <f t="shared" si="22"/>
        <v>1</v>
      </c>
      <c r="L191" s="44">
        <f t="shared" si="23"/>
        <v>1318826</v>
      </c>
      <c r="M191" s="67">
        <f t="shared" si="24"/>
        <v>1</v>
      </c>
      <c r="N191">
        <f t="shared" si="25"/>
        <v>999</v>
      </c>
      <c r="O191" s="44">
        <f t="shared" si="26"/>
        <v>2151513</v>
      </c>
    </row>
    <row r="192" spans="1:15" x14ac:dyDescent="0.3">
      <c r="A192" s="46" t="s">
        <v>399</v>
      </c>
      <c r="B192" t="s">
        <v>2337</v>
      </c>
      <c r="C192" s="44">
        <v>10413898</v>
      </c>
      <c r="D192" s="44">
        <v>12037681</v>
      </c>
      <c r="E192" s="44">
        <f t="shared" si="18"/>
        <v>12037681</v>
      </c>
      <c r="F192" s="44">
        <v>10849758</v>
      </c>
      <c r="G192" s="44">
        <v>10646077</v>
      </c>
      <c r="H192" s="44">
        <f t="shared" si="19"/>
        <v>10646077</v>
      </c>
      <c r="I192" s="44">
        <f t="shared" si="20"/>
        <v>10849758</v>
      </c>
      <c r="J192" s="68">
        <f t="shared" si="21"/>
        <v>1</v>
      </c>
      <c r="K192" s="68">
        <f t="shared" si="22"/>
        <v>1</v>
      </c>
      <c r="L192" s="44">
        <f t="shared" si="23"/>
        <v>1391604</v>
      </c>
      <c r="M192" s="67">
        <f t="shared" si="24"/>
        <v>1</v>
      </c>
      <c r="N192">
        <f t="shared" si="25"/>
        <v>999</v>
      </c>
      <c r="O192" s="44">
        <f t="shared" si="26"/>
        <v>1623783</v>
      </c>
    </row>
    <row r="193" spans="1:15" x14ac:dyDescent="0.3">
      <c r="A193" s="46" t="s">
        <v>401</v>
      </c>
      <c r="B193" t="s">
        <v>2338</v>
      </c>
      <c r="C193" s="44">
        <v>10379333</v>
      </c>
      <c r="D193" s="44">
        <v>12161089</v>
      </c>
      <c r="E193" s="44">
        <f t="shared" si="18"/>
        <v>12161089</v>
      </c>
      <c r="F193" s="44">
        <v>10783508</v>
      </c>
      <c r="G193" s="44">
        <v>10753449</v>
      </c>
      <c r="H193" s="44">
        <f t="shared" si="19"/>
        <v>10753449</v>
      </c>
      <c r="I193" s="44">
        <f t="shared" si="20"/>
        <v>10783508</v>
      </c>
      <c r="J193" s="68">
        <f t="shared" si="21"/>
        <v>1</v>
      </c>
      <c r="K193" s="68">
        <f t="shared" si="22"/>
        <v>1</v>
      </c>
      <c r="L193" s="44">
        <f t="shared" si="23"/>
        <v>1407640</v>
      </c>
      <c r="M193" s="67">
        <f t="shared" si="24"/>
        <v>1</v>
      </c>
      <c r="N193">
        <f t="shared" si="25"/>
        <v>999</v>
      </c>
      <c r="O193" s="44">
        <f t="shared" si="26"/>
        <v>1781756</v>
      </c>
    </row>
    <row r="194" spans="1:15" x14ac:dyDescent="0.3">
      <c r="A194" s="46" t="s">
        <v>403</v>
      </c>
      <c r="B194" t="s">
        <v>1612</v>
      </c>
      <c r="C194" s="44">
        <v>7826374</v>
      </c>
      <c r="D194" s="44">
        <v>8490384</v>
      </c>
      <c r="E194" s="44">
        <f t="shared" si="18"/>
        <v>8490384</v>
      </c>
      <c r="F194" s="44">
        <v>7134039</v>
      </c>
      <c r="G194" s="44">
        <v>6954110</v>
      </c>
      <c r="H194" s="44">
        <f t="shared" si="19"/>
        <v>7826374</v>
      </c>
      <c r="I194" s="44">
        <f t="shared" si="20"/>
        <v>7826374</v>
      </c>
      <c r="J194" s="68">
        <f t="shared" si="21"/>
        <v>1</v>
      </c>
      <c r="K194" s="68">
        <f t="shared" si="22"/>
        <v>0.91153821680384817</v>
      </c>
      <c r="L194" s="44">
        <f t="shared" si="23"/>
        <v>664010</v>
      </c>
      <c r="M194" s="67">
        <f t="shared" si="24"/>
        <v>0.8885481322512826</v>
      </c>
      <c r="N194" t="str">
        <f t="shared" si="25"/>
        <v xml:space="preserve"> </v>
      </c>
      <c r="O194" s="44">
        <f t="shared" si="26"/>
        <v>664010</v>
      </c>
    </row>
    <row r="195" spans="1:15" x14ac:dyDescent="0.3">
      <c r="A195" s="46" t="s">
        <v>405</v>
      </c>
      <c r="B195" t="s">
        <v>2339</v>
      </c>
      <c r="C195" s="44">
        <v>8639717</v>
      </c>
      <c r="D195" s="44">
        <v>9915490</v>
      </c>
      <c r="E195" s="44">
        <f t="shared" si="18"/>
        <v>9915490</v>
      </c>
      <c r="F195" s="44">
        <v>8377898</v>
      </c>
      <c r="G195" s="44">
        <v>8292799</v>
      </c>
      <c r="H195" s="44">
        <f t="shared" si="19"/>
        <v>8639717</v>
      </c>
      <c r="I195" s="44">
        <f t="shared" si="20"/>
        <v>8639717</v>
      </c>
      <c r="J195" s="68">
        <f t="shared" si="21"/>
        <v>1</v>
      </c>
      <c r="K195" s="68">
        <f t="shared" si="22"/>
        <v>0.96969588239985172</v>
      </c>
      <c r="L195" s="44">
        <f t="shared" si="23"/>
        <v>1275773</v>
      </c>
      <c r="M195" s="67">
        <f t="shared" si="24"/>
        <v>0.95984613847884137</v>
      </c>
      <c r="N195" t="str">
        <f t="shared" si="25"/>
        <v xml:space="preserve"> </v>
      </c>
      <c r="O195" s="44">
        <f t="shared" si="26"/>
        <v>1275773</v>
      </c>
    </row>
    <row r="196" spans="1:15" x14ac:dyDescent="0.3">
      <c r="A196" s="46" t="s">
        <v>407</v>
      </c>
      <c r="B196" t="s">
        <v>1614</v>
      </c>
      <c r="C196" s="44">
        <v>1518163</v>
      </c>
      <c r="D196" s="44">
        <v>2070644</v>
      </c>
      <c r="E196" s="44">
        <f t="shared" si="18"/>
        <v>2070644</v>
      </c>
      <c r="F196" s="44">
        <v>1623212</v>
      </c>
      <c r="G196" s="44">
        <v>1618119</v>
      </c>
      <c r="H196" s="44">
        <f t="shared" si="19"/>
        <v>1618119</v>
      </c>
      <c r="I196" s="44">
        <f t="shared" si="20"/>
        <v>1623212</v>
      </c>
      <c r="J196" s="68">
        <f t="shared" si="21"/>
        <v>1</v>
      </c>
      <c r="K196" s="68">
        <f t="shared" si="22"/>
        <v>1</v>
      </c>
      <c r="L196" s="44">
        <f t="shared" si="23"/>
        <v>452525</v>
      </c>
      <c r="M196" s="67">
        <f t="shared" si="24"/>
        <v>1</v>
      </c>
      <c r="N196">
        <f t="shared" si="25"/>
        <v>999</v>
      </c>
      <c r="O196" s="44">
        <f t="shared" si="26"/>
        <v>552481</v>
      </c>
    </row>
    <row r="197" spans="1:15" x14ac:dyDescent="0.3">
      <c r="A197" s="46" t="s">
        <v>409</v>
      </c>
      <c r="B197" t="s">
        <v>1615</v>
      </c>
      <c r="C197" s="44">
        <v>356764</v>
      </c>
      <c r="D197" s="44">
        <v>1427725</v>
      </c>
      <c r="E197" s="44">
        <f t="shared" si="18"/>
        <v>1427725</v>
      </c>
      <c r="F197" s="44">
        <v>1076907</v>
      </c>
      <c r="G197" s="44">
        <v>1073360</v>
      </c>
      <c r="H197" s="44">
        <f t="shared" si="19"/>
        <v>1073360</v>
      </c>
      <c r="I197" s="44">
        <f t="shared" si="20"/>
        <v>1076907</v>
      </c>
      <c r="J197" s="68">
        <f t="shared" si="21"/>
        <v>1</v>
      </c>
      <c r="K197" s="68">
        <f t="shared" si="22"/>
        <v>1</v>
      </c>
      <c r="L197" s="44">
        <f t="shared" si="23"/>
        <v>354365</v>
      </c>
      <c r="M197" s="67">
        <f t="shared" si="24"/>
        <v>1</v>
      </c>
      <c r="N197">
        <f t="shared" si="25"/>
        <v>999</v>
      </c>
      <c r="O197" s="44">
        <f t="shared" si="26"/>
        <v>1070961</v>
      </c>
    </row>
    <row r="198" spans="1:15" x14ac:dyDescent="0.3">
      <c r="A198" s="46" t="s">
        <v>412</v>
      </c>
      <c r="B198" t="s">
        <v>2340</v>
      </c>
      <c r="C198" s="44">
        <v>64500</v>
      </c>
      <c r="D198" s="44">
        <v>814935</v>
      </c>
      <c r="E198" s="44">
        <f t="shared" ref="E198:E261" si="27">MAX(C198:D198)</f>
        <v>814935</v>
      </c>
      <c r="F198" s="44">
        <v>474742</v>
      </c>
      <c r="G198" s="44">
        <v>472787</v>
      </c>
      <c r="H198" s="44">
        <f t="shared" ref="H198:H261" si="28">MAX(C198,G198)</f>
        <v>472787</v>
      </c>
      <c r="I198" s="44">
        <f t="shared" ref="I198:I261" si="29">MAX(F198,C198)</f>
        <v>474742</v>
      </c>
      <c r="J198" s="68">
        <f t="shared" ref="J198:J261" si="30">D198/E198</f>
        <v>1</v>
      </c>
      <c r="K198" s="68">
        <f t="shared" ref="K198:K261" si="31">F198/I198</f>
        <v>1</v>
      </c>
      <c r="L198" s="44">
        <f t="shared" ref="L198:L261" si="32">E198-H198</f>
        <v>342148</v>
      </c>
      <c r="M198" s="67">
        <f t="shared" ref="M198:M261" si="33">G198/H198</f>
        <v>1</v>
      </c>
      <c r="N198">
        <f t="shared" ref="N198:N261" si="34">IF(G198=H198,999," ")</f>
        <v>999</v>
      </c>
      <c r="O198" s="44">
        <f t="shared" ref="O198:O261" si="35">IF((D198-C198)&lt;$O$4,0,(D198-C198))</f>
        <v>750435</v>
      </c>
    </row>
    <row r="199" spans="1:15" x14ac:dyDescent="0.3">
      <c r="A199" s="46" t="s">
        <v>414</v>
      </c>
      <c r="B199" t="s">
        <v>2341</v>
      </c>
      <c r="C199" s="44">
        <v>45500</v>
      </c>
      <c r="D199" s="44">
        <v>540317</v>
      </c>
      <c r="E199" s="44">
        <f t="shared" si="27"/>
        <v>540317</v>
      </c>
      <c r="F199" s="44">
        <v>326823</v>
      </c>
      <c r="G199" s="44">
        <v>325493</v>
      </c>
      <c r="H199" s="44">
        <f t="shared" si="28"/>
        <v>325493</v>
      </c>
      <c r="I199" s="44">
        <f t="shared" si="29"/>
        <v>326823</v>
      </c>
      <c r="J199" s="68">
        <f t="shared" si="30"/>
        <v>1</v>
      </c>
      <c r="K199" s="68">
        <f t="shared" si="31"/>
        <v>1</v>
      </c>
      <c r="L199" s="44">
        <f t="shared" si="32"/>
        <v>214824</v>
      </c>
      <c r="M199" s="67">
        <f t="shared" si="33"/>
        <v>1</v>
      </c>
      <c r="N199">
        <f t="shared" si="34"/>
        <v>999</v>
      </c>
      <c r="O199" s="44">
        <f t="shared" si="35"/>
        <v>494817</v>
      </c>
    </row>
    <row r="200" spans="1:15" x14ac:dyDescent="0.3">
      <c r="A200" s="46" t="s">
        <v>416</v>
      </c>
      <c r="B200" t="s">
        <v>2342</v>
      </c>
      <c r="C200" s="44">
        <v>35000</v>
      </c>
      <c r="D200" s="44">
        <v>535475</v>
      </c>
      <c r="E200" s="44">
        <f t="shared" si="27"/>
        <v>535475</v>
      </c>
      <c r="F200" s="44">
        <v>263932</v>
      </c>
      <c r="G200" s="44">
        <v>262645</v>
      </c>
      <c r="H200" s="44">
        <f t="shared" si="28"/>
        <v>262645</v>
      </c>
      <c r="I200" s="44">
        <f t="shared" si="29"/>
        <v>263932</v>
      </c>
      <c r="J200" s="68">
        <f t="shared" si="30"/>
        <v>1</v>
      </c>
      <c r="K200" s="68">
        <f t="shared" si="31"/>
        <v>1</v>
      </c>
      <c r="L200" s="44">
        <f t="shared" si="32"/>
        <v>272830</v>
      </c>
      <c r="M200" s="67">
        <f t="shared" si="33"/>
        <v>1</v>
      </c>
      <c r="N200">
        <f t="shared" si="34"/>
        <v>999</v>
      </c>
      <c r="O200" s="44">
        <f t="shared" si="35"/>
        <v>500475</v>
      </c>
    </row>
    <row r="201" spans="1:15" x14ac:dyDescent="0.3">
      <c r="A201" s="46" t="s">
        <v>418</v>
      </c>
      <c r="B201" t="s">
        <v>2343</v>
      </c>
      <c r="C201" s="44">
        <v>285092</v>
      </c>
      <c r="D201" s="44">
        <v>1200647</v>
      </c>
      <c r="E201" s="44">
        <f t="shared" si="27"/>
        <v>1200647</v>
      </c>
      <c r="F201" s="44">
        <v>849990</v>
      </c>
      <c r="G201" s="44">
        <v>847068</v>
      </c>
      <c r="H201" s="44">
        <f t="shared" si="28"/>
        <v>847068</v>
      </c>
      <c r="I201" s="44">
        <f t="shared" si="29"/>
        <v>849990</v>
      </c>
      <c r="J201" s="68">
        <f t="shared" si="30"/>
        <v>1</v>
      </c>
      <c r="K201" s="68">
        <f t="shared" si="31"/>
        <v>1</v>
      </c>
      <c r="L201" s="44">
        <f t="shared" si="32"/>
        <v>353579</v>
      </c>
      <c r="M201" s="67">
        <f t="shared" si="33"/>
        <v>1</v>
      </c>
      <c r="N201">
        <f t="shared" si="34"/>
        <v>999</v>
      </c>
      <c r="O201" s="44">
        <f t="shared" si="35"/>
        <v>915555</v>
      </c>
    </row>
    <row r="202" spans="1:15" x14ac:dyDescent="0.3">
      <c r="A202" s="46" t="s">
        <v>437</v>
      </c>
      <c r="B202" t="s">
        <v>1620</v>
      </c>
      <c r="C202" s="44">
        <v>7535834</v>
      </c>
      <c r="D202" s="44">
        <v>9048308</v>
      </c>
      <c r="E202" s="44">
        <f t="shared" si="27"/>
        <v>9048308</v>
      </c>
      <c r="F202" s="44">
        <v>7757593</v>
      </c>
      <c r="G202" s="44">
        <v>7537063</v>
      </c>
      <c r="H202" s="44">
        <f t="shared" si="28"/>
        <v>7537063</v>
      </c>
      <c r="I202" s="44">
        <f t="shared" si="29"/>
        <v>7757593</v>
      </c>
      <c r="J202" s="68">
        <f t="shared" si="30"/>
        <v>1</v>
      </c>
      <c r="K202" s="68">
        <f t="shared" si="31"/>
        <v>1</v>
      </c>
      <c r="L202" s="44">
        <f t="shared" si="32"/>
        <v>1511245</v>
      </c>
      <c r="M202" s="67">
        <f t="shared" si="33"/>
        <v>1</v>
      </c>
      <c r="N202">
        <f t="shared" si="34"/>
        <v>999</v>
      </c>
      <c r="O202" s="44">
        <f t="shared" si="35"/>
        <v>1512474</v>
      </c>
    </row>
    <row r="203" spans="1:15" x14ac:dyDescent="0.3">
      <c r="A203" s="46" t="s">
        <v>423</v>
      </c>
      <c r="B203" t="s">
        <v>1621</v>
      </c>
      <c r="C203" s="44">
        <v>6990363</v>
      </c>
      <c r="D203" s="44">
        <v>9054452</v>
      </c>
      <c r="E203" s="44">
        <f t="shared" si="27"/>
        <v>9054452</v>
      </c>
      <c r="F203" s="44">
        <v>7459947</v>
      </c>
      <c r="G203" s="44">
        <v>7332514</v>
      </c>
      <c r="H203" s="44">
        <f t="shared" si="28"/>
        <v>7332514</v>
      </c>
      <c r="I203" s="44">
        <f t="shared" si="29"/>
        <v>7459947</v>
      </c>
      <c r="J203" s="68">
        <f t="shared" si="30"/>
        <v>1</v>
      </c>
      <c r="K203" s="68">
        <f t="shared" si="31"/>
        <v>1</v>
      </c>
      <c r="L203" s="44">
        <f t="shared" si="32"/>
        <v>1721938</v>
      </c>
      <c r="M203" s="67">
        <f t="shared" si="33"/>
        <v>1</v>
      </c>
      <c r="N203">
        <f t="shared" si="34"/>
        <v>999</v>
      </c>
      <c r="O203" s="44">
        <f t="shared" si="35"/>
        <v>2064089</v>
      </c>
    </row>
    <row r="204" spans="1:15" x14ac:dyDescent="0.3">
      <c r="A204" s="46" t="s">
        <v>425</v>
      </c>
      <c r="B204" t="s">
        <v>2344</v>
      </c>
      <c r="C204" s="44">
        <v>11903645</v>
      </c>
      <c r="D204" s="44">
        <v>10861634</v>
      </c>
      <c r="E204" s="44">
        <f t="shared" si="27"/>
        <v>11903645</v>
      </c>
      <c r="F204" s="44">
        <v>8793388</v>
      </c>
      <c r="G204" s="44">
        <v>8569895</v>
      </c>
      <c r="H204" s="44">
        <f t="shared" si="28"/>
        <v>11903645</v>
      </c>
      <c r="I204" s="44">
        <f t="shared" si="29"/>
        <v>11903645</v>
      </c>
      <c r="J204" s="68">
        <f t="shared" si="30"/>
        <v>0.91246286326583159</v>
      </c>
      <c r="K204" s="68">
        <f t="shared" si="31"/>
        <v>0.73871389813792332</v>
      </c>
      <c r="L204" s="44">
        <f t="shared" si="32"/>
        <v>0</v>
      </c>
      <c r="M204" s="67">
        <f t="shared" si="33"/>
        <v>0.71993872465114672</v>
      </c>
      <c r="N204" t="str">
        <f t="shared" si="34"/>
        <v xml:space="preserve"> </v>
      </c>
      <c r="O204" s="44">
        <f t="shared" si="35"/>
        <v>0</v>
      </c>
    </row>
    <row r="205" spans="1:15" x14ac:dyDescent="0.3">
      <c r="A205" s="46" t="s">
        <v>427</v>
      </c>
      <c r="B205" t="s">
        <v>2345</v>
      </c>
      <c r="C205" s="44">
        <v>12931051</v>
      </c>
      <c r="D205" s="44">
        <v>11579903</v>
      </c>
      <c r="E205" s="44">
        <f t="shared" si="27"/>
        <v>12931051</v>
      </c>
      <c r="F205" s="44">
        <v>10121063</v>
      </c>
      <c r="G205" s="44">
        <v>9974134</v>
      </c>
      <c r="H205" s="44">
        <f t="shared" si="28"/>
        <v>12931051</v>
      </c>
      <c r="I205" s="44">
        <f t="shared" si="29"/>
        <v>12931051</v>
      </c>
      <c r="J205" s="68">
        <f t="shared" si="30"/>
        <v>0.89551135480016275</v>
      </c>
      <c r="K205" s="68">
        <f t="shared" si="31"/>
        <v>0.78269453890484231</v>
      </c>
      <c r="L205" s="44">
        <f t="shared" si="32"/>
        <v>0</v>
      </c>
      <c r="M205" s="67">
        <f t="shared" si="33"/>
        <v>0.7713320440852024</v>
      </c>
      <c r="N205" t="str">
        <f t="shared" si="34"/>
        <v xml:space="preserve"> </v>
      </c>
      <c r="O205" s="44">
        <f t="shared" si="35"/>
        <v>0</v>
      </c>
    </row>
    <row r="206" spans="1:15" x14ac:dyDescent="0.3">
      <c r="A206" s="46" t="s">
        <v>421</v>
      </c>
      <c r="B206" t="s">
        <v>2346</v>
      </c>
      <c r="C206" s="44">
        <v>10348244</v>
      </c>
      <c r="D206" s="44">
        <v>11368276</v>
      </c>
      <c r="E206" s="44">
        <f t="shared" si="27"/>
        <v>11368276</v>
      </c>
      <c r="F206" s="44">
        <v>10227933</v>
      </c>
      <c r="G206" s="44">
        <v>9870234</v>
      </c>
      <c r="H206" s="44">
        <f t="shared" si="28"/>
        <v>10348244</v>
      </c>
      <c r="I206" s="44">
        <f t="shared" si="29"/>
        <v>10348244</v>
      </c>
      <c r="J206" s="68">
        <f t="shared" si="30"/>
        <v>1</v>
      </c>
      <c r="K206" s="68">
        <f t="shared" si="31"/>
        <v>0.98837377626580891</v>
      </c>
      <c r="L206" s="44">
        <f t="shared" si="32"/>
        <v>1020032</v>
      </c>
      <c r="M206" s="67">
        <f t="shared" si="33"/>
        <v>0.95380762185352408</v>
      </c>
      <c r="N206" t="str">
        <f t="shared" si="34"/>
        <v xml:space="preserve"> </v>
      </c>
      <c r="O206" s="44">
        <f t="shared" si="35"/>
        <v>1020032</v>
      </c>
    </row>
    <row r="207" spans="1:15" x14ac:dyDescent="0.3">
      <c r="A207" s="46" t="s">
        <v>431</v>
      </c>
      <c r="B207" t="s">
        <v>2347</v>
      </c>
      <c r="C207" s="44">
        <v>4438045</v>
      </c>
      <c r="D207" s="44">
        <v>5701493</v>
      </c>
      <c r="E207" s="44">
        <f t="shared" si="27"/>
        <v>5701493</v>
      </c>
      <c r="F207" s="44">
        <v>4924660</v>
      </c>
      <c r="G207" s="44">
        <v>4910773</v>
      </c>
      <c r="H207" s="44">
        <f t="shared" si="28"/>
        <v>4910773</v>
      </c>
      <c r="I207" s="44">
        <f t="shared" si="29"/>
        <v>4924660</v>
      </c>
      <c r="J207" s="68">
        <f t="shared" si="30"/>
        <v>1</v>
      </c>
      <c r="K207" s="68">
        <f t="shared" si="31"/>
        <v>1</v>
      </c>
      <c r="L207" s="44">
        <f t="shared" si="32"/>
        <v>790720</v>
      </c>
      <c r="M207" s="67">
        <f t="shared" si="33"/>
        <v>1</v>
      </c>
      <c r="N207">
        <f t="shared" si="34"/>
        <v>999</v>
      </c>
      <c r="O207" s="44">
        <f t="shared" si="35"/>
        <v>1263448</v>
      </c>
    </row>
    <row r="208" spans="1:15" x14ac:dyDescent="0.3">
      <c r="A208" s="46" t="s">
        <v>435</v>
      </c>
      <c r="B208" t="s">
        <v>1626</v>
      </c>
      <c r="C208" s="44">
        <v>1559976</v>
      </c>
      <c r="D208" s="44">
        <v>3075070</v>
      </c>
      <c r="E208" s="44">
        <f t="shared" si="27"/>
        <v>3075070</v>
      </c>
      <c r="F208" s="44">
        <v>2509755</v>
      </c>
      <c r="G208" s="44">
        <v>2470140</v>
      </c>
      <c r="H208" s="44">
        <f t="shared" si="28"/>
        <v>2470140</v>
      </c>
      <c r="I208" s="44">
        <f t="shared" si="29"/>
        <v>2509755</v>
      </c>
      <c r="J208" s="68">
        <f t="shared" si="30"/>
        <v>1</v>
      </c>
      <c r="K208" s="68">
        <f t="shared" si="31"/>
        <v>1</v>
      </c>
      <c r="L208" s="44">
        <f t="shared" si="32"/>
        <v>604930</v>
      </c>
      <c r="M208" s="67">
        <f t="shared" si="33"/>
        <v>1</v>
      </c>
      <c r="N208">
        <f t="shared" si="34"/>
        <v>999</v>
      </c>
      <c r="O208" s="44">
        <f t="shared" si="35"/>
        <v>1515094</v>
      </c>
    </row>
    <row r="209" spans="1:15" x14ac:dyDescent="0.3">
      <c r="A209" s="46" t="s">
        <v>433</v>
      </c>
      <c r="B209" t="s">
        <v>2348</v>
      </c>
      <c r="C209" s="44">
        <v>159500</v>
      </c>
      <c r="D209" s="44">
        <v>1031270</v>
      </c>
      <c r="E209" s="44">
        <f t="shared" si="27"/>
        <v>1031270</v>
      </c>
      <c r="F209" s="44">
        <v>608843</v>
      </c>
      <c r="G209" s="44">
        <v>606319</v>
      </c>
      <c r="H209" s="44">
        <f t="shared" si="28"/>
        <v>606319</v>
      </c>
      <c r="I209" s="44">
        <f t="shared" si="29"/>
        <v>608843</v>
      </c>
      <c r="J209" s="68">
        <f t="shared" si="30"/>
        <v>1</v>
      </c>
      <c r="K209" s="68">
        <f t="shared" si="31"/>
        <v>1</v>
      </c>
      <c r="L209" s="44">
        <f t="shared" si="32"/>
        <v>424951</v>
      </c>
      <c r="M209" s="67">
        <f t="shared" si="33"/>
        <v>1</v>
      </c>
      <c r="N209">
        <f t="shared" si="34"/>
        <v>999</v>
      </c>
      <c r="O209" s="44">
        <f t="shared" si="35"/>
        <v>871770</v>
      </c>
    </row>
    <row r="210" spans="1:15" x14ac:dyDescent="0.3">
      <c r="A210" s="46" t="s">
        <v>429</v>
      </c>
      <c r="B210" t="s">
        <v>1628</v>
      </c>
      <c r="C210" s="44">
        <v>15092580</v>
      </c>
      <c r="D210" s="44">
        <v>15274130</v>
      </c>
      <c r="E210" s="44">
        <f t="shared" si="27"/>
        <v>15274130</v>
      </c>
      <c r="F210" s="44">
        <v>13342249</v>
      </c>
      <c r="G210" s="44">
        <v>13000880</v>
      </c>
      <c r="H210" s="44">
        <f t="shared" si="28"/>
        <v>15092580</v>
      </c>
      <c r="I210" s="44">
        <f t="shared" si="29"/>
        <v>15092580</v>
      </c>
      <c r="J210" s="68">
        <f t="shared" si="30"/>
        <v>1</v>
      </c>
      <c r="K210" s="68">
        <f t="shared" si="31"/>
        <v>0.88402705170355234</v>
      </c>
      <c r="L210" s="44">
        <f t="shared" si="32"/>
        <v>181550</v>
      </c>
      <c r="M210" s="67">
        <f t="shared" si="33"/>
        <v>0.86140871872138491</v>
      </c>
      <c r="N210" t="str">
        <f t="shared" si="34"/>
        <v xml:space="preserve"> </v>
      </c>
      <c r="O210" s="44">
        <f t="shared" si="35"/>
        <v>181550</v>
      </c>
    </row>
    <row r="211" spans="1:15" x14ac:dyDescent="0.3">
      <c r="A211" s="46" t="s">
        <v>2118</v>
      </c>
      <c r="B211" t="s">
        <v>2119</v>
      </c>
      <c r="C211" s="44">
        <v>24059139</v>
      </c>
      <c r="D211" s="44">
        <v>26774346</v>
      </c>
      <c r="E211" s="44">
        <f t="shared" si="27"/>
        <v>26774346</v>
      </c>
      <c r="F211" s="44">
        <v>22443870</v>
      </c>
      <c r="G211" s="44">
        <v>22192483</v>
      </c>
      <c r="H211" s="44">
        <f t="shared" si="28"/>
        <v>24059139</v>
      </c>
      <c r="I211" s="44">
        <f t="shared" si="29"/>
        <v>24059139</v>
      </c>
      <c r="J211" s="68">
        <f t="shared" si="30"/>
        <v>1</v>
      </c>
      <c r="K211" s="68">
        <f t="shared" si="31"/>
        <v>0.93286256004423096</v>
      </c>
      <c r="L211" s="44">
        <f t="shared" si="32"/>
        <v>2715207</v>
      </c>
      <c r="M211" s="67">
        <f t="shared" si="33"/>
        <v>0.92241384864188203</v>
      </c>
      <c r="N211" t="str">
        <f t="shared" si="34"/>
        <v xml:space="preserve"> </v>
      </c>
      <c r="O211" s="44">
        <f t="shared" si="35"/>
        <v>2715207</v>
      </c>
    </row>
    <row r="212" spans="1:15" x14ac:dyDescent="0.3">
      <c r="A212" s="46" t="s">
        <v>456</v>
      </c>
      <c r="B212" t="s">
        <v>2349</v>
      </c>
      <c r="C212" s="44">
        <v>21326289</v>
      </c>
      <c r="D212" s="44">
        <v>19878489</v>
      </c>
      <c r="E212" s="44">
        <f t="shared" si="27"/>
        <v>21326289</v>
      </c>
      <c r="F212" s="44">
        <v>17500246</v>
      </c>
      <c r="G212" s="44">
        <v>16974438</v>
      </c>
      <c r="H212" s="44">
        <f t="shared" si="28"/>
        <v>21326289</v>
      </c>
      <c r="I212" s="44">
        <f t="shared" si="29"/>
        <v>21326289</v>
      </c>
      <c r="J212" s="68">
        <f t="shared" si="30"/>
        <v>0.93211195815643311</v>
      </c>
      <c r="K212" s="68">
        <f t="shared" si="31"/>
        <v>0.82059499428147109</v>
      </c>
      <c r="L212" s="44">
        <f t="shared" si="32"/>
        <v>0</v>
      </c>
      <c r="M212" s="67">
        <f t="shared" si="33"/>
        <v>0.79593960299421995</v>
      </c>
      <c r="N212" t="str">
        <f t="shared" si="34"/>
        <v xml:space="preserve"> </v>
      </c>
      <c r="O212" s="44">
        <f t="shared" si="35"/>
        <v>0</v>
      </c>
    </row>
    <row r="213" spans="1:15" x14ac:dyDescent="0.3">
      <c r="A213" s="46" t="s">
        <v>440</v>
      </c>
      <c r="B213" t="s">
        <v>2350</v>
      </c>
      <c r="C213" s="44">
        <v>2911544</v>
      </c>
      <c r="D213" s="44">
        <v>3970302</v>
      </c>
      <c r="E213" s="44">
        <f t="shared" si="27"/>
        <v>3970302</v>
      </c>
      <c r="F213" s="44">
        <v>3565871</v>
      </c>
      <c r="G213" s="44">
        <v>3556001</v>
      </c>
      <c r="H213" s="44">
        <f t="shared" si="28"/>
        <v>3556001</v>
      </c>
      <c r="I213" s="44">
        <f t="shared" si="29"/>
        <v>3565871</v>
      </c>
      <c r="J213" s="68">
        <f t="shared" si="30"/>
        <v>1</v>
      </c>
      <c r="K213" s="68">
        <f t="shared" si="31"/>
        <v>1</v>
      </c>
      <c r="L213" s="44">
        <f t="shared" si="32"/>
        <v>414301</v>
      </c>
      <c r="M213" s="67">
        <f t="shared" si="33"/>
        <v>1</v>
      </c>
      <c r="N213">
        <f t="shared" si="34"/>
        <v>999</v>
      </c>
      <c r="O213" s="44">
        <f t="shared" si="35"/>
        <v>1058758</v>
      </c>
    </row>
    <row r="214" spans="1:15" x14ac:dyDescent="0.3">
      <c r="A214" s="46" t="s">
        <v>448</v>
      </c>
      <c r="B214" t="s">
        <v>2351</v>
      </c>
      <c r="C214" s="44">
        <v>45530987</v>
      </c>
      <c r="D214" s="44">
        <v>46959468</v>
      </c>
      <c r="E214" s="44">
        <f t="shared" si="27"/>
        <v>46959468</v>
      </c>
      <c r="F214" s="44">
        <v>40730690</v>
      </c>
      <c r="G214" s="44">
        <v>39931009</v>
      </c>
      <c r="H214" s="44">
        <f t="shared" si="28"/>
        <v>45530987</v>
      </c>
      <c r="I214" s="44">
        <f t="shared" si="29"/>
        <v>45530987</v>
      </c>
      <c r="J214" s="68">
        <f t="shared" si="30"/>
        <v>1</v>
      </c>
      <c r="K214" s="68">
        <f t="shared" si="31"/>
        <v>0.89457076781577349</v>
      </c>
      <c r="L214" s="44">
        <f t="shared" si="32"/>
        <v>1428481</v>
      </c>
      <c r="M214" s="67">
        <f t="shared" si="33"/>
        <v>0.87700732250763636</v>
      </c>
      <c r="N214" t="str">
        <f t="shared" si="34"/>
        <v xml:space="preserve"> </v>
      </c>
      <c r="O214" s="44">
        <f t="shared" si="35"/>
        <v>1428481</v>
      </c>
    </row>
    <row r="215" spans="1:15" x14ac:dyDescent="0.3">
      <c r="A215" s="46" t="s">
        <v>446</v>
      </c>
      <c r="B215" t="s">
        <v>2352</v>
      </c>
      <c r="C215" s="44">
        <v>10501394</v>
      </c>
      <c r="D215" s="44">
        <v>12400724</v>
      </c>
      <c r="E215" s="44">
        <f t="shared" si="27"/>
        <v>12400724</v>
      </c>
      <c r="F215" s="44">
        <v>10549252</v>
      </c>
      <c r="G215" s="44">
        <v>10433122</v>
      </c>
      <c r="H215" s="44">
        <f t="shared" si="28"/>
        <v>10501394</v>
      </c>
      <c r="I215" s="44">
        <f t="shared" si="29"/>
        <v>10549252</v>
      </c>
      <c r="J215" s="68">
        <f t="shared" si="30"/>
        <v>1</v>
      </c>
      <c r="K215" s="68">
        <f t="shared" si="31"/>
        <v>1</v>
      </c>
      <c r="L215" s="44">
        <f t="shared" si="32"/>
        <v>1899330</v>
      </c>
      <c r="M215" s="67">
        <f t="shared" si="33"/>
        <v>0.99349876787786462</v>
      </c>
      <c r="N215" t="str">
        <f t="shared" si="34"/>
        <v xml:space="preserve"> </v>
      </c>
      <c r="O215" s="44">
        <f t="shared" si="35"/>
        <v>1899330</v>
      </c>
    </row>
    <row r="216" spans="1:15" x14ac:dyDescent="0.3">
      <c r="A216" s="46" t="s">
        <v>458</v>
      </c>
      <c r="B216" t="s">
        <v>1633</v>
      </c>
      <c r="C216" s="44">
        <v>4529759</v>
      </c>
      <c r="D216" s="44">
        <v>7290756</v>
      </c>
      <c r="E216" s="44">
        <f t="shared" si="27"/>
        <v>7290756</v>
      </c>
      <c r="F216" s="44">
        <v>6585281</v>
      </c>
      <c r="G216" s="44">
        <v>6567163</v>
      </c>
      <c r="H216" s="44">
        <f t="shared" si="28"/>
        <v>6567163</v>
      </c>
      <c r="I216" s="44">
        <f t="shared" si="29"/>
        <v>6585281</v>
      </c>
      <c r="J216" s="68">
        <f t="shared" si="30"/>
        <v>1</v>
      </c>
      <c r="K216" s="68">
        <f t="shared" si="31"/>
        <v>1</v>
      </c>
      <c r="L216" s="44">
        <f t="shared" si="32"/>
        <v>723593</v>
      </c>
      <c r="M216" s="67">
        <f t="shared" si="33"/>
        <v>1</v>
      </c>
      <c r="N216">
        <f t="shared" si="34"/>
        <v>999</v>
      </c>
      <c r="O216" s="44">
        <f t="shared" si="35"/>
        <v>2760997</v>
      </c>
    </row>
    <row r="217" spans="1:15" x14ac:dyDescent="0.3">
      <c r="A217" s="46" t="s">
        <v>442</v>
      </c>
      <c r="B217" t="s">
        <v>1634</v>
      </c>
      <c r="C217" s="44">
        <v>3325671</v>
      </c>
      <c r="D217" s="44">
        <v>3710817</v>
      </c>
      <c r="E217" s="44">
        <f t="shared" si="27"/>
        <v>3710817</v>
      </c>
      <c r="F217" s="44">
        <v>3295986</v>
      </c>
      <c r="G217" s="44">
        <v>3286860</v>
      </c>
      <c r="H217" s="44">
        <f t="shared" si="28"/>
        <v>3325671</v>
      </c>
      <c r="I217" s="44">
        <f t="shared" si="29"/>
        <v>3325671</v>
      </c>
      <c r="J217" s="68">
        <f t="shared" si="30"/>
        <v>1</v>
      </c>
      <c r="K217" s="68">
        <f t="shared" si="31"/>
        <v>0.991073981761876</v>
      </c>
      <c r="L217" s="44">
        <f t="shared" si="32"/>
        <v>385146</v>
      </c>
      <c r="M217" s="67">
        <f t="shared" si="33"/>
        <v>0.9883298738810905</v>
      </c>
      <c r="N217" t="str">
        <f t="shared" si="34"/>
        <v xml:space="preserve"> </v>
      </c>
      <c r="O217" s="44">
        <f t="shared" si="35"/>
        <v>385146</v>
      </c>
    </row>
    <row r="218" spans="1:15" x14ac:dyDescent="0.3">
      <c r="A218" s="46" t="s">
        <v>454</v>
      </c>
      <c r="B218" t="s">
        <v>1635</v>
      </c>
      <c r="C218" s="44">
        <v>2657356</v>
      </c>
      <c r="D218" s="44">
        <v>3421762</v>
      </c>
      <c r="E218" s="44">
        <f t="shared" si="27"/>
        <v>3421762</v>
      </c>
      <c r="F218" s="44">
        <v>2893212</v>
      </c>
      <c r="G218" s="44">
        <v>2884816</v>
      </c>
      <c r="H218" s="44">
        <f t="shared" si="28"/>
        <v>2884816</v>
      </c>
      <c r="I218" s="44">
        <f t="shared" si="29"/>
        <v>2893212</v>
      </c>
      <c r="J218" s="68">
        <f t="shared" si="30"/>
        <v>1</v>
      </c>
      <c r="K218" s="68">
        <f t="shared" si="31"/>
        <v>1</v>
      </c>
      <c r="L218" s="44">
        <f t="shared" si="32"/>
        <v>536946</v>
      </c>
      <c r="M218" s="67">
        <f t="shared" si="33"/>
        <v>1</v>
      </c>
      <c r="N218">
        <f t="shared" si="34"/>
        <v>999</v>
      </c>
      <c r="O218" s="44">
        <f t="shared" si="35"/>
        <v>764406</v>
      </c>
    </row>
    <row r="219" spans="1:15" x14ac:dyDescent="0.3">
      <c r="A219" s="46" t="s">
        <v>452</v>
      </c>
      <c r="B219" t="s">
        <v>2353</v>
      </c>
      <c r="C219" s="44">
        <v>2013829</v>
      </c>
      <c r="D219" s="44">
        <v>2994820</v>
      </c>
      <c r="E219" s="44">
        <f t="shared" si="27"/>
        <v>2994820</v>
      </c>
      <c r="F219" s="44">
        <v>2593210</v>
      </c>
      <c r="G219" s="44">
        <v>2585821</v>
      </c>
      <c r="H219" s="44">
        <f t="shared" si="28"/>
        <v>2585821</v>
      </c>
      <c r="I219" s="44">
        <f t="shared" si="29"/>
        <v>2593210</v>
      </c>
      <c r="J219" s="68">
        <f t="shared" si="30"/>
        <v>1</v>
      </c>
      <c r="K219" s="68">
        <f t="shared" si="31"/>
        <v>1</v>
      </c>
      <c r="L219" s="44">
        <f t="shared" si="32"/>
        <v>408999</v>
      </c>
      <c r="M219" s="67">
        <f t="shared" si="33"/>
        <v>1</v>
      </c>
      <c r="N219">
        <f t="shared" si="34"/>
        <v>999</v>
      </c>
      <c r="O219" s="44">
        <f t="shared" si="35"/>
        <v>980991</v>
      </c>
    </row>
    <row r="220" spans="1:15" x14ac:dyDescent="0.3">
      <c r="A220" s="46" t="s">
        <v>450</v>
      </c>
      <c r="B220" t="s">
        <v>2354</v>
      </c>
      <c r="C220" s="44">
        <v>4689986</v>
      </c>
      <c r="D220" s="44">
        <v>5092844</v>
      </c>
      <c r="E220" s="44">
        <f t="shared" si="27"/>
        <v>5092844</v>
      </c>
      <c r="F220" s="44">
        <v>4538384</v>
      </c>
      <c r="G220" s="44">
        <v>4525816</v>
      </c>
      <c r="H220" s="44">
        <f t="shared" si="28"/>
        <v>4689986</v>
      </c>
      <c r="I220" s="44">
        <f t="shared" si="29"/>
        <v>4689986</v>
      </c>
      <c r="J220" s="68">
        <f t="shared" si="30"/>
        <v>1</v>
      </c>
      <c r="K220" s="68">
        <f t="shared" si="31"/>
        <v>0.96767538325274316</v>
      </c>
      <c r="L220" s="44">
        <f t="shared" si="32"/>
        <v>402858</v>
      </c>
      <c r="M220" s="67">
        <f t="shared" si="33"/>
        <v>0.96499563111702258</v>
      </c>
      <c r="N220" t="str">
        <f t="shared" si="34"/>
        <v xml:space="preserve"> </v>
      </c>
      <c r="O220" s="44">
        <f t="shared" si="35"/>
        <v>402858</v>
      </c>
    </row>
    <row r="221" spans="1:15" x14ac:dyDescent="0.3">
      <c r="A221" s="46" t="s">
        <v>460</v>
      </c>
      <c r="B221" t="s">
        <v>2355</v>
      </c>
      <c r="C221" s="44">
        <v>45099772</v>
      </c>
      <c r="D221" s="44">
        <v>40514932</v>
      </c>
      <c r="E221" s="44">
        <f t="shared" si="27"/>
        <v>45099772</v>
      </c>
      <c r="F221" s="44">
        <v>35111399</v>
      </c>
      <c r="G221" s="44">
        <v>34104226</v>
      </c>
      <c r="H221" s="44">
        <f t="shared" si="28"/>
        <v>45099772</v>
      </c>
      <c r="I221" s="44">
        <f t="shared" si="29"/>
        <v>45099772</v>
      </c>
      <c r="J221" s="68">
        <f t="shared" si="30"/>
        <v>0.89834006256173538</v>
      </c>
      <c r="K221" s="68">
        <f t="shared" si="31"/>
        <v>0.77852719521508884</v>
      </c>
      <c r="L221" s="44">
        <f t="shared" si="32"/>
        <v>0</v>
      </c>
      <c r="M221" s="67">
        <f t="shared" si="33"/>
        <v>0.75619508675121461</v>
      </c>
      <c r="N221" t="str">
        <f t="shared" si="34"/>
        <v xml:space="preserve"> </v>
      </c>
      <c r="O221" s="44">
        <f t="shared" si="35"/>
        <v>0</v>
      </c>
    </row>
    <row r="222" spans="1:15" x14ac:dyDescent="0.3">
      <c r="A222" s="46" t="s">
        <v>444</v>
      </c>
      <c r="B222" t="s">
        <v>2356</v>
      </c>
      <c r="C222" s="44">
        <v>37727230</v>
      </c>
      <c r="D222" s="44">
        <v>35451201</v>
      </c>
      <c r="E222" s="44">
        <f t="shared" si="27"/>
        <v>37727230</v>
      </c>
      <c r="F222" s="44">
        <v>31153344</v>
      </c>
      <c r="G222" s="44">
        <v>30656075</v>
      </c>
      <c r="H222" s="44">
        <f t="shared" si="28"/>
        <v>37727230</v>
      </c>
      <c r="I222" s="44">
        <f t="shared" si="29"/>
        <v>37727230</v>
      </c>
      <c r="J222" s="68">
        <f t="shared" si="30"/>
        <v>0.93967145215803016</v>
      </c>
      <c r="K222" s="68">
        <f t="shared" si="31"/>
        <v>0.82575222193625131</v>
      </c>
      <c r="L222" s="44">
        <f t="shared" si="32"/>
        <v>0</v>
      </c>
      <c r="M222" s="67">
        <f t="shared" si="33"/>
        <v>0.81257158291239506</v>
      </c>
      <c r="N222" t="str">
        <f t="shared" si="34"/>
        <v xml:space="preserve"> </v>
      </c>
      <c r="O222" s="44">
        <f t="shared" si="35"/>
        <v>0</v>
      </c>
    </row>
    <row r="223" spans="1:15" x14ac:dyDescent="0.3">
      <c r="A223" s="46" t="s">
        <v>465</v>
      </c>
      <c r="B223" t="s">
        <v>2357</v>
      </c>
      <c r="C223" s="44">
        <v>4893312</v>
      </c>
      <c r="D223" s="44">
        <v>6423909</v>
      </c>
      <c r="E223" s="44">
        <f t="shared" si="27"/>
        <v>6423909</v>
      </c>
      <c r="F223" s="44">
        <v>5641748</v>
      </c>
      <c r="G223" s="44">
        <v>5509611</v>
      </c>
      <c r="H223" s="44">
        <f t="shared" si="28"/>
        <v>5509611</v>
      </c>
      <c r="I223" s="44">
        <f t="shared" si="29"/>
        <v>5641748</v>
      </c>
      <c r="J223" s="68">
        <f t="shared" si="30"/>
        <v>1</v>
      </c>
      <c r="K223" s="68">
        <f t="shared" si="31"/>
        <v>1</v>
      </c>
      <c r="L223" s="44">
        <f t="shared" si="32"/>
        <v>914298</v>
      </c>
      <c r="M223" s="67">
        <f t="shared" si="33"/>
        <v>1</v>
      </c>
      <c r="N223">
        <f t="shared" si="34"/>
        <v>999</v>
      </c>
      <c r="O223" s="44">
        <f t="shared" si="35"/>
        <v>1530597</v>
      </c>
    </row>
    <row r="224" spans="1:15" x14ac:dyDescent="0.3">
      <c r="A224" s="46" t="s">
        <v>467</v>
      </c>
      <c r="B224" t="s">
        <v>2358</v>
      </c>
      <c r="C224" s="44">
        <v>4651327</v>
      </c>
      <c r="D224" s="44">
        <v>4832055</v>
      </c>
      <c r="E224" s="44">
        <f t="shared" si="27"/>
        <v>4832055</v>
      </c>
      <c r="F224" s="44">
        <v>3988172</v>
      </c>
      <c r="G224" s="44">
        <v>3860617</v>
      </c>
      <c r="H224" s="44">
        <f t="shared" si="28"/>
        <v>4651327</v>
      </c>
      <c r="I224" s="44">
        <f t="shared" si="29"/>
        <v>4651327</v>
      </c>
      <c r="J224" s="68">
        <f t="shared" si="30"/>
        <v>1</v>
      </c>
      <c r="K224" s="68">
        <f t="shared" si="31"/>
        <v>0.85742670855005465</v>
      </c>
      <c r="L224" s="44">
        <f t="shared" si="32"/>
        <v>180728</v>
      </c>
      <c r="M224" s="67">
        <f t="shared" si="33"/>
        <v>0.83000335173166706</v>
      </c>
      <c r="N224" t="str">
        <f t="shared" si="34"/>
        <v xml:space="preserve"> </v>
      </c>
      <c r="O224" s="44">
        <f t="shared" si="35"/>
        <v>180728</v>
      </c>
    </row>
    <row r="225" spans="1:15" x14ac:dyDescent="0.3">
      <c r="A225" s="46" t="s">
        <v>469</v>
      </c>
      <c r="B225" t="s">
        <v>2359</v>
      </c>
      <c r="C225" s="44">
        <v>14568722</v>
      </c>
      <c r="D225" s="44">
        <v>15434856</v>
      </c>
      <c r="E225" s="44">
        <f t="shared" si="27"/>
        <v>15434856</v>
      </c>
      <c r="F225" s="44">
        <v>13589331</v>
      </c>
      <c r="G225" s="44">
        <v>13220880</v>
      </c>
      <c r="H225" s="44">
        <f t="shared" si="28"/>
        <v>14568722</v>
      </c>
      <c r="I225" s="44">
        <f t="shared" si="29"/>
        <v>14568722</v>
      </c>
      <c r="J225" s="68">
        <f t="shared" si="30"/>
        <v>1</v>
      </c>
      <c r="K225" s="68">
        <f t="shared" si="31"/>
        <v>0.93277440533219047</v>
      </c>
      <c r="L225" s="44">
        <f t="shared" si="32"/>
        <v>866134</v>
      </c>
      <c r="M225" s="67">
        <f t="shared" si="33"/>
        <v>0.90748385479522498</v>
      </c>
      <c r="N225" t="str">
        <f t="shared" si="34"/>
        <v xml:space="preserve"> </v>
      </c>
      <c r="O225" s="44">
        <f t="shared" si="35"/>
        <v>866134</v>
      </c>
    </row>
    <row r="226" spans="1:15" x14ac:dyDescent="0.3">
      <c r="A226" s="46" t="s">
        <v>471</v>
      </c>
      <c r="B226" t="s">
        <v>2360</v>
      </c>
      <c r="C226" s="44">
        <v>11364574</v>
      </c>
      <c r="D226" s="44">
        <v>12893912</v>
      </c>
      <c r="E226" s="44">
        <f t="shared" si="27"/>
        <v>12893912</v>
      </c>
      <c r="F226" s="44">
        <v>11635072</v>
      </c>
      <c r="G226" s="44">
        <v>11421574</v>
      </c>
      <c r="H226" s="44">
        <f t="shared" si="28"/>
        <v>11421574</v>
      </c>
      <c r="I226" s="44">
        <f t="shared" si="29"/>
        <v>11635072</v>
      </c>
      <c r="J226" s="68">
        <f t="shared" si="30"/>
        <v>1</v>
      </c>
      <c r="K226" s="68">
        <f t="shared" si="31"/>
        <v>1</v>
      </c>
      <c r="L226" s="44">
        <f t="shared" si="32"/>
        <v>1472338</v>
      </c>
      <c r="M226" s="67">
        <f t="shared" si="33"/>
        <v>1</v>
      </c>
      <c r="N226">
        <f t="shared" si="34"/>
        <v>999</v>
      </c>
      <c r="O226" s="44">
        <f t="shared" si="35"/>
        <v>1529338</v>
      </c>
    </row>
    <row r="227" spans="1:15" x14ac:dyDescent="0.3">
      <c r="A227" s="46" t="s">
        <v>463</v>
      </c>
      <c r="B227" t="s">
        <v>2361</v>
      </c>
      <c r="C227" s="44">
        <v>8573097</v>
      </c>
      <c r="D227" s="44">
        <v>9078456</v>
      </c>
      <c r="E227" s="44">
        <f t="shared" si="27"/>
        <v>9078456</v>
      </c>
      <c r="F227" s="44">
        <v>7895805</v>
      </c>
      <c r="G227" s="44">
        <v>7723465</v>
      </c>
      <c r="H227" s="44">
        <f t="shared" si="28"/>
        <v>8573097</v>
      </c>
      <c r="I227" s="44">
        <f t="shared" si="29"/>
        <v>8573097</v>
      </c>
      <c r="J227" s="68">
        <f t="shared" si="30"/>
        <v>1</v>
      </c>
      <c r="K227" s="68">
        <f t="shared" si="31"/>
        <v>0.92099797774363223</v>
      </c>
      <c r="L227" s="44">
        <f t="shared" si="32"/>
        <v>505359</v>
      </c>
      <c r="M227" s="67">
        <f t="shared" si="33"/>
        <v>0.90089555734642923</v>
      </c>
      <c r="N227" t="str">
        <f t="shared" si="34"/>
        <v xml:space="preserve"> </v>
      </c>
      <c r="O227" s="44">
        <f t="shared" si="35"/>
        <v>505359</v>
      </c>
    </row>
    <row r="228" spans="1:15" x14ac:dyDescent="0.3">
      <c r="A228" s="46" t="s">
        <v>474</v>
      </c>
      <c r="B228" t="s">
        <v>2362</v>
      </c>
      <c r="C228" s="44">
        <v>7545473</v>
      </c>
      <c r="D228" s="44">
        <v>7073918</v>
      </c>
      <c r="E228" s="44">
        <f t="shared" si="27"/>
        <v>7545473</v>
      </c>
      <c r="F228" s="44">
        <v>5909058</v>
      </c>
      <c r="G228" s="44">
        <v>5825457</v>
      </c>
      <c r="H228" s="44">
        <f t="shared" si="28"/>
        <v>7545473</v>
      </c>
      <c r="I228" s="44">
        <f t="shared" si="29"/>
        <v>7545473</v>
      </c>
      <c r="J228" s="68">
        <f t="shared" si="30"/>
        <v>0.93750491188557694</v>
      </c>
      <c r="K228" s="68">
        <f t="shared" si="31"/>
        <v>0.78312625331771779</v>
      </c>
      <c r="L228" s="44">
        <f t="shared" si="32"/>
        <v>0</v>
      </c>
      <c r="M228" s="67">
        <f t="shared" si="33"/>
        <v>0.77204662981366445</v>
      </c>
      <c r="N228" t="str">
        <f t="shared" si="34"/>
        <v xml:space="preserve"> </v>
      </c>
      <c r="O228" s="44">
        <f t="shared" si="35"/>
        <v>0</v>
      </c>
    </row>
    <row r="229" spans="1:15" x14ac:dyDescent="0.3">
      <c r="A229" s="46" t="s">
        <v>476</v>
      </c>
      <c r="B229" t="s">
        <v>1646</v>
      </c>
      <c r="C229" s="44">
        <v>6693277</v>
      </c>
      <c r="D229" s="44">
        <v>7821677</v>
      </c>
      <c r="E229" s="44">
        <f t="shared" si="27"/>
        <v>7821677</v>
      </c>
      <c r="F229" s="44">
        <v>6865284</v>
      </c>
      <c r="G229" s="44">
        <v>6750741</v>
      </c>
      <c r="H229" s="44">
        <f t="shared" si="28"/>
        <v>6750741</v>
      </c>
      <c r="I229" s="44">
        <f t="shared" si="29"/>
        <v>6865284</v>
      </c>
      <c r="J229" s="68">
        <f t="shared" si="30"/>
        <v>1</v>
      </c>
      <c r="K229" s="68">
        <f t="shared" si="31"/>
        <v>1</v>
      </c>
      <c r="L229" s="44">
        <f t="shared" si="32"/>
        <v>1070936</v>
      </c>
      <c r="M229" s="67">
        <f t="shared" si="33"/>
        <v>1</v>
      </c>
      <c r="N229">
        <f t="shared" si="34"/>
        <v>999</v>
      </c>
      <c r="O229" s="44">
        <f t="shared" si="35"/>
        <v>1128400</v>
      </c>
    </row>
    <row r="230" spans="1:15" x14ac:dyDescent="0.3">
      <c r="A230" s="46" t="s">
        <v>482</v>
      </c>
      <c r="B230" t="s">
        <v>2363</v>
      </c>
      <c r="C230" s="44">
        <v>6109281</v>
      </c>
      <c r="D230" s="44">
        <v>6050869</v>
      </c>
      <c r="E230" s="44">
        <f t="shared" si="27"/>
        <v>6109281</v>
      </c>
      <c r="F230" s="44">
        <v>5339049</v>
      </c>
      <c r="G230" s="44">
        <v>5323998</v>
      </c>
      <c r="H230" s="44">
        <f t="shared" si="28"/>
        <v>6109281</v>
      </c>
      <c r="I230" s="44">
        <f t="shared" si="29"/>
        <v>6109281</v>
      </c>
      <c r="J230" s="68">
        <f t="shared" si="30"/>
        <v>0.99043880941145124</v>
      </c>
      <c r="K230" s="68">
        <f t="shared" si="31"/>
        <v>0.87392428012396217</v>
      </c>
      <c r="L230" s="44">
        <f t="shared" si="32"/>
        <v>0</v>
      </c>
      <c r="M230" s="67">
        <f t="shared" si="33"/>
        <v>0.87146065142526596</v>
      </c>
      <c r="N230" t="str">
        <f t="shared" si="34"/>
        <v xml:space="preserve"> </v>
      </c>
      <c r="O230" s="44">
        <f t="shared" si="35"/>
        <v>0</v>
      </c>
    </row>
    <row r="231" spans="1:15" x14ac:dyDescent="0.3">
      <c r="A231" s="46" t="s">
        <v>484</v>
      </c>
      <c r="B231" t="s">
        <v>2364</v>
      </c>
      <c r="C231" s="44">
        <v>9918861</v>
      </c>
      <c r="D231" s="44">
        <v>12626062</v>
      </c>
      <c r="E231" s="44">
        <f t="shared" si="27"/>
        <v>12626062</v>
      </c>
      <c r="F231" s="44">
        <v>11289553</v>
      </c>
      <c r="G231" s="44">
        <v>10673928</v>
      </c>
      <c r="H231" s="44">
        <f t="shared" si="28"/>
        <v>10673928</v>
      </c>
      <c r="I231" s="44">
        <f t="shared" si="29"/>
        <v>11289553</v>
      </c>
      <c r="J231" s="68">
        <f t="shared" si="30"/>
        <v>1</v>
      </c>
      <c r="K231" s="68">
        <f t="shared" si="31"/>
        <v>1</v>
      </c>
      <c r="L231" s="44">
        <f t="shared" si="32"/>
        <v>1952134</v>
      </c>
      <c r="M231" s="67">
        <f t="shared" si="33"/>
        <v>1</v>
      </c>
      <c r="N231">
        <f t="shared" si="34"/>
        <v>999</v>
      </c>
      <c r="O231" s="44">
        <f t="shared" si="35"/>
        <v>2707201</v>
      </c>
    </row>
    <row r="232" spans="1:15" x14ac:dyDescent="0.3">
      <c r="A232" s="46" t="s">
        <v>486</v>
      </c>
      <c r="B232" t="s">
        <v>2365</v>
      </c>
      <c r="C232" s="44">
        <v>9105122</v>
      </c>
      <c r="D232" s="44">
        <v>7699894</v>
      </c>
      <c r="E232" s="44">
        <f t="shared" si="27"/>
        <v>9105122</v>
      </c>
      <c r="F232" s="44">
        <v>6615300</v>
      </c>
      <c r="G232" s="44">
        <v>6440546</v>
      </c>
      <c r="H232" s="44">
        <f t="shared" si="28"/>
        <v>9105122</v>
      </c>
      <c r="I232" s="44">
        <f t="shared" si="29"/>
        <v>9105122</v>
      </c>
      <c r="J232" s="68">
        <f t="shared" si="30"/>
        <v>0.8456662085362503</v>
      </c>
      <c r="K232" s="68">
        <f t="shared" si="31"/>
        <v>0.72654710173021297</v>
      </c>
      <c r="L232" s="44">
        <f t="shared" si="32"/>
        <v>0</v>
      </c>
      <c r="M232" s="67">
        <f t="shared" si="33"/>
        <v>0.7073541683461243</v>
      </c>
      <c r="N232" t="str">
        <f t="shared" si="34"/>
        <v xml:space="preserve"> </v>
      </c>
      <c r="O232" s="44">
        <f t="shared" si="35"/>
        <v>0</v>
      </c>
    </row>
    <row r="233" spans="1:15" x14ac:dyDescent="0.3">
      <c r="A233" s="46" t="s">
        <v>480</v>
      </c>
      <c r="B233" t="s">
        <v>2366</v>
      </c>
      <c r="C233" s="44">
        <v>17978176</v>
      </c>
      <c r="D233" s="44">
        <v>17864298</v>
      </c>
      <c r="E233" s="44">
        <f t="shared" si="27"/>
        <v>17978176</v>
      </c>
      <c r="F233" s="44">
        <v>15894854</v>
      </c>
      <c r="G233" s="44">
        <v>15558778</v>
      </c>
      <c r="H233" s="44">
        <f t="shared" si="28"/>
        <v>17978176</v>
      </c>
      <c r="I233" s="44">
        <f t="shared" si="29"/>
        <v>17978176</v>
      </c>
      <c r="J233" s="68">
        <f t="shared" si="30"/>
        <v>0.9936657645358461</v>
      </c>
      <c r="K233" s="68">
        <f t="shared" si="31"/>
        <v>0.88411939008718121</v>
      </c>
      <c r="L233" s="44">
        <f t="shared" si="32"/>
        <v>0</v>
      </c>
      <c r="M233" s="67">
        <f t="shared" si="33"/>
        <v>0.86542583630285963</v>
      </c>
      <c r="N233" t="str">
        <f t="shared" si="34"/>
        <v xml:space="preserve"> </v>
      </c>
      <c r="O233" s="44">
        <f t="shared" si="35"/>
        <v>0</v>
      </c>
    </row>
    <row r="234" spans="1:15" x14ac:dyDescent="0.3">
      <c r="A234" s="46" t="s">
        <v>478</v>
      </c>
      <c r="B234" t="s">
        <v>2367</v>
      </c>
      <c r="C234" s="44">
        <v>7536137</v>
      </c>
      <c r="D234" s="44">
        <v>10518222</v>
      </c>
      <c r="E234" s="44">
        <f t="shared" si="27"/>
        <v>10518222</v>
      </c>
      <c r="F234" s="44">
        <v>9572440</v>
      </c>
      <c r="G234" s="44">
        <v>9378375</v>
      </c>
      <c r="H234" s="44">
        <f t="shared" si="28"/>
        <v>9378375</v>
      </c>
      <c r="I234" s="44">
        <f t="shared" si="29"/>
        <v>9572440</v>
      </c>
      <c r="J234" s="68">
        <f t="shared" si="30"/>
        <v>1</v>
      </c>
      <c r="K234" s="68">
        <f t="shared" si="31"/>
        <v>1</v>
      </c>
      <c r="L234" s="44">
        <f t="shared" si="32"/>
        <v>1139847</v>
      </c>
      <c r="M234" s="67">
        <f t="shared" si="33"/>
        <v>1</v>
      </c>
      <c r="N234">
        <f t="shared" si="34"/>
        <v>999</v>
      </c>
      <c r="O234" s="44">
        <f t="shared" si="35"/>
        <v>2982085</v>
      </c>
    </row>
    <row r="235" spans="1:15" x14ac:dyDescent="0.3">
      <c r="A235" s="46" t="s">
        <v>488</v>
      </c>
      <c r="B235" t="s">
        <v>2368</v>
      </c>
      <c r="C235" s="44">
        <v>8162496</v>
      </c>
      <c r="D235" s="44">
        <v>8340658</v>
      </c>
      <c r="E235" s="44">
        <f t="shared" si="27"/>
        <v>8340658</v>
      </c>
      <c r="F235" s="44">
        <v>7239461</v>
      </c>
      <c r="G235" s="44">
        <v>7098739</v>
      </c>
      <c r="H235" s="44">
        <f t="shared" si="28"/>
        <v>8162496</v>
      </c>
      <c r="I235" s="44">
        <f t="shared" si="29"/>
        <v>8162496</v>
      </c>
      <c r="J235" s="68">
        <f t="shared" si="30"/>
        <v>1</v>
      </c>
      <c r="K235" s="68">
        <f t="shared" si="31"/>
        <v>0.88691755561044072</v>
      </c>
      <c r="L235" s="44">
        <f t="shared" si="32"/>
        <v>178162</v>
      </c>
      <c r="M235" s="67">
        <f t="shared" si="33"/>
        <v>0.86967748590627181</v>
      </c>
      <c r="N235" t="str">
        <f t="shared" si="34"/>
        <v xml:space="preserve"> </v>
      </c>
      <c r="O235" s="44">
        <f t="shared" si="35"/>
        <v>178162</v>
      </c>
    </row>
    <row r="236" spans="1:15" x14ac:dyDescent="0.3">
      <c r="A236" s="46" t="s">
        <v>491</v>
      </c>
      <c r="B236" t="s">
        <v>2369</v>
      </c>
      <c r="C236" s="44">
        <v>3300901</v>
      </c>
      <c r="D236" s="44">
        <v>3532865</v>
      </c>
      <c r="E236" s="44">
        <f t="shared" si="27"/>
        <v>3532865</v>
      </c>
      <c r="F236" s="44">
        <v>2966089</v>
      </c>
      <c r="G236" s="44">
        <v>2860905</v>
      </c>
      <c r="H236" s="44">
        <f t="shared" si="28"/>
        <v>3300901</v>
      </c>
      <c r="I236" s="44">
        <f t="shared" si="29"/>
        <v>3300901</v>
      </c>
      <c r="J236" s="68">
        <f t="shared" si="30"/>
        <v>1</v>
      </c>
      <c r="K236" s="68">
        <f t="shared" si="31"/>
        <v>0.89856951177875377</v>
      </c>
      <c r="L236" s="44">
        <f t="shared" si="32"/>
        <v>231964</v>
      </c>
      <c r="M236" s="67">
        <f t="shared" si="33"/>
        <v>0.86670427256073412</v>
      </c>
      <c r="N236" t="str">
        <f t="shared" si="34"/>
        <v xml:space="preserve"> </v>
      </c>
      <c r="O236" s="44">
        <f t="shared" si="35"/>
        <v>231964</v>
      </c>
    </row>
    <row r="237" spans="1:15" x14ac:dyDescent="0.3">
      <c r="A237" s="46" t="s">
        <v>495</v>
      </c>
      <c r="B237" t="s">
        <v>2370</v>
      </c>
      <c r="C237" s="44">
        <v>5812225</v>
      </c>
      <c r="D237" s="44">
        <v>7092888</v>
      </c>
      <c r="E237" s="44">
        <f t="shared" si="27"/>
        <v>7092888</v>
      </c>
      <c r="F237" s="44">
        <v>6393337</v>
      </c>
      <c r="G237" s="44">
        <v>6375746</v>
      </c>
      <c r="H237" s="44">
        <f t="shared" si="28"/>
        <v>6375746</v>
      </c>
      <c r="I237" s="44">
        <f t="shared" si="29"/>
        <v>6393337</v>
      </c>
      <c r="J237" s="68">
        <f t="shared" si="30"/>
        <v>1</v>
      </c>
      <c r="K237" s="68">
        <f t="shared" si="31"/>
        <v>1</v>
      </c>
      <c r="L237" s="44">
        <f t="shared" si="32"/>
        <v>717142</v>
      </c>
      <c r="M237" s="67">
        <f t="shared" si="33"/>
        <v>1</v>
      </c>
      <c r="N237">
        <f t="shared" si="34"/>
        <v>999</v>
      </c>
      <c r="O237" s="44">
        <f t="shared" si="35"/>
        <v>1280663</v>
      </c>
    </row>
    <row r="238" spans="1:15" x14ac:dyDescent="0.3">
      <c r="A238" s="46" t="s">
        <v>499</v>
      </c>
      <c r="B238" t="s">
        <v>2371</v>
      </c>
      <c r="C238" s="44">
        <v>3630452</v>
      </c>
      <c r="D238" s="44">
        <v>5280557</v>
      </c>
      <c r="E238" s="44">
        <f t="shared" si="27"/>
        <v>5280557</v>
      </c>
      <c r="F238" s="44">
        <v>4550393</v>
      </c>
      <c r="G238" s="44">
        <v>4457358</v>
      </c>
      <c r="H238" s="44">
        <f t="shared" si="28"/>
        <v>4457358</v>
      </c>
      <c r="I238" s="44">
        <f t="shared" si="29"/>
        <v>4550393</v>
      </c>
      <c r="J238" s="68">
        <f t="shared" si="30"/>
        <v>1</v>
      </c>
      <c r="K238" s="68">
        <f t="shared" si="31"/>
        <v>1</v>
      </c>
      <c r="L238" s="44">
        <f t="shared" si="32"/>
        <v>823199</v>
      </c>
      <c r="M238" s="67">
        <f t="shared" si="33"/>
        <v>1</v>
      </c>
      <c r="N238">
        <f t="shared" si="34"/>
        <v>999</v>
      </c>
      <c r="O238" s="44">
        <f t="shared" si="35"/>
        <v>1650105</v>
      </c>
    </row>
    <row r="239" spans="1:15" x14ac:dyDescent="0.3">
      <c r="A239" s="46" t="s">
        <v>505</v>
      </c>
      <c r="B239" t="s">
        <v>1656</v>
      </c>
      <c r="C239" s="44">
        <v>6491143</v>
      </c>
      <c r="D239" s="44">
        <v>8843833</v>
      </c>
      <c r="E239" s="44">
        <f t="shared" si="27"/>
        <v>8843833</v>
      </c>
      <c r="F239" s="44">
        <v>7824128</v>
      </c>
      <c r="G239" s="44">
        <v>7649300</v>
      </c>
      <c r="H239" s="44">
        <f t="shared" si="28"/>
        <v>7649300</v>
      </c>
      <c r="I239" s="44">
        <f t="shared" si="29"/>
        <v>7824128</v>
      </c>
      <c r="J239" s="68">
        <f t="shared" si="30"/>
        <v>1</v>
      </c>
      <c r="K239" s="68">
        <f t="shared" si="31"/>
        <v>1</v>
      </c>
      <c r="L239" s="44">
        <f t="shared" si="32"/>
        <v>1194533</v>
      </c>
      <c r="M239" s="67">
        <f t="shared" si="33"/>
        <v>1</v>
      </c>
      <c r="N239">
        <f t="shared" si="34"/>
        <v>999</v>
      </c>
      <c r="O239" s="44">
        <f t="shared" si="35"/>
        <v>2352690</v>
      </c>
    </row>
    <row r="240" spans="1:15" x14ac:dyDescent="0.3">
      <c r="A240" s="46" t="s">
        <v>501</v>
      </c>
      <c r="B240" t="s">
        <v>2372</v>
      </c>
      <c r="C240" s="44">
        <v>3104779</v>
      </c>
      <c r="D240" s="44">
        <v>3966700</v>
      </c>
      <c r="E240" s="44">
        <f t="shared" si="27"/>
        <v>3966700</v>
      </c>
      <c r="F240" s="44">
        <v>3477872</v>
      </c>
      <c r="G240" s="44">
        <v>3446983</v>
      </c>
      <c r="H240" s="44">
        <f t="shared" si="28"/>
        <v>3446983</v>
      </c>
      <c r="I240" s="44">
        <f t="shared" si="29"/>
        <v>3477872</v>
      </c>
      <c r="J240" s="68">
        <f t="shared" si="30"/>
        <v>1</v>
      </c>
      <c r="K240" s="68">
        <f t="shared" si="31"/>
        <v>1</v>
      </c>
      <c r="L240" s="44">
        <f t="shared" si="32"/>
        <v>519717</v>
      </c>
      <c r="M240" s="67">
        <f t="shared" si="33"/>
        <v>1</v>
      </c>
      <c r="N240">
        <f t="shared" si="34"/>
        <v>999</v>
      </c>
      <c r="O240" s="44">
        <f t="shared" si="35"/>
        <v>861921</v>
      </c>
    </row>
    <row r="241" spans="1:15" x14ac:dyDescent="0.3">
      <c r="A241" s="46" t="s">
        <v>493</v>
      </c>
      <c r="B241" t="s">
        <v>2373</v>
      </c>
      <c r="C241" s="44">
        <v>11962061</v>
      </c>
      <c r="D241" s="44">
        <v>12867441</v>
      </c>
      <c r="E241" s="44">
        <f t="shared" si="27"/>
        <v>12867441</v>
      </c>
      <c r="F241" s="44">
        <v>10843288</v>
      </c>
      <c r="G241" s="44">
        <v>10672278</v>
      </c>
      <c r="H241" s="44">
        <f t="shared" si="28"/>
        <v>11962061</v>
      </c>
      <c r="I241" s="44">
        <f t="shared" si="29"/>
        <v>11962061</v>
      </c>
      <c r="J241" s="68">
        <f t="shared" si="30"/>
        <v>1</v>
      </c>
      <c r="K241" s="68">
        <f t="shared" si="31"/>
        <v>0.90647322397035091</v>
      </c>
      <c r="L241" s="44">
        <f t="shared" si="32"/>
        <v>905380</v>
      </c>
      <c r="M241" s="67">
        <f t="shared" si="33"/>
        <v>0.89217719254232197</v>
      </c>
      <c r="N241" t="str">
        <f t="shared" si="34"/>
        <v xml:space="preserve"> </v>
      </c>
      <c r="O241" s="44">
        <f t="shared" si="35"/>
        <v>905380</v>
      </c>
    </row>
    <row r="242" spans="1:15" x14ac:dyDescent="0.3">
      <c r="A242" s="46" t="s">
        <v>503</v>
      </c>
      <c r="B242" t="s">
        <v>2374</v>
      </c>
      <c r="C242" s="44">
        <v>4912488</v>
      </c>
      <c r="D242" s="44">
        <v>5122371</v>
      </c>
      <c r="E242" s="44">
        <f t="shared" si="27"/>
        <v>5122371</v>
      </c>
      <c r="F242" s="44">
        <v>4464968</v>
      </c>
      <c r="G242" s="44">
        <v>4312569</v>
      </c>
      <c r="H242" s="44">
        <f t="shared" si="28"/>
        <v>4912488</v>
      </c>
      <c r="I242" s="44">
        <f t="shared" si="29"/>
        <v>4912488</v>
      </c>
      <c r="J242" s="68">
        <f t="shared" si="30"/>
        <v>1</v>
      </c>
      <c r="K242" s="68">
        <f t="shared" si="31"/>
        <v>0.90890155863993971</v>
      </c>
      <c r="L242" s="44">
        <f t="shared" si="32"/>
        <v>209883</v>
      </c>
      <c r="M242" s="67">
        <f t="shared" si="33"/>
        <v>0.8778787856581024</v>
      </c>
      <c r="N242" t="str">
        <f t="shared" si="34"/>
        <v xml:space="preserve"> </v>
      </c>
      <c r="O242" s="44">
        <f t="shared" si="35"/>
        <v>209883</v>
      </c>
    </row>
    <row r="243" spans="1:15" x14ac:dyDescent="0.3">
      <c r="A243" s="46" t="s">
        <v>507</v>
      </c>
      <c r="B243" t="s">
        <v>2375</v>
      </c>
      <c r="C243" s="44">
        <v>17502646</v>
      </c>
      <c r="D243" s="44">
        <v>20054495</v>
      </c>
      <c r="E243" s="44">
        <f t="shared" si="27"/>
        <v>20054495</v>
      </c>
      <c r="F243" s="44">
        <v>17423373</v>
      </c>
      <c r="G243" s="44">
        <v>17195732</v>
      </c>
      <c r="H243" s="44">
        <f t="shared" si="28"/>
        <v>17502646</v>
      </c>
      <c r="I243" s="44">
        <f t="shared" si="29"/>
        <v>17502646</v>
      </c>
      <c r="J243" s="68">
        <f t="shared" si="30"/>
        <v>1</v>
      </c>
      <c r="K243" s="68">
        <f t="shared" si="31"/>
        <v>0.9954707991008902</v>
      </c>
      <c r="L243" s="44">
        <f t="shared" si="32"/>
        <v>2551849</v>
      </c>
      <c r="M243" s="67">
        <f t="shared" si="33"/>
        <v>0.98246470847893508</v>
      </c>
      <c r="N243" t="str">
        <f t="shared" si="34"/>
        <v xml:space="preserve"> </v>
      </c>
      <c r="O243" s="44">
        <f t="shared" si="35"/>
        <v>2551849</v>
      </c>
    </row>
    <row r="244" spans="1:15" x14ac:dyDescent="0.3">
      <c r="A244" s="46" t="s">
        <v>509</v>
      </c>
      <c r="B244" t="s">
        <v>1661</v>
      </c>
      <c r="C244" s="44">
        <v>5193458</v>
      </c>
      <c r="D244" s="44">
        <v>6405762</v>
      </c>
      <c r="E244" s="44">
        <f t="shared" si="27"/>
        <v>6405762</v>
      </c>
      <c r="F244" s="44">
        <v>5334805</v>
      </c>
      <c r="G244" s="44">
        <v>5224669</v>
      </c>
      <c r="H244" s="44">
        <f t="shared" si="28"/>
        <v>5224669</v>
      </c>
      <c r="I244" s="44">
        <f t="shared" si="29"/>
        <v>5334805</v>
      </c>
      <c r="J244" s="68">
        <f t="shared" si="30"/>
        <v>1</v>
      </c>
      <c r="K244" s="68">
        <f t="shared" si="31"/>
        <v>1</v>
      </c>
      <c r="L244" s="44">
        <f t="shared" si="32"/>
        <v>1181093</v>
      </c>
      <c r="M244" s="67">
        <f t="shared" si="33"/>
        <v>1</v>
      </c>
      <c r="N244">
        <f t="shared" si="34"/>
        <v>999</v>
      </c>
      <c r="O244" s="44">
        <f t="shared" si="35"/>
        <v>1212304</v>
      </c>
    </row>
    <row r="245" spans="1:15" x14ac:dyDescent="0.3">
      <c r="A245" s="46" t="s">
        <v>497</v>
      </c>
      <c r="B245" t="s">
        <v>2376</v>
      </c>
      <c r="C245" s="44">
        <v>13083921</v>
      </c>
      <c r="D245" s="44">
        <v>15263096</v>
      </c>
      <c r="E245" s="44">
        <f t="shared" si="27"/>
        <v>15263096</v>
      </c>
      <c r="F245" s="44">
        <v>13481672</v>
      </c>
      <c r="G245" s="44">
        <v>13360062</v>
      </c>
      <c r="H245" s="44">
        <f t="shared" si="28"/>
        <v>13360062</v>
      </c>
      <c r="I245" s="44">
        <f t="shared" si="29"/>
        <v>13481672</v>
      </c>
      <c r="J245" s="68">
        <f t="shared" si="30"/>
        <v>1</v>
      </c>
      <c r="K245" s="68">
        <f t="shared" si="31"/>
        <v>1</v>
      </c>
      <c r="L245" s="44">
        <f t="shared" si="32"/>
        <v>1903034</v>
      </c>
      <c r="M245" s="67">
        <f t="shared" si="33"/>
        <v>1</v>
      </c>
      <c r="N245">
        <f t="shared" si="34"/>
        <v>999</v>
      </c>
      <c r="O245" s="44">
        <f t="shared" si="35"/>
        <v>2179175</v>
      </c>
    </row>
    <row r="246" spans="1:15" x14ac:dyDescent="0.3">
      <c r="A246" s="46" t="s">
        <v>512</v>
      </c>
      <c r="B246" t="s">
        <v>2377</v>
      </c>
      <c r="C246" s="44">
        <v>16691734</v>
      </c>
      <c r="D246" s="44">
        <v>11157371</v>
      </c>
      <c r="E246" s="44">
        <f t="shared" si="27"/>
        <v>16691734</v>
      </c>
      <c r="F246" s="44">
        <v>8647045</v>
      </c>
      <c r="G246" s="44">
        <v>8209392</v>
      </c>
      <c r="H246" s="44">
        <f t="shared" si="28"/>
        <v>16691734</v>
      </c>
      <c r="I246" s="44">
        <f t="shared" si="29"/>
        <v>16691734</v>
      </c>
      <c r="J246" s="68">
        <f t="shared" si="30"/>
        <v>0.66843690415866919</v>
      </c>
      <c r="K246" s="68">
        <f t="shared" si="31"/>
        <v>0.51804354179140411</v>
      </c>
      <c r="L246" s="44">
        <f t="shared" si="32"/>
        <v>0</v>
      </c>
      <c r="M246" s="67">
        <f t="shared" si="33"/>
        <v>0.49182379733585496</v>
      </c>
      <c r="N246" t="str">
        <f t="shared" si="34"/>
        <v xml:space="preserve"> </v>
      </c>
      <c r="O246" s="44">
        <f t="shared" si="35"/>
        <v>0</v>
      </c>
    </row>
    <row r="247" spans="1:15" x14ac:dyDescent="0.3">
      <c r="A247" s="46" t="s">
        <v>524</v>
      </c>
      <c r="B247" t="s">
        <v>2378</v>
      </c>
      <c r="C247" s="44">
        <v>28098341</v>
      </c>
      <c r="D247" s="44">
        <v>28291944</v>
      </c>
      <c r="E247" s="44">
        <f t="shared" si="27"/>
        <v>28291944</v>
      </c>
      <c r="F247" s="44">
        <v>23276011</v>
      </c>
      <c r="G247" s="44">
        <v>23015896</v>
      </c>
      <c r="H247" s="44">
        <f t="shared" si="28"/>
        <v>28098341</v>
      </c>
      <c r="I247" s="44">
        <f t="shared" si="29"/>
        <v>28098341</v>
      </c>
      <c r="J247" s="68">
        <f t="shared" si="30"/>
        <v>1</v>
      </c>
      <c r="K247" s="68">
        <f t="shared" si="31"/>
        <v>0.82837670024717824</v>
      </c>
      <c r="L247" s="44">
        <f t="shared" si="32"/>
        <v>193603</v>
      </c>
      <c r="M247" s="67">
        <f t="shared" si="33"/>
        <v>0.81911939213777785</v>
      </c>
      <c r="N247" t="str">
        <f t="shared" si="34"/>
        <v xml:space="preserve"> </v>
      </c>
      <c r="O247" s="44">
        <f t="shared" si="35"/>
        <v>193603</v>
      </c>
    </row>
    <row r="248" spans="1:15" x14ac:dyDescent="0.3">
      <c r="A248" s="46" t="s">
        <v>526</v>
      </c>
      <c r="B248" t="s">
        <v>2379</v>
      </c>
      <c r="C248" s="44">
        <v>88668161</v>
      </c>
      <c r="D248" s="44">
        <v>74077072</v>
      </c>
      <c r="E248" s="44">
        <f t="shared" si="27"/>
        <v>88668161</v>
      </c>
      <c r="F248" s="44">
        <v>64938931</v>
      </c>
      <c r="G248" s="44">
        <v>63197962</v>
      </c>
      <c r="H248" s="44">
        <f t="shared" si="28"/>
        <v>88668161</v>
      </c>
      <c r="I248" s="44">
        <f t="shared" si="29"/>
        <v>88668161</v>
      </c>
      <c r="J248" s="68">
        <f t="shared" si="30"/>
        <v>0.83544161923015414</v>
      </c>
      <c r="K248" s="68">
        <f t="shared" si="31"/>
        <v>0.73238161553841186</v>
      </c>
      <c r="L248" s="44">
        <f t="shared" si="32"/>
        <v>0</v>
      </c>
      <c r="M248" s="67">
        <f t="shared" si="33"/>
        <v>0.71274695772702445</v>
      </c>
      <c r="N248" t="str">
        <f t="shared" si="34"/>
        <v xml:space="preserve"> </v>
      </c>
      <c r="O248" s="44">
        <f t="shared" si="35"/>
        <v>0</v>
      </c>
    </row>
    <row r="249" spans="1:15" x14ac:dyDescent="0.3">
      <c r="A249" s="46" t="s">
        <v>518</v>
      </c>
      <c r="B249" t="s">
        <v>1666</v>
      </c>
      <c r="C249" s="44">
        <v>22763122</v>
      </c>
      <c r="D249" s="44">
        <v>20332629</v>
      </c>
      <c r="E249" s="44">
        <f t="shared" si="27"/>
        <v>22763122</v>
      </c>
      <c r="F249" s="44">
        <v>16954430</v>
      </c>
      <c r="G249" s="44">
        <v>15330470</v>
      </c>
      <c r="H249" s="44">
        <f t="shared" si="28"/>
        <v>22763122</v>
      </c>
      <c r="I249" s="44">
        <f t="shared" si="29"/>
        <v>22763122</v>
      </c>
      <c r="J249" s="68">
        <f t="shared" si="30"/>
        <v>0.89322672874133868</v>
      </c>
      <c r="K249" s="68">
        <f t="shared" si="31"/>
        <v>0.74482006466424067</v>
      </c>
      <c r="L249" s="44">
        <f t="shared" si="32"/>
        <v>0</v>
      </c>
      <c r="M249" s="67">
        <f t="shared" si="33"/>
        <v>0.67347835679130486</v>
      </c>
      <c r="N249" t="str">
        <f t="shared" si="34"/>
        <v xml:space="preserve"> </v>
      </c>
      <c r="O249" s="44">
        <f t="shared" si="35"/>
        <v>0</v>
      </c>
    </row>
    <row r="250" spans="1:15" x14ac:dyDescent="0.3">
      <c r="A250" s="46" t="s">
        <v>544</v>
      </c>
      <c r="B250" t="s">
        <v>1667</v>
      </c>
      <c r="C250" s="44">
        <v>26555290</v>
      </c>
      <c r="D250" s="44">
        <v>20370390</v>
      </c>
      <c r="E250" s="44">
        <f t="shared" si="27"/>
        <v>26555290</v>
      </c>
      <c r="F250" s="44">
        <v>16963986</v>
      </c>
      <c r="G250" s="44">
        <v>16313345</v>
      </c>
      <c r="H250" s="44">
        <f t="shared" si="28"/>
        <v>26555290</v>
      </c>
      <c r="I250" s="44">
        <f t="shared" si="29"/>
        <v>26555290</v>
      </c>
      <c r="J250" s="68">
        <f t="shared" si="30"/>
        <v>0.76709348683444989</v>
      </c>
      <c r="K250" s="68">
        <f t="shared" si="31"/>
        <v>0.63881757646028348</v>
      </c>
      <c r="L250" s="44">
        <f t="shared" si="32"/>
        <v>0</v>
      </c>
      <c r="M250" s="67">
        <f t="shared" si="33"/>
        <v>0.61431620592356551</v>
      </c>
      <c r="N250" t="str">
        <f t="shared" si="34"/>
        <v xml:space="preserve"> </v>
      </c>
      <c r="O250" s="44">
        <f t="shared" si="35"/>
        <v>0</v>
      </c>
    </row>
    <row r="251" spans="1:15" x14ac:dyDescent="0.3">
      <c r="A251" s="46" t="s">
        <v>530</v>
      </c>
      <c r="B251" t="s">
        <v>2380</v>
      </c>
      <c r="C251" s="44">
        <v>10352659</v>
      </c>
      <c r="D251" s="44">
        <v>10948179</v>
      </c>
      <c r="E251" s="44">
        <f t="shared" si="27"/>
        <v>10948179</v>
      </c>
      <c r="F251" s="44">
        <v>8652282</v>
      </c>
      <c r="G251" s="44">
        <v>8625902</v>
      </c>
      <c r="H251" s="44">
        <f t="shared" si="28"/>
        <v>10352659</v>
      </c>
      <c r="I251" s="44">
        <f t="shared" si="29"/>
        <v>10352659</v>
      </c>
      <c r="J251" s="68">
        <f t="shared" si="30"/>
        <v>1</v>
      </c>
      <c r="K251" s="68">
        <f t="shared" si="31"/>
        <v>0.83575456315136043</v>
      </c>
      <c r="L251" s="44">
        <f t="shared" si="32"/>
        <v>595520</v>
      </c>
      <c r="M251" s="67">
        <f t="shared" si="33"/>
        <v>0.8332064255183137</v>
      </c>
      <c r="N251" t="str">
        <f t="shared" si="34"/>
        <v xml:space="preserve"> </v>
      </c>
      <c r="O251" s="44">
        <f t="shared" si="35"/>
        <v>595520</v>
      </c>
    </row>
    <row r="252" spans="1:15" x14ac:dyDescent="0.3">
      <c r="A252" s="46" t="s">
        <v>540</v>
      </c>
      <c r="B252" t="s">
        <v>2381</v>
      </c>
      <c r="C252" s="44">
        <v>27244976</v>
      </c>
      <c r="D252" s="44">
        <v>24993594</v>
      </c>
      <c r="E252" s="44">
        <f t="shared" si="27"/>
        <v>27244976</v>
      </c>
      <c r="F252" s="44">
        <v>21584117</v>
      </c>
      <c r="G252" s="44">
        <v>21250290</v>
      </c>
      <c r="H252" s="44">
        <f t="shared" si="28"/>
        <v>27244976</v>
      </c>
      <c r="I252" s="44">
        <f t="shared" si="29"/>
        <v>27244976</v>
      </c>
      <c r="J252" s="68">
        <f t="shared" si="30"/>
        <v>0.917365241944056</v>
      </c>
      <c r="K252" s="68">
        <f t="shared" si="31"/>
        <v>0.79222374796733164</v>
      </c>
      <c r="L252" s="44">
        <f t="shared" si="32"/>
        <v>0</v>
      </c>
      <c r="M252" s="67">
        <f t="shared" si="33"/>
        <v>0.77997095684723672</v>
      </c>
      <c r="N252" t="str">
        <f t="shared" si="34"/>
        <v xml:space="preserve"> </v>
      </c>
      <c r="O252" s="44">
        <f t="shared" si="35"/>
        <v>0</v>
      </c>
    </row>
    <row r="253" spans="1:15" x14ac:dyDescent="0.3">
      <c r="A253" s="46" t="s">
        <v>528</v>
      </c>
      <c r="B253" t="s">
        <v>2382</v>
      </c>
      <c r="C253" s="44">
        <v>31088872</v>
      </c>
      <c r="D253" s="44">
        <v>27239814</v>
      </c>
      <c r="E253" s="44">
        <f t="shared" si="27"/>
        <v>31088872</v>
      </c>
      <c r="F253" s="44">
        <v>22822108</v>
      </c>
      <c r="G253" s="44">
        <v>22351184</v>
      </c>
      <c r="H253" s="44">
        <f t="shared" si="28"/>
        <v>31088872</v>
      </c>
      <c r="I253" s="44">
        <f t="shared" si="29"/>
        <v>31088872</v>
      </c>
      <c r="J253" s="68">
        <f t="shared" si="30"/>
        <v>0.87619177691619043</v>
      </c>
      <c r="K253" s="68">
        <f t="shared" si="31"/>
        <v>0.73409250744124777</v>
      </c>
      <c r="L253" s="44">
        <f t="shared" si="32"/>
        <v>0</v>
      </c>
      <c r="M253" s="67">
        <f t="shared" si="33"/>
        <v>0.71894483659619424</v>
      </c>
      <c r="N253" t="str">
        <f t="shared" si="34"/>
        <v xml:space="preserve"> </v>
      </c>
      <c r="O253" s="44">
        <f t="shared" si="35"/>
        <v>0</v>
      </c>
    </row>
    <row r="254" spans="1:15" x14ac:dyDescent="0.3">
      <c r="A254" s="46" t="s">
        <v>532</v>
      </c>
      <c r="B254" t="s">
        <v>2383</v>
      </c>
      <c r="C254" s="44">
        <v>20957304</v>
      </c>
      <c r="D254" s="44">
        <v>17541298</v>
      </c>
      <c r="E254" s="44">
        <f t="shared" si="27"/>
        <v>20957304</v>
      </c>
      <c r="F254" s="44">
        <v>14305594</v>
      </c>
      <c r="G254" s="44">
        <v>13669841</v>
      </c>
      <c r="H254" s="44">
        <f t="shared" si="28"/>
        <v>20957304</v>
      </c>
      <c r="I254" s="44">
        <f t="shared" si="29"/>
        <v>20957304</v>
      </c>
      <c r="J254" s="68">
        <f t="shared" si="30"/>
        <v>0.83700164868534621</v>
      </c>
      <c r="K254" s="68">
        <f t="shared" si="31"/>
        <v>0.68260659863501527</v>
      </c>
      <c r="L254" s="44">
        <f t="shared" si="32"/>
        <v>0</v>
      </c>
      <c r="M254" s="67">
        <f t="shared" si="33"/>
        <v>0.65227096958654607</v>
      </c>
      <c r="N254" t="str">
        <f t="shared" si="34"/>
        <v xml:space="preserve"> </v>
      </c>
      <c r="O254" s="44">
        <f t="shared" si="35"/>
        <v>0</v>
      </c>
    </row>
    <row r="255" spans="1:15" x14ac:dyDescent="0.3">
      <c r="A255" s="46" t="s">
        <v>522</v>
      </c>
      <c r="B255" t="s">
        <v>2384</v>
      </c>
      <c r="C255" s="44">
        <v>29025693</v>
      </c>
      <c r="D255" s="44">
        <v>27980949</v>
      </c>
      <c r="E255" s="44">
        <f t="shared" si="27"/>
        <v>29025693</v>
      </c>
      <c r="F255" s="44">
        <v>23780290</v>
      </c>
      <c r="G255" s="44">
        <v>23684846</v>
      </c>
      <c r="H255" s="44">
        <f t="shared" si="28"/>
        <v>29025693</v>
      </c>
      <c r="I255" s="44">
        <f t="shared" si="29"/>
        <v>29025693</v>
      </c>
      <c r="J255" s="68">
        <f t="shared" si="30"/>
        <v>0.96400623406304198</v>
      </c>
      <c r="K255" s="68">
        <f t="shared" si="31"/>
        <v>0.81928414250092152</v>
      </c>
      <c r="L255" s="44">
        <f t="shared" si="32"/>
        <v>0</v>
      </c>
      <c r="M255" s="67">
        <f t="shared" si="33"/>
        <v>0.815995883371329</v>
      </c>
      <c r="N255" t="str">
        <f t="shared" si="34"/>
        <v xml:space="preserve"> </v>
      </c>
      <c r="O255" s="44">
        <f t="shared" si="35"/>
        <v>0</v>
      </c>
    </row>
    <row r="256" spans="1:15" x14ac:dyDescent="0.3">
      <c r="A256" s="46" t="s">
        <v>520</v>
      </c>
      <c r="B256" t="s">
        <v>1673</v>
      </c>
      <c r="C256" s="44">
        <v>7798600</v>
      </c>
      <c r="D256" s="44">
        <v>8197161</v>
      </c>
      <c r="E256" s="44">
        <f t="shared" si="27"/>
        <v>8197161</v>
      </c>
      <c r="F256" s="44">
        <v>6821490</v>
      </c>
      <c r="G256" s="44">
        <v>6603930</v>
      </c>
      <c r="H256" s="44">
        <f t="shared" si="28"/>
        <v>7798600</v>
      </c>
      <c r="I256" s="44">
        <f t="shared" si="29"/>
        <v>7798600</v>
      </c>
      <c r="J256" s="68">
        <f t="shared" si="30"/>
        <v>1</v>
      </c>
      <c r="K256" s="68">
        <f t="shared" si="31"/>
        <v>0.87470699869207291</v>
      </c>
      <c r="L256" s="44">
        <f t="shared" si="32"/>
        <v>398561</v>
      </c>
      <c r="M256" s="67">
        <f t="shared" si="33"/>
        <v>0.84680968378939814</v>
      </c>
      <c r="N256" t="str">
        <f t="shared" si="34"/>
        <v xml:space="preserve"> </v>
      </c>
      <c r="O256" s="44">
        <f t="shared" si="35"/>
        <v>398561</v>
      </c>
    </row>
    <row r="257" spans="1:15" x14ac:dyDescent="0.3">
      <c r="A257" s="46" t="s">
        <v>534</v>
      </c>
      <c r="B257" t="s">
        <v>2385</v>
      </c>
      <c r="C257" s="44">
        <v>15755502</v>
      </c>
      <c r="D257" s="44">
        <v>13554699</v>
      </c>
      <c r="E257" s="44">
        <f t="shared" si="27"/>
        <v>15755502</v>
      </c>
      <c r="F257" s="44">
        <v>10002661</v>
      </c>
      <c r="G257" s="44">
        <v>9172942</v>
      </c>
      <c r="H257" s="44">
        <f t="shared" si="28"/>
        <v>15755502</v>
      </c>
      <c r="I257" s="44">
        <f t="shared" si="29"/>
        <v>15755502</v>
      </c>
      <c r="J257" s="68">
        <f t="shared" si="30"/>
        <v>0.86031527272187203</v>
      </c>
      <c r="K257" s="68">
        <f t="shared" si="31"/>
        <v>0.6348678068144068</v>
      </c>
      <c r="L257" s="44">
        <f t="shared" si="32"/>
        <v>0</v>
      </c>
      <c r="M257" s="67">
        <f t="shared" si="33"/>
        <v>0.58220563203889031</v>
      </c>
      <c r="N257" t="str">
        <f t="shared" si="34"/>
        <v xml:space="preserve"> </v>
      </c>
      <c r="O257" s="44">
        <f t="shared" si="35"/>
        <v>0</v>
      </c>
    </row>
    <row r="258" spans="1:15" x14ac:dyDescent="0.3">
      <c r="A258" s="46" t="s">
        <v>516</v>
      </c>
      <c r="B258" t="s">
        <v>1675</v>
      </c>
      <c r="C258" s="44">
        <v>26134310</v>
      </c>
      <c r="D258" s="44">
        <v>26765299</v>
      </c>
      <c r="E258" s="44">
        <f t="shared" si="27"/>
        <v>26765299</v>
      </c>
      <c r="F258" s="44">
        <v>23052380</v>
      </c>
      <c r="G258" s="44">
        <v>22641457</v>
      </c>
      <c r="H258" s="44">
        <f t="shared" si="28"/>
        <v>26134310</v>
      </c>
      <c r="I258" s="44">
        <f t="shared" si="29"/>
        <v>26134310</v>
      </c>
      <c r="J258" s="68">
        <f t="shared" si="30"/>
        <v>1</v>
      </c>
      <c r="K258" s="68">
        <f t="shared" si="31"/>
        <v>0.88207341230742264</v>
      </c>
      <c r="L258" s="44">
        <f t="shared" si="32"/>
        <v>630989</v>
      </c>
      <c r="M258" s="67">
        <f t="shared" si="33"/>
        <v>0.86634990554562186</v>
      </c>
      <c r="N258" t="str">
        <f t="shared" si="34"/>
        <v xml:space="preserve"> </v>
      </c>
      <c r="O258" s="44">
        <f t="shared" si="35"/>
        <v>630989</v>
      </c>
    </row>
    <row r="259" spans="1:15" x14ac:dyDescent="0.3">
      <c r="A259" s="46" t="s">
        <v>536</v>
      </c>
      <c r="B259" t="s">
        <v>2386</v>
      </c>
      <c r="C259" s="44">
        <v>533606690</v>
      </c>
      <c r="D259" s="44">
        <v>479446289</v>
      </c>
      <c r="E259" s="44">
        <f t="shared" si="27"/>
        <v>533606690</v>
      </c>
      <c r="F259" s="44">
        <v>460235010</v>
      </c>
      <c r="G259" s="44">
        <v>447461596</v>
      </c>
      <c r="H259" s="44">
        <f t="shared" si="28"/>
        <v>533606690</v>
      </c>
      <c r="I259" s="44">
        <f t="shared" si="29"/>
        <v>533606690</v>
      </c>
      <c r="J259" s="68">
        <f t="shared" si="30"/>
        <v>0.89850127066435392</v>
      </c>
      <c r="K259" s="68">
        <f t="shared" si="31"/>
        <v>0.86249857549574571</v>
      </c>
      <c r="L259" s="44">
        <f t="shared" si="32"/>
        <v>0</v>
      </c>
      <c r="M259" s="67">
        <f t="shared" si="33"/>
        <v>0.83856069345757267</v>
      </c>
      <c r="N259" t="str">
        <f t="shared" si="34"/>
        <v xml:space="preserve"> </v>
      </c>
      <c r="O259" s="44">
        <f t="shared" si="35"/>
        <v>0</v>
      </c>
    </row>
    <row r="260" spans="1:15" x14ac:dyDescent="0.3">
      <c r="A260" s="46" t="s">
        <v>538</v>
      </c>
      <c r="B260" t="s">
        <v>1677</v>
      </c>
      <c r="C260" s="44">
        <v>30783883</v>
      </c>
      <c r="D260" s="44">
        <v>24717460</v>
      </c>
      <c r="E260" s="44">
        <f t="shared" si="27"/>
        <v>30783883</v>
      </c>
      <c r="F260" s="44">
        <v>21287901</v>
      </c>
      <c r="G260" s="44">
        <v>20812524</v>
      </c>
      <c r="H260" s="44">
        <f t="shared" si="28"/>
        <v>30783883</v>
      </c>
      <c r="I260" s="44">
        <f t="shared" si="29"/>
        <v>30783883</v>
      </c>
      <c r="J260" s="68">
        <f t="shared" si="30"/>
        <v>0.80293509431542476</v>
      </c>
      <c r="K260" s="68">
        <f t="shared" si="31"/>
        <v>0.69152747884339349</v>
      </c>
      <c r="L260" s="44">
        <f t="shared" si="32"/>
        <v>0</v>
      </c>
      <c r="M260" s="67">
        <f t="shared" si="33"/>
        <v>0.67608507997512857</v>
      </c>
      <c r="N260" t="str">
        <f t="shared" si="34"/>
        <v xml:space="preserve"> </v>
      </c>
      <c r="O260" s="44">
        <f t="shared" si="35"/>
        <v>0</v>
      </c>
    </row>
    <row r="261" spans="1:15" x14ac:dyDescent="0.3">
      <c r="A261" s="46" t="s">
        <v>514</v>
      </c>
      <c r="B261" t="s">
        <v>2387</v>
      </c>
      <c r="C261" s="44">
        <v>28287187</v>
      </c>
      <c r="D261" s="44">
        <v>32647689</v>
      </c>
      <c r="E261" s="44">
        <f t="shared" si="27"/>
        <v>32647689</v>
      </c>
      <c r="F261" s="44">
        <v>28378071</v>
      </c>
      <c r="G261" s="44">
        <v>28117917</v>
      </c>
      <c r="H261" s="44">
        <f t="shared" si="28"/>
        <v>28287187</v>
      </c>
      <c r="I261" s="44">
        <f t="shared" si="29"/>
        <v>28378071</v>
      </c>
      <c r="J261" s="68">
        <f t="shared" si="30"/>
        <v>1</v>
      </c>
      <c r="K261" s="68">
        <f t="shared" si="31"/>
        <v>1</v>
      </c>
      <c r="L261" s="44">
        <f t="shared" si="32"/>
        <v>4360502</v>
      </c>
      <c r="M261" s="67">
        <f t="shared" si="33"/>
        <v>0.99401601863062594</v>
      </c>
      <c r="N261" t="str">
        <f t="shared" si="34"/>
        <v xml:space="preserve"> </v>
      </c>
      <c r="O261" s="44">
        <f t="shared" si="35"/>
        <v>4360502</v>
      </c>
    </row>
    <row r="262" spans="1:15" x14ac:dyDescent="0.3">
      <c r="A262" s="46" t="s">
        <v>542</v>
      </c>
      <c r="B262" t="s">
        <v>2388</v>
      </c>
      <c r="C262" s="44">
        <v>39073206</v>
      </c>
      <c r="D262" s="44">
        <v>36480535</v>
      </c>
      <c r="E262" s="44">
        <f t="shared" ref="E262:E325" si="36">MAX(C262:D262)</f>
        <v>39073206</v>
      </c>
      <c r="F262" s="44">
        <v>31104060</v>
      </c>
      <c r="G262" s="44">
        <v>29035261</v>
      </c>
      <c r="H262" s="44">
        <f t="shared" ref="H262:H325" si="37">MAX(C262,G262)</f>
        <v>39073206</v>
      </c>
      <c r="I262" s="44">
        <f t="shared" ref="I262:I325" si="38">MAX(F262,C262)</f>
        <v>39073206</v>
      </c>
      <c r="J262" s="68">
        <f t="shared" ref="J262:J325" si="39">D262/E262</f>
        <v>0.93364580833218547</v>
      </c>
      <c r="K262" s="68">
        <f t="shared" ref="K262:K325" si="40">F262/I262</f>
        <v>0.79604576087255297</v>
      </c>
      <c r="L262" s="44">
        <f t="shared" ref="L262:L325" si="41">E262-H262</f>
        <v>0</v>
      </c>
      <c r="M262" s="67">
        <f t="shared" ref="M262:M325" si="42">G262/H262</f>
        <v>0.74309901777704135</v>
      </c>
      <c r="N262" t="str">
        <f t="shared" ref="N262:N325" si="43">IF(G262=H262,999," ")</f>
        <v xml:space="preserve"> </v>
      </c>
      <c r="O262" s="44">
        <f t="shared" ref="O262:O325" si="44">IF((D262-C262)&lt;$O$4,0,(D262-C262))</f>
        <v>0</v>
      </c>
    </row>
    <row r="263" spans="1:15" x14ac:dyDescent="0.3">
      <c r="A263" s="46" t="s">
        <v>546</v>
      </c>
      <c r="B263" t="s">
        <v>1680</v>
      </c>
      <c r="C263" s="44">
        <v>4324561</v>
      </c>
      <c r="D263" s="44">
        <v>6106210</v>
      </c>
      <c r="E263" s="44">
        <f t="shared" si="36"/>
        <v>6106210</v>
      </c>
      <c r="F263" s="44">
        <v>4674601</v>
      </c>
      <c r="G263" s="44">
        <v>4420293</v>
      </c>
      <c r="H263" s="44">
        <f t="shared" si="37"/>
        <v>4420293</v>
      </c>
      <c r="I263" s="44">
        <f t="shared" si="38"/>
        <v>4674601</v>
      </c>
      <c r="J263" s="68">
        <f t="shared" si="39"/>
        <v>1</v>
      </c>
      <c r="K263" s="68">
        <f t="shared" si="40"/>
        <v>1</v>
      </c>
      <c r="L263" s="44">
        <f t="shared" si="41"/>
        <v>1685917</v>
      </c>
      <c r="M263" s="67">
        <f t="shared" si="42"/>
        <v>1</v>
      </c>
      <c r="N263">
        <f t="shared" si="43"/>
        <v>999</v>
      </c>
      <c r="O263" s="44">
        <f t="shared" si="44"/>
        <v>1781649</v>
      </c>
    </row>
    <row r="264" spans="1:15" x14ac:dyDescent="0.3">
      <c r="A264" s="46" t="s">
        <v>549</v>
      </c>
      <c r="B264" t="s">
        <v>2389</v>
      </c>
      <c r="C264" s="44">
        <v>44402998</v>
      </c>
      <c r="D264" s="44">
        <v>37839893</v>
      </c>
      <c r="E264" s="44">
        <f t="shared" si="36"/>
        <v>44402998</v>
      </c>
      <c r="F264" s="44">
        <v>33553772</v>
      </c>
      <c r="G264" s="44">
        <v>32540980</v>
      </c>
      <c r="H264" s="44">
        <f t="shared" si="37"/>
        <v>44402998</v>
      </c>
      <c r="I264" s="44">
        <f t="shared" si="38"/>
        <v>44402998</v>
      </c>
      <c r="J264" s="68">
        <f t="shared" si="39"/>
        <v>0.85219230016856073</v>
      </c>
      <c r="K264" s="68">
        <f t="shared" si="40"/>
        <v>0.75566456120823189</v>
      </c>
      <c r="L264" s="44">
        <f t="shared" si="41"/>
        <v>0</v>
      </c>
      <c r="M264" s="67">
        <f t="shared" si="42"/>
        <v>0.73285547070492851</v>
      </c>
      <c r="N264" t="str">
        <f t="shared" si="43"/>
        <v xml:space="preserve"> </v>
      </c>
      <c r="O264" s="44">
        <f t="shared" si="44"/>
        <v>0</v>
      </c>
    </row>
    <row r="265" spans="1:15" x14ac:dyDescent="0.3">
      <c r="A265" s="46" t="s">
        <v>551</v>
      </c>
      <c r="B265" t="s">
        <v>2390</v>
      </c>
      <c r="C265" s="44">
        <v>9359385</v>
      </c>
      <c r="D265" s="44">
        <v>10597064</v>
      </c>
      <c r="E265" s="44">
        <f t="shared" si="36"/>
        <v>10597064</v>
      </c>
      <c r="F265" s="44">
        <v>9283534</v>
      </c>
      <c r="G265" s="44">
        <v>9017041</v>
      </c>
      <c r="H265" s="44">
        <f t="shared" si="37"/>
        <v>9359385</v>
      </c>
      <c r="I265" s="44">
        <f t="shared" si="38"/>
        <v>9359385</v>
      </c>
      <c r="J265" s="68">
        <f t="shared" si="39"/>
        <v>1</v>
      </c>
      <c r="K265" s="68">
        <f t="shared" si="40"/>
        <v>0.99189572819154248</v>
      </c>
      <c r="L265" s="44">
        <f t="shared" si="41"/>
        <v>1237679</v>
      </c>
      <c r="M265" s="67">
        <f t="shared" si="42"/>
        <v>0.96342238298777105</v>
      </c>
      <c r="N265" t="str">
        <f t="shared" si="43"/>
        <v xml:space="preserve"> </v>
      </c>
      <c r="O265" s="44">
        <f t="shared" si="44"/>
        <v>1237679</v>
      </c>
    </row>
    <row r="266" spans="1:15" x14ac:dyDescent="0.3">
      <c r="A266" s="46" t="s">
        <v>553</v>
      </c>
      <c r="B266" t="s">
        <v>1683</v>
      </c>
      <c r="C266" s="44">
        <v>10936720</v>
      </c>
      <c r="D266" s="44">
        <v>13442805</v>
      </c>
      <c r="E266" s="44">
        <f t="shared" si="36"/>
        <v>13442805</v>
      </c>
      <c r="F266" s="44">
        <v>11872285</v>
      </c>
      <c r="G266" s="44">
        <v>11643891</v>
      </c>
      <c r="H266" s="44">
        <f t="shared" si="37"/>
        <v>11643891</v>
      </c>
      <c r="I266" s="44">
        <f t="shared" si="38"/>
        <v>11872285</v>
      </c>
      <c r="J266" s="68">
        <f t="shared" si="39"/>
        <v>1</v>
      </c>
      <c r="K266" s="68">
        <f t="shared" si="40"/>
        <v>1</v>
      </c>
      <c r="L266" s="44">
        <f t="shared" si="41"/>
        <v>1798914</v>
      </c>
      <c r="M266" s="67">
        <f t="shared" si="42"/>
        <v>1</v>
      </c>
      <c r="N266">
        <f t="shared" si="43"/>
        <v>999</v>
      </c>
      <c r="O266" s="44">
        <f t="shared" si="44"/>
        <v>2506085</v>
      </c>
    </row>
    <row r="267" spans="1:15" x14ac:dyDescent="0.3">
      <c r="A267" s="46" t="s">
        <v>555</v>
      </c>
      <c r="B267" t="s">
        <v>2391</v>
      </c>
      <c r="C267" s="44">
        <v>10848584</v>
      </c>
      <c r="D267" s="44">
        <v>11736761</v>
      </c>
      <c r="E267" s="44">
        <f t="shared" si="36"/>
        <v>11736761</v>
      </c>
      <c r="F267" s="44">
        <v>10031215</v>
      </c>
      <c r="G267" s="44">
        <v>9831747</v>
      </c>
      <c r="H267" s="44">
        <f t="shared" si="37"/>
        <v>10848584</v>
      </c>
      <c r="I267" s="44">
        <f t="shared" si="38"/>
        <v>10848584</v>
      </c>
      <c r="J267" s="68">
        <f t="shared" si="39"/>
        <v>1</v>
      </c>
      <c r="K267" s="68">
        <f t="shared" si="40"/>
        <v>0.92465661878084737</v>
      </c>
      <c r="L267" s="44">
        <f t="shared" si="41"/>
        <v>888177</v>
      </c>
      <c r="M267" s="67">
        <f t="shared" si="42"/>
        <v>0.90627007174392527</v>
      </c>
      <c r="N267" t="str">
        <f t="shared" si="43"/>
        <v xml:space="preserve"> </v>
      </c>
      <c r="O267" s="44">
        <f t="shared" si="44"/>
        <v>888177</v>
      </c>
    </row>
    <row r="268" spans="1:15" x14ac:dyDescent="0.3">
      <c r="A268" s="46" t="s">
        <v>2120</v>
      </c>
      <c r="B268" t="s">
        <v>2121</v>
      </c>
      <c r="C268" s="44">
        <v>9281108</v>
      </c>
      <c r="D268" s="44">
        <v>10738617</v>
      </c>
      <c r="E268" s="44">
        <f t="shared" si="36"/>
        <v>10738617</v>
      </c>
      <c r="F268" s="44">
        <v>9497376</v>
      </c>
      <c r="G268" s="44">
        <v>9249888</v>
      </c>
      <c r="H268" s="44">
        <f t="shared" si="37"/>
        <v>9281108</v>
      </c>
      <c r="I268" s="44">
        <f t="shared" si="38"/>
        <v>9497376</v>
      </c>
      <c r="J268" s="68">
        <f t="shared" si="39"/>
        <v>1</v>
      </c>
      <c r="K268" s="68">
        <f t="shared" si="40"/>
        <v>1</v>
      </c>
      <c r="L268" s="44">
        <f t="shared" si="41"/>
        <v>1457509</v>
      </c>
      <c r="M268" s="67">
        <f t="shared" si="42"/>
        <v>0.99663617749087718</v>
      </c>
      <c r="N268" t="str">
        <f t="shared" si="43"/>
        <v xml:space="preserve"> </v>
      </c>
      <c r="O268" s="44">
        <f t="shared" si="44"/>
        <v>1457509</v>
      </c>
    </row>
    <row r="269" spans="1:15" x14ac:dyDescent="0.3">
      <c r="A269" s="46" t="s">
        <v>587</v>
      </c>
      <c r="B269" t="s">
        <v>2392</v>
      </c>
      <c r="C269" s="44">
        <v>19435531</v>
      </c>
      <c r="D269" s="44">
        <v>10998299</v>
      </c>
      <c r="E269" s="44">
        <f t="shared" si="36"/>
        <v>19435531</v>
      </c>
      <c r="F269" s="44">
        <v>9355417</v>
      </c>
      <c r="G269" s="44">
        <v>9003827</v>
      </c>
      <c r="H269" s="44">
        <f t="shared" si="37"/>
        <v>19435531</v>
      </c>
      <c r="I269" s="44">
        <f t="shared" si="38"/>
        <v>19435531</v>
      </c>
      <c r="J269" s="68">
        <f t="shared" si="39"/>
        <v>0.56588621118712934</v>
      </c>
      <c r="K269" s="68">
        <f t="shared" si="40"/>
        <v>0.48135638794741448</v>
      </c>
      <c r="L269" s="44">
        <f t="shared" si="41"/>
        <v>0</v>
      </c>
      <c r="M269" s="67">
        <f t="shared" si="42"/>
        <v>0.46326632393012573</v>
      </c>
      <c r="N269" t="str">
        <f t="shared" si="43"/>
        <v xml:space="preserve"> </v>
      </c>
      <c r="O269" s="44">
        <f t="shared" si="44"/>
        <v>0</v>
      </c>
    </row>
    <row r="270" spans="1:15" x14ac:dyDescent="0.3">
      <c r="A270" s="46" t="s">
        <v>591</v>
      </c>
      <c r="B270" t="s">
        <v>2393</v>
      </c>
      <c r="C270" s="44">
        <v>172363253</v>
      </c>
      <c r="D270" s="44">
        <v>121137348</v>
      </c>
      <c r="E270" s="44">
        <f t="shared" si="36"/>
        <v>172363253</v>
      </c>
      <c r="F270" s="44">
        <v>98644535</v>
      </c>
      <c r="G270" s="44">
        <v>93438623</v>
      </c>
      <c r="H270" s="44">
        <f t="shared" si="37"/>
        <v>172363253</v>
      </c>
      <c r="I270" s="44">
        <f t="shared" si="38"/>
        <v>172363253</v>
      </c>
      <c r="J270" s="68">
        <f t="shared" si="39"/>
        <v>0.70280263276302868</v>
      </c>
      <c r="K270" s="68">
        <f t="shared" si="40"/>
        <v>0.57230606456470157</v>
      </c>
      <c r="L270" s="44">
        <f t="shared" si="41"/>
        <v>0</v>
      </c>
      <c r="M270" s="67">
        <f t="shared" si="42"/>
        <v>0.54210292143882899</v>
      </c>
      <c r="N270" t="str">
        <f t="shared" si="43"/>
        <v xml:space="preserve"> </v>
      </c>
      <c r="O270" s="44">
        <f t="shared" si="44"/>
        <v>0</v>
      </c>
    </row>
    <row r="271" spans="1:15" x14ac:dyDescent="0.3">
      <c r="A271" s="46" t="s">
        <v>655</v>
      </c>
      <c r="B271" t="s">
        <v>2394</v>
      </c>
      <c r="C271" s="44">
        <v>75957705</v>
      </c>
      <c r="D271" s="44">
        <v>50904367</v>
      </c>
      <c r="E271" s="44">
        <f t="shared" si="36"/>
        <v>75957705</v>
      </c>
      <c r="F271" s="44">
        <v>41782520</v>
      </c>
      <c r="G271" s="44">
        <v>39573425</v>
      </c>
      <c r="H271" s="44">
        <f t="shared" si="37"/>
        <v>75957705</v>
      </c>
      <c r="I271" s="44">
        <f t="shared" si="38"/>
        <v>75957705</v>
      </c>
      <c r="J271" s="68">
        <f t="shared" si="39"/>
        <v>0.67016725952949741</v>
      </c>
      <c r="K271" s="68">
        <f t="shared" si="40"/>
        <v>0.55007612460118427</v>
      </c>
      <c r="L271" s="44">
        <f t="shared" si="41"/>
        <v>0</v>
      </c>
      <c r="M271" s="67">
        <f t="shared" si="42"/>
        <v>0.52099289993029674</v>
      </c>
      <c r="N271" t="str">
        <f t="shared" si="43"/>
        <v xml:space="preserve"> </v>
      </c>
      <c r="O271" s="44">
        <f t="shared" si="44"/>
        <v>0</v>
      </c>
    </row>
    <row r="272" spans="1:15" x14ac:dyDescent="0.3">
      <c r="A272" s="46" t="s">
        <v>569</v>
      </c>
      <c r="B272" t="s">
        <v>2395</v>
      </c>
      <c r="C272" s="44">
        <v>40487687</v>
      </c>
      <c r="D272" s="44">
        <v>36400551</v>
      </c>
      <c r="E272" s="44">
        <f t="shared" si="36"/>
        <v>40487687</v>
      </c>
      <c r="F272" s="44">
        <v>28210750</v>
      </c>
      <c r="G272" s="44">
        <v>27960393</v>
      </c>
      <c r="H272" s="44">
        <f t="shared" si="37"/>
        <v>40487687</v>
      </c>
      <c r="I272" s="44">
        <f t="shared" si="38"/>
        <v>40487687</v>
      </c>
      <c r="J272" s="68">
        <f t="shared" si="39"/>
        <v>0.89905237115669268</v>
      </c>
      <c r="K272" s="68">
        <f t="shared" si="40"/>
        <v>0.6967735647630352</v>
      </c>
      <c r="L272" s="44">
        <f t="shared" si="41"/>
        <v>0</v>
      </c>
      <c r="M272" s="67">
        <f t="shared" si="42"/>
        <v>0.69059003049495027</v>
      </c>
      <c r="N272" t="str">
        <f t="shared" si="43"/>
        <v xml:space="preserve"> </v>
      </c>
      <c r="O272" s="44">
        <f t="shared" si="44"/>
        <v>0</v>
      </c>
    </row>
    <row r="273" spans="1:15" x14ac:dyDescent="0.3">
      <c r="A273" s="46" t="s">
        <v>627</v>
      </c>
      <c r="B273" t="s">
        <v>1690</v>
      </c>
      <c r="C273" s="44">
        <v>11535839</v>
      </c>
      <c r="D273" s="44">
        <v>11612653</v>
      </c>
      <c r="E273" s="44">
        <f t="shared" si="36"/>
        <v>11612653</v>
      </c>
      <c r="F273" s="44">
        <v>9601907</v>
      </c>
      <c r="G273" s="44">
        <v>9573222</v>
      </c>
      <c r="H273" s="44">
        <f t="shared" si="37"/>
        <v>11535839</v>
      </c>
      <c r="I273" s="44">
        <f t="shared" si="38"/>
        <v>11535839</v>
      </c>
      <c r="J273" s="68">
        <f t="shared" si="39"/>
        <v>1</v>
      </c>
      <c r="K273" s="68">
        <f t="shared" si="40"/>
        <v>0.83235445640321437</v>
      </c>
      <c r="L273" s="44">
        <f t="shared" si="41"/>
        <v>76814</v>
      </c>
      <c r="M273" s="67">
        <f t="shared" si="42"/>
        <v>0.8298678578991957</v>
      </c>
      <c r="N273" t="str">
        <f t="shared" si="43"/>
        <v xml:space="preserve"> </v>
      </c>
      <c r="O273" s="44">
        <f t="shared" si="44"/>
        <v>76814</v>
      </c>
    </row>
    <row r="274" spans="1:15" x14ac:dyDescent="0.3">
      <c r="A274" s="46" t="s">
        <v>607</v>
      </c>
      <c r="B274" t="s">
        <v>2396</v>
      </c>
      <c r="C274" s="44">
        <v>42532686</v>
      </c>
      <c r="D274" s="44">
        <v>49792107</v>
      </c>
      <c r="E274" s="44">
        <f t="shared" si="36"/>
        <v>49792107</v>
      </c>
      <c r="F274" s="44">
        <v>39531604</v>
      </c>
      <c r="G274" s="44">
        <v>39265252</v>
      </c>
      <c r="H274" s="44">
        <f t="shared" si="37"/>
        <v>42532686</v>
      </c>
      <c r="I274" s="44">
        <f t="shared" si="38"/>
        <v>42532686</v>
      </c>
      <c r="J274" s="68">
        <f t="shared" si="39"/>
        <v>1</v>
      </c>
      <c r="K274" s="68">
        <f t="shared" si="40"/>
        <v>0.92944057189334339</v>
      </c>
      <c r="L274" s="44">
        <f t="shared" si="41"/>
        <v>7259421</v>
      </c>
      <c r="M274" s="67">
        <f t="shared" si="42"/>
        <v>0.92317828222746146</v>
      </c>
      <c r="N274" t="str">
        <f t="shared" si="43"/>
        <v xml:space="preserve"> </v>
      </c>
      <c r="O274" s="44">
        <f t="shared" si="44"/>
        <v>7259421</v>
      </c>
    </row>
    <row r="275" spans="1:15" x14ac:dyDescent="0.3">
      <c r="A275" s="46" t="s">
        <v>649</v>
      </c>
      <c r="B275" t="s">
        <v>2397</v>
      </c>
      <c r="C275" s="44">
        <v>11172117</v>
      </c>
      <c r="D275" s="44">
        <v>10685773</v>
      </c>
      <c r="E275" s="44">
        <f t="shared" si="36"/>
        <v>11172117</v>
      </c>
      <c r="F275" s="44">
        <v>7744994</v>
      </c>
      <c r="G275" s="44">
        <v>7704131</v>
      </c>
      <c r="H275" s="44">
        <f t="shared" si="37"/>
        <v>11172117</v>
      </c>
      <c r="I275" s="44">
        <f t="shared" si="38"/>
        <v>11172117</v>
      </c>
      <c r="J275" s="68">
        <f t="shared" si="39"/>
        <v>0.95646805345844477</v>
      </c>
      <c r="K275" s="68">
        <f t="shared" si="40"/>
        <v>0.69324318748183533</v>
      </c>
      <c r="L275" s="44">
        <f t="shared" si="41"/>
        <v>0</v>
      </c>
      <c r="M275" s="67">
        <f t="shared" si="42"/>
        <v>0.68958559957794929</v>
      </c>
      <c r="N275" t="str">
        <f t="shared" si="43"/>
        <v xml:space="preserve"> </v>
      </c>
      <c r="O275" s="44">
        <f t="shared" si="44"/>
        <v>0</v>
      </c>
    </row>
    <row r="276" spans="1:15" x14ac:dyDescent="0.3">
      <c r="A276" s="46" t="s">
        <v>561</v>
      </c>
      <c r="B276" t="s">
        <v>2398</v>
      </c>
      <c r="C276" s="44">
        <v>3153587</v>
      </c>
      <c r="D276" s="44">
        <v>4359098</v>
      </c>
      <c r="E276" s="44">
        <f t="shared" si="36"/>
        <v>4359098</v>
      </c>
      <c r="F276" s="44">
        <v>2939081</v>
      </c>
      <c r="G276" s="44">
        <v>2864770</v>
      </c>
      <c r="H276" s="44">
        <f t="shared" si="37"/>
        <v>3153587</v>
      </c>
      <c r="I276" s="44">
        <f t="shared" si="38"/>
        <v>3153587</v>
      </c>
      <c r="J276" s="68">
        <f t="shared" si="39"/>
        <v>1</v>
      </c>
      <c r="K276" s="68">
        <f t="shared" si="40"/>
        <v>0.93198031321159047</v>
      </c>
      <c r="L276" s="44">
        <f t="shared" si="41"/>
        <v>1205511</v>
      </c>
      <c r="M276" s="67">
        <f t="shared" si="42"/>
        <v>0.90841635255345743</v>
      </c>
      <c r="N276" t="str">
        <f t="shared" si="43"/>
        <v xml:space="preserve"> </v>
      </c>
      <c r="O276" s="44">
        <f t="shared" si="44"/>
        <v>1205511</v>
      </c>
    </row>
    <row r="277" spans="1:15" x14ac:dyDescent="0.3">
      <c r="A277" s="46" t="s">
        <v>645</v>
      </c>
      <c r="B277" t="s">
        <v>2399</v>
      </c>
      <c r="C277" s="44">
        <v>68974566</v>
      </c>
      <c r="D277" s="44">
        <v>46879638</v>
      </c>
      <c r="E277" s="44">
        <f t="shared" si="36"/>
        <v>68974566</v>
      </c>
      <c r="F277" s="44">
        <v>40034622</v>
      </c>
      <c r="G277" s="44">
        <v>37882319</v>
      </c>
      <c r="H277" s="44">
        <f t="shared" si="37"/>
        <v>68974566</v>
      </c>
      <c r="I277" s="44">
        <f t="shared" si="38"/>
        <v>68974566</v>
      </c>
      <c r="J277" s="68">
        <f t="shared" si="39"/>
        <v>0.67966557411901651</v>
      </c>
      <c r="K277" s="68">
        <f t="shared" si="40"/>
        <v>0.58042586306378496</v>
      </c>
      <c r="L277" s="44">
        <f t="shared" si="41"/>
        <v>0</v>
      </c>
      <c r="M277" s="67">
        <f t="shared" si="42"/>
        <v>0.54922156378628029</v>
      </c>
      <c r="N277" t="str">
        <f t="shared" si="43"/>
        <v xml:space="preserve"> </v>
      </c>
      <c r="O277" s="44">
        <f t="shared" si="44"/>
        <v>0</v>
      </c>
    </row>
    <row r="278" spans="1:15" x14ac:dyDescent="0.3">
      <c r="A278" s="46" t="s">
        <v>583</v>
      </c>
      <c r="B278" t="s">
        <v>2400</v>
      </c>
      <c r="C278" s="44">
        <v>98466243</v>
      </c>
      <c r="D278" s="44">
        <v>66988539</v>
      </c>
      <c r="E278" s="44">
        <f t="shared" si="36"/>
        <v>98466243</v>
      </c>
      <c r="F278" s="44">
        <v>58758053</v>
      </c>
      <c r="G278" s="44">
        <v>56127381</v>
      </c>
      <c r="H278" s="44">
        <f t="shared" si="37"/>
        <v>98466243</v>
      </c>
      <c r="I278" s="44">
        <f t="shared" si="38"/>
        <v>98466243</v>
      </c>
      <c r="J278" s="68">
        <f t="shared" si="39"/>
        <v>0.68031984321774108</v>
      </c>
      <c r="K278" s="68">
        <f t="shared" si="40"/>
        <v>0.59673296360053063</v>
      </c>
      <c r="L278" s="44">
        <f t="shared" si="41"/>
        <v>0</v>
      </c>
      <c r="M278" s="67">
        <f t="shared" si="42"/>
        <v>0.57001647762675378</v>
      </c>
      <c r="N278" t="str">
        <f t="shared" si="43"/>
        <v xml:space="preserve"> </v>
      </c>
      <c r="O278" s="44">
        <f t="shared" si="44"/>
        <v>0</v>
      </c>
    </row>
    <row r="279" spans="1:15" x14ac:dyDescent="0.3">
      <c r="A279" s="46" t="s">
        <v>559</v>
      </c>
      <c r="B279" t="s">
        <v>2401</v>
      </c>
      <c r="C279" s="44">
        <v>30947276</v>
      </c>
      <c r="D279" s="44">
        <v>24810829</v>
      </c>
      <c r="E279" s="44">
        <f t="shared" si="36"/>
        <v>30947276</v>
      </c>
      <c r="F279" s="44">
        <v>18963732</v>
      </c>
      <c r="G279" s="44">
        <v>18386599</v>
      </c>
      <c r="H279" s="44">
        <f t="shared" si="37"/>
        <v>30947276</v>
      </c>
      <c r="I279" s="44">
        <f t="shared" si="38"/>
        <v>30947276</v>
      </c>
      <c r="J279" s="68">
        <f t="shared" si="39"/>
        <v>0.80171285511526125</v>
      </c>
      <c r="K279" s="68">
        <f t="shared" si="40"/>
        <v>0.61277548305059226</v>
      </c>
      <c r="L279" s="44">
        <f t="shared" si="41"/>
        <v>0</v>
      </c>
      <c r="M279" s="67">
        <f t="shared" si="42"/>
        <v>0.59412657191540863</v>
      </c>
      <c r="N279" t="str">
        <f t="shared" si="43"/>
        <v xml:space="preserve"> </v>
      </c>
      <c r="O279" s="44">
        <f t="shared" si="44"/>
        <v>0</v>
      </c>
    </row>
    <row r="280" spans="1:15" x14ac:dyDescent="0.3">
      <c r="A280" s="46" t="s">
        <v>633</v>
      </c>
      <c r="B280" t="s">
        <v>2402</v>
      </c>
      <c r="C280" s="44">
        <v>21634151</v>
      </c>
      <c r="D280" s="44">
        <v>18723832</v>
      </c>
      <c r="E280" s="44">
        <f t="shared" si="36"/>
        <v>21634151</v>
      </c>
      <c r="F280" s="44">
        <v>14520569</v>
      </c>
      <c r="G280" s="44">
        <v>14393342</v>
      </c>
      <c r="H280" s="44">
        <f t="shared" si="37"/>
        <v>21634151</v>
      </c>
      <c r="I280" s="44">
        <f t="shared" si="38"/>
        <v>21634151</v>
      </c>
      <c r="J280" s="68">
        <f t="shared" si="39"/>
        <v>0.86547570089531134</v>
      </c>
      <c r="K280" s="68">
        <f t="shared" si="40"/>
        <v>0.67118737407351925</v>
      </c>
      <c r="L280" s="44">
        <f t="shared" si="41"/>
        <v>0</v>
      </c>
      <c r="M280" s="67">
        <f t="shared" si="42"/>
        <v>0.66530653317525612</v>
      </c>
      <c r="N280" t="str">
        <f t="shared" si="43"/>
        <v xml:space="preserve"> </v>
      </c>
      <c r="O280" s="44">
        <f t="shared" si="44"/>
        <v>0</v>
      </c>
    </row>
    <row r="281" spans="1:15" x14ac:dyDescent="0.3">
      <c r="A281" s="46" t="s">
        <v>615</v>
      </c>
      <c r="B281" t="s">
        <v>2403</v>
      </c>
      <c r="C281" s="44">
        <v>11098561</v>
      </c>
      <c r="D281" s="44">
        <v>8582723</v>
      </c>
      <c r="E281" s="44">
        <f t="shared" si="36"/>
        <v>11098561</v>
      </c>
      <c r="F281" s="44">
        <v>6942829</v>
      </c>
      <c r="G281" s="44">
        <v>6810874</v>
      </c>
      <c r="H281" s="44">
        <f t="shared" si="37"/>
        <v>11098561</v>
      </c>
      <c r="I281" s="44">
        <f t="shared" si="38"/>
        <v>11098561</v>
      </c>
      <c r="J281" s="68">
        <f t="shared" si="39"/>
        <v>0.77331854102527342</v>
      </c>
      <c r="K281" s="68">
        <f t="shared" si="40"/>
        <v>0.62556118761702528</v>
      </c>
      <c r="L281" s="44">
        <f t="shared" si="41"/>
        <v>0</v>
      </c>
      <c r="M281" s="67">
        <f t="shared" si="42"/>
        <v>0.61367180844435598</v>
      </c>
      <c r="N281" t="str">
        <f t="shared" si="43"/>
        <v xml:space="preserve"> </v>
      </c>
      <c r="O281" s="44">
        <f t="shared" si="44"/>
        <v>0</v>
      </c>
    </row>
    <row r="282" spans="1:15" x14ac:dyDescent="0.3">
      <c r="A282" s="46" t="s">
        <v>657</v>
      </c>
      <c r="B282" t="s">
        <v>1699</v>
      </c>
      <c r="C282" s="44">
        <v>12643446</v>
      </c>
      <c r="D282" s="44">
        <v>10371437</v>
      </c>
      <c r="E282" s="44">
        <f t="shared" si="36"/>
        <v>12643446</v>
      </c>
      <c r="F282" s="44">
        <v>8638758</v>
      </c>
      <c r="G282" s="44">
        <v>8489085</v>
      </c>
      <c r="H282" s="44">
        <f t="shared" si="37"/>
        <v>12643446</v>
      </c>
      <c r="I282" s="44">
        <f t="shared" si="38"/>
        <v>12643446</v>
      </c>
      <c r="J282" s="68">
        <f t="shared" si="39"/>
        <v>0.82030144313504405</v>
      </c>
      <c r="K282" s="68">
        <f t="shared" si="40"/>
        <v>0.6832597695280227</v>
      </c>
      <c r="L282" s="44">
        <f t="shared" si="41"/>
        <v>0</v>
      </c>
      <c r="M282" s="67">
        <f t="shared" si="42"/>
        <v>0.67142177852462059</v>
      </c>
      <c r="N282" t="str">
        <f t="shared" si="43"/>
        <v xml:space="preserve"> </v>
      </c>
      <c r="O282" s="44">
        <f t="shared" si="44"/>
        <v>0</v>
      </c>
    </row>
    <row r="283" spans="1:15" x14ac:dyDescent="0.3">
      <c r="A283" s="46" t="s">
        <v>595</v>
      </c>
      <c r="B283" t="s">
        <v>1700</v>
      </c>
      <c r="C283" s="44">
        <v>9414221</v>
      </c>
      <c r="D283" s="44">
        <v>7186696</v>
      </c>
      <c r="E283" s="44">
        <f t="shared" si="36"/>
        <v>9414221</v>
      </c>
      <c r="F283" s="44">
        <v>4931536</v>
      </c>
      <c r="G283" s="44">
        <v>4663522</v>
      </c>
      <c r="H283" s="44">
        <f t="shared" si="37"/>
        <v>9414221</v>
      </c>
      <c r="I283" s="44">
        <f t="shared" si="38"/>
        <v>9414221</v>
      </c>
      <c r="J283" s="68">
        <f t="shared" si="39"/>
        <v>0.76338722024902539</v>
      </c>
      <c r="K283" s="68">
        <f t="shared" si="40"/>
        <v>0.52383898784615313</v>
      </c>
      <c r="L283" s="44">
        <f t="shared" si="41"/>
        <v>0</v>
      </c>
      <c r="M283" s="67">
        <f t="shared" si="42"/>
        <v>0.49536993023639447</v>
      </c>
      <c r="N283" t="str">
        <f t="shared" si="43"/>
        <v xml:space="preserve"> </v>
      </c>
      <c r="O283" s="44">
        <f t="shared" si="44"/>
        <v>0</v>
      </c>
    </row>
    <row r="284" spans="1:15" x14ac:dyDescent="0.3">
      <c r="A284" s="46" t="s">
        <v>605</v>
      </c>
      <c r="B284" t="s">
        <v>2404</v>
      </c>
      <c r="C284" s="44">
        <v>1853500</v>
      </c>
      <c r="D284" s="44">
        <v>7842988</v>
      </c>
      <c r="E284" s="44">
        <f t="shared" si="36"/>
        <v>7842988</v>
      </c>
      <c r="F284" s="44">
        <v>6621625</v>
      </c>
      <c r="G284" s="44">
        <v>6602095</v>
      </c>
      <c r="H284" s="44">
        <f t="shared" si="37"/>
        <v>6602095</v>
      </c>
      <c r="I284" s="44">
        <f t="shared" si="38"/>
        <v>6621625</v>
      </c>
      <c r="J284" s="68">
        <f t="shared" si="39"/>
        <v>1</v>
      </c>
      <c r="K284" s="68">
        <f t="shared" si="40"/>
        <v>1</v>
      </c>
      <c r="L284" s="44">
        <f t="shared" si="41"/>
        <v>1240893</v>
      </c>
      <c r="M284" s="67">
        <f t="shared" si="42"/>
        <v>1</v>
      </c>
      <c r="N284">
        <f t="shared" si="43"/>
        <v>999</v>
      </c>
      <c r="O284" s="44">
        <f t="shared" si="44"/>
        <v>5989488</v>
      </c>
    </row>
    <row r="285" spans="1:15" x14ac:dyDescent="0.3">
      <c r="A285" s="46" t="s">
        <v>575</v>
      </c>
      <c r="B285" t="s">
        <v>2405</v>
      </c>
      <c r="C285" s="44">
        <v>27955288</v>
      </c>
      <c r="D285" s="44">
        <v>22769664</v>
      </c>
      <c r="E285" s="44">
        <f t="shared" si="36"/>
        <v>27955288</v>
      </c>
      <c r="F285" s="44">
        <v>19569588</v>
      </c>
      <c r="G285" s="44">
        <v>19106768</v>
      </c>
      <c r="H285" s="44">
        <f t="shared" si="37"/>
        <v>27955288</v>
      </c>
      <c r="I285" s="44">
        <f t="shared" si="38"/>
        <v>27955288</v>
      </c>
      <c r="J285" s="68">
        <f t="shared" si="39"/>
        <v>0.81450293053679146</v>
      </c>
      <c r="K285" s="68">
        <f t="shared" si="40"/>
        <v>0.70003170777564516</v>
      </c>
      <c r="L285" s="44">
        <f t="shared" si="41"/>
        <v>0</v>
      </c>
      <c r="M285" s="67">
        <f t="shared" si="42"/>
        <v>0.6834759849370895</v>
      </c>
      <c r="N285" t="str">
        <f t="shared" si="43"/>
        <v xml:space="preserve"> </v>
      </c>
      <c r="O285" s="44">
        <f t="shared" si="44"/>
        <v>0</v>
      </c>
    </row>
    <row r="286" spans="1:15" x14ac:dyDescent="0.3">
      <c r="A286" s="46" t="s">
        <v>581</v>
      </c>
      <c r="B286" t="s">
        <v>1703</v>
      </c>
      <c r="C286" s="44">
        <v>10124978</v>
      </c>
      <c r="D286" s="44">
        <v>7089756</v>
      </c>
      <c r="E286" s="44">
        <f t="shared" si="36"/>
        <v>10124978</v>
      </c>
      <c r="F286" s="44">
        <v>6006042</v>
      </c>
      <c r="G286" s="44">
        <v>5840724</v>
      </c>
      <c r="H286" s="44">
        <f t="shared" si="37"/>
        <v>10124978</v>
      </c>
      <c r="I286" s="44">
        <f t="shared" si="38"/>
        <v>10124978</v>
      </c>
      <c r="J286" s="68">
        <f t="shared" si="39"/>
        <v>0.70022433628991587</v>
      </c>
      <c r="K286" s="68">
        <f t="shared" si="40"/>
        <v>0.59319062224135199</v>
      </c>
      <c r="L286" s="44">
        <f t="shared" si="41"/>
        <v>0</v>
      </c>
      <c r="M286" s="67">
        <f t="shared" si="42"/>
        <v>0.57686288306009159</v>
      </c>
      <c r="N286" t="str">
        <f t="shared" si="43"/>
        <v xml:space="preserve"> </v>
      </c>
      <c r="O286" s="44">
        <f t="shared" si="44"/>
        <v>0</v>
      </c>
    </row>
    <row r="287" spans="1:15" x14ac:dyDescent="0.3">
      <c r="A287" s="46" t="s">
        <v>585</v>
      </c>
      <c r="B287" t="s">
        <v>2406</v>
      </c>
      <c r="C287" s="44">
        <v>4724632</v>
      </c>
      <c r="D287" s="44">
        <v>5282451</v>
      </c>
      <c r="E287" s="44">
        <f t="shared" si="36"/>
        <v>5282451</v>
      </c>
      <c r="F287" s="44">
        <v>3975163</v>
      </c>
      <c r="G287" s="44">
        <v>3962289</v>
      </c>
      <c r="H287" s="44">
        <f t="shared" si="37"/>
        <v>4724632</v>
      </c>
      <c r="I287" s="44">
        <f t="shared" si="38"/>
        <v>4724632</v>
      </c>
      <c r="J287" s="68">
        <f t="shared" si="39"/>
        <v>1</v>
      </c>
      <c r="K287" s="68">
        <f t="shared" si="40"/>
        <v>0.84136986753677323</v>
      </c>
      <c r="L287" s="44">
        <f t="shared" si="41"/>
        <v>557819</v>
      </c>
      <c r="M287" s="67">
        <f t="shared" si="42"/>
        <v>0.83864499922956959</v>
      </c>
      <c r="N287" t="str">
        <f t="shared" si="43"/>
        <v xml:space="preserve"> </v>
      </c>
      <c r="O287" s="44">
        <f t="shared" si="44"/>
        <v>557819</v>
      </c>
    </row>
    <row r="288" spans="1:15" x14ac:dyDescent="0.3">
      <c r="A288" s="46" t="s">
        <v>571</v>
      </c>
      <c r="B288" t="s">
        <v>2407</v>
      </c>
      <c r="C288" s="44">
        <v>5393455</v>
      </c>
      <c r="D288" s="44">
        <v>5812035</v>
      </c>
      <c r="E288" s="44">
        <f t="shared" si="36"/>
        <v>5812035</v>
      </c>
      <c r="F288" s="44">
        <v>4150413</v>
      </c>
      <c r="G288" s="44">
        <v>4136087</v>
      </c>
      <c r="H288" s="44">
        <f t="shared" si="37"/>
        <v>5393455</v>
      </c>
      <c r="I288" s="44">
        <f t="shared" si="38"/>
        <v>5393455</v>
      </c>
      <c r="J288" s="68">
        <f t="shared" si="39"/>
        <v>1</v>
      </c>
      <c r="K288" s="68">
        <f t="shared" si="40"/>
        <v>0.769527696068661</v>
      </c>
      <c r="L288" s="44">
        <f t="shared" si="41"/>
        <v>418580</v>
      </c>
      <c r="M288" s="67">
        <f t="shared" si="42"/>
        <v>0.7668715137143074</v>
      </c>
      <c r="N288" t="str">
        <f t="shared" si="43"/>
        <v xml:space="preserve"> </v>
      </c>
      <c r="O288" s="44">
        <f t="shared" si="44"/>
        <v>418580</v>
      </c>
    </row>
    <row r="289" spans="1:15" x14ac:dyDescent="0.3">
      <c r="A289" s="46" t="s">
        <v>613</v>
      </c>
      <c r="B289" t="s">
        <v>2408</v>
      </c>
      <c r="C289" s="44">
        <v>12714305</v>
      </c>
      <c r="D289" s="44">
        <v>8891987</v>
      </c>
      <c r="E289" s="44">
        <f t="shared" si="36"/>
        <v>12714305</v>
      </c>
      <c r="F289" s="44">
        <v>6737701</v>
      </c>
      <c r="G289" s="44">
        <v>6562928</v>
      </c>
      <c r="H289" s="44">
        <f t="shared" si="37"/>
        <v>12714305</v>
      </c>
      <c r="I289" s="44">
        <f t="shared" si="38"/>
        <v>12714305</v>
      </c>
      <c r="J289" s="68">
        <f t="shared" si="39"/>
        <v>0.69936870320477607</v>
      </c>
      <c r="K289" s="68">
        <f t="shared" si="40"/>
        <v>0.52993073549832259</v>
      </c>
      <c r="L289" s="44">
        <f t="shared" si="41"/>
        <v>0</v>
      </c>
      <c r="M289" s="67">
        <f t="shared" si="42"/>
        <v>0.51618456533801882</v>
      </c>
      <c r="N289" t="str">
        <f t="shared" si="43"/>
        <v xml:space="preserve"> </v>
      </c>
      <c r="O289" s="44">
        <f t="shared" si="44"/>
        <v>0</v>
      </c>
    </row>
    <row r="290" spans="1:15" x14ac:dyDescent="0.3">
      <c r="A290" s="46" t="s">
        <v>643</v>
      </c>
      <c r="B290" t="s">
        <v>1707</v>
      </c>
      <c r="C290" s="44">
        <v>10535336</v>
      </c>
      <c r="D290" s="44">
        <v>9275358</v>
      </c>
      <c r="E290" s="44">
        <f t="shared" si="36"/>
        <v>10535336</v>
      </c>
      <c r="F290" s="44">
        <v>5811957</v>
      </c>
      <c r="G290" s="44">
        <v>5748391</v>
      </c>
      <c r="H290" s="44">
        <f t="shared" si="37"/>
        <v>10535336</v>
      </c>
      <c r="I290" s="44">
        <f t="shared" si="38"/>
        <v>10535336</v>
      </c>
      <c r="J290" s="68">
        <f t="shared" si="39"/>
        <v>0.88040457371269409</v>
      </c>
      <c r="K290" s="68">
        <f t="shared" si="40"/>
        <v>0.55166318378455137</v>
      </c>
      <c r="L290" s="44">
        <f t="shared" si="41"/>
        <v>0</v>
      </c>
      <c r="M290" s="67">
        <f t="shared" si="42"/>
        <v>0.54562958409679574</v>
      </c>
      <c r="N290" t="str">
        <f t="shared" si="43"/>
        <v xml:space="preserve"> </v>
      </c>
      <c r="O290" s="44">
        <f t="shared" si="44"/>
        <v>0</v>
      </c>
    </row>
    <row r="291" spans="1:15" x14ac:dyDescent="0.3">
      <c r="A291" s="46" t="s">
        <v>579</v>
      </c>
      <c r="B291" t="s">
        <v>2409</v>
      </c>
      <c r="C291" s="44">
        <v>6048763</v>
      </c>
      <c r="D291" s="44">
        <v>4306716</v>
      </c>
      <c r="E291" s="44">
        <f t="shared" si="36"/>
        <v>6048763</v>
      </c>
      <c r="F291" s="44">
        <v>3451439</v>
      </c>
      <c r="G291" s="44">
        <v>3275949</v>
      </c>
      <c r="H291" s="44">
        <f t="shared" si="37"/>
        <v>6048763</v>
      </c>
      <c r="I291" s="44">
        <f t="shared" si="38"/>
        <v>6048763</v>
      </c>
      <c r="J291" s="68">
        <f t="shared" si="39"/>
        <v>0.71199946170812112</v>
      </c>
      <c r="K291" s="68">
        <f t="shared" si="40"/>
        <v>0.57060245210466998</v>
      </c>
      <c r="L291" s="44">
        <f t="shared" si="41"/>
        <v>0</v>
      </c>
      <c r="M291" s="67">
        <f t="shared" si="42"/>
        <v>0.54158990854824363</v>
      </c>
      <c r="N291" t="str">
        <f t="shared" si="43"/>
        <v xml:space="preserve"> </v>
      </c>
      <c r="O291" s="44">
        <f t="shared" si="44"/>
        <v>0</v>
      </c>
    </row>
    <row r="292" spans="1:15" x14ac:dyDescent="0.3">
      <c r="A292" s="46" t="s">
        <v>665</v>
      </c>
      <c r="B292" t="s">
        <v>2410</v>
      </c>
      <c r="C292" s="44">
        <v>12762698</v>
      </c>
      <c r="D292" s="44">
        <v>14390383</v>
      </c>
      <c r="E292" s="44">
        <f t="shared" si="36"/>
        <v>14390383</v>
      </c>
      <c r="F292" s="44">
        <v>11371902</v>
      </c>
      <c r="G292" s="44">
        <v>11337161</v>
      </c>
      <c r="H292" s="44">
        <f t="shared" si="37"/>
        <v>12762698</v>
      </c>
      <c r="I292" s="44">
        <f t="shared" si="38"/>
        <v>12762698</v>
      </c>
      <c r="J292" s="68">
        <f t="shared" si="39"/>
        <v>1</v>
      </c>
      <c r="K292" s="68">
        <f t="shared" si="40"/>
        <v>0.89102648985347765</v>
      </c>
      <c r="L292" s="44">
        <f t="shared" si="41"/>
        <v>1627685</v>
      </c>
      <c r="M292" s="67">
        <f t="shared" si="42"/>
        <v>0.88830441651130509</v>
      </c>
      <c r="N292" t="str">
        <f t="shared" si="43"/>
        <v xml:space="preserve"> </v>
      </c>
      <c r="O292" s="44">
        <f t="shared" si="44"/>
        <v>1627685</v>
      </c>
    </row>
    <row r="293" spans="1:15" x14ac:dyDescent="0.3">
      <c r="A293" s="46" t="s">
        <v>659</v>
      </c>
      <c r="B293" t="s">
        <v>1710</v>
      </c>
      <c r="C293" s="44">
        <v>7462878</v>
      </c>
      <c r="D293" s="44">
        <v>6103721</v>
      </c>
      <c r="E293" s="44">
        <f t="shared" si="36"/>
        <v>7462878</v>
      </c>
      <c r="F293" s="44">
        <v>4331559</v>
      </c>
      <c r="G293" s="44">
        <v>4204598</v>
      </c>
      <c r="H293" s="44">
        <f t="shared" si="37"/>
        <v>7462878</v>
      </c>
      <c r="I293" s="44">
        <f t="shared" si="38"/>
        <v>7462878</v>
      </c>
      <c r="J293" s="68">
        <f t="shared" si="39"/>
        <v>0.81787763380293765</v>
      </c>
      <c r="K293" s="68">
        <f t="shared" si="40"/>
        <v>0.58041401721963026</v>
      </c>
      <c r="L293" s="44">
        <f t="shared" si="41"/>
        <v>0</v>
      </c>
      <c r="M293" s="67">
        <f t="shared" si="42"/>
        <v>0.56340167962011434</v>
      </c>
      <c r="N293" t="str">
        <f t="shared" si="43"/>
        <v xml:space="preserve"> </v>
      </c>
      <c r="O293" s="44">
        <f t="shared" si="44"/>
        <v>0</v>
      </c>
    </row>
    <row r="294" spans="1:15" x14ac:dyDescent="0.3">
      <c r="A294" s="46" t="s">
        <v>621</v>
      </c>
      <c r="B294" t="s">
        <v>2411</v>
      </c>
      <c r="C294" s="44">
        <v>5164463</v>
      </c>
      <c r="D294" s="44">
        <v>5860291</v>
      </c>
      <c r="E294" s="44">
        <f t="shared" si="36"/>
        <v>5860291</v>
      </c>
      <c r="F294" s="44">
        <v>4520405</v>
      </c>
      <c r="G294" s="44">
        <v>4196284</v>
      </c>
      <c r="H294" s="44">
        <f t="shared" si="37"/>
        <v>5164463</v>
      </c>
      <c r="I294" s="44">
        <f t="shared" si="38"/>
        <v>5164463</v>
      </c>
      <c r="J294" s="68">
        <f t="shared" si="39"/>
        <v>1</v>
      </c>
      <c r="K294" s="68">
        <f t="shared" si="40"/>
        <v>0.87529042225687359</v>
      </c>
      <c r="L294" s="44">
        <f t="shared" si="41"/>
        <v>695828</v>
      </c>
      <c r="M294" s="67">
        <f t="shared" si="42"/>
        <v>0.81253055738805757</v>
      </c>
      <c r="N294" t="str">
        <f t="shared" si="43"/>
        <v xml:space="preserve"> </v>
      </c>
      <c r="O294" s="44">
        <f t="shared" si="44"/>
        <v>695828</v>
      </c>
    </row>
    <row r="295" spans="1:15" x14ac:dyDescent="0.3">
      <c r="A295" s="46" t="s">
        <v>601</v>
      </c>
      <c r="B295" t="s">
        <v>2412</v>
      </c>
      <c r="C295" s="44">
        <v>14295623</v>
      </c>
      <c r="D295" s="44">
        <v>14310104</v>
      </c>
      <c r="E295" s="44">
        <f t="shared" si="36"/>
        <v>14310104</v>
      </c>
      <c r="F295" s="44">
        <v>11460251</v>
      </c>
      <c r="G295" s="44">
        <v>11424728</v>
      </c>
      <c r="H295" s="44">
        <f t="shared" si="37"/>
        <v>14295623</v>
      </c>
      <c r="I295" s="44">
        <f t="shared" si="38"/>
        <v>14295623</v>
      </c>
      <c r="J295" s="68">
        <f t="shared" si="39"/>
        <v>1</v>
      </c>
      <c r="K295" s="68">
        <f t="shared" si="40"/>
        <v>0.80166152954649128</v>
      </c>
      <c r="L295" s="44">
        <f t="shared" si="41"/>
        <v>14481</v>
      </c>
      <c r="M295" s="67">
        <f t="shared" si="42"/>
        <v>0.79917664308858738</v>
      </c>
      <c r="N295" t="str">
        <f t="shared" si="43"/>
        <v xml:space="preserve"> </v>
      </c>
      <c r="O295" s="44">
        <f t="shared" si="44"/>
        <v>14481</v>
      </c>
    </row>
    <row r="296" spans="1:15" x14ac:dyDescent="0.3">
      <c r="A296" s="46" t="s">
        <v>667</v>
      </c>
      <c r="B296" t="s">
        <v>1713</v>
      </c>
      <c r="C296" s="44">
        <v>9180069</v>
      </c>
      <c r="D296" s="44">
        <v>7411997</v>
      </c>
      <c r="E296" s="44">
        <f t="shared" si="36"/>
        <v>9180069</v>
      </c>
      <c r="F296" s="44">
        <v>5881043</v>
      </c>
      <c r="G296" s="44">
        <v>5803288</v>
      </c>
      <c r="H296" s="44">
        <f t="shared" si="37"/>
        <v>9180069</v>
      </c>
      <c r="I296" s="44">
        <f t="shared" si="38"/>
        <v>9180069</v>
      </c>
      <c r="J296" s="68">
        <f t="shared" si="39"/>
        <v>0.80740101190960545</v>
      </c>
      <c r="K296" s="68">
        <f t="shared" si="40"/>
        <v>0.64063167716931102</v>
      </c>
      <c r="L296" s="44">
        <f t="shared" si="41"/>
        <v>0</v>
      </c>
      <c r="M296" s="67">
        <f t="shared" si="42"/>
        <v>0.63216169725957394</v>
      </c>
      <c r="N296" t="str">
        <f t="shared" si="43"/>
        <v xml:space="preserve"> </v>
      </c>
      <c r="O296" s="44">
        <f t="shared" si="44"/>
        <v>0</v>
      </c>
    </row>
    <row r="297" spans="1:15" x14ac:dyDescent="0.3">
      <c r="A297" s="46" t="s">
        <v>629</v>
      </c>
      <c r="B297" t="s">
        <v>2413</v>
      </c>
      <c r="C297" s="44">
        <v>6195422</v>
      </c>
      <c r="D297" s="44">
        <v>6927458</v>
      </c>
      <c r="E297" s="44">
        <f t="shared" si="36"/>
        <v>6927458</v>
      </c>
      <c r="F297" s="44">
        <v>5277408</v>
      </c>
      <c r="G297" s="44">
        <v>5260452</v>
      </c>
      <c r="H297" s="44">
        <f t="shared" si="37"/>
        <v>6195422</v>
      </c>
      <c r="I297" s="44">
        <f t="shared" si="38"/>
        <v>6195422</v>
      </c>
      <c r="J297" s="68">
        <f t="shared" si="39"/>
        <v>1</v>
      </c>
      <c r="K297" s="68">
        <f t="shared" si="40"/>
        <v>0.85182381442297228</v>
      </c>
      <c r="L297" s="44">
        <f t="shared" si="41"/>
        <v>732036</v>
      </c>
      <c r="M297" s="67">
        <f t="shared" si="42"/>
        <v>0.84908695485150165</v>
      </c>
      <c r="N297" t="str">
        <f t="shared" si="43"/>
        <v xml:space="preserve"> </v>
      </c>
      <c r="O297" s="44">
        <f t="shared" si="44"/>
        <v>732036</v>
      </c>
    </row>
    <row r="298" spans="1:15" x14ac:dyDescent="0.3">
      <c r="A298" s="46" t="s">
        <v>661</v>
      </c>
      <c r="B298" t="s">
        <v>2414</v>
      </c>
      <c r="C298" s="44">
        <v>11596460</v>
      </c>
      <c r="D298" s="44">
        <v>7534723</v>
      </c>
      <c r="E298" s="44">
        <f t="shared" si="36"/>
        <v>11596460</v>
      </c>
      <c r="F298" s="44">
        <v>6044780</v>
      </c>
      <c r="G298" s="44">
        <v>5697454</v>
      </c>
      <c r="H298" s="44">
        <f t="shared" si="37"/>
        <v>11596460</v>
      </c>
      <c r="I298" s="44">
        <f t="shared" si="38"/>
        <v>11596460</v>
      </c>
      <c r="J298" s="68">
        <f t="shared" si="39"/>
        <v>0.64974336995945314</v>
      </c>
      <c r="K298" s="68">
        <f t="shared" si="40"/>
        <v>0.5212607985540415</v>
      </c>
      <c r="L298" s="44">
        <f t="shared" si="41"/>
        <v>0</v>
      </c>
      <c r="M298" s="67">
        <f t="shared" si="42"/>
        <v>0.49130976177212698</v>
      </c>
      <c r="N298" t="str">
        <f t="shared" si="43"/>
        <v xml:space="preserve"> </v>
      </c>
      <c r="O298" s="44">
        <f t="shared" si="44"/>
        <v>0</v>
      </c>
    </row>
    <row r="299" spans="1:15" x14ac:dyDescent="0.3">
      <c r="A299" s="46" t="s">
        <v>599</v>
      </c>
      <c r="B299" t="s">
        <v>2415</v>
      </c>
      <c r="C299" s="44">
        <v>1772306</v>
      </c>
      <c r="D299" s="44">
        <v>2265208</v>
      </c>
      <c r="E299" s="44">
        <f t="shared" si="36"/>
        <v>2265208</v>
      </c>
      <c r="F299" s="44">
        <v>1615838</v>
      </c>
      <c r="G299" s="44">
        <v>1610240</v>
      </c>
      <c r="H299" s="44">
        <f t="shared" si="37"/>
        <v>1772306</v>
      </c>
      <c r="I299" s="44">
        <f t="shared" si="38"/>
        <v>1772306</v>
      </c>
      <c r="J299" s="68">
        <f t="shared" si="39"/>
        <v>1</v>
      </c>
      <c r="K299" s="68">
        <f t="shared" si="40"/>
        <v>0.91171501986677239</v>
      </c>
      <c r="L299" s="44">
        <f t="shared" si="41"/>
        <v>492902</v>
      </c>
      <c r="M299" s="67">
        <f t="shared" si="42"/>
        <v>0.90855642310075124</v>
      </c>
      <c r="N299" t="str">
        <f t="shared" si="43"/>
        <v xml:space="preserve"> </v>
      </c>
      <c r="O299" s="44">
        <f t="shared" si="44"/>
        <v>492902</v>
      </c>
    </row>
    <row r="300" spans="1:15" x14ac:dyDescent="0.3">
      <c r="A300" s="46" t="s">
        <v>663</v>
      </c>
      <c r="B300" t="s">
        <v>1717</v>
      </c>
      <c r="C300" s="44">
        <v>32310052</v>
      </c>
      <c r="D300" s="44">
        <v>20893944</v>
      </c>
      <c r="E300" s="44">
        <f t="shared" si="36"/>
        <v>32310052</v>
      </c>
      <c r="F300" s="44">
        <v>17081633</v>
      </c>
      <c r="G300" s="44">
        <v>15420544</v>
      </c>
      <c r="H300" s="44">
        <f t="shared" si="37"/>
        <v>32310052</v>
      </c>
      <c r="I300" s="44">
        <f t="shared" si="38"/>
        <v>32310052</v>
      </c>
      <c r="J300" s="68">
        <f t="shared" si="39"/>
        <v>0.6466700827346239</v>
      </c>
      <c r="K300" s="68">
        <f t="shared" si="40"/>
        <v>0.52867859822695429</v>
      </c>
      <c r="L300" s="44">
        <f t="shared" si="41"/>
        <v>0</v>
      </c>
      <c r="M300" s="67">
        <f t="shared" si="42"/>
        <v>0.47726769365768895</v>
      </c>
      <c r="N300" t="str">
        <f t="shared" si="43"/>
        <v xml:space="preserve"> </v>
      </c>
      <c r="O300" s="44">
        <f t="shared" si="44"/>
        <v>0</v>
      </c>
    </row>
    <row r="301" spans="1:15" x14ac:dyDescent="0.3">
      <c r="A301" s="46" t="s">
        <v>651</v>
      </c>
      <c r="B301" t="s">
        <v>2416</v>
      </c>
      <c r="C301" s="44">
        <v>49826980</v>
      </c>
      <c r="D301" s="44">
        <v>30384184</v>
      </c>
      <c r="E301" s="44">
        <f t="shared" si="36"/>
        <v>49826980</v>
      </c>
      <c r="F301" s="44">
        <v>26824422</v>
      </c>
      <c r="G301" s="44">
        <v>25749551</v>
      </c>
      <c r="H301" s="44">
        <f t="shared" si="37"/>
        <v>49826980</v>
      </c>
      <c r="I301" s="44">
        <f t="shared" si="38"/>
        <v>49826980</v>
      </c>
      <c r="J301" s="68">
        <f t="shared" si="39"/>
        <v>0.60979381050186066</v>
      </c>
      <c r="K301" s="68">
        <f t="shared" si="40"/>
        <v>0.53835135101505249</v>
      </c>
      <c r="L301" s="44">
        <f t="shared" si="41"/>
        <v>0</v>
      </c>
      <c r="M301" s="67">
        <f t="shared" si="42"/>
        <v>0.51677928303100051</v>
      </c>
      <c r="N301" t="str">
        <f t="shared" si="43"/>
        <v xml:space="preserve"> </v>
      </c>
      <c r="O301" s="44">
        <f t="shared" si="44"/>
        <v>0</v>
      </c>
    </row>
    <row r="302" spans="1:15" x14ac:dyDescent="0.3">
      <c r="A302" s="46" t="s">
        <v>563</v>
      </c>
      <c r="B302" t="s">
        <v>1719</v>
      </c>
      <c r="C302" s="44">
        <v>23341442</v>
      </c>
      <c r="D302" s="44">
        <v>19139791</v>
      </c>
      <c r="E302" s="44">
        <f t="shared" si="36"/>
        <v>23341442</v>
      </c>
      <c r="F302" s="44">
        <v>14673961</v>
      </c>
      <c r="G302" s="44">
        <v>14433578</v>
      </c>
      <c r="H302" s="44">
        <f t="shared" si="37"/>
        <v>23341442</v>
      </c>
      <c r="I302" s="44">
        <f t="shared" si="38"/>
        <v>23341442</v>
      </c>
      <c r="J302" s="68">
        <f t="shared" si="39"/>
        <v>0.81999179827878677</v>
      </c>
      <c r="K302" s="68">
        <f t="shared" si="40"/>
        <v>0.62866557258973121</v>
      </c>
      <c r="L302" s="44">
        <f t="shared" si="41"/>
        <v>0</v>
      </c>
      <c r="M302" s="67">
        <f t="shared" si="42"/>
        <v>0.61836702291143797</v>
      </c>
      <c r="N302" t="str">
        <f t="shared" si="43"/>
        <v xml:space="preserve"> </v>
      </c>
      <c r="O302" s="44">
        <f t="shared" si="44"/>
        <v>0</v>
      </c>
    </row>
    <row r="303" spans="1:15" x14ac:dyDescent="0.3">
      <c r="A303" s="46" t="s">
        <v>611</v>
      </c>
      <c r="B303" t="s">
        <v>2417</v>
      </c>
      <c r="C303" s="44">
        <v>11207703</v>
      </c>
      <c r="D303" s="44">
        <v>20325217</v>
      </c>
      <c r="E303" s="44">
        <f t="shared" si="36"/>
        <v>20325217</v>
      </c>
      <c r="F303" s="44">
        <v>17790395</v>
      </c>
      <c r="G303" s="44">
        <v>17740415</v>
      </c>
      <c r="H303" s="44">
        <f t="shared" si="37"/>
        <v>17740415</v>
      </c>
      <c r="I303" s="44">
        <f t="shared" si="38"/>
        <v>17790395</v>
      </c>
      <c r="J303" s="68">
        <f t="shared" si="39"/>
        <v>1</v>
      </c>
      <c r="K303" s="68">
        <f t="shared" si="40"/>
        <v>1</v>
      </c>
      <c r="L303" s="44">
        <f t="shared" si="41"/>
        <v>2584802</v>
      </c>
      <c r="M303" s="67">
        <f t="shared" si="42"/>
        <v>1</v>
      </c>
      <c r="N303">
        <f t="shared" si="43"/>
        <v>999</v>
      </c>
      <c r="O303" s="44">
        <f t="shared" si="44"/>
        <v>9117514</v>
      </c>
    </row>
    <row r="304" spans="1:15" x14ac:dyDescent="0.3">
      <c r="A304" s="46" t="s">
        <v>669</v>
      </c>
      <c r="B304" t="s">
        <v>2418</v>
      </c>
      <c r="C304" s="44">
        <v>70545363</v>
      </c>
      <c r="D304" s="44">
        <v>47170725</v>
      </c>
      <c r="E304" s="44">
        <f t="shared" si="36"/>
        <v>70545363</v>
      </c>
      <c r="F304" s="44">
        <v>39910883</v>
      </c>
      <c r="G304" s="44">
        <v>37757001</v>
      </c>
      <c r="H304" s="44">
        <f t="shared" si="37"/>
        <v>70545363</v>
      </c>
      <c r="I304" s="44">
        <f t="shared" si="38"/>
        <v>70545363</v>
      </c>
      <c r="J304" s="68">
        <f t="shared" si="39"/>
        <v>0.66865805198280714</v>
      </c>
      <c r="K304" s="68">
        <f t="shared" si="40"/>
        <v>0.56574778699487305</v>
      </c>
      <c r="L304" s="44">
        <f t="shared" si="41"/>
        <v>0</v>
      </c>
      <c r="M304" s="67">
        <f t="shared" si="42"/>
        <v>0.53521591490003395</v>
      </c>
      <c r="N304" t="str">
        <f t="shared" si="43"/>
        <v xml:space="preserve"> </v>
      </c>
      <c r="O304" s="44">
        <f t="shared" si="44"/>
        <v>0</v>
      </c>
    </row>
    <row r="305" spans="1:15" x14ac:dyDescent="0.3">
      <c r="A305" s="46" t="s">
        <v>573</v>
      </c>
      <c r="B305" t="s">
        <v>1722</v>
      </c>
      <c r="C305" s="44">
        <v>2654222</v>
      </c>
      <c r="D305" s="44">
        <v>2826500</v>
      </c>
      <c r="E305" s="44">
        <f t="shared" si="36"/>
        <v>2826500</v>
      </c>
      <c r="F305" s="44">
        <v>1731767</v>
      </c>
      <c r="G305" s="44">
        <v>1724786</v>
      </c>
      <c r="H305" s="44">
        <f t="shared" si="37"/>
        <v>2654222</v>
      </c>
      <c r="I305" s="44">
        <f t="shared" si="38"/>
        <v>2654222</v>
      </c>
      <c r="J305" s="68">
        <f t="shared" si="39"/>
        <v>1</v>
      </c>
      <c r="K305" s="68">
        <f t="shared" si="40"/>
        <v>0.65245748094921974</v>
      </c>
      <c r="L305" s="44">
        <f t="shared" si="41"/>
        <v>172278</v>
      </c>
      <c r="M305" s="67">
        <f t="shared" si="42"/>
        <v>0.64982733170021201</v>
      </c>
      <c r="N305" t="str">
        <f t="shared" si="43"/>
        <v xml:space="preserve"> </v>
      </c>
      <c r="O305" s="44">
        <f t="shared" si="44"/>
        <v>172278</v>
      </c>
    </row>
    <row r="306" spans="1:15" x14ac:dyDescent="0.3">
      <c r="A306" s="46" t="s">
        <v>647</v>
      </c>
      <c r="B306" t="s">
        <v>2419</v>
      </c>
      <c r="C306" s="44">
        <v>6052850</v>
      </c>
      <c r="D306" s="44">
        <v>5042575</v>
      </c>
      <c r="E306" s="44">
        <f t="shared" si="36"/>
        <v>6052850</v>
      </c>
      <c r="F306" s="44">
        <v>3374595</v>
      </c>
      <c r="G306" s="44">
        <v>3185119</v>
      </c>
      <c r="H306" s="44">
        <f t="shared" si="37"/>
        <v>6052850</v>
      </c>
      <c r="I306" s="44">
        <f t="shared" si="38"/>
        <v>6052850</v>
      </c>
      <c r="J306" s="68">
        <f t="shared" si="39"/>
        <v>0.83309102323698758</v>
      </c>
      <c r="K306" s="68">
        <f t="shared" si="40"/>
        <v>0.55752166334867048</v>
      </c>
      <c r="L306" s="44">
        <f t="shared" si="41"/>
        <v>0</v>
      </c>
      <c r="M306" s="67">
        <f t="shared" si="42"/>
        <v>0.52621806256556825</v>
      </c>
      <c r="N306" t="str">
        <f t="shared" si="43"/>
        <v xml:space="preserve"> </v>
      </c>
      <c r="O306" s="44">
        <f t="shared" si="44"/>
        <v>0</v>
      </c>
    </row>
    <row r="307" spans="1:15" x14ac:dyDescent="0.3">
      <c r="A307" s="46" t="s">
        <v>641</v>
      </c>
      <c r="B307" t="s">
        <v>1724</v>
      </c>
      <c r="C307" s="44">
        <v>10318601</v>
      </c>
      <c r="D307" s="44">
        <v>7273504</v>
      </c>
      <c r="E307" s="44">
        <f t="shared" si="36"/>
        <v>10318601</v>
      </c>
      <c r="F307" s="44">
        <v>5526280</v>
      </c>
      <c r="G307" s="44">
        <v>5399098</v>
      </c>
      <c r="H307" s="44">
        <f t="shared" si="37"/>
        <v>10318601</v>
      </c>
      <c r="I307" s="44">
        <f t="shared" si="38"/>
        <v>10318601</v>
      </c>
      <c r="J307" s="68">
        <f t="shared" si="39"/>
        <v>0.70489245586683702</v>
      </c>
      <c r="K307" s="68">
        <f t="shared" si="40"/>
        <v>0.53556485031255685</v>
      </c>
      <c r="L307" s="44">
        <f t="shared" si="41"/>
        <v>0</v>
      </c>
      <c r="M307" s="67">
        <f t="shared" si="42"/>
        <v>0.5232393422325371</v>
      </c>
      <c r="N307" t="str">
        <f t="shared" si="43"/>
        <v xml:space="preserve"> </v>
      </c>
      <c r="O307" s="44">
        <f t="shared" si="44"/>
        <v>0</v>
      </c>
    </row>
    <row r="308" spans="1:15" x14ac:dyDescent="0.3">
      <c r="A308" s="46" t="s">
        <v>625</v>
      </c>
      <c r="B308" t="s">
        <v>2420</v>
      </c>
      <c r="C308" s="44">
        <v>8105641</v>
      </c>
      <c r="D308" s="44">
        <v>5125765</v>
      </c>
      <c r="E308" s="44">
        <f t="shared" si="36"/>
        <v>8105641</v>
      </c>
      <c r="F308" s="44">
        <v>3921421</v>
      </c>
      <c r="G308" s="44">
        <v>3799829</v>
      </c>
      <c r="H308" s="44">
        <f t="shared" si="37"/>
        <v>8105641</v>
      </c>
      <c r="I308" s="44">
        <f t="shared" si="38"/>
        <v>8105641</v>
      </c>
      <c r="J308" s="68">
        <f t="shared" si="39"/>
        <v>0.63237009879909556</v>
      </c>
      <c r="K308" s="68">
        <f t="shared" si="40"/>
        <v>0.48378912907689842</v>
      </c>
      <c r="L308" s="44">
        <f t="shared" si="41"/>
        <v>0</v>
      </c>
      <c r="M308" s="67">
        <f t="shared" si="42"/>
        <v>0.46878821798300713</v>
      </c>
      <c r="N308" t="str">
        <f t="shared" si="43"/>
        <v xml:space="preserve"> </v>
      </c>
      <c r="O308" s="44">
        <f t="shared" si="44"/>
        <v>0</v>
      </c>
    </row>
    <row r="309" spans="1:15" x14ac:dyDescent="0.3">
      <c r="A309" s="46" t="s">
        <v>617</v>
      </c>
      <c r="B309" t="s">
        <v>2421</v>
      </c>
      <c r="C309" s="44">
        <v>1861500</v>
      </c>
      <c r="D309" s="44">
        <v>3929284</v>
      </c>
      <c r="E309" s="44">
        <f t="shared" si="36"/>
        <v>3929284</v>
      </c>
      <c r="F309" s="44">
        <v>2811842</v>
      </c>
      <c r="G309" s="44">
        <v>2802108</v>
      </c>
      <c r="H309" s="44">
        <f t="shared" si="37"/>
        <v>2802108</v>
      </c>
      <c r="I309" s="44">
        <f t="shared" si="38"/>
        <v>2811842</v>
      </c>
      <c r="J309" s="68">
        <f t="shared" si="39"/>
        <v>1</v>
      </c>
      <c r="K309" s="68">
        <f t="shared" si="40"/>
        <v>1</v>
      </c>
      <c r="L309" s="44">
        <f t="shared" si="41"/>
        <v>1127176</v>
      </c>
      <c r="M309" s="67">
        <f t="shared" si="42"/>
        <v>1</v>
      </c>
      <c r="N309">
        <f t="shared" si="43"/>
        <v>999</v>
      </c>
      <c r="O309" s="44">
        <f t="shared" si="44"/>
        <v>2067784</v>
      </c>
    </row>
    <row r="310" spans="1:15" x14ac:dyDescent="0.3">
      <c r="A310" s="46" t="s">
        <v>589</v>
      </c>
      <c r="B310" t="s">
        <v>2422</v>
      </c>
      <c r="C310" s="44">
        <v>6259008</v>
      </c>
      <c r="D310" s="44">
        <v>8172169</v>
      </c>
      <c r="E310" s="44">
        <f t="shared" si="36"/>
        <v>8172169</v>
      </c>
      <c r="F310" s="44">
        <v>6073616</v>
      </c>
      <c r="G310" s="44">
        <v>6053309</v>
      </c>
      <c r="H310" s="44">
        <f t="shared" si="37"/>
        <v>6259008</v>
      </c>
      <c r="I310" s="44">
        <f t="shared" si="38"/>
        <v>6259008</v>
      </c>
      <c r="J310" s="68">
        <f t="shared" si="39"/>
        <v>1</v>
      </c>
      <c r="K310" s="68">
        <f t="shared" si="40"/>
        <v>0.97037997075574911</v>
      </c>
      <c r="L310" s="44">
        <f t="shared" si="41"/>
        <v>1913161</v>
      </c>
      <c r="M310" s="67">
        <f t="shared" si="42"/>
        <v>0.96713552690777838</v>
      </c>
      <c r="N310" t="str">
        <f t="shared" si="43"/>
        <v xml:space="preserve"> </v>
      </c>
      <c r="O310" s="44">
        <f t="shared" si="44"/>
        <v>1913161</v>
      </c>
    </row>
    <row r="311" spans="1:15" x14ac:dyDescent="0.3">
      <c r="A311" s="46" t="s">
        <v>593</v>
      </c>
      <c r="B311" t="s">
        <v>2423</v>
      </c>
      <c r="C311" s="44">
        <v>13766860</v>
      </c>
      <c r="D311" s="44">
        <v>9586065</v>
      </c>
      <c r="E311" s="44">
        <f t="shared" si="36"/>
        <v>13766860</v>
      </c>
      <c r="F311" s="44">
        <v>7384209</v>
      </c>
      <c r="G311" s="44">
        <v>7205315</v>
      </c>
      <c r="H311" s="44">
        <f t="shared" si="37"/>
        <v>13766860</v>
      </c>
      <c r="I311" s="44">
        <f t="shared" si="38"/>
        <v>13766860</v>
      </c>
      <c r="J311" s="68">
        <f t="shared" si="39"/>
        <v>0.69631455538881049</v>
      </c>
      <c r="K311" s="68">
        <f t="shared" si="40"/>
        <v>0.53637568770220656</v>
      </c>
      <c r="L311" s="44">
        <f t="shared" si="41"/>
        <v>0</v>
      </c>
      <c r="M311" s="67">
        <f t="shared" si="42"/>
        <v>0.52338114864246454</v>
      </c>
      <c r="N311" t="str">
        <f t="shared" si="43"/>
        <v xml:space="preserve"> </v>
      </c>
      <c r="O311" s="44">
        <f t="shared" si="44"/>
        <v>0</v>
      </c>
    </row>
    <row r="312" spans="1:15" x14ac:dyDescent="0.3">
      <c r="A312" s="46" t="s">
        <v>623</v>
      </c>
      <c r="B312" t="s">
        <v>2424</v>
      </c>
      <c r="C312" s="44">
        <v>9257497</v>
      </c>
      <c r="D312" s="44">
        <v>6226282</v>
      </c>
      <c r="E312" s="44">
        <f t="shared" si="36"/>
        <v>9257497</v>
      </c>
      <c r="F312" s="44">
        <v>4462114</v>
      </c>
      <c r="G312" s="44">
        <v>4332121</v>
      </c>
      <c r="H312" s="44">
        <f t="shared" si="37"/>
        <v>9257497</v>
      </c>
      <c r="I312" s="44">
        <f t="shared" si="38"/>
        <v>9257497</v>
      </c>
      <c r="J312" s="68">
        <f t="shared" si="39"/>
        <v>0.67256646153922595</v>
      </c>
      <c r="K312" s="68">
        <f t="shared" si="40"/>
        <v>0.48200004817716929</v>
      </c>
      <c r="L312" s="44">
        <f t="shared" si="41"/>
        <v>0</v>
      </c>
      <c r="M312" s="67">
        <f t="shared" si="42"/>
        <v>0.46795813166345074</v>
      </c>
      <c r="N312" t="str">
        <f t="shared" si="43"/>
        <v xml:space="preserve"> </v>
      </c>
      <c r="O312" s="44">
        <f t="shared" si="44"/>
        <v>0</v>
      </c>
    </row>
    <row r="313" spans="1:15" x14ac:dyDescent="0.3">
      <c r="A313" s="46" t="s">
        <v>567</v>
      </c>
      <c r="B313" t="s">
        <v>2425</v>
      </c>
      <c r="C313" s="44">
        <v>4592405</v>
      </c>
      <c r="D313" s="44">
        <v>4356415</v>
      </c>
      <c r="E313" s="44">
        <f t="shared" si="36"/>
        <v>4592405</v>
      </c>
      <c r="F313" s="44">
        <v>3194899</v>
      </c>
      <c r="G313" s="44">
        <v>3169300</v>
      </c>
      <c r="H313" s="44">
        <f t="shared" si="37"/>
        <v>4592405</v>
      </c>
      <c r="I313" s="44">
        <f t="shared" si="38"/>
        <v>4592405</v>
      </c>
      <c r="J313" s="68">
        <f t="shared" si="39"/>
        <v>0.94861298165122632</v>
      </c>
      <c r="K313" s="68">
        <f t="shared" si="40"/>
        <v>0.69569190870578701</v>
      </c>
      <c r="L313" s="44">
        <f t="shared" si="41"/>
        <v>0</v>
      </c>
      <c r="M313" s="67">
        <f t="shared" si="42"/>
        <v>0.69011770521110394</v>
      </c>
      <c r="N313" t="str">
        <f t="shared" si="43"/>
        <v xml:space="preserve"> </v>
      </c>
      <c r="O313" s="44">
        <f t="shared" si="44"/>
        <v>0</v>
      </c>
    </row>
    <row r="314" spans="1:15" x14ac:dyDescent="0.3">
      <c r="A314" s="46" t="s">
        <v>631</v>
      </c>
      <c r="B314" t="s">
        <v>2426</v>
      </c>
      <c r="C314" s="44">
        <v>4353615</v>
      </c>
      <c r="D314" s="44">
        <v>4469408</v>
      </c>
      <c r="E314" s="44">
        <f t="shared" si="36"/>
        <v>4469408</v>
      </c>
      <c r="F314" s="44">
        <v>2988700</v>
      </c>
      <c r="G314" s="44">
        <v>2977778</v>
      </c>
      <c r="H314" s="44">
        <f t="shared" si="37"/>
        <v>4353615</v>
      </c>
      <c r="I314" s="44">
        <f t="shared" si="38"/>
        <v>4353615</v>
      </c>
      <c r="J314" s="68">
        <f t="shared" si="39"/>
        <v>1</v>
      </c>
      <c r="K314" s="68">
        <f t="shared" si="40"/>
        <v>0.68648697691458704</v>
      </c>
      <c r="L314" s="44">
        <f t="shared" si="41"/>
        <v>115793</v>
      </c>
      <c r="M314" s="67">
        <f t="shared" si="42"/>
        <v>0.68397825714951832</v>
      </c>
      <c r="N314" t="str">
        <f t="shared" si="43"/>
        <v xml:space="preserve"> </v>
      </c>
      <c r="O314" s="44">
        <f t="shared" si="44"/>
        <v>115793</v>
      </c>
    </row>
    <row r="315" spans="1:15" x14ac:dyDescent="0.3">
      <c r="A315" s="46" t="s">
        <v>653</v>
      </c>
      <c r="B315" t="s">
        <v>2427</v>
      </c>
      <c r="C315" s="44">
        <v>16239882</v>
      </c>
      <c r="D315" s="44">
        <v>13794939</v>
      </c>
      <c r="E315" s="44">
        <f t="shared" si="36"/>
        <v>16239882</v>
      </c>
      <c r="F315" s="44">
        <v>8780261</v>
      </c>
      <c r="G315" s="44">
        <v>8527586</v>
      </c>
      <c r="H315" s="44">
        <f t="shared" si="37"/>
        <v>16239882</v>
      </c>
      <c r="I315" s="44">
        <f t="shared" si="38"/>
        <v>16239882</v>
      </c>
      <c r="J315" s="68">
        <f t="shared" si="39"/>
        <v>0.84944822874944537</v>
      </c>
      <c r="K315" s="68">
        <f t="shared" si="40"/>
        <v>0.54066039396099064</v>
      </c>
      <c r="L315" s="44">
        <f t="shared" si="41"/>
        <v>0</v>
      </c>
      <c r="M315" s="67">
        <f t="shared" si="42"/>
        <v>0.52510147549101649</v>
      </c>
      <c r="N315" t="str">
        <f t="shared" si="43"/>
        <v xml:space="preserve"> </v>
      </c>
      <c r="O315" s="44">
        <f t="shared" si="44"/>
        <v>0</v>
      </c>
    </row>
    <row r="316" spans="1:15" x14ac:dyDescent="0.3">
      <c r="A316" s="46" t="s">
        <v>609</v>
      </c>
      <c r="B316" t="s">
        <v>2428</v>
      </c>
      <c r="C316" s="44">
        <v>1235500</v>
      </c>
      <c r="D316" s="44">
        <v>3733622</v>
      </c>
      <c r="E316" s="44">
        <f t="shared" si="36"/>
        <v>3733622</v>
      </c>
      <c r="F316" s="44">
        <v>2642979</v>
      </c>
      <c r="G316" s="44">
        <v>2633693</v>
      </c>
      <c r="H316" s="44">
        <f t="shared" si="37"/>
        <v>2633693</v>
      </c>
      <c r="I316" s="44">
        <f t="shared" si="38"/>
        <v>2642979</v>
      </c>
      <c r="J316" s="68">
        <f t="shared" si="39"/>
        <v>1</v>
      </c>
      <c r="K316" s="68">
        <f t="shared" si="40"/>
        <v>1</v>
      </c>
      <c r="L316" s="44">
        <f t="shared" si="41"/>
        <v>1099929</v>
      </c>
      <c r="M316" s="67">
        <f t="shared" si="42"/>
        <v>1</v>
      </c>
      <c r="N316">
        <f t="shared" si="43"/>
        <v>999</v>
      </c>
      <c r="O316" s="44">
        <f t="shared" si="44"/>
        <v>2498122</v>
      </c>
    </row>
    <row r="317" spans="1:15" x14ac:dyDescent="0.3">
      <c r="A317" s="46" t="s">
        <v>639</v>
      </c>
      <c r="B317" t="s">
        <v>2429</v>
      </c>
      <c r="C317" s="44">
        <v>18819831</v>
      </c>
      <c r="D317" s="44">
        <v>16083566</v>
      </c>
      <c r="E317" s="44">
        <f t="shared" si="36"/>
        <v>18819831</v>
      </c>
      <c r="F317" s="44">
        <v>11536126</v>
      </c>
      <c r="G317" s="44">
        <v>11408701</v>
      </c>
      <c r="H317" s="44">
        <f t="shared" si="37"/>
        <v>18819831</v>
      </c>
      <c r="I317" s="44">
        <f t="shared" si="38"/>
        <v>18819831</v>
      </c>
      <c r="J317" s="68">
        <f t="shared" si="39"/>
        <v>0.85460735540080035</v>
      </c>
      <c r="K317" s="68">
        <f t="shared" si="40"/>
        <v>0.61297713034723855</v>
      </c>
      <c r="L317" s="44">
        <f t="shared" si="41"/>
        <v>0</v>
      </c>
      <c r="M317" s="67">
        <f t="shared" si="42"/>
        <v>0.60620634691140429</v>
      </c>
      <c r="N317" t="str">
        <f t="shared" si="43"/>
        <v xml:space="preserve"> </v>
      </c>
      <c r="O317" s="44">
        <f t="shared" si="44"/>
        <v>0</v>
      </c>
    </row>
    <row r="318" spans="1:15" x14ac:dyDescent="0.3">
      <c r="A318" s="46" t="s">
        <v>635</v>
      </c>
      <c r="B318" t="s">
        <v>2430</v>
      </c>
      <c r="C318" s="44">
        <v>928500</v>
      </c>
      <c r="D318" s="44">
        <v>2650777</v>
      </c>
      <c r="E318" s="44">
        <f t="shared" si="36"/>
        <v>2650777</v>
      </c>
      <c r="F318" s="44">
        <v>1781296</v>
      </c>
      <c r="G318" s="44">
        <v>1773571</v>
      </c>
      <c r="H318" s="44">
        <f t="shared" si="37"/>
        <v>1773571</v>
      </c>
      <c r="I318" s="44">
        <f t="shared" si="38"/>
        <v>1781296</v>
      </c>
      <c r="J318" s="68">
        <f t="shared" si="39"/>
        <v>1</v>
      </c>
      <c r="K318" s="68">
        <f t="shared" si="40"/>
        <v>1</v>
      </c>
      <c r="L318" s="44">
        <f t="shared" si="41"/>
        <v>877206</v>
      </c>
      <c r="M318" s="67">
        <f t="shared" si="42"/>
        <v>1</v>
      </c>
      <c r="N318">
        <f t="shared" si="43"/>
        <v>999</v>
      </c>
      <c r="O318" s="44">
        <f t="shared" si="44"/>
        <v>1722277</v>
      </c>
    </row>
    <row r="319" spans="1:15" x14ac:dyDescent="0.3">
      <c r="A319" s="46" t="s">
        <v>603</v>
      </c>
      <c r="B319" t="s">
        <v>2431</v>
      </c>
      <c r="C319" s="44">
        <v>3597917</v>
      </c>
      <c r="D319" s="44">
        <v>5135569</v>
      </c>
      <c r="E319" s="44">
        <f t="shared" si="36"/>
        <v>5135569</v>
      </c>
      <c r="F319" s="44">
        <v>3729174</v>
      </c>
      <c r="G319" s="44">
        <v>3451540</v>
      </c>
      <c r="H319" s="44">
        <f t="shared" si="37"/>
        <v>3597917</v>
      </c>
      <c r="I319" s="44">
        <f t="shared" si="38"/>
        <v>3729174</v>
      </c>
      <c r="J319" s="68">
        <f t="shared" si="39"/>
        <v>1</v>
      </c>
      <c r="K319" s="68">
        <f t="shared" si="40"/>
        <v>1</v>
      </c>
      <c r="L319" s="44">
        <f t="shared" si="41"/>
        <v>1537652</v>
      </c>
      <c r="M319" s="67">
        <f t="shared" si="42"/>
        <v>0.95931618211315051</v>
      </c>
      <c r="N319" t="str">
        <f t="shared" si="43"/>
        <v xml:space="preserve"> </v>
      </c>
      <c r="O319" s="44">
        <f t="shared" si="44"/>
        <v>1537652</v>
      </c>
    </row>
    <row r="320" spans="1:15" x14ac:dyDescent="0.3">
      <c r="A320" s="46" t="s">
        <v>597</v>
      </c>
      <c r="B320" t="s">
        <v>2432</v>
      </c>
      <c r="C320" s="44">
        <v>25516400</v>
      </c>
      <c r="D320" s="44">
        <v>15800251</v>
      </c>
      <c r="E320" s="44">
        <f t="shared" si="36"/>
        <v>25516400</v>
      </c>
      <c r="F320" s="44">
        <v>12765995</v>
      </c>
      <c r="G320" s="44">
        <v>12362994</v>
      </c>
      <c r="H320" s="44">
        <f t="shared" si="37"/>
        <v>25516400</v>
      </c>
      <c r="I320" s="44">
        <f t="shared" si="38"/>
        <v>25516400</v>
      </c>
      <c r="J320" s="68">
        <f t="shared" si="39"/>
        <v>0.61921944318164002</v>
      </c>
      <c r="K320" s="68">
        <f t="shared" si="40"/>
        <v>0.50030548980263678</v>
      </c>
      <c r="L320" s="44">
        <f t="shared" si="41"/>
        <v>0</v>
      </c>
      <c r="M320" s="67">
        <f t="shared" si="42"/>
        <v>0.48451168660155819</v>
      </c>
      <c r="N320" t="str">
        <f t="shared" si="43"/>
        <v xml:space="preserve"> </v>
      </c>
      <c r="O320" s="44">
        <f t="shared" si="44"/>
        <v>0</v>
      </c>
    </row>
    <row r="321" spans="1:15" x14ac:dyDescent="0.3">
      <c r="A321" s="46" t="s">
        <v>637</v>
      </c>
      <c r="B321" t="s">
        <v>2433</v>
      </c>
      <c r="C321" s="44">
        <v>13886112</v>
      </c>
      <c r="D321" s="44">
        <v>16111607</v>
      </c>
      <c r="E321" s="44">
        <f t="shared" si="36"/>
        <v>16111607</v>
      </c>
      <c r="F321" s="44">
        <v>12883680</v>
      </c>
      <c r="G321" s="44">
        <v>12325274</v>
      </c>
      <c r="H321" s="44">
        <f t="shared" si="37"/>
        <v>13886112</v>
      </c>
      <c r="I321" s="44">
        <f t="shared" si="38"/>
        <v>13886112</v>
      </c>
      <c r="J321" s="68">
        <f t="shared" si="39"/>
        <v>1</v>
      </c>
      <c r="K321" s="68">
        <f t="shared" si="40"/>
        <v>0.92781046271267287</v>
      </c>
      <c r="L321" s="44">
        <f t="shared" si="41"/>
        <v>2225495</v>
      </c>
      <c r="M321" s="67">
        <f t="shared" si="42"/>
        <v>0.88759719063190623</v>
      </c>
      <c r="N321" t="str">
        <f t="shared" si="43"/>
        <v xml:space="preserve"> </v>
      </c>
      <c r="O321" s="44">
        <f t="shared" si="44"/>
        <v>2225495</v>
      </c>
    </row>
    <row r="322" spans="1:15" x14ac:dyDescent="0.3">
      <c r="A322" s="46" t="s">
        <v>565</v>
      </c>
      <c r="B322" t="s">
        <v>2434</v>
      </c>
      <c r="C322" s="44">
        <v>13171674</v>
      </c>
      <c r="D322" s="44">
        <v>10976592</v>
      </c>
      <c r="E322" s="44">
        <f t="shared" si="36"/>
        <v>13171674</v>
      </c>
      <c r="F322" s="44">
        <v>7148888</v>
      </c>
      <c r="G322" s="44">
        <v>7049158</v>
      </c>
      <c r="H322" s="44">
        <f t="shared" si="37"/>
        <v>13171674</v>
      </c>
      <c r="I322" s="44">
        <f t="shared" si="38"/>
        <v>13171674</v>
      </c>
      <c r="J322" s="68">
        <f t="shared" si="39"/>
        <v>0.83334828967069785</v>
      </c>
      <c r="K322" s="68">
        <f t="shared" si="40"/>
        <v>0.54274711020026767</v>
      </c>
      <c r="L322" s="44">
        <f t="shared" si="41"/>
        <v>0</v>
      </c>
      <c r="M322" s="67">
        <f t="shared" si="42"/>
        <v>0.5351755593100771</v>
      </c>
      <c r="N322" t="str">
        <f t="shared" si="43"/>
        <v xml:space="preserve"> </v>
      </c>
      <c r="O322" s="44">
        <f t="shared" si="44"/>
        <v>0</v>
      </c>
    </row>
    <row r="323" spans="1:15" x14ac:dyDescent="0.3">
      <c r="A323" s="46" t="s">
        <v>577</v>
      </c>
      <c r="B323" t="s">
        <v>2435</v>
      </c>
      <c r="C323" s="44">
        <v>28720026</v>
      </c>
      <c r="D323" s="44">
        <v>25756926</v>
      </c>
      <c r="E323" s="44">
        <f t="shared" si="36"/>
        <v>28720026</v>
      </c>
      <c r="F323" s="44">
        <v>19996408</v>
      </c>
      <c r="G323" s="44">
        <v>19753557</v>
      </c>
      <c r="H323" s="44">
        <f t="shared" si="37"/>
        <v>28720026</v>
      </c>
      <c r="I323" s="44">
        <f t="shared" si="38"/>
        <v>28720026</v>
      </c>
      <c r="J323" s="68">
        <f t="shared" si="39"/>
        <v>0.89682808782972545</v>
      </c>
      <c r="K323" s="68">
        <f t="shared" si="40"/>
        <v>0.6962531301329602</v>
      </c>
      <c r="L323" s="44">
        <f t="shared" si="41"/>
        <v>0</v>
      </c>
      <c r="M323" s="67">
        <f t="shared" si="42"/>
        <v>0.68779732302470753</v>
      </c>
      <c r="N323" t="str">
        <f t="shared" si="43"/>
        <v xml:space="preserve"> </v>
      </c>
      <c r="O323" s="44">
        <f t="shared" si="44"/>
        <v>0</v>
      </c>
    </row>
    <row r="324" spans="1:15" x14ac:dyDescent="0.3">
      <c r="A324" s="46" t="s">
        <v>619</v>
      </c>
      <c r="B324" t="s">
        <v>2436</v>
      </c>
      <c r="C324" s="44">
        <v>21800573</v>
      </c>
      <c r="D324" s="44">
        <v>22818336</v>
      </c>
      <c r="E324" s="44">
        <f t="shared" si="36"/>
        <v>22818336</v>
      </c>
      <c r="F324" s="44">
        <v>16991979</v>
      </c>
      <c r="G324" s="44">
        <v>16564629</v>
      </c>
      <c r="H324" s="44">
        <f t="shared" si="37"/>
        <v>21800573</v>
      </c>
      <c r="I324" s="44">
        <f t="shared" si="38"/>
        <v>21800573</v>
      </c>
      <c r="J324" s="68">
        <f t="shared" si="39"/>
        <v>1</v>
      </c>
      <c r="K324" s="68">
        <f t="shared" si="40"/>
        <v>0.7794280911790713</v>
      </c>
      <c r="L324" s="44">
        <f t="shared" si="41"/>
        <v>1017763</v>
      </c>
      <c r="M324" s="67">
        <f t="shared" si="42"/>
        <v>0.75982539541506544</v>
      </c>
      <c r="N324" t="str">
        <f t="shared" si="43"/>
        <v xml:space="preserve"> </v>
      </c>
      <c r="O324" s="44">
        <f t="shared" si="44"/>
        <v>1017763</v>
      </c>
    </row>
    <row r="325" spans="1:15" x14ac:dyDescent="0.3">
      <c r="A325" s="46" t="s">
        <v>672</v>
      </c>
      <c r="B325" t="s">
        <v>2437</v>
      </c>
      <c r="C325" s="44">
        <v>9188652731</v>
      </c>
      <c r="D325" s="44">
        <v>8618509161</v>
      </c>
      <c r="E325" s="44">
        <f t="shared" si="36"/>
        <v>9188652731</v>
      </c>
      <c r="F325" s="44">
        <v>8316740096</v>
      </c>
      <c r="G325" s="44">
        <v>8086444591</v>
      </c>
      <c r="H325" s="44">
        <f t="shared" si="37"/>
        <v>9188652731</v>
      </c>
      <c r="I325" s="44">
        <f t="shared" si="38"/>
        <v>9188652731</v>
      </c>
      <c r="J325" s="68">
        <f t="shared" si="39"/>
        <v>0.93795134208560393</v>
      </c>
      <c r="K325" s="68">
        <f t="shared" si="40"/>
        <v>0.90510985010257217</v>
      </c>
      <c r="L325" s="44">
        <f t="shared" si="41"/>
        <v>0</v>
      </c>
      <c r="M325" s="67">
        <f t="shared" si="42"/>
        <v>0.88004681727915879</v>
      </c>
      <c r="N325" t="str">
        <f t="shared" si="43"/>
        <v xml:space="preserve"> </v>
      </c>
      <c r="O325" s="44">
        <f t="shared" si="44"/>
        <v>0</v>
      </c>
    </row>
    <row r="326" spans="1:15" x14ac:dyDescent="0.3">
      <c r="A326" s="46" t="s">
        <v>677</v>
      </c>
      <c r="B326" t="s">
        <v>1753</v>
      </c>
      <c r="C326" s="44">
        <v>9371912</v>
      </c>
      <c r="D326" s="44">
        <v>11764994</v>
      </c>
      <c r="E326" s="44">
        <f t="shared" ref="E326:E389" si="45">MAX(C326:D326)</f>
        <v>11764994</v>
      </c>
      <c r="F326" s="44">
        <v>9940576</v>
      </c>
      <c r="G326" s="44">
        <v>9707695</v>
      </c>
      <c r="H326" s="44">
        <f t="shared" ref="H326:H389" si="46">MAX(C326,G326)</f>
        <v>9707695</v>
      </c>
      <c r="I326" s="44">
        <f t="shared" ref="I326:I389" si="47">MAX(F326,C326)</f>
        <v>9940576</v>
      </c>
      <c r="J326" s="68">
        <f t="shared" ref="J326:J389" si="48">D326/E326</f>
        <v>1</v>
      </c>
      <c r="K326" s="68">
        <f t="shared" ref="K326:K389" si="49">F326/I326</f>
        <v>1</v>
      </c>
      <c r="L326" s="44">
        <f t="shared" ref="L326:L389" si="50">E326-H326</f>
        <v>2057299</v>
      </c>
      <c r="M326" s="67">
        <f t="shared" ref="M326:M389" si="51">G326/H326</f>
        <v>1</v>
      </c>
      <c r="N326">
        <f t="shared" ref="N326:N389" si="52">IF(G326=H326,999," ")</f>
        <v>999</v>
      </c>
      <c r="O326" s="44">
        <f t="shared" ref="O326:O389" si="53">IF((D326-C326)&lt;$O$4,0,(D326-C326))</f>
        <v>2393082</v>
      </c>
    </row>
    <row r="327" spans="1:15" x14ac:dyDescent="0.3">
      <c r="A327" s="46" t="s">
        <v>679</v>
      </c>
      <c r="B327" t="s">
        <v>2438</v>
      </c>
      <c r="C327" s="44">
        <v>46514663</v>
      </c>
      <c r="D327" s="44">
        <v>42097598</v>
      </c>
      <c r="E327" s="44">
        <f t="shared" si="45"/>
        <v>46514663</v>
      </c>
      <c r="F327" s="44">
        <v>38638853</v>
      </c>
      <c r="G327" s="44">
        <v>37392534</v>
      </c>
      <c r="H327" s="44">
        <f t="shared" si="46"/>
        <v>46514663</v>
      </c>
      <c r="I327" s="44">
        <f t="shared" si="47"/>
        <v>46514663</v>
      </c>
      <c r="J327" s="68">
        <f t="shared" si="48"/>
        <v>0.90503929911305603</v>
      </c>
      <c r="K327" s="68">
        <f t="shared" si="49"/>
        <v>0.83068113381795328</v>
      </c>
      <c r="L327" s="44">
        <f t="shared" si="50"/>
        <v>0</v>
      </c>
      <c r="M327" s="67">
        <f t="shared" si="51"/>
        <v>0.8038870237542084</v>
      </c>
      <c r="N327" t="str">
        <f t="shared" si="52"/>
        <v xml:space="preserve"> </v>
      </c>
      <c r="O327" s="44">
        <f t="shared" si="53"/>
        <v>0</v>
      </c>
    </row>
    <row r="328" spans="1:15" x14ac:dyDescent="0.3">
      <c r="A328" s="46" t="s">
        <v>681</v>
      </c>
      <c r="B328" t="s">
        <v>2439</v>
      </c>
      <c r="C328" s="44">
        <v>13201702</v>
      </c>
      <c r="D328" s="44">
        <v>14748893</v>
      </c>
      <c r="E328" s="44">
        <f t="shared" si="45"/>
        <v>14748893</v>
      </c>
      <c r="F328" s="44">
        <v>13391639</v>
      </c>
      <c r="G328" s="44">
        <v>13156351</v>
      </c>
      <c r="H328" s="44">
        <f t="shared" si="46"/>
        <v>13201702</v>
      </c>
      <c r="I328" s="44">
        <f t="shared" si="47"/>
        <v>13391639</v>
      </c>
      <c r="J328" s="68">
        <f t="shared" si="48"/>
        <v>1</v>
      </c>
      <c r="K328" s="68">
        <f t="shared" si="49"/>
        <v>1</v>
      </c>
      <c r="L328" s="44">
        <f t="shared" si="50"/>
        <v>1547191</v>
      </c>
      <c r="M328" s="67">
        <f t="shared" si="51"/>
        <v>0.99656476111943748</v>
      </c>
      <c r="N328" t="str">
        <f t="shared" si="52"/>
        <v xml:space="preserve"> </v>
      </c>
      <c r="O328" s="44">
        <f t="shared" si="53"/>
        <v>1547191</v>
      </c>
    </row>
    <row r="329" spans="1:15" x14ac:dyDescent="0.3">
      <c r="A329" s="46" t="s">
        <v>685</v>
      </c>
      <c r="B329" t="s">
        <v>1756</v>
      </c>
      <c r="C329" s="44">
        <v>23850714</v>
      </c>
      <c r="D329" s="44">
        <v>24638577</v>
      </c>
      <c r="E329" s="44">
        <f t="shared" si="45"/>
        <v>24638577</v>
      </c>
      <c r="F329" s="44">
        <v>21602998</v>
      </c>
      <c r="G329" s="44">
        <v>21210980</v>
      </c>
      <c r="H329" s="44">
        <f t="shared" si="46"/>
        <v>23850714</v>
      </c>
      <c r="I329" s="44">
        <f t="shared" si="47"/>
        <v>23850714</v>
      </c>
      <c r="J329" s="68">
        <f t="shared" si="48"/>
        <v>1</v>
      </c>
      <c r="K329" s="68">
        <f t="shared" si="49"/>
        <v>0.90575896386162691</v>
      </c>
      <c r="L329" s="44">
        <f t="shared" si="50"/>
        <v>787863</v>
      </c>
      <c r="M329" s="67">
        <f t="shared" si="51"/>
        <v>0.88932264250034609</v>
      </c>
      <c r="N329" t="str">
        <f t="shared" si="52"/>
        <v xml:space="preserve"> </v>
      </c>
      <c r="O329" s="44">
        <f t="shared" si="53"/>
        <v>787863</v>
      </c>
    </row>
    <row r="330" spans="1:15" x14ac:dyDescent="0.3">
      <c r="A330" s="46" t="s">
        <v>683</v>
      </c>
      <c r="B330" t="s">
        <v>2440</v>
      </c>
      <c r="C330" s="44">
        <v>97729359</v>
      </c>
      <c r="D330" s="44">
        <v>91474027</v>
      </c>
      <c r="E330" s="44">
        <f t="shared" si="45"/>
        <v>97729359</v>
      </c>
      <c r="F330" s="44">
        <v>85853016</v>
      </c>
      <c r="G330" s="44">
        <v>83999238</v>
      </c>
      <c r="H330" s="44">
        <f t="shared" si="46"/>
        <v>97729359</v>
      </c>
      <c r="I330" s="44">
        <f t="shared" si="47"/>
        <v>97729359</v>
      </c>
      <c r="J330" s="68">
        <f t="shared" si="48"/>
        <v>0.93599331803659946</v>
      </c>
      <c r="K330" s="68">
        <f t="shared" si="49"/>
        <v>0.8784772240243589</v>
      </c>
      <c r="L330" s="44">
        <f t="shared" si="50"/>
        <v>0</v>
      </c>
      <c r="M330" s="67">
        <f t="shared" si="51"/>
        <v>0.85950873779904768</v>
      </c>
      <c r="N330" t="str">
        <f t="shared" si="52"/>
        <v xml:space="preserve"> </v>
      </c>
      <c r="O330" s="44">
        <f t="shared" si="53"/>
        <v>0</v>
      </c>
    </row>
    <row r="331" spans="1:15" x14ac:dyDescent="0.3">
      <c r="A331" s="46" t="s">
        <v>687</v>
      </c>
      <c r="B331" t="s">
        <v>2441</v>
      </c>
      <c r="C331" s="44">
        <v>28034363</v>
      </c>
      <c r="D331" s="44">
        <v>32515253</v>
      </c>
      <c r="E331" s="44">
        <f t="shared" si="45"/>
        <v>32515253</v>
      </c>
      <c r="F331" s="44">
        <v>29595368</v>
      </c>
      <c r="G331" s="44">
        <v>29122268</v>
      </c>
      <c r="H331" s="44">
        <f t="shared" si="46"/>
        <v>29122268</v>
      </c>
      <c r="I331" s="44">
        <f t="shared" si="47"/>
        <v>29595368</v>
      </c>
      <c r="J331" s="68">
        <f t="shared" si="48"/>
        <v>1</v>
      </c>
      <c r="K331" s="68">
        <f t="shared" si="49"/>
        <v>1</v>
      </c>
      <c r="L331" s="44">
        <f t="shared" si="50"/>
        <v>3392985</v>
      </c>
      <c r="M331" s="67">
        <f t="shared" si="51"/>
        <v>1</v>
      </c>
      <c r="N331">
        <f t="shared" si="52"/>
        <v>999</v>
      </c>
      <c r="O331" s="44">
        <f t="shared" si="53"/>
        <v>4480890</v>
      </c>
    </row>
    <row r="332" spans="1:15" x14ac:dyDescent="0.3">
      <c r="A332" s="46" t="s">
        <v>691</v>
      </c>
      <c r="B332" t="s">
        <v>2442</v>
      </c>
      <c r="C332" s="44">
        <v>15885706</v>
      </c>
      <c r="D332" s="44">
        <v>13980892</v>
      </c>
      <c r="E332" s="44">
        <f t="shared" si="45"/>
        <v>15885706</v>
      </c>
      <c r="F332" s="44">
        <v>12338921</v>
      </c>
      <c r="G332" s="44">
        <v>12015447</v>
      </c>
      <c r="H332" s="44">
        <f t="shared" si="46"/>
        <v>15885706</v>
      </c>
      <c r="I332" s="44">
        <f t="shared" si="47"/>
        <v>15885706</v>
      </c>
      <c r="J332" s="68">
        <f t="shared" si="48"/>
        <v>0.88009258134325286</v>
      </c>
      <c r="K332" s="68">
        <f t="shared" si="49"/>
        <v>0.77673104361870982</v>
      </c>
      <c r="L332" s="44">
        <f t="shared" si="50"/>
        <v>0</v>
      </c>
      <c r="M332" s="67">
        <f t="shared" si="51"/>
        <v>0.75636846105549227</v>
      </c>
      <c r="N332" t="str">
        <f t="shared" si="52"/>
        <v xml:space="preserve"> </v>
      </c>
      <c r="O332" s="44">
        <f t="shared" si="53"/>
        <v>0</v>
      </c>
    </row>
    <row r="333" spans="1:15" x14ac:dyDescent="0.3">
      <c r="A333" s="46" t="s">
        <v>689</v>
      </c>
      <c r="B333" t="s">
        <v>1760</v>
      </c>
      <c r="C333" s="44">
        <v>11232336</v>
      </c>
      <c r="D333" s="44">
        <v>11839191</v>
      </c>
      <c r="E333" s="44">
        <f t="shared" si="45"/>
        <v>11839191</v>
      </c>
      <c r="F333" s="44">
        <v>10423551</v>
      </c>
      <c r="G333" s="44">
        <v>10256381</v>
      </c>
      <c r="H333" s="44">
        <f t="shared" si="46"/>
        <v>11232336</v>
      </c>
      <c r="I333" s="44">
        <f t="shared" si="47"/>
        <v>11232336</v>
      </c>
      <c r="J333" s="68">
        <f t="shared" si="48"/>
        <v>1</v>
      </c>
      <c r="K333" s="68">
        <f t="shared" si="49"/>
        <v>0.92799494245898628</v>
      </c>
      <c r="L333" s="44">
        <f t="shared" si="50"/>
        <v>606855</v>
      </c>
      <c r="M333" s="67">
        <f t="shared" si="51"/>
        <v>0.91311201872878445</v>
      </c>
      <c r="N333" t="str">
        <f t="shared" si="52"/>
        <v xml:space="preserve"> </v>
      </c>
      <c r="O333" s="44">
        <f t="shared" si="53"/>
        <v>606855</v>
      </c>
    </row>
    <row r="334" spans="1:15" x14ac:dyDescent="0.3">
      <c r="A334" s="46" t="s">
        <v>675</v>
      </c>
      <c r="B334" t="s">
        <v>2443</v>
      </c>
      <c r="C334" s="44">
        <v>8425306</v>
      </c>
      <c r="D334" s="44">
        <v>6302818</v>
      </c>
      <c r="E334" s="44">
        <f t="shared" si="45"/>
        <v>8425306</v>
      </c>
      <c r="F334" s="44">
        <v>5465884</v>
      </c>
      <c r="G334" s="44">
        <v>5250642</v>
      </c>
      <c r="H334" s="44">
        <f t="shared" si="46"/>
        <v>8425306</v>
      </c>
      <c r="I334" s="44">
        <f t="shared" si="47"/>
        <v>8425306</v>
      </c>
      <c r="J334" s="68">
        <f t="shared" si="48"/>
        <v>0.74808179073852032</v>
      </c>
      <c r="K334" s="68">
        <f t="shared" si="49"/>
        <v>0.64874605147872377</v>
      </c>
      <c r="L334" s="44">
        <f t="shared" si="50"/>
        <v>0</v>
      </c>
      <c r="M334" s="67">
        <f t="shared" si="51"/>
        <v>0.62319896749150716</v>
      </c>
      <c r="N334" t="str">
        <f t="shared" si="52"/>
        <v xml:space="preserve"> </v>
      </c>
      <c r="O334" s="44">
        <f t="shared" si="53"/>
        <v>0</v>
      </c>
    </row>
    <row r="335" spans="1:15" x14ac:dyDescent="0.3">
      <c r="A335" s="46" t="s">
        <v>693</v>
      </c>
      <c r="B335" t="s">
        <v>2444</v>
      </c>
      <c r="C335" s="44">
        <v>8954348</v>
      </c>
      <c r="D335" s="44">
        <v>11007943</v>
      </c>
      <c r="E335" s="44">
        <f t="shared" si="45"/>
        <v>11007943</v>
      </c>
      <c r="F335" s="44">
        <v>9797241</v>
      </c>
      <c r="G335" s="44">
        <v>9659104</v>
      </c>
      <c r="H335" s="44">
        <f t="shared" si="46"/>
        <v>9659104</v>
      </c>
      <c r="I335" s="44">
        <f t="shared" si="47"/>
        <v>9797241</v>
      </c>
      <c r="J335" s="68">
        <f t="shared" si="48"/>
        <v>1</v>
      </c>
      <c r="K335" s="68">
        <f t="shared" si="49"/>
        <v>1</v>
      </c>
      <c r="L335" s="44">
        <f t="shared" si="50"/>
        <v>1348839</v>
      </c>
      <c r="M335" s="67">
        <f t="shared" si="51"/>
        <v>1</v>
      </c>
      <c r="N335">
        <f t="shared" si="52"/>
        <v>999</v>
      </c>
      <c r="O335" s="44">
        <f t="shared" si="53"/>
        <v>2053595</v>
      </c>
    </row>
    <row r="336" spans="1:15" x14ac:dyDescent="0.3">
      <c r="A336" s="46" t="s">
        <v>696</v>
      </c>
      <c r="B336" t="s">
        <v>2445</v>
      </c>
      <c r="C336" s="44">
        <v>9674901</v>
      </c>
      <c r="D336" s="44">
        <v>13716662</v>
      </c>
      <c r="E336" s="44">
        <f t="shared" si="45"/>
        <v>13716662</v>
      </c>
      <c r="F336" s="44">
        <v>12329832</v>
      </c>
      <c r="G336" s="44">
        <v>12108662</v>
      </c>
      <c r="H336" s="44">
        <f t="shared" si="46"/>
        <v>12108662</v>
      </c>
      <c r="I336" s="44">
        <f t="shared" si="47"/>
        <v>12329832</v>
      </c>
      <c r="J336" s="68">
        <f t="shared" si="48"/>
        <v>1</v>
      </c>
      <c r="K336" s="68">
        <f t="shared" si="49"/>
        <v>1</v>
      </c>
      <c r="L336" s="44">
        <f t="shared" si="50"/>
        <v>1608000</v>
      </c>
      <c r="M336" s="67">
        <f t="shared" si="51"/>
        <v>1</v>
      </c>
      <c r="N336">
        <f t="shared" si="52"/>
        <v>999</v>
      </c>
      <c r="O336" s="44">
        <f t="shared" si="53"/>
        <v>4041761</v>
      </c>
    </row>
    <row r="337" spans="1:15" x14ac:dyDescent="0.3">
      <c r="A337" s="46" t="s">
        <v>698</v>
      </c>
      <c r="B337" t="s">
        <v>2446</v>
      </c>
      <c r="C337" s="44">
        <v>25381799</v>
      </c>
      <c r="D337" s="44">
        <v>29034765</v>
      </c>
      <c r="E337" s="44">
        <f t="shared" si="45"/>
        <v>29034765</v>
      </c>
      <c r="F337" s="44">
        <v>26289256</v>
      </c>
      <c r="G337" s="44">
        <v>25612881</v>
      </c>
      <c r="H337" s="44">
        <f t="shared" si="46"/>
        <v>25612881</v>
      </c>
      <c r="I337" s="44">
        <f t="shared" si="47"/>
        <v>26289256</v>
      </c>
      <c r="J337" s="68">
        <f t="shared" si="48"/>
        <v>1</v>
      </c>
      <c r="K337" s="68">
        <f t="shared" si="49"/>
        <v>1</v>
      </c>
      <c r="L337" s="44">
        <f t="shared" si="50"/>
        <v>3421884</v>
      </c>
      <c r="M337" s="67">
        <f t="shared" si="51"/>
        <v>1</v>
      </c>
      <c r="N337">
        <f t="shared" si="52"/>
        <v>999</v>
      </c>
      <c r="O337" s="44">
        <f t="shared" si="53"/>
        <v>3652966</v>
      </c>
    </row>
    <row r="338" spans="1:15" x14ac:dyDescent="0.3">
      <c r="A338" s="46" t="s">
        <v>700</v>
      </c>
      <c r="B338" t="s">
        <v>2447</v>
      </c>
      <c r="C338" s="44">
        <v>6416852</v>
      </c>
      <c r="D338" s="44">
        <v>8363165</v>
      </c>
      <c r="E338" s="44">
        <f t="shared" si="45"/>
        <v>8363165</v>
      </c>
      <c r="F338" s="44">
        <v>6772222</v>
      </c>
      <c r="G338" s="44">
        <v>6719850</v>
      </c>
      <c r="H338" s="44">
        <f t="shared" si="46"/>
        <v>6719850</v>
      </c>
      <c r="I338" s="44">
        <f t="shared" si="47"/>
        <v>6772222</v>
      </c>
      <c r="J338" s="68">
        <f t="shared" si="48"/>
        <v>1</v>
      </c>
      <c r="K338" s="68">
        <f t="shared" si="49"/>
        <v>1</v>
      </c>
      <c r="L338" s="44">
        <f t="shared" si="50"/>
        <v>1643315</v>
      </c>
      <c r="M338" s="67">
        <f t="shared" si="51"/>
        <v>1</v>
      </c>
      <c r="N338">
        <f t="shared" si="52"/>
        <v>999</v>
      </c>
      <c r="O338" s="44">
        <f t="shared" si="53"/>
        <v>1946313</v>
      </c>
    </row>
    <row r="339" spans="1:15" x14ac:dyDescent="0.3">
      <c r="A339" s="46" t="s">
        <v>704</v>
      </c>
      <c r="B339" t="s">
        <v>2448</v>
      </c>
      <c r="C339" s="44">
        <v>10870122</v>
      </c>
      <c r="D339" s="44">
        <v>10283892</v>
      </c>
      <c r="E339" s="44">
        <f t="shared" si="45"/>
        <v>10870122</v>
      </c>
      <c r="F339" s="44">
        <v>7888582</v>
      </c>
      <c r="G339" s="44">
        <v>7793167</v>
      </c>
      <c r="H339" s="44">
        <f t="shared" si="46"/>
        <v>10870122</v>
      </c>
      <c r="I339" s="44">
        <f t="shared" si="47"/>
        <v>10870122</v>
      </c>
      <c r="J339" s="68">
        <f t="shared" si="48"/>
        <v>0.94606960253067995</v>
      </c>
      <c r="K339" s="68">
        <f t="shared" si="49"/>
        <v>0.72571237010955347</v>
      </c>
      <c r="L339" s="44">
        <f t="shared" si="50"/>
        <v>0</v>
      </c>
      <c r="M339" s="67">
        <f t="shared" si="51"/>
        <v>0.71693463974001392</v>
      </c>
      <c r="N339" t="str">
        <f t="shared" si="52"/>
        <v xml:space="preserve"> </v>
      </c>
      <c r="O339" s="44">
        <f t="shared" si="53"/>
        <v>0</v>
      </c>
    </row>
    <row r="340" spans="1:15" x14ac:dyDescent="0.3">
      <c r="A340" s="46" t="s">
        <v>706</v>
      </c>
      <c r="B340" t="s">
        <v>1767</v>
      </c>
      <c r="C340" s="44">
        <v>3321113</v>
      </c>
      <c r="D340" s="44">
        <v>3549607</v>
      </c>
      <c r="E340" s="44">
        <f t="shared" si="45"/>
        <v>3549607</v>
      </c>
      <c r="F340" s="44">
        <v>2515677</v>
      </c>
      <c r="G340" s="44">
        <v>2469172</v>
      </c>
      <c r="H340" s="44">
        <f t="shared" si="46"/>
        <v>3321113</v>
      </c>
      <c r="I340" s="44">
        <f t="shared" si="47"/>
        <v>3321113</v>
      </c>
      <c r="J340" s="68">
        <f t="shared" si="48"/>
        <v>1</v>
      </c>
      <c r="K340" s="68">
        <f t="shared" si="49"/>
        <v>0.75748009778649505</v>
      </c>
      <c r="L340" s="44">
        <f t="shared" si="50"/>
        <v>228494</v>
      </c>
      <c r="M340" s="67">
        <f t="shared" si="51"/>
        <v>0.74347726199018216</v>
      </c>
      <c r="N340" t="str">
        <f t="shared" si="52"/>
        <v xml:space="preserve"> </v>
      </c>
      <c r="O340" s="44">
        <f t="shared" si="53"/>
        <v>228494</v>
      </c>
    </row>
    <row r="341" spans="1:15" x14ac:dyDescent="0.3">
      <c r="A341" s="46" t="s">
        <v>714</v>
      </c>
      <c r="B341" t="s">
        <v>1768</v>
      </c>
      <c r="C341" s="44">
        <v>8237096</v>
      </c>
      <c r="D341" s="44">
        <v>9918432</v>
      </c>
      <c r="E341" s="44">
        <f t="shared" si="45"/>
        <v>9918432</v>
      </c>
      <c r="F341" s="44">
        <v>8665632</v>
      </c>
      <c r="G341" s="44">
        <v>8584263</v>
      </c>
      <c r="H341" s="44">
        <f t="shared" si="46"/>
        <v>8584263</v>
      </c>
      <c r="I341" s="44">
        <f t="shared" si="47"/>
        <v>8665632</v>
      </c>
      <c r="J341" s="68">
        <f t="shared" si="48"/>
        <v>1</v>
      </c>
      <c r="K341" s="68">
        <f t="shared" si="49"/>
        <v>1</v>
      </c>
      <c r="L341" s="44">
        <f t="shared" si="50"/>
        <v>1334169</v>
      </c>
      <c r="M341" s="67">
        <f t="shared" si="51"/>
        <v>1</v>
      </c>
      <c r="N341">
        <f t="shared" si="52"/>
        <v>999</v>
      </c>
      <c r="O341" s="44">
        <f t="shared" si="53"/>
        <v>1681336</v>
      </c>
    </row>
    <row r="342" spans="1:15" x14ac:dyDescent="0.3">
      <c r="A342" s="46" t="s">
        <v>710</v>
      </c>
      <c r="B342" t="s">
        <v>2449</v>
      </c>
      <c r="C342" s="44">
        <v>3419725</v>
      </c>
      <c r="D342" s="44">
        <v>5690861</v>
      </c>
      <c r="E342" s="44">
        <f t="shared" si="45"/>
        <v>5690861</v>
      </c>
      <c r="F342" s="44">
        <v>4951808</v>
      </c>
      <c r="G342" s="44">
        <v>4875802</v>
      </c>
      <c r="H342" s="44">
        <f t="shared" si="46"/>
        <v>4875802</v>
      </c>
      <c r="I342" s="44">
        <f t="shared" si="47"/>
        <v>4951808</v>
      </c>
      <c r="J342" s="68">
        <f t="shared" si="48"/>
        <v>1</v>
      </c>
      <c r="K342" s="68">
        <f t="shared" si="49"/>
        <v>1</v>
      </c>
      <c r="L342" s="44">
        <f t="shared" si="50"/>
        <v>815059</v>
      </c>
      <c r="M342" s="67">
        <f t="shared" si="51"/>
        <v>1</v>
      </c>
      <c r="N342">
        <f t="shared" si="52"/>
        <v>999</v>
      </c>
      <c r="O342" s="44">
        <f t="shared" si="53"/>
        <v>2271136</v>
      </c>
    </row>
    <row r="343" spans="1:15" x14ac:dyDescent="0.3">
      <c r="A343" s="46" t="s">
        <v>712</v>
      </c>
      <c r="B343" t="s">
        <v>2450</v>
      </c>
      <c r="C343" s="44">
        <v>63372036</v>
      </c>
      <c r="D343" s="44">
        <v>59189228</v>
      </c>
      <c r="E343" s="44">
        <f t="shared" si="45"/>
        <v>63372036</v>
      </c>
      <c r="F343" s="44">
        <v>51998157</v>
      </c>
      <c r="G343" s="44">
        <v>50591226</v>
      </c>
      <c r="H343" s="44">
        <f t="shared" si="46"/>
        <v>63372036</v>
      </c>
      <c r="I343" s="44">
        <f t="shared" si="47"/>
        <v>63372036</v>
      </c>
      <c r="J343" s="68">
        <f t="shared" si="48"/>
        <v>0.93399599785621534</v>
      </c>
      <c r="K343" s="68">
        <f t="shared" si="49"/>
        <v>0.82052211483311033</v>
      </c>
      <c r="L343" s="44">
        <f t="shared" si="50"/>
        <v>0</v>
      </c>
      <c r="M343" s="67">
        <f t="shared" si="51"/>
        <v>0.79832098182864131</v>
      </c>
      <c r="N343" t="str">
        <f t="shared" si="52"/>
        <v xml:space="preserve"> </v>
      </c>
      <c r="O343" s="44">
        <f t="shared" si="53"/>
        <v>0</v>
      </c>
    </row>
    <row r="344" spans="1:15" x14ac:dyDescent="0.3">
      <c r="A344" s="46" t="s">
        <v>720</v>
      </c>
      <c r="B344" t="s">
        <v>2451</v>
      </c>
      <c r="C344" s="44">
        <v>8257374</v>
      </c>
      <c r="D344" s="44">
        <v>9586974</v>
      </c>
      <c r="E344" s="44">
        <f t="shared" si="45"/>
        <v>9586974</v>
      </c>
      <c r="F344" s="44">
        <v>8240785</v>
      </c>
      <c r="G344" s="44">
        <v>8028901</v>
      </c>
      <c r="H344" s="44">
        <f t="shared" si="46"/>
        <v>8257374</v>
      </c>
      <c r="I344" s="44">
        <f t="shared" si="47"/>
        <v>8257374</v>
      </c>
      <c r="J344" s="68">
        <f t="shared" si="48"/>
        <v>1</v>
      </c>
      <c r="K344" s="68">
        <f t="shared" si="49"/>
        <v>0.99799100779497207</v>
      </c>
      <c r="L344" s="44">
        <f t="shared" si="50"/>
        <v>1329600</v>
      </c>
      <c r="M344" s="67">
        <f t="shared" si="51"/>
        <v>0.97233103405513666</v>
      </c>
      <c r="N344" t="str">
        <f t="shared" si="52"/>
        <v xml:space="preserve"> </v>
      </c>
      <c r="O344" s="44">
        <f t="shared" si="53"/>
        <v>1329600</v>
      </c>
    </row>
    <row r="345" spans="1:15" x14ac:dyDescent="0.3">
      <c r="A345" s="46" t="s">
        <v>716</v>
      </c>
      <c r="B345" t="s">
        <v>2452</v>
      </c>
      <c r="C345" s="44">
        <v>14862277</v>
      </c>
      <c r="D345" s="44">
        <v>16997639</v>
      </c>
      <c r="E345" s="44">
        <f t="shared" si="45"/>
        <v>16997639</v>
      </c>
      <c r="F345" s="44">
        <v>14913116</v>
      </c>
      <c r="G345" s="44">
        <v>14670628</v>
      </c>
      <c r="H345" s="44">
        <f t="shared" si="46"/>
        <v>14862277</v>
      </c>
      <c r="I345" s="44">
        <f t="shared" si="47"/>
        <v>14913116</v>
      </c>
      <c r="J345" s="68">
        <f t="shared" si="48"/>
        <v>1</v>
      </c>
      <c r="K345" s="68">
        <f t="shared" si="49"/>
        <v>1</v>
      </c>
      <c r="L345" s="44">
        <f t="shared" si="50"/>
        <v>2135362</v>
      </c>
      <c r="M345" s="67">
        <f t="shared" si="51"/>
        <v>0.98710500416591618</v>
      </c>
      <c r="N345" t="str">
        <f t="shared" si="52"/>
        <v xml:space="preserve"> </v>
      </c>
      <c r="O345" s="44">
        <f t="shared" si="53"/>
        <v>2135362</v>
      </c>
    </row>
    <row r="346" spans="1:15" x14ac:dyDescent="0.3">
      <c r="A346" s="46" t="s">
        <v>702</v>
      </c>
      <c r="B346" t="s">
        <v>1773</v>
      </c>
      <c r="C346" s="44">
        <v>11200726</v>
      </c>
      <c r="D346" s="44">
        <v>13824234</v>
      </c>
      <c r="E346" s="44">
        <f t="shared" si="45"/>
        <v>13824234</v>
      </c>
      <c r="F346" s="44">
        <v>11962198</v>
      </c>
      <c r="G346" s="44">
        <v>11717451</v>
      </c>
      <c r="H346" s="44">
        <f t="shared" si="46"/>
        <v>11717451</v>
      </c>
      <c r="I346" s="44">
        <f t="shared" si="47"/>
        <v>11962198</v>
      </c>
      <c r="J346" s="68">
        <f t="shared" si="48"/>
        <v>1</v>
      </c>
      <c r="K346" s="68">
        <f t="shared" si="49"/>
        <v>1</v>
      </c>
      <c r="L346" s="44">
        <f t="shared" si="50"/>
        <v>2106783</v>
      </c>
      <c r="M346" s="67">
        <f t="shared" si="51"/>
        <v>1</v>
      </c>
      <c r="N346">
        <f t="shared" si="52"/>
        <v>999</v>
      </c>
      <c r="O346" s="44">
        <f t="shared" si="53"/>
        <v>2623508</v>
      </c>
    </row>
    <row r="347" spans="1:15" x14ac:dyDescent="0.3">
      <c r="A347" s="46" t="s">
        <v>718</v>
      </c>
      <c r="B347" t="s">
        <v>2453</v>
      </c>
      <c r="C347" s="44">
        <v>150306496</v>
      </c>
      <c r="D347" s="44">
        <v>123273359</v>
      </c>
      <c r="E347" s="44">
        <f t="shared" si="45"/>
        <v>150306496</v>
      </c>
      <c r="F347" s="44">
        <v>109110876</v>
      </c>
      <c r="G347" s="44">
        <v>105435323</v>
      </c>
      <c r="H347" s="44">
        <f t="shared" si="46"/>
        <v>150306496</v>
      </c>
      <c r="I347" s="44">
        <f t="shared" si="47"/>
        <v>150306496</v>
      </c>
      <c r="J347" s="68">
        <f t="shared" si="48"/>
        <v>0.82014658235396565</v>
      </c>
      <c r="K347" s="68">
        <f t="shared" si="49"/>
        <v>0.72592255759857516</v>
      </c>
      <c r="L347" s="44">
        <f t="shared" si="50"/>
        <v>0</v>
      </c>
      <c r="M347" s="67">
        <f t="shared" si="51"/>
        <v>0.70146883738145294</v>
      </c>
      <c r="N347" t="str">
        <f t="shared" si="52"/>
        <v xml:space="preserve"> </v>
      </c>
      <c r="O347" s="44">
        <f t="shared" si="53"/>
        <v>0</v>
      </c>
    </row>
    <row r="348" spans="1:15" x14ac:dyDescent="0.3">
      <c r="A348" s="46" t="s">
        <v>722</v>
      </c>
      <c r="B348" t="s">
        <v>2454</v>
      </c>
      <c r="C348" s="44">
        <v>6327644</v>
      </c>
      <c r="D348" s="44">
        <v>9551519</v>
      </c>
      <c r="E348" s="44">
        <f t="shared" si="45"/>
        <v>9551519</v>
      </c>
      <c r="F348" s="44">
        <v>7738268</v>
      </c>
      <c r="G348" s="44">
        <v>7678939</v>
      </c>
      <c r="H348" s="44">
        <f t="shared" si="46"/>
        <v>7678939</v>
      </c>
      <c r="I348" s="44">
        <f t="shared" si="47"/>
        <v>7738268</v>
      </c>
      <c r="J348" s="68">
        <f t="shared" si="48"/>
        <v>1</v>
      </c>
      <c r="K348" s="68">
        <f t="shared" si="49"/>
        <v>1</v>
      </c>
      <c r="L348" s="44">
        <f t="shared" si="50"/>
        <v>1872580</v>
      </c>
      <c r="M348" s="67">
        <f t="shared" si="51"/>
        <v>1</v>
      </c>
      <c r="N348">
        <f t="shared" si="52"/>
        <v>999</v>
      </c>
      <c r="O348" s="44">
        <f t="shared" si="53"/>
        <v>3223875</v>
      </c>
    </row>
    <row r="349" spans="1:15" x14ac:dyDescent="0.3">
      <c r="A349" s="46" t="s">
        <v>708</v>
      </c>
      <c r="B349" t="s">
        <v>2455</v>
      </c>
      <c r="C349" s="44">
        <v>4029743</v>
      </c>
      <c r="D349" s="44">
        <v>6002492</v>
      </c>
      <c r="E349" s="44">
        <f t="shared" si="45"/>
        <v>6002492</v>
      </c>
      <c r="F349" s="44">
        <v>4860332</v>
      </c>
      <c r="G349" s="44">
        <v>4809172</v>
      </c>
      <c r="H349" s="44">
        <f t="shared" si="46"/>
        <v>4809172</v>
      </c>
      <c r="I349" s="44">
        <f t="shared" si="47"/>
        <v>4860332</v>
      </c>
      <c r="J349" s="68">
        <f t="shared" si="48"/>
        <v>1</v>
      </c>
      <c r="K349" s="68">
        <f t="shared" si="49"/>
        <v>1</v>
      </c>
      <c r="L349" s="44">
        <f t="shared" si="50"/>
        <v>1193320</v>
      </c>
      <c r="M349" s="67">
        <f t="shared" si="51"/>
        <v>1</v>
      </c>
      <c r="N349">
        <f t="shared" si="52"/>
        <v>999</v>
      </c>
      <c r="O349" s="44">
        <f t="shared" si="53"/>
        <v>1972749</v>
      </c>
    </row>
    <row r="350" spans="1:15" x14ac:dyDescent="0.3">
      <c r="A350" s="46" t="s">
        <v>724</v>
      </c>
      <c r="B350" t="s">
        <v>2456</v>
      </c>
      <c r="C350" s="44">
        <v>21000775</v>
      </c>
      <c r="D350" s="44">
        <v>23650568</v>
      </c>
      <c r="E350" s="44">
        <f t="shared" si="45"/>
        <v>23650568</v>
      </c>
      <c r="F350" s="44">
        <v>19522011</v>
      </c>
      <c r="G350" s="44">
        <v>19330808</v>
      </c>
      <c r="H350" s="44">
        <f t="shared" si="46"/>
        <v>21000775</v>
      </c>
      <c r="I350" s="44">
        <f t="shared" si="47"/>
        <v>21000775</v>
      </c>
      <c r="J350" s="68">
        <f t="shared" si="48"/>
        <v>1</v>
      </c>
      <c r="K350" s="68">
        <f t="shared" si="49"/>
        <v>0.92958526530568519</v>
      </c>
      <c r="L350" s="44">
        <f t="shared" si="50"/>
        <v>2649793</v>
      </c>
      <c r="M350" s="67">
        <f t="shared" si="51"/>
        <v>0.92048069654572273</v>
      </c>
      <c r="N350" t="str">
        <f t="shared" si="52"/>
        <v xml:space="preserve"> </v>
      </c>
      <c r="O350" s="44">
        <f t="shared" si="53"/>
        <v>2649793</v>
      </c>
    </row>
    <row r="351" spans="1:15" x14ac:dyDescent="0.3">
      <c r="A351" s="46" t="s">
        <v>759</v>
      </c>
      <c r="B351" t="s">
        <v>2457</v>
      </c>
      <c r="C351" s="44">
        <v>27834621</v>
      </c>
      <c r="D351" s="44">
        <v>24213955</v>
      </c>
      <c r="E351" s="44">
        <f t="shared" si="45"/>
        <v>27834621</v>
      </c>
      <c r="F351" s="44">
        <v>21169337</v>
      </c>
      <c r="G351" s="44">
        <v>20730909</v>
      </c>
      <c r="H351" s="44">
        <f t="shared" si="46"/>
        <v>27834621</v>
      </c>
      <c r="I351" s="44">
        <f t="shared" si="47"/>
        <v>27834621</v>
      </c>
      <c r="J351" s="68">
        <f t="shared" si="48"/>
        <v>0.86992220946712373</v>
      </c>
      <c r="K351" s="68">
        <f t="shared" si="49"/>
        <v>0.76053979682353134</v>
      </c>
      <c r="L351" s="44">
        <f t="shared" si="50"/>
        <v>0</v>
      </c>
      <c r="M351" s="67">
        <f t="shared" si="51"/>
        <v>0.74478862133599733</v>
      </c>
      <c r="N351" t="str">
        <f t="shared" si="52"/>
        <v xml:space="preserve"> </v>
      </c>
      <c r="O351" s="44">
        <f t="shared" si="53"/>
        <v>0</v>
      </c>
    </row>
    <row r="352" spans="1:15" x14ac:dyDescent="0.3">
      <c r="A352" s="46" t="s">
        <v>747</v>
      </c>
      <c r="B352" t="s">
        <v>1779</v>
      </c>
      <c r="C352" s="44">
        <v>60965257</v>
      </c>
      <c r="D352" s="44">
        <v>54409522</v>
      </c>
      <c r="E352" s="44">
        <f t="shared" si="45"/>
        <v>60965257</v>
      </c>
      <c r="F352" s="44">
        <v>47730848</v>
      </c>
      <c r="G352" s="44">
        <v>46734982</v>
      </c>
      <c r="H352" s="44">
        <f t="shared" si="46"/>
        <v>60965257</v>
      </c>
      <c r="I352" s="44">
        <f t="shared" si="47"/>
        <v>60965257</v>
      </c>
      <c r="J352" s="68">
        <f t="shared" si="48"/>
        <v>0.89246768860500336</v>
      </c>
      <c r="K352" s="68">
        <f t="shared" si="49"/>
        <v>0.78291883523102346</v>
      </c>
      <c r="L352" s="44">
        <f t="shared" si="50"/>
        <v>0</v>
      </c>
      <c r="M352" s="67">
        <f t="shared" si="51"/>
        <v>0.76658385939388396</v>
      </c>
      <c r="N352" t="str">
        <f t="shared" si="52"/>
        <v xml:space="preserve"> </v>
      </c>
      <c r="O352" s="44">
        <f t="shared" si="53"/>
        <v>0</v>
      </c>
    </row>
    <row r="353" spans="1:15" x14ac:dyDescent="0.3">
      <c r="A353" s="46" t="s">
        <v>729</v>
      </c>
      <c r="B353" t="s">
        <v>1780</v>
      </c>
      <c r="C353" s="44">
        <v>22889492</v>
      </c>
      <c r="D353" s="44">
        <v>20924243</v>
      </c>
      <c r="E353" s="44">
        <f t="shared" si="45"/>
        <v>22889492</v>
      </c>
      <c r="F353" s="44">
        <v>17611490</v>
      </c>
      <c r="G353" s="44">
        <v>17368866</v>
      </c>
      <c r="H353" s="44">
        <f t="shared" si="46"/>
        <v>22889492</v>
      </c>
      <c r="I353" s="44">
        <f t="shared" si="47"/>
        <v>22889492</v>
      </c>
      <c r="J353" s="68">
        <f t="shared" si="48"/>
        <v>0.91414186911618656</v>
      </c>
      <c r="K353" s="68">
        <f t="shared" si="49"/>
        <v>0.76941375544725943</v>
      </c>
      <c r="L353" s="44">
        <f t="shared" si="50"/>
        <v>0</v>
      </c>
      <c r="M353" s="67">
        <f t="shared" si="51"/>
        <v>0.75881395707689803</v>
      </c>
      <c r="N353" t="str">
        <f t="shared" si="52"/>
        <v xml:space="preserve"> </v>
      </c>
      <c r="O353" s="44">
        <f t="shared" si="53"/>
        <v>0</v>
      </c>
    </row>
    <row r="354" spans="1:15" x14ac:dyDescent="0.3">
      <c r="A354" s="46" t="s">
        <v>735</v>
      </c>
      <c r="B354" t="s">
        <v>1781</v>
      </c>
      <c r="C354" s="44">
        <v>11456028</v>
      </c>
      <c r="D354" s="44">
        <v>9016160</v>
      </c>
      <c r="E354" s="44">
        <f t="shared" si="45"/>
        <v>11456028</v>
      </c>
      <c r="F354" s="44">
        <v>7151420</v>
      </c>
      <c r="G354" s="44">
        <v>6953690</v>
      </c>
      <c r="H354" s="44">
        <f t="shared" si="46"/>
        <v>11456028</v>
      </c>
      <c r="I354" s="44">
        <f t="shared" si="47"/>
        <v>11456028</v>
      </c>
      <c r="J354" s="68">
        <f t="shared" si="48"/>
        <v>0.78702321607454173</v>
      </c>
      <c r="K354" s="68">
        <f t="shared" si="49"/>
        <v>0.62424952173650416</v>
      </c>
      <c r="L354" s="44">
        <f t="shared" si="50"/>
        <v>0</v>
      </c>
      <c r="M354" s="67">
        <f t="shared" si="51"/>
        <v>0.6069896128047173</v>
      </c>
      <c r="N354" t="str">
        <f t="shared" si="52"/>
        <v xml:space="preserve"> </v>
      </c>
      <c r="O354" s="44">
        <f t="shared" si="53"/>
        <v>0</v>
      </c>
    </row>
    <row r="355" spans="1:15" x14ac:dyDescent="0.3">
      <c r="A355" s="46" t="s">
        <v>737</v>
      </c>
      <c r="B355" t="s">
        <v>1782</v>
      </c>
      <c r="C355" s="44">
        <v>9604296</v>
      </c>
      <c r="D355" s="44">
        <v>12761504</v>
      </c>
      <c r="E355" s="44">
        <f t="shared" si="45"/>
        <v>12761504</v>
      </c>
      <c r="F355" s="44">
        <v>10594562</v>
      </c>
      <c r="G355" s="44">
        <v>10474906</v>
      </c>
      <c r="H355" s="44">
        <f t="shared" si="46"/>
        <v>10474906</v>
      </c>
      <c r="I355" s="44">
        <f t="shared" si="47"/>
        <v>10594562</v>
      </c>
      <c r="J355" s="68">
        <f t="shared" si="48"/>
        <v>1</v>
      </c>
      <c r="K355" s="68">
        <f t="shared" si="49"/>
        <v>1</v>
      </c>
      <c r="L355" s="44">
        <f t="shared" si="50"/>
        <v>2286598</v>
      </c>
      <c r="M355" s="67">
        <f t="shared" si="51"/>
        <v>1</v>
      </c>
      <c r="N355">
        <f t="shared" si="52"/>
        <v>999</v>
      </c>
      <c r="O355" s="44">
        <f t="shared" si="53"/>
        <v>3157208</v>
      </c>
    </row>
    <row r="356" spans="1:15" x14ac:dyDescent="0.3">
      <c r="A356" s="46" t="s">
        <v>731</v>
      </c>
      <c r="B356" t="s">
        <v>2458</v>
      </c>
      <c r="C356" s="44">
        <v>4405528</v>
      </c>
      <c r="D356" s="44">
        <v>6853410</v>
      </c>
      <c r="E356" s="44">
        <f t="shared" si="45"/>
        <v>6853410</v>
      </c>
      <c r="F356" s="44">
        <v>5641705</v>
      </c>
      <c r="G356" s="44">
        <v>5530924</v>
      </c>
      <c r="H356" s="44">
        <f t="shared" si="46"/>
        <v>5530924</v>
      </c>
      <c r="I356" s="44">
        <f t="shared" si="47"/>
        <v>5641705</v>
      </c>
      <c r="J356" s="68">
        <f t="shared" si="48"/>
        <v>1</v>
      </c>
      <c r="K356" s="68">
        <f t="shared" si="49"/>
        <v>1</v>
      </c>
      <c r="L356" s="44">
        <f t="shared" si="50"/>
        <v>1322486</v>
      </c>
      <c r="M356" s="67">
        <f t="shared" si="51"/>
        <v>1</v>
      </c>
      <c r="N356">
        <f t="shared" si="52"/>
        <v>999</v>
      </c>
      <c r="O356" s="44">
        <f t="shared" si="53"/>
        <v>2447882</v>
      </c>
    </row>
    <row r="357" spans="1:15" x14ac:dyDescent="0.3">
      <c r="A357" s="46" t="s">
        <v>761</v>
      </c>
      <c r="B357" t="s">
        <v>2459</v>
      </c>
      <c r="C357" s="44">
        <v>9728611</v>
      </c>
      <c r="D357" s="44">
        <v>9545427</v>
      </c>
      <c r="E357" s="44">
        <f t="shared" si="45"/>
        <v>9728611</v>
      </c>
      <c r="F357" s="44">
        <v>7829962</v>
      </c>
      <c r="G357" s="44">
        <v>7753771</v>
      </c>
      <c r="H357" s="44">
        <f t="shared" si="46"/>
        <v>9728611</v>
      </c>
      <c r="I357" s="44">
        <f t="shared" si="47"/>
        <v>9728611</v>
      </c>
      <c r="J357" s="68">
        <f t="shared" si="48"/>
        <v>0.98117059053959499</v>
      </c>
      <c r="K357" s="68">
        <f t="shared" si="49"/>
        <v>0.8048386352378567</v>
      </c>
      <c r="L357" s="44">
        <f t="shared" si="50"/>
        <v>0</v>
      </c>
      <c r="M357" s="67">
        <f t="shared" si="51"/>
        <v>0.7970069930846243</v>
      </c>
      <c r="N357" t="str">
        <f t="shared" si="52"/>
        <v xml:space="preserve"> </v>
      </c>
      <c r="O357" s="44">
        <f t="shared" si="53"/>
        <v>0</v>
      </c>
    </row>
    <row r="358" spans="1:15" x14ac:dyDescent="0.3">
      <c r="A358" s="46" t="s">
        <v>753</v>
      </c>
      <c r="B358" t="s">
        <v>2460</v>
      </c>
      <c r="C358" s="44">
        <v>13642792</v>
      </c>
      <c r="D358" s="44">
        <v>11389627</v>
      </c>
      <c r="E358" s="44">
        <f t="shared" si="45"/>
        <v>13642792</v>
      </c>
      <c r="F358" s="44">
        <v>10084396</v>
      </c>
      <c r="G358" s="44">
        <v>9763879</v>
      </c>
      <c r="H358" s="44">
        <f t="shared" si="46"/>
        <v>13642792</v>
      </c>
      <c r="I358" s="44">
        <f t="shared" si="47"/>
        <v>13642792</v>
      </c>
      <c r="J358" s="68">
        <f t="shared" si="48"/>
        <v>0.83484575591271937</v>
      </c>
      <c r="K358" s="68">
        <f t="shared" si="49"/>
        <v>0.73917391689325762</v>
      </c>
      <c r="L358" s="44">
        <f t="shared" si="50"/>
        <v>0</v>
      </c>
      <c r="M358" s="67">
        <f t="shared" si="51"/>
        <v>0.71568041204469002</v>
      </c>
      <c r="N358" t="str">
        <f t="shared" si="52"/>
        <v xml:space="preserve"> </v>
      </c>
      <c r="O358" s="44">
        <f t="shared" si="53"/>
        <v>0</v>
      </c>
    </row>
    <row r="359" spans="1:15" x14ac:dyDescent="0.3">
      <c r="A359" s="46" t="s">
        <v>739</v>
      </c>
      <c r="B359" t="s">
        <v>2461</v>
      </c>
      <c r="C359" s="44">
        <v>6995238</v>
      </c>
      <c r="D359" s="44">
        <v>8286498</v>
      </c>
      <c r="E359" s="44">
        <f t="shared" si="45"/>
        <v>8286498</v>
      </c>
      <c r="F359" s="44">
        <v>7279208</v>
      </c>
      <c r="G359" s="44">
        <v>7160281</v>
      </c>
      <c r="H359" s="44">
        <f t="shared" si="46"/>
        <v>7160281</v>
      </c>
      <c r="I359" s="44">
        <f t="shared" si="47"/>
        <v>7279208</v>
      </c>
      <c r="J359" s="68">
        <f t="shared" si="48"/>
        <v>1</v>
      </c>
      <c r="K359" s="68">
        <f t="shared" si="49"/>
        <v>1</v>
      </c>
      <c r="L359" s="44">
        <f t="shared" si="50"/>
        <v>1126217</v>
      </c>
      <c r="M359" s="67">
        <f t="shared" si="51"/>
        <v>1</v>
      </c>
      <c r="N359">
        <f t="shared" si="52"/>
        <v>999</v>
      </c>
      <c r="O359" s="44">
        <f t="shared" si="53"/>
        <v>1291260</v>
      </c>
    </row>
    <row r="360" spans="1:15" x14ac:dyDescent="0.3">
      <c r="A360" s="46" t="s">
        <v>727</v>
      </c>
      <c r="B360" t="s">
        <v>2462</v>
      </c>
      <c r="C360" s="44">
        <v>35078468</v>
      </c>
      <c r="D360" s="44">
        <v>31476345</v>
      </c>
      <c r="E360" s="44">
        <f t="shared" si="45"/>
        <v>35078468</v>
      </c>
      <c r="F360" s="44">
        <v>27282358</v>
      </c>
      <c r="G360" s="44">
        <v>26777674</v>
      </c>
      <c r="H360" s="44">
        <f t="shared" si="46"/>
        <v>35078468</v>
      </c>
      <c r="I360" s="44">
        <f t="shared" si="47"/>
        <v>35078468</v>
      </c>
      <c r="J360" s="68">
        <f t="shared" si="48"/>
        <v>0.89731241968719955</v>
      </c>
      <c r="K360" s="68">
        <f t="shared" si="49"/>
        <v>0.77775226671814746</v>
      </c>
      <c r="L360" s="44">
        <f t="shared" si="50"/>
        <v>0</v>
      </c>
      <c r="M360" s="67">
        <f t="shared" si="51"/>
        <v>0.76336497933718195</v>
      </c>
      <c r="N360" t="str">
        <f t="shared" si="52"/>
        <v xml:space="preserve"> </v>
      </c>
      <c r="O360" s="44">
        <f t="shared" si="53"/>
        <v>0</v>
      </c>
    </row>
    <row r="361" spans="1:15" x14ac:dyDescent="0.3">
      <c r="A361" s="46" t="s">
        <v>733</v>
      </c>
      <c r="B361" t="s">
        <v>2463</v>
      </c>
      <c r="C361" s="44">
        <v>15788778</v>
      </c>
      <c r="D361" s="44">
        <v>12896891</v>
      </c>
      <c r="E361" s="44">
        <f t="shared" si="45"/>
        <v>15788778</v>
      </c>
      <c r="F361" s="44">
        <v>9974612</v>
      </c>
      <c r="G361" s="44">
        <v>9726199</v>
      </c>
      <c r="H361" s="44">
        <f t="shared" si="46"/>
        <v>15788778</v>
      </c>
      <c r="I361" s="44">
        <f t="shared" si="47"/>
        <v>15788778</v>
      </c>
      <c r="J361" s="68">
        <f t="shared" si="48"/>
        <v>0.81683908659682214</v>
      </c>
      <c r="K361" s="68">
        <f t="shared" si="49"/>
        <v>0.63175326171537782</v>
      </c>
      <c r="L361" s="44">
        <f t="shared" si="50"/>
        <v>0</v>
      </c>
      <c r="M361" s="67">
        <f t="shared" si="51"/>
        <v>0.61601974516330527</v>
      </c>
      <c r="N361" t="str">
        <f t="shared" si="52"/>
        <v xml:space="preserve"> </v>
      </c>
      <c r="O361" s="44">
        <f t="shared" si="53"/>
        <v>0</v>
      </c>
    </row>
    <row r="362" spans="1:15" x14ac:dyDescent="0.3">
      <c r="A362" s="46" t="s">
        <v>745</v>
      </c>
      <c r="B362" t="s">
        <v>2464</v>
      </c>
      <c r="C362" s="44">
        <v>8062821</v>
      </c>
      <c r="D362" s="44">
        <v>10072789</v>
      </c>
      <c r="E362" s="44">
        <f t="shared" si="45"/>
        <v>10072789</v>
      </c>
      <c r="F362" s="44">
        <v>8576800</v>
      </c>
      <c r="G362" s="44">
        <v>8517836</v>
      </c>
      <c r="H362" s="44">
        <f t="shared" si="46"/>
        <v>8517836</v>
      </c>
      <c r="I362" s="44">
        <f t="shared" si="47"/>
        <v>8576800</v>
      </c>
      <c r="J362" s="68">
        <f t="shared" si="48"/>
        <v>1</v>
      </c>
      <c r="K362" s="68">
        <f t="shared" si="49"/>
        <v>1</v>
      </c>
      <c r="L362" s="44">
        <f t="shared" si="50"/>
        <v>1554953</v>
      </c>
      <c r="M362" s="67">
        <f t="shared" si="51"/>
        <v>1</v>
      </c>
      <c r="N362">
        <f t="shared" si="52"/>
        <v>999</v>
      </c>
      <c r="O362" s="44">
        <f t="shared" si="53"/>
        <v>2009968</v>
      </c>
    </row>
    <row r="363" spans="1:15" x14ac:dyDescent="0.3">
      <c r="A363" s="46" t="s">
        <v>749</v>
      </c>
      <c r="B363" t="s">
        <v>2465</v>
      </c>
      <c r="C363" s="44">
        <v>6028376</v>
      </c>
      <c r="D363" s="44">
        <v>6833887</v>
      </c>
      <c r="E363" s="44">
        <f t="shared" si="45"/>
        <v>6833887</v>
      </c>
      <c r="F363" s="44">
        <v>5583461</v>
      </c>
      <c r="G363" s="44">
        <v>5518085</v>
      </c>
      <c r="H363" s="44">
        <f t="shared" si="46"/>
        <v>6028376</v>
      </c>
      <c r="I363" s="44">
        <f t="shared" si="47"/>
        <v>6028376</v>
      </c>
      <c r="J363" s="68">
        <f t="shared" si="48"/>
        <v>1</v>
      </c>
      <c r="K363" s="68">
        <f t="shared" si="49"/>
        <v>0.92619654115801664</v>
      </c>
      <c r="L363" s="44">
        <f t="shared" si="50"/>
        <v>805511</v>
      </c>
      <c r="M363" s="67">
        <f t="shared" si="51"/>
        <v>0.91535182941475446</v>
      </c>
      <c r="N363" t="str">
        <f t="shared" si="52"/>
        <v xml:space="preserve"> </v>
      </c>
      <c r="O363" s="44">
        <f t="shared" si="53"/>
        <v>805511</v>
      </c>
    </row>
    <row r="364" spans="1:15" x14ac:dyDescent="0.3">
      <c r="A364" s="46" t="s">
        <v>741</v>
      </c>
      <c r="B364" t="s">
        <v>2466</v>
      </c>
      <c r="C364" s="44">
        <v>49500990</v>
      </c>
      <c r="D364" s="44">
        <v>49143965</v>
      </c>
      <c r="E364" s="44">
        <f t="shared" si="45"/>
        <v>49500990</v>
      </c>
      <c r="F364" s="44">
        <v>44075523</v>
      </c>
      <c r="G364" s="44">
        <v>43624448</v>
      </c>
      <c r="H364" s="44">
        <f t="shared" si="46"/>
        <v>49500990</v>
      </c>
      <c r="I364" s="44">
        <f t="shared" si="47"/>
        <v>49500990</v>
      </c>
      <c r="J364" s="68">
        <f t="shared" si="48"/>
        <v>0.99278751798701403</v>
      </c>
      <c r="K364" s="68">
        <f t="shared" si="49"/>
        <v>0.89039679812464356</v>
      </c>
      <c r="L364" s="44">
        <f t="shared" si="50"/>
        <v>0</v>
      </c>
      <c r="M364" s="67">
        <f t="shared" si="51"/>
        <v>0.88128435411089756</v>
      </c>
      <c r="N364" t="str">
        <f t="shared" si="52"/>
        <v xml:space="preserve"> </v>
      </c>
      <c r="O364" s="44">
        <f t="shared" si="53"/>
        <v>0</v>
      </c>
    </row>
    <row r="365" spans="1:15" x14ac:dyDescent="0.3">
      <c r="A365" s="46" t="s">
        <v>743</v>
      </c>
      <c r="B365" t="s">
        <v>2467</v>
      </c>
      <c r="C365" s="44">
        <v>4298138</v>
      </c>
      <c r="D365" s="44">
        <v>2873709</v>
      </c>
      <c r="E365" s="44">
        <f t="shared" si="45"/>
        <v>4298138</v>
      </c>
      <c r="F365" s="44">
        <v>2160084</v>
      </c>
      <c r="G365" s="44">
        <v>1997782</v>
      </c>
      <c r="H365" s="44">
        <f t="shared" si="46"/>
        <v>4298138</v>
      </c>
      <c r="I365" s="44">
        <f t="shared" si="47"/>
        <v>4298138</v>
      </c>
      <c r="J365" s="68">
        <f t="shared" si="48"/>
        <v>0.66859393532734412</v>
      </c>
      <c r="K365" s="68">
        <f t="shared" si="49"/>
        <v>0.5025627376319699</v>
      </c>
      <c r="L365" s="44">
        <f t="shared" si="50"/>
        <v>0</v>
      </c>
      <c r="M365" s="67">
        <f t="shared" si="51"/>
        <v>0.46480173507691003</v>
      </c>
      <c r="N365" t="str">
        <f t="shared" si="52"/>
        <v xml:space="preserve"> </v>
      </c>
      <c r="O365" s="44">
        <f t="shared" si="53"/>
        <v>0</v>
      </c>
    </row>
    <row r="366" spans="1:15" x14ac:dyDescent="0.3">
      <c r="A366" s="46" t="s">
        <v>751</v>
      </c>
      <c r="B366" t="s">
        <v>2468</v>
      </c>
      <c r="C366" s="44">
        <v>3150710</v>
      </c>
      <c r="D366" s="44">
        <v>5138269</v>
      </c>
      <c r="E366" s="44">
        <f t="shared" si="45"/>
        <v>5138269</v>
      </c>
      <c r="F366" s="44">
        <v>4126091</v>
      </c>
      <c r="G366" s="44">
        <v>4113363</v>
      </c>
      <c r="H366" s="44">
        <f t="shared" si="46"/>
        <v>4113363</v>
      </c>
      <c r="I366" s="44">
        <f t="shared" si="47"/>
        <v>4126091</v>
      </c>
      <c r="J366" s="68">
        <f t="shared" si="48"/>
        <v>1</v>
      </c>
      <c r="K366" s="68">
        <f t="shared" si="49"/>
        <v>1</v>
      </c>
      <c r="L366" s="44">
        <f t="shared" si="50"/>
        <v>1024906</v>
      </c>
      <c r="M366" s="67">
        <f t="shared" si="51"/>
        <v>1</v>
      </c>
      <c r="N366">
        <f t="shared" si="52"/>
        <v>999</v>
      </c>
      <c r="O366" s="44">
        <f t="shared" si="53"/>
        <v>1987559</v>
      </c>
    </row>
    <row r="367" spans="1:15" x14ac:dyDescent="0.3">
      <c r="A367" s="46" t="s">
        <v>755</v>
      </c>
      <c r="B367" t="s">
        <v>2469</v>
      </c>
      <c r="C367" s="44">
        <v>337234276</v>
      </c>
      <c r="D367" s="44">
        <v>320316643</v>
      </c>
      <c r="E367" s="44">
        <f t="shared" si="45"/>
        <v>337234276</v>
      </c>
      <c r="F367" s="44">
        <v>296010597</v>
      </c>
      <c r="G367" s="44">
        <v>288485296</v>
      </c>
      <c r="H367" s="44">
        <f t="shared" si="46"/>
        <v>337234276</v>
      </c>
      <c r="I367" s="44">
        <f t="shared" si="47"/>
        <v>337234276</v>
      </c>
      <c r="J367" s="68">
        <f t="shared" si="48"/>
        <v>0.94983418292866528</v>
      </c>
      <c r="K367" s="68">
        <f t="shared" si="49"/>
        <v>0.87775952228533261</v>
      </c>
      <c r="L367" s="44">
        <f t="shared" si="50"/>
        <v>0</v>
      </c>
      <c r="M367" s="67">
        <f t="shared" si="51"/>
        <v>0.85544476505110645</v>
      </c>
      <c r="N367" t="str">
        <f t="shared" si="52"/>
        <v xml:space="preserve"> </v>
      </c>
      <c r="O367" s="44">
        <f t="shared" si="53"/>
        <v>0</v>
      </c>
    </row>
    <row r="368" spans="1:15" x14ac:dyDescent="0.3">
      <c r="A368" s="46" t="s">
        <v>757</v>
      </c>
      <c r="B368" t="s">
        <v>2470</v>
      </c>
      <c r="C368" s="44">
        <v>5505379</v>
      </c>
      <c r="D368" s="44">
        <v>7640455</v>
      </c>
      <c r="E368" s="44">
        <f t="shared" si="45"/>
        <v>7640455</v>
      </c>
      <c r="F368" s="44">
        <v>6487603</v>
      </c>
      <c r="G368" s="44">
        <v>6392852</v>
      </c>
      <c r="H368" s="44">
        <f t="shared" si="46"/>
        <v>6392852</v>
      </c>
      <c r="I368" s="44">
        <f t="shared" si="47"/>
        <v>6487603</v>
      </c>
      <c r="J368" s="68">
        <f t="shared" si="48"/>
        <v>1</v>
      </c>
      <c r="K368" s="68">
        <f t="shared" si="49"/>
        <v>1</v>
      </c>
      <c r="L368" s="44">
        <f t="shared" si="50"/>
        <v>1247603</v>
      </c>
      <c r="M368" s="67">
        <f t="shared" si="51"/>
        <v>1</v>
      </c>
      <c r="N368">
        <f t="shared" si="52"/>
        <v>999</v>
      </c>
      <c r="O368" s="44">
        <f t="shared" si="53"/>
        <v>2135076</v>
      </c>
    </row>
    <row r="369" spans="1:15" x14ac:dyDescent="0.3">
      <c r="A369" s="46" t="s">
        <v>764</v>
      </c>
      <c r="B369" t="s">
        <v>2471</v>
      </c>
      <c r="C369" s="44">
        <v>19511017</v>
      </c>
      <c r="D369" s="44">
        <v>20676300</v>
      </c>
      <c r="E369" s="44">
        <f t="shared" si="45"/>
        <v>20676300</v>
      </c>
      <c r="F369" s="44">
        <v>18876926</v>
      </c>
      <c r="G369" s="44">
        <v>18639297</v>
      </c>
      <c r="H369" s="44">
        <f t="shared" si="46"/>
        <v>19511017</v>
      </c>
      <c r="I369" s="44">
        <f t="shared" si="47"/>
        <v>19511017</v>
      </c>
      <c r="J369" s="68">
        <f t="shared" si="48"/>
        <v>1</v>
      </c>
      <c r="K369" s="68">
        <f t="shared" si="49"/>
        <v>0.96750087399339568</v>
      </c>
      <c r="L369" s="44">
        <f t="shared" si="50"/>
        <v>1165283</v>
      </c>
      <c r="M369" s="67">
        <f t="shared" si="51"/>
        <v>0.95532165237721844</v>
      </c>
      <c r="N369" t="str">
        <f t="shared" si="52"/>
        <v xml:space="preserve"> </v>
      </c>
      <c r="O369" s="44">
        <f t="shared" si="53"/>
        <v>1165283</v>
      </c>
    </row>
    <row r="370" spans="1:15" x14ac:dyDescent="0.3">
      <c r="A370" s="46" t="s">
        <v>766</v>
      </c>
      <c r="B370" t="s">
        <v>1797</v>
      </c>
      <c r="C370" s="44">
        <v>6795720</v>
      </c>
      <c r="D370" s="44">
        <v>7393297</v>
      </c>
      <c r="E370" s="44">
        <f t="shared" si="45"/>
        <v>7393297</v>
      </c>
      <c r="F370" s="44">
        <v>6575763</v>
      </c>
      <c r="G370" s="44">
        <v>6470729</v>
      </c>
      <c r="H370" s="44">
        <f t="shared" si="46"/>
        <v>6795720</v>
      </c>
      <c r="I370" s="44">
        <f t="shared" si="47"/>
        <v>6795720</v>
      </c>
      <c r="J370" s="68">
        <f t="shared" si="48"/>
        <v>1</v>
      </c>
      <c r="K370" s="68">
        <f t="shared" si="49"/>
        <v>0.96763301018876591</v>
      </c>
      <c r="L370" s="44">
        <f t="shared" si="50"/>
        <v>597577</v>
      </c>
      <c r="M370" s="67">
        <f t="shared" si="51"/>
        <v>0.95217710558998903</v>
      </c>
      <c r="N370" t="str">
        <f t="shared" si="52"/>
        <v xml:space="preserve"> </v>
      </c>
      <c r="O370" s="44">
        <f t="shared" si="53"/>
        <v>597577</v>
      </c>
    </row>
    <row r="371" spans="1:15" x14ac:dyDescent="0.3">
      <c r="A371" s="46" t="s">
        <v>768</v>
      </c>
      <c r="B371" t="s">
        <v>2472</v>
      </c>
      <c r="C371" s="44">
        <v>23497494</v>
      </c>
      <c r="D371" s="44">
        <v>23330327</v>
      </c>
      <c r="E371" s="44">
        <f t="shared" si="45"/>
        <v>23497494</v>
      </c>
      <c r="F371" s="44">
        <v>21171980</v>
      </c>
      <c r="G371" s="44">
        <v>20589664</v>
      </c>
      <c r="H371" s="44">
        <f t="shared" si="46"/>
        <v>23497494</v>
      </c>
      <c r="I371" s="44">
        <f t="shared" si="47"/>
        <v>23497494</v>
      </c>
      <c r="J371" s="68">
        <f t="shared" si="48"/>
        <v>0.99288575198699913</v>
      </c>
      <c r="K371" s="68">
        <f t="shared" si="49"/>
        <v>0.90103140360414602</v>
      </c>
      <c r="L371" s="44">
        <f t="shared" si="50"/>
        <v>0</v>
      </c>
      <c r="M371" s="67">
        <f t="shared" si="51"/>
        <v>0.8762493566335201</v>
      </c>
      <c r="N371" t="str">
        <f t="shared" si="52"/>
        <v xml:space="preserve"> </v>
      </c>
      <c r="O371" s="44">
        <f t="shared" si="53"/>
        <v>0</v>
      </c>
    </row>
    <row r="372" spans="1:15" x14ac:dyDescent="0.3">
      <c r="A372" s="46" t="s">
        <v>770</v>
      </c>
      <c r="B372" t="s">
        <v>1799</v>
      </c>
      <c r="C372" s="44">
        <v>9761919</v>
      </c>
      <c r="D372" s="44">
        <v>11554803</v>
      </c>
      <c r="E372" s="44">
        <f t="shared" si="45"/>
        <v>11554803</v>
      </c>
      <c r="F372" s="44">
        <v>10652538</v>
      </c>
      <c r="G372" s="44">
        <v>10593158</v>
      </c>
      <c r="H372" s="44">
        <f t="shared" si="46"/>
        <v>10593158</v>
      </c>
      <c r="I372" s="44">
        <f t="shared" si="47"/>
        <v>10652538</v>
      </c>
      <c r="J372" s="68">
        <f t="shared" si="48"/>
        <v>1</v>
      </c>
      <c r="K372" s="68">
        <f t="shared" si="49"/>
        <v>1</v>
      </c>
      <c r="L372" s="44">
        <f t="shared" si="50"/>
        <v>961645</v>
      </c>
      <c r="M372" s="67">
        <f t="shared" si="51"/>
        <v>1</v>
      </c>
      <c r="N372">
        <f t="shared" si="52"/>
        <v>999</v>
      </c>
      <c r="O372" s="44">
        <f t="shared" si="53"/>
        <v>1792884</v>
      </c>
    </row>
    <row r="373" spans="1:15" x14ac:dyDescent="0.3">
      <c r="A373" s="46" t="s">
        <v>774</v>
      </c>
      <c r="B373" t="s">
        <v>1800</v>
      </c>
      <c r="C373" s="44">
        <v>8167522</v>
      </c>
      <c r="D373" s="44">
        <v>6932302</v>
      </c>
      <c r="E373" s="44">
        <f t="shared" si="45"/>
        <v>8167522</v>
      </c>
      <c r="F373" s="44">
        <v>5972722</v>
      </c>
      <c r="G373" s="44">
        <v>5765433</v>
      </c>
      <c r="H373" s="44">
        <f t="shared" si="46"/>
        <v>8167522</v>
      </c>
      <c r="I373" s="44">
        <f t="shared" si="47"/>
        <v>8167522</v>
      </c>
      <c r="J373" s="68">
        <f t="shared" si="48"/>
        <v>0.84876441104168432</v>
      </c>
      <c r="K373" s="68">
        <f t="shared" si="49"/>
        <v>0.7312771241999716</v>
      </c>
      <c r="L373" s="44">
        <f t="shared" si="50"/>
        <v>0</v>
      </c>
      <c r="M373" s="67">
        <f t="shared" si="51"/>
        <v>0.70589745580115981</v>
      </c>
      <c r="N373" t="str">
        <f t="shared" si="52"/>
        <v xml:space="preserve"> </v>
      </c>
      <c r="O373" s="44">
        <f t="shared" si="53"/>
        <v>0</v>
      </c>
    </row>
    <row r="374" spans="1:15" x14ac:dyDescent="0.3">
      <c r="A374" s="46" t="s">
        <v>776</v>
      </c>
      <c r="B374" t="s">
        <v>2473</v>
      </c>
      <c r="C374" s="44">
        <v>4552651</v>
      </c>
      <c r="D374" s="44">
        <v>5929456</v>
      </c>
      <c r="E374" s="44">
        <f t="shared" si="45"/>
        <v>5929456</v>
      </c>
      <c r="F374" s="44">
        <v>5228081</v>
      </c>
      <c r="G374" s="44">
        <v>4994395</v>
      </c>
      <c r="H374" s="44">
        <f t="shared" si="46"/>
        <v>4994395</v>
      </c>
      <c r="I374" s="44">
        <f t="shared" si="47"/>
        <v>5228081</v>
      </c>
      <c r="J374" s="68">
        <f t="shared" si="48"/>
        <v>1</v>
      </c>
      <c r="K374" s="68">
        <f t="shared" si="49"/>
        <v>1</v>
      </c>
      <c r="L374" s="44">
        <f t="shared" si="50"/>
        <v>935061</v>
      </c>
      <c r="M374" s="67">
        <f t="shared" si="51"/>
        <v>1</v>
      </c>
      <c r="N374">
        <f t="shared" si="52"/>
        <v>999</v>
      </c>
      <c r="O374" s="44">
        <f t="shared" si="53"/>
        <v>1376805</v>
      </c>
    </row>
    <row r="375" spans="1:15" x14ac:dyDescent="0.3">
      <c r="A375" s="46" t="s">
        <v>778</v>
      </c>
      <c r="B375" t="s">
        <v>1802</v>
      </c>
      <c r="C375" s="44">
        <v>16681376</v>
      </c>
      <c r="D375" s="44">
        <v>16241738</v>
      </c>
      <c r="E375" s="44">
        <f t="shared" si="45"/>
        <v>16681376</v>
      </c>
      <c r="F375" s="44">
        <v>14531619</v>
      </c>
      <c r="G375" s="44">
        <v>13952683</v>
      </c>
      <c r="H375" s="44">
        <f t="shared" si="46"/>
        <v>16681376</v>
      </c>
      <c r="I375" s="44">
        <f t="shared" si="47"/>
        <v>16681376</v>
      </c>
      <c r="J375" s="68">
        <f t="shared" si="48"/>
        <v>0.9736449798865513</v>
      </c>
      <c r="K375" s="68">
        <f t="shared" si="49"/>
        <v>0.871128316992555</v>
      </c>
      <c r="L375" s="44">
        <f t="shared" si="50"/>
        <v>0</v>
      </c>
      <c r="M375" s="67">
        <f t="shared" si="51"/>
        <v>0.8364227867053653</v>
      </c>
      <c r="N375" t="str">
        <f t="shared" si="52"/>
        <v xml:space="preserve"> </v>
      </c>
      <c r="O375" s="44">
        <f t="shared" si="53"/>
        <v>0</v>
      </c>
    </row>
    <row r="376" spans="1:15" x14ac:dyDescent="0.3">
      <c r="A376" s="46" t="s">
        <v>772</v>
      </c>
      <c r="B376" t="s">
        <v>2474</v>
      </c>
      <c r="C376" s="44">
        <v>3218832</v>
      </c>
      <c r="D376" s="44">
        <v>6362523</v>
      </c>
      <c r="E376" s="44">
        <f t="shared" si="45"/>
        <v>6362523</v>
      </c>
      <c r="F376" s="44">
        <v>5777699</v>
      </c>
      <c r="G376" s="44">
        <v>5683088</v>
      </c>
      <c r="H376" s="44">
        <f t="shared" si="46"/>
        <v>5683088</v>
      </c>
      <c r="I376" s="44">
        <f t="shared" si="47"/>
        <v>5777699</v>
      </c>
      <c r="J376" s="68">
        <f t="shared" si="48"/>
        <v>1</v>
      </c>
      <c r="K376" s="68">
        <f t="shared" si="49"/>
        <v>1</v>
      </c>
      <c r="L376" s="44">
        <f t="shared" si="50"/>
        <v>679435</v>
      </c>
      <c r="M376" s="67">
        <f t="shared" si="51"/>
        <v>1</v>
      </c>
      <c r="N376">
        <f t="shared" si="52"/>
        <v>999</v>
      </c>
      <c r="O376" s="44">
        <f t="shared" si="53"/>
        <v>3143691</v>
      </c>
    </row>
    <row r="377" spans="1:15" x14ac:dyDescent="0.3">
      <c r="A377" s="46" t="s">
        <v>780</v>
      </c>
      <c r="B377" t="s">
        <v>2475</v>
      </c>
      <c r="C377" s="44">
        <v>21296069</v>
      </c>
      <c r="D377" s="44">
        <v>14624441</v>
      </c>
      <c r="E377" s="44">
        <f t="shared" si="45"/>
        <v>21296069</v>
      </c>
      <c r="F377" s="44">
        <v>12730622</v>
      </c>
      <c r="G377" s="44">
        <v>12250284</v>
      </c>
      <c r="H377" s="44">
        <f t="shared" si="46"/>
        <v>21296069</v>
      </c>
      <c r="I377" s="44">
        <f t="shared" si="47"/>
        <v>21296069</v>
      </c>
      <c r="J377" s="68">
        <f t="shared" si="48"/>
        <v>0.68672021113380122</v>
      </c>
      <c r="K377" s="68">
        <f t="shared" si="49"/>
        <v>0.597792108956822</v>
      </c>
      <c r="L377" s="44">
        <f t="shared" si="50"/>
        <v>0</v>
      </c>
      <c r="M377" s="67">
        <f t="shared" si="51"/>
        <v>0.57523686648460803</v>
      </c>
      <c r="N377" t="str">
        <f t="shared" si="52"/>
        <v xml:space="preserve"> </v>
      </c>
      <c r="O377" s="44">
        <f t="shared" si="53"/>
        <v>0</v>
      </c>
    </row>
    <row r="378" spans="1:15" x14ac:dyDescent="0.3">
      <c r="A378" s="46" t="s">
        <v>815</v>
      </c>
      <c r="B378" t="s">
        <v>1805</v>
      </c>
      <c r="C378" s="44">
        <v>26541572</v>
      </c>
      <c r="D378" s="44">
        <v>25811349</v>
      </c>
      <c r="E378" s="44">
        <f t="shared" si="45"/>
        <v>26541572</v>
      </c>
      <c r="F378" s="44">
        <v>22084681</v>
      </c>
      <c r="G378" s="44">
        <v>21876807</v>
      </c>
      <c r="H378" s="44">
        <f t="shared" si="46"/>
        <v>26541572</v>
      </c>
      <c r="I378" s="44">
        <f t="shared" si="47"/>
        <v>26541572</v>
      </c>
      <c r="J378" s="68">
        <f t="shared" si="48"/>
        <v>0.97248757534030017</v>
      </c>
      <c r="K378" s="68">
        <f t="shared" si="49"/>
        <v>0.83207886104108675</v>
      </c>
      <c r="L378" s="44">
        <f t="shared" si="50"/>
        <v>0</v>
      </c>
      <c r="M378" s="67">
        <f t="shared" si="51"/>
        <v>0.82424684566535844</v>
      </c>
      <c r="N378" t="str">
        <f t="shared" si="52"/>
        <v xml:space="preserve"> </v>
      </c>
      <c r="O378" s="44">
        <f t="shared" si="53"/>
        <v>0</v>
      </c>
    </row>
    <row r="379" spans="1:15" x14ac:dyDescent="0.3">
      <c r="A379" s="46" t="s">
        <v>783</v>
      </c>
      <c r="B379" t="s">
        <v>2476</v>
      </c>
      <c r="C379" s="44">
        <v>7695337</v>
      </c>
      <c r="D379" s="44">
        <v>5325041</v>
      </c>
      <c r="E379" s="44">
        <f t="shared" si="45"/>
        <v>7695337</v>
      </c>
      <c r="F379" s="44">
        <v>4274573</v>
      </c>
      <c r="G379" s="44">
        <v>4077824</v>
      </c>
      <c r="H379" s="44">
        <f t="shared" si="46"/>
        <v>7695337</v>
      </c>
      <c r="I379" s="44">
        <f t="shared" si="47"/>
        <v>7695337</v>
      </c>
      <c r="J379" s="68">
        <f t="shared" si="48"/>
        <v>0.69198282024555913</v>
      </c>
      <c r="K379" s="68">
        <f t="shared" si="49"/>
        <v>0.55547573809957895</v>
      </c>
      <c r="L379" s="44">
        <f t="shared" si="50"/>
        <v>0</v>
      </c>
      <c r="M379" s="67">
        <f t="shared" si="51"/>
        <v>0.52990843675852017</v>
      </c>
      <c r="N379" t="str">
        <f t="shared" si="52"/>
        <v xml:space="preserve"> </v>
      </c>
      <c r="O379" s="44">
        <f t="shared" si="53"/>
        <v>0</v>
      </c>
    </row>
    <row r="380" spans="1:15" x14ac:dyDescent="0.3">
      <c r="A380" s="46" t="s">
        <v>785</v>
      </c>
      <c r="B380" t="s">
        <v>2477</v>
      </c>
      <c r="C380" s="44">
        <v>20053438</v>
      </c>
      <c r="D380" s="44">
        <v>14716770</v>
      </c>
      <c r="E380" s="44">
        <f t="shared" si="45"/>
        <v>20053438</v>
      </c>
      <c r="F380" s="44">
        <v>12595709</v>
      </c>
      <c r="G380" s="44">
        <v>12103751</v>
      </c>
      <c r="H380" s="44">
        <f t="shared" si="46"/>
        <v>20053438</v>
      </c>
      <c r="I380" s="44">
        <f t="shared" si="47"/>
        <v>20053438</v>
      </c>
      <c r="J380" s="68">
        <f t="shared" si="48"/>
        <v>0.73387765230081747</v>
      </c>
      <c r="K380" s="68">
        <f t="shared" si="49"/>
        <v>0.62810721034468009</v>
      </c>
      <c r="L380" s="44">
        <f t="shared" si="50"/>
        <v>0</v>
      </c>
      <c r="M380" s="67">
        <f t="shared" si="51"/>
        <v>0.60357485833601199</v>
      </c>
      <c r="N380" t="str">
        <f t="shared" si="52"/>
        <v xml:space="preserve"> </v>
      </c>
      <c r="O380" s="44">
        <f t="shared" si="53"/>
        <v>0</v>
      </c>
    </row>
    <row r="381" spans="1:15" x14ac:dyDescent="0.3">
      <c r="A381" s="46" t="s">
        <v>805</v>
      </c>
      <c r="B381" t="s">
        <v>2478</v>
      </c>
      <c r="C381" s="44">
        <v>50721093</v>
      </c>
      <c r="D381" s="44">
        <v>43829110</v>
      </c>
      <c r="E381" s="44">
        <f t="shared" si="45"/>
        <v>50721093</v>
      </c>
      <c r="F381" s="44">
        <v>39903700</v>
      </c>
      <c r="G381" s="44">
        <v>39297243</v>
      </c>
      <c r="H381" s="44">
        <f t="shared" si="46"/>
        <v>50721093</v>
      </c>
      <c r="I381" s="44">
        <f t="shared" si="47"/>
        <v>50721093</v>
      </c>
      <c r="J381" s="68">
        <f t="shared" si="48"/>
        <v>0.86411998258791467</v>
      </c>
      <c r="K381" s="68">
        <f t="shared" si="49"/>
        <v>0.7867279200785362</v>
      </c>
      <c r="L381" s="44">
        <f t="shared" si="50"/>
        <v>0</v>
      </c>
      <c r="M381" s="67">
        <f t="shared" si="51"/>
        <v>0.77477121796251514</v>
      </c>
      <c r="N381" t="str">
        <f t="shared" si="52"/>
        <v xml:space="preserve"> </v>
      </c>
      <c r="O381" s="44">
        <f t="shared" si="53"/>
        <v>0</v>
      </c>
    </row>
    <row r="382" spans="1:15" x14ac:dyDescent="0.3">
      <c r="A382" s="46" t="s">
        <v>789</v>
      </c>
      <c r="B382" t="s">
        <v>2479</v>
      </c>
      <c r="C382" s="44">
        <v>19170820</v>
      </c>
      <c r="D382" s="44">
        <v>12649242</v>
      </c>
      <c r="E382" s="44">
        <f t="shared" si="45"/>
        <v>19170820</v>
      </c>
      <c r="F382" s="44">
        <v>10459672</v>
      </c>
      <c r="G382" s="44">
        <v>10027935</v>
      </c>
      <c r="H382" s="44">
        <f t="shared" si="46"/>
        <v>19170820</v>
      </c>
      <c r="I382" s="44">
        <f t="shared" si="47"/>
        <v>19170820</v>
      </c>
      <c r="J382" s="68">
        <f t="shared" si="48"/>
        <v>0.65981747259637302</v>
      </c>
      <c r="K382" s="68">
        <f t="shared" si="49"/>
        <v>0.54560378742276017</v>
      </c>
      <c r="L382" s="44">
        <f t="shared" si="50"/>
        <v>0</v>
      </c>
      <c r="M382" s="67">
        <f t="shared" si="51"/>
        <v>0.52308325882773921</v>
      </c>
      <c r="N382" t="str">
        <f t="shared" si="52"/>
        <v xml:space="preserve"> </v>
      </c>
      <c r="O382" s="44">
        <f t="shared" si="53"/>
        <v>0</v>
      </c>
    </row>
    <row r="383" spans="1:15" x14ac:dyDescent="0.3">
      <c r="A383" s="46" t="s">
        <v>793</v>
      </c>
      <c r="B383" t="s">
        <v>1810</v>
      </c>
      <c r="C383" s="44">
        <v>10181586</v>
      </c>
      <c r="D383" s="44">
        <v>8060186</v>
      </c>
      <c r="E383" s="44">
        <f t="shared" si="45"/>
        <v>10181586</v>
      </c>
      <c r="F383" s="44">
        <v>6616717</v>
      </c>
      <c r="G383" s="44">
        <v>6405546</v>
      </c>
      <c r="H383" s="44">
        <f t="shared" si="46"/>
        <v>10181586</v>
      </c>
      <c r="I383" s="44">
        <f t="shared" si="47"/>
        <v>10181586</v>
      </c>
      <c r="J383" s="68">
        <f t="shared" si="48"/>
        <v>0.79164346301254052</v>
      </c>
      <c r="K383" s="68">
        <f t="shared" si="49"/>
        <v>0.64987095330727451</v>
      </c>
      <c r="L383" s="44">
        <f t="shared" si="50"/>
        <v>0</v>
      </c>
      <c r="M383" s="67">
        <f t="shared" si="51"/>
        <v>0.62913047142164291</v>
      </c>
      <c r="N383" t="str">
        <f t="shared" si="52"/>
        <v xml:space="preserve"> </v>
      </c>
      <c r="O383" s="44">
        <f t="shared" si="53"/>
        <v>0</v>
      </c>
    </row>
    <row r="384" spans="1:15" x14ac:dyDescent="0.3">
      <c r="A384" s="46" t="s">
        <v>797</v>
      </c>
      <c r="B384" t="s">
        <v>2480</v>
      </c>
      <c r="C384" s="44">
        <v>126070456</v>
      </c>
      <c r="D384" s="44">
        <v>88268041</v>
      </c>
      <c r="E384" s="44">
        <f t="shared" si="45"/>
        <v>126070456</v>
      </c>
      <c r="F384" s="44">
        <v>81015101</v>
      </c>
      <c r="G384" s="44">
        <v>77246937</v>
      </c>
      <c r="H384" s="44">
        <f t="shared" si="46"/>
        <v>126070456</v>
      </c>
      <c r="I384" s="44">
        <f t="shared" si="47"/>
        <v>126070456</v>
      </c>
      <c r="J384" s="68">
        <f t="shared" si="48"/>
        <v>0.70014850267536111</v>
      </c>
      <c r="K384" s="68">
        <f t="shared" si="49"/>
        <v>0.64261765659037517</v>
      </c>
      <c r="L384" s="44">
        <f t="shared" si="50"/>
        <v>0</v>
      </c>
      <c r="M384" s="67">
        <f t="shared" si="51"/>
        <v>0.61272830646380783</v>
      </c>
      <c r="N384" t="str">
        <f t="shared" si="52"/>
        <v xml:space="preserve"> </v>
      </c>
      <c r="O384" s="44">
        <f t="shared" si="53"/>
        <v>0</v>
      </c>
    </row>
    <row r="385" spans="1:15" x14ac:dyDescent="0.3">
      <c r="A385" s="46" t="s">
        <v>799</v>
      </c>
      <c r="B385" t="s">
        <v>1812</v>
      </c>
      <c r="C385" s="44">
        <v>29171537</v>
      </c>
      <c r="D385" s="44">
        <v>29098396</v>
      </c>
      <c r="E385" s="44">
        <f t="shared" si="45"/>
        <v>29171537</v>
      </c>
      <c r="F385" s="44">
        <v>26114547</v>
      </c>
      <c r="G385" s="44">
        <v>25947607</v>
      </c>
      <c r="H385" s="44">
        <f t="shared" si="46"/>
        <v>29171537</v>
      </c>
      <c r="I385" s="44">
        <f t="shared" si="47"/>
        <v>29171537</v>
      </c>
      <c r="J385" s="68">
        <f t="shared" si="48"/>
        <v>0.9974927272429972</v>
      </c>
      <c r="K385" s="68">
        <f t="shared" si="49"/>
        <v>0.89520641301827875</v>
      </c>
      <c r="L385" s="44">
        <f t="shared" si="50"/>
        <v>0</v>
      </c>
      <c r="M385" s="67">
        <f t="shared" si="51"/>
        <v>0.88948371146847693</v>
      </c>
      <c r="N385" t="str">
        <f t="shared" si="52"/>
        <v xml:space="preserve"> </v>
      </c>
      <c r="O385" s="44">
        <f t="shared" si="53"/>
        <v>0</v>
      </c>
    </row>
    <row r="386" spans="1:15" x14ac:dyDescent="0.3">
      <c r="A386" s="46" t="s">
        <v>801</v>
      </c>
      <c r="B386" t="s">
        <v>1813</v>
      </c>
      <c r="C386" s="44">
        <v>43082625</v>
      </c>
      <c r="D386" s="44">
        <v>37245105</v>
      </c>
      <c r="E386" s="44">
        <f t="shared" si="45"/>
        <v>43082625</v>
      </c>
      <c r="F386" s="44">
        <v>31822080</v>
      </c>
      <c r="G386" s="44">
        <v>31248011</v>
      </c>
      <c r="H386" s="44">
        <f t="shared" si="46"/>
        <v>43082625</v>
      </c>
      <c r="I386" s="44">
        <f t="shared" si="47"/>
        <v>43082625</v>
      </c>
      <c r="J386" s="68">
        <f t="shared" si="48"/>
        <v>0.86450407792004313</v>
      </c>
      <c r="K386" s="68">
        <f t="shared" si="49"/>
        <v>0.73862908771227376</v>
      </c>
      <c r="L386" s="44">
        <f t="shared" si="50"/>
        <v>0</v>
      </c>
      <c r="M386" s="67">
        <f t="shared" si="51"/>
        <v>0.72530424968302187</v>
      </c>
      <c r="N386" t="str">
        <f t="shared" si="52"/>
        <v xml:space="preserve"> </v>
      </c>
      <c r="O386" s="44">
        <f t="shared" si="53"/>
        <v>0</v>
      </c>
    </row>
    <row r="387" spans="1:15" x14ac:dyDescent="0.3">
      <c r="A387" s="46" t="s">
        <v>795</v>
      </c>
      <c r="B387" t="s">
        <v>2481</v>
      </c>
      <c r="C387" s="44">
        <v>215000</v>
      </c>
      <c r="D387" s="44">
        <v>2413539</v>
      </c>
      <c r="E387" s="44">
        <f t="shared" si="45"/>
        <v>2413539</v>
      </c>
      <c r="F387" s="44">
        <v>1395657</v>
      </c>
      <c r="G387" s="44">
        <v>1390120</v>
      </c>
      <c r="H387" s="44">
        <f t="shared" si="46"/>
        <v>1390120</v>
      </c>
      <c r="I387" s="44">
        <f t="shared" si="47"/>
        <v>1395657</v>
      </c>
      <c r="J387" s="68">
        <f t="shared" si="48"/>
        <v>1</v>
      </c>
      <c r="K387" s="68">
        <f t="shared" si="49"/>
        <v>1</v>
      </c>
      <c r="L387" s="44">
        <f t="shared" si="50"/>
        <v>1023419</v>
      </c>
      <c r="M387" s="67">
        <f t="shared" si="51"/>
        <v>1</v>
      </c>
      <c r="N387">
        <f t="shared" si="52"/>
        <v>999</v>
      </c>
      <c r="O387" s="44">
        <f t="shared" si="53"/>
        <v>2198539</v>
      </c>
    </row>
    <row r="388" spans="1:15" x14ac:dyDescent="0.3">
      <c r="A388" s="46" t="s">
        <v>811</v>
      </c>
      <c r="B388" t="s">
        <v>1815</v>
      </c>
      <c r="C388" s="44">
        <v>35446657</v>
      </c>
      <c r="D388" s="44">
        <v>30176543</v>
      </c>
      <c r="E388" s="44">
        <f t="shared" si="45"/>
        <v>35446657</v>
      </c>
      <c r="F388" s="44">
        <v>27114830</v>
      </c>
      <c r="G388" s="44">
        <v>26602529</v>
      </c>
      <c r="H388" s="44">
        <f t="shared" si="46"/>
        <v>35446657</v>
      </c>
      <c r="I388" s="44">
        <f t="shared" si="47"/>
        <v>35446657</v>
      </c>
      <c r="J388" s="68">
        <f t="shared" si="48"/>
        <v>0.8513226790328916</v>
      </c>
      <c r="K388" s="68">
        <f t="shared" si="49"/>
        <v>0.76494745329580727</v>
      </c>
      <c r="L388" s="44">
        <f t="shared" si="50"/>
        <v>0</v>
      </c>
      <c r="M388" s="67">
        <f t="shared" si="51"/>
        <v>0.75049472225265135</v>
      </c>
      <c r="N388" t="str">
        <f t="shared" si="52"/>
        <v xml:space="preserve"> </v>
      </c>
      <c r="O388" s="44">
        <f t="shared" si="53"/>
        <v>0</v>
      </c>
    </row>
    <row r="389" spans="1:15" x14ac:dyDescent="0.3">
      <c r="A389" s="46" t="s">
        <v>803</v>
      </c>
      <c r="B389" t="s">
        <v>2482</v>
      </c>
      <c r="C389" s="44">
        <v>161198284</v>
      </c>
      <c r="D389" s="44">
        <v>136593018</v>
      </c>
      <c r="E389" s="44">
        <f t="shared" si="45"/>
        <v>161198284</v>
      </c>
      <c r="F389" s="44">
        <v>122128669</v>
      </c>
      <c r="G389" s="44">
        <v>118551722</v>
      </c>
      <c r="H389" s="44">
        <f t="shared" si="46"/>
        <v>161198284</v>
      </c>
      <c r="I389" s="44">
        <f t="shared" si="47"/>
        <v>161198284</v>
      </c>
      <c r="J389" s="68">
        <f t="shared" si="48"/>
        <v>0.84736024857435832</v>
      </c>
      <c r="K389" s="68">
        <f t="shared" si="49"/>
        <v>0.75763008122344533</v>
      </c>
      <c r="L389" s="44">
        <f t="shared" si="50"/>
        <v>0</v>
      </c>
      <c r="M389" s="67">
        <f t="shared" si="51"/>
        <v>0.7354403474915403</v>
      </c>
      <c r="N389" t="str">
        <f t="shared" si="52"/>
        <v xml:space="preserve"> </v>
      </c>
      <c r="O389" s="44">
        <f t="shared" si="53"/>
        <v>0</v>
      </c>
    </row>
    <row r="390" spans="1:15" x14ac:dyDescent="0.3">
      <c r="A390" s="46" t="s">
        <v>807</v>
      </c>
      <c r="B390" t="s">
        <v>2483</v>
      </c>
      <c r="C390" s="44">
        <v>41616853</v>
      </c>
      <c r="D390" s="44">
        <v>34736594</v>
      </c>
      <c r="E390" s="44">
        <f t="shared" ref="E390:E453" si="54">MAX(C390:D390)</f>
        <v>41616853</v>
      </c>
      <c r="F390" s="44">
        <v>32486028</v>
      </c>
      <c r="G390" s="44">
        <v>31881158</v>
      </c>
      <c r="H390" s="44">
        <f t="shared" ref="H390:H453" si="55">MAX(C390,G390)</f>
        <v>41616853</v>
      </c>
      <c r="I390" s="44">
        <f t="shared" ref="I390:I453" si="56">MAX(F390,C390)</f>
        <v>41616853</v>
      </c>
      <c r="J390" s="68">
        <f t="shared" ref="J390:J453" si="57">D390/E390</f>
        <v>0.83467613468995361</v>
      </c>
      <c r="K390" s="68">
        <f t="shared" ref="K390:K453" si="58">F390/I390</f>
        <v>0.78059789864457074</v>
      </c>
      <c r="L390" s="44">
        <f t="shared" ref="L390:L453" si="59">E390-H390</f>
        <v>0</v>
      </c>
      <c r="M390" s="67">
        <f t="shared" ref="M390:M453" si="60">G390/H390</f>
        <v>0.76606364253443193</v>
      </c>
      <c r="N390" t="str">
        <f t="shared" ref="N390:N453" si="61">IF(G390=H390,999," ")</f>
        <v xml:space="preserve"> </v>
      </c>
      <c r="O390" s="44">
        <f t="shared" ref="O390:O453" si="62">IF((D390-C390)&lt;$O$4,0,(D390-C390))</f>
        <v>0</v>
      </c>
    </row>
    <row r="391" spans="1:15" x14ac:dyDescent="0.3">
      <c r="A391" s="46" t="s">
        <v>809</v>
      </c>
      <c r="B391" t="s">
        <v>2484</v>
      </c>
      <c r="C391" s="44">
        <v>156500</v>
      </c>
      <c r="D391" s="44">
        <v>893727</v>
      </c>
      <c r="E391" s="44">
        <f t="shared" si="54"/>
        <v>893727</v>
      </c>
      <c r="F391" s="44">
        <v>605429</v>
      </c>
      <c r="G391" s="44">
        <v>603276</v>
      </c>
      <c r="H391" s="44">
        <f t="shared" si="55"/>
        <v>603276</v>
      </c>
      <c r="I391" s="44">
        <f t="shared" si="56"/>
        <v>605429</v>
      </c>
      <c r="J391" s="68">
        <f t="shared" si="57"/>
        <v>1</v>
      </c>
      <c r="K391" s="68">
        <f t="shared" si="58"/>
        <v>1</v>
      </c>
      <c r="L391" s="44">
        <f t="shared" si="59"/>
        <v>290451</v>
      </c>
      <c r="M391" s="67">
        <f t="shared" si="60"/>
        <v>1</v>
      </c>
      <c r="N391">
        <f t="shared" si="61"/>
        <v>999</v>
      </c>
      <c r="O391" s="44">
        <f t="shared" si="62"/>
        <v>737227</v>
      </c>
    </row>
    <row r="392" spans="1:15" x14ac:dyDescent="0.3">
      <c r="A392" s="46" t="s">
        <v>813</v>
      </c>
      <c r="B392" t="s">
        <v>1819</v>
      </c>
      <c r="C392" s="44">
        <v>18755668</v>
      </c>
      <c r="D392" s="44">
        <v>19031618</v>
      </c>
      <c r="E392" s="44">
        <f t="shared" si="54"/>
        <v>19031618</v>
      </c>
      <c r="F392" s="44">
        <v>16011371</v>
      </c>
      <c r="G392" s="44">
        <v>15963941</v>
      </c>
      <c r="H392" s="44">
        <f t="shared" si="55"/>
        <v>18755668</v>
      </c>
      <c r="I392" s="44">
        <f t="shared" si="56"/>
        <v>18755668</v>
      </c>
      <c r="J392" s="68">
        <f t="shared" si="57"/>
        <v>1</v>
      </c>
      <c r="K392" s="68">
        <f t="shared" si="58"/>
        <v>0.85368172437260037</v>
      </c>
      <c r="L392" s="44">
        <f t="shared" si="59"/>
        <v>275950</v>
      </c>
      <c r="M392" s="67">
        <f t="shared" si="60"/>
        <v>0.8511528888227281</v>
      </c>
      <c r="N392" t="str">
        <f t="shared" si="61"/>
        <v xml:space="preserve"> </v>
      </c>
      <c r="O392" s="44">
        <f t="shared" si="62"/>
        <v>275950</v>
      </c>
    </row>
    <row r="393" spans="1:15" x14ac:dyDescent="0.3">
      <c r="A393" s="46" t="s">
        <v>791</v>
      </c>
      <c r="B393" t="s">
        <v>1820</v>
      </c>
      <c r="C393" s="44">
        <v>2949039</v>
      </c>
      <c r="D393" s="44">
        <v>5708540</v>
      </c>
      <c r="E393" s="44">
        <f t="shared" si="54"/>
        <v>5708540</v>
      </c>
      <c r="F393" s="44">
        <v>4630419</v>
      </c>
      <c r="G393" s="44">
        <v>4616284</v>
      </c>
      <c r="H393" s="44">
        <f t="shared" si="55"/>
        <v>4616284</v>
      </c>
      <c r="I393" s="44">
        <f t="shared" si="56"/>
        <v>4630419</v>
      </c>
      <c r="J393" s="68">
        <f t="shared" si="57"/>
        <v>1</v>
      </c>
      <c r="K393" s="68">
        <f t="shared" si="58"/>
        <v>1</v>
      </c>
      <c r="L393" s="44">
        <f t="shared" si="59"/>
        <v>1092256</v>
      </c>
      <c r="M393" s="67">
        <f t="shared" si="60"/>
        <v>1</v>
      </c>
      <c r="N393">
        <f t="shared" si="61"/>
        <v>999</v>
      </c>
      <c r="O393" s="44">
        <f t="shared" si="62"/>
        <v>2759501</v>
      </c>
    </row>
    <row r="394" spans="1:15" x14ac:dyDescent="0.3">
      <c r="A394" s="46" t="s">
        <v>787</v>
      </c>
      <c r="B394" t="s">
        <v>2485</v>
      </c>
      <c r="C394" s="44">
        <v>5397093</v>
      </c>
      <c r="D394" s="44">
        <v>4732992</v>
      </c>
      <c r="E394" s="44">
        <f t="shared" si="54"/>
        <v>5397093</v>
      </c>
      <c r="F394" s="44">
        <v>3447189</v>
      </c>
      <c r="G394" s="44">
        <v>3350958</v>
      </c>
      <c r="H394" s="44">
        <f t="shared" si="55"/>
        <v>5397093</v>
      </c>
      <c r="I394" s="44">
        <f t="shared" si="56"/>
        <v>5397093</v>
      </c>
      <c r="J394" s="68">
        <f t="shared" si="57"/>
        <v>0.87695209254315243</v>
      </c>
      <c r="K394" s="68">
        <f t="shared" si="58"/>
        <v>0.63871217338667319</v>
      </c>
      <c r="L394" s="44">
        <f t="shared" si="59"/>
        <v>0</v>
      </c>
      <c r="M394" s="67">
        <f t="shared" si="60"/>
        <v>0.62088201926481534</v>
      </c>
      <c r="N394" t="str">
        <f t="shared" si="61"/>
        <v xml:space="preserve"> </v>
      </c>
      <c r="O394" s="44">
        <f t="shared" si="62"/>
        <v>0</v>
      </c>
    </row>
    <row r="395" spans="1:15" x14ac:dyDescent="0.3">
      <c r="A395" s="46" t="s">
        <v>818</v>
      </c>
      <c r="B395" t="s">
        <v>2486</v>
      </c>
      <c r="C395" s="44">
        <v>23810432</v>
      </c>
      <c r="D395" s="44">
        <v>22884159</v>
      </c>
      <c r="E395" s="44">
        <f t="shared" si="54"/>
        <v>23810432</v>
      </c>
      <c r="F395" s="44">
        <v>21821345</v>
      </c>
      <c r="G395" s="44">
        <v>21399648</v>
      </c>
      <c r="H395" s="44">
        <f t="shared" si="55"/>
        <v>23810432</v>
      </c>
      <c r="I395" s="44">
        <f t="shared" si="56"/>
        <v>23810432</v>
      </c>
      <c r="J395" s="68">
        <f t="shared" si="57"/>
        <v>0.96109801787720606</v>
      </c>
      <c r="K395" s="68">
        <f t="shared" si="58"/>
        <v>0.91646153249130469</v>
      </c>
      <c r="L395" s="44">
        <f t="shared" si="59"/>
        <v>0</v>
      </c>
      <c r="M395" s="67">
        <f t="shared" si="60"/>
        <v>0.89875093404437179</v>
      </c>
      <c r="N395" t="str">
        <f t="shared" si="61"/>
        <v xml:space="preserve"> </v>
      </c>
      <c r="O395" s="44">
        <f t="shared" si="62"/>
        <v>0</v>
      </c>
    </row>
    <row r="396" spans="1:15" x14ac:dyDescent="0.3">
      <c r="A396" s="46" t="s">
        <v>822</v>
      </c>
      <c r="B396" t="s">
        <v>2487</v>
      </c>
      <c r="C396" s="44">
        <v>7942020</v>
      </c>
      <c r="D396" s="44">
        <v>9309875</v>
      </c>
      <c r="E396" s="44">
        <f t="shared" si="54"/>
        <v>9309875</v>
      </c>
      <c r="F396" s="44">
        <v>8075010</v>
      </c>
      <c r="G396" s="44">
        <v>7901137</v>
      </c>
      <c r="H396" s="44">
        <f t="shared" si="55"/>
        <v>7942020</v>
      </c>
      <c r="I396" s="44">
        <f t="shared" si="56"/>
        <v>8075010</v>
      </c>
      <c r="J396" s="68">
        <f t="shared" si="57"/>
        <v>1</v>
      </c>
      <c r="K396" s="68">
        <f t="shared" si="58"/>
        <v>1</v>
      </c>
      <c r="L396" s="44">
        <f t="shared" si="59"/>
        <v>1367855</v>
      </c>
      <c r="M396" s="67">
        <f t="shared" si="60"/>
        <v>0.99485231716868006</v>
      </c>
      <c r="N396" t="str">
        <f t="shared" si="61"/>
        <v xml:space="preserve"> </v>
      </c>
      <c r="O396" s="44">
        <f t="shared" si="62"/>
        <v>1367855</v>
      </c>
    </row>
    <row r="397" spans="1:15" x14ac:dyDescent="0.3">
      <c r="A397" s="46" t="s">
        <v>820</v>
      </c>
      <c r="B397" t="s">
        <v>2488</v>
      </c>
      <c r="C397" s="44">
        <v>11194611</v>
      </c>
      <c r="D397" s="44">
        <v>12534196</v>
      </c>
      <c r="E397" s="44">
        <f t="shared" si="54"/>
        <v>12534196</v>
      </c>
      <c r="F397" s="44">
        <v>10822151</v>
      </c>
      <c r="G397" s="44">
        <v>10622376</v>
      </c>
      <c r="H397" s="44">
        <f t="shared" si="55"/>
        <v>11194611</v>
      </c>
      <c r="I397" s="44">
        <f t="shared" si="56"/>
        <v>11194611</v>
      </c>
      <c r="J397" s="68">
        <f t="shared" si="57"/>
        <v>1</v>
      </c>
      <c r="K397" s="68">
        <f t="shared" si="58"/>
        <v>0.96672863398290476</v>
      </c>
      <c r="L397" s="44">
        <f t="shared" si="59"/>
        <v>1339585</v>
      </c>
      <c r="M397" s="67">
        <f t="shared" si="60"/>
        <v>0.94888299379049434</v>
      </c>
      <c r="N397" t="str">
        <f t="shared" si="61"/>
        <v xml:space="preserve"> </v>
      </c>
      <c r="O397" s="44">
        <f t="shared" si="62"/>
        <v>1339585</v>
      </c>
    </row>
    <row r="398" spans="1:15" x14ac:dyDescent="0.3">
      <c r="A398" s="46" t="s">
        <v>826</v>
      </c>
      <c r="B398" t="s">
        <v>2489</v>
      </c>
      <c r="C398" s="44">
        <v>20209800</v>
      </c>
      <c r="D398" s="44">
        <v>20614306</v>
      </c>
      <c r="E398" s="44">
        <f t="shared" si="54"/>
        <v>20614306</v>
      </c>
      <c r="F398" s="44">
        <v>18287764</v>
      </c>
      <c r="G398" s="44">
        <v>17999389</v>
      </c>
      <c r="H398" s="44">
        <f t="shared" si="55"/>
        <v>20209800</v>
      </c>
      <c r="I398" s="44">
        <f t="shared" si="56"/>
        <v>20209800</v>
      </c>
      <c r="J398" s="68">
        <f t="shared" si="57"/>
        <v>1</v>
      </c>
      <c r="K398" s="68">
        <f t="shared" si="58"/>
        <v>0.90489584261101053</v>
      </c>
      <c r="L398" s="44">
        <f t="shared" si="59"/>
        <v>404506</v>
      </c>
      <c r="M398" s="67">
        <f t="shared" si="60"/>
        <v>0.89062677512889787</v>
      </c>
      <c r="N398" t="str">
        <f t="shared" si="61"/>
        <v xml:space="preserve"> </v>
      </c>
      <c r="O398" s="44">
        <f t="shared" si="62"/>
        <v>404506</v>
      </c>
    </row>
    <row r="399" spans="1:15" x14ac:dyDescent="0.3">
      <c r="A399" s="46" t="s">
        <v>824</v>
      </c>
      <c r="B399" t="s">
        <v>2490</v>
      </c>
      <c r="C399" s="44">
        <v>7477304</v>
      </c>
      <c r="D399" s="44">
        <v>7269007</v>
      </c>
      <c r="E399" s="44">
        <f t="shared" si="54"/>
        <v>7477304</v>
      </c>
      <c r="F399" s="44">
        <v>6582876</v>
      </c>
      <c r="G399" s="44">
        <v>6399047</v>
      </c>
      <c r="H399" s="44">
        <f t="shared" si="55"/>
        <v>7477304</v>
      </c>
      <c r="I399" s="44">
        <f t="shared" si="56"/>
        <v>7477304</v>
      </c>
      <c r="J399" s="68">
        <f t="shared" si="57"/>
        <v>0.97214276696520563</v>
      </c>
      <c r="K399" s="68">
        <f t="shared" si="58"/>
        <v>0.880380950139248</v>
      </c>
      <c r="L399" s="44">
        <f t="shared" si="59"/>
        <v>0</v>
      </c>
      <c r="M399" s="67">
        <f t="shared" si="60"/>
        <v>0.85579601952789397</v>
      </c>
      <c r="N399" t="str">
        <f t="shared" si="61"/>
        <v xml:space="preserve"> </v>
      </c>
      <c r="O399" s="44">
        <f t="shared" si="62"/>
        <v>0</v>
      </c>
    </row>
    <row r="400" spans="1:15" x14ac:dyDescent="0.3">
      <c r="A400" s="46" t="s">
        <v>829</v>
      </c>
      <c r="B400" t="s">
        <v>2491</v>
      </c>
      <c r="C400" s="44">
        <v>18853263</v>
      </c>
      <c r="D400" s="44">
        <v>19723294</v>
      </c>
      <c r="E400" s="44">
        <f t="shared" si="54"/>
        <v>19723294</v>
      </c>
      <c r="F400" s="44">
        <v>17230554</v>
      </c>
      <c r="G400" s="44">
        <v>16807098</v>
      </c>
      <c r="H400" s="44">
        <f t="shared" si="55"/>
        <v>18853263</v>
      </c>
      <c r="I400" s="44">
        <f t="shared" si="56"/>
        <v>18853263</v>
      </c>
      <c r="J400" s="68">
        <f t="shared" si="57"/>
        <v>1</v>
      </c>
      <c r="K400" s="68">
        <f t="shared" si="58"/>
        <v>0.91392954100306134</v>
      </c>
      <c r="L400" s="44">
        <f t="shared" si="59"/>
        <v>870031</v>
      </c>
      <c r="M400" s="67">
        <f t="shared" si="60"/>
        <v>0.89146891973023445</v>
      </c>
      <c r="N400" t="str">
        <f t="shared" si="61"/>
        <v xml:space="preserve"> </v>
      </c>
      <c r="O400" s="44">
        <f t="shared" si="62"/>
        <v>870031</v>
      </c>
    </row>
    <row r="401" spans="1:15" x14ac:dyDescent="0.3">
      <c r="A401" s="46" t="s">
        <v>833</v>
      </c>
      <c r="B401" t="s">
        <v>2492</v>
      </c>
      <c r="C401" s="44">
        <v>41269980</v>
      </c>
      <c r="D401" s="44">
        <v>41053805</v>
      </c>
      <c r="E401" s="44">
        <f t="shared" si="54"/>
        <v>41269980</v>
      </c>
      <c r="F401" s="44">
        <v>35618713</v>
      </c>
      <c r="G401" s="44">
        <v>35318059</v>
      </c>
      <c r="H401" s="44">
        <f t="shared" si="55"/>
        <v>41269980</v>
      </c>
      <c r="I401" s="44">
        <f t="shared" si="56"/>
        <v>41269980</v>
      </c>
      <c r="J401" s="68">
        <f t="shared" si="57"/>
        <v>0.99476193106950861</v>
      </c>
      <c r="K401" s="68">
        <f t="shared" si="58"/>
        <v>0.86306591377073605</v>
      </c>
      <c r="L401" s="44">
        <f t="shared" si="59"/>
        <v>0</v>
      </c>
      <c r="M401" s="67">
        <f t="shared" si="60"/>
        <v>0.85578086056741487</v>
      </c>
      <c r="N401" t="str">
        <f t="shared" si="61"/>
        <v xml:space="preserve"> </v>
      </c>
      <c r="O401" s="44">
        <f t="shared" si="62"/>
        <v>0</v>
      </c>
    </row>
    <row r="402" spans="1:15" x14ac:dyDescent="0.3">
      <c r="A402" s="46" t="s">
        <v>835</v>
      </c>
      <c r="B402" t="s">
        <v>2493</v>
      </c>
      <c r="C402" s="44">
        <v>19291749</v>
      </c>
      <c r="D402" s="44">
        <v>19313292</v>
      </c>
      <c r="E402" s="44">
        <f t="shared" si="54"/>
        <v>19313292</v>
      </c>
      <c r="F402" s="44">
        <v>16674683</v>
      </c>
      <c r="G402" s="44">
        <v>16333106</v>
      </c>
      <c r="H402" s="44">
        <f t="shared" si="55"/>
        <v>19291749</v>
      </c>
      <c r="I402" s="44">
        <f t="shared" si="56"/>
        <v>19291749</v>
      </c>
      <c r="J402" s="68">
        <f t="shared" si="57"/>
        <v>1</v>
      </c>
      <c r="K402" s="68">
        <f t="shared" si="58"/>
        <v>0.86434273014852103</v>
      </c>
      <c r="L402" s="44">
        <f t="shared" si="59"/>
        <v>21543</v>
      </c>
      <c r="M402" s="67">
        <f t="shared" si="60"/>
        <v>0.84663687050873404</v>
      </c>
      <c r="N402" t="str">
        <f t="shared" si="61"/>
        <v xml:space="preserve"> </v>
      </c>
      <c r="O402" s="44">
        <f t="shared" si="62"/>
        <v>21543</v>
      </c>
    </row>
    <row r="403" spans="1:15" x14ac:dyDescent="0.3">
      <c r="A403" s="46" t="s">
        <v>831</v>
      </c>
      <c r="B403" t="s">
        <v>1830</v>
      </c>
      <c r="C403" s="44">
        <v>32969689</v>
      </c>
      <c r="D403" s="44">
        <v>38081030</v>
      </c>
      <c r="E403" s="44">
        <f t="shared" si="54"/>
        <v>38081030</v>
      </c>
      <c r="F403" s="44">
        <v>33128553</v>
      </c>
      <c r="G403" s="44">
        <v>32556041</v>
      </c>
      <c r="H403" s="44">
        <f t="shared" si="55"/>
        <v>32969689</v>
      </c>
      <c r="I403" s="44">
        <f t="shared" si="56"/>
        <v>33128553</v>
      </c>
      <c r="J403" s="68">
        <f t="shared" si="57"/>
        <v>1</v>
      </c>
      <c r="K403" s="68">
        <f t="shared" si="58"/>
        <v>1</v>
      </c>
      <c r="L403" s="44">
        <f t="shared" si="59"/>
        <v>5111341</v>
      </c>
      <c r="M403" s="67">
        <f t="shared" si="60"/>
        <v>0.9874536881436764</v>
      </c>
      <c r="N403" t="str">
        <f t="shared" si="61"/>
        <v xml:space="preserve"> </v>
      </c>
      <c r="O403" s="44">
        <f t="shared" si="62"/>
        <v>5111341</v>
      </c>
    </row>
    <row r="404" spans="1:15" x14ac:dyDescent="0.3">
      <c r="A404" s="46" t="s">
        <v>837</v>
      </c>
      <c r="B404" t="s">
        <v>2494</v>
      </c>
      <c r="C404" s="44">
        <v>21678518</v>
      </c>
      <c r="D404" s="44">
        <v>25463324</v>
      </c>
      <c r="E404" s="44">
        <f t="shared" si="54"/>
        <v>25463324</v>
      </c>
      <c r="F404" s="44">
        <v>21624766</v>
      </c>
      <c r="G404" s="44">
        <v>21241693</v>
      </c>
      <c r="H404" s="44">
        <f t="shared" si="55"/>
        <v>21678518</v>
      </c>
      <c r="I404" s="44">
        <f t="shared" si="56"/>
        <v>21678518</v>
      </c>
      <c r="J404" s="68">
        <f t="shared" si="57"/>
        <v>1</v>
      </c>
      <c r="K404" s="68">
        <f t="shared" si="58"/>
        <v>0.99752049471278437</v>
      </c>
      <c r="L404" s="44">
        <f t="shared" si="59"/>
        <v>3784806</v>
      </c>
      <c r="M404" s="67">
        <f t="shared" si="60"/>
        <v>0.97984986796606666</v>
      </c>
      <c r="N404" t="str">
        <f t="shared" si="61"/>
        <v xml:space="preserve"> </v>
      </c>
      <c r="O404" s="44">
        <f t="shared" si="62"/>
        <v>3784806</v>
      </c>
    </row>
    <row r="405" spans="1:15" x14ac:dyDescent="0.3">
      <c r="A405" s="46" t="s">
        <v>839</v>
      </c>
      <c r="B405" t="s">
        <v>2495</v>
      </c>
      <c r="C405" s="44">
        <v>35258837</v>
      </c>
      <c r="D405" s="44">
        <v>25076854</v>
      </c>
      <c r="E405" s="44">
        <f t="shared" si="54"/>
        <v>35258837</v>
      </c>
      <c r="F405" s="44">
        <v>19822768</v>
      </c>
      <c r="G405" s="44">
        <v>18673602</v>
      </c>
      <c r="H405" s="44">
        <f t="shared" si="55"/>
        <v>35258837</v>
      </c>
      <c r="I405" s="44">
        <f t="shared" si="56"/>
        <v>35258837</v>
      </c>
      <c r="J405" s="68">
        <f t="shared" si="57"/>
        <v>0.71122181369737181</v>
      </c>
      <c r="K405" s="68">
        <f t="shared" si="58"/>
        <v>0.56220708584347234</v>
      </c>
      <c r="L405" s="44">
        <f t="shared" si="59"/>
        <v>0</v>
      </c>
      <c r="M405" s="67">
        <f t="shared" si="60"/>
        <v>0.52961480266634997</v>
      </c>
      <c r="N405" t="str">
        <f t="shared" si="61"/>
        <v xml:space="preserve"> </v>
      </c>
      <c r="O405" s="44">
        <f t="shared" si="62"/>
        <v>0</v>
      </c>
    </row>
    <row r="406" spans="1:15" x14ac:dyDescent="0.3">
      <c r="A406" s="46" t="s">
        <v>843</v>
      </c>
      <c r="B406" t="s">
        <v>2496</v>
      </c>
      <c r="C406" s="44">
        <v>11949579</v>
      </c>
      <c r="D406" s="44">
        <v>13034388</v>
      </c>
      <c r="E406" s="44">
        <f t="shared" si="54"/>
        <v>13034388</v>
      </c>
      <c r="F406" s="44">
        <v>11380500</v>
      </c>
      <c r="G406" s="44">
        <v>11207157</v>
      </c>
      <c r="H406" s="44">
        <f t="shared" si="55"/>
        <v>11949579</v>
      </c>
      <c r="I406" s="44">
        <f t="shared" si="56"/>
        <v>11949579</v>
      </c>
      <c r="J406" s="68">
        <f t="shared" si="57"/>
        <v>1</v>
      </c>
      <c r="K406" s="68">
        <f t="shared" si="58"/>
        <v>0.95237664858318438</v>
      </c>
      <c r="L406" s="44">
        <f t="shared" si="59"/>
        <v>1084809</v>
      </c>
      <c r="M406" s="67">
        <f t="shared" si="60"/>
        <v>0.93787044715131807</v>
      </c>
      <c r="N406" t="str">
        <f t="shared" si="61"/>
        <v xml:space="preserve"> </v>
      </c>
      <c r="O406" s="44">
        <f t="shared" si="62"/>
        <v>1084809</v>
      </c>
    </row>
    <row r="407" spans="1:15" x14ac:dyDescent="0.3">
      <c r="A407" s="46" t="s">
        <v>845</v>
      </c>
      <c r="B407" t="s">
        <v>2497</v>
      </c>
      <c r="C407" s="44">
        <v>9234965</v>
      </c>
      <c r="D407" s="44">
        <v>13177323</v>
      </c>
      <c r="E407" s="44">
        <f t="shared" si="54"/>
        <v>13177323</v>
      </c>
      <c r="F407" s="44">
        <v>11506167</v>
      </c>
      <c r="G407" s="44">
        <v>11272228</v>
      </c>
      <c r="H407" s="44">
        <f t="shared" si="55"/>
        <v>11272228</v>
      </c>
      <c r="I407" s="44">
        <f t="shared" si="56"/>
        <v>11506167</v>
      </c>
      <c r="J407" s="68">
        <f t="shared" si="57"/>
        <v>1</v>
      </c>
      <c r="K407" s="68">
        <f t="shared" si="58"/>
        <v>1</v>
      </c>
      <c r="L407" s="44">
        <f t="shared" si="59"/>
        <v>1905095</v>
      </c>
      <c r="M407" s="67">
        <f t="shared" si="60"/>
        <v>1</v>
      </c>
      <c r="N407">
        <f t="shared" si="61"/>
        <v>999</v>
      </c>
      <c r="O407" s="44">
        <f t="shared" si="62"/>
        <v>3942358</v>
      </c>
    </row>
    <row r="408" spans="1:15" x14ac:dyDescent="0.3">
      <c r="A408" s="46" t="s">
        <v>841</v>
      </c>
      <c r="B408" t="s">
        <v>2498</v>
      </c>
      <c r="C408" s="44">
        <v>15218871</v>
      </c>
      <c r="D408" s="44">
        <v>21804851</v>
      </c>
      <c r="E408" s="44">
        <f t="shared" si="54"/>
        <v>21804851</v>
      </c>
      <c r="F408" s="44">
        <v>19036552</v>
      </c>
      <c r="G408" s="44">
        <v>18548129</v>
      </c>
      <c r="H408" s="44">
        <f t="shared" si="55"/>
        <v>18548129</v>
      </c>
      <c r="I408" s="44">
        <f t="shared" si="56"/>
        <v>19036552</v>
      </c>
      <c r="J408" s="68">
        <f t="shared" si="57"/>
        <v>1</v>
      </c>
      <c r="K408" s="68">
        <f t="shared" si="58"/>
        <v>1</v>
      </c>
      <c r="L408" s="44">
        <f t="shared" si="59"/>
        <v>3256722</v>
      </c>
      <c r="M408" s="67">
        <f t="shared" si="60"/>
        <v>1</v>
      </c>
      <c r="N408">
        <f t="shared" si="61"/>
        <v>999</v>
      </c>
      <c r="O408" s="44">
        <f t="shared" si="62"/>
        <v>6585980</v>
      </c>
    </row>
    <row r="409" spans="1:15" x14ac:dyDescent="0.3">
      <c r="A409" s="46" t="s">
        <v>854</v>
      </c>
      <c r="B409" t="s">
        <v>1836</v>
      </c>
      <c r="C409" s="44">
        <v>4471261</v>
      </c>
      <c r="D409" s="44">
        <v>5566324</v>
      </c>
      <c r="E409" s="44">
        <f t="shared" si="54"/>
        <v>5566324</v>
      </c>
      <c r="F409" s="44">
        <v>4873122</v>
      </c>
      <c r="G409" s="44">
        <v>4744915</v>
      </c>
      <c r="H409" s="44">
        <f t="shared" si="55"/>
        <v>4744915</v>
      </c>
      <c r="I409" s="44">
        <f t="shared" si="56"/>
        <v>4873122</v>
      </c>
      <c r="J409" s="68">
        <f t="shared" si="57"/>
        <v>1</v>
      </c>
      <c r="K409" s="68">
        <f t="shared" si="58"/>
        <v>1</v>
      </c>
      <c r="L409" s="44">
        <f t="shared" si="59"/>
        <v>821409</v>
      </c>
      <c r="M409" s="67">
        <f t="shared" si="60"/>
        <v>1</v>
      </c>
      <c r="N409">
        <f t="shared" si="61"/>
        <v>999</v>
      </c>
      <c r="O409" s="44">
        <f t="shared" si="62"/>
        <v>1095063</v>
      </c>
    </row>
    <row r="410" spans="1:15" x14ac:dyDescent="0.3">
      <c r="A410" s="46" t="s">
        <v>852</v>
      </c>
      <c r="B410" t="s">
        <v>2499</v>
      </c>
      <c r="C410" s="44">
        <v>3017919</v>
      </c>
      <c r="D410" s="44">
        <v>5940772</v>
      </c>
      <c r="E410" s="44">
        <f t="shared" si="54"/>
        <v>5940772</v>
      </c>
      <c r="F410" s="44">
        <v>5295485</v>
      </c>
      <c r="G410" s="44">
        <v>5238820</v>
      </c>
      <c r="H410" s="44">
        <f t="shared" si="55"/>
        <v>5238820</v>
      </c>
      <c r="I410" s="44">
        <f t="shared" si="56"/>
        <v>5295485</v>
      </c>
      <c r="J410" s="68">
        <f t="shared" si="57"/>
        <v>1</v>
      </c>
      <c r="K410" s="68">
        <f t="shared" si="58"/>
        <v>1</v>
      </c>
      <c r="L410" s="44">
        <f t="shared" si="59"/>
        <v>701952</v>
      </c>
      <c r="M410" s="67">
        <f t="shared" si="60"/>
        <v>1</v>
      </c>
      <c r="N410">
        <f t="shared" si="61"/>
        <v>999</v>
      </c>
      <c r="O410" s="44">
        <f t="shared" si="62"/>
        <v>2922853</v>
      </c>
    </row>
    <row r="411" spans="1:15" x14ac:dyDescent="0.3">
      <c r="A411" s="46" t="s">
        <v>856</v>
      </c>
      <c r="B411" t="s">
        <v>2500</v>
      </c>
      <c r="C411" s="44">
        <v>3743029</v>
      </c>
      <c r="D411" s="44">
        <v>4835804</v>
      </c>
      <c r="E411" s="44">
        <f t="shared" si="54"/>
        <v>4835804</v>
      </c>
      <c r="F411" s="44">
        <v>4343955</v>
      </c>
      <c r="G411" s="44">
        <v>4236702</v>
      </c>
      <c r="H411" s="44">
        <f t="shared" si="55"/>
        <v>4236702</v>
      </c>
      <c r="I411" s="44">
        <f t="shared" si="56"/>
        <v>4343955</v>
      </c>
      <c r="J411" s="68">
        <f t="shared" si="57"/>
        <v>1</v>
      </c>
      <c r="K411" s="68">
        <f t="shared" si="58"/>
        <v>1</v>
      </c>
      <c r="L411" s="44">
        <f t="shared" si="59"/>
        <v>599102</v>
      </c>
      <c r="M411" s="67">
        <f t="shared" si="60"/>
        <v>1</v>
      </c>
      <c r="N411">
        <f t="shared" si="61"/>
        <v>999</v>
      </c>
      <c r="O411" s="44">
        <f t="shared" si="62"/>
        <v>1092775</v>
      </c>
    </row>
    <row r="412" spans="1:15" x14ac:dyDescent="0.3">
      <c r="A412" s="46" t="s">
        <v>868</v>
      </c>
      <c r="B412" t="s">
        <v>2501</v>
      </c>
      <c r="C412" s="44">
        <v>4177729</v>
      </c>
      <c r="D412" s="44">
        <v>4160710</v>
      </c>
      <c r="E412" s="44">
        <f t="shared" si="54"/>
        <v>4177729</v>
      </c>
      <c r="F412" s="44">
        <v>3545307</v>
      </c>
      <c r="G412" s="44">
        <v>3470146</v>
      </c>
      <c r="H412" s="44">
        <f t="shared" si="55"/>
        <v>4177729</v>
      </c>
      <c r="I412" s="44">
        <f t="shared" si="56"/>
        <v>4177729</v>
      </c>
      <c r="J412" s="68">
        <f t="shared" si="57"/>
        <v>0.9959262556283569</v>
      </c>
      <c r="K412" s="68">
        <f t="shared" si="58"/>
        <v>0.84862062618231104</v>
      </c>
      <c r="L412" s="44">
        <f t="shared" si="59"/>
        <v>0</v>
      </c>
      <c r="M412" s="67">
        <f t="shared" si="60"/>
        <v>0.83062975123565941</v>
      </c>
      <c r="N412" t="str">
        <f t="shared" si="61"/>
        <v xml:space="preserve"> </v>
      </c>
      <c r="O412" s="44">
        <f t="shared" si="62"/>
        <v>0</v>
      </c>
    </row>
    <row r="413" spans="1:15" x14ac:dyDescent="0.3">
      <c r="A413" s="46" t="s">
        <v>858</v>
      </c>
      <c r="B413" t="s">
        <v>2502</v>
      </c>
      <c r="C413" s="44">
        <v>2833442</v>
      </c>
      <c r="D413" s="44">
        <v>4746995</v>
      </c>
      <c r="E413" s="44">
        <f t="shared" si="54"/>
        <v>4746995</v>
      </c>
      <c r="F413" s="44">
        <v>4233595</v>
      </c>
      <c r="G413" s="44">
        <v>4178174</v>
      </c>
      <c r="H413" s="44">
        <f t="shared" si="55"/>
        <v>4178174</v>
      </c>
      <c r="I413" s="44">
        <f t="shared" si="56"/>
        <v>4233595</v>
      </c>
      <c r="J413" s="68">
        <f t="shared" si="57"/>
        <v>1</v>
      </c>
      <c r="K413" s="68">
        <f t="shared" si="58"/>
        <v>1</v>
      </c>
      <c r="L413" s="44">
        <f t="shared" si="59"/>
        <v>568821</v>
      </c>
      <c r="M413" s="67">
        <f t="shared" si="60"/>
        <v>1</v>
      </c>
      <c r="N413">
        <f t="shared" si="61"/>
        <v>999</v>
      </c>
      <c r="O413" s="44">
        <f t="shared" si="62"/>
        <v>1913553</v>
      </c>
    </row>
    <row r="414" spans="1:15" x14ac:dyDescent="0.3">
      <c r="A414" s="46" t="s">
        <v>860</v>
      </c>
      <c r="B414" t="s">
        <v>2503</v>
      </c>
      <c r="C414" s="44">
        <v>4295018</v>
      </c>
      <c r="D414" s="44">
        <v>5321715</v>
      </c>
      <c r="E414" s="44">
        <f t="shared" si="54"/>
        <v>5321715</v>
      </c>
      <c r="F414" s="44">
        <v>4726188</v>
      </c>
      <c r="G414" s="44">
        <v>4601952</v>
      </c>
      <c r="H414" s="44">
        <f t="shared" si="55"/>
        <v>4601952</v>
      </c>
      <c r="I414" s="44">
        <f t="shared" si="56"/>
        <v>4726188</v>
      </c>
      <c r="J414" s="68">
        <f t="shared" si="57"/>
        <v>1</v>
      </c>
      <c r="K414" s="68">
        <f t="shared" si="58"/>
        <v>1</v>
      </c>
      <c r="L414" s="44">
        <f t="shared" si="59"/>
        <v>719763</v>
      </c>
      <c r="M414" s="67">
        <f t="shared" si="60"/>
        <v>1</v>
      </c>
      <c r="N414">
        <f t="shared" si="61"/>
        <v>999</v>
      </c>
      <c r="O414" s="44">
        <f t="shared" si="62"/>
        <v>1026697</v>
      </c>
    </row>
    <row r="415" spans="1:15" x14ac:dyDescent="0.3">
      <c r="A415" s="46" t="s">
        <v>862</v>
      </c>
      <c r="B415" t="s">
        <v>2504</v>
      </c>
      <c r="C415" s="44">
        <v>11341112</v>
      </c>
      <c r="D415" s="44">
        <v>12690714</v>
      </c>
      <c r="E415" s="44">
        <f t="shared" si="54"/>
        <v>12690714</v>
      </c>
      <c r="F415" s="44">
        <v>11108343</v>
      </c>
      <c r="G415" s="44">
        <v>11027116</v>
      </c>
      <c r="H415" s="44">
        <f t="shared" si="55"/>
        <v>11341112</v>
      </c>
      <c r="I415" s="44">
        <f t="shared" si="56"/>
        <v>11341112</v>
      </c>
      <c r="J415" s="68">
        <f t="shared" si="57"/>
        <v>1</v>
      </c>
      <c r="K415" s="68">
        <f t="shared" si="58"/>
        <v>0.97947564577441792</v>
      </c>
      <c r="L415" s="44">
        <f t="shared" si="59"/>
        <v>1349602</v>
      </c>
      <c r="M415" s="67">
        <f t="shared" si="60"/>
        <v>0.97231347331725493</v>
      </c>
      <c r="N415" t="str">
        <f t="shared" si="61"/>
        <v xml:space="preserve"> </v>
      </c>
      <c r="O415" s="44">
        <f t="shared" si="62"/>
        <v>1349602</v>
      </c>
    </row>
    <row r="416" spans="1:15" x14ac:dyDescent="0.3">
      <c r="A416" s="46" t="s">
        <v>864</v>
      </c>
      <c r="B416" t="s">
        <v>1843</v>
      </c>
      <c r="C416" s="44">
        <v>8444750</v>
      </c>
      <c r="D416" s="44">
        <v>11651277</v>
      </c>
      <c r="E416" s="44">
        <f t="shared" si="54"/>
        <v>11651277</v>
      </c>
      <c r="F416" s="44">
        <v>9839823</v>
      </c>
      <c r="G416" s="44">
        <v>9645542</v>
      </c>
      <c r="H416" s="44">
        <f t="shared" si="55"/>
        <v>9645542</v>
      </c>
      <c r="I416" s="44">
        <f t="shared" si="56"/>
        <v>9839823</v>
      </c>
      <c r="J416" s="68">
        <f t="shared" si="57"/>
        <v>1</v>
      </c>
      <c r="K416" s="68">
        <f t="shared" si="58"/>
        <v>1</v>
      </c>
      <c r="L416" s="44">
        <f t="shared" si="59"/>
        <v>2005735</v>
      </c>
      <c r="M416" s="67">
        <f t="shared" si="60"/>
        <v>1</v>
      </c>
      <c r="N416">
        <f t="shared" si="61"/>
        <v>999</v>
      </c>
      <c r="O416" s="44">
        <f t="shared" si="62"/>
        <v>3206527</v>
      </c>
    </row>
    <row r="417" spans="1:15" x14ac:dyDescent="0.3">
      <c r="A417" s="46" t="s">
        <v>850</v>
      </c>
      <c r="B417" t="s">
        <v>2505</v>
      </c>
      <c r="C417" s="44">
        <v>2978732</v>
      </c>
      <c r="D417" s="44">
        <v>4851284</v>
      </c>
      <c r="E417" s="44">
        <f t="shared" si="54"/>
        <v>4851284</v>
      </c>
      <c r="F417" s="44">
        <v>4381994</v>
      </c>
      <c r="G417" s="44">
        <v>4369933</v>
      </c>
      <c r="H417" s="44">
        <f t="shared" si="55"/>
        <v>4369933</v>
      </c>
      <c r="I417" s="44">
        <f t="shared" si="56"/>
        <v>4381994</v>
      </c>
      <c r="J417" s="68">
        <f t="shared" si="57"/>
        <v>1</v>
      </c>
      <c r="K417" s="68">
        <f t="shared" si="58"/>
        <v>1</v>
      </c>
      <c r="L417" s="44">
        <f t="shared" si="59"/>
        <v>481351</v>
      </c>
      <c r="M417" s="67">
        <f t="shared" si="60"/>
        <v>1</v>
      </c>
      <c r="N417">
        <f t="shared" si="61"/>
        <v>999</v>
      </c>
      <c r="O417" s="44">
        <f t="shared" si="62"/>
        <v>1872552</v>
      </c>
    </row>
    <row r="418" spans="1:15" x14ac:dyDescent="0.3">
      <c r="A418" s="46" t="s">
        <v>866</v>
      </c>
      <c r="B418" t="s">
        <v>1845</v>
      </c>
      <c r="C418" s="44">
        <v>4572798</v>
      </c>
      <c r="D418" s="44">
        <v>6122772</v>
      </c>
      <c r="E418" s="44">
        <f t="shared" si="54"/>
        <v>6122772</v>
      </c>
      <c r="F418" s="44">
        <v>5258912</v>
      </c>
      <c r="G418" s="44">
        <v>5167243</v>
      </c>
      <c r="H418" s="44">
        <f t="shared" si="55"/>
        <v>5167243</v>
      </c>
      <c r="I418" s="44">
        <f t="shared" si="56"/>
        <v>5258912</v>
      </c>
      <c r="J418" s="68">
        <f t="shared" si="57"/>
        <v>1</v>
      </c>
      <c r="K418" s="68">
        <f t="shared" si="58"/>
        <v>1</v>
      </c>
      <c r="L418" s="44">
        <f t="shared" si="59"/>
        <v>955529</v>
      </c>
      <c r="M418" s="67">
        <f t="shared" si="60"/>
        <v>1</v>
      </c>
      <c r="N418">
        <f t="shared" si="61"/>
        <v>999</v>
      </c>
      <c r="O418" s="44">
        <f t="shared" si="62"/>
        <v>1549974</v>
      </c>
    </row>
    <row r="419" spans="1:15" x14ac:dyDescent="0.3">
      <c r="A419" s="46" t="s">
        <v>848</v>
      </c>
      <c r="B419" t="s">
        <v>1846</v>
      </c>
      <c r="C419" s="44">
        <v>3376585</v>
      </c>
      <c r="D419" s="44">
        <v>5885957</v>
      </c>
      <c r="E419" s="44">
        <f t="shared" si="54"/>
        <v>5885957</v>
      </c>
      <c r="F419" s="44">
        <v>5330457</v>
      </c>
      <c r="G419" s="44">
        <v>5315895</v>
      </c>
      <c r="H419" s="44">
        <f t="shared" si="55"/>
        <v>5315895</v>
      </c>
      <c r="I419" s="44">
        <f t="shared" si="56"/>
        <v>5330457</v>
      </c>
      <c r="J419" s="68">
        <f t="shared" si="57"/>
        <v>1</v>
      </c>
      <c r="K419" s="68">
        <f t="shared" si="58"/>
        <v>1</v>
      </c>
      <c r="L419" s="44">
        <f t="shared" si="59"/>
        <v>570062</v>
      </c>
      <c r="M419" s="67">
        <f t="shared" si="60"/>
        <v>1</v>
      </c>
      <c r="N419">
        <f t="shared" si="61"/>
        <v>999</v>
      </c>
      <c r="O419" s="44">
        <f t="shared" si="62"/>
        <v>2509372</v>
      </c>
    </row>
    <row r="420" spans="1:15" x14ac:dyDescent="0.3">
      <c r="A420" s="46" t="s">
        <v>870</v>
      </c>
      <c r="B420" t="s">
        <v>2506</v>
      </c>
      <c r="C420" s="44">
        <v>4509092</v>
      </c>
      <c r="D420" s="44">
        <v>4589326</v>
      </c>
      <c r="E420" s="44">
        <f t="shared" si="54"/>
        <v>4589326</v>
      </c>
      <c r="F420" s="44">
        <v>3996869</v>
      </c>
      <c r="G420" s="44">
        <v>3868533</v>
      </c>
      <c r="H420" s="44">
        <f t="shared" si="55"/>
        <v>4509092</v>
      </c>
      <c r="I420" s="44">
        <f t="shared" si="56"/>
        <v>4509092</v>
      </c>
      <c r="J420" s="68">
        <f t="shared" si="57"/>
        <v>1</v>
      </c>
      <c r="K420" s="68">
        <f t="shared" si="58"/>
        <v>0.88640218474140686</v>
      </c>
      <c r="L420" s="44">
        <f t="shared" si="59"/>
        <v>80234</v>
      </c>
      <c r="M420" s="67">
        <f t="shared" si="60"/>
        <v>0.85794057872405349</v>
      </c>
      <c r="N420" t="str">
        <f t="shared" si="61"/>
        <v xml:space="preserve"> </v>
      </c>
      <c r="O420" s="44">
        <f t="shared" si="62"/>
        <v>80234</v>
      </c>
    </row>
    <row r="421" spans="1:15" x14ac:dyDescent="0.3">
      <c r="A421" s="46" t="s">
        <v>881</v>
      </c>
      <c r="B421" t="s">
        <v>2507</v>
      </c>
      <c r="C421" s="44">
        <v>20831608</v>
      </c>
      <c r="D421" s="44">
        <v>24764748</v>
      </c>
      <c r="E421" s="44">
        <f t="shared" si="54"/>
        <v>24764748</v>
      </c>
      <c r="F421" s="44">
        <v>20005779</v>
      </c>
      <c r="G421" s="44">
        <v>19813401</v>
      </c>
      <c r="H421" s="44">
        <f t="shared" si="55"/>
        <v>20831608</v>
      </c>
      <c r="I421" s="44">
        <f t="shared" si="56"/>
        <v>20831608</v>
      </c>
      <c r="J421" s="68">
        <f t="shared" si="57"/>
        <v>1</v>
      </c>
      <c r="K421" s="68">
        <f t="shared" si="58"/>
        <v>0.96035692491909408</v>
      </c>
      <c r="L421" s="44">
        <f t="shared" si="59"/>
        <v>3933140</v>
      </c>
      <c r="M421" s="67">
        <f t="shared" si="60"/>
        <v>0.95112201612088709</v>
      </c>
      <c r="N421" t="str">
        <f t="shared" si="61"/>
        <v xml:space="preserve"> </v>
      </c>
      <c r="O421" s="44">
        <f t="shared" si="62"/>
        <v>3933140</v>
      </c>
    </row>
    <row r="422" spans="1:15" x14ac:dyDescent="0.3">
      <c r="A422" s="46" t="s">
        <v>875</v>
      </c>
      <c r="B422" t="s">
        <v>2508</v>
      </c>
      <c r="C422" s="44">
        <v>23584952</v>
      </c>
      <c r="D422" s="44">
        <v>21447323</v>
      </c>
      <c r="E422" s="44">
        <f t="shared" si="54"/>
        <v>23584952</v>
      </c>
      <c r="F422" s="44">
        <v>17161811</v>
      </c>
      <c r="G422" s="44">
        <v>17030403</v>
      </c>
      <c r="H422" s="44">
        <f t="shared" si="55"/>
        <v>23584952</v>
      </c>
      <c r="I422" s="44">
        <f t="shared" si="56"/>
        <v>23584952</v>
      </c>
      <c r="J422" s="68">
        <f t="shared" si="57"/>
        <v>0.90936470848022077</v>
      </c>
      <c r="K422" s="68">
        <f t="shared" si="58"/>
        <v>0.72765935669489601</v>
      </c>
      <c r="L422" s="44">
        <f t="shared" si="59"/>
        <v>0</v>
      </c>
      <c r="M422" s="67">
        <f t="shared" si="60"/>
        <v>0.722087668442149</v>
      </c>
      <c r="N422" t="str">
        <f t="shared" si="61"/>
        <v xml:space="preserve"> </v>
      </c>
      <c r="O422" s="44">
        <f t="shared" si="62"/>
        <v>0</v>
      </c>
    </row>
    <row r="423" spans="1:15" x14ac:dyDescent="0.3">
      <c r="A423" s="46" t="s">
        <v>879</v>
      </c>
      <c r="B423" t="s">
        <v>2509</v>
      </c>
      <c r="C423" s="44">
        <v>2316117</v>
      </c>
      <c r="D423" s="44">
        <v>2241126</v>
      </c>
      <c r="E423" s="44">
        <f t="shared" si="54"/>
        <v>2316117</v>
      </c>
      <c r="F423" s="44">
        <v>1729128</v>
      </c>
      <c r="G423" s="44">
        <v>1667057</v>
      </c>
      <c r="H423" s="44">
        <f t="shared" si="55"/>
        <v>2316117</v>
      </c>
      <c r="I423" s="44">
        <f t="shared" si="56"/>
        <v>2316117</v>
      </c>
      <c r="J423" s="68">
        <f t="shared" si="57"/>
        <v>0.96762210199225684</v>
      </c>
      <c r="K423" s="68">
        <f t="shared" si="58"/>
        <v>0.74656332128299219</v>
      </c>
      <c r="L423" s="44">
        <f t="shared" si="59"/>
        <v>0</v>
      </c>
      <c r="M423" s="67">
        <f t="shared" si="60"/>
        <v>0.71976372523495147</v>
      </c>
      <c r="N423" t="str">
        <f t="shared" si="61"/>
        <v xml:space="preserve"> </v>
      </c>
      <c r="O423" s="44">
        <f t="shared" si="62"/>
        <v>0</v>
      </c>
    </row>
    <row r="424" spans="1:15" x14ac:dyDescent="0.3">
      <c r="A424" s="46" t="s">
        <v>877</v>
      </c>
      <c r="B424" t="s">
        <v>2510</v>
      </c>
      <c r="C424" s="44">
        <v>134000</v>
      </c>
      <c r="D424" s="44">
        <v>781719</v>
      </c>
      <c r="E424" s="44">
        <f t="shared" si="54"/>
        <v>781719</v>
      </c>
      <c r="F424" s="44">
        <v>561505</v>
      </c>
      <c r="G424" s="44">
        <v>541832</v>
      </c>
      <c r="H424" s="44">
        <f t="shared" si="55"/>
        <v>541832</v>
      </c>
      <c r="I424" s="44">
        <f t="shared" si="56"/>
        <v>561505</v>
      </c>
      <c r="J424" s="68">
        <f t="shared" si="57"/>
        <v>1</v>
      </c>
      <c r="K424" s="68">
        <f t="shared" si="58"/>
        <v>1</v>
      </c>
      <c r="L424" s="44">
        <f t="shared" si="59"/>
        <v>239887</v>
      </c>
      <c r="M424" s="67">
        <f t="shared" si="60"/>
        <v>1</v>
      </c>
      <c r="N424">
        <f t="shared" si="61"/>
        <v>999</v>
      </c>
      <c r="O424" s="44">
        <f t="shared" si="62"/>
        <v>647719</v>
      </c>
    </row>
    <row r="425" spans="1:15" x14ac:dyDescent="0.3">
      <c r="A425" s="46" t="s">
        <v>883</v>
      </c>
      <c r="B425" t="s">
        <v>2511</v>
      </c>
      <c r="C425" s="44">
        <v>8031408</v>
      </c>
      <c r="D425" s="44">
        <v>7955561</v>
      </c>
      <c r="E425" s="44">
        <f t="shared" si="54"/>
        <v>8031408</v>
      </c>
      <c r="F425" s="44">
        <v>5666691</v>
      </c>
      <c r="G425" s="44">
        <v>5119710</v>
      </c>
      <c r="H425" s="44">
        <f t="shared" si="55"/>
        <v>8031408</v>
      </c>
      <c r="I425" s="44">
        <f t="shared" si="56"/>
        <v>8031408</v>
      </c>
      <c r="J425" s="68">
        <f t="shared" si="57"/>
        <v>0.99055620135348621</v>
      </c>
      <c r="K425" s="68">
        <f t="shared" si="58"/>
        <v>0.70556632162131472</v>
      </c>
      <c r="L425" s="44">
        <f t="shared" si="59"/>
        <v>0</v>
      </c>
      <c r="M425" s="67">
        <f t="shared" si="60"/>
        <v>0.63746107780852379</v>
      </c>
      <c r="N425" t="str">
        <f t="shared" si="61"/>
        <v xml:space="preserve"> </v>
      </c>
      <c r="O425" s="44">
        <f t="shared" si="62"/>
        <v>0</v>
      </c>
    </row>
    <row r="426" spans="1:15" x14ac:dyDescent="0.3">
      <c r="A426" s="46" t="s">
        <v>873</v>
      </c>
      <c r="B426" t="s">
        <v>2512</v>
      </c>
      <c r="C426" s="44">
        <v>15436710</v>
      </c>
      <c r="D426" s="44">
        <v>12800326</v>
      </c>
      <c r="E426" s="44">
        <f t="shared" si="54"/>
        <v>15436710</v>
      </c>
      <c r="F426" s="44">
        <v>10097735</v>
      </c>
      <c r="G426" s="44">
        <v>9846587</v>
      </c>
      <c r="H426" s="44">
        <f t="shared" si="55"/>
        <v>15436710</v>
      </c>
      <c r="I426" s="44">
        <f t="shared" si="56"/>
        <v>15436710</v>
      </c>
      <c r="J426" s="68">
        <f t="shared" si="57"/>
        <v>0.82921334921754697</v>
      </c>
      <c r="K426" s="68">
        <f t="shared" si="58"/>
        <v>0.65413776640229682</v>
      </c>
      <c r="L426" s="44">
        <f t="shared" si="59"/>
        <v>0</v>
      </c>
      <c r="M426" s="67">
        <f t="shared" si="60"/>
        <v>0.63786823746769872</v>
      </c>
      <c r="N426" t="str">
        <f t="shared" si="61"/>
        <v xml:space="preserve"> </v>
      </c>
      <c r="O426" s="44">
        <f t="shared" si="62"/>
        <v>0</v>
      </c>
    </row>
    <row r="427" spans="1:15" x14ac:dyDescent="0.3">
      <c r="A427" s="46" t="s">
        <v>888</v>
      </c>
      <c r="B427" t="s">
        <v>2513</v>
      </c>
      <c r="C427" s="44">
        <v>5594439</v>
      </c>
      <c r="D427" s="44">
        <v>8762385</v>
      </c>
      <c r="E427" s="44">
        <f t="shared" si="54"/>
        <v>8762385</v>
      </c>
      <c r="F427" s="44">
        <v>7986561</v>
      </c>
      <c r="G427" s="44">
        <v>7934813</v>
      </c>
      <c r="H427" s="44">
        <f t="shared" si="55"/>
        <v>7934813</v>
      </c>
      <c r="I427" s="44">
        <f t="shared" si="56"/>
        <v>7986561</v>
      </c>
      <c r="J427" s="68">
        <f t="shared" si="57"/>
        <v>1</v>
      </c>
      <c r="K427" s="68">
        <f t="shared" si="58"/>
        <v>1</v>
      </c>
      <c r="L427" s="44">
        <f t="shared" si="59"/>
        <v>827572</v>
      </c>
      <c r="M427" s="67">
        <f t="shared" si="60"/>
        <v>1</v>
      </c>
      <c r="N427">
        <f t="shared" si="61"/>
        <v>999</v>
      </c>
      <c r="O427" s="44">
        <f t="shared" si="62"/>
        <v>3167946</v>
      </c>
    </row>
    <row r="428" spans="1:15" x14ac:dyDescent="0.3">
      <c r="A428" s="46" t="s">
        <v>890</v>
      </c>
      <c r="B428" t="s">
        <v>1855</v>
      </c>
      <c r="C428" s="44">
        <v>7212274</v>
      </c>
      <c r="D428" s="44">
        <v>7524163</v>
      </c>
      <c r="E428" s="44">
        <f t="shared" si="54"/>
        <v>7524163</v>
      </c>
      <c r="F428" s="44">
        <v>6667282</v>
      </c>
      <c r="G428" s="44">
        <v>6565807</v>
      </c>
      <c r="H428" s="44">
        <f t="shared" si="55"/>
        <v>7212274</v>
      </c>
      <c r="I428" s="44">
        <f t="shared" si="56"/>
        <v>7212274</v>
      </c>
      <c r="J428" s="68">
        <f t="shared" si="57"/>
        <v>1</v>
      </c>
      <c r="K428" s="68">
        <f t="shared" si="58"/>
        <v>0.92443548317770508</v>
      </c>
      <c r="L428" s="44">
        <f t="shared" si="59"/>
        <v>311889</v>
      </c>
      <c r="M428" s="67">
        <f t="shared" si="60"/>
        <v>0.91036571821869217</v>
      </c>
      <c r="N428" t="str">
        <f t="shared" si="61"/>
        <v xml:space="preserve"> </v>
      </c>
      <c r="O428" s="44">
        <f t="shared" si="62"/>
        <v>311889</v>
      </c>
    </row>
    <row r="429" spans="1:15" x14ac:dyDescent="0.3">
      <c r="A429" s="46" t="s">
        <v>892</v>
      </c>
      <c r="B429" t="s">
        <v>1856</v>
      </c>
      <c r="C429" s="44">
        <v>20559976</v>
      </c>
      <c r="D429" s="44">
        <v>19309902</v>
      </c>
      <c r="E429" s="44">
        <f t="shared" si="54"/>
        <v>20559976</v>
      </c>
      <c r="F429" s="44">
        <v>17225134</v>
      </c>
      <c r="G429" s="44">
        <v>17133838</v>
      </c>
      <c r="H429" s="44">
        <f t="shared" si="55"/>
        <v>20559976</v>
      </c>
      <c r="I429" s="44">
        <f t="shared" si="56"/>
        <v>20559976</v>
      </c>
      <c r="J429" s="68">
        <f t="shared" si="57"/>
        <v>0.93919866443423861</v>
      </c>
      <c r="K429" s="68">
        <f t="shared" si="58"/>
        <v>0.83779932427936687</v>
      </c>
      <c r="L429" s="44">
        <f t="shared" si="59"/>
        <v>0</v>
      </c>
      <c r="M429" s="67">
        <f t="shared" si="60"/>
        <v>0.83335885216986638</v>
      </c>
      <c r="N429" t="str">
        <f t="shared" si="61"/>
        <v xml:space="preserve"> </v>
      </c>
      <c r="O429" s="44">
        <f t="shared" si="62"/>
        <v>0</v>
      </c>
    </row>
    <row r="430" spans="1:15" x14ac:dyDescent="0.3">
      <c r="A430" s="46" t="s">
        <v>896</v>
      </c>
      <c r="B430" t="s">
        <v>2514</v>
      </c>
      <c r="C430" s="44">
        <v>10903000</v>
      </c>
      <c r="D430" s="44">
        <v>9976120</v>
      </c>
      <c r="E430" s="44">
        <f t="shared" si="54"/>
        <v>10903000</v>
      </c>
      <c r="F430" s="44">
        <v>9688723</v>
      </c>
      <c r="G430" s="44">
        <v>9462848</v>
      </c>
      <c r="H430" s="44">
        <f t="shared" si="55"/>
        <v>10903000</v>
      </c>
      <c r="I430" s="44">
        <f t="shared" si="56"/>
        <v>10903000</v>
      </c>
      <c r="J430" s="68">
        <f t="shared" si="57"/>
        <v>0.91498853526552326</v>
      </c>
      <c r="K430" s="68">
        <f t="shared" si="58"/>
        <v>0.8886290929102082</v>
      </c>
      <c r="L430" s="44">
        <f t="shared" si="59"/>
        <v>0</v>
      </c>
      <c r="M430" s="67">
        <f t="shared" si="60"/>
        <v>0.86791231771072186</v>
      </c>
      <c r="N430" t="str">
        <f t="shared" si="61"/>
        <v xml:space="preserve"> </v>
      </c>
      <c r="O430" s="44">
        <f t="shared" si="62"/>
        <v>0</v>
      </c>
    </row>
    <row r="431" spans="1:15" x14ac:dyDescent="0.3">
      <c r="A431" s="46" t="s">
        <v>898</v>
      </c>
      <c r="B431" t="s">
        <v>2515</v>
      </c>
      <c r="C431" s="44">
        <v>31355389</v>
      </c>
      <c r="D431" s="44">
        <v>24750282</v>
      </c>
      <c r="E431" s="44">
        <f t="shared" si="54"/>
        <v>31355389</v>
      </c>
      <c r="F431" s="44">
        <v>22659000</v>
      </c>
      <c r="G431" s="44">
        <v>21946814</v>
      </c>
      <c r="H431" s="44">
        <f t="shared" si="55"/>
        <v>31355389</v>
      </c>
      <c r="I431" s="44">
        <f t="shared" si="56"/>
        <v>31355389</v>
      </c>
      <c r="J431" s="68">
        <f t="shared" si="57"/>
        <v>0.78934699231446304</v>
      </c>
      <c r="K431" s="68">
        <f t="shared" si="58"/>
        <v>0.72265089742627653</v>
      </c>
      <c r="L431" s="44">
        <f t="shared" si="59"/>
        <v>0</v>
      </c>
      <c r="M431" s="67">
        <f t="shared" si="60"/>
        <v>0.69993754502615169</v>
      </c>
      <c r="N431" t="str">
        <f t="shared" si="61"/>
        <v xml:space="preserve"> </v>
      </c>
      <c r="O431" s="44">
        <f t="shared" si="62"/>
        <v>0</v>
      </c>
    </row>
    <row r="432" spans="1:15" x14ac:dyDescent="0.3">
      <c r="A432" s="46" t="s">
        <v>906</v>
      </c>
      <c r="B432" t="s">
        <v>2516</v>
      </c>
      <c r="C432" s="44">
        <v>2074329</v>
      </c>
      <c r="D432" s="44">
        <v>2142641</v>
      </c>
      <c r="E432" s="44">
        <f t="shared" si="54"/>
        <v>2142641</v>
      </c>
      <c r="F432" s="44">
        <v>1803318</v>
      </c>
      <c r="G432" s="44">
        <v>1773090</v>
      </c>
      <c r="H432" s="44">
        <f t="shared" si="55"/>
        <v>2074329</v>
      </c>
      <c r="I432" s="44">
        <f t="shared" si="56"/>
        <v>2074329</v>
      </c>
      <c r="J432" s="68">
        <f t="shared" si="57"/>
        <v>1</v>
      </c>
      <c r="K432" s="68">
        <f t="shared" si="58"/>
        <v>0.86935004042271014</v>
      </c>
      <c r="L432" s="44">
        <f t="shared" si="59"/>
        <v>68312</v>
      </c>
      <c r="M432" s="67">
        <f t="shared" si="60"/>
        <v>0.85477761724393764</v>
      </c>
      <c r="N432" t="str">
        <f t="shared" si="61"/>
        <v xml:space="preserve"> </v>
      </c>
      <c r="O432" s="44">
        <f t="shared" si="62"/>
        <v>68312</v>
      </c>
    </row>
    <row r="433" spans="1:15" x14ac:dyDescent="0.3">
      <c r="A433" s="46" t="s">
        <v>900</v>
      </c>
      <c r="B433" t="s">
        <v>2517</v>
      </c>
      <c r="C433" s="44">
        <v>13096524</v>
      </c>
      <c r="D433" s="44">
        <v>10789889</v>
      </c>
      <c r="E433" s="44">
        <f t="shared" si="54"/>
        <v>13096524</v>
      </c>
      <c r="F433" s="44">
        <v>9938011</v>
      </c>
      <c r="G433" s="44">
        <v>9627231</v>
      </c>
      <c r="H433" s="44">
        <f t="shared" si="55"/>
        <v>13096524</v>
      </c>
      <c r="I433" s="44">
        <f t="shared" si="56"/>
        <v>13096524</v>
      </c>
      <c r="J433" s="68">
        <f t="shared" si="57"/>
        <v>0.82387425854371743</v>
      </c>
      <c r="K433" s="68">
        <f t="shared" si="58"/>
        <v>0.75882814401745069</v>
      </c>
      <c r="L433" s="44">
        <f t="shared" si="59"/>
        <v>0</v>
      </c>
      <c r="M433" s="67">
        <f t="shared" si="60"/>
        <v>0.73509818330421106</v>
      </c>
      <c r="N433" t="str">
        <f t="shared" si="61"/>
        <v xml:space="preserve"> </v>
      </c>
      <c r="O433" s="44">
        <f t="shared" si="62"/>
        <v>0</v>
      </c>
    </row>
    <row r="434" spans="1:15" x14ac:dyDescent="0.3">
      <c r="A434" s="46" t="s">
        <v>886</v>
      </c>
      <c r="B434" t="s">
        <v>2518</v>
      </c>
      <c r="C434" s="44">
        <v>15667481</v>
      </c>
      <c r="D434" s="44">
        <v>18638459</v>
      </c>
      <c r="E434" s="44">
        <f t="shared" si="54"/>
        <v>18638459</v>
      </c>
      <c r="F434" s="44">
        <v>16743897</v>
      </c>
      <c r="G434" s="44">
        <v>16526241</v>
      </c>
      <c r="H434" s="44">
        <f t="shared" si="55"/>
        <v>16526241</v>
      </c>
      <c r="I434" s="44">
        <f t="shared" si="56"/>
        <v>16743897</v>
      </c>
      <c r="J434" s="68">
        <f t="shared" si="57"/>
        <v>1</v>
      </c>
      <c r="K434" s="68">
        <f t="shared" si="58"/>
        <v>1</v>
      </c>
      <c r="L434" s="44">
        <f t="shared" si="59"/>
        <v>2112218</v>
      </c>
      <c r="M434" s="67">
        <f t="shared" si="60"/>
        <v>1</v>
      </c>
      <c r="N434">
        <f t="shared" si="61"/>
        <v>999</v>
      </c>
      <c r="O434" s="44">
        <f t="shared" si="62"/>
        <v>2970978</v>
      </c>
    </row>
    <row r="435" spans="1:15" x14ac:dyDescent="0.3">
      <c r="A435" s="46" t="s">
        <v>894</v>
      </c>
      <c r="B435" t="s">
        <v>2519</v>
      </c>
      <c r="C435" s="44">
        <v>7166110</v>
      </c>
      <c r="D435" s="44">
        <v>8759582</v>
      </c>
      <c r="E435" s="44">
        <f t="shared" si="54"/>
        <v>8759582</v>
      </c>
      <c r="F435" s="44">
        <v>7944729</v>
      </c>
      <c r="G435" s="44">
        <v>7796461</v>
      </c>
      <c r="H435" s="44">
        <f t="shared" si="55"/>
        <v>7796461</v>
      </c>
      <c r="I435" s="44">
        <f t="shared" si="56"/>
        <v>7944729</v>
      </c>
      <c r="J435" s="68">
        <f t="shared" si="57"/>
        <v>1</v>
      </c>
      <c r="K435" s="68">
        <f t="shared" si="58"/>
        <v>1</v>
      </c>
      <c r="L435" s="44">
        <f t="shared" si="59"/>
        <v>963121</v>
      </c>
      <c r="M435" s="67">
        <f t="shared" si="60"/>
        <v>1</v>
      </c>
      <c r="N435">
        <f t="shared" si="61"/>
        <v>999</v>
      </c>
      <c r="O435" s="44">
        <f t="shared" si="62"/>
        <v>1593472</v>
      </c>
    </row>
    <row r="436" spans="1:15" x14ac:dyDescent="0.3">
      <c r="A436" s="46" t="s">
        <v>902</v>
      </c>
      <c r="B436" t="s">
        <v>2520</v>
      </c>
      <c r="C436" s="44">
        <v>5119114</v>
      </c>
      <c r="D436" s="44">
        <v>6178146</v>
      </c>
      <c r="E436" s="44">
        <f t="shared" si="54"/>
        <v>6178146</v>
      </c>
      <c r="F436" s="44">
        <v>5455464</v>
      </c>
      <c r="G436" s="44">
        <v>5205108</v>
      </c>
      <c r="H436" s="44">
        <f t="shared" si="55"/>
        <v>5205108</v>
      </c>
      <c r="I436" s="44">
        <f t="shared" si="56"/>
        <v>5455464</v>
      </c>
      <c r="J436" s="68">
        <f t="shared" si="57"/>
        <v>1</v>
      </c>
      <c r="K436" s="68">
        <f t="shared" si="58"/>
        <v>1</v>
      </c>
      <c r="L436" s="44">
        <f t="shared" si="59"/>
        <v>973038</v>
      </c>
      <c r="M436" s="67">
        <f t="shared" si="60"/>
        <v>1</v>
      </c>
      <c r="N436">
        <f t="shared" si="61"/>
        <v>999</v>
      </c>
      <c r="O436" s="44">
        <f t="shared" si="62"/>
        <v>1059032</v>
      </c>
    </row>
    <row r="437" spans="1:15" x14ac:dyDescent="0.3">
      <c r="A437" s="46" t="s">
        <v>904</v>
      </c>
      <c r="B437" t="s">
        <v>2521</v>
      </c>
      <c r="C437" s="44">
        <v>57733108</v>
      </c>
      <c r="D437" s="44">
        <v>51087308</v>
      </c>
      <c r="E437" s="44">
        <f t="shared" si="54"/>
        <v>57733108</v>
      </c>
      <c r="F437" s="44">
        <v>46585232</v>
      </c>
      <c r="G437" s="44">
        <v>45092841</v>
      </c>
      <c r="H437" s="44">
        <f t="shared" si="55"/>
        <v>57733108</v>
      </c>
      <c r="I437" s="44">
        <f t="shared" si="56"/>
        <v>57733108</v>
      </c>
      <c r="J437" s="68">
        <f t="shared" si="57"/>
        <v>0.88488754147793325</v>
      </c>
      <c r="K437" s="68">
        <f t="shared" si="58"/>
        <v>0.806906705940723</v>
      </c>
      <c r="L437" s="44">
        <f t="shared" si="59"/>
        <v>0</v>
      </c>
      <c r="M437" s="67">
        <f t="shared" si="60"/>
        <v>0.78105687641136523</v>
      </c>
      <c r="N437" t="str">
        <f t="shared" si="61"/>
        <v xml:space="preserve"> </v>
      </c>
      <c r="O437" s="44">
        <f t="shared" si="62"/>
        <v>0</v>
      </c>
    </row>
    <row r="438" spans="1:15" x14ac:dyDescent="0.3">
      <c r="A438" s="46" t="s">
        <v>909</v>
      </c>
      <c r="B438" t="s">
        <v>2522</v>
      </c>
      <c r="C438" s="44">
        <v>32695816</v>
      </c>
      <c r="D438" s="44">
        <v>25956739</v>
      </c>
      <c r="E438" s="44">
        <f t="shared" si="54"/>
        <v>32695816</v>
      </c>
      <c r="F438" s="44">
        <v>21788590</v>
      </c>
      <c r="G438" s="44">
        <v>21503551</v>
      </c>
      <c r="H438" s="44">
        <f t="shared" si="55"/>
        <v>32695816</v>
      </c>
      <c r="I438" s="44">
        <f t="shared" si="56"/>
        <v>32695816</v>
      </c>
      <c r="J438" s="68">
        <f t="shared" si="57"/>
        <v>0.79388564579639176</v>
      </c>
      <c r="K438" s="68">
        <f t="shared" si="58"/>
        <v>0.66640300398069285</v>
      </c>
      <c r="L438" s="44">
        <f t="shared" si="59"/>
        <v>0</v>
      </c>
      <c r="M438" s="67">
        <f t="shared" si="60"/>
        <v>0.65768509952466092</v>
      </c>
      <c r="N438" t="str">
        <f t="shared" si="61"/>
        <v xml:space="preserve"> </v>
      </c>
      <c r="O438" s="44">
        <f t="shared" si="62"/>
        <v>0</v>
      </c>
    </row>
    <row r="439" spans="1:15" x14ac:dyDescent="0.3">
      <c r="A439" s="46" t="s">
        <v>915</v>
      </c>
      <c r="B439" t="s">
        <v>2523</v>
      </c>
      <c r="C439" s="44">
        <v>11334908</v>
      </c>
      <c r="D439" s="44">
        <v>7540657</v>
      </c>
      <c r="E439" s="44">
        <f t="shared" si="54"/>
        <v>11334908</v>
      </c>
      <c r="F439" s="44">
        <v>5199953</v>
      </c>
      <c r="G439" s="44">
        <v>5033695</v>
      </c>
      <c r="H439" s="44">
        <f t="shared" si="55"/>
        <v>11334908</v>
      </c>
      <c r="I439" s="44">
        <f t="shared" si="56"/>
        <v>11334908</v>
      </c>
      <c r="J439" s="68">
        <f t="shared" si="57"/>
        <v>0.66525965627599271</v>
      </c>
      <c r="K439" s="68">
        <f t="shared" si="58"/>
        <v>0.45875564230428689</v>
      </c>
      <c r="L439" s="44">
        <f t="shared" si="59"/>
        <v>0</v>
      </c>
      <c r="M439" s="67">
        <f t="shared" si="60"/>
        <v>0.44408785673425843</v>
      </c>
      <c r="N439" t="str">
        <f t="shared" si="61"/>
        <v xml:space="preserve"> </v>
      </c>
      <c r="O439" s="44">
        <f t="shared" si="62"/>
        <v>0</v>
      </c>
    </row>
    <row r="440" spans="1:15" x14ac:dyDescent="0.3">
      <c r="A440" s="46" t="s">
        <v>913</v>
      </c>
      <c r="B440" t="s">
        <v>2524</v>
      </c>
      <c r="C440" s="44">
        <v>80560662</v>
      </c>
      <c r="D440" s="44">
        <v>54038430</v>
      </c>
      <c r="E440" s="44">
        <f t="shared" si="54"/>
        <v>80560662</v>
      </c>
      <c r="F440" s="44">
        <v>44812967</v>
      </c>
      <c r="G440" s="44">
        <v>42361448</v>
      </c>
      <c r="H440" s="44">
        <f t="shared" si="55"/>
        <v>80560662</v>
      </c>
      <c r="I440" s="44">
        <f t="shared" si="56"/>
        <v>80560662</v>
      </c>
      <c r="J440" s="68">
        <f t="shared" si="57"/>
        <v>0.67077936871968602</v>
      </c>
      <c r="K440" s="68">
        <f t="shared" si="58"/>
        <v>0.55626363894576736</v>
      </c>
      <c r="L440" s="44">
        <f t="shared" si="59"/>
        <v>0</v>
      </c>
      <c r="M440" s="67">
        <f t="shared" si="60"/>
        <v>0.52583291830446977</v>
      </c>
      <c r="N440" t="str">
        <f t="shared" si="61"/>
        <v xml:space="preserve"> </v>
      </c>
      <c r="O440" s="44">
        <f t="shared" si="62"/>
        <v>0</v>
      </c>
    </row>
    <row r="441" spans="1:15" x14ac:dyDescent="0.3">
      <c r="A441" s="46" t="s">
        <v>923</v>
      </c>
      <c r="B441" t="s">
        <v>2525</v>
      </c>
      <c r="C441" s="44">
        <v>8786790</v>
      </c>
      <c r="D441" s="44">
        <v>9917208</v>
      </c>
      <c r="E441" s="44">
        <f t="shared" si="54"/>
        <v>9917208</v>
      </c>
      <c r="F441" s="44">
        <v>7871428</v>
      </c>
      <c r="G441" s="44">
        <v>6983068</v>
      </c>
      <c r="H441" s="44">
        <f t="shared" si="55"/>
        <v>8786790</v>
      </c>
      <c r="I441" s="44">
        <f t="shared" si="56"/>
        <v>8786790</v>
      </c>
      <c r="J441" s="68">
        <f t="shared" si="57"/>
        <v>1</v>
      </c>
      <c r="K441" s="68">
        <f t="shared" si="58"/>
        <v>0.8958252103441644</v>
      </c>
      <c r="L441" s="44">
        <f t="shared" si="59"/>
        <v>1130418</v>
      </c>
      <c r="M441" s="67">
        <f t="shared" si="60"/>
        <v>0.79472344280448259</v>
      </c>
      <c r="N441" t="str">
        <f t="shared" si="61"/>
        <v xml:space="preserve"> </v>
      </c>
      <c r="O441" s="44">
        <f t="shared" si="62"/>
        <v>1130418</v>
      </c>
    </row>
    <row r="442" spans="1:15" x14ac:dyDescent="0.3">
      <c r="A442" s="46" t="s">
        <v>917</v>
      </c>
      <c r="B442" t="s">
        <v>2526</v>
      </c>
      <c r="C442" s="44">
        <v>13609776</v>
      </c>
      <c r="D442" s="44">
        <v>8748038</v>
      </c>
      <c r="E442" s="44">
        <f t="shared" si="54"/>
        <v>13609776</v>
      </c>
      <c r="F442" s="44">
        <v>7180406</v>
      </c>
      <c r="G442" s="44">
        <v>6981719</v>
      </c>
      <c r="H442" s="44">
        <f t="shared" si="55"/>
        <v>13609776</v>
      </c>
      <c r="I442" s="44">
        <f t="shared" si="56"/>
        <v>13609776</v>
      </c>
      <c r="J442" s="68">
        <f t="shared" si="57"/>
        <v>0.6427760456895103</v>
      </c>
      <c r="K442" s="68">
        <f t="shared" si="58"/>
        <v>0.52759178402348428</v>
      </c>
      <c r="L442" s="44">
        <f t="shared" si="59"/>
        <v>0</v>
      </c>
      <c r="M442" s="67">
        <f t="shared" si="60"/>
        <v>0.51299293978093397</v>
      </c>
      <c r="N442" t="str">
        <f t="shared" si="61"/>
        <v xml:space="preserve"> </v>
      </c>
      <c r="O442" s="44">
        <f t="shared" si="62"/>
        <v>0</v>
      </c>
    </row>
    <row r="443" spans="1:15" x14ac:dyDescent="0.3">
      <c r="A443" s="46" t="s">
        <v>919</v>
      </c>
      <c r="B443" t="s">
        <v>2527</v>
      </c>
      <c r="C443" s="44">
        <v>9034383</v>
      </c>
      <c r="D443" s="44">
        <v>8061449</v>
      </c>
      <c r="E443" s="44">
        <f t="shared" si="54"/>
        <v>9034383</v>
      </c>
      <c r="F443" s="44">
        <v>5916208</v>
      </c>
      <c r="G443" s="44">
        <v>5411263</v>
      </c>
      <c r="H443" s="44">
        <f t="shared" si="55"/>
        <v>9034383</v>
      </c>
      <c r="I443" s="44">
        <f t="shared" si="56"/>
        <v>9034383</v>
      </c>
      <c r="J443" s="68">
        <f t="shared" si="57"/>
        <v>0.89230764292370601</v>
      </c>
      <c r="K443" s="68">
        <f t="shared" si="58"/>
        <v>0.65485468127707225</v>
      </c>
      <c r="L443" s="44">
        <f t="shared" si="59"/>
        <v>0</v>
      </c>
      <c r="M443" s="67">
        <f t="shared" si="60"/>
        <v>0.59896320534562242</v>
      </c>
      <c r="N443" t="str">
        <f t="shared" si="61"/>
        <v xml:space="preserve"> </v>
      </c>
      <c r="O443" s="44">
        <f t="shared" si="62"/>
        <v>0</v>
      </c>
    </row>
    <row r="444" spans="1:15" x14ac:dyDescent="0.3">
      <c r="A444" s="46" t="s">
        <v>921</v>
      </c>
      <c r="B444" t="s">
        <v>2723</v>
      </c>
      <c r="C444" s="44">
        <v>18580740</v>
      </c>
      <c r="D444" s="44">
        <v>14615057</v>
      </c>
      <c r="E444" s="44">
        <f t="shared" si="54"/>
        <v>18580740</v>
      </c>
      <c r="F444" s="44">
        <v>11624056</v>
      </c>
      <c r="G444" s="44">
        <v>10465734</v>
      </c>
      <c r="H444" s="44">
        <f t="shared" si="55"/>
        <v>18580740</v>
      </c>
      <c r="I444" s="44">
        <f t="shared" si="56"/>
        <v>18580740</v>
      </c>
      <c r="J444" s="68">
        <f t="shared" si="57"/>
        <v>0.78657023347832222</v>
      </c>
      <c r="K444" s="68">
        <f t="shared" si="58"/>
        <v>0.62559704295953766</v>
      </c>
      <c r="L444" s="44">
        <f t="shared" si="59"/>
        <v>0</v>
      </c>
      <c r="M444" s="67">
        <f t="shared" si="60"/>
        <v>0.56325711462514405</v>
      </c>
      <c r="N444" t="str">
        <f t="shared" si="61"/>
        <v xml:space="preserve"> </v>
      </c>
      <c r="O444" s="44">
        <f t="shared" si="62"/>
        <v>0</v>
      </c>
    </row>
    <row r="445" spans="1:15" x14ac:dyDescent="0.3">
      <c r="A445" s="46" t="s">
        <v>911</v>
      </c>
      <c r="B445" t="s">
        <v>2528</v>
      </c>
      <c r="C445" s="44">
        <v>64560957</v>
      </c>
      <c r="D445" s="44">
        <v>46376129</v>
      </c>
      <c r="E445" s="44">
        <f t="shared" si="54"/>
        <v>64560957</v>
      </c>
      <c r="F445" s="44">
        <v>39542715</v>
      </c>
      <c r="G445" s="44">
        <v>38763798</v>
      </c>
      <c r="H445" s="44">
        <f t="shared" si="55"/>
        <v>64560957</v>
      </c>
      <c r="I445" s="44">
        <f t="shared" si="56"/>
        <v>64560957</v>
      </c>
      <c r="J445" s="68">
        <f t="shared" si="57"/>
        <v>0.71833087914108829</v>
      </c>
      <c r="K445" s="68">
        <f t="shared" si="58"/>
        <v>0.61248650635708513</v>
      </c>
      <c r="L445" s="44">
        <f t="shared" si="59"/>
        <v>0</v>
      </c>
      <c r="M445" s="67">
        <f t="shared" si="60"/>
        <v>0.6004216759054547</v>
      </c>
      <c r="N445" t="str">
        <f t="shared" si="61"/>
        <v xml:space="preserve"> </v>
      </c>
      <c r="O445" s="44">
        <f t="shared" si="62"/>
        <v>0</v>
      </c>
    </row>
    <row r="446" spans="1:15" x14ac:dyDescent="0.3">
      <c r="A446" s="46" t="s">
        <v>991</v>
      </c>
      <c r="B446" t="s">
        <v>2529</v>
      </c>
      <c r="C446" s="44">
        <v>14342321</v>
      </c>
      <c r="D446" s="44">
        <v>13893936</v>
      </c>
      <c r="E446" s="44">
        <f t="shared" si="54"/>
        <v>14342321</v>
      </c>
      <c r="F446" s="44">
        <v>11700950</v>
      </c>
      <c r="G446" s="44">
        <v>11295803</v>
      </c>
      <c r="H446" s="44">
        <f t="shared" si="55"/>
        <v>14342321</v>
      </c>
      <c r="I446" s="44">
        <f t="shared" si="56"/>
        <v>14342321</v>
      </c>
      <c r="J446" s="68">
        <f t="shared" si="57"/>
        <v>0.9687369289810206</v>
      </c>
      <c r="K446" s="68">
        <f t="shared" si="58"/>
        <v>0.81583378310944232</v>
      </c>
      <c r="L446" s="44">
        <f t="shared" si="59"/>
        <v>0</v>
      </c>
      <c r="M446" s="67">
        <f t="shared" si="60"/>
        <v>0.78758542637554962</v>
      </c>
      <c r="N446" t="str">
        <f t="shared" si="61"/>
        <v xml:space="preserve"> </v>
      </c>
      <c r="O446" s="44">
        <f t="shared" si="62"/>
        <v>0</v>
      </c>
    </row>
    <row r="447" spans="1:15" x14ac:dyDescent="0.3">
      <c r="A447" s="46" t="s">
        <v>993</v>
      </c>
      <c r="B447" t="s">
        <v>2530</v>
      </c>
      <c r="C447" s="44">
        <v>12409274</v>
      </c>
      <c r="D447" s="44">
        <v>14577344</v>
      </c>
      <c r="E447" s="44">
        <f t="shared" si="54"/>
        <v>14577344</v>
      </c>
      <c r="F447" s="44">
        <v>12648815</v>
      </c>
      <c r="G447" s="44">
        <v>12340925</v>
      </c>
      <c r="H447" s="44">
        <f t="shared" si="55"/>
        <v>12409274</v>
      </c>
      <c r="I447" s="44">
        <f t="shared" si="56"/>
        <v>12648815</v>
      </c>
      <c r="J447" s="68">
        <f t="shared" si="57"/>
        <v>1</v>
      </c>
      <c r="K447" s="68">
        <f t="shared" si="58"/>
        <v>1</v>
      </c>
      <c r="L447" s="44">
        <f t="shared" si="59"/>
        <v>2168070</v>
      </c>
      <c r="M447" s="67">
        <f t="shared" si="60"/>
        <v>0.99449210324471837</v>
      </c>
      <c r="N447" t="str">
        <f t="shared" si="61"/>
        <v xml:space="preserve"> </v>
      </c>
      <c r="O447" s="44">
        <f t="shared" si="62"/>
        <v>2168070</v>
      </c>
    </row>
    <row r="448" spans="1:15" x14ac:dyDescent="0.3">
      <c r="A448" s="46" t="s">
        <v>995</v>
      </c>
      <c r="B448" t="s">
        <v>2531</v>
      </c>
      <c r="C448" s="44">
        <v>2275060</v>
      </c>
      <c r="D448" s="44">
        <v>4324840</v>
      </c>
      <c r="E448" s="44">
        <f t="shared" si="54"/>
        <v>4324840</v>
      </c>
      <c r="F448" s="44">
        <v>3622820</v>
      </c>
      <c r="G448" s="44">
        <v>3584949</v>
      </c>
      <c r="H448" s="44">
        <f t="shared" si="55"/>
        <v>3584949</v>
      </c>
      <c r="I448" s="44">
        <f t="shared" si="56"/>
        <v>3622820</v>
      </c>
      <c r="J448" s="68">
        <f t="shared" si="57"/>
        <v>1</v>
      </c>
      <c r="K448" s="68">
        <f t="shared" si="58"/>
        <v>1</v>
      </c>
      <c r="L448" s="44">
        <f t="shared" si="59"/>
        <v>739891</v>
      </c>
      <c r="M448" s="67">
        <f t="shared" si="60"/>
        <v>1</v>
      </c>
      <c r="N448">
        <f t="shared" si="61"/>
        <v>999</v>
      </c>
      <c r="O448" s="44">
        <f t="shared" si="62"/>
        <v>2049780</v>
      </c>
    </row>
    <row r="449" spans="1:15" x14ac:dyDescent="0.3">
      <c r="A449" s="46" t="s">
        <v>997</v>
      </c>
      <c r="B449" t="s">
        <v>1876</v>
      </c>
      <c r="C449" s="44">
        <v>1771998</v>
      </c>
      <c r="D449" s="44">
        <v>2233157</v>
      </c>
      <c r="E449" s="44">
        <f t="shared" si="54"/>
        <v>2233157</v>
      </c>
      <c r="F449" s="44">
        <v>1816335</v>
      </c>
      <c r="G449" s="44">
        <v>1810824</v>
      </c>
      <c r="H449" s="44">
        <f t="shared" si="55"/>
        <v>1810824</v>
      </c>
      <c r="I449" s="44">
        <f t="shared" si="56"/>
        <v>1816335</v>
      </c>
      <c r="J449" s="68">
        <f t="shared" si="57"/>
        <v>1</v>
      </c>
      <c r="K449" s="68">
        <f t="shared" si="58"/>
        <v>1</v>
      </c>
      <c r="L449" s="44">
        <f t="shared" si="59"/>
        <v>422333</v>
      </c>
      <c r="M449" s="67">
        <f t="shared" si="60"/>
        <v>1</v>
      </c>
      <c r="N449">
        <f t="shared" si="61"/>
        <v>999</v>
      </c>
      <c r="O449" s="44">
        <f t="shared" si="62"/>
        <v>461159</v>
      </c>
    </row>
    <row r="450" spans="1:15" x14ac:dyDescent="0.3">
      <c r="A450" s="46" t="s">
        <v>1001</v>
      </c>
      <c r="B450" t="s">
        <v>2532</v>
      </c>
      <c r="C450" s="44">
        <v>21157203</v>
      </c>
      <c r="D450" s="44">
        <v>23441893</v>
      </c>
      <c r="E450" s="44">
        <f t="shared" si="54"/>
        <v>23441893</v>
      </c>
      <c r="F450" s="44">
        <v>20552799</v>
      </c>
      <c r="G450" s="44">
        <v>19917419</v>
      </c>
      <c r="H450" s="44">
        <f t="shared" si="55"/>
        <v>21157203</v>
      </c>
      <c r="I450" s="44">
        <f t="shared" si="56"/>
        <v>21157203</v>
      </c>
      <c r="J450" s="68">
        <f t="shared" si="57"/>
        <v>1</v>
      </c>
      <c r="K450" s="68">
        <f t="shared" si="58"/>
        <v>0.97143270781114122</v>
      </c>
      <c r="L450" s="44">
        <f t="shared" si="59"/>
        <v>2284690</v>
      </c>
      <c r="M450" s="67">
        <f t="shared" si="60"/>
        <v>0.94140132795436149</v>
      </c>
      <c r="N450" t="str">
        <f t="shared" si="61"/>
        <v xml:space="preserve"> </v>
      </c>
      <c r="O450" s="44">
        <f t="shared" si="62"/>
        <v>2284690</v>
      </c>
    </row>
    <row r="451" spans="1:15" x14ac:dyDescent="0.3">
      <c r="A451" s="46" t="s">
        <v>1003</v>
      </c>
      <c r="B451" t="s">
        <v>2533</v>
      </c>
      <c r="C451" s="44">
        <v>1976039</v>
      </c>
      <c r="D451" s="44">
        <v>3283562</v>
      </c>
      <c r="E451" s="44">
        <f t="shared" si="54"/>
        <v>3283562</v>
      </c>
      <c r="F451" s="44">
        <v>2820700</v>
      </c>
      <c r="G451" s="44">
        <v>2812683</v>
      </c>
      <c r="H451" s="44">
        <f t="shared" si="55"/>
        <v>2812683</v>
      </c>
      <c r="I451" s="44">
        <f t="shared" si="56"/>
        <v>2820700</v>
      </c>
      <c r="J451" s="68">
        <f t="shared" si="57"/>
        <v>1</v>
      </c>
      <c r="K451" s="68">
        <f t="shared" si="58"/>
        <v>1</v>
      </c>
      <c r="L451" s="44">
        <f t="shared" si="59"/>
        <v>470879</v>
      </c>
      <c r="M451" s="67">
        <f t="shared" si="60"/>
        <v>1</v>
      </c>
      <c r="N451">
        <f t="shared" si="61"/>
        <v>999</v>
      </c>
      <c r="O451" s="44">
        <f t="shared" si="62"/>
        <v>1307523</v>
      </c>
    </row>
    <row r="452" spans="1:15" x14ac:dyDescent="0.3">
      <c r="A452" s="46" t="s">
        <v>1005</v>
      </c>
      <c r="B452" t="s">
        <v>2534</v>
      </c>
      <c r="C452" s="44">
        <v>5656268</v>
      </c>
      <c r="D452" s="44">
        <v>5942835</v>
      </c>
      <c r="E452" s="44">
        <f t="shared" si="54"/>
        <v>5942835</v>
      </c>
      <c r="F452" s="44">
        <v>5076069</v>
      </c>
      <c r="G452" s="44">
        <v>4871229</v>
      </c>
      <c r="H452" s="44">
        <f t="shared" si="55"/>
        <v>5656268</v>
      </c>
      <c r="I452" s="44">
        <f t="shared" si="56"/>
        <v>5656268</v>
      </c>
      <c r="J452" s="68">
        <f t="shared" si="57"/>
        <v>1</v>
      </c>
      <c r="K452" s="68">
        <f t="shared" si="58"/>
        <v>0.89742370764610169</v>
      </c>
      <c r="L452" s="44">
        <f t="shared" si="59"/>
        <v>286567</v>
      </c>
      <c r="M452" s="67">
        <f t="shared" si="60"/>
        <v>0.86120901626302004</v>
      </c>
      <c r="N452" t="str">
        <f t="shared" si="61"/>
        <v xml:space="preserve"> </v>
      </c>
      <c r="O452" s="44">
        <f t="shared" si="62"/>
        <v>286567</v>
      </c>
    </row>
    <row r="453" spans="1:15" x14ac:dyDescent="0.3">
      <c r="A453" s="46" t="s">
        <v>1009</v>
      </c>
      <c r="B453" t="s">
        <v>2535</v>
      </c>
      <c r="C453" s="44">
        <v>7434766</v>
      </c>
      <c r="D453" s="44">
        <v>7062621</v>
      </c>
      <c r="E453" s="44">
        <f t="shared" si="54"/>
        <v>7434766</v>
      </c>
      <c r="F453" s="44">
        <v>5964381</v>
      </c>
      <c r="G453" s="44">
        <v>5779238</v>
      </c>
      <c r="H453" s="44">
        <f t="shared" si="55"/>
        <v>7434766</v>
      </c>
      <c r="I453" s="44">
        <f t="shared" si="56"/>
        <v>7434766</v>
      </c>
      <c r="J453" s="68">
        <f t="shared" si="57"/>
        <v>0.94994529753861789</v>
      </c>
      <c r="K453" s="68">
        <f t="shared" si="58"/>
        <v>0.80222847632326288</v>
      </c>
      <c r="L453" s="44">
        <f t="shared" si="59"/>
        <v>0</v>
      </c>
      <c r="M453" s="67">
        <f t="shared" si="60"/>
        <v>0.77732614583969417</v>
      </c>
      <c r="N453" t="str">
        <f t="shared" si="61"/>
        <v xml:space="preserve"> </v>
      </c>
      <c r="O453" s="44">
        <f t="shared" si="62"/>
        <v>0</v>
      </c>
    </row>
    <row r="454" spans="1:15" x14ac:dyDescent="0.3">
      <c r="A454" s="46" t="s">
        <v>1011</v>
      </c>
      <c r="B454" t="s">
        <v>1881</v>
      </c>
      <c r="C454" s="44">
        <v>9042734</v>
      </c>
      <c r="D454" s="44">
        <v>8262193</v>
      </c>
      <c r="E454" s="44">
        <f t="shared" ref="E454:E517" si="63">MAX(C454:D454)</f>
        <v>9042734</v>
      </c>
      <c r="F454" s="44">
        <v>7061277</v>
      </c>
      <c r="G454" s="44">
        <v>6829729</v>
      </c>
      <c r="H454" s="44">
        <f t="shared" ref="H454:H517" si="64">MAX(C454,G454)</f>
        <v>9042734</v>
      </c>
      <c r="I454" s="44">
        <f t="shared" ref="I454:I517" si="65">MAX(F454,C454)</f>
        <v>9042734</v>
      </c>
      <c r="J454" s="68">
        <f t="shared" ref="J454:J517" si="66">D454/E454</f>
        <v>0.91368307416761352</v>
      </c>
      <c r="K454" s="68">
        <f t="shared" ref="K454:K517" si="67">F454/I454</f>
        <v>0.78087854845669458</v>
      </c>
      <c r="L454" s="44">
        <f t="shared" ref="L454:L517" si="68">E454-H454</f>
        <v>0</v>
      </c>
      <c r="M454" s="67">
        <f t="shared" ref="M454:M517" si="69">G454/H454</f>
        <v>0.75527257574976769</v>
      </c>
      <c r="N454" t="str">
        <f t="shared" ref="N454:N517" si="70">IF(G454=H454,999," ")</f>
        <v xml:space="preserve"> </v>
      </c>
      <c r="O454" s="44">
        <f t="shared" ref="O454:O517" si="71">IF((D454-C454)&lt;$O$4,0,(D454-C454))</f>
        <v>0</v>
      </c>
    </row>
    <row r="455" spans="1:15" x14ac:dyDescent="0.3">
      <c r="A455" s="46" t="s">
        <v>1013</v>
      </c>
      <c r="B455" t="s">
        <v>2536</v>
      </c>
      <c r="C455" s="44">
        <v>32654635</v>
      </c>
      <c r="D455" s="44">
        <v>27999294</v>
      </c>
      <c r="E455" s="44">
        <f t="shared" si="63"/>
        <v>32654635</v>
      </c>
      <c r="F455" s="44">
        <v>24016119</v>
      </c>
      <c r="G455" s="44">
        <v>23529510</v>
      </c>
      <c r="H455" s="44">
        <f t="shared" si="64"/>
        <v>32654635</v>
      </c>
      <c r="I455" s="44">
        <f t="shared" si="65"/>
        <v>32654635</v>
      </c>
      <c r="J455" s="68">
        <f t="shared" si="66"/>
        <v>0.85743705296353789</v>
      </c>
      <c r="K455" s="68">
        <f t="shared" si="67"/>
        <v>0.73545819758818309</v>
      </c>
      <c r="L455" s="44">
        <f t="shared" si="68"/>
        <v>0</v>
      </c>
      <c r="M455" s="67">
        <f t="shared" si="69"/>
        <v>0.72055651517770758</v>
      </c>
      <c r="N455" t="str">
        <f t="shared" si="70"/>
        <v xml:space="preserve"> </v>
      </c>
      <c r="O455" s="44">
        <f t="shared" si="71"/>
        <v>0</v>
      </c>
    </row>
    <row r="456" spans="1:15" x14ac:dyDescent="0.3">
      <c r="A456" s="46" t="s">
        <v>1015</v>
      </c>
      <c r="B456" t="s">
        <v>2537</v>
      </c>
      <c r="C456" s="44">
        <v>2928486</v>
      </c>
      <c r="D456" s="44">
        <v>4632485</v>
      </c>
      <c r="E456" s="44">
        <f t="shared" si="63"/>
        <v>4632485</v>
      </c>
      <c r="F456" s="44">
        <v>3822943</v>
      </c>
      <c r="G456" s="44">
        <v>3805799</v>
      </c>
      <c r="H456" s="44">
        <f t="shared" si="64"/>
        <v>3805799</v>
      </c>
      <c r="I456" s="44">
        <f t="shared" si="65"/>
        <v>3822943</v>
      </c>
      <c r="J456" s="68">
        <f t="shared" si="66"/>
        <v>1</v>
      </c>
      <c r="K456" s="68">
        <f t="shared" si="67"/>
        <v>1</v>
      </c>
      <c r="L456" s="44">
        <f t="shared" si="68"/>
        <v>826686</v>
      </c>
      <c r="M456" s="67">
        <f t="shared" si="69"/>
        <v>1</v>
      </c>
      <c r="N456">
        <f t="shared" si="70"/>
        <v>999</v>
      </c>
      <c r="O456" s="44">
        <f t="shared" si="71"/>
        <v>1703999</v>
      </c>
    </row>
    <row r="457" spans="1:15" x14ac:dyDescent="0.3">
      <c r="A457" s="46" t="s">
        <v>1017</v>
      </c>
      <c r="B457" t="s">
        <v>1884</v>
      </c>
      <c r="C457" s="44">
        <v>12904675</v>
      </c>
      <c r="D457" s="44">
        <v>12906479</v>
      </c>
      <c r="E457" s="44">
        <f t="shared" si="63"/>
        <v>12906479</v>
      </c>
      <c r="F457" s="44">
        <v>11177801</v>
      </c>
      <c r="G457" s="44">
        <v>10883374</v>
      </c>
      <c r="H457" s="44">
        <f t="shared" si="64"/>
        <v>12904675</v>
      </c>
      <c r="I457" s="44">
        <f t="shared" si="65"/>
        <v>12904675</v>
      </c>
      <c r="J457" s="68">
        <f t="shared" si="66"/>
        <v>1</v>
      </c>
      <c r="K457" s="68">
        <f t="shared" si="67"/>
        <v>0.86618229440106009</v>
      </c>
      <c r="L457" s="44">
        <f t="shared" si="68"/>
        <v>1804</v>
      </c>
      <c r="M457" s="67">
        <f t="shared" si="69"/>
        <v>0.84336676437027669</v>
      </c>
      <c r="N457" t="str">
        <f t="shared" si="70"/>
        <v xml:space="preserve"> </v>
      </c>
      <c r="O457" s="44">
        <f t="shared" si="71"/>
        <v>1804</v>
      </c>
    </row>
    <row r="458" spans="1:15" x14ac:dyDescent="0.3">
      <c r="A458" s="46" t="s">
        <v>1019</v>
      </c>
      <c r="B458" t="s">
        <v>2538</v>
      </c>
      <c r="C458" s="44">
        <v>19497037</v>
      </c>
      <c r="D458" s="44">
        <v>23359813</v>
      </c>
      <c r="E458" s="44">
        <f t="shared" si="63"/>
        <v>23359813</v>
      </c>
      <c r="F458" s="44">
        <v>20140764</v>
      </c>
      <c r="G458" s="44">
        <v>19876742</v>
      </c>
      <c r="H458" s="44">
        <f t="shared" si="64"/>
        <v>19876742</v>
      </c>
      <c r="I458" s="44">
        <f t="shared" si="65"/>
        <v>20140764</v>
      </c>
      <c r="J458" s="68">
        <f t="shared" si="66"/>
        <v>1</v>
      </c>
      <c r="K458" s="68">
        <f t="shared" si="67"/>
        <v>1</v>
      </c>
      <c r="L458" s="44">
        <f t="shared" si="68"/>
        <v>3483071</v>
      </c>
      <c r="M458" s="67">
        <f t="shared" si="69"/>
        <v>1</v>
      </c>
      <c r="N458">
        <f t="shared" si="70"/>
        <v>999</v>
      </c>
      <c r="O458" s="44">
        <f t="shared" si="71"/>
        <v>3862776</v>
      </c>
    </row>
    <row r="459" spans="1:15" x14ac:dyDescent="0.3">
      <c r="A459" s="46" t="s">
        <v>1007</v>
      </c>
      <c r="B459" t="s">
        <v>2539</v>
      </c>
      <c r="C459" s="44">
        <v>7429443</v>
      </c>
      <c r="D459" s="44">
        <v>7862220</v>
      </c>
      <c r="E459" s="44">
        <f t="shared" si="63"/>
        <v>7862220</v>
      </c>
      <c r="F459" s="44">
        <v>6481278</v>
      </c>
      <c r="G459" s="44">
        <v>6280697</v>
      </c>
      <c r="H459" s="44">
        <f t="shared" si="64"/>
        <v>7429443</v>
      </c>
      <c r="I459" s="44">
        <f t="shared" si="65"/>
        <v>7429443</v>
      </c>
      <c r="J459" s="68">
        <f t="shared" si="66"/>
        <v>1</v>
      </c>
      <c r="K459" s="68">
        <f t="shared" si="67"/>
        <v>0.8723773774157767</v>
      </c>
      <c r="L459" s="44">
        <f t="shared" si="68"/>
        <v>432777</v>
      </c>
      <c r="M459" s="67">
        <f t="shared" si="69"/>
        <v>0.84537925656068702</v>
      </c>
      <c r="N459" t="str">
        <f t="shared" si="70"/>
        <v xml:space="preserve"> </v>
      </c>
      <c r="O459" s="44">
        <f t="shared" si="71"/>
        <v>432777</v>
      </c>
    </row>
    <row r="460" spans="1:15" x14ac:dyDescent="0.3">
      <c r="A460" s="46" t="s">
        <v>1021</v>
      </c>
      <c r="B460" t="s">
        <v>2540</v>
      </c>
      <c r="C460" s="44">
        <v>3650719</v>
      </c>
      <c r="D460" s="44">
        <v>5434129</v>
      </c>
      <c r="E460" s="44">
        <f t="shared" si="63"/>
        <v>5434129</v>
      </c>
      <c r="F460" s="44">
        <v>4637343</v>
      </c>
      <c r="G460" s="44">
        <v>4569846</v>
      </c>
      <c r="H460" s="44">
        <f t="shared" si="64"/>
        <v>4569846</v>
      </c>
      <c r="I460" s="44">
        <f t="shared" si="65"/>
        <v>4637343</v>
      </c>
      <c r="J460" s="68">
        <f t="shared" si="66"/>
        <v>1</v>
      </c>
      <c r="K460" s="68">
        <f t="shared" si="67"/>
        <v>1</v>
      </c>
      <c r="L460" s="44">
        <f t="shared" si="68"/>
        <v>864283</v>
      </c>
      <c r="M460" s="67">
        <f t="shared" si="69"/>
        <v>1</v>
      </c>
      <c r="N460">
        <f t="shared" si="70"/>
        <v>999</v>
      </c>
      <c r="O460" s="44">
        <f t="shared" si="71"/>
        <v>1783410</v>
      </c>
    </row>
    <row r="461" spans="1:15" x14ac:dyDescent="0.3">
      <c r="A461" s="46" t="s">
        <v>1023</v>
      </c>
      <c r="B461" t="s">
        <v>2541</v>
      </c>
      <c r="C461" s="44">
        <v>10821768</v>
      </c>
      <c r="D461" s="44">
        <v>12561509</v>
      </c>
      <c r="E461" s="44">
        <f t="shared" si="63"/>
        <v>12561509</v>
      </c>
      <c r="F461" s="44">
        <v>10610442</v>
      </c>
      <c r="G461" s="44">
        <v>10353353</v>
      </c>
      <c r="H461" s="44">
        <f t="shared" si="64"/>
        <v>10821768</v>
      </c>
      <c r="I461" s="44">
        <f t="shared" si="65"/>
        <v>10821768</v>
      </c>
      <c r="J461" s="68">
        <f t="shared" si="66"/>
        <v>1</v>
      </c>
      <c r="K461" s="68">
        <f t="shared" si="67"/>
        <v>0.98047213726999138</v>
      </c>
      <c r="L461" s="44">
        <f t="shared" si="68"/>
        <v>1739741</v>
      </c>
      <c r="M461" s="67">
        <f t="shared" si="69"/>
        <v>0.95671548308926968</v>
      </c>
      <c r="N461" t="str">
        <f t="shared" si="70"/>
        <v xml:space="preserve"> </v>
      </c>
      <c r="O461" s="44">
        <f t="shared" si="71"/>
        <v>1739741</v>
      </c>
    </row>
    <row r="462" spans="1:15" x14ac:dyDescent="0.3">
      <c r="A462" s="46" t="s">
        <v>999</v>
      </c>
      <c r="B462" t="s">
        <v>2542</v>
      </c>
      <c r="C462" s="44">
        <v>7247587</v>
      </c>
      <c r="D462" s="44">
        <v>9470372</v>
      </c>
      <c r="E462" s="44">
        <f t="shared" si="63"/>
        <v>9470372</v>
      </c>
      <c r="F462" s="44">
        <v>8385812</v>
      </c>
      <c r="G462" s="44">
        <v>8144676</v>
      </c>
      <c r="H462" s="44">
        <f t="shared" si="64"/>
        <v>8144676</v>
      </c>
      <c r="I462" s="44">
        <f t="shared" si="65"/>
        <v>8385812</v>
      </c>
      <c r="J462" s="68">
        <f t="shared" si="66"/>
        <v>1</v>
      </c>
      <c r="K462" s="68">
        <f t="shared" si="67"/>
        <v>1</v>
      </c>
      <c r="L462" s="44">
        <f t="shared" si="68"/>
        <v>1325696</v>
      </c>
      <c r="M462" s="67">
        <f t="shared" si="69"/>
        <v>1</v>
      </c>
      <c r="N462">
        <f t="shared" si="70"/>
        <v>999</v>
      </c>
      <c r="O462" s="44">
        <f t="shared" si="71"/>
        <v>2222785</v>
      </c>
    </row>
    <row r="463" spans="1:15" x14ac:dyDescent="0.3">
      <c r="A463" s="46" t="s">
        <v>928</v>
      </c>
      <c r="B463" t="s">
        <v>2543</v>
      </c>
      <c r="C463" s="44">
        <v>15653100</v>
      </c>
      <c r="D463" s="44">
        <v>16149112</v>
      </c>
      <c r="E463" s="44">
        <f t="shared" si="63"/>
        <v>16149112</v>
      </c>
      <c r="F463" s="44">
        <v>14447898</v>
      </c>
      <c r="G463" s="44">
        <v>13573649</v>
      </c>
      <c r="H463" s="44">
        <f t="shared" si="64"/>
        <v>15653100</v>
      </c>
      <c r="I463" s="44">
        <f t="shared" si="65"/>
        <v>15653100</v>
      </c>
      <c r="J463" s="68">
        <f t="shared" si="66"/>
        <v>1</v>
      </c>
      <c r="K463" s="68">
        <f t="shared" si="67"/>
        <v>0.92300553883895198</v>
      </c>
      <c r="L463" s="44">
        <f t="shared" si="68"/>
        <v>496012</v>
      </c>
      <c r="M463" s="67">
        <f t="shared" si="69"/>
        <v>0.86715404616337977</v>
      </c>
      <c r="N463" t="str">
        <f t="shared" si="70"/>
        <v xml:space="preserve"> </v>
      </c>
      <c r="O463" s="44">
        <f t="shared" si="71"/>
        <v>496012</v>
      </c>
    </row>
    <row r="464" spans="1:15" x14ac:dyDescent="0.3">
      <c r="A464" s="46" t="s">
        <v>942</v>
      </c>
      <c r="B464" t="s">
        <v>2544</v>
      </c>
      <c r="C464" s="44">
        <v>40177160</v>
      </c>
      <c r="D464" s="44">
        <v>32424717</v>
      </c>
      <c r="E464" s="44">
        <f t="shared" si="63"/>
        <v>40177160</v>
      </c>
      <c r="F464" s="44">
        <v>29097180</v>
      </c>
      <c r="G464" s="44">
        <v>28531690</v>
      </c>
      <c r="H464" s="44">
        <f t="shared" si="64"/>
        <v>40177160</v>
      </c>
      <c r="I464" s="44">
        <f t="shared" si="65"/>
        <v>40177160</v>
      </c>
      <c r="J464" s="68">
        <f t="shared" si="66"/>
        <v>0.8070435292091328</v>
      </c>
      <c r="K464" s="68">
        <f t="shared" si="67"/>
        <v>0.7242219211113976</v>
      </c>
      <c r="L464" s="44">
        <f t="shared" si="68"/>
        <v>0</v>
      </c>
      <c r="M464" s="67">
        <f t="shared" si="69"/>
        <v>0.71014700889759252</v>
      </c>
      <c r="N464" t="str">
        <f t="shared" si="70"/>
        <v xml:space="preserve"> </v>
      </c>
      <c r="O464" s="44">
        <f t="shared" si="71"/>
        <v>0</v>
      </c>
    </row>
    <row r="465" spans="1:15" x14ac:dyDescent="0.3">
      <c r="A465" s="46" t="s">
        <v>930</v>
      </c>
      <c r="B465" t="s">
        <v>2545</v>
      </c>
      <c r="C465" s="44">
        <v>8870739</v>
      </c>
      <c r="D465" s="44">
        <v>10458846</v>
      </c>
      <c r="E465" s="44">
        <f t="shared" si="63"/>
        <v>10458846</v>
      </c>
      <c r="F465" s="44">
        <v>9636547</v>
      </c>
      <c r="G465" s="44">
        <v>9568760</v>
      </c>
      <c r="H465" s="44">
        <f t="shared" si="64"/>
        <v>9568760</v>
      </c>
      <c r="I465" s="44">
        <f t="shared" si="65"/>
        <v>9636547</v>
      </c>
      <c r="J465" s="68">
        <f t="shared" si="66"/>
        <v>1</v>
      </c>
      <c r="K465" s="68">
        <f t="shared" si="67"/>
        <v>1</v>
      </c>
      <c r="L465" s="44">
        <f t="shared" si="68"/>
        <v>890086</v>
      </c>
      <c r="M465" s="67">
        <f t="shared" si="69"/>
        <v>1</v>
      </c>
      <c r="N465">
        <f t="shared" si="70"/>
        <v>999</v>
      </c>
      <c r="O465" s="44">
        <f t="shared" si="71"/>
        <v>1588107</v>
      </c>
    </row>
    <row r="466" spans="1:15" x14ac:dyDescent="0.3">
      <c r="A466" s="46" t="s">
        <v>932</v>
      </c>
      <c r="B466" t="s">
        <v>2546</v>
      </c>
      <c r="C466" s="44">
        <v>38000</v>
      </c>
      <c r="D466" s="44">
        <v>858137</v>
      </c>
      <c r="E466" s="44">
        <f t="shared" si="63"/>
        <v>858137</v>
      </c>
      <c r="F466" s="44">
        <v>601114</v>
      </c>
      <c r="G466" s="44">
        <v>599033</v>
      </c>
      <c r="H466" s="44">
        <f t="shared" si="64"/>
        <v>599033</v>
      </c>
      <c r="I466" s="44">
        <f t="shared" si="65"/>
        <v>601114</v>
      </c>
      <c r="J466" s="68">
        <f t="shared" si="66"/>
        <v>1</v>
      </c>
      <c r="K466" s="68">
        <f t="shared" si="67"/>
        <v>1</v>
      </c>
      <c r="L466" s="44">
        <f t="shared" si="68"/>
        <v>259104</v>
      </c>
      <c r="M466" s="67">
        <f t="shared" si="69"/>
        <v>1</v>
      </c>
      <c r="N466">
        <f t="shared" si="70"/>
        <v>999</v>
      </c>
      <c r="O466" s="44">
        <f t="shared" si="71"/>
        <v>820137</v>
      </c>
    </row>
    <row r="467" spans="1:15" x14ac:dyDescent="0.3">
      <c r="A467" s="46" t="s">
        <v>934</v>
      </c>
      <c r="B467" t="s">
        <v>2547</v>
      </c>
      <c r="C467" s="44">
        <v>4661664</v>
      </c>
      <c r="D467" s="44">
        <v>7394146</v>
      </c>
      <c r="E467" s="44">
        <f t="shared" si="63"/>
        <v>7394146</v>
      </c>
      <c r="F467" s="44">
        <v>6528887</v>
      </c>
      <c r="G467" s="44">
        <v>6459483</v>
      </c>
      <c r="H467" s="44">
        <f t="shared" si="64"/>
        <v>6459483</v>
      </c>
      <c r="I467" s="44">
        <f t="shared" si="65"/>
        <v>6528887</v>
      </c>
      <c r="J467" s="68">
        <f t="shared" si="66"/>
        <v>1</v>
      </c>
      <c r="K467" s="68">
        <f t="shared" si="67"/>
        <v>1</v>
      </c>
      <c r="L467" s="44">
        <f t="shared" si="68"/>
        <v>934663</v>
      </c>
      <c r="M467" s="67">
        <f t="shared" si="69"/>
        <v>1</v>
      </c>
      <c r="N467">
        <f t="shared" si="70"/>
        <v>999</v>
      </c>
      <c r="O467" s="44">
        <f t="shared" si="71"/>
        <v>2732482</v>
      </c>
    </row>
    <row r="468" spans="1:15" x14ac:dyDescent="0.3">
      <c r="A468" s="46" t="s">
        <v>936</v>
      </c>
      <c r="B468" t="s">
        <v>2548</v>
      </c>
      <c r="C468" s="44">
        <v>9044205</v>
      </c>
      <c r="D468" s="44">
        <v>8659343</v>
      </c>
      <c r="E468" s="44">
        <f t="shared" si="63"/>
        <v>9044205</v>
      </c>
      <c r="F468" s="44">
        <v>7576347</v>
      </c>
      <c r="G468" s="44">
        <v>7505731</v>
      </c>
      <c r="H468" s="44">
        <f t="shared" si="64"/>
        <v>9044205</v>
      </c>
      <c r="I468" s="44">
        <f t="shared" si="65"/>
        <v>9044205</v>
      </c>
      <c r="J468" s="68">
        <f t="shared" si="66"/>
        <v>0.95744656384944837</v>
      </c>
      <c r="K468" s="68">
        <f t="shared" si="67"/>
        <v>0.83770182122143411</v>
      </c>
      <c r="L468" s="44">
        <f t="shared" si="68"/>
        <v>0</v>
      </c>
      <c r="M468" s="67">
        <f t="shared" si="69"/>
        <v>0.82989394866657706</v>
      </c>
      <c r="N468" t="str">
        <f t="shared" si="70"/>
        <v xml:space="preserve"> </v>
      </c>
      <c r="O468" s="44">
        <f t="shared" si="71"/>
        <v>0</v>
      </c>
    </row>
    <row r="469" spans="1:15" x14ac:dyDescent="0.3">
      <c r="A469" s="46" t="s">
        <v>926</v>
      </c>
      <c r="B469" t="s">
        <v>2549</v>
      </c>
      <c r="C469" s="44">
        <v>23281084</v>
      </c>
      <c r="D469" s="44">
        <v>21668157</v>
      </c>
      <c r="E469" s="44">
        <f t="shared" si="63"/>
        <v>23281084</v>
      </c>
      <c r="F469" s="44">
        <v>19342704</v>
      </c>
      <c r="G469" s="44">
        <v>19142890</v>
      </c>
      <c r="H469" s="44">
        <f t="shared" si="64"/>
        <v>23281084</v>
      </c>
      <c r="I469" s="44">
        <f t="shared" si="65"/>
        <v>23281084</v>
      </c>
      <c r="J469" s="68">
        <f t="shared" si="66"/>
        <v>0.93071942010947595</v>
      </c>
      <c r="K469" s="68">
        <f t="shared" si="67"/>
        <v>0.83083347837239885</v>
      </c>
      <c r="L469" s="44">
        <f t="shared" si="68"/>
        <v>0</v>
      </c>
      <c r="M469" s="67">
        <f t="shared" si="69"/>
        <v>0.8222508024110905</v>
      </c>
      <c r="N469" t="str">
        <f t="shared" si="70"/>
        <v xml:space="preserve"> </v>
      </c>
      <c r="O469" s="44">
        <f t="shared" si="71"/>
        <v>0</v>
      </c>
    </row>
    <row r="470" spans="1:15" x14ac:dyDescent="0.3">
      <c r="A470" s="46" t="s">
        <v>944</v>
      </c>
      <c r="B470" t="s">
        <v>1897</v>
      </c>
      <c r="C470" s="44">
        <v>19307524</v>
      </c>
      <c r="D470" s="44">
        <v>20664223</v>
      </c>
      <c r="E470" s="44">
        <f t="shared" si="63"/>
        <v>20664223</v>
      </c>
      <c r="F470" s="44">
        <v>17945044</v>
      </c>
      <c r="G470" s="44">
        <v>17820894</v>
      </c>
      <c r="H470" s="44">
        <f t="shared" si="64"/>
        <v>19307524</v>
      </c>
      <c r="I470" s="44">
        <f t="shared" si="65"/>
        <v>19307524</v>
      </c>
      <c r="J470" s="68">
        <f t="shared" si="66"/>
        <v>1</v>
      </c>
      <c r="K470" s="68">
        <f t="shared" si="67"/>
        <v>0.92943269162840347</v>
      </c>
      <c r="L470" s="44">
        <f t="shared" si="68"/>
        <v>1356699</v>
      </c>
      <c r="M470" s="67">
        <f t="shared" si="69"/>
        <v>0.92300255589479008</v>
      </c>
      <c r="N470" t="str">
        <f t="shared" si="70"/>
        <v xml:space="preserve"> </v>
      </c>
      <c r="O470" s="44">
        <f t="shared" si="71"/>
        <v>1356699</v>
      </c>
    </row>
    <row r="471" spans="1:15" x14ac:dyDescent="0.3">
      <c r="A471" s="46" t="s">
        <v>940</v>
      </c>
      <c r="B471" t="s">
        <v>2550</v>
      </c>
      <c r="C471" s="44">
        <v>9615021</v>
      </c>
      <c r="D471" s="44">
        <v>13222271</v>
      </c>
      <c r="E471" s="44">
        <f t="shared" si="63"/>
        <v>13222271</v>
      </c>
      <c r="F471" s="44">
        <v>11670865</v>
      </c>
      <c r="G471" s="44">
        <v>11594904</v>
      </c>
      <c r="H471" s="44">
        <f t="shared" si="64"/>
        <v>11594904</v>
      </c>
      <c r="I471" s="44">
        <f t="shared" si="65"/>
        <v>11670865</v>
      </c>
      <c r="J471" s="68">
        <f t="shared" si="66"/>
        <v>1</v>
      </c>
      <c r="K471" s="68">
        <f t="shared" si="67"/>
        <v>1</v>
      </c>
      <c r="L471" s="44">
        <f t="shared" si="68"/>
        <v>1627367</v>
      </c>
      <c r="M471" s="67">
        <f t="shared" si="69"/>
        <v>1</v>
      </c>
      <c r="N471">
        <f t="shared" si="70"/>
        <v>999</v>
      </c>
      <c r="O471" s="44">
        <f t="shared" si="71"/>
        <v>3607250</v>
      </c>
    </row>
    <row r="472" spans="1:15" x14ac:dyDescent="0.3">
      <c r="A472" s="46" t="s">
        <v>938</v>
      </c>
      <c r="B472" t="s">
        <v>1899</v>
      </c>
      <c r="C472" s="44">
        <v>19603116</v>
      </c>
      <c r="D472" s="44">
        <v>25758214</v>
      </c>
      <c r="E472" s="44">
        <f t="shared" si="63"/>
        <v>25758214</v>
      </c>
      <c r="F472" s="44">
        <v>22654565</v>
      </c>
      <c r="G472" s="44">
        <v>22591411</v>
      </c>
      <c r="H472" s="44">
        <f t="shared" si="64"/>
        <v>22591411</v>
      </c>
      <c r="I472" s="44">
        <f t="shared" si="65"/>
        <v>22654565</v>
      </c>
      <c r="J472" s="68">
        <f t="shared" si="66"/>
        <v>1</v>
      </c>
      <c r="K472" s="68">
        <f t="shared" si="67"/>
        <v>1</v>
      </c>
      <c r="L472" s="44">
        <f t="shared" si="68"/>
        <v>3166803</v>
      </c>
      <c r="M472" s="67">
        <f t="shared" si="69"/>
        <v>1</v>
      </c>
      <c r="N472">
        <f t="shared" si="70"/>
        <v>999</v>
      </c>
      <c r="O472" s="44">
        <f t="shared" si="71"/>
        <v>6155098</v>
      </c>
    </row>
    <row r="473" spans="1:15" x14ac:dyDescent="0.3">
      <c r="A473" s="46" t="s">
        <v>946</v>
      </c>
      <c r="B473" t="s">
        <v>2551</v>
      </c>
      <c r="C473" s="44">
        <v>5455632</v>
      </c>
      <c r="D473" s="44">
        <v>7825468</v>
      </c>
      <c r="E473" s="44">
        <f t="shared" si="63"/>
        <v>7825468</v>
      </c>
      <c r="F473" s="44">
        <v>6987544</v>
      </c>
      <c r="G473" s="44">
        <v>6968268</v>
      </c>
      <c r="H473" s="44">
        <f t="shared" si="64"/>
        <v>6968268</v>
      </c>
      <c r="I473" s="44">
        <f t="shared" si="65"/>
        <v>6987544</v>
      </c>
      <c r="J473" s="68">
        <f t="shared" si="66"/>
        <v>1</v>
      </c>
      <c r="K473" s="68">
        <f t="shared" si="67"/>
        <v>1</v>
      </c>
      <c r="L473" s="44">
        <f t="shared" si="68"/>
        <v>857200</v>
      </c>
      <c r="M473" s="67">
        <f t="shared" si="69"/>
        <v>1</v>
      </c>
      <c r="N473">
        <f t="shared" si="70"/>
        <v>999</v>
      </c>
      <c r="O473" s="44">
        <f t="shared" si="71"/>
        <v>2369836</v>
      </c>
    </row>
    <row r="474" spans="1:15" x14ac:dyDescent="0.3">
      <c r="A474" s="46" t="s">
        <v>948</v>
      </c>
      <c r="B474" t="s">
        <v>2552</v>
      </c>
      <c r="C474" s="44">
        <v>5414886</v>
      </c>
      <c r="D474" s="44">
        <v>5138536</v>
      </c>
      <c r="E474" s="44">
        <f t="shared" si="63"/>
        <v>5414886</v>
      </c>
      <c r="F474" s="44">
        <v>4623507</v>
      </c>
      <c r="G474" s="44">
        <v>4531750</v>
      </c>
      <c r="H474" s="44">
        <f t="shared" si="64"/>
        <v>5414886</v>
      </c>
      <c r="I474" s="44">
        <f t="shared" si="65"/>
        <v>5414886</v>
      </c>
      <c r="J474" s="68">
        <f t="shared" si="66"/>
        <v>0.94896476121565621</v>
      </c>
      <c r="K474" s="68">
        <f t="shared" si="67"/>
        <v>0.85385121681232068</v>
      </c>
      <c r="L474" s="44">
        <f t="shared" si="68"/>
        <v>0</v>
      </c>
      <c r="M474" s="67">
        <f t="shared" si="69"/>
        <v>0.83690589238628477</v>
      </c>
      <c r="N474" t="str">
        <f t="shared" si="70"/>
        <v xml:space="preserve"> </v>
      </c>
      <c r="O474" s="44">
        <f t="shared" si="71"/>
        <v>0</v>
      </c>
    </row>
    <row r="475" spans="1:15" x14ac:dyDescent="0.3">
      <c r="A475" s="46" t="s">
        <v>951</v>
      </c>
      <c r="B475" t="s">
        <v>2553</v>
      </c>
      <c r="C475" s="44">
        <v>4350866</v>
      </c>
      <c r="D475" s="44">
        <v>5675133</v>
      </c>
      <c r="E475" s="44">
        <f t="shared" si="63"/>
        <v>5675133</v>
      </c>
      <c r="F475" s="44">
        <v>4954050</v>
      </c>
      <c r="G475" s="44">
        <v>4888467</v>
      </c>
      <c r="H475" s="44">
        <f t="shared" si="64"/>
        <v>4888467</v>
      </c>
      <c r="I475" s="44">
        <f t="shared" si="65"/>
        <v>4954050</v>
      </c>
      <c r="J475" s="68">
        <f t="shared" si="66"/>
        <v>1</v>
      </c>
      <c r="K475" s="68">
        <f t="shared" si="67"/>
        <v>1</v>
      </c>
      <c r="L475" s="44">
        <f t="shared" si="68"/>
        <v>786666</v>
      </c>
      <c r="M475" s="67">
        <f t="shared" si="69"/>
        <v>1</v>
      </c>
      <c r="N475">
        <f t="shared" si="70"/>
        <v>999</v>
      </c>
      <c r="O475" s="44">
        <f t="shared" si="71"/>
        <v>1324267</v>
      </c>
    </row>
    <row r="476" spans="1:15" x14ac:dyDescent="0.3">
      <c r="A476" s="46" t="s">
        <v>961</v>
      </c>
      <c r="B476" t="s">
        <v>1903</v>
      </c>
      <c r="C476" s="44">
        <v>14376022</v>
      </c>
      <c r="D476" s="44">
        <v>15455164</v>
      </c>
      <c r="E476" s="44">
        <f t="shared" si="63"/>
        <v>15455164</v>
      </c>
      <c r="F476" s="44">
        <v>13636924</v>
      </c>
      <c r="G476" s="44">
        <v>13544155</v>
      </c>
      <c r="H476" s="44">
        <f t="shared" si="64"/>
        <v>14376022</v>
      </c>
      <c r="I476" s="44">
        <f t="shared" si="65"/>
        <v>14376022</v>
      </c>
      <c r="J476" s="68">
        <f t="shared" si="66"/>
        <v>1</v>
      </c>
      <c r="K476" s="68">
        <f t="shared" si="67"/>
        <v>0.94858814211608744</v>
      </c>
      <c r="L476" s="44">
        <f t="shared" si="68"/>
        <v>1079142</v>
      </c>
      <c r="M476" s="67">
        <f t="shared" si="69"/>
        <v>0.94213510524677824</v>
      </c>
      <c r="N476" t="str">
        <f t="shared" si="70"/>
        <v xml:space="preserve"> </v>
      </c>
      <c r="O476" s="44">
        <f t="shared" si="71"/>
        <v>1079142</v>
      </c>
    </row>
    <row r="477" spans="1:15" x14ac:dyDescent="0.3">
      <c r="A477" s="46" t="s">
        <v>953</v>
      </c>
      <c r="B477" t="s">
        <v>2554</v>
      </c>
      <c r="C477" s="44">
        <v>18625707</v>
      </c>
      <c r="D477" s="44">
        <v>13496177</v>
      </c>
      <c r="E477" s="44">
        <f t="shared" si="63"/>
        <v>18625707</v>
      </c>
      <c r="F477" s="44">
        <v>11197330</v>
      </c>
      <c r="G477" s="44">
        <v>10835411</v>
      </c>
      <c r="H477" s="44">
        <f t="shared" si="64"/>
        <v>18625707</v>
      </c>
      <c r="I477" s="44">
        <f t="shared" si="65"/>
        <v>18625707</v>
      </c>
      <c r="J477" s="68">
        <f t="shared" si="66"/>
        <v>0.72459944741963356</v>
      </c>
      <c r="K477" s="68">
        <f t="shared" si="67"/>
        <v>0.60117610569091418</v>
      </c>
      <c r="L477" s="44">
        <f t="shared" si="68"/>
        <v>0</v>
      </c>
      <c r="M477" s="67">
        <f t="shared" si="69"/>
        <v>0.58174495067489251</v>
      </c>
      <c r="N477" t="str">
        <f t="shared" si="70"/>
        <v xml:space="preserve"> </v>
      </c>
      <c r="O477" s="44">
        <f t="shared" si="71"/>
        <v>0</v>
      </c>
    </row>
    <row r="478" spans="1:15" x14ac:dyDescent="0.3">
      <c r="A478" s="46" t="s">
        <v>957</v>
      </c>
      <c r="B478" t="s">
        <v>2555</v>
      </c>
      <c r="C478" s="44">
        <v>9342971</v>
      </c>
      <c r="D478" s="44">
        <v>9673665</v>
      </c>
      <c r="E478" s="44">
        <f t="shared" si="63"/>
        <v>9673665</v>
      </c>
      <c r="F478" s="44">
        <v>7907924</v>
      </c>
      <c r="G478" s="44">
        <v>7883849</v>
      </c>
      <c r="H478" s="44">
        <f t="shared" si="64"/>
        <v>9342971</v>
      </c>
      <c r="I478" s="44">
        <f t="shared" si="65"/>
        <v>9342971</v>
      </c>
      <c r="J478" s="68">
        <f t="shared" si="66"/>
        <v>1</v>
      </c>
      <c r="K478" s="68">
        <f t="shared" si="67"/>
        <v>0.84640356905742298</v>
      </c>
      <c r="L478" s="44">
        <f t="shared" si="68"/>
        <v>330694</v>
      </c>
      <c r="M478" s="67">
        <f t="shared" si="69"/>
        <v>0.84382676559736725</v>
      </c>
      <c r="N478" t="str">
        <f t="shared" si="70"/>
        <v xml:space="preserve"> </v>
      </c>
      <c r="O478" s="44">
        <f t="shared" si="71"/>
        <v>330694</v>
      </c>
    </row>
    <row r="479" spans="1:15" x14ac:dyDescent="0.3">
      <c r="A479" s="46" t="s">
        <v>955</v>
      </c>
      <c r="B479" t="s">
        <v>2556</v>
      </c>
      <c r="C479" s="44">
        <v>19318758</v>
      </c>
      <c r="D479" s="44">
        <v>15958897</v>
      </c>
      <c r="E479" s="44">
        <f t="shared" si="63"/>
        <v>19318758</v>
      </c>
      <c r="F479" s="44">
        <v>14136865</v>
      </c>
      <c r="G479" s="44">
        <v>13738077</v>
      </c>
      <c r="H479" s="44">
        <f t="shared" si="64"/>
        <v>19318758</v>
      </c>
      <c r="I479" s="44">
        <f t="shared" si="65"/>
        <v>19318758</v>
      </c>
      <c r="J479" s="68">
        <f t="shared" si="66"/>
        <v>0.82608297075826509</v>
      </c>
      <c r="K479" s="68">
        <f t="shared" si="67"/>
        <v>0.73176883317240171</v>
      </c>
      <c r="L479" s="44">
        <f t="shared" si="68"/>
        <v>0</v>
      </c>
      <c r="M479" s="67">
        <f t="shared" si="69"/>
        <v>0.71112630532459697</v>
      </c>
      <c r="N479" t="str">
        <f t="shared" si="70"/>
        <v xml:space="preserve"> </v>
      </c>
      <c r="O479" s="44">
        <f t="shared" si="71"/>
        <v>0</v>
      </c>
    </row>
    <row r="480" spans="1:15" x14ac:dyDescent="0.3">
      <c r="A480" s="46" t="s">
        <v>959</v>
      </c>
      <c r="B480" t="s">
        <v>2557</v>
      </c>
      <c r="C480" s="44">
        <v>147662079</v>
      </c>
      <c r="D480" s="44">
        <v>114489367</v>
      </c>
      <c r="E480" s="44">
        <f t="shared" si="63"/>
        <v>147662079</v>
      </c>
      <c r="F480" s="44">
        <v>108051225</v>
      </c>
      <c r="G480" s="44">
        <v>104579810</v>
      </c>
      <c r="H480" s="44">
        <f t="shared" si="64"/>
        <v>147662079</v>
      </c>
      <c r="I480" s="44">
        <f t="shared" si="65"/>
        <v>147662079</v>
      </c>
      <c r="J480" s="68">
        <f t="shared" si="66"/>
        <v>0.77534711535518874</v>
      </c>
      <c r="K480" s="68">
        <f t="shared" si="67"/>
        <v>0.73174660503053057</v>
      </c>
      <c r="L480" s="44">
        <f t="shared" si="68"/>
        <v>0</v>
      </c>
      <c r="M480" s="67">
        <f t="shared" si="69"/>
        <v>0.70823742092917441</v>
      </c>
      <c r="N480" t="str">
        <f t="shared" si="70"/>
        <v xml:space="preserve"> </v>
      </c>
      <c r="O480" s="44">
        <f t="shared" si="71"/>
        <v>0</v>
      </c>
    </row>
    <row r="481" spans="1:15" x14ac:dyDescent="0.3">
      <c r="A481" s="46" t="s">
        <v>966</v>
      </c>
      <c r="B481" t="s">
        <v>1908</v>
      </c>
      <c r="C481" s="44">
        <v>1327075</v>
      </c>
      <c r="D481" s="44">
        <v>2881071</v>
      </c>
      <c r="E481" s="44">
        <f t="shared" si="63"/>
        <v>2881071</v>
      </c>
      <c r="F481" s="44">
        <v>2502083</v>
      </c>
      <c r="G481" s="44">
        <v>2464826</v>
      </c>
      <c r="H481" s="44">
        <f t="shared" si="64"/>
        <v>2464826</v>
      </c>
      <c r="I481" s="44">
        <f t="shared" si="65"/>
        <v>2502083</v>
      </c>
      <c r="J481" s="68">
        <f t="shared" si="66"/>
        <v>1</v>
      </c>
      <c r="K481" s="68">
        <f t="shared" si="67"/>
        <v>1</v>
      </c>
      <c r="L481" s="44">
        <f t="shared" si="68"/>
        <v>416245</v>
      </c>
      <c r="M481" s="67">
        <f t="shared" si="69"/>
        <v>1</v>
      </c>
      <c r="N481">
        <f t="shared" si="70"/>
        <v>999</v>
      </c>
      <c r="O481" s="44">
        <f t="shared" si="71"/>
        <v>1553996</v>
      </c>
    </row>
    <row r="482" spans="1:15" x14ac:dyDescent="0.3">
      <c r="A482" s="46" t="s">
        <v>968</v>
      </c>
      <c r="B482" t="s">
        <v>2558</v>
      </c>
      <c r="C482" s="44">
        <v>1697374</v>
      </c>
      <c r="D482" s="44">
        <v>2858732</v>
      </c>
      <c r="E482" s="44">
        <f t="shared" si="63"/>
        <v>2858732</v>
      </c>
      <c r="F482" s="44">
        <v>2494098</v>
      </c>
      <c r="G482" s="44">
        <v>2481970</v>
      </c>
      <c r="H482" s="44">
        <f t="shared" si="64"/>
        <v>2481970</v>
      </c>
      <c r="I482" s="44">
        <f t="shared" si="65"/>
        <v>2494098</v>
      </c>
      <c r="J482" s="68">
        <f t="shared" si="66"/>
        <v>1</v>
      </c>
      <c r="K482" s="68">
        <f t="shared" si="67"/>
        <v>1</v>
      </c>
      <c r="L482" s="44">
        <f t="shared" si="68"/>
        <v>376762</v>
      </c>
      <c r="M482" s="67">
        <f t="shared" si="69"/>
        <v>1</v>
      </c>
      <c r="N482">
        <f t="shared" si="70"/>
        <v>999</v>
      </c>
      <c r="O482" s="44">
        <f t="shared" si="71"/>
        <v>1161358</v>
      </c>
    </row>
    <row r="483" spans="1:15" x14ac:dyDescent="0.3">
      <c r="A483" s="46" t="s">
        <v>970</v>
      </c>
      <c r="B483" t="s">
        <v>2559</v>
      </c>
      <c r="C483" s="44">
        <v>6513903</v>
      </c>
      <c r="D483" s="44">
        <v>9167075</v>
      </c>
      <c r="E483" s="44">
        <f t="shared" si="63"/>
        <v>9167075</v>
      </c>
      <c r="F483" s="44">
        <v>7919410</v>
      </c>
      <c r="G483" s="44">
        <v>7785803</v>
      </c>
      <c r="H483" s="44">
        <f t="shared" si="64"/>
        <v>7785803</v>
      </c>
      <c r="I483" s="44">
        <f t="shared" si="65"/>
        <v>7919410</v>
      </c>
      <c r="J483" s="68">
        <f t="shared" si="66"/>
        <v>1</v>
      </c>
      <c r="K483" s="68">
        <f t="shared" si="67"/>
        <v>1</v>
      </c>
      <c r="L483" s="44">
        <f t="shared" si="68"/>
        <v>1381272</v>
      </c>
      <c r="M483" s="67">
        <f t="shared" si="69"/>
        <v>1</v>
      </c>
      <c r="N483">
        <f t="shared" si="70"/>
        <v>999</v>
      </c>
      <c r="O483" s="44">
        <f t="shared" si="71"/>
        <v>2653172</v>
      </c>
    </row>
    <row r="484" spans="1:15" x14ac:dyDescent="0.3">
      <c r="A484" s="46" t="s">
        <v>964</v>
      </c>
      <c r="B484" t="s">
        <v>1911</v>
      </c>
      <c r="C484" s="44">
        <v>14869604</v>
      </c>
      <c r="D484" s="44">
        <v>16731770</v>
      </c>
      <c r="E484" s="44">
        <f t="shared" si="63"/>
        <v>16731770</v>
      </c>
      <c r="F484" s="44">
        <v>15269692</v>
      </c>
      <c r="G484" s="44">
        <v>14885600</v>
      </c>
      <c r="H484" s="44">
        <f t="shared" si="64"/>
        <v>14885600</v>
      </c>
      <c r="I484" s="44">
        <f t="shared" si="65"/>
        <v>15269692</v>
      </c>
      <c r="J484" s="68">
        <f t="shared" si="66"/>
        <v>1</v>
      </c>
      <c r="K484" s="68">
        <f t="shared" si="67"/>
        <v>1</v>
      </c>
      <c r="L484" s="44">
        <f t="shared" si="68"/>
        <v>1846170</v>
      </c>
      <c r="M484" s="67">
        <f t="shared" si="69"/>
        <v>1</v>
      </c>
      <c r="N484">
        <f t="shared" si="70"/>
        <v>999</v>
      </c>
      <c r="O484" s="44">
        <f t="shared" si="71"/>
        <v>1862166</v>
      </c>
    </row>
    <row r="485" spans="1:15" x14ac:dyDescent="0.3">
      <c r="A485" s="46" t="s">
        <v>972</v>
      </c>
      <c r="B485" t="s">
        <v>2560</v>
      </c>
      <c r="C485" s="44">
        <v>7860267</v>
      </c>
      <c r="D485" s="44">
        <v>8841445</v>
      </c>
      <c r="E485" s="44">
        <f t="shared" si="63"/>
        <v>8841445</v>
      </c>
      <c r="F485" s="44">
        <v>7695046</v>
      </c>
      <c r="G485" s="44">
        <v>7495778</v>
      </c>
      <c r="H485" s="44">
        <f t="shared" si="64"/>
        <v>7860267</v>
      </c>
      <c r="I485" s="44">
        <f t="shared" si="65"/>
        <v>7860267</v>
      </c>
      <c r="J485" s="68">
        <f t="shared" si="66"/>
        <v>1</v>
      </c>
      <c r="K485" s="68">
        <f t="shared" si="67"/>
        <v>0.97898023056977579</v>
      </c>
      <c r="L485" s="44">
        <f t="shared" si="68"/>
        <v>981178</v>
      </c>
      <c r="M485" s="67">
        <f t="shared" si="69"/>
        <v>0.95362892889007456</v>
      </c>
      <c r="N485" t="str">
        <f t="shared" si="70"/>
        <v xml:space="preserve"> </v>
      </c>
      <c r="O485" s="44">
        <f t="shared" si="71"/>
        <v>981178</v>
      </c>
    </row>
    <row r="486" spans="1:15" x14ac:dyDescent="0.3">
      <c r="A486" s="46" t="s">
        <v>974</v>
      </c>
      <c r="B486" t="s">
        <v>1913</v>
      </c>
      <c r="C486" s="44">
        <v>2358748</v>
      </c>
      <c r="D486" s="44">
        <v>4278241</v>
      </c>
      <c r="E486" s="44">
        <f t="shared" si="63"/>
        <v>4278241</v>
      </c>
      <c r="F486" s="44">
        <v>3774637</v>
      </c>
      <c r="G486" s="44">
        <v>3696342</v>
      </c>
      <c r="H486" s="44">
        <f t="shared" si="64"/>
        <v>3696342</v>
      </c>
      <c r="I486" s="44">
        <f t="shared" si="65"/>
        <v>3774637</v>
      </c>
      <c r="J486" s="68">
        <f t="shared" si="66"/>
        <v>1</v>
      </c>
      <c r="K486" s="68">
        <f t="shared" si="67"/>
        <v>1</v>
      </c>
      <c r="L486" s="44">
        <f t="shared" si="68"/>
        <v>581899</v>
      </c>
      <c r="M486" s="67">
        <f t="shared" si="69"/>
        <v>1</v>
      </c>
      <c r="N486">
        <f t="shared" si="70"/>
        <v>999</v>
      </c>
      <c r="O486" s="44">
        <f t="shared" si="71"/>
        <v>1919493</v>
      </c>
    </row>
    <row r="487" spans="1:15" x14ac:dyDescent="0.3">
      <c r="A487" s="46" t="s">
        <v>977</v>
      </c>
      <c r="B487" t="s">
        <v>1914</v>
      </c>
      <c r="C487" s="44">
        <v>8712373</v>
      </c>
      <c r="D487" s="44">
        <v>9201653</v>
      </c>
      <c r="E487" s="44">
        <f t="shared" si="63"/>
        <v>9201653</v>
      </c>
      <c r="F487" s="44">
        <v>7919063</v>
      </c>
      <c r="G487" s="44">
        <v>7664878</v>
      </c>
      <c r="H487" s="44">
        <f t="shared" si="64"/>
        <v>8712373</v>
      </c>
      <c r="I487" s="44">
        <f t="shared" si="65"/>
        <v>8712373</v>
      </c>
      <c r="J487" s="68">
        <f t="shared" si="66"/>
        <v>1</v>
      </c>
      <c r="K487" s="68">
        <f t="shared" si="67"/>
        <v>0.9089444402805068</v>
      </c>
      <c r="L487" s="44">
        <f t="shared" si="68"/>
        <v>489280</v>
      </c>
      <c r="M487" s="67">
        <f t="shared" si="69"/>
        <v>0.8797692660771067</v>
      </c>
      <c r="N487" t="str">
        <f t="shared" si="70"/>
        <v xml:space="preserve"> </v>
      </c>
      <c r="O487" s="44">
        <f t="shared" si="71"/>
        <v>489280</v>
      </c>
    </row>
    <row r="488" spans="1:15" x14ac:dyDescent="0.3">
      <c r="A488" s="46" t="s">
        <v>979</v>
      </c>
      <c r="B488" t="s">
        <v>2561</v>
      </c>
      <c r="C488" s="44">
        <v>7793068</v>
      </c>
      <c r="D488" s="44">
        <v>11657895</v>
      </c>
      <c r="E488" s="44">
        <f t="shared" si="63"/>
        <v>11657895</v>
      </c>
      <c r="F488" s="44">
        <v>10292295</v>
      </c>
      <c r="G488" s="44">
        <v>10220219</v>
      </c>
      <c r="H488" s="44">
        <f t="shared" si="64"/>
        <v>10220219</v>
      </c>
      <c r="I488" s="44">
        <f t="shared" si="65"/>
        <v>10292295</v>
      </c>
      <c r="J488" s="68">
        <f t="shared" si="66"/>
        <v>1</v>
      </c>
      <c r="K488" s="68">
        <f t="shared" si="67"/>
        <v>1</v>
      </c>
      <c r="L488" s="44">
        <f t="shared" si="68"/>
        <v>1437676</v>
      </c>
      <c r="M488" s="67">
        <f t="shared" si="69"/>
        <v>1</v>
      </c>
      <c r="N488">
        <f t="shared" si="70"/>
        <v>999</v>
      </c>
      <c r="O488" s="44">
        <f t="shared" si="71"/>
        <v>3864827</v>
      </c>
    </row>
    <row r="489" spans="1:15" x14ac:dyDescent="0.3">
      <c r="A489" s="46" t="s">
        <v>986</v>
      </c>
      <c r="B489" t="s">
        <v>2562</v>
      </c>
      <c r="C489" s="44">
        <v>5409095</v>
      </c>
      <c r="D489" s="44">
        <v>10181171</v>
      </c>
      <c r="E489" s="44">
        <f t="shared" si="63"/>
        <v>10181171</v>
      </c>
      <c r="F489" s="44">
        <v>8656879</v>
      </c>
      <c r="G489" s="44">
        <v>8631632</v>
      </c>
      <c r="H489" s="44">
        <f t="shared" si="64"/>
        <v>8631632</v>
      </c>
      <c r="I489" s="44">
        <f t="shared" si="65"/>
        <v>8656879</v>
      </c>
      <c r="J489" s="68">
        <f t="shared" si="66"/>
        <v>1</v>
      </c>
      <c r="K489" s="68">
        <f t="shared" si="67"/>
        <v>1</v>
      </c>
      <c r="L489" s="44">
        <f t="shared" si="68"/>
        <v>1549539</v>
      </c>
      <c r="M489" s="67">
        <f t="shared" si="69"/>
        <v>1</v>
      </c>
      <c r="N489">
        <f t="shared" si="70"/>
        <v>999</v>
      </c>
      <c r="O489" s="44">
        <f t="shared" si="71"/>
        <v>4772076</v>
      </c>
    </row>
    <row r="490" spans="1:15" x14ac:dyDescent="0.3">
      <c r="A490" s="46" t="s">
        <v>982</v>
      </c>
      <c r="B490" t="s">
        <v>2563</v>
      </c>
      <c r="C490" s="44">
        <v>2859391</v>
      </c>
      <c r="D490" s="44">
        <v>4557587</v>
      </c>
      <c r="E490" s="44">
        <f t="shared" si="63"/>
        <v>4557587</v>
      </c>
      <c r="F490" s="44">
        <v>3993335</v>
      </c>
      <c r="G490" s="44">
        <v>3798789</v>
      </c>
      <c r="H490" s="44">
        <f t="shared" si="64"/>
        <v>3798789</v>
      </c>
      <c r="I490" s="44">
        <f t="shared" si="65"/>
        <v>3993335</v>
      </c>
      <c r="J490" s="68">
        <f t="shared" si="66"/>
        <v>1</v>
      </c>
      <c r="K490" s="68">
        <f t="shared" si="67"/>
        <v>1</v>
      </c>
      <c r="L490" s="44">
        <f t="shared" si="68"/>
        <v>758798</v>
      </c>
      <c r="M490" s="67">
        <f t="shared" si="69"/>
        <v>1</v>
      </c>
      <c r="N490">
        <f t="shared" si="70"/>
        <v>999</v>
      </c>
      <c r="O490" s="44">
        <f t="shared" si="71"/>
        <v>1698196</v>
      </c>
    </row>
    <row r="491" spans="1:15" x14ac:dyDescent="0.3">
      <c r="A491" s="46" t="s">
        <v>984</v>
      </c>
      <c r="B491" t="s">
        <v>2564</v>
      </c>
      <c r="C491" s="44">
        <v>11421798</v>
      </c>
      <c r="D491" s="44">
        <v>10472380</v>
      </c>
      <c r="E491" s="44">
        <f t="shared" si="63"/>
        <v>11421798</v>
      </c>
      <c r="F491" s="44">
        <v>9266299</v>
      </c>
      <c r="G491" s="44">
        <v>8976533</v>
      </c>
      <c r="H491" s="44">
        <f t="shared" si="64"/>
        <v>11421798</v>
      </c>
      <c r="I491" s="44">
        <f t="shared" si="65"/>
        <v>11421798</v>
      </c>
      <c r="J491" s="68">
        <f t="shared" si="66"/>
        <v>0.91687665987439104</v>
      </c>
      <c r="K491" s="68">
        <f t="shared" si="67"/>
        <v>0.81128198905286186</v>
      </c>
      <c r="L491" s="44">
        <f t="shared" si="68"/>
        <v>0</v>
      </c>
      <c r="M491" s="67">
        <f t="shared" si="69"/>
        <v>0.78591242814835283</v>
      </c>
      <c r="N491" t="str">
        <f t="shared" si="70"/>
        <v xml:space="preserve"> </v>
      </c>
      <c r="O491" s="44">
        <f t="shared" si="71"/>
        <v>0</v>
      </c>
    </row>
    <row r="492" spans="1:15" x14ac:dyDescent="0.3">
      <c r="A492" s="46" t="s">
        <v>988</v>
      </c>
      <c r="B492" t="s">
        <v>2565</v>
      </c>
      <c r="C492" s="44">
        <v>20359498</v>
      </c>
      <c r="D492" s="44">
        <v>19011412</v>
      </c>
      <c r="E492" s="44">
        <f t="shared" si="63"/>
        <v>20359498</v>
      </c>
      <c r="F492" s="44">
        <v>17136027</v>
      </c>
      <c r="G492" s="44">
        <v>16417292</v>
      </c>
      <c r="H492" s="44">
        <f t="shared" si="64"/>
        <v>20359498</v>
      </c>
      <c r="I492" s="44">
        <f t="shared" si="65"/>
        <v>20359498</v>
      </c>
      <c r="J492" s="68">
        <f t="shared" si="66"/>
        <v>0.93378589197042083</v>
      </c>
      <c r="K492" s="68">
        <f t="shared" si="67"/>
        <v>0.8416723732579261</v>
      </c>
      <c r="L492" s="44">
        <f t="shared" si="68"/>
        <v>0</v>
      </c>
      <c r="M492" s="67">
        <f t="shared" si="69"/>
        <v>0.80637017671064382</v>
      </c>
      <c r="N492" t="str">
        <f t="shared" si="70"/>
        <v xml:space="preserve"> </v>
      </c>
      <c r="O492" s="44">
        <f t="shared" si="71"/>
        <v>0</v>
      </c>
    </row>
    <row r="493" spans="1:15" x14ac:dyDescent="0.3">
      <c r="A493" s="46" t="s">
        <v>1026</v>
      </c>
      <c r="B493" t="s">
        <v>2566</v>
      </c>
      <c r="C493" s="44">
        <v>14763175</v>
      </c>
      <c r="D493" s="44">
        <v>17314266</v>
      </c>
      <c r="E493" s="44">
        <f t="shared" si="63"/>
        <v>17314266</v>
      </c>
      <c r="F493" s="44">
        <v>14746753</v>
      </c>
      <c r="G493" s="44">
        <v>14328459</v>
      </c>
      <c r="H493" s="44">
        <f t="shared" si="64"/>
        <v>14763175</v>
      </c>
      <c r="I493" s="44">
        <f t="shared" si="65"/>
        <v>14763175</v>
      </c>
      <c r="J493" s="68">
        <f t="shared" si="66"/>
        <v>1</v>
      </c>
      <c r="K493" s="68">
        <f t="shared" si="67"/>
        <v>0.9988876376524698</v>
      </c>
      <c r="L493" s="44">
        <f t="shared" si="68"/>
        <v>2551091</v>
      </c>
      <c r="M493" s="67">
        <f t="shared" si="69"/>
        <v>0.97055403055237099</v>
      </c>
      <c r="N493" t="str">
        <f t="shared" si="70"/>
        <v xml:space="preserve"> </v>
      </c>
      <c r="O493" s="44">
        <f t="shared" si="71"/>
        <v>2551091</v>
      </c>
    </row>
    <row r="494" spans="1:15" x14ac:dyDescent="0.3">
      <c r="A494" s="46" t="s">
        <v>1030</v>
      </c>
      <c r="B494" t="s">
        <v>2567</v>
      </c>
      <c r="C494" s="44">
        <v>4954948</v>
      </c>
      <c r="D494" s="44">
        <v>7351386</v>
      </c>
      <c r="E494" s="44">
        <f t="shared" si="63"/>
        <v>7351386</v>
      </c>
      <c r="F494" s="44">
        <v>6487864</v>
      </c>
      <c r="G494" s="44">
        <v>6330934</v>
      </c>
      <c r="H494" s="44">
        <f t="shared" si="64"/>
        <v>6330934</v>
      </c>
      <c r="I494" s="44">
        <f t="shared" si="65"/>
        <v>6487864</v>
      </c>
      <c r="J494" s="68">
        <f t="shared" si="66"/>
        <v>1</v>
      </c>
      <c r="K494" s="68">
        <f t="shared" si="67"/>
        <v>1</v>
      </c>
      <c r="L494" s="44">
        <f t="shared" si="68"/>
        <v>1020452</v>
      </c>
      <c r="M494" s="67">
        <f t="shared" si="69"/>
        <v>1</v>
      </c>
      <c r="N494">
        <f t="shared" si="70"/>
        <v>999</v>
      </c>
      <c r="O494" s="44">
        <f t="shared" si="71"/>
        <v>2396438</v>
      </c>
    </row>
    <row r="495" spans="1:15" x14ac:dyDescent="0.3">
      <c r="A495" s="46" t="s">
        <v>1032</v>
      </c>
      <c r="B495" t="s">
        <v>2568</v>
      </c>
      <c r="C495" s="44">
        <v>19291481</v>
      </c>
      <c r="D495" s="44">
        <v>18990520</v>
      </c>
      <c r="E495" s="44">
        <f t="shared" si="63"/>
        <v>19291481</v>
      </c>
      <c r="F495" s="44">
        <v>16770103</v>
      </c>
      <c r="G495" s="44">
        <v>16453340</v>
      </c>
      <c r="H495" s="44">
        <f t="shared" si="64"/>
        <v>19291481</v>
      </c>
      <c r="I495" s="44">
        <f t="shared" si="65"/>
        <v>19291481</v>
      </c>
      <c r="J495" s="68">
        <f t="shared" si="66"/>
        <v>0.98439927966131791</v>
      </c>
      <c r="K495" s="68">
        <f t="shared" si="67"/>
        <v>0.86930096242999699</v>
      </c>
      <c r="L495" s="44">
        <f t="shared" si="68"/>
        <v>0</v>
      </c>
      <c r="M495" s="67">
        <f t="shared" si="69"/>
        <v>0.85288112405677929</v>
      </c>
      <c r="N495" t="str">
        <f t="shared" si="70"/>
        <v xml:space="preserve"> </v>
      </c>
      <c r="O495" s="44">
        <f t="shared" si="71"/>
        <v>0</v>
      </c>
    </row>
    <row r="496" spans="1:15" x14ac:dyDescent="0.3">
      <c r="A496" s="46" t="s">
        <v>1034</v>
      </c>
      <c r="B496" t="s">
        <v>2569</v>
      </c>
      <c r="C496" s="44">
        <v>3188848</v>
      </c>
      <c r="D496" s="44">
        <v>4367227</v>
      </c>
      <c r="E496" s="44">
        <f t="shared" si="63"/>
        <v>4367227</v>
      </c>
      <c r="F496" s="44">
        <v>3640141</v>
      </c>
      <c r="G496" s="44">
        <v>3558513</v>
      </c>
      <c r="H496" s="44">
        <f t="shared" si="64"/>
        <v>3558513</v>
      </c>
      <c r="I496" s="44">
        <f t="shared" si="65"/>
        <v>3640141</v>
      </c>
      <c r="J496" s="68">
        <f t="shared" si="66"/>
        <v>1</v>
      </c>
      <c r="K496" s="68">
        <f t="shared" si="67"/>
        <v>1</v>
      </c>
      <c r="L496" s="44">
        <f t="shared" si="68"/>
        <v>808714</v>
      </c>
      <c r="M496" s="67">
        <f t="shared" si="69"/>
        <v>1</v>
      </c>
      <c r="N496">
        <f t="shared" si="70"/>
        <v>999</v>
      </c>
      <c r="O496" s="44">
        <f t="shared" si="71"/>
        <v>1178379</v>
      </c>
    </row>
    <row r="497" spans="1:15" x14ac:dyDescent="0.3">
      <c r="A497" s="46" t="s">
        <v>1036</v>
      </c>
      <c r="B497" t="s">
        <v>1924</v>
      </c>
      <c r="C497" s="44">
        <v>10813981</v>
      </c>
      <c r="D497" s="44">
        <v>12634846</v>
      </c>
      <c r="E497" s="44">
        <f t="shared" si="63"/>
        <v>12634846</v>
      </c>
      <c r="F497" s="44">
        <v>10761869</v>
      </c>
      <c r="G497" s="44">
        <v>10529484</v>
      </c>
      <c r="H497" s="44">
        <f t="shared" si="64"/>
        <v>10813981</v>
      </c>
      <c r="I497" s="44">
        <f t="shared" si="65"/>
        <v>10813981</v>
      </c>
      <c r="J497" s="68">
        <f t="shared" si="66"/>
        <v>1</v>
      </c>
      <c r="K497" s="68">
        <f t="shared" si="67"/>
        <v>0.99518105312003047</v>
      </c>
      <c r="L497" s="44">
        <f t="shared" si="68"/>
        <v>1820865</v>
      </c>
      <c r="M497" s="67">
        <f t="shared" si="69"/>
        <v>0.97369174219928811</v>
      </c>
      <c r="N497" t="str">
        <f t="shared" si="70"/>
        <v xml:space="preserve"> </v>
      </c>
      <c r="O497" s="44">
        <f t="shared" si="71"/>
        <v>1820865</v>
      </c>
    </row>
    <row r="498" spans="1:15" x14ac:dyDescent="0.3">
      <c r="A498" s="46" t="s">
        <v>1040</v>
      </c>
      <c r="B498" t="s">
        <v>2570</v>
      </c>
      <c r="C498" s="44">
        <v>32309668</v>
      </c>
      <c r="D498" s="44">
        <v>37144076</v>
      </c>
      <c r="E498" s="44">
        <f t="shared" si="63"/>
        <v>37144076</v>
      </c>
      <c r="F498" s="44">
        <v>31720498</v>
      </c>
      <c r="G498" s="44">
        <v>31245892</v>
      </c>
      <c r="H498" s="44">
        <f t="shared" si="64"/>
        <v>32309668</v>
      </c>
      <c r="I498" s="44">
        <f t="shared" si="65"/>
        <v>32309668</v>
      </c>
      <c r="J498" s="68">
        <f t="shared" si="66"/>
        <v>1</v>
      </c>
      <c r="K498" s="68">
        <f t="shared" si="67"/>
        <v>0.98176490083401657</v>
      </c>
      <c r="L498" s="44">
        <f t="shared" si="68"/>
        <v>4834408</v>
      </c>
      <c r="M498" s="67">
        <f t="shared" si="69"/>
        <v>0.96707561340463166</v>
      </c>
      <c r="N498" t="str">
        <f t="shared" si="70"/>
        <v xml:space="preserve"> </v>
      </c>
      <c r="O498" s="44">
        <f t="shared" si="71"/>
        <v>4834408</v>
      </c>
    </row>
    <row r="499" spans="1:15" x14ac:dyDescent="0.3">
      <c r="A499" s="46" t="s">
        <v>1038</v>
      </c>
      <c r="B499" t="s">
        <v>1926</v>
      </c>
      <c r="C499" s="44">
        <v>14123703</v>
      </c>
      <c r="D499" s="44">
        <v>14775940</v>
      </c>
      <c r="E499" s="44">
        <f t="shared" si="63"/>
        <v>14775940</v>
      </c>
      <c r="F499" s="44">
        <v>13093128</v>
      </c>
      <c r="G499" s="44">
        <v>12707444</v>
      </c>
      <c r="H499" s="44">
        <f t="shared" si="64"/>
        <v>14123703</v>
      </c>
      <c r="I499" s="44">
        <f t="shared" si="65"/>
        <v>14123703</v>
      </c>
      <c r="J499" s="68">
        <f t="shared" si="66"/>
        <v>1</v>
      </c>
      <c r="K499" s="68">
        <f t="shared" si="67"/>
        <v>0.92703223793363543</v>
      </c>
      <c r="L499" s="44">
        <f t="shared" si="68"/>
        <v>652237</v>
      </c>
      <c r="M499" s="67">
        <f t="shared" si="69"/>
        <v>0.89972466852354516</v>
      </c>
      <c r="N499" t="str">
        <f t="shared" si="70"/>
        <v xml:space="preserve"> </v>
      </c>
      <c r="O499" s="44">
        <f t="shared" si="71"/>
        <v>652237</v>
      </c>
    </row>
    <row r="500" spans="1:15" x14ac:dyDescent="0.3">
      <c r="A500" s="46" t="s">
        <v>1044</v>
      </c>
      <c r="B500" t="s">
        <v>2571</v>
      </c>
      <c r="C500" s="44">
        <v>19551446</v>
      </c>
      <c r="D500" s="44">
        <v>22726924</v>
      </c>
      <c r="E500" s="44">
        <f t="shared" si="63"/>
        <v>22726924</v>
      </c>
      <c r="F500" s="44">
        <v>19411430</v>
      </c>
      <c r="G500" s="44">
        <v>18996564</v>
      </c>
      <c r="H500" s="44">
        <f t="shared" si="64"/>
        <v>19551446</v>
      </c>
      <c r="I500" s="44">
        <f t="shared" si="65"/>
        <v>19551446</v>
      </c>
      <c r="J500" s="68">
        <f t="shared" si="66"/>
        <v>1</v>
      </c>
      <c r="K500" s="68">
        <f t="shared" si="67"/>
        <v>0.99283858595420516</v>
      </c>
      <c r="L500" s="44">
        <f t="shared" si="68"/>
        <v>3175478</v>
      </c>
      <c r="M500" s="67">
        <f t="shared" si="69"/>
        <v>0.97161938815164872</v>
      </c>
      <c r="N500" t="str">
        <f t="shared" si="70"/>
        <v xml:space="preserve"> </v>
      </c>
      <c r="O500" s="44">
        <f t="shared" si="71"/>
        <v>3175478</v>
      </c>
    </row>
    <row r="501" spans="1:15" x14ac:dyDescent="0.3">
      <c r="A501" s="46" t="s">
        <v>1028</v>
      </c>
      <c r="B501" t="s">
        <v>2572</v>
      </c>
      <c r="C501" s="44">
        <v>4509247</v>
      </c>
      <c r="D501" s="44">
        <v>5645070</v>
      </c>
      <c r="E501" s="44">
        <f t="shared" si="63"/>
        <v>5645070</v>
      </c>
      <c r="F501" s="44">
        <v>4700488</v>
      </c>
      <c r="G501" s="44">
        <v>4569022</v>
      </c>
      <c r="H501" s="44">
        <f t="shared" si="64"/>
        <v>4569022</v>
      </c>
      <c r="I501" s="44">
        <f t="shared" si="65"/>
        <v>4700488</v>
      </c>
      <c r="J501" s="68">
        <f t="shared" si="66"/>
        <v>1</v>
      </c>
      <c r="K501" s="68">
        <f t="shared" si="67"/>
        <v>1</v>
      </c>
      <c r="L501" s="44">
        <f t="shared" si="68"/>
        <v>1076048</v>
      </c>
      <c r="M501" s="67">
        <f t="shared" si="69"/>
        <v>1</v>
      </c>
      <c r="N501">
        <f t="shared" si="70"/>
        <v>999</v>
      </c>
      <c r="O501" s="44">
        <f t="shared" si="71"/>
        <v>1135823</v>
      </c>
    </row>
    <row r="502" spans="1:15" x14ac:dyDescent="0.3">
      <c r="A502" s="46" t="s">
        <v>1048</v>
      </c>
      <c r="B502" t="s">
        <v>2573</v>
      </c>
      <c r="C502" s="44">
        <v>4056746</v>
      </c>
      <c r="D502" s="44">
        <v>5208709</v>
      </c>
      <c r="E502" s="44">
        <f t="shared" si="63"/>
        <v>5208709</v>
      </c>
      <c r="F502" s="44">
        <v>4694562</v>
      </c>
      <c r="G502" s="44">
        <v>4582618</v>
      </c>
      <c r="H502" s="44">
        <f t="shared" si="64"/>
        <v>4582618</v>
      </c>
      <c r="I502" s="44">
        <f t="shared" si="65"/>
        <v>4694562</v>
      </c>
      <c r="J502" s="68">
        <f t="shared" si="66"/>
        <v>1</v>
      </c>
      <c r="K502" s="68">
        <f t="shared" si="67"/>
        <v>1</v>
      </c>
      <c r="L502" s="44">
        <f t="shared" si="68"/>
        <v>626091</v>
      </c>
      <c r="M502" s="67">
        <f t="shared" si="69"/>
        <v>1</v>
      </c>
      <c r="N502">
        <f t="shared" si="70"/>
        <v>999</v>
      </c>
      <c r="O502" s="44">
        <f t="shared" si="71"/>
        <v>1151963</v>
      </c>
    </row>
    <row r="503" spans="1:15" x14ac:dyDescent="0.3">
      <c r="A503" s="46" t="s">
        <v>1046</v>
      </c>
      <c r="B503" t="s">
        <v>1930</v>
      </c>
      <c r="C503" s="44">
        <v>6137852</v>
      </c>
      <c r="D503" s="44">
        <v>7421032</v>
      </c>
      <c r="E503" s="44">
        <f t="shared" si="63"/>
        <v>7421032</v>
      </c>
      <c r="F503" s="44">
        <v>6727824</v>
      </c>
      <c r="G503" s="44">
        <v>6524381</v>
      </c>
      <c r="H503" s="44">
        <f t="shared" si="64"/>
        <v>6524381</v>
      </c>
      <c r="I503" s="44">
        <f t="shared" si="65"/>
        <v>6727824</v>
      </c>
      <c r="J503" s="68">
        <f t="shared" si="66"/>
        <v>1</v>
      </c>
      <c r="K503" s="68">
        <f t="shared" si="67"/>
        <v>1</v>
      </c>
      <c r="L503" s="44">
        <f t="shared" si="68"/>
        <v>896651</v>
      </c>
      <c r="M503" s="67">
        <f t="shared" si="69"/>
        <v>1</v>
      </c>
      <c r="N503">
        <f t="shared" si="70"/>
        <v>999</v>
      </c>
      <c r="O503" s="44">
        <f t="shared" si="71"/>
        <v>1283180</v>
      </c>
    </row>
    <row r="504" spans="1:15" x14ac:dyDescent="0.3">
      <c r="A504" s="46" t="s">
        <v>1042</v>
      </c>
      <c r="B504" t="s">
        <v>2574</v>
      </c>
      <c r="C504" s="44">
        <v>1387848</v>
      </c>
      <c r="D504" s="44">
        <v>3785452</v>
      </c>
      <c r="E504" s="44">
        <f t="shared" si="63"/>
        <v>3785452</v>
      </c>
      <c r="F504" s="44">
        <v>3311225</v>
      </c>
      <c r="G504" s="44">
        <v>3144102</v>
      </c>
      <c r="H504" s="44">
        <f t="shared" si="64"/>
        <v>3144102</v>
      </c>
      <c r="I504" s="44">
        <f t="shared" si="65"/>
        <v>3311225</v>
      </c>
      <c r="J504" s="68">
        <f t="shared" si="66"/>
        <v>1</v>
      </c>
      <c r="K504" s="68">
        <f t="shared" si="67"/>
        <v>1</v>
      </c>
      <c r="L504" s="44">
        <f t="shared" si="68"/>
        <v>641350</v>
      </c>
      <c r="M504" s="67">
        <f t="shared" si="69"/>
        <v>1</v>
      </c>
      <c r="N504">
        <f t="shared" si="70"/>
        <v>999</v>
      </c>
      <c r="O504" s="44">
        <f t="shared" si="71"/>
        <v>2397604</v>
      </c>
    </row>
    <row r="505" spans="1:15" x14ac:dyDescent="0.3">
      <c r="A505" s="46" t="s">
        <v>1050</v>
      </c>
      <c r="B505" t="s">
        <v>1932</v>
      </c>
      <c r="C505" s="44">
        <v>15165245</v>
      </c>
      <c r="D505" s="44">
        <v>18592958</v>
      </c>
      <c r="E505" s="44">
        <f t="shared" si="63"/>
        <v>18592958</v>
      </c>
      <c r="F505" s="44">
        <v>16840248</v>
      </c>
      <c r="G505" s="44">
        <v>16449231</v>
      </c>
      <c r="H505" s="44">
        <f t="shared" si="64"/>
        <v>16449231</v>
      </c>
      <c r="I505" s="44">
        <f t="shared" si="65"/>
        <v>16840248</v>
      </c>
      <c r="J505" s="68">
        <f t="shared" si="66"/>
        <v>1</v>
      </c>
      <c r="K505" s="68">
        <f t="shared" si="67"/>
        <v>1</v>
      </c>
      <c r="L505" s="44">
        <f t="shared" si="68"/>
        <v>2143727</v>
      </c>
      <c r="M505" s="67">
        <f t="shared" si="69"/>
        <v>1</v>
      </c>
      <c r="N505">
        <f t="shared" si="70"/>
        <v>999</v>
      </c>
      <c r="O505" s="44">
        <f t="shared" si="71"/>
        <v>3427713</v>
      </c>
    </row>
    <row r="506" spans="1:15" x14ac:dyDescent="0.3">
      <c r="A506" s="46" t="s">
        <v>1057</v>
      </c>
      <c r="B506" t="s">
        <v>2575</v>
      </c>
      <c r="C506" s="44">
        <v>5427040</v>
      </c>
      <c r="D506" s="44">
        <v>7705892</v>
      </c>
      <c r="E506" s="44">
        <f t="shared" si="63"/>
        <v>7705892</v>
      </c>
      <c r="F506" s="44">
        <v>5541638</v>
      </c>
      <c r="G506" s="44">
        <v>5523065</v>
      </c>
      <c r="H506" s="44">
        <f t="shared" si="64"/>
        <v>5523065</v>
      </c>
      <c r="I506" s="44">
        <f t="shared" si="65"/>
        <v>5541638</v>
      </c>
      <c r="J506" s="68">
        <f t="shared" si="66"/>
        <v>1</v>
      </c>
      <c r="K506" s="68">
        <f t="shared" si="67"/>
        <v>1</v>
      </c>
      <c r="L506" s="44">
        <f t="shared" si="68"/>
        <v>2182827</v>
      </c>
      <c r="M506" s="67">
        <f t="shared" si="69"/>
        <v>1</v>
      </c>
      <c r="N506">
        <f t="shared" si="70"/>
        <v>999</v>
      </c>
      <c r="O506" s="44">
        <f t="shared" si="71"/>
        <v>2278852</v>
      </c>
    </row>
    <row r="507" spans="1:15" x14ac:dyDescent="0.3">
      <c r="A507" s="46" t="s">
        <v>1173</v>
      </c>
      <c r="B507" t="s">
        <v>2576</v>
      </c>
      <c r="C507" s="44">
        <v>27904857</v>
      </c>
      <c r="D507" s="44">
        <v>28267810</v>
      </c>
      <c r="E507" s="44">
        <f t="shared" si="63"/>
        <v>28267810</v>
      </c>
      <c r="F507" s="44">
        <v>23838497</v>
      </c>
      <c r="G507" s="44">
        <v>23768762</v>
      </c>
      <c r="H507" s="44">
        <f t="shared" si="64"/>
        <v>27904857</v>
      </c>
      <c r="I507" s="44">
        <f t="shared" si="65"/>
        <v>27904857</v>
      </c>
      <c r="J507" s="68">
        <f t="shared" si="66"/>
        <v>1</v>
      </c>
      <c r="K507" s="68">
        <f t="shared" si="67"/>
        <v>0.85427769796490982</v>
      </c>
      <c r="L507" s="44">
        <f t="shared" si="68"/>
        <v>362953</v>
      </c>
      <c r="M507" s="67">
        <f t="shared" si="69"/>
        <v>0.8517786706450422</v>
      </c>
      <c r="N507" t="str">
        <f t="shared" si="70"/>
        <v xml:space="preserve"> </v>
      </c>
      <c r="O507" s="44">
        <f t="shared" si="71"/>
        <v>362953</v>
      </c>
    </row>
    <row r="508" spans="1:15" x14ac:dyDescent="0.3">
      <c r="A508" s="46" t="s">
        <v>1129</v>
      </c>
      <c r="B508" t="s">
        <v>2577</v>
      </c>
      <c r="C508" s="44">
        <v>38238149</v>
      </c>
      <c r="D508" s="44">
        <v>38519918</v>
      </c>
      <c r="E508" s="44">
        <f t="shared" si="63"/>
        <v>38519918</v>
      </c>
      <c r="F508" s="44">
        <v>33729039</v>
      </c>
      <c r="G508" s="44">
        <v>33521993</v>
      </c>
      <c r="H508" s="44">
        <f t="shared" si="64"/>
        <v>38238149</v>
      </c>
      <c r="I508" s="44">
        <f t="shared" si="65"/>
        <v>38238149</v>
      </c>
      <c r="J508" s="68">
        <f t="shared" si="66"/>
        <v>1</v>
      </c>
      <c r="K508" s="68">
        <f t="shared" si="67"/>
        <v>0.88207823553383824</v>
      </c>
      <c r="L508" s="44">
        <f t="shared" si="68"/>
        <v>281769</v>
      </c>
      <c r="M508" s="67">
        <f t="shared" si="69"/>
        <v>0.87666359059378107</v>
      </c>
      <c r="N508" t="str">
        <f t="shared" si="70"/>
        <v xml:space="preserve"> </v>
      </c>
      <c r="O508" s="44">
        <f t="shared" si="71"/>
        <v>281769</v>
      </c>
    </row>
    <row r="509" spans="1:15" x14ac:dyDescent="0.3">
      <c r="A509" s="46" t="s">
        <v>1115</v>
      </c>
      <c r="B509" t="s">
        <v>2578</v>
      </c>
      <c r="C509" s="44">
        <v>43809860</v>
      </c>
      <c r="D509" s="44">
        <v>46605370</v>
      </c>
      <c r="E509" s="44">
        <f t="shared" si="63"/>
        <v>46605370</v>
      </c>
      <c r="F509" s="44">
        <v>40013058</v>
      </c>
      <c r="G509" s="44">
        <v>39776014</v>
      </c>
      <c r="H509" s="44">
        <f t="shared" si="64"/>
        <v>43809860</v>
      </c>
      <c r="I509" s="44">
        <f t="shared" si="65"/>
        <v>43809860</v>
      </c>
      <c r="J509" s="68">
        <f t="shared" si="66"/>
        <v>1</v>
      </c>
      <c r="K509" s="68">
        <f t="shared" si="67"/>
        <v>0.91333453245456619</v>
      </c>
      <c r="L509" s="44">
        <f t="shared" si="68"/>
        <v>2795510</v>
      </c>
      <c r="M509" s="67">
        <f t="shared" si="69"/>
        <v>0.90792378701963439</v>
      </c>
      <c r="N509" t="str">
        <f t="shared" si="70"/>
        <v xml:space="preserve"> </v>
      </c>
      <c r="O509" s="44">
        <f t="shared" si="71"/>
        <v>2795510</v>
      </c>
    </row>
    <row r="510" spans="1:15" x14ac:dyDescent="0.3">
      <c r="A510" s="46" t="s">
        <v>1079</v>
      </c>
      <c r="B510" t="s">
        <v>2579</v>
      </c>
      <c r="C510" s="44">
        <v>70586281</v>
      </c>
      <c r="D510" s="44">
        <v>46693545</v>
      </c>
      <c r="E510" s="44">
        <f t="shared" si="63"/>
        <v>70586281</v>
      </c>
      <c r="F510" s="44">
        <v>41230778</v>
      </c>
      <c r="G510" s="44">
        <v>38987561</v>
      </c>
      <c r="H510" s="44">
        <f t="shared" si="64"/>
        <v>70586281</v>
      </c>
      <c r="I510" s="44">
        <f t="shared" si="65"/>
        <v>70586281</v>
      </c>
      <c r="J510" s="68">
        <f t="shared" si="66"/>
        <v>0.66151020196119981</v>
      </c>
      <c r="K510" s="68">
        <f t="shared" si="67"/>
        <v>0.58411886015074233</v>
      </c>
      <c r="L510" s="44">
        <f t="shared" si="68"/>
        <v>0</v>
      </c>
      <c r="M510" s="67">
        <f t="shared" si="69"/>
        <v>0.55233907280084638</v>
      </c>
      <c r="N510" t="str">
        <f t="shared" si="70"/>
        <v xml:space="preserve"> </v>
      </c>
      <c r="O510" s="44">
        <f t="shared" si="71"/>
        <v>0</v>
      </c>
    </row>
    <row r="511" spans="1:15" x14ac:dyDescent="0.3">
      <c r="A511" s="46" t="s">
        <v>1055</v>
      </c>
      <c r="B511" t="s">
        <v>2580</v>
      </c>
      <c r="C511" s="44">
        <v>27472894</v>
      </c>
      <c r="D511" s="44">
        <v>22930165</v>
      </c>
      <c r="E511" s="44">
        <f t="shared" si="63"/>
        <v>27472894</v>
      </c>
      <c r="F511" s="44">
        <v>18237843</v>
      </c>
      <c r="G511" s="44">
        <v>17462664</v>
      </c>
      <c r="H511" s="44">
        <f t="shared" si="64"/>
        <v>27472894</v>
      </c>
      <c r="I511" s="44">
        <f t="shared" si="65"/>
        <v>27472894</v>
      </c>
      <c r="J511" s="68">
        <f t="shared" si="66"/>
        <v>0.83464687047531283</v>
      </c>
      <c r="K511" s="68">
        <f t="shared" si="67"/>
        <v>0.66384862839713943</v>
      </c>
      <c r="L511" s="44">
        <f t="shared" si="68"/>
        <v>0</v>
      </c>
      <c r="M511" s="67">
        <f t="shared" si="69"/>
        <v>0.63563248924558147</v>
      </c>
      <c r="N511" t="str">
        <f t="shared" si="70"/>
        <v xml:space="preserve"> </v>
      </c>
      <c r="O511" s="44">
        <f t="shared" si="71"/>
        <v>0</v>
      </c>
    </row>
    <row r="512" spans="1:15" x14ac:dyDescent="0.3">
      <c r="A512" s="46" t="s">
        <v>1081</v>
      </c>
      <c r="B512" t="s">
        <v>2581</v>
      </c>
      <c r="C512" s="44">
        <v>32103439</v>
      </c>
      <c r="D512" s="44">
        <v>25405065</v>
      </c>
      <c r="E512" s="44">
        <f t="shared" si="63"/>
        <v>32103439</v>
      </c>
      <c r="F512" s="44">
        <v>20247876</v>
      </c>
      <c r="G512" s="44">
        <v>19780232</v>
      </c>
      <c r="H512" s="44">
        <f t="shared" si="64"/>
        <v>32103439</v>
      </c>
      <c r="I512" s="44">
        <f t="shared" si="65"/>
        <v>32103439</v>
      </c>
      <c r="J512" s="68">
        <f t="shared" si="66"/>
        <v>0.79135026624406191</v>
      </c>
      <c r="K512" s="68">
        <f t="shared" si="67"/>
        <v>0.63070738309375518</v>
      </c>
      <c r="L512" s="44">
        <f t="shared" si="68"/>
        <v>0</v>
      </c>
      <c r="M512" s="67">
        <f t="shared" si="69"/>
        <v>0.61614059478176153</v>
      </c>
      <c r="N512" t="str">
        <f t="shared" si="70"/>
        <v xml:space="preserve"> </v>
      </c>
      <c r="O512" s="44">
        <f t="shared" si="71"/>
        <v>0</v>
      </c>
    </row>
    <row r="513" spans="1:15" x14ac:dyDescent="0.3">
      <c r="A513" s="46" t="s">
        <v>1181</v>
      </c>
      <c r="B513" t="s">
        <v>2582</v>
      </c>
      <c r="C513" s="44">
        <v>54554730</v>
      </c>
      <c r="D513" s="44">
        <v>39667571</v>
      </c>
      <c r="E513" s="44">
        <f t="shared" si="63"/>
        <v>54554730</v>
      </c>
      <c r="F513" s="44">
        <v>34090030</v>
      </c>
      <c r="G513" s="44">
        <v>32602899</v>
      </c>
      <c r="H513" s="44">
        <f t="shared" si="64"/>
        <v>54554730</v>
      </c>
      <c r="I513" s="44">
        <f t="shared" si="65"/>
        <v>54554730</v>
      </c>
      <c r="J513" s="68">
        <f t="shared" si="66"/>
        <v>0.72711515573443397</v>
      </c>
      <c r="K513" s="68">
        <f t="shared" si="67"/>
        <v>0.6248776228935603</v>
      </c>
      <c r="L513" s="44">
        <f t="shared" si="68"/>
        <v>0</v>
      </c>
      <c r="M513" s="67">
        <f t="shared" si="69"/>
        <v>0.59761819002678596</v>
      </c>
      <c r="N513" t="str">
        <f t="shared" si="70"/>
        <v xml:space="preserve"> </v>
      </c>
      <c r="O513" s="44">
        <f t="shared" si="71"/>
        <v>0</v>
      </c>
    </row>
    <row r="514" spans="1:15" x14ac:dyDescent="0.3">
      <c r="A514" s="46" t="s">
        <v>1169</v>
      </c>
      <c r="B514" t="s">
        <v>2583</v>
      </c>
      <c r="C514" s="44">
        <v>14637366</v>
      </c>
      <c r="D514" s="44">
        <v>30333585</v>
      </c>
      <c r="E514" s="44">
        <f t="shared" si="63"/>
        <v>30333585</v>
      </c>
      <c r="F514" s="44">
        <v>27410864</v>
      </c>
      <c r="G514" s="44">
        <v>27326035</v>
      </c>
      <c r="H514" s="44">
        <f t="shared" si="64"/>
        <v>27326035</v>
      </c>
      <c r="I514" s="44">
        <f t="shared" si="65"/>
        <v>27410864</v>
      </c>
      <c r="J514" s="68">
        <f t="shared" si="66"/>
        <v>1</v>
      </c>
      <c r="K514" s="68">
        <f t="shared" si="67"/>
        <v>1</v>
      </c>
      <c r="L514" s="44">
        <f t="shared" si="68"/>
        <v>3007550</v>
      </c>
      <c r="M514" s="67">
        <f t="shared" si="69"/>
        <v>1</v>
      </c>
      <c r="N514">
        <f t="shared" si="70"/>
        <v>999</v>
      </c>
      <c r="O514" s="44">
        <f t="shared" si="71"/>
        <v>15696219</v>
      </c>
    </row>
    <row r="515" spans="1:15" x14ac:dyDescent="0.3">
      <c r="A515" s="46" t="s">
        <v>1067</v>
      </c>
      <c r="B515" t="s">
        <v>2584</v>
      </c>
      <c r="C515" s="44">
        <v>27430032</v>
      </c>
      <c r="D515" s="44">
        <v>26926056</v>
      </c>
      <c r="E515" s="44">
        <f t="shared" si="63"/>
        <v>27430032</v>
      </c>
      <c r="F515" s="44">
        <v>23657487</v>
      </c>
      <c r="G515" s="44">
        <v>23590550</v>
      </c>
      <c r="H515" s="44">
        <f t="shared" si="64"/>
        <v>27430032</v>
      </c>
      <c r="I515" s="44">
        <f t="shared" si="65"/>
        <v>27430032</v>
      </c>
      <c r="J515" s="68">
        <f t="shared" si="66"/>
        <v>0.98162685337005806</v>
      </c>
      <c r="K515" s="68">
        <f t="shared" si="67"/>
        <v>0.86246662052745693</v>
      </c>
      <c r="L515" s="44">
        <f t="shared" si="68"/>
        <v>0</v>
      </c>
      <c r="M515" s="67">
        <f t="shared" si="69"/>
        <v>0.86002633901411418</v>
      </c>
      <c r="N515" t="str">
        <f t="shared" si="70"/>
        <v xml:space="preserve"> </v>
      </c>
      <c r="O515" s="44">
        <f t="shared" si="71"/>
        <v>0</v>
      </c>
    </row>
    <row r="516" spans="1:15" x14ac:dyDescent="0.3">
      <c r="A516" s="46" t="s">
        <v>1147</v>
      </c>
      <c r="B516" t="s">
        <v>2585</v>
      </c>
      <c r="C516" s="44">
        <v>83925277</v>
      </c>
      <c r="D516" s="44">
        <v>99542691</v>
      </c>
      <c r="E516" s="44">
        <f t="shared" si="63"/>
        <v>99542691</v>
      </c>
      <c r="F516" s="44">
        <v>89365123</v>
      </c>
      <c r="G516" s="44">
        <v>88706928</v>
      </c>
      <c r="H516" s="44">
        <f t="shared" si="64"/>
        <v>88706928</v>
      </c>
      <c r="I516" s="44">
        <f t="shared" si="65"/>
        <v>89365123</v>
      </c>
      <c r="J516" s="68">
        <f t="shared" si="66"/>
        <v>1</v>
      </c>
      <c r="K516" s="68">
        <f t="shared" si="67"/>
        <v>1</v>
      </c>
      <c r="L516" s="44">
        <f t="shared" si="68"/>
        <v>10835763</v>
      </c>
      <c r="M516" s="67">
        <f t="shared" si="69"/>
        <v>1</v>
      </c>
      <c r="N516">
        <f t="shared" si="70"/>
        <v>999</v>
      </c>
      <c r="O516" s="44">
        <f t="shared" si="71"/>
        <v>15617414</v>
      </c>
    </row>
    <row r="517" spans="1:15" x14ac:dyDescent="0.3">
      <c r="A517" s="46" t="s">
        <v>1137</v>
      </c>
      <c r="B517" t="s">
        <v>1944</v>
      </c>
      <c r="C517" s="44">
        <v>628500</v>
      </c>
      <c r="D517" s="44">
        <v>3419998</v>
      </c>
      <c r="E517" s="44">
        <f t="shared" si="63"/>
        <v>3419998</v>
      </c>
      <c r="F517" s="44">
        <v>2895773</v>
      </c>
      <c r="G517" s="44">
        <v>2887364</v>
      </c>
      <c r="H517" s="44">
        <f t="shared" si="64"/>
        <v>2887364</v>
      </c>
      <c r="I517" s="44">
        <f t="shared" si="65"/>
        <v>2895773</v>
      </c>
      <c r="J517" s="68">
        <f t="shared" si="66"/>
        <v>1</v>
      </c>
      <c r="K517" s="68">
        <f t="shared" si="67"/>
        <v>1</v>
      </c>
      <c r="L517" s="44">
        <f t="shared" si="68"/>
        <v>532634</v>
      </c>
      <c r="M517" s="67">
        <f t="shared" si="69"/>
        <v>1</v>
      </c>
      <c r="N517">
        <f t="shared" si="70"/>
        <v>999</v>
      </c>
      <c r="O517" s="44">
        <f t="shared" si="71"/>
        <v>2791498</v>
      </c>
    </row>
    <row r="518" spans="1:15" x14ac:dyDescent="0.3">
      <c r="A518" s="46" t="s">
        <v>1127</v>
      </c>
      <c r="B518" t="s">
        <v>2586</v>
      </c>
      <c r="C518" s="44">
        <v>11292051</v>
      </c>
      <c r="D518" s="44">
        <v>14009386</v>
      </c>
      <c r="E518" s="44">
        <f t="shared" ref="E518:E581" si="72">MAX(C518:D518)</f>
        <v>14009386</v>
      </c>
      <c r="F518" s="44">
        <v>12946604</v>
      </c>
      <c r="G518" s="44">
        <v>12909110</v>
      </c>
      <c r="H518" s="44">
        <f t="shared" ref="H518:H581" si="73">MAX(C518,G518)</f>
        <v>12909110</v>
      </c>
      <c r="I518" s="44">
        <f t="shared" ref="I518:I581" si="74">MAX(F518,C518)</f>
        <v>12946604</v>
      </c>
      <c r="J518" s="68">
        <f t="shared" ref="J518:J581" si="75">D518/E518</f>
        <v>1</v>
      </c>
      <c r="K518" s="68">
        <f t="shared" ref="K518:K581" si="76">F518/I518</f>
        <v>1</v>
      </c>
      <c r="L518" s="44">
        <f t="shared" ref="L518:L581" si="77">E518-H518</f>
        <v>1100276</v>
      </c>
      <c r="M518" s="67">
        <f t="shared" ref="M518:M581" si="78">G518/H518</f>
        <v>1</v>
      </c>
      <c r="N518">
        <f t="shared" ref="N518:N581" si="79">IF(G518=H518,999," ")</f>
        <v>999</v>
      </c>
      <c r="O518" s="44">
        <f t="shared" ref="O518:O581" si="80">IF((D518-C518)&lt;$O$4,0,(D518-C518))</f>
        <v>2717335</v>
      </c>
    </row>
    <row r="519" spans="1:15" x14ac:dyDescent="0.3">
      <c r="A519" s="46" t="s">
        <v>1123</v>
      </c>
      <c r="B519" t="s">
        <v>2587</v>
      </c>
      <c r="C519" s="44">
        <v>15331039</v>
      </c>
      <c r="D519" s="44">
        <v>16851666</v>
      </c>
      <c r="E519" s="44">
        <f t="shared" si="72"/>
        <v>16851666</v>
      </c>
      <c r="F519" s="44">
        <v>14186117</v>
      </c>
      <c r="G519" s="44">
        <v>14090960</v>
      </c>
      <c r="H519" s="44">
        <f t="shared" si="73"/>
        <v>15331039</v>
      </c>
      <c r="I519" s="44">
        <f t="shared" si="74"/>
        <v>15331039</v>
      </c>
      <c r="J519" s="68">
        <f t="shared" si="75"/>
        <v>1</v>
      </c>
      <c r="K519" s="68">
        <f t="shared" si="76"/>
        <v>0.92531999951210087</v>
      </c>
      <c r="L519" s="44">
        <f t="shared" si="77"/>
        <v>1520627</v>
      </c>
      <c r="M519" s="67">
        <f t="shared" si="78"/>
        <v>0.91911317947857285</v>
      </c>
      <c r="N519" t="str">
        <f t="shared" si="79"/>
        <v xml:space="preserve"> </v>
      </c>
      <c r="O519" s="44">
        <f t="shared" si="80"/>
        <v>1520627</v>
      </c>
    </row>
    <row r="520" spans="1:15" x14ac:dyDescent="0.3">
      <c r="A520" s="46" t="s">
        <v>1145</v>
      </c>
      <c r="B520" t="s">
        <v>2588</v>
      </c>
      <c r="C520" s="44">
        <v>24760257</v>
      </c>
      <c r="D520" s="44">
        <v>22409111</v>
      </c>
      <c r="E520" s="44">
        <f t="shared" si="72"/>
        <v>24760257</v>
      </c>
      <c r="F520" s="44">
        <v>19290103</v>
      </c>
      <c r="G520" s="44">
        <v>19044294</v>
      </c>
      <c r="H520" s="44">
        <f t="shared" si="73"/>
        <v>24760257</v>
      </c>
      <c r="I520" s="44">
        <f t="shared" si="74"/>
        <v>24760257</v>
      </c>
      <c r="J520" s="68">
        <f t="shared" si="75"/>
        <v>0.90504355427328564</v>
      </c>
      <c r="K520" s="68">
        <f t="shared" si="76"/>
        <v>0.77907523334672979</v>
      </c>
      <c r="L520" s="44">
        <f t="shared" si="77"/>
        <v>0</v>
      </c>
      <c r="M520" s="67">
        <f t="shared" si="78"/>
        <v>0.76914767080163993</v>
      </c>
      <c r="N520" t="str">
        <f t="shared" si="79"/>
        <v xml:space="preserve"> </v>
      </c>
      <c r="O520" s="44">
        <f t="shared" si="80"/>
        <v>0</v>
      </c>
    </row>
    <row r="521" spans="1:15" x14ac:dyDescent="0.3">
      <c r="A521" s="46" t="s">
        <v>1121</v>
      </c>
      <c r="B521" t="s">
        <v>1948</v>
      </c>
      <c r="C521" s="44">
        <v>70351754</v>
      </c>
      <c r="D521" s="44">
        <v>71882911</v>
      </c>
      <c r="E521" s="44">
        <f t="shared" si="72"/>
        <v>71882911</v>
      </c>
      <c r="F521" s="44">
        <v>65764006</v>
      </c>
      <c r="G521" s="44">
        <v>65269984</v>
      </c>
      <c r="H521" s="44">
        <f t="shared" si="73"/>
        <v>70351754</v>
      </c>
      <c r="I521" s="44">
        <f t="shared" si="74"/>
        <v>70351754</v>
      </c>
      <c r="J521" s="68">
        <f t="shared" si="75"/>
        <v>1</v>
      </c>
      <c r="K521" s="68">
        <f t="shared" si="76"/>
        <v>0.93478843469915474</v>
      </c>
      <c r="L521" s="44">
        <f t="shared" si="77"/>
        <v>1531157</v>
      </c>
      <c r="M521" s="67">
        <f t="shared" si="78"/>
        <v>0.92776626436350118</v>
      </c>
      <c r="N521" t="str">
        <f t="shared" si="79"/>
        <v xml:space="preserve"> </v>
      </c>
      <c r="O521" s="44">
        <f t="shared" si="80"/>
        <v>1531157</v>
      </c>
    </row>
    <row r="522" spans="1:15" x14ac:dyDescent="0.3">
      <c r="A522" s="46" t="s">
        <v>1117</v>
      </c>
      <c r="B522" t="s">
        <v>2589</v>
      </c>
      <c r="C522" s="44">
        <v>85499196</v>
      </c>
      <c r="D522" s="44">
        <v>73983204</v>
      </c>
      <c r="E522" s="44">
        <f t="shared" si="72"/>
        <v>85499196</v>
      </c>
      <c r="F522" s="44">
        <v>66742428</v>
      </c>
      <c r="G522" s="44">
        <v>65494748</v>
      </c>
      <c r="H522" s="44">
        <f t="shared" si="73"/>
        <v>85499196</v>
      </c>
      <c r="I522" s="44">
        <f t="shared" si="74"/>
        <v>85499196</v>
      </c>
      <c r="J522" s="68">
        <f t="shared" si="75"/>
        <v>0.86530876851754257</v>
      </c>
      <c r="K522" s="68">
        <f t="shared" si="76"/>
        <v>0.78062053355449101</v>
      </c>
      <c r="L522" s="44">
        <f t="shared" si="77"/>
        <v>0</v>
      </c>
      <c r="M522" s="67">
        <f t="shared" si="78"/>
        <v>0.76602764779215005</v>
      </c>
      <c r="N522" t="str">
        <f t="shared" si="79"/>
        <v xml:space="preserve"> </v>
      </c>
      <c r="O522" s="44">
        <f t="shared" si="80"/>
        <v>0</v>
      </c>
    </row>
    <row r="523" spans="1:15" x14ac:dyDescent="0.3">
      <c r="A523" s="46" t="s">
        <v>1135</v>
      </c>
      <c r="B523" t="s">
        <v>1950</v>
      </c>
      <c r="C523" s="44">
        <v>63720565</v>
      </c>
      <c r="D523" s="44">
        <v>54887912</v>
      </c>
      <c r="E523" s="44">
        <f t="shared" si="72"/>
        <v>63720565</v>
      </c>
      <c r="F523" s="44">
        <v>50103690</v>
      </c>
      <c r="G523" s="44">
        <v>49168329</v>
      </c>
      <c r="H523" s="44">
        <f t="shared" si="73"/>
        <v>63720565</v>
      </c>
      <c r="I523" s="44">
        <f t="shared" si="74"/>
        <v>63720565</v>
      </c>
      <c r="J523" s="68">
        <f t="shared" si="75"/>
        <v>0.86138457811853986</v>
      </c>
      <c r="K523" s="68">
        <f t="shared" si="76"/>
        <v>0.78630329156685919</v>
      </c>
      <c r="L523" s="44">
        <f t="shared" si="77"/>
        <v>0</v>
      </c>
      <c r="M523" s="67">
        <f t="shared" si="78"/>
        <v>0.7716241844371593</v>
      </c>
      <c r="N523" t="str">
        <f t="shared" si="79"/>
        <v xml:space="preserve"> </v>
      </c>
      <c r="O523" s="44">
        <f t="shared" si="80"/>
        <v>0</v>
      </c>
    </row>
    <row r="524" spans="1:15" x14ac:dyDescent="0.3">
      <c r="A524" s="46" t="s">
        <v>1179</v>
      </c>
      <c r="B524" t="s">
        <v>2590</v>
      </c>
      <c r="C524" s="44">
        <v>125684325</v>
      </c>
      <c r="D524" s="44">
        <v>100052980</v>
      </c>
      <c r="E524" s="44">
        <f t="shared" si="72"/>
        <v>125684325</v>
      </c>
      <c r="F524" s="44">
        <v>92780643</v>
      </c>
      <c r="G524" s="44">
        <v>89723508</v>
      </c>
      <c r="H524" s="44">
        <f t="shared" si="73"/>
        <v>125684325</v>
      </c>
      <c r="I524" s="44">
        <f t="shared" si="74"/>
        <v>125684325</v>
      </c>
      <c r="J524" s="68">
        <f t="shared" si="75"/>
        <v>0.79606569872575594</v>
      </c>
      <c r="K524" s="68">
        <f t="shared" si="76"/>
        <v>0.73820377362093481</v>
      </c>
      <c r="L524" s="44">
        <f t="shared" si="77"/>
        <v>0</v>
      </c>
      <c r="M524" s="67">
        <f t="shared" si="78"/>
        <v>0.71387985733304449</v>
      </c>
      <c r="N524" t="str">
        <f t="shared" si="79"/>
        <v xml:space="preserve"> </v>
      </c>
      <c r="O524" s="44">
        <f t="shared" si="80"/>
        <v>0</v>
      </c>
    </row>
    <row r="525" spans="1:15" x14ac:dyDescent="0.3">
      <c r="A525" s="46" t="s">
        <v>1069</v>
      </c>
      <c r="B525" t="s">
        <v>1952</v>
      </c>
      <c r="C525" s="44">
        <v>12981683</v>
      </c>
      <c r="D525" s="44">
        <v>9669995</v>
      </c>
      <c r="E525" s="44">
        <f t="shared" si="72"/>
        <v>12981683</v>
      </c>
      <c r="F525" s="44">
        <v>8255345</v>
      </c>
      <c r="G525" s="44">
        <v>7947458</v>
      </c>
      <c r="H525" s="44">
        <f t="shared" si="73"/>
        <v>12981683</v>
      </c>
      <c r="I525" s="44">
        <f t="shared" si="74"/>
        <v>12981683</v>
      </c>
      <c r="J525" s="68">
        <f t="shared" si="75"/>
        <v>0.74489532674615455</v>
      </c>
      <c r="K525" s="68">
        <f t="shared" si="76"/>
        <v>0.63592255333919334</v>
      </c>
      <c r="L525" s="44">
        <f t="shared" si="77"/>
        <v>0</v>
      </c>
      <c r="M525" s="67">
        <f t="shared" si="78"/>
        <v>0.61220552065552669</v>
      </c>
      <c r="N525" t="str">
        <f t="shared" si="79"/>
        <v xml:space="preserve"> </v>
      </c>
      <c r="O525" s="44">
        <f t="shared" si="80"/>
        <v>0</v>
      </c>
    </row>
    <row r="526" spans="1:15" x14ac:dyDescent="0.3">
      <c r="A526" s="46" t="s">
        <v>1087</v>
      </c>
      <c r="B526" t="s">
        <v>2591</v>
      </c>
      <c r="C526" s="44">
        <v>3766524</v>
      </c>
      <c r="D526" s="44">
        <v>4915973</v>
      </c>
      <c r="E526" s="44">
        <f t="shared" si="72"/>
        <v>4915973</v>
      </c>
      <c r="F526" s="44">
        <v>4202039</v>
      </c>
      <c r="G526" s="44">
        <v>4170704</v>
      </c>
      <c r="H526" s="44">
        <f t="shared" si="73"/>
        <v>4170704</v>
      </c>
      <c r="I526" s="44">
        <f t="shared" si="74"/>
        <v>4202039</v>
      </c>
      <c r="J526" s="68">
        <f t="shared" si="75"/>
        <v>1</v>
      </c>
      <c r="K526" s="68">
        <f t="shared" si="76"/>
        <v>1</v>
      </c>
      <c r="L526" s="44">
        <f t="shared" si="77"/>
        <v>745269</v>
      </c>
      <c r="M526" s="67">
        <f t="shared" si="78"/>
        <v>1</v>
      </c>
      <c r="N526">
        <f t="shared" si="79"/>
        <v>999</v>
      </c>
      <c r="O526" s="44">
        <f t="shared" si="80"/>
        <v>1149449</v>
      </c>
    </row>
    <row r="527" spans="1:15" x14ac:dyDescent="0.3">
      <c r="A527" s="46" t="s">
        <v>1159</v>
      </c>
      <c r="B527" t="s">
        <v>2592</v>
      </c>
      <c r="C527" s="44">
        <v>35421404</v>
      </c>
      <c r="D527" s="44">
        <v>41283207</v>
      </c>
      <c r="E527" s="44">
        <f t="shared" si="72"/>
        <v>41283207</v>
      </c>
      <c r="F527" s="44">
        <v>36149445</v>
      </c>
      <c r="G527" s="44">
        <v>35914835</v>
      </c>
      <c r="H527" s="44">
        <f t="shared" si="73"/>
        <v>35914835</v>
      </c>
      <c r="I527" s="44">
        <f t="shared" si="74"/>
        <v>36149445</v>
      </c>
      <c r="J527" s="68">
        <f t="shared" si="75"/>
        <v>1</v>
      </c>
      <c r="K527" s="68">
        <f t="shared" si="76"/>
        <v>1</v>
      </c>
      <c r="L527" s="44">
        <f t="shared" si="77"/>
        <v>5368372</v>
      </c>
      <c r="M527" s="67">
        <f t="shared" si="78"/>
        <v>1</v>
      </c>
      <c r="N527">
        <f t="shared" si="79"/>
        <v>999</v>
      </c>
      <c r="O527" s="44">
        <f t="shared" si="80"/>
        <v>5861803</v>
      </c>
    </row>
    <row r="528" spans="1:15" x14ac:dyDescent="0.3">
      <c r="A528" s="46" t="s">
        <v>1083</v>
      </c>
      <c r="B528" t="s">
        <v>2593</v>
      </c>
      <c r="C528" s="44">
        <v>1104000</v>
      </c>
      <c r="D528" s="44">
        <v>2753922</v>
      </c>
      <c r="E528" s="44">
        <f t="shared" si="72"/>
        <v>2753922</v>
      </c>
      <c r="F528" s="44">
        <v>2129686</v>
      </c>
      <c r="G528" s="44">
        <v>2123117</v>
      </c>
      <c r="H528" s="44">
        <f t="shared" si="73"/>
        <v>2123117</v>
      </c>
      <c r="I528" s="44">
        <f t="shared" si="74"/>
        <v>2129686</v>
      </c>
      <c r="J528" s="68">
        <f t="shared" si="75"/>
        <v>1</v>
      </c>
      <c r="K528" s="68">
        <f t="shared" si="76"/>
        <v>1</v>
      </c>
      <c r="L528" s="44">
        <f t="shared" si="77"/>
        <v>630805</v>
      </c>
      <c r="M528" s="67">
        <f t="shared" si="78"/>
        <v>1</v>
      </c>
      <c r="N528">
        <f t="shared" si="79"/>
        <v>999</v>
      </c>
      <c r="O528" s="44">
        <f t="shared" si="80"/>
        <v>1649922</v>
      </c>
    </row>
    <row r="529" spans="1:15" x14ac:dyDescent="0.3">
      <c r="A529" s="46" t="s">
        <v>1053</v>
      </c>
      <c r="B529" t="s">
        <v>2594</v>
      </c>
      <c r="C529" s="44">
        <v>42000</v>
      </c>
      <c r="D529" s="44">
        <v>328765</v>
      </c>
      <c r="E529" s="44">
        <f t="shared" si="72"/>
        <v>328765</v>
      </c>
      <c r="F529" s="44">
        <v>202480</v>
      </c>
      <c r="G529" s="44">
        <v>201693</v>
      </c>
      <c r="H529" s="44">
        <f t="shared" si="73"/>
        <v>201693</v>
      </c>
      <c r="I529" s="44">
        <f t="shared" si="74"/>
        <v>202480</v>
      </c>
      <c r="J529" s="68">
        <f t="shared" si="75"/>
        <v>1</v>
      </c>
      <c r="K529" s="68">
        <f t="shared" si="76"/>
        <v>1</v>
      </c>
      <c r="L529" s="44">
        <f t="shared" si="77"/>
        <v>127072</v>
      </c>
      <c r="M529" s="67">
        <f t="shared" si="78"/>
        <v>1</v>
      </c>
      <c r="N529">
        <f t="shared" si="79"/>
        <v>999</v>
      </c>
      <c r="O529" s="44">
        <f t="shared" si="80"/>
        <v>286765</v>
      </c>
    </row>
    <row r="530" spans="1:15" x14ac:dyDescent="0.3">
      <c r="A530" s="46" t="s">
        <v>1167</v>
      </c>
      <c r="B530" t="s">
        <v>2595</v>
      </c>
      <c r="C530" s="44">
        <v>405500</v>
      </c>
      <c r="D530" s="44">
        <v>1425275</v>
      </c>
      <c r="E530" s="44">
        <f t="shared" si="72"/>
        <v>1425275</v>
      </c>
      <c r="F530" s="44">
        <v>795457</v>
      </c>
      <c r="G530" s="44">
        <v>792065</v>
      </c>
      <c r="H530" s="44">
        <f t="shared" si="73"/>
        <v>792065</v>
      </c>
      <c r="I530" s="44">
        <f t="shared" si="74"/>
        <v>795457</v>
      </c>
      <c r="J530" s="68">
        <f t="shared" si="75"/>
        <v>1</v>
      </c>
      <c r="K530" s="68">
        <f t="shared" si="76"/>
        <v>1</v>
      </c>
      <c r="L530" s="44">
        <f t="shared" si="77"/>
        <v>633210</v>
      </c>
      <c r="M530" s="67">
        <f t="shared" si="78"/>
        <v>1</v>
      </c>
      <c r="N530">
        <f t="shared" si="79"/>
        <v>999</v>
      </c>
      <c r="O530" s="44">
        <f t="shared" si="80"/>
        <v>1019775</v>
      </c>
    </row>
    <row r="531" spans="1:15" x14ac:dyDescent="0.3">
      <c r="A531" s="46" t="s">
        <v>1149</v>
      </c>
      <c r="B531" t="s">
        <v>2596</v>
      </c>
      <c r="C531" s="44">
        <v>534500</v>
      </c>
      <c r="D531" s="44">
        <v>1740448</v>
      </c>
      <c r="E531" s="44">
        <f t="shared" si="72"/>
        <v>1740448</v>
      </c>
      <c r="F531" s="44">
        <v>1293018</v>
      </c>
      <c r="G531" s="44">
        <v>1288790</v>
      </c>
      <c r="H531" s="44">
        <f t="shared" si="73"/>
        <v>1288790</v>
      </c>
      <c r="I531" s="44">
        <f t="shared" si="74"/>
        <v>1293018</v>
      </c>
      <c r="J531" s="68">
        <f t="shared" si="75"/>
        <v>1</v>
      </c>
      <c r="K531" s="68">
        <f t="shared" si="76"/>
        <v>1</v>
      </c>
      <c r="L531" s="44">
        <f t="shared" si="77"/>
        <v>451658</v>
      </c>
      <c r="M531" s="67">
        <f t="shared" si="78"/>
        <v>1</v>
      </c>
      <c r="N531">
        <f t="shared" si="79"/>
        <v>999</v>
      </c>
      <c r="O531" s="44">
        <f t="shared" si="80"/>
        <v>1205948</v>
      </c>
    </row>
    <row r="532" spans="1:15" x14ac:dyDescent="0.3">
      <c r="A532" s="46" t="s">
        <v>1125</v>
      </c>
      <c r="B532" t="s">
        <v>2597</v>
      </c>
      <c r="C532" s="44">
        <v>165000</v>
      </c>
      <c r="D532" s="44">
        <v>814984</v>
      </c>
      <c r="E532" s="44">
        <f t="shared" si="72"/>
        <v>814984</v>
      </c>
      <c r="F532" s="44">
        <v>500157</v>
      </c>
      <c r="G532" s="44">
        <v>498148</v>
      </c>
      <c r="H532" s="44">
        <f t="shared" si="73"/>
        <v>498148</v>
      </c>
      <c r="I532" s="44">
        <f t="shared" si="74"/>
        <v>500157</v>
      </c>
      <c r="J532" s="68">
        <f t="shared" si="75"/>
        <v>1</v>
      </c>
      <c r="K532" s="68">
        <f t="shared" si="76"/>
        <v>1</v>
      </c>
      <c r="L532" s="44">
        <f t="shared" si="77"/>
        <v>316836</v>
      </c>
      <c r="M532" s="67">
        <f t="shared" si="78"/>
        <v>1</v>
      </c>
      <c r="N532">
        <f t="shared" si="79"/>
        <v>999</v>
      </c>
      <c r="O532" s="44">
        <f t="shared" si="80"/>
        <v>649984</v>
      </c>
    </row>
    <row r="533" spans="1:15" x14ac:dyDescent="0.3">
      <c r="A533" s="46" t="s">
        <v>1093</v>
      </c>
      <c r="B533" t="s">
        <v>2598</v>
      </c>
      <c r="C533" s="44">
        <v>10172526</v>
      </c>
      <c r="D533" s="44">
        <v>10791690</v>
      </c>
      <c r="E533" s="44">
        <f t="shared" si="72"/>
        <v>10791690</v>
      </c>
      <c r="F533" s="44">
        <v>8384411</v>
      </c>
      <c r="G533" s="44">
        <v>8358025</v>
      </c>
      <c r="H533" s="44">
        <f t="shared" si="73"/>
        <v>10172526</v>
      </c>
      <c r="I533" s="44">
        <f t="shared" si="74"/>
        <v>10172526</v>
      </c>
      <c r="J533" s="68">
        <f t="shared" si="75"/>
        <v>1</v>
      </c>
      <c r="K533" s="68">
        <f t="shared" si="76"/>
        <v>0.82422114232000976</v>
      </c>
      <c r="L533" s="44">
        <f t="shared" si="77"/>
        <v>619164</v>
      </c>
      <c r="M533" s="67">
        <f t="shared" si="78"/>
        <v>0.82162729296538539</v>
      </c>
      <c r="N533" t="str">
        <f t="shared" si="79"/>
        <v xml:space="preserve"> </v>
      </c>
      <c r="O533" s="44">
        <f t="shared" si="80"/>
        <v>619164</v>
      </c>
    </row>
    <row r="534" spans="1:15" x14ac:dyDescent="0.3">
      <c r="A534" s="46" t="s">
        <v>1073</v>
      </c>
      <c r="B534" t="s">
        <v>1961</v>
      </c>
      <c r="C534" s="44">
        <v>955500</v>
      </c>
      <c r="D534" s="44">
        <v>3286062</v>
      </c>
      <c r="E534" s="44">
        <f t="shared" si="72"/>
        <v>3286062</v>
      </c>
      <c r="F534" s="44">
        <v>1889535</v>
      </c>
      <c r="G534" s="44">
        <v>1881858</v>
      </c>
      <c r="H534" s="44">
        <f t="shared" si="73"/>
        <v>1881858</v>
      </c>
      <c r="I534" s="44">
        <f t="shared" si="74"/>
        <v>1889535</v>
      </c>
      <c r="J534" s="68">
        <f t="shared" si="75"/>
        <v>1</v>
      </c>
      <c r="K534" s="68">
        <f t="shared" si="76"/>
        <v>1</v>
      </c>
      <c r="L534" s="44">
        <f t="shared" si="77"/>
        <v>1404204</v>
      </c>
      <c r="M534" s="67">
        <f t="shared" si="78"/>
        <v>1</v>
      </c>
      <c r="N534">
        <f t="shared" si="79"/>
        <v>999</v>
      </c>
      <c r="O534" s="44">
        <f t="shared" si="80"/>
        <v>2330562</v>
      </c>
    </row>
    <row r="535" spans="1:15" x14ac:dyDescent="0.3">
      <c r="A535" s="46" t="s">
        <v>1109</v>
      </c>
      <c r="B535" t="s">
        <v>2599</v>
      </c>
      <c r="C535" s="44">
        <v>19723264</v>
      </c>
      <c r="D535" s="44">
        <v>13521578</v>
      </c>
      <c r="E535" s="44">
        <f t="shared" si="72"/>
        <v>19723264</v>
      </c>
      <c r="F535" s="44">
        <v>9973780</v>
      </c>
      <c r="G535" s="44">
        <v>9703433</v>
      </c>
      <c r="H535" s="44">
        <f t="shared" si="73"/>
        <v>19723264</v>
      </c>
      <c r="I535" s="44">
        <f t="shared" si="74"/>
        <v>19723264</v>
      </c>
      <c r="J535" s="68">
        <f t="shared" si="75"/>
        <v>0.68556492475079178</v>
      </c>
      <c r="K535" s="68">
        <f t="shared" si="76"/>
        <v>0.50568607711178026</v>
      </c>
      <c r="L535" s="44">
        <f t="shared" si="77"/>
        <v>0</v>
      </c>
      <c r="M535" s="67">
        <f t="shared" si="78"/>
        <v>0.49197906593959295</v>
      </c>
      <c r="N535" t="str">
        <f t="shared" si="79"/>
        <v xml:space="preserve"> </v>
      </c>
      <c r="O535" s="44">
        <f t="shared" si="80"/>
        <v>0</v>
      </c>
    </row>
    <row r="536" spans="1:15" x14ac:dyDescent="0.3">
      <c r="A536" s="46" t="s">
        <v>1131</v>
      </c>
      <c r="B536" t="s">
        <v>2600</v>
      </c>
      <c r="C536" s="44">
        <v>13298752</v>
      </c>
      <c r="D536" s="44">
        <v>12627011</v>
      </c>
      <c r="E536" s="44">
        <f t="shared" si="72"/>
        <v>13298752</v>
      </c>
      <c r="F536" s="44">
        <v>9032803</v>
      </c>
      <c r="G536" s="44">
        <v>8994301</v>
      </c>
      <c r="H536" s="44">
        <f t="shared" si="73"/>
        <v>13298752</v>
      </c>
      <c r="I536" s="44">
        <f t="shared" si="74"/>
        <v>13298752</v>
      </c>
      <c r="J536" s="68">
        <f t="shared" si="75"/>
        <v>0.94948841816134322</v>
      </c>
      <c r="K536" s="68">
        <f t="shared" si="76"/>
        <v>0.6792218548026161</v>
      </c>
      <c r="L536" s="44">
        <f t="shared" si="77"/>
        <v>0</v>
      </c>
      <c r="M536" s="67">
        <f t="shared" si="78"/>
        <v>0.67632669591853434</v>
      </c>
      <c r="N536" t="str">
        <f t="shared" si="79"/>
        <v xml:space="preserve"> </v>
      </c>
      <c r="O536" s="44">
        <f t="shared" si="80"/>
        <v>0</v>
      </c>
    </row>
    <row r="537" spans="1:15" x14ac:dyDescent="0.3">
      <c r="A537" s="46" t="s">
        <v>1101</v>
      </c>
      <c r="B537" t="s">
        <v>1964</v>
      </c>
      <c r="C537" s="44">
        <v>25394011</v>
      </c>
      <c r="D537" s="44">
        <v>23300331</v>
      </c>
      <c r="E537" s="44">
        <f t="shared" si="72"/>
        <v>25394011</v>
      </c>
      <c r="F537" s="44">
        <v>19532183</v>
      </c>
      <c r="G537" s="44">
        <v>19440351</v>
      </c>
      <c r="H537" s="44">
        <f t="shared" si="73"/>
        <v>25394011</v>
      </c>
      <c r="I537" s="44">
        <f t="shared" si="74"/>
        <v>25394011</v>
      </c>
      <c r="J537" s="68">
        <f t="shared" si="75"/>
        <v>0.91755221339393767</v>
      </c>
      <c r="K537" s="68">
        <f t="shared" si="76"/>
        <v>0.76916494208024089</v>
      </c>
      <c r="L537" s="44">
        <f t="shared" si="77"/>
        <v>0</v>
      </c>
      <c r="M537" s="67">
        <f t="shared" si="78"/>
        <v>0.76554865633475544</v>
      </c>
      <c r="N537" t="str">
        <f t="shared" si="79"/>
        <v xml:space="preserve"> </v>
      </c>
      <c r="O537" s="44">
        <f t="shared" si="80"/>
        <v>0</v>
      </c>
    </row>
    <row r="538" spans="1:15" x14ac:dyDescent="0.3">
      <c r="A538" s="46" t="s">
        <v>1105</v>
      </c>
      <c r="B538" t="s">
        <v>2601</v>
      </c>
      <c r="C538" s="44">
        <v>11817454</v>
      </c>
      <c r="D538" s="44">
        <v>11741194</v>
      </c>
      <c r="E538" s="44">
        <f t="shared" si="72"/>
        <v>11817454</v>
      </c>
      <c r="F538" s="44">
        <v>9440182</v>
      </c>
      <c r="G538" s="44">
        <v>9411808</v>
      </c>
      <c r="H538" s="44">
        <f t="shared" si="73"/>
        <v>11817454</v>
      </c>
      <c r="I538" s="44">
        <f t="shared" si="74"/>
        <v>11817454</v>
      </c>
      <c r="J538" s="68">
        <f t="shared" si="75"/>
        <v>0.99354683335344485</v>
      </c>
      <c r="K538" s="68">
        <f t="shared" si="76"/>
        <v>0.7988338266432008</v>
      </c>
      <c r="L538" s="44">
        <f t="shared" si="77"/>
        <v>0</v>
      </c>
      <c r="M538" s="67">
        <f t="shared" si="78"/>
        <v>0.79643280185393572</v>
      </c>
      <c r="N538" t="str">
        <f t="shared" si="79"/>
        <v xml:space="preserve"> </v>
      </c>
      <c r="O538" s="44">
        <f t="shared" si="80"/>
        <v>0</v>
      </c>
    </row>
    <row r="539" spans="1:15" x14ac:dyDescent="0.3">
      <c r="A539" s="46" t="s">
        <v>1075</v>
      </c>
      <c r="B539" t="s">
        <v>2602</v>
      </c>
      <c r="C539" s="44">
        <v>25487809</v>
      </c>
      <c r="D539" s="44">
        <v>29170283</v>
      </c>
      <c r="E539" s="44">
        <f t="shared" si="72"/>
        <v>29170283</v>
      </c>
      <c r="F539" s="44">
        <v>23093845</v>
      </c>
      <c r="G539" s="44">
        <v>23021632</v>
      </c>
      <c r="H539" s="44">
        <f t="shared" si="73"/>
        <v>25487809</v>
      </c>
      <c r="I539" s="44">
        <f t="shared" si="74"/>
        <v>25487809</v>
      </c>
      <c r="J539" s="68">
        <f t="shared" si="75"/>
        <v>1</v>
      </c>
      <c r="K539" s="68">
        <f t="shared" si="76"/>
        <v>0.90607415490284005</v>
      </c>
      <c r="L539" s="44">
        <f t="shared" si="77"/>
        <v>3682474</v>
      </c>
      <c r="M539" s="67">
        <f t="shared" si="78"/>
        <v>0.90324091804046402</v>
      </c>
      <c r="N539" t="str">
        <f t="shared" si="79"/>
        <v xml:space="preserve"> </v>
      </c>
      <c r="O539" s="44">
        <f t="shared" si="80"/>
        <v>3682474</v>
      </c>
    </row>
    <row r="540" spans="1:15" x14ac:dyDescent="0.3">
      <c r="A540" s="46" t="s">
        <v>1161</v>
      </c>
      <c r="B540" t="s">
        <v>2603</v>
      </c>
      <c r="C540" s="44">
        <v>42179365</v>
      </c>
      <c r="D540" s="44">
        <v>28675374</v>
      </c>
      <c r="E540" s="44">
        <f t="shared" si="72"/>
        <v>42179365</v>
      </c>
      <c r="F540" s="44">
        <v>22459783</v>
      </c>
      <c r="G540" s="44">
        <v>21753298</v>
      </c>
      <c r="H540" s="44">
        <f t="shared" si="73"/>
        <v>42179365</v>
      </c>
      <c r="I540" s="44">
        <f t="shared" si="74"/>
        <v>42179365</v>
      </c>
      <c r="J540" s="68">
        <f t="shared" si="75"/>
        <v>0.67984366289061016</v>
      </c>
      <c r="K540" s="68">
        <f t="shared" si="76"/>
        <v>0.53248271992714924</v>
      </c>
      <c r="L540" s="44">
        <f t="shared" si="77"/>
        <v>0</v>
      </c>
      <c r="M540" s="67">
        <f t="shared" si="78"/>
        <v>0.51573317900826621</v>
      </c>
      <c r="N540" t="str">
        <f t="shared" si="79"/>
        <v xml:space="preserve"> </v>
      </c>
      <c r="O540" s="44">
        <f t="shared" si="80"/>
        <v>0</v>
      </c>
    </row>
    <row r="541" spans="1:15" x14ac:dyDescent="0.3">
      <c r="A541" s="46" t="s">
        <v>1059</v>
      </c>
      <c r="B541" t="s">
        <v>2604</v>
      </c>
      <c r="C541" s="44">
        <v>55295962</v>
      </c>
      <c r="D541" s="44">
        <v>38525815</v>
      </c>
      <c r="E541" s="44">
        <f t="shared" si="72"/>
        <v>55295962</v>
      </c>
      <c r="F541" s="44">
        <v>33402546</v>
      </c>
      <c r="G541" s="44">
        <v>31956509</v>
      </c>
      <c r="H541" s="44">
        <f t="shared" si="73"/>
        <v>55295962</v>
      </c>
      <c r="I541" s="44">
        <f t="shared" si="74"/>
        <v>55295962</v>
      </c>
      <c r="J541" s="68">
        <f t="shared" si="75"/>
        <v>0.69672022344054707</v>
      </c>
      <c r="K541" s="68">
        <f t="shared" si="76"/>
        <v>0.60406844897643697</v>
      </c>
      <c r="L541" s="44">
        <f t="shared" si="77"/>
        <v>0</v>
      </c>
      <c r="M541" s="67">
        <f t="shared" si="78"/>
        <v>0.57791758826801853</v>
      </c>
      <c r="N541" t="str">
        <f t="shared" si="79"/>
        <v xml:space="preserve"> </v>
      </c>
      <c r="O541" s="44">
        <f t="shared" si="80"/>
        <v>0</v>
      </c>
    </row>
    <row r="542" spans="1:15" x14ac:dyDescent="0.3">
      <c r="A542" s="46" t="s">
        <v>1111</v>
      </c>
      <c r="B542" t="s">
        <v>2605</v>
      </c>
      <c r="C542" s="44">
        <v>16897193</v>
      </c>
      <c r="D542" s="44">
        <v>17098508</v>
      </c>
      <c r="E542" s="44">
        <f t="shared" si="72"/>
        <v>17098508</v>
      </c>
      <c r="F542" s="44">
        <v>14836733</v>
      </c>
      <c r="G542" s="44">
        <v>14794193</v>
      </c>
      <c r="H542" s="44">
        <f t="shared" si="73"/>
        <v>16897193</v>
      </c>
      <c r="I542" s="44">
        <f t="shared" si="74"/>
        <v>16897193</v>
      </c>
      <c r="J542" s="68">
        <f t="shared" si="75"/>
        <v>1</v>
      </c>
      <c r="K542" s="68">
        <f t="shared" si="76"/>
        <v>0.87805903619613035</v>
      </c>
      <c r="L542" s="44">
        <f t="shared" si="77"/>
        <v>201315</v>
      </c>
      <c r="M542" s="67">
        <f t="shared" si="78"/>
        <v>0.87554145827653151</v>
      </c>
      <c r="N542" t="str">
        <f t="shared" si="79"/>
        <v xml:space="preserve"> </v>
      </c>
      <c r="O542" s="44">
        <f t="shared" si="80"/>
        <v>201315</v>
      </c>
    </row>
    <row r="543" spans="1:15" x14ac:dyDescent="0.3">
      <c r="A543" s="46" t="s">
        <v>1085</v>
      </c>
      <c r="B543" t="s">
        <v>2606</v>
      </c>
      <c r="C543" s="44">
        <v>21174431</v>
      </c>
      <c r="D543" s="44">
        <v>30784161</v>
      </c>
      <c r="E543" s="44">
        <f t="shared" si="72"/>
        <v>30784161</v>
      </c>
      <c r="F543" s="44">
        <v>26916510</v>
      </c>
      <c r="G543" s="44">
        <v>26823253</v>
      </c>
      <c r="H543" s="44">
        <f t="shared" si="73"/>
        <v>26823253</v>
      </c>
      <c r="I543" s="44">
        <f t="shared" si="74"/>
        <v>26916510</v>
      </c>
      <c r="J543" s="68">
        <f t="shared" si="75"/>
        <v>1</v>
      </c>
      <c r="K543" s="68">
        <f t="shared" si="76"/>
        <v>1</v>
      </c>
      <c r="L543" s="44">
        <f t="shared" si="77"/>
        <v>3960908</v>
      </c>
      <c r="M543" s="67">
        <f t="shared" si="78"/>
        <v>1</v>
      </c>
      <c r="N543">
        <f t="shared" si="79"/>
        <v>999</v>
      </c>
      <c r="O543" s="44">
        <f t="shared" si="80"/>
        <v>9609730</v>
      </c>
    </row>
    <row r="544" spans="1:15" x14ac:dyDescent="0.3">
      <c r="A544" s="46" t="s">
        <v>1151</v>
      </c>
      <c r="B544" t="s">
        <v>2607</v>
      </c>
      <c r="C544" s="44">
        <v>14299350</v>
      </c>
      <c r="D544" s="44">
        <v>22136373</v>
      </c>
      <c r="E544" s="44">
        <f t="shared" si="72"/>
        <v>22136373</v>
      </c>
      <c r="F544" s="44">
        <v>18692646</v>
      </c>
      <c r="G544" s="44">
        <v>18637842</v>
      </c>
      <c r="H544" s="44">
        <f t="shared" si="73"/>
        <v>18637842</v>
      </c>
      <c r="I544" s="44">
        <f t="shared" si="74"/>
        <v>18692646</v>
      </c>
      <c r="J544" s="68">
        <f t="shared" si="75"/>
        <v>1</v>
      </c>
      <c r="K544" s="68">
        <f t="shared" si="76"/>
        <v>1</v>
      </c>
      <c r="L544" s="44">
        <f t="shared" si="77"/>
        <v>3498531</v>
      </c>
      <c r="M544" s="67">
        <f t="shared" si="78"/>
        <v>1</v>
      </c>
      <c r="N544">
        <f t="shared" si="79"/>
        <v>999</v>
      </c>
      <c r="O544" s="44">
        <f t="shared" si="80"/>
        <v>7837023</v>
      </c>
    </row>
    <row r="545" spans="1:15" x14ac:dyDescent="0.3">
      <c r="A545" s="46" t="s">
        <v>1061</v>
      </c>
      <c r="B545" t="s">
        <v>1972</v>
      </c>
      <c r="C545" s="44">
        <v>10820449</v>
      </c>
      <c r="D545" s="44">
        <v>13780870</v>
      </c>
      <c r="E545" s="44">
        <f t="shared" si="72"/>
        <v>13780870</v>
      </c>
      <c r="F545" s="44">
        <v>10805410</v>
      </c>
      <c r="G545" s="44">
        <v>10771161</v>
      </c>
      <c r="H545" s="44">
        <f t="shared" si="73"/>
        <v>10820449</v>
      </c>
      <c r="I545" s="44">
        <f t="shared" si="74"/>
        <v>10820449</v>
      </c>
      <c r="J545" s="68">
        <f t="shared" si="75"/>
        <v>1</v>
      </c>
      <c r="K545" s="68">
        <f t="shared" si="76"/>
        <v>0.99861013161283785</v>
      </c>
      <c r="L545" s="44">
        <f t="shared" si="77"/>
        <v>2960421</v>
      </c>
      <c r="M545" s="67">
        <f t="shared" si="78"/>
        <v>0.99544492100096771</v>
      </c>
      <c r="N545" t="str">
        <f t="shared" si="79"/>
        <v xml:space="preserve"> </v>
      </c>
      <c r="O545" s="44">
        <f t="shared" si="80"/>
        <v>2960421</v>
      </c>
    </row>
    <row r="546" spans="1:15" x14ac:dyDescent="0.3">
      <c r="A546" s="46" t="s">
        <v>1107</v>
      </c>
      <c r="B546" t="s">
        <v>2608</v>
      </c>
      <c r="C546" s="44">
        <v>11302786</v>
      </c>
      <c r="D546" s="44">
        <v>11499350</v>
      </c>
      <c r="E546" s="44">
        <f t="shared" si="72"/>
        <v>11499350</v>
      </c>
      <c r="F546" s="44">
        <v>9374421</v>
      </c>
      <c r="G546" s="44">
        <v>9345767</v>
      </c>
      <c r="H546" s="44">
        <f t="shared" si="73"/>
        <v>11302786</v>
      </c>
      <c r="I546" s="44">
        <f t="shared" si="74"/>
        <v>11302786</v>
      </c>
      <c r="J546" s="68">
        <f t="shared" si="75"/>
        <v>1</v>
      </c>
      <c r="K546" s="68">
        <f t="shared" si="76"/>
        <v>0.82939029368511441</v>
      </c>
      <c r="L546" s="44">
        <f t="shared" si="77"/>
        <v>196564</v>
      </c>
      <c r="M546" s="67">
        <f t="shared" si="78"/>
        <v>0.82685516650496615</v>
      </c>
      <c r="N546" t="str">
        <f t="shared" si="79"/>
        <v xml:space="preserve"> </v>
      </c>
      <c r="O546" s="44">
        <f t="shared" si="80"/>
        <v>196564</v>
      </c>
    </row>
    <row r="547" spans="1:15" x14ac:dyDescent="0.3">
      <c r="A547" s="46" t="s">
        <v>1077</v>
      </c>
      <c r="B547" t="s">
        <v>2609</v>
      </c>
      <c r="C547" s="44">
        <v>31834585</v>
      </c>
      <c r="D547" s="44">
        <v>40193082</v>
      </c>
      <c r="E547" s="44">
        <f t="shared" si="72"/>
        <v>40193082</v>
      </c>
      <c r="F547" s="44">
        <v>32751490</v>
      </c>
      <c r="G547" s="44">
        <v>32610526</v>
      </c>
      <c r="H547" s="44">
        <f t="shared" si="73"/>
        <v>32610526</v>
      </c>
      <c r="I547" s="44">
        <f t="shared" si="74"/>
        <v>32751490</v>
      </c>
      <c r="J547" s="68">
        <f t="shared" si="75"/>
        <v>1</v>
      </c>
      <c r="K547" s="68">
        <f t="shared" si="76"/>
        <v>1</v>
      </c>
      <c r="L547" s="44">
        <f t="shared" si="77"/>
        <v>7582556</v>
      </c>
      <c r="M547" s="67">
        <f t="shared" si="78"/>
        <v>1</v>
      </c>
      <c r="N547">
        <f t="shared" si="79"/>
        <v>999</v>
      </c>
      <c r="O547" s="44">
        <f t="shared" si="80"/>
        <v>8358497</v>
      </c>
    </row>
    <row r="548" spans="1:15" x14ac:dyDescent="0.3">
      <c r="A548" s="46" t="s">
        <v>1175</v>
      </c>
      <c r="B548" t="s">
        <v>2610</v>
      </c>
      <c r="C548" s="44">
        <v>20048293</v>
      </c>
      <c r="D548" s="44">
        <v>27060451</v>
      </c>
      <c r="E548" s="44">
        <f t="shared" si="72"/>
        <v>27060451</v>
      </c>
      <c r="F548" s="44">
        <v>24118485</v>
      </c>
      <c r="G548" s="44">
        <v>24050024</v>
      </c>
      <c r="H548" s="44">
        <f t="shared" si="73"/>
        <v>24050024</v>
      </c>
      <c r="I548" s="44">
        <f t="shared" si="74"/>
        <v>24118485</v>
      </c>
      <c r="J548" s="68">
        <f t="shared" si="75"/>
        <v>1</v>
      </c>
      <c r="K548" s="68">
        <f t="shared" si="76"/>
        <v>1</v>
      </c>
      <c r="L548" s="44">
        <f t="shared" si="77"/>
        <v>3010427</v>
      </c>
      <c r="M548" s="67">
        <f t="shared" si="78"/>
        <v>1</v>
      </c>
      <c r="N548">
        <f t="shared" si="79"/>
        <v>999</v>
      </c>
      <c r="O548" s="44">
        <f t="shared" si="80"/>
        <v>7012158</v>
      </c>
    </row>
    <row r="549" spans="1:15" x14ac:dyDescent="0.3">
      <c r="A549" s="46" t="s">
        <v>1063</v>
      </c>
      <c r="B549" t="s">
        <v>2611</v>
      </c>
      <c r="C549" s="44">
        <v>354995211</v>
      </c>
      <c r="D549" s="44">
        <v>239377362</v>
      </c>
      <c r="E549" s="44">
        <f t="shared" si="72"/>
        <v>354995211</v>
      </c>
      <c r="F549" s="44">
        <v>224033812</v>
      </c>
      <c r="G549" s="44">
        <v>212754016</v>
      </c>
      <c r="H549" s="44">
        <f t="shared" si="73"/>
        <v>354995211</v>
      </c>
      <c r="I549" s="44">
        <f t="shared" si="74"/>
        <v>354995211</v>
      </c>
      <c r="J549" s="68">
        <f t="shared" si="75"/>
        <v>0.67431152472645606</v>
      </c>
      <c r="K549" s="68">
        <f t="shared" si="76"/>
        <v>0.63108967405196914</v>
      </c>
      <c r="L549" s="44">
        <f t="shared" si="77"/>
        <v>0</v>
      </c>
      <c r="M549" s="67">
        <f t="shared" si="78"/>
        <v>0.59931517217002683</v>
      </c>
      <c r="N549" t="str">
        <f t="shared" si="79"/>
        <v xml:space="preserve"> </v>
      </c>
      <c r="O549" s="44">
        <f t="shared" si="80"/>
        <v>0</v>
      </c>
    </row>
    <row r="550" spans="1:15" x14ac:dyDescent="0.3">
      <c r="A550" s="46" t="s">
        <v>1071</v>
      </c>
      <c r="B550" t="s">
        <v>2612</v>
      </c>
      <c r="C550" s="44">
        <v>140937433</v>
      </c>
      <c r="D550" s="44">
        <v>97059789</v>
      </c>
      <c r="E550" s="44">
        <f t="shared" si="72"/>
        <v>140937433</v>
      </c>
      <c r="F550" s="44">
        <v>82979092</v>
      </c>
      <c r="G550" s="44">
        <v>78703759</v>
      </c>
      <c r="H550" s="44">
        <f t="shared" si="73"/>
        <v>140937433</v>
      </c>
      <c r="I550" s="44">
        <f t="shared" si="74"/>
        <v>140937433</v>
      </c>
      <c r="J550" s="68">
        <f t="shared" si="75"/>
        <v>0.68867288791899595</v>
      </c>
      <c r="K550" s="68">
        <f t="shared" si="76"/>
        <v>0.58876545594526331</v>
      </c>
      <c r="L550" s="44">
        <f t="shared" si="77"/>
        <v>0</v>
      </c>
      <c r="M550" s="67">
        <f t="shared" si="78"/>
        <v>0.55843048453990218</v>
      </c>
      <c r="N550" t="str">
        <f t="shared" si="79"/>
        <v xml:space="preserve"> </v>
      </c>
      <c r="O550" s="44">
        <f t="shared" si="80"/>
        <v>0</v>
      </c>
    </row>
    <row r="551" spans="1:15" x14ac:dyDescent="0.3">
      <c r="A551" s="46" t="s">
        <v>1095</v>
      </c>
      <c r="B551" t="s">
        <v>2613</v>
      </c>
      <c r="C551" s="44">
        <v>18000</v>
      </c>
      <c r="D551" s="44">
        <v>320690</v>
      </c>
      <c r="E551" s="44">
        <f t="shared" si="72"/>
        <v>320690</v>
      </c>
      <c r="F551" s="44">
        <v>203663</v>
      </c>
      <c r="G551" s="44">
        <v>202883</v>
      </c>
      <c r="H551" s="44">
        <f t="shared" si="73"/>
        <v>202883</v>
      </c>
      <c r="I551" s="44">
        <f t="shared" si="74"/>
        <v>203663</v>
      </c>
      <c r="J551" s="68">
        <f t="shared" si="75"/>
        <v>1</v>
      </c>
      <c r="K551" s="68">
        <f t="shared" si="76"/>
        <v>1</v>
      </c>
      <c r="L551" s="44">
        <f t="shared" si="77"/>
        <v>117807</v>
      </c>
      <c r="M551" s="67">
        <f t="shared" si="78"/>
        <v>1</v>
      </c>
      <c r="N551">
        <f t="shared" si="79"/>
        <v>999</v>
      </c>
      <c r="O551" s="44">
        <f t="shared" si="80"/>
        <v>302690</v>
      </c>
    </row>
    <row r="552" spans="1:15" x14ac:dyDescent="0.3">
      <c r="A552" s="46" t="s">
        <v>1155</v>
      </c>
      <c r="B552" t="s">
        <v>1979</v>
      </c>
      <c r="C552" s="44">
        <v>8450705</v>
      </c>
      <c r="D552" s="44">
        <v>8864481</v>
      </c>
      <c r="E552" s="44">
        <f t="shared" si="72"/>
        <v>8864481</v>
      </c>
      <c r="F552" s="44">
        <v>6557940</v>
      </c>
      <c r="G552" s="44">
        <v>6490820</v>
      </c>
      <c r="H552" s="44">
        <f t="shared" si="73"/>
        <v>8450705</v>
      </c>
      <c r="I552" s="44">
        <f t="shared" si="74"/>
        <v>8450705</v>
      </c>
      <c r="J552" s="68">
        <f t="shared" si="75"/>
        <v>1</v>
      </c>
      <c r="K552" s="68">
        <f t="shared" si="76"/>
        <v>0.77602282886457397</v>
      </c>
      <c r="L552" s="44">
        <f t="shared" si="77"/>
        <v>413776</v>
      </c>
      <c r="M552" s="67">
        <f t="shared" si="78"/>
        <v>0.76808029625930618</v>
      </c>
      <c r="N552" t="str">
        <f t="shared" si="79"/>
        <v xml:space="preserve"> </v>
      </c>
      <c r="O552" s="44">
        <f t="shared" si="80"/>
        <v>413776</v>
      </c>
    </row>
    <row r="553" spans="1:15" x14ac:dyDescent="0.3">
      <c r="A553" s="46" t="s">
        <v>1143</v>
      </c>
      <c r="B553" t="s">
        <v>2614</v>
      </c>
      <c r="C553" s="44">
        <v>48378551</v>
      </c>
      <c r="D553" s="44">
        <v>24426624</v>
      </c>
      <c r="E553" s="44">
        <f t="shared" si="72"/>
        <v>48378551</v>
      </c>
      <c r="F553" s="44">
        <v>18375877</v>
      </c>
      <c r="G553" s="44">
        <v>17218765</v>
      </c>
      <c r="H553" s="44">
        <f t="shared" si="73"/>
        <v>48378551</v>
      </c>
      <c r="I553" s="44">
        <f t="shared" si="74"/>
        <v>48378551</v>
      </c>
      <c r="J553" s="68">
        <f t="shared" si="75"/>
        <v>0.50490606880722821</v>
      </c>
      <c r="K553" s="68">
        <f t="shared" si="76"/>
        <v>0.37983520837571177</v>
      </c>
      <c r="L553" s="44">
        <f t="shared" si="77"/>
        <v>0</v>
      </c>
      <c r="M553" s="67">
        <f t="shared" si="78"/>
        <v>0.35591733617652171</v>
      </c>
      <c r="N553" t="str">
        <f t="shared" si="79"/>
        <v xml:space="preserve"> </v>
      </c>
      <c r="O553" s="44">
        <f t="shared" si="80"/>
        <v>0</v>
      </c>
    </row>
    <row r="554" spans="1:15" x14ac:dyDescent="0.3">
      <c r="A554" s="46" t="s">
        <v>1153</v>
      </c>
      <c r="B554" t="s">
        <v>1981</v>
      </c>
      <c r="C554" s="44">
        <v>111500</v>
      </c>
      <c r="D554" s="44">
        <v>566231</v>
      </c>
      <c r="E554" s="44">
        <f t="shared" si="72"/>
        <v>566231</v>
      </c>
      <c r="F554" s="44">
        <v>398724</v>
      </c>
      <c r="G554" s="44">
        <v>397353</v>
      </c>
      <c r="H554" s="44">
        <f t="shared" si="73"/>
        <v>397353</v>
      </c>
      <c r="I554" s="44">
        <f t="shared" si="74"/>
        <v>398724</v>
      </c>
      <c r="J554" s="68">
        <f t="shared" si="75"/>
        <v>1</v>
      </c>
      <c r="K554" s="68">
        <f t="shared" si="76"/>
        <v>1</v>
      </c>
      <c r="L554" s="44">
        <f t="shared" si="77"/>
        <v>168878</v>
      </c>
      <c r="M554" s="67">
        <f t="shared" si="78"/>
        <v>1</v>
      </c>
      <c r="N554">
        <f t="shared" si="79"/>
        <v>999</v>
      </c>
      <c r="O554" s="44">
        <f t="shared" si="80"/>
        <v>454731</v>
      </c>
    </row>
    <row r="555" spans="1:15" x14ac:dyDescent="0.3">
      <c r="A555" s="46" t="s">
        <v>1157</v>
      </c>
      <c r="B555" t="s">
        <v>2615</v>
      </c>
      <c r="C555" s="44">
        <v>30428278</v>
      </c>
      <c r="D555" s="44">
        <v>32334110</v>
      </c>
      <c r="E555" s="44">
        <f t="shared" si="72"/>
        <v>32334110</v>
      </c>
      <c r="F555" s="44">
        <v>26469641</v>
      </c>
      <c r="G555" s="44">
        <v>26389123</v>
      </c>
      <c r="H555" s="44">
        <f t="shared" si="73"/>
        <v>30428278</v>
      </c>
      <c r="I555" s="44">
        <f t="shared" si="74"/>
        <v>30428278</v>
      </c>
      <c r="J555" s="68">
        <f t="shared" si="75"/>
        <v>1</v>
      </c>
      <c r="K555" s="68">
        <f t="shared" si="76"/>
        <v>0.86990269380344165</v>
      </c>
      <c r="L555" s="44">
        <f t="shared" si="77"/>
        <v>1905832</v>
      </c>
      <c r="M555" s="67">
        <f t="shared" si="78"/>
        <v>0.86725653683064152</v>
      </c>
      <c r="N555" t="str">
        <f t="shared" si="79"/>
        <v xml:space="preserve"> </v>
      </c>
      <c r="O555" s="44">
        <f t="shared" si="80"/>
        <v>1905832</v>
      </c>
    </row>
    <row r="556" spans="1:15" x14ac:dyDescent="0.3">
      <c r="A556" s="46" t="s">
        <v>1113</v>
      </c>
      <c r="B556" t="s">
        <v>2616</v>
      </c>
      <c r="C556" s="44">
        <v>10924291</v>
      </c>
      <c r="D556" s="44">
        <v>13740453</v>
      </c>
      <c r="E556" s="44">
        <f t="shared" si="72"/>
        <v>13740453</v>
      </c>
      <c r="F556" s="44">
        <v>11113318</v>
      </c>
      <c r="G556" s="44">
        <v>11050374</v>
      </c>
      <c r="H556" s="44">
        <f t="shared" si="73"/>
        <v>11050374</v>
      </c>
      <c r="I556" s="44">
        <f t="shared" si="74"/>
        <v>11113318</v>
      </c>
      <c r="J556" s="68">
        <f t="shared" si="75"/>
        <v>1</v>
      </c>
      <c r="K556" s="68">
        <f t="shared" si="76"/>
        <v>1</v>
      </c>
      <c r="L556" s="44">
        <f t="shared" si="77"/>
        <v>2690079</v>
      </c>
      <c r="M556" s="67">
        <f t="shared" si="78"/>
        <v>1</v>
      </c>
      <c r="N556">
        <f t="shared" si="79"/>
        <v>999</v>
      </c>
      <c r="O556" s="44">
        <f t="shared" si="80"/>
        <v>2816162</v>
      </c>
    </row>
    <row r="557" spans="1:15" x14ac:dyDescent="0.3">
      <c r="A557" s="46" t="s">
        <v>1141</v>
      </c>
      <c r="B557" t="s">
        <v>2617</v>
      </c>
      <c r="C557" s="44">
        <v>91500</v>
      </c>
      <c r="D557" s="44">
        <v>601766</v>
      </c>
      <c r="E557" s="44">
        <f t="shared" si="72"/>
        <v>601766</v>
      </c>
      <c r="F557" s="44">
        <v>316306</v>
      </c>
      <c r="G557" s="44">
        <v>314863</v>
      </c>
      <c r="H557" s="44">
        <f t="shared" si="73"/>
        <v>314863</v>
      </c>
      <c r="I557" s="44">
        <f t="shared" si="74"/>
        <v>316306</v>
      </c>
      <c r="J557" s="68">
        <f t="shared" si="75"/>
        <v>1</v>
      </c>
      <c r="K557" s="68">
        <f t="shared" si="76"/>
        <v>1</v>
      </c>
      <c r="L557" s="44">
        <f t="shared" si="77"/>
        <v>286903</v>
      </c>
      <c r="M557" s="67">
        <f t="shared" si="78"/>
        <v>1</v>
      </c>
      <c r="N557">
        <f t="shared" si="79"/>
        <v>999</v>
      </c>
      <c r="O557" s="44">
        <f t="shared" si="80"/>
        <v>510266</v>
      </c>
    </row>
    <row r="558" spans="1:15" x14ac:dyDescent="0.3">
      <c r="A558" s="46" t="s">
        <v>1177</v>
      </c>
      <c r="B558" t="s">
        <v>1985</v>
      </c>
      <c r="C558" s="44">
        <v>1046000</v>
      </c>
      <c r="D558" s="44">
        <v>2123688</v>
      </c>
      <c r="E558" s="44">
        <f t="shared" si="72"/>
        <v>2123688</v>
      </c>
      <c r="F558" s="44">
        <v>1573164</v>
      </c>
      <c r="G558" s="44">
        <v>1567918</v>
      </c>
      <c r="H558" s="44">
        <f t="shared" si="73"/>
        <v>1567918</v>
      </c>
      <c r="I558" s="44">
        <f t="shared" si="74"/>
        <v>1573164</v>
      </c>
      <c r="J558" s="68">
        <f t="shared" si="75"/>
        <v>1</v>
      </c>
      <c r="K558" s="68">
        <f t="shared" si="76"/>
        <v>1</v>
      </c>
      <c r="L558" s="44">
        <f t="shared" si="77"/>
        <v>555770</v>
      </c>
      <c r="M558" s="67">
        <f t="shared" si="78"/>
        <v>1</v>
      </c>
      <c r="N558">
        <f t="shared" si="79"/>
        <v>999</v>
      </c>
      <c r="O558" s="44">
        <f t="shared" si="80"/>
        <v>1077688</v>
      </c>
    </row>
    <row r="559" spans="1:15" x14ac:dyDescent="0.3">
      <c r="A559" s="46" t="s">
        <v>1139</v>
      </c>
      <c r="B559" t="s">
        <v>2618</v>
      </c>
      <c r="C559" s="44">
        <v>54000</v>
      </c>
      <c r="D559" s="44">
        <v>352820</v>
      </c>
      <c r="E559" s="44">
        <f t="shared" si="72"/>
        <v>352820</v>
      </c>
      <c r="F559" s="44">
        <v>213380</v>
      </c>
      <c r="G559" s="44">
        <v>212528</v>
      </c>
      <c r="H559" s="44">
        <f t="shared" si="73"/>
        <v>212528</v>
      </c>
      <c r="I559" s="44">
        <f t="shared" si="74"/>
        <v>213380</v>
      </c>
      <c r="J559" s="68">
        <f t="shared" si="75"/>
        <v>1</v>
      </c>
      <c r="K559" s="68">
        <f t="shared" si="76"/>
        <v>1</v>
      </c>
      <c r="L559" s="44">
        <f t="shared" si="77"/>
        <v>140292</v>
      </c>
      <c r="M559" s="67">
        <f t="shared" si="78"/>
        <v>1</v>
      </c>
      <c r="N559">
        <f t="shared" si="79"/>
        <v>999</v>
      </c>
      <c r="O559" s="44">
        <f t="shared" si="80"/>
        <v>298820</v>
      </c>
    </row>
    <row r="560" spans="1:15" x14ac:dyDescent="0.3">
      <c r="A560" s="46" t="s">
        <v>1103</v>
      </c>
      <c r="B560" t="s">
        <v>2619</v>
      </c>
      <c r="C560" s="44">
        <v>9616705</v>
      </c>
      <c r="D560" s="44">
        <v>5353564</v>
      </c>
      <c r="E560" s="44">
        <f t="shared" si="72"/>
        <v>9616705</v>
      </c>
      <c r="F560" s="44">
        <v>4323844</v>
      </c>
      <c r="G560" s="44">
        <v>4146182</v>
      </c>
      <c r="H560" s="44">
        <f t="shared" si="73"/>
        <v>9616705</v>
      </c>
      <c r="I560" s="44">
        <f t="shared" si="74"/>
        <v>9616705</v>
      </c>
      <c r="J560" s="68">
        <f t="shared" si="75"/>
        <v>0.55669421075097969</v>
      </c>
      <c r="K560" s="68">
        <f t="shared" si="76"/>
        <v>0.44961803445150911</v>
      </c>
      <c r="L560" s="44">
        <f t="shared" si="77"/>
        <v>0</v>
      </c>
      <c r="M560" s="67">
        <f t="shared" si="78"/>
        <v>0.43114372334391043</v>
      </c>
      <c r="N560" t="str">
        <f t="shared" si="79"/>
        <v xml:space="preserve"> </v>
      </c>
      <c r="O560" s="44">
        <f t="shared" si="80"/>
        <v>0</v>
      </c>
    </row>
    <row r="561" spans="1:15" x14ac:dyDescent="0.3">
      <c r="A561" s="46" t="s">
        <v>1163</v>
      </c>
      <c r="B561" t="s">
        <v>2620</v>
      </c>
      <c r="C561" s="44">
        <v>920000</v>
      </c>
      <c r="D561" s="44">
        <v>2181361</v>
      </c>
      <c r="E561" s="44">
        <f t="shared" si="72"/>
        <v>2181361</v>
      </c>
      <c r="F561" s="44">
        <v>1641095</v>
      </c>
      <c r="G561" s="44">
        <v>1635849</v>
      </c>
      <c r="H561" s="44">
        <f t="shared" si="73"/>
        <v>1635849</v>
      </c>
      <c r="I561" s="44">
        <f t="shared" si="74"/>
        <v>1641095</v>
      </c>
      <c r="J561" s="68">
        <f t="shared" si="75"/>
        <v>1</v>
      </c>
      <c r="K561" s="68">
        <f t="shared" si="76"/>
        <v>1</v>
      </c>
      <c r="L561" s="44">
        <f t="shared" si="77"/>
        <v>545512</v>
      </c>
      <c r="M561" s="67">
        <f t="shared" si="78"/>
        <v>1</v>
      </c>
      <c r="N561">
        <f t="shared" si="79"/>
        <v>999</v>
      </c>
      <c r="O561" s="44">
        <f t="shared" si="80"/>
        <v>1261361</v>
      </c>
    </row>
    <row r="562" spans="1:15" x14ac:dyDescent="0.3">
      <c r="A562" s="46" t="s">
        <v>1065</v>
      </c>
      <c r="B562" t="s">
        <v>2621</v>
      </c>
      <c r="C562" s="44">
        <v>124500</v>
      </c>
      <c r="D562" s="44">
        <v>763652</v>
      </c>
      <c r="E562" s="44">
        <f t="shared" si="72"/>
        <v>763652</v>
      </c>
      <c r="F562" s="44">
        <v>507494</v>
      </c>
      <c r="G562" s="44">
        <v>505597</v>
      </c>
      <c r="H562" s="44">
        <f t="shared" si="73"/>
        <v>505597</v>
      </c>
      <c r="I562" s="44">
        <f t="shared" si="74"/>
        <v>507494</v>
      </c>
      <c r="J562" s="68">
        <f t="shared" si="75"/>
        <v>1</v>
      </c>
      <c r="K562" s="68">
        <f t="shared" si="76"/>
        <v>1</v>
      </c>
      <c r="L562" s="44">
        <f t="shared" si="77"/>
        <v>258055</v>
      </c>
      <c r="M562" s="67">
        <f t="shared" si="78"/>
        <v>1</v>
      </c>
      <c r="N562">
        <f t="shared" si="79"/>
        <v>999</v>
      </c>
      <c r="O562" s="44">
        <f t="shared" si="80"/>
        <v>639152</v>
      </c>
    </row>
    <row r="563" spans="1:15" x14ac:dyDescent="0.3">
      <c r="A563" s="46" t="s">
        <v>1091</v>
      </c>
      <c r="B563" t="s">
        <v>1990</v>
      </c>
      <c r="C563" s="44">
        <v>22727540</v>
      </c>
      <c r="D563" s="44">
        <v>21217424</v>
      </c>
      <c r="E563" s="44">
        <f t="shared" si="72"/>
        <v>22727540</v>
      </c>
      <c r="F563" s="44">
        <v>18408616</v>
      </c>
      <c r="G563" s="44">
        <v>18204872</v>
      </c>
      <c r="H563" s="44">
        <f t="shared" si="73"/>
        <v>22727540</v>
      </c>
      <c r="I563" s="44">
        <f t="shared" si="74"/>
        <v>22727540</v>
      </c>
      <c r="J563" s="68">
        <f t="shared" si="75"/>
        <v>0.93355567738523393</v>
      </c>
      <c r="K563" s="68">
        <f t="shared" si="76"/>
        <v>0.80996957875775377</v>
      </c>
      <c r="L563" s="44">
        <f t="shared" si="77"/>
        <v>0</v>
      </c>
      <c r="M563" s="67">
        <f t="shared" si="78"/>
        <v>0.80100494818180934</v>
      </c>
      <c r="N563" t="str">
        <f t="shared" si="79"/>
        <v xml:space="preserve"> </v>
      </c>
      <c r="O563" s="44">
        <f t="shared" si="80"/>
        <v>0</v>
      </c>
    </row>
    <row r="564" spans="1:15" x14ac:dyDescent="0.3">
      <c r="A564" s="46" t="s">
        <v>1171</v>
      </c>
      <c r="B564" t="s">
        <v>1991</v>
      </c>
      <c r="C564" s="44">
        <v>173000</v>
      </c>
      <c r="D564" s="44">
        <v>907730</v>
      </c>
      <c r="E564" s="44">
        <f t="shared" si="72"/>
        <v>907730</v>
      </c>
      <c r="F564" s="44">
        <v>494324</v>
      </c>
      <c r="G564" s="44">
        <v>492085</v>
      </c>
      <c r="H564" s="44">
        <f t="shared" si="73"/>
        <v>492085</v>
      </c>
      <c r="I564" s="44">
        <f t="shared" si="74"/>
        <v>494324</v>
      </c>
      <c r="J564" s="68">
        <f t="shared" si="75"/>
        <v>1</v>
      </c>
      <c r="K564" s="68">
        <f t="shared" si="76"/>
        <v>1</v>
      </c>
      <c r="L564" s="44">
        <f t="shared" si="77"/>
        <v>415645</v>
      </c>
      <c r="M564" s="67">
        <f t="shared" si="78"/>
        <v>1</v>
      </c>
      <c r="N564">
        <f t="shared" si="79"/>
        <v>999</v>
      </c>
      <c r="O564" s="44">
        <f t="shared" si="80"/>
        <v>734730</v>
      </c>
    </row>
    <row r="565" spans="1:15" x14ac:dyDescent="0.3">
      <c r="A565" s="46" t="s">
        <v>1089</v>
      </c>
      <c r="B565" t="s">
        <v>2622</v>
      </c>
      <c r="C565" s="44">
        <v>938550</v>
      </c>
      <c r="D565" s="44">
        <v>1324124</v>
      </c>
      <c r="E565" s="44">
        <f t="shared" si="72"/>
        <v>1324124</v>
      </c>
      <c r="F565" s="44">
        <v>815552</v>
      </c>
      <c r="G565" s="44">
        <v>812358</v>
      </c>
      <c r="H565" s="44">
        <f t="shared" si="73"/>
        <v>938550</v>
      </c>
      <c r="I565" s="44">
        <f t="shared" si="74"/>
        <v>938550</v>
      </c>
      <c r="J565" s="68">
        <f t="shared" si="75"/>
        <v>1</v>
      </c>
      <c r="K565" s="68">
        <f t="shared" si="76"/>
        <v>0.86894891055351342</v>
      </c>
      <c r="L565" s="44">
        <f t="shared" si="77"/>
        <v>385574</v>
      </c>
      <c r="M565" s="67">
        <f t="shared" si="78"/>
        <v>0.86554578871663734</v>
      </c>
      <c r="N565" t="str">
        <f t="shared" si="79"/>
        <v xml:space="preserve"> </v>
      </c>
      <c r="O565" s="44">
        <f t="shared" si="80"/>
        <v>385574</v>
      </c>
    </row>
    <row r="566" spans="1:15" x14ac:dyDescent="0.3">
      <c r="A566" s="46" t="s">
        <v>1133</v>
      </c>
      <c r="B566" t="s">
        <v>2623</v>
      </c>
      <c r="C566" s="44">
        <v>42000</v>
      </c>
      <c r="D566" s="44">
        <v>388303</v>
      </c>
      <c r="E566" s="44">
        <f t="shared" si="72"/>
        <v>388303</v>
      </c>
      <c r="F566" s="44">
        <v>251866</v>
      </c>
      <c r="G566" s="44">
        <v>250902</v>
      </c>
      <c r="H566" s="44">
        <f t="shared" si="73"/>
        <v>250902</v>
      </c>
      <c r="I566" s="44">
        <f t="shared" si="74"/>
        <v>251866</v>
      </c>
      <c r="J566" s="68">
        <f t="shared" si="75"/>
        <v>1</v>
      </c>
      <c r="K566" s="68">
        <f t="shared" si="76"/>
        <v>1</v>
      </c>
      <c r="L566" s="44">
        <f t="shared" si="77"/>
        <v>137401</v>
      </c>
      <c r="M566" s="67">
        <f t="shared" si="78"/>
        <v>1</v>
      </c>
      <c r="N566">
        <f t="shared" si="79"/>
        <v>999</v>
      </c>
      <c r="O566" s="44">
        <f t="shared" si="80"/>
        <v>346303</v>
      </c>
    </row>
    <row r="567" spans="1:15" x14ac:dyDescent="0.3">
      <c r="A567" s="46" t="s">
        <v>1097</v>
      </c>
      <c r="B567" t="s">
        <v>1994</v>
      </c>
      <c r="C567" s="44">
        <v>34000</v>
      </c>
      <c r="D567" s="44">
        <v>287746</v>
      </c>
      <c r="E567" s="44">
        <f t="shared" si="72"/>
        <v>287746</v>
      </c>
      <c r="F567" s="44">
        <v>165551</v>
      </c>
      <c r="G567" s="44">
        <v>164840</v>
      </c>
      <c r="H567" s="44">
        <f t="shared" si="73"/>
        <v>164840</v>
      </c>
      <c r="I567" s="44">
        <f t="shared" si="74"/>
        <v>165551</v>
      </c>
      <c r="J567" s="68">
        <f t="shared" si="75"/>
        <v>1</v>
      </c>
      <c r="K567" s="68">
        <f t="shared" si="76"/>
        <v>1</v>
      </c>
      <c r="L567" s="44">
        <f t="shared" si="77"/>
        <v>122906</v>
      </c>
      <c r="M567" s="67">
        <f t="shared" si="78"/>
        <v>1</v>
      </c>
      <c r="N567">
        <f t="shared" si="79"/>
        <v>999</v>
      </c>
      <c r="O567" s="44">
        <f t="shared" si="80"/>
        <v>253746</v>
      </c>
    </row>
    <row r="568" spans="1:15" x14ac:dyDescent="0.3">
      <c r="A568" s="46" t="s">
        <v>1165</v>
      </c>
      <c r="B568" t="s">
        <v>2624</v>
      </c>
      <c r="C568" s="44">
        <v>455500</v>
      </c>
      <c r="D568" s="44">
        <v>1823108</v>
      </c>
      <c r="E568" s="44">
        <f t="shared" si="72"/>
        <v>1823108</v>
      </c>
      <c r="F568" s="44">
        <v>1285357</v>
      </c>
      <c r="G568" s="44">
        <v>1280842</v>
      </c>
      <c r="H568" s="44">
        <f t="shared" si="73"/>
        <v>1280842</v>
      </c>
      <c r="I568" s="44">
        <f t="shared" si="74"/>
        <v>1285357</v>
      </c>
      <c r="J568" s="68">
        <f t="shared" si="75"/>
        <v>1</v>
      </c>
      <c r="K568" s="68">
        <f t="shared" si="76"/>
        <v>1</v>
      </c>
      <c r="L568" s="44">
        <f t="shared" si="77"/>
        <v>542266</v>
      </c>
      <c r="M568" s="67">
        <f t="shared" si="78"/>
        <v>1</v>
      </c>
      <c r="N568">
        <f t="shared" si="79"/>
        <v>999</v>
      </c>
      <c r="O568" s="44">
        <f t="shared" si="80"/>
        <v>1367608</v>
      </c>
    </row>
    <row r="569" spans="1:15" x14ac:dyDescent="0.3">
      <c r="A569" s="46" t="s">
        <v>1099</v>
      </c>
      <c r="B569" t="s">
        <v>2625</v>
      </c>
      <c r="C569" s="44">
        <v>1828650</v>
      </c>
      <c r="D569" s="44">
        <v>1558764</v>
      </c>
      <c r="E569" s="44">
        <f t="shared" si="72"/>
        <v>1828650</v>
      </c>
      <c r="F569" s="44">
        <v>1255065</v>
      </c>
      <c r="G569" s="44">
        <v>1212221</v>
      </c>
      <c r="H569" s="44">
        <f t="shared" si="73"/>
        <v>1828650</v>
      </c>
      <c r="I569" s="44">
        <f t="shared" si="74"/>
        <v>1828650</v>
      </c>
      <c r="J569" s="68">
        <f t="shared" si="75"/>
        <v>0.85241243540316625</v>
      </c>
      <c r="K569" s="68">
        <f t="shared" si="76"/>
        <v>0.68633418095316212</v>
      </c>
      <c r="L569" s="44">
        <f t="shared" si="77"/>
        <v>0</v>
      </c>
      <c r="M569" s="67">
        <f t="shared" si="78"/>
        <v>0.6629048751811446</v>
      </c>
      <c r="N569" t="str">
        <f t="shared" si="79"/>
        <v xml:space="preserve"> </v>
      </c>
      <c r="O569" s="44">
        <f t="shared" si="80"/>
        <v>0</v>
      </c>
    </row>
    <row r="570" spans="1:15" x14ac:dyDescent="0.3">
      <c r="A570" s="46" t="s">
        <v>1119</v>
      </c>
      <c r="B570" t="s">
        <v>1997</v>
      </c>
      <c r="C570" s="44">
        <v>676500</v>
      </c>
      <c r="D570" s="44">
        <v>2672298</v>
      </c>
      <c r="E570" s="44">
        <f t="shared" si="72"/>
        <v>2672298</v>
      </c>
      <c r="F570" s="44">
        <v>1787777</v>
      </c>
      <c r="G570" s="44">
        <v>1781299</v>
      </c>
      <c r="H570" s="44">
        <f t="shared" si="73"/>
        <v>1781299</v>
      </c>
      <c r="I570" s="44">
        <f t="shared" si="74"/>
        <v>1787777</v>
      </c>
      <c r="J570" s="68">
        <f t="shared" si="75"/>
        <v>1</v>
      </c>
      <c r="K570" s="68">
        <f t="shared" si="76"/>
        <v>1</v>
      </c>
      <c r="L570" s="44">
        <f t="shared" si="77"/>
        <v>890999</v>
      </c>
      <c r="M570" s="67">
        <f t="shared" si="78"/>
        <v>1</v>
      </c>
      <c r="N570">
        <f t="shared" si="79"/>
        <v>999</v>
      </c>
      <c r="O570" s="44">
        <f t="shared" si="80"/>
        <v>1995798</v>
      </c>
    </row>
    <row r="571" spans="1:15" x14ac:dyDescent="0.3">
      <c r="A571" s="46" t="s">
        <v>1186</v>
      </c>
      <c r="B571" t="s">
        <v>2724</v>
      </c>
      <c r="C571" s="44">
        <v>20326371</v>
      </c>
      <c r="D571" s="44">
        <v>18335991</v>
      </c>
      <c r="E571" s="44">
        <f t="shared" si="72"/>
        <v>20326371</v>
      </c>
      <c r="F571" s="44">
        <v>14927656</v>
      </c>
      <c r="G571" s="44">
        <v>14452177</v>
      </c>
      <c r="H571" s="44">
        <f t="shared" si="73"/>
        <v>20326371</v>
      </c>
      <c r="I571" s="44">
        <f t="shared" si="74"/>
        <v>20326371</v>
      </c>
      <c r="J571" s="68">
        <f t="shared" si="75"/>
        <v>0.90207892987882587</v>
      </c>
      <c r="K571" s="68">
        <f t="shared" si="76"/>
        <v>0.7343984816571536</v>
      </c>
      <c r="L571" s="44">
        <f t="shared" si="77"/>
        <v>0</v>
      </c>
      <c r="M571" s="67">
        <f t="shared" si="78"/>
        <v>0.71100625881521107</v>
      </c>
      <c r="N571" t="str">
        <f t="shared" si="79"/>
        <v xml:space="preserve"> </v>
      </c>
      <c r="O571" s="44">
        <f t="shared" si="80"/>
        <v>0</v>
      </c>
    </row>
    <row r="572" spans="1:15" x14ac:dyDescent="0.3">
      <c r="A572" s="46" t="s">
        <v>1184</v>
      </c>
      <c r="B572" t="s">
        <v>2626</v>
      </c>
      <c r="C572" s="44">
        <v>2494409</v>
      </c>
      <c r="D572" s="44">
        <v>4512231</v>
      </c>
      <c r="E572" s="44">
        <f t="shared" si="72"/>
        <v>4512231</v>
      </c>
      <c r="F572" s="44">
        <v>3696383</v>
      </c>
      <c r="G572" s="44">
        <v>3585806</v>
      </c>
      <c r="H572" s="44">
        <f t="shared" si="73"/>
        <v>3585806</v>
      </c>
      <c r="I572" s="44">
        <f t="shared" si="74"/>
        <v>3696383</v>
      </c>
      <c r="J572" s="68">
        <f t="shared" si="75"/>
        <v>1</v>
      </c>
      <c r="K572" s="68">
        <f t="shared" si="76"/>
        <v>1</v>
      </c>
      <c r="L572" s="44">
        <f t="shared" si="77"/>
        <v>926425</v>
      </c>
      <c r="M572" s="67">
        <f t="shared" si="78"/>
        <v>1</v>
      </c>
      <c r="N572">
        <f t="shared" si="79"/>
        <v>999</v>
      </c>
      <c r="O572" s="44">
        <f t="shared" si="80"/>
        <v>2017822</v>
      </c>
    </row>
    <row r="573" spans="1:15" x14ac:dyDescent="0.3">
      <c r="A573" s="46" t="s">
        <v>1188</v>
      </c>
      <c r="B573" t="s">
        <v>2627</v>
      </c>
      <c r="C573" s="44">
        <v>26360566</v>
      </c>
      <c r="D573" s="44">
        <v>22132562</v>
      </c>
      <c r="E573" s="44">
        <f t="shared" si="72"/>
        <v>26360566</v>
      </c>
      <c r="F573" s="44">
        <v>18291241</v>
      </c>
      <c r="G573" s="44">
        <v>17805680</v>
      </c>
      <c r="H573" s="44">
        <f t="shared" si="73"/>
        <v>26360566</v>
      </c>
      <c r="I573" s="44">
        <f t="shared" si="74"/>
        <v>26360566</v>
      </c>
      <c r="J573" s="68">
        <f t="shared" si="75"/>
        <v>0.83960875498652043</v>
      </c>
      <c r="K573" s="68">
        <f t="shared" si="76"/>
        <v>0.69388650456139678</v>
      </c>
      <c r="L573" s="44">
        <f t="shared" si="77"/>
        <v>0</v>
      </c>
      <c r="M573" s="67">
        <f t="shared" si="78"/>
        <v>0.67546652829836806</v>
      </c>
      <c r="N573" t="str">
        <f t="shared" si="79"/>
        <v xml:space="preserve"> </v>
      </c>
      <c r="O573" s="44">
        <f t="shared" si="80"/>
        <v>0</v>
      </c>
    </row>
    <row r="574" spans="1:15" x14ac:dyDescent="0.3">
      <c r="A574" s="46" t="s">
        <v>1198</v>
      </c>
      <c r="B574" t="s">
        <v>2628</v>
      </c>
      <c r="C574" s="44">
        <v>8176908</v>
      </c>
      <c r="D574" s="44">
        <v>8193226</v>
      </c>
      <c r="E574" s="44">
        <f t="shared" si="72"/>
        <v>8193226</v>
      </c>
      <c r="F574" s="44">
        <v>6716238</v>
      </c>
      <c r="G574" s="44">
        <v>6695935</v>
      </c>
      <c r="H574" s="44">
        <f t="shared" si="73"/>
        <v>8176908</v>
      </c>
      <c r="I574" s="44">
        <f t="shared" si="74"/>
        <v>8176908</v>
      </c>
      <c r="J574" s="68">
        <f t="shared" si="75"/>
        <v>1</v>
      </c>
      <c r="K574" s="68">
        <f t="shared" si="76"/>
        <v>0.8213664627264976</v>
      </c>
      <c r="L574" s="44">
        <f t="shared" si="77"/>
        <v>16318</v>
      </c>
      <c r="M574" s="67">
        <f t="shared" si="78"/>
        <v>0.81888349483692369</v>
      </c>
      <c r="N574" t="str">
        <f t="shared" si="79"/>
        <v xml:space="preserve"> </v>
      </c>
      <c r="O574" s="44">
        <f t="shared" si="80"/>
        <v>16318</v>
      </c>
    </row>
    <row r="575" spans="1:15" x14ac:dyDescent="0.3">
      <c r="A575" s="46" t="s">
        <v>1194</v>
      </c>
      <c r="B575" t="s">
        <v>2629</v>
      </c>
      <c r="C575" s="44">
        <v>1614310</v>
      </c>
      <c r="D575" s="44">
        <v>2487549</v>
      </c>
      <c r="E575" s="44">
        <f t="shared" si="72"/>
        <v>2487549</v>
      </c>
      <c r="F575" s="44">
        <v>1952639</v>
      </c>
      <c r="G575" s="44">
        <v>1946538</v>
      </c>
      <c r="H575" s="44">
        <f t="shared" si="73"/>
        <v>1946538</v>
      </c>
      <c r="I575" s="44">
        <f t="shared" si="74"/>
        <v>1952639</v>
      </c>
      <c r="J575" s="68">
        <f t="shared" si="75"/>
        <v>1</v>
      </c>
      <c r="K575" s="68">
        <f t="shared" si="76"/>
        <v>1</v>
      </c>
      <c r="L575" s="44">
        <f t="shared" si="77"/>
        <v>541011</v>
      </c>
      <c r="M575" s="67">
        <f t="shared" si="78"/>
        <v>1</v>
      </c>
      <c r="N575">
        <f t="shared" si="79"/>
        <v>999</v>
      </c>
      <c r="O575" s="44">
        <f t="shared" si="80"/>
        <v>873239</v>
      </c>
    </row>
    <row r="576" spans="1:15" x14ac:dyDescent="0.3">
      <c r="A576" s="46" t="s">
        <v>1190</v>
      </c>
      <c r="B576" t="s">
        <v>2003</v>
      </c>
      <c r="C576" s="44">
        <v>4674343</v>
      </c>
      <c r="D576" s="44">
        <v>6368128</v>
      </c>
      <c r="E576" s="44">
        <f t="shared" si="72"/>
        <v>6368128</v>
      </c>
      <c r="F576" s="44">
        <v>5526992</v>
      </c>
      <c r="G576" s="44">
        <v>5446140</v>
      </c>
      <c r="H576" s="44">
        <f t="shared" si="73"/>
        <v>5446140</v>
      </c>
      <c r="I576" s="44">
        <f t="shared" si="74"/>
        <v>5526992</v>
      </c>
      <c r="J576" s="68">
        <f t="shared" si="75"/>
        <v>1</v>
      </c>
      <c r="K576" s="68">
        <f t="shared" si="76"/>
        <v>1</v>
      </c>
      <c r="L576" s="44">
        <f t="shared" si="77"/>
        <v>921988</v>
      </c>
      <c r="M576" s="67">
        <f t="shared" si="78"/>
        <v>1</v>
      </c>
      <c r="N576">
        <f t="shared" si="79"/>
        <v>999</v>
      </c>
      <c r="O576" s="44">
        <f t="shared" si="80"/>
        <v>1693785</v>
      </c>
    </row>
    <row r="577" spans="1:15" x14ac:dyDescent="0.3">
      <c r="A577" s="46" t="s">
        <v>1192</v>
      </c>
      <c r="B577" t="s">
        <v>2630</v>
      </c>
      <c r="C577" s="44">
        <v>37182877</v>
      </c>
      <c r="D577" s="44">
        <v>31663055</v>
      </c>
      <c r="E577" s="44">
        <f t="shared" si="72"/>
        <v>37182877</v>
      </c>
      <c r="F577" s="44">
        <v>27365590</v>
      </c>
      <c r="G577" s="44">
        <v>26511582</v>
      </c>
      <c r="H577" s="44">
        <f t="shared" si="73"/>
        <v>37182877</v>
      </c>
      <c r="I577" s="44">
        <f t="shared" si="74"/>
        <v>37182877</v>
      </c>
      <c r="J577" s="68">
        <f t="shared" si="75"/>
        <v>0.85154935697955814</v>
      </c>
      <c r="K577" s="68">
        <f t="shared" si="76"/>
        <v>0.7359729049476188</v>
      </c>
      <c r="L577" s="44">
        <f t="shared" si="77"/>
        <v>0</v>
      </c>
      <c r="M577" s="67">
        <f t="shared" si="78"/>
        <v>0.71300512867791266</v>
      </c>
      <c r="N577" t="str">
        <f t="shared" si="79"/>
        <v xml:space="preserve"> </v>
      </c>
      <c r="O577" s="44">
        <f t="shared" si="80"/>
        <v>0</v>
      </c>
    </row>
    <row r="578" spans="1:15" x14ac:dyDescent="0.3">
      <c r="A578" s="46" t="s">
        <v>1196</v>
      </c>
      <c r="B578" t="s">
        <v>2631</v>
      </c>
      <c r="C578" s="44">
        <v>7276605</v>
      </c>
      <c r="D578" s="44">
        <v>12180608</v>
      </c>
      <c r="E578" s="44">
        <f t="shared" si="72"/>
        <v>12180608</v>
      </c>
      <c r="F578" s="44">
        <v>10463062</v>
      </c>
      <c r="G578" s="44">
        <v>10433006</v>
      </c>
      <c r="H578" s="44">
        <f t="shared" si="73"/>
        <v>10433006</v>
      </c>
      <c r="I578" s="44">
        <f t="shared" si="74"/>
        <v>10463062</v>
      </c>
      <c r="J578" s="68">
        <f t="shared" si="75"/>
        <v>1</v>
      </c>
      <c r="K578" s="68">
        <f t="shared" si="76"/>
        <v>1</v>
      </c>
      <c r="L578" s="44">
        <f t="shared" si="77"/>
        <v>1747602</v>
      </c>
      <c r="M578" s="67">
        <f t="shared" si="78"/>
        <v>1</v>
      </c>
      <c r="N578">
        <f t="shared" si="79"/>
        <v>999</v>
      </c>
      <c r="O578" s="44">
        <f t="shared" si="80"/>
        <v>4904003</v>
      </c>
    </row>
    <row r="579" spans="1:15" x14ac:dyDescent="0.3">
      <c r="A579" s="46" t="s">
        <v>1211</v>
      </c>
      <c r="B579" t="s">
        <v>2632</v>
      </c>
      <c r="C579" s="44">
        <v>17646309</v>
      </c>
      <c r="D579" s="44">
        <v>17513714</v>
      </c>
      <c r="E579" s="44">
        <f t="shared" si="72"/>
        <v>17646309</v>
      </c>
      <c r="F579" s="44">
        <v>15262256</v>
      </c>
      <c r="G579" s="44">
        <v>14962704</v>
      </c>
      <c r="H579" s="44">
        <f t="shared" si="73"/>
        <v>17646309</v>
      </c>
      <c r="I579" s="44">
        <f t="shared" si="74"/>
        <v>17646309</v>
      </c>
      <c r="J579" s="68">
        <f t="shared" si="75"/>
        <v>0.99248596406194634</v>
      </c>
      <c r="K579" s="68">
        <f t="shared" si="76"/>
        <v>0.86489792284607503</v>
      </c>
      <c r="L579" s="44">
        <f t="shared" si="77"/>
        <v>0</v>
      </c>
      <c r="M579" s="67">
        <f t="shared" si="78"/>
        <v>0.84792258823077393</v>
      </c>
      <c r="N579" t="str">
        <f t="shared" si="79"/>
        <v xml:space="preserve"> </v>
      </c>
      <c r="O579" s="44">
        <f t="shared" si="80"/>
        <v>0</v>
      </c>
    </row>
    <row r="580" spans="1:15" x14ac:dyDescent="0.3">
      <c r="A580" s="46" t="s">
        <v>1201</v>
      </c>
      <c r="B580" t="s">
        <v>2633</v>
      </c>
      <c r="C580" s="44">
        <v>9019354</v>
      </c>
      <c r="D580" s="44">
        <v>9307926</v>
      </c>
      <c r="E580" s="44">
        <f t="shared" si="72"/>
        <v>9307926</v>
      </c>
      <c r="F580" s="44">
        <v>8166234</v>
      </c>
      <c r="G580" s="44">
        <v>7970015</v>
      </c>
      <c r="H580" s="44">
        <f t="shared" si="73"/>
        <v>9019354</v>
      </c>
      <c r="I580" s="44">
        <f t="shared" si="74"/>
        <v>9019354</v>
      </c>
      <c r="J580" s="68">
        <f t="shared" si="75"/>
        <v>1</v>
      </c>
      <c r="K580" s="68">
        <f t="shared" si="76"/>
        <v>0.90541229449470551</v>
      </c>
      <c r="L580" s="44">
        <f t="shared" si="77"/>
        <v>288572</v>
      </c>
      <c r="M580" s="67">
        <f t="shared" si="78"/>
        <v>0.88365696700672802</v>
      </c>
      <c r="N580" t="str">
        <f t="shared" si="79"/>
        <v xml:space="preserve"> </v>
      </c>
      <c r="O580" s="44">
        <f t="shared" si="80"/>
        <v>288572</v>
      </c>
    </row>
    <row r="581" spans="1:15" x14ac:dyDescent="0.3">
      <c r="A581" s="46" t="s">
        <v>1203</v>
      </c>
      <c r="B581" t="s">
        <v>2634</v>
      </c>
      <c r="C581" s="44">
        <v>12839961</v>
      </c>
      <c r="D581" s="44">
        <v>13424072</v>
      </c>
      <c r="E581" s="44">
        <f t="shared" si="72"/>
        <v>13424072</v>
      </c>
      <c r="F581" s="44">
        <v>12084898</v>
      </c>
      <c r="G581" s="44">
        <v>11730718</v>
      </c>
      <c r="H581" s="44">
        <f t="shared" si="73"/>
        <v>12839961</v>
      </c>
      <c r="I581" s="44">
        <f t="shared" si="74"/>
        <v>12839961</v>
      </c>
      <c r="J581" s="68">
        <f t="shared" si="75"/>
        <v>1</v>
      </c>
      <c r="K581" s="68">
        <f t="shared" si="76"/>
        <v>0.94119429178951552</v>
      </c>
      <c r="L581" s="44">
        <f t="shared" si="77"/>
        <v>584111</v>
      </c>
      <c r="M581" s="67">
        <f t="shared" si="78"/>
        <v>0.91361009585621011</v>
      </c>
      <c r="N581" t="str">
        <f t="shared" si="79"/>
        <v xml:space="preserve"> </v>
      </c>
      <c r="O581" s="44">
        <f t="shared" si="80"/>
        <v>584111</v>
      </c>
    </row>
    <row r="582" spans="1:15" x14ac:dyDescent="0.3">
      <c r="A582" s="46" t="s">
        <v>1205</v>
      </c>
      <c r="B582" t="s">
        <v>2009</v>
      </c>
      <c r="C582" s="44">
        <v>17794570</v>
      </c>
      <c r="D582" s="44">
        <v>17398309</v>
      </c>
      <c r="E582" s="44">
        <f t="shared" ref="E582:E645" si="81">MAX(C582:D582)</f>
        <v>17794570</v>
      </c>
      <c r="F582" s="44">
        <v>14409521</v>
      </c>
      <c r="G582" s="44">
        <v>14179365</v>
      </c>
      <c r="H582" s="44">
        <f t="shared" ref="H582:H645" si="82">MAX(C582,G582)</f>
        <v>17794570</v>
      </c>
      <c r="I582" s="44">
        <f t="shared" ref="I582:I645" si="83">MAX(F582,C582)</f>
        <v>17794570</v>
      </c>
      <c r="J582" s="68">
        <f t="shared" ref="J582:J645" si="84">D582/E582</f>
        <v>0.97773135287899626</v>
      </c>
      <c r="K582" s="68">
        <f t="shared" ref="K582:K645" si="85">F582/I582</f>
        <v>0.80977067723468454</v>
      </c>
      <c r="L582" s="44">
        <f t="shared" ref="L582:L645" si="86">E582-H582</f>
        <v>0</v>
      </c>
      <c r="M582" s="67">
        <f t="shared" ref="M582:M645" si="87">G582/H582</f>
        <v>0.7968366192608195</v>
      </c>
      <c r="N582" t="str">
        <f t="shared" ref="N582:N645" si="88">IF(G582=H582,999," ")</f>
        <v xml:space="preserve"> </v>
      </c>
      <c r="O582" s="44">
        <f t="shared" ref="O582:O645" si="89">IF((D582-C582)&lt;$O$4,0,(D582-C582))</f>
        <v>0</v>
      </c>
    </row>
    <row r="583" spans="1:15" x14ac:dyDescent="0.3">
      <c r="A583" s="46" t="s">
        <v>1207</v>
      </c>
      <c r="B583" t="s">
        <v>2010</v>
      </c>
      <c r="C583" s="44">
        <v>10867942</v>
      </c>
      <c r="D583" s="44">
        <v>11493647</v>
      </c>
      <c r="E583" s="44">
        <f t="shared" si="81"/>
        <v>11493647</v>
      </c>
      <c r="F583" s="44">
        <v>10102785</v>
      </c>
      <c r="G583" s="44">
        <v>9824103</v>
      </c>
      <c r="H583" s="44">
        <f t="shared" si="82"/>
        <v>10867942</v>
      </c>
      <c r="I583" s="44">
        <f t="shared" si="83"/>
        <v>10867942</v>
      </c>
      <c r="J583" s="68">
        <f t="shared" si="84"/>
        <v>1</v>
      </c>
      <c r="K583" s="68">
        <f t="shared" si="85"/>
        <v>0.92959504200519294</v>
      </c>
      <c r="L583" s="44">
        <f t="shared" si="86"/>
        <v>625705</v>
      </c>
      <c r="M583" s="67">
        <f t="shared" si="87"/>
        <v>0.90395246864585765</v>
      </c>
      <c r="N583" t="str">
        <f t="shared" si="88"/>
        <v xml:space="preserve"> </v>
      </c>
      <c r="O583" s="44">
        <f t="shared" si="89"/>
        <v>625705</v>
      </c>
    </row>
    <row r="584" spans="1:15" x14ac:dyDescent="0.3">
      <c r="A584" s="46" t="s">
        <v>1209</v>
      </c>
      <c r="B584" t="s">
        <v>2635</v>
      </c>
      <c r="C584" s="44">
        <v>12060383</v>
      </c>
      <c r="D584" s="44">
        <v>11514290</v>
      </c>
      <c r="E584" s="44">
        <f t="shared" si="81"/>
        <v>12060383</v>
      </c>
      <c r="F584" s="44">
        <v>10744351</v>
      </c>
      <c r="G584" s="44">
        <v>10442200</v>
      </c>
      <c r="H584" s="44">
        <f t="shared" si="82"/>
        <v>12060383</v>
      </c>
      <c r="I584" s="44">
        <f t="shared" si="83"/>
        <v>12060383</v>
      </c>
      <c r="J584" s="68">
        <f t="shared" si="84"/>
        <v>0.95472009471009334</v>
      </c>
      <c r="K584" s="68">
        <f t="shared" si="85"/>
        <v>0.89087975066795144</v>
      </c>
      <c r="L584" s="44">
        <f t="shared" si="86"/>
        <v>0</v>
      </c>
      <c r="M584" s="67">
        <f t="shared" si="87"/>
        <v>0.86582656620440657</v>
      </c>
      <c r="N584" t="str">
        <f t="shared" si="88"/>
        <v xml:space="preserve"> </v>
      </c>
      <c r="O584" s="44">
        <f t="shared" si="89"/>
        <v>0</v>
      </c>
    </row>
    <row r="585" spans="1:15" x14ac:dyDescent="0.3">
      <c r="A585" s="46" t="s">
        <v>1214</v>
      </c>
      <c r="B585" t="s">
        <v>2636</v>
      </c>
      <c r="C585" s="44">
        <v>12259517</v>
      </c>
      <c r="D585" s="44">
        <v>15881822</v>
      </c>
      <c r="E585" s="44">
        <f t="shared" si="81"/>
        <v>15881822</v>
      </c>
      <c r="F585" s="44">
        <v>13579448</v>
      </c>
      <c r="G585" s="44">
        <v>13340843</v>
      </c>
      <c r="H585" s="44">
        <f t="shared" si="82"/>
        <v>13340843</v>
      </c>
      <c r="I585" s="44">
        <f t="shared" si="83"/>
        <v>13579448</v>
      </c>
      <c r="J585" s="68">
        <f t="shared" si="84"/>
        <v>1</v>
      </c>
      <c r="K585" s="68">
        <f t="shared" si="85"/>
        <v>1</v>
      </c>
      <c r="L585" s="44">
        <f t="shared" si="86"/>
        <v>2540979</v>
      </c>
      <c r="M585" s="67">
        <f t="shared" si="87"/>
        <v>1</v>
      </c>
      <c r="N585">
        <f t="shared" si="88"/>
        <v>999</v>
      </c>
      <c r="O585" s="44">
        <f t="shared" si="89"/>
        <v>3622305</v>
      </c>
    </row>
    <row r="586" spans="1:15" x14ac:dyDescent="0.3">
      <c r="A586" s="46" t="s">
        <v>1216</v>
      </c>
      <c r="B586" t="s">
        <v>2637</v>
      </c>
      <c r="C586" s="44">
        <v>8193897</v>
      </c>
      <c r="D586" s="44">
        <v>10751387</v>
      </c>
      <c r="E586" s="44">
        <f t="shared" si="81"/>
        <v>10751387</v>
      </c>
      <c r="F586" s="44">
        <v>8981084</v>
      </c>
      <c r="G586" s="44">
        <v>8820339</v>
      </c>
      <c r="H586" s="44">
        <f t="shared" si="82"/>
        <v>8820339</v>
      </c>
      <c r="I586" s="44">
        <f t="shared" si="83"/>
        <v>8981084</v>
      </c>
      <c r="J586" s="68">
        <f t="shared" si="84"/>
        <v>1</v>
      </c>
      <c r="K586" s="68">
        <f t="shared" si="85"/>
        <v>1</v>
      </c>
      <c r="L586" s="44">
        <f t="shared" si="86"/>
        <v>1931048</v>
      </c>
      <c r="M586" s="67">
        <f t="shared" si="87"/>
        <v>1</v>
      </c>
      <c r="N586">
        <f t="shared" si="88"/>
        <v>999</v>
      </c>
      <c r="O586" s="44">
        <f t="shared" si="89"/>
        <v>2557490</v>
      </c>
    </row>
    <row r="587" spans="1:15" x14ac:dyDescent="0.3">
      <c r="A587" s="46" t="s">
        <v>1218</v>
      </c>
      <c r="B587" t="s">
        <v>2638</v>
      </c>
      <c r="C587" s="44">
        <v>20368093</v>
      </c>
      <c r="D587" s="44">
        <v>24052327</v>
      </c>
      <c r="E587" s="44">
        <f t="shared" si="81"/>
        <v>24052327</v>
      </c>
      <c r="F587" s="44">
        <v>18402167</v>
      </c>
      <c r="G587" s="44">
        <v>18343183</v>
      </c>
      <c r="H587" s="44">
        <f t="shared" si="82"/>
        <v>20368093</v>
      </c>
      <c r="I587" s="44">
        <f t="shared" si="83"/>
        <v>20368093</v>
      </c>
      <c r="J587" s="68">
        <f t="shared" si="84"/>
        <v>1</v>
      </c>
      <c r="K587" s="68">
        <f t="shared" si="85"/>
        <v>0.9034801147068604</v>
      </c>
      <c r="L587" s="44">
        <f t="shared" si="86"/>
        <v>3684234</v>
      </c>
      <c r="M587" s="67">
        <f t="shared" si="87"/>
        <v>0.90058421276847078</v>
      </c>
      <c r="N587" t="str">
        <f t="shared" si="88"/>
        <v xml:space="preserve"> </v>
      </c>
      <c r="O587" s="44">
        <f t="shared" si="89"/>
        <v>3684234</v>
      </c>
    </row>
    <row r="588" spans="1:15" x14ac:dyDescent="0.3">
      <c r="A588" s="46" t="s">
        <v>1220</v>
      </c>
      <c r="B588" t="s">
        <v>2639</v>
      </c>
      <c r="C588" s="44">
        <v>5719806</v>
      </c>
      <c r="D588" s="44">
        <v>6891592</v>
      </c>
      <c r="E588" s="44">
        <f t="shared" si="81"/>
        <v>6891592</v>
      </c>
      <c r="F588" s="44">
        <v>4822943</v>
      </c>
      <c r="G588" s="44">
        <v>4806439</v>
      </c>
      <c r="H588" s="44">
        <f t="shared" si="82"/>
        <v>5719806</v>
      </c>
      <c r="I588" s="44">
        <f t="shared" si="83"/>
        <v>5719806</v>
      </c>
      <c r="J588" s="68">
        <f t="shared" si="84"/>
        <v>1</v>
      </c>
      <c r="K588" s="68">
        <f t="shared" si="85"/>
        <v>0.84320045120411424</v>
      </c>
      <c r="L588" s="44">
        <f t="shared" si="86"/>
        <v>1171786</v>
      </c>
      <c r="M588" s="67">
        <f t="shared" si="87"/>
        <v>0.84031503865690549</v>
      </c>
      <c r="N588" t="str">
        <f t="shared" si="88"/>
        <v xml:space="preserve"> </v>
      </c>
      <c r="O588" s="44">
        <f t="shared" si="89"/>
        <v>1171786</v>
      </c>
    </row>
    <row r="589" spans="1:15" x14ac:dyDescent="0.3">
      <c r="A589" s="46" t="s">
        <v>1222</v>
      </c>
      <c r="B589" t="s">
        <v>2640</v>
      </c>
      <c r="C589" s="44">
        <v>9665641</v>
      </c>
      <c r="D589" s="44">
        <v>9443830</v>
      </c>
      <c r="E589" s="44">
        <f t="shared" si="81"/>
        <v>9665641</v>
      </c>
      <c r="F589" s="44">
        <v>8266072</v>
      </c>
      <c r="G589" s="44">
        <v>8086757</v>
      </c>
      <c r="H589" s="44">
        <f t="shared" si="82"/>
        <v>9665641</v>
      </c>
      <c r="I589" s="44">
        <f t="shared" si="83"/>
        <v>9665641</v>
      </c>
      <c r="J589" s="68">
        <f t="shared" si="84"/>
        <v>0.97705159957834142</v>
      </c>
      <c r="K589" s="68">
        <f t="shared" si="85"/>
        <v>0.85520163639431679</v>
      </c>
      <c r="L589" s="44">
        <f t="shared" si="86"/>
        <v>0</v>
      </c>
      <c r="M589" s="67">
        <f t="shared" si="87"/>
        <v>0.83664984039858303</v>
      </c>
      <c r="N589" t="str">
        <f t="shared" si="88"/>
        <v xml:space="preserve"> </v>
      </c>
      <c r="O589" s="44">
        <f t="shared" si="89"/>
        <v>0</v>
      </c>
    </row>
    <row r="590" spans="1:15" x14ac:dyDescent="0.3">
      <c r="A590" s="46" t="s">
        <v>1224</v>
      </c>
      <c r="B590" t="s">
        <v>2641</v>
      </c>
      <c r="C590" s="44">
        <v>8068049</v>
      </c>
      <c r="D590" s="44">
        <v>10682305</v>
      </c>
      <c r="E590" s="44">
        <f t="shared" si="81"/>
        <v>10682305</v>
      </c>
      <c r="F590" s="44">
        <v>8863235</v>
      </c>
      <c r="G590" s="44">
        <v>8746800</v>
      </c>
      <c r="H590" s="44">
        <f t="shared" si="82"/>
        <v>8746800</v>
      </c>
      <c r="I590" s="44">
        <f t="shared" si="83"/>
        <v>8863235</v>
      </c>
      <c r="J590" s="68">
        <f t="shared" si="84"/>
        <v>1</v>
      </c>
      <c r="K590" s="68">
        <f t="shared" si="85"/>
        <v>1</v>
      </c>
      <c r="L590" s="44">
        <f t="shared" si="86"/>
        <v>1935505</v>
      </c>
      <c r="M590" s="67">
        <f t="shared" si="87"/>
        <v>1</v>
      </c>
      <c r="N590">
        <f t="shared" si="88"/>
        <v>999</v>
      </c>
      <c r="O590" s="44">
        <f t="shared" si="89"/>
        <v>2614256</v>
      </c>
    </row>
    <row r="591" spans="1:15" x14ac:dyDescent="0.3">
      <c r="A591" s="46" t="s">
        <v>1231</v>
      </c>
      <c r="B591" t="s">
        <v>2642</v>
      </c>
      <c r="C591" s="44">
        <v>61515192</v>
      </c>
      <c r="D591" s="44">
        <v>54327333</v>
      </c>
      <c r="E591" s="44">
        <f t="shared" si="81"/>
        <v>61515192</v>
      </c>
      <c r="F591" s="44">
        <v>47633478</v>
      </c>
      <c r="G591" s="44">
        <v>46845639</v>
      </c>
      <c r="H591" s="44">
        <f t="shared" si="82"/>
        <v>61515192</v>
      </c>
      <c r="I591" s="44">
        <f t="shared" si="83"/>
        <v>61515192</v>
      </c>
      <c r="J591" s="68">
        <f t="shared" si="84"/>
        <v>0.88315310793470336</v>
      </c>
      <c r="K591" s="68">
        <f t="shared" si="85"/>
        <v>0.77433681748079397</v>
      </c>
      <c r="L591" s="44">
        <f t="shared" si="86"/>
        <v>0</v>
      </c>
      <c r="M591" s="67">
        <f t="shared" si="87"/>
        <v>0.7615295909342199</v>
      </c>
      <c r="N591" t="str">
        <f t="shared" si="88"/>
        <v xml:space="preserve"> </v>
      </c>
      <c r="O591" s="44">
        <f t="shared" si="89"/>
        <v>0</v>
      </c>
    </row>
    <row r="592" spans="1:15" x14ac:dyDescent="0.3">
      <c r="A592" s="46" t="s">
        <v>1229</v>
      </c>
      <c r="B592" t="s">
        <v>2643</v>
      </c>
      <c r="C592" s="44">
        <v>11730856</v>
      </c>
      <c r="D592" s="44">
        <v>10683337</v>
      </c>
      <c r="E592" s="44">
        <f t="shared" si="81"/>
        <v>11730856</v>
      </c>
      <c r="F592" s="44">
        <v>9052309</v>
      </c>
      <c r="G592" s="44">
        <v>8934940</v>
      </c>
      <c r="H592" s="44">
        <f t="shared" si="82"/>
        <v>11730856</v>
      </c>
      <c r="I592" s="44">
        <f t="shared" si="83"/>
        <v>11730856</v>
      </c>
      <c r="J592" s="68">
        <f t="shared" si="84"/>
        <v>0.91070395885858624</v>
      </c>
      <c r="K592" s="68">
        <f t="shared" si="85"/>
        <v>0.7716665348206474</v>
      </c>
      <c r="L592" s="44">
        <f t="shared" si="86"/>
        <v>0</v>
      </c>
      <c r="M592" s="67">
        <f t="shared" si="87"/>
        <v>0.76166138259646188</v>
      </c>
      <c r="N592" t="str">
        <f t="shared" si="88"/>
        <v xml:space="preserve"> </v>
      </c>
      <c r="O592" s="44">
        <f t="shared" si="89"/>
        <v>0</v>
      </c>
    </row>
    <row r="593" spans="1:15" x14ac:dyDescent="0.3">
      <c r="A593" s="46" t="s">
        <v>1239</v>
      </c>
      <c r="B593" t="s">
        <v>2020</v>
      </c>
      <c r="C593" s="44">
        <v>13062428</v>
      </c>
      <c r="D593" s="44">
        <v>19398536</v>
      </c>
      <c r="E593" s="44">
        <f t="shared" si="81"/>
        <v>19398536</v>
      </c>
      <c r="F593" s="44">
        <v>16172292</v>
      </c>
      <c r="G593" s="44">
        <v>16124498</v>
      </c>
      <c r="H593" s="44">
        <f t="shared" si="82"/>
        <v>16124498</v>
      </c>
      <c r="I593" s="44">
        <f t="shared" si="83"/>
        <v>16172292</v>
      </c>
      <c r="J593" s="68">
        <f t="shared" si="84"/>
        <v>1</v>
      </c>
      <c r="K593" s="68">
        <f t="shared" si="85"/>
        <v>1</v>
      </c>
      <c r="L593" s="44">
        <f t="shared" si="86"/>
        <v>3274038</v>
      </c>
      <c r="M593" s="67">
        <f t="shared" si="87"/>
        <v>1</v>
      </c>
      <c r="N593">
        <f t="shared" si="88"/>
        <v>999</v>
      </c>
      <c r="O593" s="44">
        <f t="shared" si="89"/>
        <v>6336108</v>
      </c>
    </row>
    <row r="594" spans="1:15" x14ac:dyDescent="0.3">
      <c r="A594" s="46" t="s">
        <v>1233</v>
      </c>
      <c r="B594" t="s">
        <v>2644</v>
      </c>
      <c r="C594" s="44">
        <v>13992251</v>
      </c>
      <c r="D594" s="44">
        <v>10266718</v>
      </c>
      <c r="E594" s="44">
        <f t="shared" si="81"/>
        <v>13992251</v>
      </c>
      <c r="F594" s="44">
        <v>8055977</v>
      </c>
      <c r="G594" s="44">
        <v>7729009</v>
      </c>
      <c r="H594" s="44">
        <f t="shared" si="82"/>
        <v>13992251</v>
      </c>
      <c r="I594" s="44">
        <f t="shared" si="83"/>
        <v>13992251</v>
      </c>
      <c r="J594" s="68">
        <f t="shared" si="84"/>
        <v>0.7337431268206952</v>
      </c>
      <c r="K594" s="68">
        <f t="shared" si="85"/>
        <v>0.57574560376311146</v>
      </c>
      <c r="L594" s="44">
        <f t="shared" si="86"/>
        <v>0</v>
      </c>
      <c r="M594" s="67">
        <f t="shared" si="87"/>
        <v>0.55237781254781659</v>
      </c>
      <c r="N594" t="str">
        <f t="shared" si="88"/>
        <v xml:space="preserve"> </v>
      </c>
      <c r="O594" s="44">
        <f t="shared" si="89"/>
        <v>0</v>
      </c>
    </row>
    <row r="595" spans="1:15" x14ac:dyDescent="0.3">
      <c r="A595" s="46" t="s">
        <v>1235</v>
      </c>
      <c r="B595" t="s">
        <v>2645</v>
      </c>
      <c r="C595" s="44">
        <v>11551552</v>
      </c>
      <c r="D595" s="44">
        <v>11187416</v>
      </c>
      <c r="E595" s="44">
        <f t="shared" si="81"/>
        <v>11551552</v>
      </c>
      <c r="F595" s="44">
        <v>9164428</v>
      </c>
      <c r="G595" s="44">
        <v>9126769</v>
      </c>
      <c r="H595" s="44">
        <f t="shared" si="82"/>
        <v>11551552</v>
      </c>
      <c r="I595" s="44">
        <f t="shared" si="83"/>
        <v>11551552</v>
      </c>
      <c r="J595" s="68">
        <f t="shared" si="84"/>
        <v>0.9684773093693384</v>
      </c>
      <c r="K595" s="68">
        <f t="shared" si="85"/>
        <v>0.79335036538813142</v>
      </c>
      <c r="L595" s="44">
        <f t="shared" si="86"/>
        <v>0</v>
      </c>
      <c r="M595" s="67">
        <f t="shared" si="87"/>
        <v>0.79009028397223158</v>
      </c>
      <c r="N595" t="str">
        <f t="shared" si="88"/>
        <v xml:space="preserve"> </v>
      </c>
      <c r="O595" s="44">
        <f t="shared" si="89"/>
        <v>0</v>
      </c>
    </row>
    <row r="596" spans="1:15" x14ac:dyDescent="0.3">
      <c r="A596" s="46" t="s">
        <v>1237</v>
      </c>
      <c r="B596" t="s">
        <v>2646</v>
      </c>
      <c r="C596" s="44">
        <v>2834091</v>
      </c>
      <c r="D596" s="44">
        <v>8403404</v>
      </c>
      <c r="E596" s="44">
        <f t="shared" si="81"/>
        <v>8403404</v>
      </c>
      <c r="F596" s="44">
        <v>7065923</v>
      </c>
      <c r="G596" s="44">
        <v>7045069</v>
      </c>
      <c r="H596" s="44">
        <f t="shared" si="82"/>
        <v>7045069</v>
      </c>
      <c r="I596" s="44">
        <f t="shared" si="83"/>
        <v>7065923</v>
      </c>
      <c r="J596" s="68">
        <f t="shared" si="84"/>
        <v>1</v>
      </c>
      <c r="K596" s="68">
        <f t="shared" si="85"/>
        <v>1</v>
      </c>
      <c r="L596" s="44">
        <f t="shared" si="86"/>
        <v>1358335</v>
      </c>
      <c r="M596" s="67">
        <f t="shared" si="87"/>
        <v>1</v>
      </c>
      <c r="N596">
        <f t="shared" si="88"/>
        <v>999</v>
      </c>
      <c r="O596" s="44">
        <f t="shared" si="89"/>
        <v>5569313</v>
      </c>
    </row>
    <row r="597" spans="1:15" x14ac:dyDescent="0.3">
      <c r="A597" s="46" t="s">
        <v>1241</v>
      </c>
      <c r="B597" t="s">
        <v>2647</v>
      </c>
      <c r="C597" s="44">
        <v>18613600</v>
      </c>
      <c r="D597" s="44">
        <v>17842372</v>
      </c>
      <c r="E597" s="44">
        <f t="shared" si="81"/>
        <v>18613600</v>
      </c>
      <c r="F597" s="44">
        <v>15620274</v>
      </c>
      <c r="G597" s="44">
        <v>15438824</v>
      </c>
      <c r="H597" s="44">
        <f t="shared" si="82"/>
        <v>18613600</v>
      </c>
      <c r="I597" s="44">
        <f t="shared" si="83"/>
        <v>18613600</v>
      </c>
      <c r="J597" s="68">
        <f t="shared" si="84"/>
        <v>0.95856642454979157</v>
      </c>
      <c r="K597" s="68">
        <f t="shared" si="85"/>
        <v>0.83918607899600295</v>
      </c>
      <c r="L597" s="44">
        <f t="shared" si="86"/>
        <v>0</v>
      </c>
      <c r="M597" s="67">
        <f t="shared" si="87"/>
        <v>0.82943783040357588</v>
      </c>
      <c r="N597" t="str">
        <f t="shared" si="88"/>
        <v xml:space="preserve"> </v>
      </c>
      <c r="O597" s="44">
        <f t="shared" si="89"/>
        <v>0</v>
      </c>
    </row>
    <row r="598" spans="1:15" x14ac:dyDescent="0.3">
      <c r="A598" s="46" t="s">
        <v>1243</v>
      </c>
      <c r="B598" t="s">
        <v>2648</v>
      </c>
      <c r="C598" s="44">
        <v>22029188</v>
      </c>
      <c r="D598" s="44">
        <v>23979235</v>
      </c>
      <c r="E598" s="44">
        <f t="shared" si="81"/>
        <v>23979235</v>
      </c>
      <c r="F598" s="44">
        <v>20901139</v>
      </c>
      <c r="G598" s="44">
        <v>20767631</v>
      </c>
      <c r="H598" s="44">
        <f t="shared" si="82"/>
        <v>22029188</v>
      </c>
      <c r="I598" s="44">
        <f t="shared" si="83"/>
        <v>22029188</v>
      </c>
      <c r="J598" s="68">
        <f t="shared" si="84"/>
        <v>1</v>
      </c>
      <c r="K598" s="68">
        <f t="shared" si="85"/>
        <v>0.9487929832002886</v>
      </c>
      <c r="L598" s="44">
        <f t="shared" si="86"/>
        <v>1950047</v>
      </c>
      <c r="M598" s="67">
        <f t="shared" si="87"/>
        <v>0.94273247838277108</v>
      </c>
      <c r="N598" t="str">
        <f t="shared" si="88"/>
        <v xml:space="preserve"> </v>
      </c>
      <c r="O598" s="44">
        <f t="shared" si="89"/>
        <v>1950047</v>
      </c>
    </row>
    <row r="599" spans="1:15" x14ac:dyDescent="0.3">
      <c r="A599" s="46" t="s">
        <v>1227</v>
      </c>
      <c r="B599" t="s">
        <v>2649</v>
      </c>
      <c r="C599" s="44">
        <v>20291139</v>
      </c>
      <c r="D599" s="44">
        <v>18400580</v>
      </c>
      <c r="E599" s="44">
        <f t="shared" si="81"/>
        <v>20291139</v>
      </c>
      <c r="F599" s="44">
        <v>16417963</v>
      </c>
      <c r="G599" s="44">
        <v>15963616</v>
      </c>
      <c r="H599" s="44">
        <f t="shared" si="82"/>
        <v>20291139</v>
      </c>
      <c r="I599" s="44">
        <f t="shared" si="83"/>
        <v>20291139</v>
      </c>
      <c r="J599" s="68">
        <f t="shared" si="84"/>
        <v>0.9068283451214838</v>
      </c>
      <c r="K599" s="68">
        <f t="shared" si="85"/>
        <v>0.80911983304633617</v>
      </c>
      <c r="L599" s="44">
        <f t="shared" si="86"/>
        <v>0</v>
      </c>
      <c r="M599" s="67">
        <f t="shared" si="87"/>
        <v>0.78672843352953226</v>
      </c>
      <c r="N599" t="str">
        <f t="shared" si="88"/>
        <v xml:space="preserve"> </v>
      </c>
      <c r="O599" s="44">
        <f t="shared" si="89"/>
        <v>0</v>
      </c>
    </row>
    <row r="600" spans="1:15" x14ac:dyDescent="0.3">
      <c r="A600" s="46" t="s">
        <v>1246</v>
      </c>
      <c r="B600" t="s">
        <v>2650</v>
      </c>
      <c r="C600" s="44">
        <v>117500</v>
      </c>
      <c r="D600" s="44">
        <v>786640</v>
      </c>
      <c r="E600" s="44">
        <f t="shared" si="81"/>
        <v>786640</v>
      </c>
      <c r="F600" s="44">
        <v>488995</v>
      </c>
      <c r="G600" s="44">
        <v>487038</v>
      </c>
      <c r="H600" s="44">
        <f t="shared" si="82"/>
        <v>487038</v>
      </c>
      <c r="I600" s="44">
        <f t="shared" si="83"/>
        <v>488995</v>
      </c>
      <c r="J600" s="68">
        <f t="shared" si="84"/>
        <v>1</v>
      </c>
      <c r="K600" s="68">
        <f t="shared" si="85"/>
        <v>1</v>
      </c>
      <c r="L600" s="44">
        <f t="shared" si="86"/>
        <v>299602</v>
      </c>
      <c r="M600" s="67">
        <f t="shared" si="87"/>
        <v>1</v>
      </c>
      <c r="N600">
        <f t="shared" si="88"/>
        <v>999</v>
      </c>
      <c r="O600" s="44">
        <f t="shared" si="89"/>
        <v>669140</v>
      </c>
    </row>
    <row r="601" spans="1:15" x14ac:dyDescent="0.3">
      <c r="A601" s="46" t="s">
        <v>1258</v>
      </c>
      <c r="B601" t="s">
        <v>2651</v>
      </c>
      <c r="C601" s="44">
        <v>1135563</v>
      </c>
      <c r="D601" s="44">
        <v>3081763</v>
      </c>
      <c r="E601" s="44">
        <f t="shared" si="81"/>
        <v>3081763</v>
      </c>
      <c r="F601" s="44">
        <v>2630813</v>
      </c>
      <c r="G601" s="44">
        <v>2623148</v>
      </c>
      <c r="H601" s="44">
        <f t="shared" si="82"/>
        <v>2623148</v>
      </c>
      <c r="I601" s="44">
        <f t="shared" si="83"/>
        <v>2630813</v>
      </c>
      <c r="J601" s="68">
        <f t="shared" si="84"/>
        <v>1</v>
      </c>
      <c r="K601" s="68">
        <f t="shared" si="85"/>
        <v>1</v>
      </c>
      <c r="L601" s="44">
        <f t="shared" si="86"/>
        <v>458615</v>
      </c>
      <c r="M601" s="67">
        <f t="shared" si="87"/>
        <v>1</v>
      </c>
      <c r="N601">
        <f t="shared" si="88"/>
        <v>999</v>
      </c>
      <c r="O601" s="44">
        <f t="shared" si="89"/>
        <v>1946200</v>
      </c>
    </row>
    <row r="602" spans="1:15" x14ac:dyDescent="0.3">
      <c r="A602" s="46" t="s">
        <v>1248</v>
      </c>
      <c r="B602" t="s">
        <v>2652</v>
      </c>
      <c r="C602" s="44">
        <v>15053993</v>
      </c>
      <c r="D602" s="44">
        <v>15836652</v>
      </c>
      <c r="E602" s="44">
        <f t="shared" si="81"/>
        <v>15836652</v>
      </c>
      <c r="F602" s="44">
        <v>14128803</v>
      </c>
      <c r="G602" s="44">
        <v>13810389</v>
      </c>
      <c r="H602" s="44">
        <f t="shared" si="82"/>
        <v>15053993</v>
      </c>
      <c r="I602" s="44">
        <f t="shared" si="83"/>
        <v>15053993</v>
      </c>
      <c r="J602" s="68">
        <f t="shared" si="84"/>
        <v>1</v>
      </c>
      <c r="K602" s="68">
        <f t="shared" si="85"/>
        <v>0.93854188719232168</v>
      </c>
      <c r="L602" s="44">
        <f t="shared" si="86"/>
        <v>782659</v>
      </c>
      <c r="M602" s="67">
        <f t="shared" si="87"/>
        <v>0.91739042259419146</v>
      </c>
      <c r="N602" t="str">
        <f t="shared" si="88"/>
        <v xml:space="preserve"> </v>
      </c>
      <c r="O602" s="44">
        <f t="shared" si="89"/>
        <v>782659</v>
      </c>
    </row>
    <row r="603" spans="1:15" x14ac:dyDescent="0.3">
      <c r="A603" s="46" t="s">
        <v>1254</v>
      </c>
      <c r="B603" t="s">
        <v>2653</v>
      </c>
      <c r="C603" s="44">
        <v>1593668</v>
      </c>
      <c r="D603" s="44">
        <v>3035745</v>
      </c>
      <c r="E603" s="44">
        <f t="shared" si="81"/>
        <v>3035745</v>
      </c>
      <c r="F603" s="44">
        <v>2588211</v>
      </c>
      <c r="G603" s="44">
        <v>2580649</v>
      </c>
      <c r="H603" s="44">
        <f t="shared" si="82"/>
        <v>2580649</v>
      </c>
      <c r="I603" s="44">
        <f t="shared" si="83"/>
        <v>2588211</v>
      </c>
      <c r="J603" s="68">
        <f t="shared" si="84"/>
        <v>1</v>
      </c>
      <c r="K603" s="68">
        <f t="shared" si="85"/>
        <v>1</v>
      </c>
      <c r="L603" s="44">
        <f t="shared" si="86"/>
        <v>455096</v>
      </c>
      <c r="M603" s="67">
        <f t="shared" si="87"/>
        <v>1</v>
      </c>
      <c r="N603">
        <f t="shared" si="88"/>
        <v>999</v>
      </c>
      <c r="O603" s="44">
        <f t="shared" si="89"/>
        <v>1442077</v>
      </c>
    </row>
    <row r="604" spans="1:15" x14ac:dyDescent="0.3">
      <c r="A604" s="46" t="s">
        <v>1256</v>
      </c>
      <c r="B604" t="s">
        <v>2654</v>
      </c>
      <c r="C604" s="44">
        <v>434000</v>
      </c>
      <c r="D604" s="44">
        <v>2172988</v>
      </c>
      <c r="E604" s="44">
        <f t="shared" si="81"/>
        <v>2172988</v>
      </c>
      <c r="F604" s="44">
        <v>1562515</v>
      </c>
      <c r="G604" s="44">
        <v>1557133</v>
      </c>
      <c r="H604" s="44">
        <f t="shared" si="82"/>
        <v>1557133</v>
      </c>
      <c r="I604" s="44">
        <f t="shared" si="83"/>
        <v>1562515</v>
      </c>
      <c r="J604" s="68">
        <f t="shared" si="84"/>
        <v>1</v>
      </c>
      <c r="K604" s="68">
        <f t="shared" si="85"/>
        <v>1</v>
      </c>
      <c r="L604" s="44">
        <f t="shared" si="86"/>
        <v>615855</v>
      </c>
      <c r="M604" s="67">
        <f t="shared" si="87"/>
        <v>1</v>
      </c>
      <c r="N604">
        <f t="shared" si="88"/>
        <v>999</v>
      </c>
      <c r="O604" s="44">
        <f t="shared" si="89"/>
        <v>1738988</v>
      </c>
    </row>
    <row r="605" spans="1:15" x14ac:dyDescent="0.3">
      <c r="A605" s="46" t="s">
        <v>1252</v>
      </c>
      <c r="B605" t="s">
        <v>2032</v>
      </c>
      <c r="C605" s="44">
        <v>3841887</v>
      </c>
      <c r="D605" s="44">
        <v>7010488</v>
      </c>
      <c r="E605" s="44">
        <f t="shared" si="81"/>
        <v>7010488</v>
      </c>
      <c r="F605" s="44">
        <v>6427550</v>
      </c>
      <c r="G605" s="44">
        <v>6367003</v>
      </c>
      <c r="H605" s="44">
        <f t="shared" si="82"/>
        <v>6367003</v>
      </c>
      <c r="I605" s="44">
        <f t="shared" si="83"/>
        <v>6427550</v>
      </c>
      <c r="J605" s="68">
        <f t="shared" si="84"/>
        <v>1</v>
      </c>
      <c r="K605" s="68">
        <f t="shared" si="85"/>
        <v>1</v>
      </c>
      <c r="L605" s="44">
        <f t="shared" si="86"/>
        <v>643485</v>
      </c>
      <c r="M605" s="67">
        <f t="shared" si="87"/>
        <v>1</v>
      </c>
      <c r="N605">
        <f t="shared" si="88"/>
        <v>999</v>
      </c>
      <c r="O605" s="44">
        <f t="shared" si="89"/>
        <v>3168601</v>
      </c>
    </row>
    <row r="606" spans="1:15" x14ac:dyDescent="0.3">
      <c r="A606" s="46" t="s">
        <v>1260</v>
      </c>
      <c r="B606" t="s">
        <v>2655</v>
      </c>
      <c r="C606" s="44">
        <v>19003068</v>
      </c>
      <c r="D606" s="44">
        <v>17885411</v>
      </c>
      <c r="E606" s="44">
        <f t="shared" si="81"/>
        <v>19003068</v>
      </c>
      <c r="F606" s="44">
        <v>15495899</v>
      </c>
      <c r="G606" s="44">
        <v>15336764</v>
      </c>
      <c r="H606" s="44">
        <f t="shared" si="82"/>
        <v>19003068</v>
      </c>
      <c r="I606" s="44">
        <f t="shared" si="83"/>
        <v>19003068</v>
      </c>
      <c r="J606" s="68">
        <f t="shared" si="84"/>
        <v>0.94118544437140361</v>
      </c>
      <c r="K606" s="68">
        <f t="shared" si="85"/>
        <v>0.81544195916154172</v>
      </c>
      <c r="L606" s="44">
        <f t="shared" si="86"/>
        <v>0</v>
      </c>
      <c r="M606" s="67">
        <f t="shared" si="87"/>
        <v>0.8070677850544975</v>
      </c>
      <c r="N606" t="str">
        <f t="shared" si="88"/>
        <v xml:space="preserve"> </v>
      </c>
      <c r="O606" s="44">
        <f t="shared" si="89"/>
        <v>0</v>
      </c>
    </row>
    <row r="607" spans="1:15" x14ac:dyDescent="0.3">
      <c r="A607" s="46" t="s">
        <v>1250</v>
      </c>
      <c r="B607" t="s">
        <v>2034</v>
      </c>
      <c r="C607" s="44">
        <v>1399938</v>
      </c>
      <c r="D607" s="44">
        <v>1497800</v>
      </c>
      <c r="E607" s="44">
        <f t="shared" si="81"/>
        <v>1497800</v>
      </c>
      <c r="F607" s="44">
        <v>1270426</v>
      </c>
      <c r="G607" s="44">
        <v>1231526</v>
      </c>
      <c r="H607" s="44">
        <f t="shared" si="82"/>
        <v>1399938</v>
      </c>
      <c r="I607" s="44">
        <f t="shared" si="83"/>
        <v>1399938</v>
      </c>
      <c r="J607" s="68">
        <f t="shared" si="84"/>
        <v>1</v>
      </c>
      <c r="K607" s="68">
        <f t="shared" si="85"/>
        <v>0.90748733158182715</v>
      </c>
      <c r="L607" s="44">
        <f t="shared" si="86"/>
        <v>97862</v>
      </c>
      <c r="M607" s="67">
        <f t="shared" si="87"/>
        <v>0.87970038673141238</v>
      </c>
      <c r="N607" t="str">
        <f t="shared" si="88"/>
        <v xml:space="preserve"> </v>
      </c>
      <c r="O607" s="44">
        <f t="shared" si="89"/>
        <v>97862</v>
      </c>
    </row>
    <row r="608" spans="1:15" x14ac:dyDescent="0.3">
      <c r="A608" s="46" t="s">
        <v>1262</v>
      </c>
      <c r="B608" t="s">
        <v>2656</v>
      </c>
      <c r="C608" s="44">
        <v>6797224</v>
      </c>
      <c r="D608" s="44">
        <v>10229831</v>
      </c>
      <c r="E608" s="44">
        <f t="shared" si="81"/>
        <v>10229831</v>
      </c>
      <c r="F608" s="44">
        <v>9083987</v>
      </c>
      <c r="G608" s="44">
        <v>9058596</v>
      </c>
      <c r="H608" s="44">
        <f t="shared" si="82"/>
        <v>9058596</v>
      </c>
      <c r="I608" s="44">
        <f t="shared" si="83"/>
        <v>9083987</v>
      </c>
      <c r="J608" s="68">
        <f t="shared" si="84"/>
        <v>1</v>
      </c>
      <c r="K608" s="68">
        <f t="shared" si="85"/>
        <v>1</v>
      </c>
      <c r="L608" s="44">
        <f t="shared" si="86"/>
        <v>1171235</v>
      </c>
      <c r="M608" s="67">
        <f t="shared" si="87"/>
        <v>1</v>
      </c>
      <c r="N608">
        <f t="shared" si="88"/>
        <v>999</v>
      </c>
      <c r="O608" s="44">
        <f t="shared" si="89"/>
        <v>3432607</v>
      </c>
    </row>
    <row r="609" spans="1:15" x14ac:dyDescent="0.3">
      <c r="A609" s="46" t="s">
        <v>1265</v>
      </c>
      <c r="B609" t="s">
        <v>2657</v>
      </c>
      <c r="C609" s="44">
        <v>4080131</v>
      </c>
      <c r="D609" s="44">
        <v>6341283</v>
      </c>
      <c r="E609" s="44">
        <f t="shared" si="81"/>
        <v>6341283</v>
      </c>
      <c r="F609" s="44">
        <v>5749357</v>
      </c>
      <c r="G609" s="44">
        <v>5663817</v>
      </c>
      <c r="H609" s="44">
        <f t="shared" si="82"/>
        <v>5663817</v>
      </c>
      <c r="I609" s="44">
        <f t="shared" si="83"/>
        <v>5749357</v>
      </c>
      <c r="J609" s="68">
        <f t="shared" si="84"/>
        <v>1</v>
      </c>
      <c r="K609" s="68">
        <f t="shared" si="85"/>
        <v>1</v>
      </c>
      <c r="L609" s="44">
        <f t="shared" si="86"/>
        <v>677466</v>
      </c>
      <c r="M609" s="67">
        <f t="shared" si="87"/>
        <v>1</v>
      </c>
      <c r="N609">
        <f t="shared" si="88"/>
        <v>999</v>
      </c>
      <c r="O609" s="44">
        <f t="shared" si="89"/>
        <v>2261152</v>
      </c>
    </row>
    <row r="610" spans="1:15" x14ac:dyDescent="0.3">
      <c r="A610" s="46" t="s">
        <v>1269</v>
      </c>
      <c r="B610" t="s">
        <v>2658</v>
      </c>
      <c r="C610" s="44">
        <v>3244237</v>
      </c>
      <c r="D610" s="44">
        <v>5089378</v>
      </c>
      <c r="E610" s="44">
        <f t="shared" si="81"/>
        <v>5089378</v>
      </c>
      <c r="F610" s="44">
        <v>4283958</v>
      </c>
      <c r="G610" s="44">
        <v>4246562</v>
      </c>
      <c r="H610" s="44">
        <f t="shared" si="82"/>
        <v>4246562</v>
      </c>
      <c r="I610" s="44">
        <f t="shared" si="83"/>
        <v>4283958</v>
      </c>
      <c r="J610" s="68">
        <f t="shared" si="84"/>
        <v>1</v>
      </c>
      <c r="K610" s="68">
        <f t="shared" si="85"/>
        <v>1</v>
      </c>
      <c r="L610" s="44">
        <f t="shared" si="86"/>
        <v>842816</v>
      </c>
      <c r="M610" s="67">
        <f t="shared" si="87"/>
        <v>1</v>
      </c>
      <c r="N610">
        <f t="shared" si="88"/>
        <v>999</v>
      </c>
      <c r="O610" s="44">
        <f t="shared" si="89"/>
        <v>1845141</v>
      </c>
    </row>
    <row r="611" spans="1:15" x14ac:dyDescent="0.3">
      <c r="A611" s="46" t="s">
        <v>1271</v>
      </c>
      <c r="B611" t="s">
        <v>2659</v>
      </c>
      <c r="C611" s="44">
        <v>5531372</v>
      </c>
      <c r="D611" s="44">
        <v>6055236</v>
      </c>
      <c r="E611" s="44">
        <f t="shared" si="81"/>
        <v>6055236</v>
      </c>
      <c r="F611" s="44">
        <v>5160426</v>
      </c>
      <c r="G611" s="44">
        <v>5127415</v>
      </c>
      <c r="H611" s="44">
        <f t="shared" si="82"/>
        <v>5531372</v>
      </c>
      <c r="I611" s="44">
        <f t="shared" si="83"/>
        <v>5531372</v>
      </c>
      <c r="J611" s="68">
        <f t="shared" si="84"/>
        <v>1</v>
      </c>
      <c r="K611" s="68">
        <f t="shared" si="85"/>
        <v>0.93293779554150402</v>
      </c>
      <c r="L611" s="44">
        <f t="shared" si="86"/>
        <v>523864</v>
      </c>
      <c r="M611" s="67">
        <f t="shared" si="87"/>
        <v>0.92696983677828937</v>
      </c>
      <c r="N611" t="str">
        <f t="shared" si="88"/>
        <v xml:space="preserve"> </v>
      </c>
      <c r="O611" s="44">
        <f t="shared" si="89"/>
        <v>523864</v>
      </c>
    </row>
    <row r="612" spans="1:15" x14ac:dyDescent="0.3">
      <c r="A612" s="46" t="s">
        <v>1273</v>
      </c>
      <c r="B612" t="s">
        <v>2660</v>
      </c>
      <c r="C612" s="44">
        <v>14170478</v>
      </c>
      <c r="D612" s="44">
        <v>14664763</v>
      </c>
      <c r="E612" s="44">
        <f t="shared" si="81"/>
        <v>14664763</v>
      </c>
      <c r="F612" s="44">
        <v>13089478</v>
      </c>
      <c r="G612" s="44">
        <v>12847038</v>
      </c>
      <c r="H612" s="44">
        <f t="shared" si="82"/>
        <v>14170478</v>
      </c>
      <c r="I612" s="44">
        <f t="shared" si="83"/>
        <v>14170478</v>
      </c>
      <c r="J612" s="68">
        <f t="shared" si="84"/>
        <v>1</v>
      </c>
      <c r="K612" s="68">
        <f t="shared" si="85"/>
        <v>0.92371464110102708</v>
      </c>
      <c r="L612" s="44">
        <f t="shared" si="86"/>
        <v>494285</v>
      </c>
      <c r="M612" s="67">
        <f t="shared" si="87"/>
        <v>0.90660583220975322</v>
      </c>
      <c r="N612" t="str">
        <f t="shared" si="88"/>
        <v xml:space="preserve"> </v>
      </c>
      <c r="O612" s="44">
        <f t="shared" si="89"/>
        <v>494285</v>
      </c>
    </row>
    <row r="613" spans="1:15" x14ac:dyDescent="0.3">
      <c r="A613" s="46" t="s">
        <v>1275</v>
      </c>
      <c r="B613" t="s">
        <v>2661</v>
      </c>
      <c r="C613" s="44">
        <v>7128998</v>
      </c>
      <c r="D613" s="44">
        <v>8198641</v>
      </c>
      <c r="E613" s="44">
        <f t="shared" si="81"/>
        <v>8198641</v>
      </c>
      <c r="F613" s="44">
        <v>7442859</v>
      </c>
      <c r="G613" s="44">
        <v>7357506</v>
      </c>
      <c r="H613" s="44">
        <f t="shared" si="82"/>
        <v>7357506</v>
      </c>
      <c r="I613" s="44">
        <f t="shared" si="83"/>
        <v>7442859</v>
      </c>
      <c r="J613" s="68">
        <f t="shared" si="84"/>
        <v>1</v>
      </c>
      <c r="K613" s="68">
        <f t="shared" si="85"/>
        <v>1</v>
      </c>
      <c r="L613" s="44">
        <f t="shared" si="86"/>
        <v>841135</v>
      </c>
      <c r="M613" s="67">
        <f t="shared" si="87"/>
        <v>1</v>
      </c>
      <c r="N613">
        <f t="shared" si="88"/>
        <v>999</v>
      </c>
      <c r="O613" s="44">
        <f t="shared" si="89"/>
        <v>1069643</v>
      </c>
    </row>
    <row r="614" spans="1:15" x14ac:dyDescent="0.3">
      <c r="A614" s="46" t="s">
        <v>1277</v>
      </c>
      <c r="B614" t="s">
        <v>2662</v>
      </c>
      <c r="C614" s="44">
        <v>4517257</v>
      </c>
      <c r="D614" s="44">
        <v>5932990</v>
      </c>
      <c r="E614" s="44">
        <f t="shared" si="81"/>
        <v>5932990</v>
      </c>
      <c r="F614" s="44">
        <v>5070641</v>
      </c>
      <c r="G614" s="44">
        <v>4960583</v>
      </c>
      <c r="H614" s="44">
        <f t="shared" si="82"/>
        <v>4960583</v>
      </c>
      <c r="I614" s="44">
        <f t="shared" si="83"/>
        <v>5070641</v>
      </c>
      <c r="J614" s="68">
        <f t="shared" si="84"/>
        <v>1</v>
      </c>
      <c r="K614" s="68">
        <f t="shared" si="85"/>
        <v>1</v>
      </c>
      <c r="L614" s="44">
        <f t="shared" si="86"/>
        <v>972407</v>
      </c>
      <c r="M614" s="67">
        <f t="shared" si="87"/>
        <v>1</v>
      </c>
      <c r="N614">
        <f t="shared" si="88"/>
        <v>999</v>
      </c>
      <c r="O614" s="44">
        <f t="shared" si="89"/>
        <v>1415733</v>
      </c>
    </row>
    <row r="615" spans="1:15" x14ac:dyDescent="0.3">
      <c r="A615" s="46" t="s">
        <v>1279</v>
      </c>
      <c r="B615" t="s">
        <v>2663</v>
      </c>
      <c r="C615" s="44">
        <v>28858160</v>
      </c>
      <c r="D615" s="44">
        <v>23040685</v>
      </c>
      <c r="E615" s="44">
        <f t="shared" si="81"/>
        <v>28858160</v>
      </c>
      <c r="F615" s="44">
        <v>20660297</v>
      </c>
      <c r="G615" s="44">
        <v>20111426</v>
      </c>
      <c r="H615" s="44">
        <f t="shared" si="82"/>
        <v>28858160</v>
      </c>
      <c r="I615" s="44">
        <f t="shared" si="83"/>
        <v>28858160</v>
      </c>
      <c r="J615" s="68">
        <f t="shared" si="84"/>
        <v>0.79841143718102614</v>
      </c>
      <c r="K615" s="68">
        <f t="shared" si="85"/>
        <v>0.71592565153149057</v>
      </c>
      <c r="L615" s="44">
        <f t="shared" si="86"/>
        <v>0</v>
      </c>
      <c r="M615" s="67">
        <f t="shared" si="87"/>
        <v>0.69690603974750986</v>
      </c>
      <c r="N615" t="str">
        <f t="shared" si="88"/>
        <v xml:space="preserve"> </v>
      </c>
      <c r="O615" s="44">
        <f t="shared" si="89"/>
        <v>0</v>
      </c>
    </row>
    <row r="616" spans="1:15" x14ac:dyDescent="0.3">
      <c r="A616" s="46" t="s">
        <v>1281</v>
      </c>
      <c r="B616" t="s">
        <v>2664</v>
      </c>
      <c r="C616" s="44">
        <v>16500</v>
      </c>
      <c r="D616" s="44">
        <v>493240</v>
      </c>
      <c r="E616" s="44">
        <f t="shared" si="81"/>
        <v>493240</v>
      </c>
      <c r="F616" s="44">
        <v>290851</v>
      </c>
      <c r="G616" s="44">
        <v>289631</v>
      </c>
      <c r="H616" s="44">
        <f t="shared" si="82"/>
        <v>289631</v>
      </c>
      <c r="I616" s="44">
        <f t="shared" si="83"/>
        <v>290851</v>
      </c>
      <c r="J616" s="68">
        <f t="shared" si="84"/>
        <v>1</v>
      </c>
      <c r="K616" s="68">
        <f t="shared" si="85"/>
        <v>1</v>
      </c>
      <c r="L616" s="44">
        <f t="shared" si="86"/>
        <v>203609</v>
      </c>
      <c r="M616" s="67">
        <f t="shared" si="87"/>
        <v>1</v>
      </c>
      <c r="N616">
        <f t="shared" si="88"/>
        <v>999</v>
      </c>
      <c r="O616" s="44">
        <f t="shared" si="89"/>
        <v>476740</v>
      </c>
    </row>
    <row r="617" spans="1:15" x14ac:dyDescent="0.3">
      <c r="A617" s="46" t="s">
        <v>1283</v>
      </c>
      <c r="B617" t="s">
        <v>2665</v>
      </c>
      <c r="C617" s="44">
        <v>5541897</v>
      </c>
      <c r="D617" s="44">
        <v>6468333</v>
      </c>
      <c r="E617" s="44">
        <f t="shared" si="81"/>
        <v>6468333</v>
      </c>
      <c r="F617" s="44">
        <v>5686967</v>
      </c>
      <c r="G617" s="44">
        <v>5563601</v>
      </c>
      <c r="H617" s="44">
        <f t="shared" si="82"/>
        <v>5563601</v>
      </c>
      <c r="I617" s="44">
        <f t="shared" si="83"/>
        <v>5686967</v>
      </c>
      <c r="J617" s="68">
        <f t="shared" si="84"/>
        <v>1</v>
      </c>
      <c r="K617" s="68">
        <f t="shared" si="85"/>
        <v>1</v>
      </c>
      <c r="L617" s="44">
        <f t="shared" si="86"/>
        <v>904732</v>
      </c>
      <c r="M617" s="67">
        <f t="shared" si="87"/>
        <v>1</v>
      </c>
      <c r="N617">
        <f t="shared" si="88"/>
        <v>999</v>
      </c>
      <c r="O617" s="44">
        <f t="shared" si="89"/>
        <v>926436</v>
      </c>
    </row>
    <row r="618" spans="1:15" x14ac:dyDescent="0.3">
      <c r="A618" s="46" t="s">
        <v>1267</v>
      </c>
      <c r="B618" t="s">
        <v>2666</v>
      </c>
      <c r="C618" s="44">
        <v>7462917</v>
      </c>
      <c r="D618" s="44">
        <v>9029811</v>
      </c>
      <c r="E618" s="44">
        <f t="shared" si="81"/>
        <v>9029811</v>
      </c>
      <c r="F618" s="44">
        <v>8240156</v>
      </c>
      <c r="G618" s="44">
        <v>8126656</v>
      </c>
      <c r="H618" s="44">
        <f t="shared" si="82"/>
        <v>8126656</v>
      </c>
      <c r="I618" s="44">
        <f t="shared" si="83"/>
        <v>8240156</v>
      </c>
      <c r="J618" s="68">
        <f t="shared" si="84"/>
        <v>1</v>
      </c>
      <c r="K618" s="68">
        <f t="shared" si="85"/>
        <v>1</v>
      </c>
      <c r="L618" s="44">
        <f t="shared" si="86"/>
        <v>903155</v>
      </c>
      <c r="M618" s="67">
        <f t="shared" si="87"/>
        <v>1</v>
      </c>
      <c r="N618">
        <f t="shared" si="88"/>
        <v>999</v>
      </c>
      <c r="O618" s="44">
        <f t="shared" si="89"/>
        <v>1566894</v>
      </c>
    </row>
    <row r="619" spans="1:15" x14ac:dyDescent="0.3">
      <c r="A619" s="46" t="s">
        <v>1285</v>
      </c>
      <c r="B619" t="s">
        <v>2667</v>
      </c>
      <c r="C619" s="44">
        <v>8542134</v>
      </c>
      <c r="D619" s="44">
        <v>8715956</v>
      </c>
      <c r="E619" s="44">
        <f t="shared" si="81"/>
        <v>8715956</v>
      </c>
      <c r="F619" s="44">
        <v>7999415</v>
      </c>
      <c r="G619" s="44">
        <v>7895782</v>
      </c>
      <c r="H619" s="44">
        <f t="shared" si="82"/>
        <v>8542134</v>
      </c>
      <c r="I619" s="44">
        <f t="shared" si="83"/>
        <v>8542134</v>
      </c>
      <c r="J619" s="68">
        <f t="shared" si="84"/>
        <v>1</v>
      </c>
      <c r="K619" s="68">
        <f t="shared" si="85"/>
        <v>0.93646564195785265</v>
      </c>
      <c r="L619" s="44">
        <f t="shared" si="86"/>
        <v>173822</v>
      </c>
      <c r="M619" s="67">
        <f t="shared" si="87"/>
        <v>0.92433366182267807</v>
      </c>
      <c r="N619" t="str">
        <f t="shared" si="88"/>
        <v xml:space="preserve"> </v>
      </c>
      <c r="O619" s="44">
        <f t="shared" si="89"/>
        <v>173822</v>
      </c>
    </row>
    <row r="620" spans="1:15" x14ac:dyDescent="0.3">
      <c r="A620" s="46" t="s">
        <v>1296</v>
      </c>
      <c r="B620" t="s">
        <v>2668</v>
      </c>
      <c r="C620" s="44">
        <v>27897968</v>
      </c>
      <c r="D620" s="44">
        <v>24187611</v>
      </c>
      <c r="E620" s="44">
        <f t="shared" si="81"/>
        <v>27897968</v>
      </c>
      <c r="F620" s="44">
        <v>22065407</v>
      </c>
      <c r="G620" s="44">
        <v>21510173</v>
      </c>
      <c r="H620" s="44">
        <f t="shared" si="82"/>
        <v>27897968</v>
      </c>
      <c r="I620" s="44">
        <f t="shared" si="83"/>
        <v>27897968</v>
      </c>
      <c r="J620" s="68">
        <f t="shared" si="84"/>
        <v>0.8670026075017363</v>
      </c>
      <c r="K620" s="68">
        <f t="shared" si="85"/>
        <v>0.7909324076936356</v>
      </c>
      <c r="L620" s="44">
        <f t="shared" si="86"/>
        <v>0</v>
      </c>
      <c r="M620" s="67">
        <f t="shared" si="87"/>
        <v>0.77103009796269029</v>
      </c>
      <c r="N620" t="str">
        <f t="shared" si="88"/>
        <v xml:space="preserve"> </v>
      </c>
      <c r="O620" s="44">
        <f t="shared" si="89"/>
        <v>0</v>
      </c>
    </row>
    <row r="621" spans="1:15" x14ac:dyDescent="0.3">
      <c r="A621" s="46" t="s">
        <v>1288</v>
      </c>
      <c r="B621" t="s">
        <v>2048</v>
      </c>
      <c r="C621" s="44">
        <v>12499951</v>
      </c>
      <c r="D621" s="44">
        <v>11915912</v>
      </c>
      <c r="E621" s="44">
        <f t="shared" si="81"/>
        <v>12499951</v>
      </c>
      <c r="F621" s="44">
        <v>10738666</v>
      </c>
      <c r="G621" s="44">
        <v>10409727</v>
      </c>
      <c r="H621" s="44">
        <f t="shared" si="82"/>
        <v>12499951</v>
      </c>
      <c r="I621" s="44">
        <f t="shared" si="83"/>
        <v>12499951</v>
      </c>
      <c r="J621" s="68">
        <f t="shared" si="84"/>
        <v>0.95327669684465166</v>
      </c>
      <c r="K621" s="68">
        <f t="shared" si="85"/>
        <v>0.85909664765885885</v>
      </c>
      <c r="L621" s="44">
        <f t="shared" si="86"/>
        <v>0</v>
      </c>
      <c r="M621" s="67">
        <f t="shared" si="87"/>
        <v>0.83278142450318404</v>
      </c>
      <c r="N621" t="str">
        <f t="shared" si="88"/>
        <v xml:space="preserve"> </v>
      </c>
      <c r="O621" s="44">
        <f t="shared" si="89"/>
        <v>0</v>
      </c>
    </row>
    <row r="622" spans="1:15" x14ac:dyDescent="0.3">
      <c r="A622" s="46" t="s">
        <v>1292</v>
      </c>
      <c r="B622" t="s">
        <v>2669</v>
      </c>
      <c r="C622" s="44">
        <v>12868368</v>
      </c>
      <c r="D622" s="44">
        <v>12285119</v>
      </c>
      <c r="E622" s="44">
        <f t="shared" si="81"/>
        <v>12868368</v>
      </c>
      <c r="F622" s="44">
        <v>10897538</v>
      </c>
      <c r="G622" s="44">
        <v>10731688</v>
      </c>
      <c r="H622" s="44">
        <f t="shared" si="82"/>
        <v>12868368</v>
      </c>
      <c r="I622" s="44">
        <f t="shared" si="83"/>
        <v>12868368</v>
      </c>
      <c r="J622" s="68">
        <f t="shared" si="84"/>
        <v>0.95467575997204934</v>
      </c>
      <c r="K622" s="68">
        <f t="shared" si="85"/>
        <v>0.84684693505812081</v>
      </c>
      <c r="L622" s="44">
        <f t="shared" si="86"/>
        <v>0</v>
      </c>
      <c r="M622" s="67">
        <f t="shared" si="87"/>
        <v>0.83395874286467409</v>
      </c>
      <c r="N622" t="str">
        <f t="shared" si="88"/>
        <v xml:space="preserve"> </v>
      </c>
      <c r="O622" s="44">
        <f t="shared" si="89"/>
        <v>0</v>
      </c>
    </row>
    <row r="623" spans="1:15" x14ac:dyDescent="0.3">
      <c r="A623" s="46" t="s">
        <v>1294</v>
      </c>
      <c r="B623" t="s">
        <v>2670</v>
      </c>
      <c r="C623" s="44">
        <v>6802409</v>
      </c>
      <c r="D623" s="44">
        <v>9843054</v>
      </c>
      <c r="E623" s="44">
        <f t="shared" si="81"/>
        <v>9843054</v>
      </c>
      <c r="F623" s="44">
        <v>8714915</v>
      </c>
      <c r="G623" s="44">
        <v>8463799</v>
      </c>
      <c r="H623" s="44">
        <f t="shared" si="82"/>
        <v>8463799</v>
      </c>
      <c r="I623" s="44">
        <f t="shared" si="83"/>
        <v>8714915</v>
      </c>
      <c r="J623" s="68">
        <f t="shared" si="84"/>
        <v>1</v>
      </c>
      <c r="K623" s="68">
        <f t="shared" si="85"/>
        <v>1</v>
      </c>
      <c r="L623" s="44">
        <f t="shared" si="86"/>
        <v>1379255</v>
      </c>
      <c r="M623" s="67">
        <f t="shared" si="87"/>
        <v>1</v>
      </c>
      <c r="N623">
        <f t="shared" si="88"/>
        <v>999</v>
      </c>
      <c r="O623" s="44">
        <f t="shared" si="89"/>
        <v>3040645</v>
      </c>
    </row>
    <row r="624" spans="1:15" x14ac:dyDescent="0.3">
      <c r="A624" s="46" t="s">
        <v>1306</v>
      </c>
      <c r="B624" t="s">
        <v>2671</v>
      </c>
      <c r="C624" s="44">
        <v>13289796</v>
      </c>
      <c r="D624" s="44">
        <v>12916971</v>
      </c>
      <c r="E624" s="44">
        <f t="shared" si="81"/>
        <v>13289796</v>
      </c>
      <c r="F624" s="44">
        <v>11043307</v>
      </c>
      <c r="G624" s="44">
        <v>10940532</v>
      </c>
      <c r="H624" s="44">
        <f t="shared" si="82"/>
        <v>13289796</v>
      </c>
      <c r="I624" s="44">
        <f t="shared" si="83"/>
        <v>13289796</v>
      </c>
      <c r="J624" s="68">
        <f t="shared" si="84"/>
        <v>0.97194652197821552</v>
      </c>
      <c r="K624" s="68">
        <f t="shared" si="85"/>
        <v>0.830961363139058</v>
      </c>
      <c r="L624" s="44">
        <f t="shared" si="86"/>
        <v>0</v>
      </c>
      <c r="M624" s="67">
        <f t="shared" si="87"/>
        <v>0.82322798634380845</v>
      </c>
      <c r="N624" t="str">
        <f t="shared" si="88"/>
        <v xml:space="preserve"> </v>
      </c>
      <c r="O624" s="44">
        <f t="shared" si="89"/>
        <v>0</v>
      </c>
    </row>
    <row r="625" spans="1:15" x14ac:dyDescent="0.3">
      <c r="A625" s="46" t="s">
        <v>1300</v>
      </c>
      <c r="B625" t="s">
        <v>2052</v>
      </c>
      <c r="C625" s="44">
        <v>15952459</v>
      </c>
      <c r="D625" s="44">
        <v>14822520</v>
      </c>
      <c r="E625" s="44">
        <f t="shared" si="81"/>
        <v>15952459</v>
      </c>
      <c r="F625" s="44">
        <v>12938095</v>
      </c>
      <c r="G625" s="44">
        <v>12574217</v>
      </c>
      <c r="H625" s="44">
        <f t="shared" si="82"/>
        <v>15952459</v>
      </c>
      <c r="I625" s="44">
        <f t="shared" si="83"/>
        <v>15952459</v>
      </c>
      <c r="J625" s="68">
        <f t="shared" si="84"/>
        <v>0.92916834953156746</v>
      </c>
      <c r="K625" s="68">
        <f t="shared" si="85"/>
        <v>0.81104079314668664</v>
      </c>
      <c r="L625" s="44">
        <f t="shared" si="86"/>
        <v>0</v>
      </c>
      <c r="M625" s="67">
        <f t="shared" si="87"/>
        <v>0.78823064205963478</v>
      </c>
      <c r="N625" t="str">
        <f t="shared" si="88"/>
        <v xml:space="preserve"> </v>
      </c>
      <c r="O625" s="44">
        <f t="shared" si="89"/>
        <v>0</v>
      </c>
    </row>
    <row r="626" spans="1:15" x14ac:dyDescent="0.3">
      <c r="A626" s="46" t="s">
        <v>1290</v>
      </c>
      <c r="B626" t="s">
        <v>2672</v>
      </c>
      <c r="C626" s="44">
        <v>7385454</v>
      </c>
      <c r="D626" s="44">
        <v>7069772</v>
      </c>
      <c r="E626" s="44">
        <f t="shared" si="81"/>
        <v>7385454</v>
      </c>
      <c r="F626" s="44">
        <v>5850928</v>
      </c>
      <c r="G626" s="44">
        <v>5782046</v>
      </c>
      <c r="H626" s="44">
        <f t="shared" si="82"/>
        <v>7385454</v>
      </c>
      <c r="I626" s="44">
        <f t="shared" si="83"/>
        <v>7385454</v>
      </c>
      <c r="J626" s="68">
        <f t="shared" si="84"/>
        <v>0.95725624992045177</v>
      </c>
      <c r="K626" s="68">
        <f t="shared" si="85"/>
        <v>0.79222319981953715</v>
      </c>
      <c r="L626" s="44">
        <f t="shared" si="86"/>
        <v>0</v>
      </c>
      <c r="M626" s="67">
        <f t="shared" si="87"/>
        <v>0.78289648815089774</v>
      </c>
      <c r="N626" t="str">
        <f t="shared" si="88"/>
        <v xml:space="preserve"> </v>
      </c>
      <c r="O626" s="44">
        <f t="shared" si="89"/>
        <v>0</v>
      </c>
    </row>
    <row r="627" spans="1:15" x14ac:dyDescent="0.3">
      <c r="A627" s="46" t="s">
        <v>1304</v>
      </c>
      <c r="B627" t="s">
        <v>2673</v>
      </c>
      <c r="C627" s="44">
        <v>12176691</v>
      </c>
      <c r="D627" s="44">
        <v>14173295</v>
      </c>
      <c r="E627" s="44">
        <f t="shared" si="81"/>
        <v>14173295</v>
      </c>
      <c r="F627" s="44">
        <v>12462418</v>
      </c>
      <c r="G627" s="44">
        <v>12159412</v>
      </c>
      <c r="H627" s="44">
        <f t="shared" si="82"/>
        <v>12176691</v>
      </c>
      <c r="I627" s="44">
        <f t="shared" si="83"/>
        <v>12462418</v>
      </c>
      <c r="J627" s="68">
        <f t="shared" si="84"/>
        <v>1</v>
      </c>
      <c r="K627" s="68">
        <f t="shared" si="85"/>
        <v>1</v>
      </c>
      <c r="L627" s="44">
        <f t="shared" si="86"/>
        <v>1996604</v>
      </c>
      <c r="M627" s="67">
        <f t="shared" si="87"/>
        <v>0.99858097737718732</v>
      </c>
      <c r="N627" t="str">
        <f t="shared" si="88"/>
        <v xml:space="preserve"> </v>
      </c>
      <c r="O627" s="44">
        <f t="shared" si="89"/>
        <v>1996604</v>
      </c>
    </row>
    <row r="628" spans="1:15" x14ac:dyDescent="0.3">
      <c r="A628" s="46" t="s">
        <v>1308</v>
      </c>
      <c r="B628" t="s">
        <v>2674</v>
      </c>
      <c r="C628" s="44">
        <v>8490604</v>
      </c>
      <c r="D628" s="44">
        <v>9406762</v>
      </c>
      <c r="E628" s="44">
        <f t="shared" si="81"/>
        <v>9406762</v>
      </c>
      <c r="F628" s="44">
        <v>8185843</v>
      </c>
      <c r="G628" s="44">
        <v>7975878</v>
      </c>
      <c r="H628" s="44">
        <f t="shared" si="82"/>
        <v>8490604</v>
      </c>
      <c r="I628" s="44">
        <f t="shared" si="83"/>
        <v>8490604</v>
      </c>
      <c r="J628" s="68">
        <f t="shared" si="84"/>
        <v>1</v>
      </c>
      <c r="K628" s="68">
        <f t="shared" si="85"/>
        <v>0.96410608715233925</v>
      </c>
      <c r="L628" s="44">
        <f t="shared" si="86"/>
        <v>916158</v>
      </c>
      <c r="M628" s="67">
        <f t="shared" si="87"/>
        <v>0.93937698660778435</v>
      </c>
      <c r="N628" t="str">
        <f t="shared" si="88"/>
        <v xml:space="preserve"> </v>
      </c>
      <c r="O628" s="44">
        <f t="shared" si="89"/>
        <v>916158</v>
      </c>
    </row>
    <row r="629" spans="1:15" x14ac:dyDescent="0.3">
      <c r="A629" s="46" t="s">
        <v>1298</v>
      </c>
      <c r="B629" t="s">
        <v>2056</v>
      </c>
      <c r="C629" s="44">
        <v>13387755</v>
      </c>
      <c r="D629" s="44">
        <v>14977953</v>
      </c>
      <c r="E629" s="44">
        <f t="shared" si="81"/>
        <v>14977953</v>
      </c>
      <c r="F629" s="44">
        <v>13173450</v>
      </c>
      <c r="G629" s="44">
        <v>12897648</v>
      </c>
      <c r="H629" s="44">
        <f t="shared" si="82"/>
        <v>13387755</v>
      </c>
      <c r="I629" s="44">
        <f t="shared" si="83"/>
        <v>13387755</v>
      </c>
      <c r="J629" s="68">
        <f t="shared" si="84"/>
        <v>1</v>
      </c>
      <c r="K629" s="68">
        <f t="shared" si="85"/>
        <v>0.98399246176823518</v>
      </c>
      <c r="L629" s="44">
        <f t="shared" si="86"/>
        <v>1590198</v>
      </c>
      <c r="M629" s="67">
        <f t="shared" si="87"/>
        <v>0.96339139758682468</v>
      </c>
      <c r="N629" t="str">
        <f t="shared" si="88"/>
        <v xml:space="preserve"> </v>
      </c>
      <c r="O629" s="44">
        <f t="shared" si="89"/>
        <v>1590198</v>
      </c>
    </row>
    <row r="630" spans="1:15" x14ac:dyDescent="0.3">
      <c r="A630" s="46" t="s">
        <v>1302</v>
      </c>
      <c r="B630" t="s">
        <v>2675</v>
      </c>
      <c r="C630" s="44">
        <v>12189950</v>
      </c>
      <c r="D630" s="44">
        <v>12229926</v>
      </c>
      <c r="E630" s="44">
        <f t="shared" si="81"/>
        <v>12229926</v>
      </c>
      <c r="F630" s="44">
        <v>11127863</v>
      </c>
      <c r="G630" s="44">
        <v>10671606</v>
      </c>
      <c r="H630" s="44">
        <f t="shared" si="82"/>
        <v>12189950</v>
      </c>
      <c r="I630" s="44">
        <f t="shared" si="83"/>
        <v>12189950</v>
      </c>
      <c r="J630" s="68">
        <f t="shared" si="84"/>
        <v>1</v>
      </c>
      <c r="K630" s="68">
        <f t="shared" si="85"/>
        <v>0.91287191497914266</v>
      </c>
      <c r="L630" s="44">
        <f t="shared" si="86"/>
        <v>39976</v>
      </c>
      <c r="M630" s="67">
        <f t="shared" si="87"/>
        <v>0.87544296736245841</v>
      </c>
      <c r="N630" t="str">
        <f t="shared" si="88"/>
        <v xml:space="preserve"> </v>
      </c>
      <c r="O630" s="44">
        <f t="shared" si="89"/>
        <v>39976</v>
      </c>
    </row>
    <row r="631" spans="1:15" x14ac:dyDescent="0.3">
      <c r="A631" s="46" t="s">
        <v>1345</v>
      </c>
      <c r="B631" t="s">
        <v>2058</v>
      </c>
      <c r="C631" s="44">
        <v>3659587</v>
      </c>
      <c r="D631" s="44">
        <v>6617112</v>
      </c>
      <c r="E631" s="44">
        <f t="shared" si="81"/>
        <v>6617112</v>
      </c>
      <c r="F631" s="44">
        <v>4825627</v>
      </c>
      <c r="G631" s="44">
        <v>4124733</v>
      </c>
      <c r="H631" s="44">
        <f t="shared" si="82"/>
        <v>4124733</v>
      </c>
      <c r="I631" s="44">
        <f t="shared" si="83"/>
        <v>4825627</v>
      </c>
      <c r="J631" s="68">
        <f t="shared" si="84"/>
        <v>1</v>
      </c>
      <c r="K631" s="68">
        <f t="shared" si="85"/>
        <v>1</v>
      </c>
      <c r="L631" s="44">
        <f t="shared" si="86"/>
        <v>2492379</v>
      </c>
      <c r="M631" s="67">
        <f t="shared" si="87"/>
        <v>1</v>
      </c>
      <c r="N631">
        <f t="shared" si="88"/>
        <v>999</v>
      </c>
      <c r="O631" s="44">
        <f t="shared" si="89"/>
        <v>2957525</v>
      </c>
    </row>
    <row r="632" spans="1:15" x14ac:dyDescent="0.3">
      <c r="A632" s="46" t="s">
        <v>1313</v>
      </c>
      <c r="B632" t="s">
        <v>2676</v>
      </c>
      <c r="C632" s="44">
        <v>2204000</v>
      </c>
      <c r="D632" s="44">
        <v>6298025</v>
      </c>
      <c r="E632" s="44">
        <f t="shared" si="81"/>
        <v>6298025</v>
      </c>
      <c r="F632" s="44">
        <v>4857655</v>
      </c>
      <c r="G632" s="44">
        <v>4819238</v>
      </c>
      <c r="H632" s="44">
        <f t="shared" si="82"/>
        <v>4819238</v>
      </c>
      <c r="I632" s="44">
        <f t="shared" si="83"/>
        <v>4857655</v>
      </c>
      <c r="J632" s="68">
        <f t="shared" si="84"/>
        <v>1</v>
      </c>
      <c r="K632" s="68">
        <f t="shared" si="85"/>
        <v>1</v>
      </c>
      <c r="L632" s="44">
        <f t="shared" si="86"/>
        <v>1478787</v>
      </c>
      <c r="M632" s="67">
        <f t="shared" si="87"/>
        <v>1</v>
      </c>
      <c r="N632">
        <f t="shared" si="88"/>
        <v>999</v>
      </c>
      <c r="O632" s="44">
        <f t="shared" si="89"/>
        <v>4094025</v>
      </c>
    </row>
    <row r="633" spans="1:15" x14ac:dyDescent="0.3">
      <c r="A633" s="46" t="s">
        <v>1325</v>
      </c>
      <c r="B633" t="s">
        <v>2677</v>
      </c>
      <c r="C633" s="44">
        <v>3706164</v>
      </c>
      <c r="D633" s="44">
        <v>3280504</v>
      </c>
      <c r="E633" s="44">
        <f t="shared" si="81"/>
        <v>3706164</v>
      </c>
      <c r="F633" s="44">
        <v>2496038</v>
      </c>
      <c r="G633" s="44">
        <v>2244747</v>
      </c>
      <c r="H633" s="44">
        <f t="shared" si="82"/>
        <v>3706164</v>
      </c>
      <c r="I633" s="44">
        <f t="shared" si="83"/>
        <v>3706164</v>
      </c>
      <c r="J633" s="68">
        <f t="shared" si="84"/>
        <v>0.88514809382423443</v>
      </c>
      <c r="K633" s="68">
        <f t="shared" si="85"/>
        <v>0.67348287879327517</v>
      </c>
      <c r="L633" s="44">
        <f t="shared" si="86"/>
        <v>0</v>
      </c>
      <c r="M633" s="67">
        <f t="shared" si="87"/>
        <v>0.60567934932183254</v>
      </c>
      <c r="N633" t="str">
        <f t="shared" si="88"/>
        <v xml:space="preserve"> </v>
      </c>
      <c r="O633" s="44">
        <f t="shared" si="89"/>
        <v>0</v>
      </c>
    </row>
    <row r="634" spans="1:15" x14ac:dyDescent="0.3">
      <c r="A634" s="46" t="s">
        <v>1341</v>
      </c>
      <c r="B634" t="s">
        <v>2061</v>
      </c>
      <c r="C634" s="44">
        <v>6947577</v>
      </c>
      <c r="D634" s="44">
        <v>5600662</v>
      </c>
      <c r="E634" s="44">
        <f t="shared" si="81"/>
        <v>6947577</v>
      </c>
      <c r="F634" s="44">
        <v>4321277</v>
      </c>
      <c r="G634" s="44">
        <v>4162940</v>
      </c>
      <c r="H634" s="44">
        <f t="shared" si="82"/>
        <v>6947577</v>
      </c>
      <c r="I634" s="44">
        <f t="shared" si="83"/>
        <v>6947577</v>
      </c>
      <c r="J634" s="68">
        <f t="shared" si="84"/>
        <v>0.80613169166746912</v>
      </c>
      <c r="K634" s="68">
        <f t="shared" si="85"/>
        <v>0.62198331878869428</v>
      </c>
      <c r="L634" s="44">
        <f t="shared" si="86"/>
        <v>0</v>
      </c>
      <c r="M634" s="67">
        <f t="shared" si="87"/>
        <v>0.59919307119590037</v>
      </c>
      <c r="N634" t="str">
        <f t="shared" si="88"/>
        <v xml:space="preserve"> </v>
      </c>
      <c r="O634" s="44">
        <f t="shared" si="89"/>
        <v>0</v>
      </c>
    </row>
    <row r="635" spans="1:15" x14ac:dyDescent="0.3">
      <c r="A635" s="46" t="s">
        <v>1329</v>
      </c>
      <c r="B635" t="s">
        <v>2678</v>
      </c>
      <c r="C635" s="44">
        <v>8899472</v>
      </c>
      <c r="D635" s="44">
        <v>5901173</v>
      </c>
      <c r="E635" s="44">
        <f t="shared" si="81"/>
        <v>8899472</v>
      </c>
      <c r="F635" s="44">
        <v>4085713</v>
      </c>
      <c r="G635" s="44">
        <v>3961441</v>
      </c>
      <c r="H635" s="44">
        <f t="shared" si="82"/>
        <v>8899472</v>
      </c>
      <c r="I635" s="44">
        <f t="shared" si="83"/>
        <v>8899472</v>
      </c>
      <c r="J635" s="68">
        <f t="shared" si="84"/>
        <v>0.66309248458784975</v>
      </c>
      <c r="K635" s="68">
        <f t="shared" si="85"/>
        <v>0.45909611266825717</v>
      </c>
      <c r="L635" s="44">
        <f t="shared" si="86"/>
        <v>0</v>
      </c>
      <c r="M635" s="67">
        <f t="shared" si="87"/>
        <v>0.44513213817628733</v>
      </c>
      <c r="N635" t="str">
        <f t="shared" si="88"/>
        <v xml:space="preserve"> </v>
      </c>
      <c r="O635" s="44">
        <f t="shared" si="89"/>
        <v>0</v>
      </c>
    </row>
    <row r="636" spans="1:15" x14ac:dyDescent="0.3">
      <c r="A636" s="46" t="s">
        <v>1379</v>
      </c>
      <c r="B636" t="s">
        <v>2679</v>
      </c>
      <c r="C636" s="44">
        <v>2719544</v>
      </c>
      <c r="D636" s="44">
        <v>2094500</v>
      </c>
      <c r="E636" s="44">
        <f t="shared" si="81"/>
        <v>2719544</v>
      </c>
      <c r="F636" s="44">
        <v>1333832</v>
      </c>
      <c r="G636" s="44">
        <v>1304843</v>
      </c>
      <c r="H636" s="44">
        <f t="shared" si="82"/>
        <v>2719544</v>
      </c>
      <c r="I636" s="44">
        <f t="shared" si="83"/>
        <v>2719544</v>
      </c>
      <c r="J636" s="68">
        <f t="shared" si="84"/>
        <v>0.77016588075059644</v>
      </c>
      <c r="K636" s="68">
        <f t="shared" si="85"/>
        <v>0.49046163621548317</v>
      </c>
      <c r="L636" s="44">
        <f t="shared" si="86"/>
        <v>0</v>
      </c>
      <c r="M636" s="67">
        <f t="shared" si="87"/>
        <v>0.47980212859214633</v>
      </c>
      <c r="N636" t="str">
        <f t="shared" si="88"/>
        <v xml:space="preserve"> </v>
      </c>
      <c r="O636" s="44">
        <f t="shared" si="89"/>
        <v>0</v>
      </c>
    </row>
    <row r="637" spans="1:15" x14ac:dyDescent="0.3">
      <c r="A637" s="46" t="s">
        <v>1319</v>
      </c>
      <c r="B637" t="s">
        <v>2680</v>
      </c>
      <c r="C637" s="44">
        <v>908000</v>
      </c>
      <c r="D637" s="44">
        <v>2068491</v>
      </c>
      <c r="E637" s="44">
        <f t="shared" si="81"/>
        <v>2068491</v>
      </c>
      <c r="F637" s="44">
        <v>1153760</v>
      </c>
      <c r="G637" s="44">
        <v>1148961</v>
      </c>
      <c r="H637" s="44">
        <f t="shared" si="82"/>
        <v>1148961</v>
      </c>
      <c r="I637" s="44">
        <f t="shared" si="83"/>
        <v>1153760</v>
      </c>
      <c r="J637" s="68">
        <f t="shared" si="84"/>
        <v>1</v>
      </c>
      <c r="K637" s="68">
        <f t="shared" si="85"/>
        <v>1</v>
      </c>
      <c r="L637" s="44">
        <f t="shared" si="86"/>
        <v>919530</v>
      </c>
      <c r="M637" s="67">
        <f t="shared" si="87"/>
        <v>1</v>
      </c>
      <c r="N637">
        <f t="shared" si="88"/>
        <v>999</v>
      </c>
      <c r="O637" s="44">
        <f t="shared" si="89"/>
        <v>1160491</v>
      </c>
    </row>
    <row r="638" spans="1:15" x14ac:dyDescent="0.3">
      <c r="A638" s="46" t="s">
        <v>1381</v>
      </c>
      <c r="B638" t="s">
        <v>2681</v>
      </c>
      <c r="C638" s="44">
        <v>12047764</v>
      </c>
      <c r="D638" s="44">
        <v>7969615</v>
      </c>
      <c r="E638" s="44">
        <f t="shared" si="81"/>
        <v>12047764</v>
      </c>
      <c r="F638" s="44">
        <v>6803821</v>
      </c>
      <c r="G638" s="44">
        <v>6633348</v>
      </c>
      <c r="H638" s="44">
        <f t="shared" si="82"/>
        <v>12047764</v>
      </c>
      <c r="I638" s="44">
        <f t="shared" si="83"/>
        <v>12047764</v>
      </c>
      <c r="J638" s="68">
        <f t="shared" si="84"/>
        <v>0.66150158651846103</v>
      </c>
      <c r="K638" s="68">
        <f t="shared" si="85"/>
        <v>0.56473724086892807</v>
      </c>
      <c r="L638" s="44">
        <f t="shared" si="86"/>
        <v>0</v>
      </c>
      <c r="M638" s="67">
        <f t="shared" si="87"/>
        <v>0.55058747830717802</v>
      </c>
      <c r="N638" t="str">
        <f t="shared" si="88"/>
        <v xml:space="preserve"> </v>
      </c>
      <c r="O638" s="44">
        <f t="shared" si="89"/>
        <v>0</v>
      </c>
    </row>
    <row r="639" spans="1:15" x14ac:dyDescent="0.3">
      <c r="A639" s="46" t="s">
        <v>1343</v>
      </c>
      <c r="B639" t="s">
        <v>2682</v>
      </c>
      <c r="C639" s="44">
        <v>2724342</v>
      </c>
      <c r="D639" s="44">
        <v>2603384</v>
      </c>
      <c r="E639" s="44">
        <f t="shared" si="81"/>
        <v>2724342</v>
      </c>
      <c r="F639" s="44">
        <v>1950168</v>
      </c>
      <c r="G639" s="44">
        <v>1843895</v>
      </c>
      <c r="H639" s="44">
        <f t="shared" si="82"/>
        <v>2724342</v>
      </c>
      <c r="I639" s="44">
        <f t="shared" si="83"/>
        <v>2724342</v>
      </c>
      <c r="J639" s="68">
        <f t="shared" si="84"/>
        <v>0.95560102219178067</v>
      </c>
      <c r="K639" s="68">
        <f t="shared" si="85"/>
        <v>0.71583083181186502</v>
      </c>
      <c r="L639" s="44">
        <f t="shared" si="86"/>
        <v>0</v>
      </c>
      <c r="M639" s="67">
        <f t="shared" si="87"/>
        <v>0.67682214641186755</v>
      </c>
      <c r="N639" t="str">
        <f t="shared" si="88"/>
        <v xml:space="preserve"> </v>
      </c>
      <c r="O639" s="44">
        <f t="shared" si="89"/>
        <v>0</v>
      </c>
    </row>
    <row r="640" spans="1:15" x14ac:dyDescent="0.3">
      <c r="A640" s="46" t="s">
        <v>1327</v>
      </c>
      <c r="B640" t="s">
        <v>2683</v>
      </c>
      <c r="C640" s="44">
        <v>4706752</v>
      </c>
      <c r="D640" s="44">
        <v>3806796</v>
      </c>
      <c r="E640" s="44">
        <f t="shared" si="81"/>
        <v>4706752</v>
      </c>
      <c r="F640" s="44">
        <v>2906032</v>
      </c>
      <c r="G640" s="44">
        <v>2592543</v>
      </c>
      <c r="H640" s="44">
        <f t="shared" si="82"/>
        <v>4706752</v>
      </c>
      <c r="I640" s="44">
        <f t="shared" si="83"/>
        <v>4706752</v>
      </c>
      <c r="J640" s="68">
        <f t="shared" si="84"/>
        <v>0.80879468474225968</v>
      </c>
      <c r="K640" s="68">
        <f t="shared" si="85"/>
        <v>0.61741770120881656</v>
      </c>
      <c r="L640" s="44">
        <f t="shared" si="86"/>
        <v>0</v>
      </c>
      <c r="M640" s="67">
        <f t="shared" si="87"/>
        <v>0.5508135971472472</v>
      </c>
      <c r="N640" t="str">
        <f t="shared" si="88"/>
        <v xml:space="preserve"> </v>
      </c>
      <c r="O640" s="44">
        <f t="shared" si="89"/>
        <v>0</v>
      </c>
    </row>
    <row r="641" spans="1:15" x14ac:dyDescent="0.3">
      <c r="A641" s="46" t="s">
        <v>1339</v>
      </c>
      <c r="B641" t="s">
        <v>2068</v>
      </c>
      <c r="C641" s="44">
        <v>4592369</v>
      </c>
      <c r="D641" s="44">
        <v>4418417</v>
      </c>
      <c r="E641" s="44">
        <f t="shared" si="81"/>
        <v>4592369</v>
      </c>
      <c r="F641" s="44">
        <v>3281322</v>
      </c>
      <c r="G641" s="44">
        <v>3190543</v>
      </c>
      <c r="H641" s="44">
        <f t="shared" si="82"/>
        <v>4592369</v>
      </c>
      <c r="I641" s="44">
        <f t="shared" si="83"/>
        <v>4592369</v>
      </c>
      <c r="J641" s="68">
        <f t="shared" si="84"/>
        <v>0.96212151070613006</v>
      </c>
      <c r="K641" s="68">
        <f t="shared" si="85"/>
        <v>0.71451618979224008</v>
      </c>
      <c r="L641" s="44">
        <f t="shared" si="86"/>
        <v>0</v>
      </c>
      <c r="M641" s="67">
        <f t="shared" si="87"/>
        <v>0.69474883224758288</v>
      </c>
      <c r="N641" t="str">
        <f t="shared" si="88"/>
        <v xml:space="preserve"> </v>
      </c>
      <c r="O641" s="44">
        <f t="shared" si="89"/>
        <v>0</v>
      </c>
    </row>
    <row r="642" spans="1:15" x14ac:dyDescent="0.3">
      <c r="A642" s="46" t="s">
        <v>1311</v>
      </c>
      <c r="B642" t="s">
        <v>2684</v>
      </c>
      <c r="C642" s="44">
        <v>6820537</v>
      </c>
      <c r="D642" s="44">
        <v>4896325</v>
      </c>
      <c r="E642" s="44">
        <f t="shared" si="81"/>
        <v>6820537</v>
      </c>
      <c r="F642" s="44">
        <v>3930249</v>
      </c>
      <c r="G642" s="44">
        <v>3771129</v>
      </c>
      <c r="H642" s="44">
        <f t="shared" si="82"/>
        <v>6820537</v>
      </c>
      <c r="I642" s="44">
        <f t="shared" si="83"/>
        <v>6820537</v>
      </c>
      <c r="J642" s="68">
        <f t="shared" si="84"/>
        <v>0.71787969187763367</v>
      </c>
      <c r="K642" s="68">
        <f t="shared" si="85"/>
        <v>0.57623747221076582</v>
      </c>
      <c r="L642" s="44">
        <f t="shared" si="86"/>
        <v>0</v>
      </c>
      <c r="M642" s="67">
        <f t="shared" si="87"/>
        <v>0.55290793085647072</v>
      </c>
      <c r="N642" t="str">
        <f t="shared" si="88"/>
        <v xml:space="preserve"> </v>
      </c>
      <c r="O642" s="44">
        <f t="shared" si="89"/>
        <v>0</v>
      </c>
    </row>
    <row r="643" spans="1:15" x14ac:dyDescent="0.3">
      <c r="A643" s="46" t="s">
        <v>1331</v>
      </c>
      <c r="B643" t="s">
        <v>2685</v>
      </c>
      <c r="C643" s="44">
        <v>3728656</v>
      </c>
      <c r="D643" s="44">
        <v>3095542</v>
      </c>
      <c r="E643" s="44">
        <f t="shared" si="81"/>
        <v>3728656</v>
      </c>
      <c r="F643" s="44">
        <v>2131436</v>
      </c>
      <c r="G643" s="44">
        <v>2103877</v>
      </c>
      <c r="H643" s="44">
        <f t="shared" si="82"/>
        <v>3728656</v>
      </c>
      <c r="I643" s="44">
        <f t="shared" si="83"/>
        <v>3728656</v>
      </c>
      <c r="J643" s="68">
        <f t="shared" si="84"/>
        <v>0.8302031616754133</v>
      </c>
      <c r="K643" s="68">
        <f t="shared" si="85"/>
        <v>0.57163653606017828</v>
      </c>
      <c r="L643" s="44">
        <f t="shared" si="86"/>
        <v>0</v>
      </c>
      <c r="M643" s="67">
        <f t="shared" si="87"/>
        <v>0.56424540102385412</v>
      </c>
      <c r="N643" t="str">
        <f t="shared" si="88"/>
        <v xml:space="preserve"> </v>
      </c>
      <c r="O643" s="44">
        <f t="shared" si="89"/>
        <v>0</v>
      </c>
    </row>
    <row r="644" spans="1:15" x14ac:dyDescent="0.3">
      <c r="A644" s="46" t="s">
        <v>1335</v>
      </c>
      <c r="B644" t="s">
        <v>2686</v>
      </c>
      <c r="C644" s="44">
        <v>2428260</v>
      </c>
      <c r="D644" s="44">
        <v>4503084</v>
      </c>
      <c r="E644" s="44">
        <f t="shared" si="81"/>
        <v>4503084</v>
      </c>
      <c r="F644" s="44">
        <v>3743677</v>
      </c>
      <c r="G644" s="44">
        <v>3533029</v>
      </c>
      <c r="H644" s="44">
        <f t="shared" si="82"/>
        <v>3533029</v>
      </c>
      <c r="I644" s="44">
        <f t="shared" si="83"/>
        <v>3743677</v>
      </c>
      <c r="J644" s="68">
        <f t="shared" si="84"/>
        <v>1</v>
      </c>
      <c r="K644" s="68">
        <f t="shared" si="85"/>
        <v>1</v>
      </c>
      <c r="L644" s="44">
        <f t="shared" si="86"/>
        <v>970055</v>
      </c>
      <c r="M644" s="67">
        <f t="shared" si="87"/>
        <v>1</v>
      </c>
      <c r="N644">
        <f t="shared" si="88"/>
        <v>999</v>
      </c>
      <c r="O644" s="44">
        <f t="shared" si="89"/>
        <v>2074824</v>
      </c>
    </row>
    <row r="645" spans="1:15" x14ac:dyDescent="0.3">
      <c r="A645" s="46" t="s">
        <v>1333</v>
      </c>
      <c r="B645" t="s">
        <v>2687</v>
      </c>
      <c r="C645" s="44">
        <v>3917076</v>
      </c>
      <c r="D645" s="44">
        <v>2451866</v>
      </c>
      <c r="E645" s="44">
        <f t="shared" si="81"/>
        <v>3917076</v>
      </c>
      <c r="F645" s="44">
        <v>1953171</v>
      </c>
      <c r="G645" s="44">
        <v>1862267</v>
      </c>
      <c r="H645" s="44">
        <f t="shared" si="82"/>
        <v>3917076</v>
      </c>
      <c r="I645" s="44">
        <f t="shared" si="83"/>
        <v>3917076</v>
      </c>
      <c r="J645" s="68">
        <f t="shared" si="84"/>
        <v>0.62594292273113927</v>
      </c>
      <c r="K645" s="68">
        <f t="shared" si="85"/>
        <v>0.49862984532339938</v>
      </c>
      <c r="L645" s="44">
        <f t="shared" si="86"/>
        <v>0</v>
      </c>
      <c r="M645" s="67">
        <f t="shared" si="87"/>
        <v>0.47542273879802177</v>
      </c>
      <c r="N645" t="str">
        <f t="shared" si="88"/>
        <v xml:space="preserve"> </v>
      </c>
      <c r="O645" s="44">
        <f t="shared" si="89"/>
        <v>0</v>
      </c>
    </row>
    <row r="646" spans="1:15" x14ac:dyDescent="0.3">
      <c r="A646" s="46" t="s">
        <v>1337</v>
      </c>
      <c r="B646" t="s">
        <v>2688</v>
      </c>
      <c r="C646" s="44">
        <v>2088000</v>
      </c>
      <c r="D646" s="44">
        <v>4065529</v>
      </c>
      <c r="E646" s="44">
        <f t="shared" ref="E646:E677" si="90">MAX(C646:D646)</f>
        <v>4065529</v>
      </c>
      <c r="F646" s="44">
        <v>3312522</v>
      </c>
      <c r="G646" s="44">
        <v>3296046</v>
      </c>
      <c r="H646" s="44">
        <f t="shared" ref="H646:H677" si="91">MAX(C646,G646)</f>
        <v>3296046</v>
      </c>
      <c r="I646" s="44">
        <f t="shared" ref="I646:I677" si="92">MAX(F646,C646)</f>
        <v>3312522</v>
      </c>
      <c r="J646" s="68">
        <f t="shared" ref="J646:J678" si="93">D646/E646</f>
        <v>1</v>
      </c>
      <c r="K646" s="68">
        <f t="shared" ref="K646:K678" si="94">F646/I646</f>
        <v>1</v>
      </c>
      <c r="L646" s="44">
        <f t="shared" ref="L646:L678" si="95">E646-H646</f>
        <v>769483</v>
      </c>
      <c r="M646" s="67">
        <f t="shared" ref="M646:M678" si="96">G646/H646</f>
        <v>1</v>
      </c>
      <c r="N646">
        <f t="shared" ref="N646:N678" si="97">IF(G646=H646,999," ")</f>
        <v>999</v>
      </c>
      <c r="O646" s="44">
        <f t="shared" ref="O646:O677" si="98">IF((D646-C646)&lt;$O$4,0,(D646-C646))</f>
        <v>1977529</v>
      </c>
    </row>
    <row r="647" spans="1:15" x14ac:dyDescent="0.3">
      <c r="A647" s="46" t="s">
        <v>1349</v>
      </c>
      <c r="B647" t="s">
        <v>2689</v>
      </c>
      <c r="C647" s="44">
        <v>3340766</v>
      </c>
      <c r="D647" s="44">
        <v>5375797</v>
      </c>
      <c r="E647" s="44">
        <f t="shared" si="90"/>
        <v>5375797</v>
      </c>
      <c r="F647" s="44">
        <v>4805904</v>
      </c>
      <c r="G647" s="44">
        <v>4792505</v>
      </c>
      <c r="H647" s="44">
        <f t="shared" si="91"/>
        <v>4792505</v>
      </c>
      <c r="I647" s="44">
        <f t="shared" si="92"/>
        <v>4805904</v>
      </c>
      <c r="J647" s="68">
        <f t="shared" si="93"/>
        <v>1</v>
      </c>
      <c r="K647" s="68">
        <f t="shared" si="94"/>
        <v>1</v>
      </c>
      <c r="L647" s="44">
        <f t="shared" si="95"/>
        <v>583292</v>
      </c>
      <c r="M647" s="67">
        <f t="shared" si="96"/>
        <v>1</v>
      </c>
      <c r="N647">
        <f t="shared" si="97"/>
        <v>999</v>
      </c>
      <c r="O647" s="44">
        <f t="shared" si="98"/>
        <v>2035031</v>
      </c>
    </row>
    <row r="648" spans="1:15" x14ac:dyDescent="0.3">
      <c r="A648" s="46" t="s">
        <v>1351</v>
      </c>
      <c r="B648" t="s">
        <v>2690</v>
      </c>
      <c r="C648" s="44">
        <v>5185607</v>
      </c>
      <c r="D648" s="44">
        <v>5271968</v>
      </c>
      <c r="E648" s="44">
        <f t="shared" si="90"/>
        <v>5271968</v>
      </c>
      <c r="F648" s="44">
        <v>3238339</v>
      </c>
      <c r="G648" s="44">
        <v>3176075</v>
      </c>
      <c r="H648" s="44">
        <f t="shared" si="91"/>
        <v>5185607</v>
      </c>
      <c r="I648" s="44">
        <f t="shared" si="92"/>
        <v>5185607</v>
      </c>
      <c r="J648" s="68">
        <f t="shared" si="93"/>
        <v>1</v>
      </c>
      <c r="K648" s="68">
        <f t="shared" si="94"/>
        <v>0.62448600520633357</v>
      </c>
      <c r="L648" s="44">
        <f t="shared" si="95"/>
        <v>86361</v>
      </c>
      <c r="M648" s="67">
        <f t="shared" si="96"/>
        <v>0.61247892483946431</v>
      </c>
      <c r="N648" t="str">
        <f t="shared" si="97"/>
        <v xml:space="preserve"> </v>
      </c>
      <c r="O648" s="44">
        <f t="shared" si="98"/>
        <v>86361</v>
      </c>
    </row>
    <row r="649" spans="1:15" x14ac:dyDescent="0.3">
      <c r="A649" s="46" t="s">
        <v>1367</v>
      </c>
      <c r="B649" t="s">
        <v>2076</v>
      </c>
      <c r="C649" s="44">
        <v>172500</v>
      </c>
      <c r="D649" s="44">
        <v>1021076</v>
      </c>
      <c r="E649" s="44">
        <f t="shared" si="90"/>
        <v>1021076</v>
      </c>
      <c r="F649" s="44">
        <v>709085</v>
      </c>
      <c r="G649" s="44">
        <v>651461</v>
      </c>
      <c r="H649" s="44">
        <f t="shared" si="91"/>
        <v>651461</v>
      </c>
      <c r="I649" s="44">
        <f t="shared" si="92"/>
        <v>709085</v>
      </c>
      <c r="J649" s="68">
        <f t="shared" si="93"/>
        <v>1</v>
      </c>
      <c r="K649" s="68">
        <f t="shared" si="94"/>
        <v>1</v>
      </c>
      <c r="L649" s="44">
        <f t="shared" si="95"/>
        <v>369615</v>
      </c>
      <c r="M649" s="67">
        <f t="shared" si="96"/>
        <v>1</v>
      </c>
      <c r="N649">
        <f t="shared" si="97"/>
        <v>999</v>
      </c>
      <c r="O649" s="44">
        <f t="shared" si="98"/>
        <v>848576</v>
      </c>
    </row>
    <row r="650" spans="1:15" x14ac:dyDescent="0.3">
      <c r="A650" s="46" t="s">
        <v>1383</v>
      </c>
      <c r="B650" t="s">
        <v>2691</v>
      </c>
      <c r="C650" s="44">
        <v>4001937</v>
      </c>
      <c r="D650" s="44">
        <v>4560311</v>
      </c>
      <c r="E650" s="44">
        <f t="shared" si="90"/>
        <v>4560311</v>
      </c>
      <c r="F650" s="44">
        <v>2761877</v>
      </c>
      <c r="G650" s="44">
        <v>2415711</v>
      </c>
      <c r="H650" s="44">
        <f t="shared" si="91"/>
        <v>4001937</v>
      </c>
      <c r="I650" s="44">
        <f t="shared" si="92"/>
        <v>4001937</v>
      </c>
      <c r="J650" s="68">
        <f t="shared" si="93"/>
        <v>1</v>
      </c>
      <c r="K650" s="68">
        <f t="shared" si="94"/>
        <v>0.69013505210102011</v>
      </c>
      <c r="L650" s="44">
        <f t="shared" si="95"/>
        <v>558374</v>
      </c>
      <c r="M650" s="67">
        <f t="shared" si="96"/>
        <v>0.60363543953840348</v>
      </c>
      <c r="N650" t="str">
        <f t="shared" si="97"/>
        <v xml:space="preserve"> </v>
      </c>
      <c r="O650" s="44">
        <f t="shared" si="98"/>
        <v>558374</v>
      </c>
    </row>
    <row r="651" spans="1:15" x14ac:dyDescent="0.3">
      <c r="A651" s="46" t="s">
        <v>1365</v>
      </c>
      <c r="B651" t="s">
        <v>2692</v>
      </c>
      <c r="C651" s="44">
        <v>5752691</v>
      </c>
      <c r="D651" s="44">
        <v>4650995</v>
      </c>
      <c r="E651" s="44">
        <f t="shared" si="90"/>
        <v>5752691</v>
      </c>
      <c r="F651" s="44">
        <v>3468165</v>
      </c>
      <c r="G651" s="44">
        <v>3234227</v>
      </c>
      <c r="H651" s="44">
        <f t="shared" si="91"/>
        <v>5752691</v>
      </c>
      <c r="I651" s="44">
        <f t="shared" si="92"/>
        <v>5752691</v>
      </c>
      <c r="J651" s="68">
        <f t="shared" si="93"/>
        <v>0.80849032218139305</v>
      </c>
      <c r="K651" s="68">
        <f t="shared" si="94"/>
        <v>0.60287698400626766</v>
      </c>
      <c r="L651" s="44">
        <f t="shared" si="95"/>
        <v>0</v>
      </c>
      <c r="M651" s="67">
        <f t="shared" si="96"/>
        <v>0.56221114605321232</v>
      </c>
      <c r="N651" t="str">
        <f t="shared" si="97"/>
        <v xml:space="preserve"> </v>
      </c>
      <c r="O651" s="44">
        <f t="shared" si="98"/>
        <v>0</v>
      </c>
    </row>
    <row r="652" spans="1:15" x14ac:dyDescent="0.3">
      <c r="A652" s="46" t="s">
        <v>1353</v>
      </c>
      <c r="B652" t="s">
        <v>2693</v>
      </c>
      <c r="C652" s="44">
        <v>78359912</v>
      </c>
      <c r="D652" s="44">
        <v>87891023</v>
      </c>
      <c r="E652" s="44">
        <f t="shared" si="90"/>
        <v>87891023</v>
      </c>
      <c r="F652" s="44">
        <v>78652777</v>
      </c>
      <c r="G652" s="44">
        <v>75989804</v>
      </c>
      <c r="H652" s="44">
        <f t="shared" si="91"/>
        <v>78359912</v>
      </c>
      <c r="I652" s="44">
        <f t="shared" si="92"/>
        <v>78652777</v>
      </c>
      <c r="J652" s="68">
        <f t="shared" si="93"/>
        <v>1</v>
      </c>
      <c r="K652" s="68">
        <f t="shared" si="94"/>
        <v>1</v>
      </c>
      <c r="L652" s="44">
        <f t="shared" si="95"/>
        <v>9531111</v>
      </c>
      <c r="M652" s="67">
        <f t="shared" si="96"/>
        <v>0.96975356480747454</v>
      </c>
      <c r="N652" t="str">
        <f t="shared" si="97"/>
        <v xml:space="preserve"> </v>
      </c>
      <c r="O652" s="44">
        <f t="shared" si="98"/>
        <v>9531111</v>
      </c>
    </row>
    <row r="653" spans="1:15" x14ac:dyDescent="0.3">
      <c r="A653" s="46" t="s">
        <v>1323</v>
      </c>
      <c r="B653" t="s">
        <v>2694</v>
      </c>
      <c r="C653" s="44">
        <v>2645622</v>
      </c>
      <c r="D653" s="44">
        <v>5567905</v>
      </c>
      <c r="E653" s="44">
        <f t="shared" si="90"/>
        <v>5567905</v>
      </c>
      <c r="F653" s="44">
        <v>4169448</v>
      </c>
      <c r="G653" s="44">
        <v>3912755</v>
      </c>
      <c r="H653" s="44">
        <f t="shared" si="91"/>
        <v>3912755</v>
      </c>
      <c r="I653" s="44">
        <f t="shared" si="92"/>
        <v>4169448</v>
      </c>
      <c r="J653" s="68">
        <f t="shared" si="93"/>
        <v>1</v>
      </c>
      <c r="K653" s="68">
        <f t="shared" si="94"/>
        <v>1</v>
      </c>
      <c r="L653" s="44">
        <f t="shared" si="95"/>
        <v>1655150</v>
      </c>
      <c r="M653" s="67">
        <f t="shared" si="96"/>
        <v>1</v>
      </c>
      <c r="N653">
        <f t="shared" si="97"/>
        <v>999</v>
      </c>
      <c r="O653" s="44">
        <f t="shared" si="98"/>
        <v>2922283</v>
      </c>
    </row>
    <row r="654" spans="1:15" x14ac:dyDescent="0.3">
      <c r="A654" s="46" t="s">
        <v>1355</v>
      </c>
      <c r="B654" t="s">
        <v>2695</v>
      </c>
      <c r="C654" s="44">
        <v>52196513</v>
      </c>
      <c r="D654" s="44">
        <v>37126471</v>
      </c>
      <c r="E654" s="44">
        <f t="shared" si="90"/>
        <v>52196513</v>
      </c>
      <c r="F654" s="44">
        <v>29931599</v>
      </c>
      <c r="G654" s="44">
        <v>29190007</v>
      </c>
      <c r="H654" s="44">
        <f t="shared" si="91"/>
        <v>52196513</v>
      </c>
      <c r="I654" s="44">
        <f t="shared" si="92"/>
        <v>52196513</v>
      </c>
      <c r="J654" s="68">
        <f t="shared" si="93"/>
        <v>0.71128259085046541</v>
      </c>
      <c r="K654" s="68">
        <f t="shared" si="94"/>
        <v>0.57344058596404701</v>
      </c>
      <c r="L654" s="44">
        <f t="shared" si="95"/>
        <v>0</v>
      </c>
      <c r="M654" s="67">
        <f t="shared" si="96"/>
        <v>0.55923289358428985</v>
      </c>
      <c r="N654" t="str">
        <f t="shared" si="97"/>
        <v xml:space="preserve"> </v>
      </c>
      <c r="O654" s="44">
        <f t="shared" si="98"/>
        <v>0</v>
      </c>
    </row>
    <row r="655" spans="1:15" x14ac:dyDescent="0.3">
      <c r="A655" s="46" t="s">
        <v>1321</v>
      </c>
      <c r="B655" t="s">
        <v>2696</v>
      </c>
      <c r="C655" s="44">
        <v>1347000</v>
      </c>
      <c r="D655" s="44">
        <v>3627463</v>
      </c>
      <c r="E655" s="44">
        <f t="shared" si="90"/>
        <v>3627463</v>
      </c>
      <c r="F655" s="44">
        <v>2196635</v>
      </c>
      <c r="G655" s="44">
        <v>2033022</v>
      </c>
      <c r="H655" s="44">
        <f t="shared" si="91"/>
        <v>2033022</v>
      </c>
      <c r="I655" s="44">
        <f t="shared" si="92"/>
        <v>2196635</v>
      </c>
      <c r="J655" s="68">
        <f t="shared" si="93"/>
        <v>1</v>
      </c>
      <c r="K655" s="68">
        <f t="shared" si="94"/>
        <v>1</v>
      </c>
      <c r="L655" s="44">
        <f t="shared" si="95"/>
        <v>1594441</v>
      </c>
      <c r="M655" s="67">
        <f t="shared" si="96"/>
        <v>1</v>
      </c>
      <c r="N655">
        <f t="shared" si="97"/>
        <v>999</v>
      </c>
      <c r="O655" s="44">
        <f t="shared" si="98"/>
        <v>2280463</v>
      </c>
    </row>
    <row r="656" spans="1:15" x14ac:dyDescent="0.3">
      <c r="A656" s="46" t="s">
        <v>1357</v>
      </c>
      <c r="B656" t="s">
        <v>2697</v>
      </c>
      <c r="C656" s="44">
        <v>822656</v>
      </c>
      <c r="D656" s="44">
        <v>2144648</v>
      </c>
      <c r="E656" s="44">
        <f t="shared" si="90"/>
        <v>2144648</v>
      </c>
      <c r="F656" s="44">
        <v>1446098</v>
      </c>
      <c r="G656" s="44">
        <v>1374552</v>
      </c>
      <c r="H656" s="44">
        <f t="shared" si="91"/>
        <v>1374552</v>
      </c>
      <c r="I656" s="44">
        <f t="shared" si="92"/>
        <v>1446098</v>
      </c>
      <c r="J656" s="68">
        <f t="shared" si="93"/>
        <v>1</v>
      </c>
      <c r="K656" s="68">
        <f t="shared" si="94"/>
        <v>1</v>
      </c>
      <c r="L656" s="44">
        <f t="shared" si="95"/>
        <v>770096</v>
      </c>
      <c r="M656" s="67">
        <f t="shared" si="96"/>
        <v>1</v>
      </c>
      <c r="N656">
        <f t="shared" si="97"/>
        <v>999</v>
      </c>
      <c r="O656" s="44">
        <f t="shared" si="98"/>
        <v>1321992</v>
      </c>
    </row>
    <row r="657" spans="1:15" x14ac:dyDescent="0.3">
      <c r="A657" s="46" t="s">
        <v>1359</v>
      </c>
      <c r="B657" t="s">
        <v>2698</v>
      </c>
      <c r="C657" s="44">
        <v>31414612</v>
      </c>
      <c r="D657" s="44">
        <v>18248437</v>
      </c>
      <c r="E657" s="44">
        <f t="shared" si="90"/>
        <v>31414612</v>
      </c>
      <c r="F657" s="44">
        <v>15092898</v>
      </c>
      <c r="G657" s="44">
        <v>14355885</v>
      </c>
      <c r="H657" s="44">
        <f t="shared" si="91"/>
        <v>31414612</v>
      </c>
      <c r="I657" s="44">
        <f t="shared" si="92"/>
        <v>31414612</v>
      </c>
      <c r="J657" s="68">
        <f t="shared" si="93"/>
        <v>0.58089009662127933</v>
      </c>
      <c r="K657" s="68">
        <f t="shared" si="94"/>
        <v>0.48044196757865415</v>
      </c>
      <c r="L657" s="44">
        <f t="shared" si="95"/>
        <v>0</v>
      </c>
      <c r="M657" s="67">
        <f t="shared" si="96"/>
        <v>0.45698113349291086</v>
      </c>
      <c r="N657" t="str">
        <f t="shared" si="97"/>
        <v xml:space="preserve"> </v>
      </c>
      <c r="O657" s="44">
        <f t="shared" si="98"/>
        <v>0</v>
      </c>
    </row>
    <row r="658" spans="1:15" x14ac:dyDescent="0.3">
      <c r="A658" s="46" t="s">
        <v>1317</v>
      </c>
      <c r="B658" t="s">
        <v>2085</v>
      </c>
      <c r="C658" s="44">
        <v>1074622</v>
      </c>
      <c r="D658" s="44">
        <v>3091941</v>
      </c>
      <c r="E658" s="44">
        <f t="shared" si="90"/>
        <v>3091941</v>
      </c>
      <c r="F658" s="44">
        <v>1908369</v>
      </c>
      <c r="G658" s="44">
        <v>1548086</v>
      </c>
      <c r="H658" s="44">
        <f t="shared" si="91"/>
        <v>1548086</v>
      </c>
      <c r="I658" s="44">
        <f t="shared" si="92"/>
        <v>1908369</v>
      </c>
      <c r="J658" s="68">
        <f t="shared" si="93"/>
        <v>1</v>
      </c>
      <c r="K658" s="68">
        <f t="shared" si="94"/>
        <v>1</v>
      </c>
      <c r="L658" s="44">
        <f t="shared" si="95"/>
        <v>1543855</v>
      </c>
      <c r="M658" s="67">
        <f t="shared" si="96"/>
        <v>1</v>
      </c>
      <c r="N658">
        <f t="shared" si="97"/>
        <v>999</v>
      </c>
      <c r="O658" s="44">
        <f t="shared" si="98"/>
        <v>2017319</v>
      </c>
    </row>
    <row r="659" spans="1:15" x14ac:dyDescent="0.3">
      <c r="A659" s="46" t="s">
        <v>1361</v>
      </c>
      <c r="B659" t="s">
        <v>2699</v>
      </c>
      <c r="C659" s="44">
        <v>43299156</v>
      </c>
      <c r="D659" s="44">
        <v>36788819</v>
      </c>
      <c r="E659" s="44">
        <f t="shared" si="90"/>
        <v>43299156</v>
      </c>
      <c r="F659" s="44">
        <v>33718067</v>
      </c>
      <c r="G659" s="44">
        <v>32546434</v>
      </c>
      <c r="H659" s="44">
        <f t="shared" si="91"/>
        <v>43299156</v>
      </c>
      <c r="I659" s="44">
        <f t="shared" si="92"/>
        <v>43299156</v>
      </c>
      <c r="J659" s="68">
        <f t="shared" si="93"/>
        <v>0.84964286601798888</v>
      </c>
      <c r="K659" s="68">
        <f t="shared" si="94"/>
        <v>0.7787234236159245</v>
      </c>
      <c r="L659" s="44">
        <f t="shared" si="95"/>
        <v>0</v>
      </c>
      <c r="M659" s="67">
        <f t="shared" si="96"/>
        <v>0.75166439733836843</v>
      </c>
      <c r="N659" t="str">
        <f t="shared" si="97"/>
        <v xml:space="preserve"> </v>
      </c>
      <c r="O659" s="44">
        <f t="shared" si="98"/>
        <v>0</v>
      </c>
    </row>
    <row r="660" spans="1:15" x14ac:dyDescent="0.3">
      <c r="A660" s="46" t="s">
        <v>1363</v>
      </c>
      <c r="B660" t="s">
        <v>2700</v>
      </c>
      <c r="C660" s="44">
        <v>6590904</v>
      </c>
      <c r="D660" s="44">
        <v>5452526</v>
      </c>
      <c r="E660" s="44">
        <f t="shared" si="90"/>
        <v>6590904</v>
      </c>
      <c r="F660" s="44">
        <v>3736137</v>
      </c>
      <c r="G660" s="44">
        <v>3510844</v>
      </c>
      <c r="H660" s="44">
        <f t="shared" si="91"/>
        <v>6590904</v>
      </c>
      <c r="I660" s="44">
        <f t="shared" si="92"/>
        <v>6590904</v>
      </c>
      <c r="J660" s="68">
        <f t="shared" si="93"/>
        <v>0.82728044589937888</v>
      </c>
      <c r="K660" s="68">
        <f t="shared" si="94"/>
        <v>0.56686260336973504</v>
      </c>
      <c r="L660" s="44">
        <f t="shared" si="95"/>
        <v>0</v>
      </c>
      <c r="M660" s="67">
        <f t="shared" si="96"/>
        <v>0.5326801907598715</v>
      </c>
      <c r="N660" t="str">
        <f t="shared" si="97"/>
        <v xml:space="preserve"> </v>
      </c>
      <c r="O660" s="44">
        <f t="shared" si="98"/>
        <v>0</v>
      </c>
    </row>
    <row r="661" spans="1:15" x14ac:dyDescent="0.3">
      <c r="A661" s="46" t="s">
        <v>1371</v>
      </c>
      <c r="B661" t="s">
        <v>2701</v>
      </c>
      <c r="C661" s="44">
        <v>1793500</v>
      </c>
      <c r="D661" s="44">
        <v>2866181</v>
      </c>
      <c r="E661" s="44">
        <f t="shared" si="90"/>
        <v>2866181</v>
      </c>
      <c r="F661" s="44">
        <v>2176833</v>
      </c>
      <c r="G661" s="44">
        <v>2113181</v>
      </c>
      <c r="H661" s="44">
        <f t="shared" si="91"/>
        <v>2113181</v>
      </c>
      <c r="I661" s="44">
        <f t="shared" si="92"/>
        <v>2176833</v>
      </c>
      <c r="J661" s="68">
        <f t="shared" si="93"/>
        <v>1</v>
      </c>
      <c r="K661" s="68">
        <f t="shared" si="94"/>
        <v>1</v>
      </c>
      <c r="L661" s="44">
        <f t="shared" si="95"/>
        <v>753000</v>
      </c>
      <c r="M661" s="67">
        <f t="shared" si="96"/>
        <v>1</v>
      </c>
      <c r="N661">
        <f t="shared" si="97"/>
        <v>999</v>
      </c>
      <c r="O661" s="44">
        <f t="shared" si="98"/>
        <v>1072681</v>
      </c>
    </row>
    <row r="662" spans="1:15" x14ac:dyDescent="0.3">
      <c r="A662" s="46" t="s">
        <v>1373</v>
      </c>
      <c r="B662" t="s">
        <v>2702</v>
      </c>
      <c r="C662" s="44">
        <v>3266058</v>
      </c>
      <c r="D662" s="44">
        <v>2108009</v>
      </c>
      <c r="E662" s="44">
        <f t="shared" si="90"/>
        <v>3266058</v>
      </c>
      <c r="F662" s="44">
        <v>1704801</v>
      </c>
      <c r="G662" s="44">
        <v>1650999</v>
      </c>
      <c r="H662" s="44">
        <f t="shared" si="91"/>
        <v>3266058</v>
      </c>
      <c r="I662" s="44">
        <f t="shared" si="92"/>
        <v>3266058</v>
      </c>
      <c r="J662" s="68">
        <f t="shared" si="93"/>
        <v>0.64542913812308289</v>
      </c>
      <c r="K662" s="68">
        <f t="shared" si="94"/>
        <v>0.52197511495509263</v>
      </c>
      <c r="L662" s="44">
        <f t="shared" si="95"/>
        <v>0</v>
      </c>
      <c r="M662" s="67">
        <f t="shared" si="96"/>
        <v>0.50550204558522838</v>
      </c>
      <c r="N662" t="str">
        <f t="shared" si="97"/>
        <v xml:space="preserve"> </v>
      </c>
      <c r="O662" s="44">
        <f t="shared" si="98"/>
        <v>0</v>
      </c>
    </row>
    <row r="663" spans="1:15" x14ac:dyDescent="0.3">
      <c r="A663" s="46" t="s">
        <v>1369</v>
      </c>
      <c r="B663" t="s">
        <v>2703</v>
      </c>
      <c r="C663" s="44">
        <v>45600349</v>
      </c>
      <c r="D663" s="44">
        <v>25934920</v>
      </c>
      <c r="E663" s="44">
        <f t="shared" si="90"/>
        <v>45600349</v>
      </c>
      <c r="F663" s="44">
        <v>23100379</v>
      </c>
      <c r="G663" s="44">
        <v>21642458</v>
      </c>
      <c r="H663" s="44">
        <f t="shared" si="91"/>
        <v>45600349</v>
      </c>
      <c r="I663" s="44">
        <f t="shared" si="92"/>
        <v>45600349</v>
      </c>
      <c r="J663" s="68">
        <f t="shared" si="93"/>
        <v>0.56874389272766313</v>
      </c>
      <c r="K663" s="68">
        <f t="shared" si="94"/>
        <v>0.50658338163157479</v>
      </c>
      <c r="L663" s="44">
        <f t="shared" si="95"/>
        <v>0</v>
      </c>
      <c r="M663" s="67">
        <f t="shared" si="96"/>
        <v>0.47461167457292924</v>
      </c>
      <c r="N663" t="str">
        <f t="shared" si="97"/>
        <v xml:space="preserve"> </v>
      </c>
      <c r="O663" s="44">
        <f t="shared" si="98"/>
        <v>0</v>
      </c>
    </row>
    <row r="664" spans="1:15" x14ac:dyDescent="0.3">
      <c r="A664" s="46" t="s">
        <v>1315</v>
      </c>
      <c r="B664" t="s">
        <v>2091</v>
      </c>
      <c r="C664" s="44">
        <v>2540169</v>
      </c>
      <c r="D664" s="44">
        <v>2079338</v>
      </c>
      <c r="E664" s="44">
        <f t="shared" si="90"/>
        <v>2540169</v>
      </c>
      <c r="F664" s="44">
        <v>1459433</v>
      </c>
      <c r="G664" s="44">
        <v>1437769</v>
      </c>
      <c r="H664" s="44">
        <f t="shared" si="91"/>
        <v>2540169</v>
      </c>
      <c r="I664" s="44">
        <f t="shared" si="92"/>
        <v>2540169</v>
      </c>
      <c r="J664" s="68">
        <f t="shared" si="93"/>
        <v>0.81858254313000434</v>
      </c>
      <c r="K664" s="68">
        <f t="shared" si="94"/>
        <v>0.574541693879423</v>
      </c>
      <c r="L664" s="44">
        <f t="shared" si="95"/>
        <v>0</v>
      </c>
      <c r="M664" s="67">
        <f t="shared" si="96"/>
        <v>0.56601312747301458</v>
      </c>
      <c r="N664" t="str">
        <f t="shared" si="97"/>
        <v xml:space="preserve"> </v>
      </c>
      <c r="O664" s="44">
        <f t="shared" si="98"/>
        <v>0</v>
      </c>
    </row>
    <row r="665" spans="1:15" x14ac:dyDescent="0.3">
      <c r="A665" s="46" t="s">
        <v>1375</v>
      </c>
      <c r="B665" t="s">
        <v>2704</v>
      </c>
      <c r="C665" s="44">
        <v>2621000</v>
      </c>
      <c r="D665" s="44">
        <v>4432626</v>
      </c>
      <c r="E665" s="44">
        <f t="shared" si="90"/>
        <v>4432626</v>
      </c>
      <c r="F665" s="44">
        <v>3563918</v>
      </c>
      <c r="G665" s="44">
        <v>3491710</v>
      </c>
      <c r="H665" s="44">
        <f t="shared" si="91"/>
        <v>3491710</v>
      </c>
      <c r="I665" s="44">
        <f t="shared" si="92"/>
        <v>3563918</v>
      </c>
      <c r="J665" s="68">
        <f t="shared" si="93"/>
        <v>1</v>
      </c>
      <c r="K665" s="68">
        <f t="shared" si="94"/>
        <v>1</v>
      </c>
      <c r="L665" s="44">
        <f t="shared" si="95"/>
        <v>940916</v>
      </c>
      <c r="M665" s="67">
        <f t="shared" si="96"/>
        <v>1</v>
      </c>
      <c r="N665">
        <f t="shared" si="97"/>
        <v>999</v>
      </c>
      <c r="O665" s="44">
        <f t="shared" si="98"/>
        <v>1811626</v>
      </c>
    </row>
    <row r="666" spans="1:15" x14ac:dyDescent="0.3">
      <c r="A666" s="46" t="s">
        <v>1377</v>
      </c>
      <c r="B666" t="s">
        <v>2705</v>
      </c>
      <c r="C666" s="44">
        <v>8518084</v>
      </c>
      <c r="D666" s="44">
        <v>6308355</v>
      </c>
      <c r="E666" s="44">
        <f t="shared" si="90"/>
        <v>8518084</v>
      </c>
      <c r="F666" s="44">
        <v>5055395</v>
      </c>
      <c r="G666" s="44">
        <v>4834105</v>
      </c>
      <c r="H666" s="44">
        <f t="shared" si="91"/>
        <v>8518084</v>
      </c>
      <c r="I666" s="44">
        <f t="shared" si="92"/>
        <v>8518084</v>
      </c>
      <c r="J666" s="68">
        <f t="shared" si="93"/>
        <v>0.74058379795268514</v>
      </c>
      <c r="K666" s="68">
        <f t="shared" si="94"/>
        <v>0.59348968617825326</v>
      </c>
      <c r="L666" s="44">
        <f t="shared" si="95"/>
        <v>0</v>
      </c>
      <c r="M666" s="67">
        <f t="shared" si="96"/>
        <v>0.56751083929202861</v>
      </c>
      <c r="N666" t="str">
        <f t="shared" si="97"/>
        <v xml:space="preserve"> </v>
      </c>
      <c r="O666" s="44">
        <f t="shared" si="98"/>
        <v>0</v>
      </c>
    </row>
    <row r="667" spans="1:15" x14ac:dyDescent="0.3">
      <c r="A667" s="46" t="s">
        <v>1385</v>
      </c>
      <c r="B667" t="s">
        <v>2706</v>
      </c>
      <c r="C667" s="44">
        <v>28178237</v>
      </c>
      <c r="D667" s="44">
        <v>20299705</v>
      </c>
      <c r="E667" s="44">
        <f t="shared" si="90"/>
        <v>28178237</v>
      </c>
      <c r="F667" s="44">
        <v>15696437</v>
      </c>
      <c r="G667" s="44">
        <v>15373370</v>
      </c>
      <c r="H667" s="44">
        <f t="shared" si="91"/>
        <v>28178237</v>
      </c>
      <c r="I667" s="44">
        <f t="shared" si="92"/>
        <v>28178237</v>
      </c>
      <c r="J667" s="68">
        <f t="shared" si="93"/>
        <v>0.72040365761704683</v>
      </c>
      <c r="K667" s="68">
        <f t="shared" si="94"/>
        <v>0.55704113071374906</v>
      </c>
      <c r="L667" s="44">
        <f t="shared" si="95"/>
        <v>0</v>
      </c>
      <c r="M667" s="67">
        <f t="shared" si="96"/>
        <v>0.54557600605034307</v>
      </c>
      <c r="N667" t="str">
        <f t="shared" si="97"/>
        <v xml:space="preserve"> </v>
      </c>
      <c r="O667" s="44">
        <f t="shared" si="98"/>
        <v>0</v>
      </c>
    </row>
    <row r="668" spans="1:15" x14ac:dyDescent="0.3">
      <c r="A668" s="46" t="s">
        <v>1387</v>
      </c>
      <c r="B668" t="s">
        <v>2707</v>
      </c>
      <c r="C668" s="44">
        <v>265821009</v>
      </c>
      <c r="D668" s="44">
        <v>259110562</v>
      </c>
      <c r="E668" s="44">
        <f t="shared" si="90"/>
        <v>265821009</v>
      </c>
      <c r="F668" s="44">
        <v>221739751</v>
      </c>
      <c r="G668" s="44">
        <v>213738219</v>
      </c>
      <c r="H668" s="44">
        <f t="shared" si="91"/>
        <v>265821009</v>
      </c>
      <c r="I668" s="44">
        <f t="shared" si="92"/>
        <v>265821009</v>
      </c>
      <c r="J668" s="68">
        <f t="shared" si="93"/>
        <v>0.97475576883390735</v>
      </c>
      <c r="K668" s="68">
        <f t="shared" si="94"/>
        <v>0.83416939779955468</v>
      </c>
      <c r="L668" s="44">
        <f t="shared" si="95"/>
        <v>0</v>
      </c>
      <c r="M668" s="67">
        <f t="shared" si="96"/>
        <v>0.80406819537728869</v>
      </c>
      <c r="N668" t="str">
        <f t="shared" si="97"/>
        <v xml:space="preserve"> </v>
      </c>
      <c r="O668" s="44">
        <f t="shared" si="98"/>
        <v>0</v>
      </c>
    </row>
    <row r="669" spans="1:15" x14ac:dyDescent="0.3">
      <c r="A669" s="46" t="s">
        <v>1347</v>
      </c>
      <c r="B669" t="s">
        <v>2708</v>
      </c>
      <c r="C669" s="44">
        <v>30313682</v>
      </c>
      <c r="D669" s="44">
        <v>30982133</v>
      </c>
      <c r="E669" s="44">
        <f t="shared" si="90"/>
        <v>30982133</v>
      </c>
      <c r="F669" s="44">
        <v>24979552</v>
      </c>
      <c r="G669" s="44">
        <v>24510251</v>
      </c>
      <c r="H669" s="44">
        <f t="shared" si="91"/>
        <v>30313682</v>
      </c>
      <c r="I669" s="44">
        <f t="shared" si="92"/>
        <v>30313682</v>
      </c>
      <c r="J669" s="68">
        <f t="shared" si="93"/>
        <v>1</v>
      </c>
      <c r="K669" s="68">
        <f t="shared" si="94"/>
        <v>0.82403556255554833</v>
      </c>
      <c r="L669" s="44">
        <f t="shared" si="95"/>
        <v>668451</v>
      </c>
      <c r="M669" s="67">
        <f t="shared" si="96"/>
        <v>0.80855407139258106</v>
      </c>
      <c r="N669" t="str">
        <f t="shared" si="97"/>
        <v xml:space="preserve"> </v>
      </c>
      <c r="O669" s="44">
        <f t="shared" si="98"/>
        <v>668451</v>
      </c>
    </row>
    <row r="670" spans="1:15" x14ac:dyDescent="0.3">
      <c r="A670" s="46" t="s">
        <v>1389</v>
      </c>
      <c r="B670" t="s">
        <v>2709</v>
      </c>
      <c r="C670" s="44">
        <v>11546712</v>
      </c>
      <c r="D670" s="44">
        <v>11523148</v>
      </c>
      <c r="E670" s="44">
        <f t="shared" si="90"/>
        <v>11546712</v>
      </c>
      <c r="F670" s="44">
        <v>9263304</v>
      </c>
      <c r="G670" s="44">
        <v>9119194</v>
      </c>
      <c r="H670" s="44">
        <f t="shared" si="91"/>
        <v>11546712</v>
      </c>
      <c r="I670" s="44">
        <f t="shared" si="92"/>
        <v>11546712</v>
      </c>
      <c r="J670" s="68">
        <f t="shared" si="93"/>
        <v>0.9979592458874873</v>
      </c>
      <c r="K670" s="68">
        <f t="shared" si="94"/>
        <v>0.80224604199013538</v>
      </c>
      <c r="L670" s="44">
        <f t="shared" si="95"/>
        <v>0</v>
      </c>
      <c r="M670" s="67">
        <f t="shared" si="96"/>
        <v>0.78976543279160338</v>
      </c>
      <c r="N670" t="str">
        <f t="shared" si="97"/>
        <v xml:space="preserve"> </v>
      </c>
      <c r="O670" s="44">
        <f t="shared" si="98"/>
        <v>0</v>
      </c>
    </row>
    <row r="671" spans="1:15" x14ac:dyDescent="0.3">
      <c r="A671" s="46" t="s">
        <v>1392</v>
      </c>
      <c r="B671" t="s">
        <v>2710</v>
      </c>
      <c r="C671" s="44">
        <v>11130658</v>
      </c>
      <c r="D671" s="44">
        <v>14149660</v>
      </c>
      <c r="E671" s="44">
        <f t="shared" si="90"/>
        <v>14149660</v>
      </c>
      <c r="F671" s="44">
        <v>12518722</v>
      </c>
      <c r="G671" s="44">
        <v>12282446</v>
      </c>
      <c r="H671" s="44">
        <f t="shared" si="91"/>
        <v>12282446</v>
      </c>
      <c r="I671" s="44">
        <f t="shared" si="92"/>
        <v>12518722</v>
      </c>
      <c r="J671" s="68">
        <f t="shared" si="93"/>
        <v>1</v>
      </c>
      <c r="K671" s="68">
        <f t="shared" si="94"/>
        <v>1</v>
      </c>
      <c r="L671" s="44">
        <f t="shared" si="95"/>
        <v>1867214</v>
      </c>
      <c r="M671" s="67">
        <f t="shared" si="96"/>
        <v>1</v>
      </c>
      <c r="N671">
        <f t="shared" si="97"/>
        <v>999</v>
      </c>
      <c r="O671" s="44">
        <f t="shared" si="98"/>
        <v>3019002</v>
      </c>
    </row>
    <row r="672" spans="1:15" x14ac:dyDescent="0.3">
      <c r="A672" s="46" t="s">
        <v>1394</v>
      </c>
      <c r="B672" t="s">
        <v>2711</v>
      </c>
      <c r="C672" s="44">
        <v>11403685</v>
      </c>
      <c r="D672" s="44">
        <v>12250522</v>
      </c>
      <c r="E672" s="44">
        <f t="shared" si="90"/>
        <v>12250522</v>
      </c>
      <c r="F672" s="44">
        <v>11122104</v>
      </c>
      <c r="G672" s="44">
        <v>10849775</v>
      </c>
      <c r="H672" s="44">
        <f t="shared" si="91"/>
        <v>11403685</v>
      </c>
      <c r="I672" s="44">
        <f t="shared" si="92"/>
        <v>11403685</v>
      </c>
      <c r="J672" s="68">
        <f t="shared" si="93"/>
        <v>1</v>
      </c>
      <c r="K672" s="68">
        <f t="shared" si="94"/>
        <v>0.97530789389570127</v>
      </c>
      <c r="L672" s="44">
        <f t="shared" si="95"/>
        <v>846837</v>
      </c>
      <c r="M672" s="67">
        <f t="shared" si="96"/>
        <v>0.95142710448420842</v>
      </c>
      <c r="N672" t="str">
        <f t="shared" si="97"/>
        <v xml:space="preserve"> </v>
      </c>
      <c r="O672" s="44">
        <f t="shared" si="98"/>
        <v>846837</v>
      </c>
    </row>
    <row r="673" spans="1:15" x14ac:dyDescent="0.3">
      <c r="A673" s="46" t="s">
        <v>1400</v>
      </c>
      <c r="B673" t="s">
        <v>2712</v>
      </c>
      <c r="C673" s="44">
        <v>633400</v>
      </c>
      <c r="D673" s="44">
        <v>1944059</v>
      </c>
      <c r="E673" s="44">
        <f t="shared" si="90"/>
        <v>1944059</v>
      </c>
      <c r="F673" s="44">
        <v>1668828</v>
      </c>
      <c r="G673" s="44">
        <v>1663988</v>
      </c>
      <c r="H673" s="44">
        <f t="shared" si="91"/>
        <v>1663988</v>
      </c>
      <c r="I673" s="44">
        <f t="shared" si="92"/>
        <v>1668828</v>
      </c>
      <c r="J673" s="68">
        <f t="shared" si="93"/>
        <v>1</v>
      </c>
      <c r="K673" s="68">
        <f t="shared" si="94"/>
        <v>1</v>
      </c>
      <c r="L673" s="44">
        <f t="shared" si="95"/>
        <v>280071</v>
      </c>
      <c r="M673" s="67">
        <f t="shared" si="96"/>
        <v>1</v>
      </c>
      <c r="N673">
        <f t="shared" si="97"/>
        <v>999</v>
      </c>
      <c r="O673" s="44">
        <f t="shared" si="98"/>
        <v>1310659</v>
      </c>
    </row>
    <row r="674" spans="1:15" x14ac:dyDescent="0.3">
      <c r="A674" s="46" t="s">
        <v>1396</v>
      </c>
      <c r="B674" t="s">
        <v>2713</v>
      </c>
      <c r="C674" s="44">
        <v>7640297</v>
      </c>
      <c r="D674" s="44">
        <v>9091682</v>
      </c>
      <c r="E674" s="44">
        <f t="shared" si="90"/>
        <v>9091682</v>
      </c>
      <c r="F674" s="44">
        <v>7909124</v>
      </c>
      <c r="G674" s="44">
        <v>7739713</v>
      </c>
      <c r="H674" s="44">
        <f t="shared" si="91"/>
        <v>7739713</v>
      </c>
      <c r="I674" s="44">
        <f t="shared" si="92"/>
        <v>7909124</v>
      </c>
      <c r="J674" s="68">
        <f t="shared" si="93"/>
        <v>1</v>
      </c>
      <c r="K674" s="68">
        <f t="shared" si="94"/>
        <v>1</v>
      </c>
      <c r="L674" s="44">
        <f t="shared" si="95"/>
        <v>1351969</v>
      </c>
      <c r="M674" s="67">
        <f t="shared" si="96"/>
        <v>1</v>
      </c>
      <c r="N674">
        <f t="shared" si="97"/>
        <v>999</v>
      </c>
      <c r="O674" s="44">
        <f t="shared" si="98"/>
        <v>1451385</v>
      </c>
    </row>
    <row r="675" spans="1:15" x14ac:dyDescent="0.3">
      <c r="A675" s="46" t="s">
        <v>1398</v>
      </c>
      <c r="B675" t="s">
        <v>2714</v>
      </c>
      <c r="C675" s="44">
        <v>9038322</v>
      </c>
      <c r="D675" s="44">
        <v>9553729</v>
      </c>
      <c r="E675" s="44">
        <f t="shared" si="90"/>
        <v>9553729</v>
      </c>
      <c r="F675" s="44">
        <v>8157386</v>
      </c>
      <c r="G675" s="44">
        <v>7936463</v>
      </c>
      <c r="H675" s="44">
        <f t="shared" si="91"/>
        <v>9038322</v>
      </c>
      <c r="I675" s="44">
        <f t="shared" si="92"/>
        <v>9038322</v>
      </c>
      <c r="J675" s="68">
        <f t="shared" si="93"/>
        <v>1</v>
      </c>
      <c r="K675" s="68">
        <f t="shared" si="94"/>
        <v>0.9025332357045921</v>
      </c>
      <c r="L675" s="44">
        <f t="shared" si="95"/>
        <v>515407</v>
      </c>
      <c r="M675" s="67">
        <f t="shared" si="96"/>
        <v>0.87809031366662971</v>
      </c>
      <c r="N675" t="str">
        <f t="shared" si="97"/>
        <v xml:space="preserve"> </v>
      </c>
      <c r="O675" s="44">
        <f t="shared" si="98"/>
        <v>515407</v>
      </c>
    </row>
    <row r="676" spans="1:15" x14ac:dyDescent="0.3">
      <c r="A676" s="46" t="s">
        <v>1405</v>
      </c>
      <c r="B676" t="s">
        <v>2715</v>
      </c>
      <c r="C676" s="44">
        <v>7515490</v>
      </c>
      <c r="D676" s="44">
        <v>11609530</v>
      </c>
      <c r="E676" s="44">
        <f t="shared" si="90"/>
        <v>11609530</v>
      </c>
      <c r="F676" s="44">
        <v>10789603</v>
      </c>
      <c r="G676" s="44">
        <v>10679567</v>
      </c>
      <c r="H676" s="44">
        <f t="shared" si="91"/>
        <v>10679567</v>
      </c>
      <c r="I676" s="44">
        <f t="shared" si="92"/>
        <v>10789603</v>
      </c>
      <c r="J676" s="68">
        <f t="shared" si="93"/>
        <v>1</v>
      </c>
      <c r="K676" s="68">
        <f t="shared" si="94"/>
        <v>1</v>
      </c>
      <c r="L676" s="44">
        <f t="shared" si="95"/>
        <v>929963</v>
      </c>
      <c r="M676" s="67">
        <f t="shared" si="96"/>
        <v>1</v>
      </c>
      <c r="N676">
        <f t="shared" si="97"/>
        <v>999</v>
      </c>
      <c r="O676" s="44">
        <f t="shared" si="98"/>
        <v>4094040</v>
      </c>
    </row>
    <row r="677" spans="1:15" x14ac:dyDescent="0.3">
      <c r="A677" s="46" t="s">
        <v>1403</v>
      </c>
      <c r="B677" t="s">
        <v>2716</v>
      </c>
      <c r="C677" s="44">
        <v>7601575</v>
      </c>
      <c r="D677" s="44">
        <v>8762617</v>
      </c>
      <c r="E677" s="44">
        <f t="shared" si="90"/>
        <v>8762617</v>
      </c>
      <c r="F677" s="44">
        <v>8088987</v>
      </c>
      <c r="G677" s="44">
        <v>7914068</v>
      </c>
      <c r="H677" s="44">
        <f t="shared" si="91"/>
        <v>7914068</v>
      </c>
      <c r="I677" s="44">
        <f t="shared" si="92"/>
        <v>8088987</v>
      </c>
      <c r="J677" s="68">
        <f t="shared" si="93"/>
        <v>1</v>
      </c>
      <c r="K677" s="68">
        <f t="shared" si="94"/>
        <v>1</v>
      </c>
      <c r="L677" s="44">
        <f t="shared" si="95"/>
        <v>848549</v>
      </c>
      <c r="M677" s="67">
        <f t="shared" si="96"/>
        <v>1</v>
      </c>
      <c r="N677">
        <f t="shared" si="97"/>
        <v>999</v>
      </c>
      <c r="O677" s="44">
        <f t="shared" si="98"/>
        <v>1161042</v>
      </c>
    </row>
    <row r="678" spans="1:15" x14ac:dyDescent="0.3">
      <c r="A678" s="46" t="s">
        <v>1406</v>
      </c>
      <c r="B678" t="s">
        <v>2717</v>
      </c>
      <c r="C678" s="44">
        <v>21975110745</v>
      </c>
      <c r="D678" s="44">
        <v>20759305396</v>
      </c>
      <c r="E678" s="44">
        <f>SUM(E5:E677)</f>
        <v>22758323052</v>
      </c>
      <c r="F678" s="44">
        <v>18898465034</v>
      </c>
      <c r="G678" s="44">
        <f>SUM(G5:G677)</f>
        <v>18404769721</v>
      </c>
      <c r="H678" s="44">
        <f>SUM(H5:H677)</f>
        <v>22243550738</v>
      </c>
      <c r="I678" s="44">
        <f>SUM(I5:I677)</f>
        <v>22274708950</v>
      </c>
      <c r="J678" s="68">
        <f t="shared" si="93"/>
        <v>0.91216322699029762</v>
      </c>
      <c r="K678" s="68">
        <f t="shared" si="94"/>
        <v>0.84842702440787676</v>
      </c>
      <c r="L678" s="44">
        <f t="shared" si="95"/>
        <v>514772314</v>
      </c>
      <c r="M678" s="67">
        <f t="shared" si="96"/>
        <v>0.82742049314806654</v>
      </c>
      <c r="N678" t="str">
        <f t="shared" si="97"/>
        <v xml:space="preserve"> </v>
      </c>
      <c r="O678" t="s">
        <v>1419</v>
      </c>
    </row>
    <row r="679" spans="1:15" x14ac:dyDescent="0.3">
      <c r="C679" s="44"/>
      <c r="G679" s="44">
        <f>F678-G678</f>
        <v>493695313</v>
      </c>
      <c r="I679" s="44">
        <f>I678-H678</f>
        <v>31158212</v>
      </c>
    </row>
    <row r="680" spans="1:15" x14ac:dyDescent="0.3">
      <c r="A680" s="46"/>
      <c r="D680" s="44">
        <f>H678</f>
        <v>22243550738</v>
      </c>
      <c r="E680" s="44"/>
      <c r="G680" s="44">
        <v>10103177</v>
      </c>
      <c r="H680" s="44"/>
      <c r="J680" s="67">
        <v>1</v>
      </c>
      <c r="K680" s="67">
        <v>1</v>
      </c>
      <c r="N680" s="44">
        <f>SUM(L5:L677)</f>
        <v>514772314</v>
      </c>
      <c r="O680" s="44">
        <f>SUM(O5:O677)</f>
        <v>783212307</v>
      </c>
    </row>
    <row r="681" spans="1:15" x14ac:dyDescent="0.3">
      <c r="A681" s="46"/>
      <c r="D681" s="26">
        <f>D678</f>
        <v>20759305396</v>
      </c>
      <c r="E681" s="44"/>
      <c r="G681" s="44">
        <f>G679+G680</f>
        <v>503798490</v>
      </c>
      <c r="H681" s="44"/>
      <c r="J681">
        <f>COUNTIF(J5:J678,J680)</f>
        <v>428</v>
      </c>
      <c r="K681">
        <f>COUNTIF(K5:K678,K680)</f>
        <v>268</v>
      </c>
      <c r="N681" s="44">
        <f>O680-N680</f>
        <v>268439993</v>
      </c>
      <c r="O681">
        <f>COUNTIF(O5:O677,"&gt;0")</f>
        <v>428</v>
      </c>
    </row>
    <row r="682" spans="1:15" x14ac:dyDescent="0.3">
      <c r="A682" s="46"/>
      <c r="D682" s="44">
        <f>L678</f>
        <v>514772314</v>
      </c>
    </row>
    <row r="683" spans="1:15" x14ac:dyDescent="0.3">
      <c r="D683" s="69">
        <f>D680+D682-D681</f>
        <v>1999017656</v>
      </c>
    </row>
    <row r="685" spans="1:15" x14ac:dyDescent="0.3">
      <c r="D685" s="26">
        <v>-1999017656</v>
      </c>
      <c r="G685" s="44">
        <f>-(H678-G678)</f>
        <v>-3838781017</v>
      </c>
    </row>
    <row r="686" spans="1:15" x14ac:dyDescent="0.3">
      <c r="D686" s="26">
        <v>-3345085704</v>
      </c>
      <c r="G686" s="44">
        <f>G681</f>
        <v>503798490</v>
      </c>
    </row>
    <row r="687" spans="1:15" x14ac:dyDescent="0.3">
      <c r="D687" s="69">
        <f>D686-D685</f>
        <v>-1346068048</v>
      </c>
      <c r="G687" t="e">
        <f>'REPORT 1'!#REF!</f>
        <v>#REF!</v>
      </c>
    </row>
    <row r="688" spans="1:15" x14ac:dyDescent="0.3">
      <c r="G688" s="44" t="e">
        <f>SUM(G685:G687)</f>
        <v>#REF!</v>
      </c>
    </row>
    <row r="689" spans="4:7" x14ac:dyDescent="0.3">
      <c r="D689" t="e">
        <f>'REPORT 1'!#REF!</f>
        <v>#REF!</v>
      </c>
      <c r="G689" s="44">
        <f>D690</f>
        <v>514772314</v>
      </c>
    </row>
    <row r="690" spans="4:7" x14ac:dyDescent="0.3">
      <c r="D690" s="44">
        <f>D682</f>
        <v>514772314</v>
      </c>
      <c r="G690" s="44" t="e">
        <f>G688-G689</f>
        <v>#REF!</v>
      </c>
    </row>
    <row r="691" spans="4:7" x14ac:dyDescent="0.3">
      <c r="D691" s="44" t="e">
        <f>D689-D690</f>
        <v>#REF!</v>
      </c>
      <c r="G691" t="e">
        <f>'REPORT 1'!#REF!</f>
        <v>#REF!</v>
      </c>
    </row>
    <row r="692" spans="4:7" x14ac:dyDescent="0.3">
      <c r="G692" s="44" t="e">
        <f>G690-G691</f>
        <v>#REF!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679"/>
  <sheetViews>
    <sheetView workbookViewId="0">
      <selection activeCell="O274" sqref="O274:O324"/>
    </sheetView>
  </sheetViews>
  <sheetFormatPr defaultRowHeight="14.4" x14ac:dyDescent="0.3"/>
  <cols>
    <col min="1" max="1" width="7" bestFit="1" customWidth="1"/>
    <col min="2" max="2" width="18.6640625" bestFit="1" customWidth="1"/>
    <col min="3" max="4" width="32.33203125" bestFit="1" customWidth="1"/>
    <col min="5" max="5" width="9" style="30" bestFit="1" customWidth="1"/>
  </cols>
  <sheetData>
    <row r="1" spans="1:5" x14ac:dyDescent="0.3">
      <c r="A1">
        <v>1</v>
      </c>
      <c r="B1">
        <v>2</v>
      </c>
      <c r="C1">
        <v>3</v>
      </c>
      <c r="D1">
        <v>4</v>
      </c>
      <c r="E1" s="30">
        <v>5</v>
      </c>
    </row>
    <row r="2" spans="1:5" ht="28.8" x14ac:dyDescent="0.3">
      <c r="A2">
        <v>1</v>
      </c>
      <c r="B2" t="s">
        <v>2125</v>
      </c>
      <c r="C2" s="29" t="s">
        <v>2133</v>
      </c>
      <c r="D2" s="29" t="s">
        <v>2134</v>
      </c>
      <c r="E2" s="31" t="s">
        <v>2135</v>
      </c>
    </row>
    <row r="3" spans="1:5" x14ac:dyDescent="0.3">
      <c r="A3" t="s">
        <v>5</v>
      </c>
      <c r="B3" t="s">
        <v>1422</v>
      </c>
      <c r="C3" t="s">
        <v>2127</v>
      </c>
      <c r="D3" t="s">
        <v>2127</v>
      </c>
      <c r="E3" s="30" t="str">
        <f>IF(C3&lt;&gt;D3,"*"," ")</f>
        <v xml:space="preserve"> </v>
      </c>
    </row>
    <row r="4" spans="1:5" x14ac:dyDescent="0.3">
      <c r="A4" t="s">
        <v>7</v>
      </c>
      <c r="B4" t="s">
        <v>1423</v>
      </c>
      <c r="C4" t="s">
        <v>2131</v>
      </c>
      <c r="D4" t="s">
        <v>2131</v>
      </c>
      <c r="E4" s="30" t="str">
        <f t="shared" ref="E4:E67" si="0">IF(C4&lt;&gt;D4,"*"," ")</f>
        <v xml:space="preserve"> </v>
      </c>
    </row>
    <row r="5" spans="1:5" x14ac:dyDescent="0.3">
      <c r="A5" t="s">
        <v>9</v>
      </c>
      <c r="B5" t="s">
        <v>1424</v>
      </c>
      <c r="C5" t="s">
        <v>2132</v>
      </c>
      <c r="D5" t="s">
        <v>2132</v>
      </c>
      <c r="E5" s="30" t="str">
        <f t="shared" si="0"/>
        <v xml:space="preserve"> </v>
      </c>
    </row>
    <row r="6" spans="1:5" x14ac:dyDescent="0.3">
      <c r="A6" t="s">
        <v>21</v>
      </c>
      <c r="B6" t="s">
        <v>1425</v>
      </c>
      <c r="C6" t="s">
        <v>2131</v>
      </c>
      <c r="D6" t="s">
        <v>2131</v>
      </c>
      <c r="E6" s="30" t="str">
        <f t="shared" si="0"/>
        <v xml:space="preserve"> </v>
      </c>
    </row>
    <row r="7" spans="1:5" x14ac:dyDescent="0.3">
      <c r="A7" t="s">
        <v>11</v>
      </c>
      <c r="B7" t="s">
        <v>1426</v>
      </c>
      <c r="C7" t="s">
        <v>2127</v>
      </c>
      <c r="D7" t="s">
        <v>2127</v>
      </c>
      <c r="E7" s="30" t="str">
        <f t="shared" si="0"/>
        <v xml:space="preserve"> </v>
      </c>
    </row>
    <row r="8" spans="1:5" x14ac:dyDescent="0.3">
      <c r="A8" t="s">
        <v>23</v>
      </c>
      <c r="B8" t="s">
        <v>1427</v>
      </c>
      <c r="C8" t="s">
        <v>2131</v>
      </c>
      <c r="D8" t="s">
        <v>2131</v>
      </c>
      <c r="E8" s="30" t="str">
        <f t="shared" si="0"/>
        <v xml:space="preserve"> </v>
      </c>
    </row>
    <row r="9" spans="1:5" x14ac:dyDescent="0.3">
      <c r="A9" t="s">
        <v>17</v>
      </c>
      <c r="B9" t="s">
        <v>1428</v>
      </c>
      <c r="C9" t="s">
        <v>2132</v>
      </c>
      <c r="D9" t="s">
        <v>2131</v>
      </c>
      <c r="E9" s="30" t="str">
        <f t="shared" si="0"/>
        <v>*</v>
      </c>
    </row>
    <row r="10" spans="1:5" x14ac:dyDescent="0.3">
      <c r="A10" t="s">
        <v>19</v>
      </c>
      <c r="B10" t="s">
        <v>1429</v>
      </c>
      <c r="C10" t="s">
        <v>2132</v>
      </c>
      <c r="D10" t="s">
        <v>2132</v>
      </c>
      <c r="E10" s="30" t="str">
        <f t="shared" si="0"/>
        <v xml:space="preserve"> </v>
      </c>
    </row>
    <row r="11" spans="1:5" x14ac:dyDescent="0.3">
      <c r="A11" t="s">
        <v>13</v>
      </c>
      <c r="B11" t="s">
        <v>1430</v>
      </c>
      <c r="C11" t="s">
        <v>2131</v>
      </c>
      <c r="D11" t="s">
        <v>2127</v>
      </c>
      <c r="E11" s="30" t="str">
        <f t="shared" si="0"/>
        <v>*</v>
      </c>
    </row>
    <row r="12" spans="1:5" x14ac:dyDescent="0.3">
      <c r="A12" t="s">
        <v>15</v>
      </c>
      <c r="B12" t="s">
        <v>1431</v>
      </c>
      <c r="C12" t="s">
        <v>2132</v>
      </c>
      <c r="D12" t="s">
        <v>2132</v>
      </c>
      <c r="E12" s="30" t="str">
        <f t="shared" si="0"/>
        <v xml:space="preserve"> </v>
      </c>
    </row>
    <row r="13" spans="1:5" x14ac:dyDescent="0.3">
      <c r="A13" t="s">
        <v>25</v>
      </c>
      <c r="B13" t="s">
        <v>1432</v>
      </c>
      <c r="C13" t="s">
        <v>2132</v>
      </c>
      <c r="D13" t="s">
        <v>2132</v>
      </c>
      <c r="E13" s="30" t="str">
        <f t="shared" si="0"/>
        <v xml:space="preserve"> </v>
      </c>
    </row>
    <row r="14" spans="1:5" x14ac:dyDescent="0.3">
      <c r="A14" t="s">
        <v>27</v>
      </c>
      <c r="B14" t="s">
        <v>1433</v>
      </c>
      <c r="C14" t="s">
        <v>2127</v>
      </c>
      <c r="D14" t="s">
        <v>2127</v>
      </c>
      <c r="E14" s="30" t="str">
        <f t="shared" si="0"/>
        <v xml:space="preserve"> </v>
      </c>
    </row>
    <row r="15" spans="1:5" x14ac:dyDescent="0.3">
      <c r="A15" t="s">
        <v>30</v>
      </c>
      <c r="B15" t="s">
        <v>1434</v>
      </c>
      <c r="C15" t="s">
        <v>2131</v>
      </c>
      <c r="D15" t="s">
        <v>2131</v>
      </c>
      <c r="E15" s="30" t="str">
        <f t="shared" si="0"/>
        <v xml:space="preserve"> </v>
      </c>
    </row>
    <row r="16" spans="1:5" x14ac:dyDescent="0.3">
      <c r="A16" t="s">
        <v>32</v>
      </c>
      <c r="B16" t="s">
        <v>1435</v>
      </c>
      <c r="C16" t="s">
        <v>2129</v>
      </c>
      <c r="D16" t="s">
        <v>2129</v>
      </c>
      <c r="E16" s="30" t="str">
        <f t="shared" si="0"/>
        <v xml:space="preserve"> </v>
      </c>
    </row>
    <row r="17" spans="1:5" x14ac:dyDescent="0.3">
      <c r="A17" t="s">
        <v>46</v>
      </c>
      <c r="B17" t="s">
        <v>1436</v>
      </c>
      <c r="C17" t="s">
        <v>2129</v>
      </c>
      <c r="D17" t="s">
        <v>2129</v>
      </c>
      <c r="E17" s="30" t="str">
        <f t="shared" si="0"/>
        <v xml:space="preserve"> </v>
      </c>
    </row>
    <row r="18" spans="1:5" x14ac:dyDescent="0.3">
      <c r="A18" t="s">
        <v>34</v>
      </c>
      <c r="B18" t="s">
        <v>1437</v>
      </c>
      <c r="C18" t="s">
        <v>2129</v>
      </c>
      <c r="D18" t="s">
        <v>2129</v>
      </c>
      <c r="E18" s="30" t="str">
        <f t="shared" si="0"/>
        <v xml:space="preserve"> </v>
      </c>
    </row>
    <row r="19" spans="1:5" x14ac:dyDescent="0.3">
      <c r="A19" t="s">
        <v>38</v>
      </c>
      <c r="B19" t="s">
        <v>1438</v>
      </c>
      <c r="C19" t="s">
        <v>2129</v>
      </c>
      <c r="D19" t="s">
        <v>2129</v>
      </c>
      <c r="E19" s="30" t="str">
        <f t="shared" si="0"/>
        <v xml:space="preserve"> </v>
      </c>
    </row>
    <row r="20" spans="1:5" x14ac:dyDescent="0.3">
      <c r="A20" t="s">
        <v>44</v>
      </c>
      <c r="B20" t="s">
        <v>1439</v>
      </c>
      <c r="C20" t="s">
        <v>2129</v>
      </c>
      <c r="D20" t="s">
        <v>2129</v>
      </c>
      <c r="E20" s="30" t="str">
        <f t="shared" si="0"/>
        <v xml:space="preserve"> </v>
      </c>
    </row>
    <row r="21" spans="1:5" x14ac:dyDescent="0.3">
      <c r="A21" t="s">
        <v>42</v>
      </c>
      <c r="B21" t="s">
        <v>1440</v>
      </c>
      <c r="C21" t="s">
        <v>2129</v>
      </c>
      <c r="D21" t="s">
        <v>2129</v>
      </c>
      <c r="E21" s="30" t="str">
        <f t="shared" si="0"/>
        <v xml:space="preserve"> </v>
      </c>
    </row>
    <row r="22" spans="1:5" x14ac:dyDescent="0.3">
      <c r="A22" t="s">
        <v>52</v>
      </c>
      <c r="B22" t="s">
        <v>1441</v>
      </c>
      <c r="C22" t="s">
        <v>2129</v>
      </c>
      <c r="D22" t="s">
        <v>2129</v>
      </c>
      <c r="E22" s="30" t="str">
        <f t="shared" si="0"/>
        <v xml:space="preserve"> </v>
      </c>
    </row>
    <row r="23" spans="1:5" x14ac:dyDescent="0.3">
      <c r="A23" t="s">
        <v>40</v>
      </c>
      <c r="B23" t="s">
        <v>1442</v>
      </c>
      <c r="C23" t="s">
        <v>2129</v>
      </c>
      <c r="D23" t="s">
        <v>2129</v>
      </c>
      <c r="E23" s="30" t="str">
        <f t="shared" si="0"/>
        <v xml:space="preserve"> </v>
      </c>
    </row>
    <row r="24" spans="1:5" x14ac:dyDescent="0.3">
      <c r="A24" t="s">
        <v>48</v>
      </c>
      <c r="B24" t="s">
        <v>1443</v>
      </c>
      <c r="C24" t="s">
        <v>2129</v>
      </c>
      <c r="D24" t="s">
        <v>2129</v>
      </c>
      <c r="E24" s="30" t="str">
        <f t="shared" si="0"/>
        <v xml:space="preserve"> </v>
      </c>
    </row>
    <row r="25" spans="1:5" x14ac:dyDescent="0.3">
      <c r="A25" t="s">
        <v>50</v>
      </c>
      <c r="B25" t="s">
        <v>1444</v>
      </c>
      <c r="C25" t="s">
        <v>2129</v>
      </c>
      <c r="D25" t="s">
        <v>2129</v>
      </c>
      <c r="E25" s="30" t="str">
        <f t="shared" si="0"/>
        <v xml:space="preserve"> </v>
      </c>
    </row>
    <row r="26" spans="1:5" x14ac:dyDescent="0.3">
      <c r="A26" t="s">
        <v>36</v>
      </c>
      <c r="B26" t="s">
        <v>1445</v>
      </c>
      <c r="C26" t="s">
        <v>2129</v>
      </c>
      <c r="D26" t="s">
        <v>2129</v>
      </c>
      <c r="E26" s="30" t="str">
        <f t="shared" si="0"/>
        <v xml:space="preserve"> </v>
      </c>
    </row>
    <row r="27" spans="1:5" x14ac:dyDescent="0.3">
      <c r="A27" t="s">
        <v>57</v>
      </c>
      <c r="B27" t="s">
        <v>1446</v>
      </c>
      <c r="C27" t="s">
        <v>2131</v>
      </c>
      <c r="D27" t="s">
        <v>2131</v>
      </c>
      <c r="E27" s="30" t="str">
        <f t="shared" si="0"/>
        <v xml:space="preserve"> </v>
      </c>
    </row>
    <row r="28" spans="1:5" x14ac:dyDescent="0.3">
      <c r="A28" t="s">
        <v>55</v>
      </c>
      <c r="B28" t="s">
        <v>1447</v>
      </c>
      <c r="C28" t="s">
        <v>2127</v>
      </c>
      <c r="D28" t="s">
        <v>2127</v>
      </c>
      <c r="E28" s="30" t="str">
        <f t="shared" si="0"/>
        <v xml:space="preserve"> </v>
      </c>
    </row>
    <row r="29" spans="1:5" x14ac:dyDescent="0.3">
      <c r="A29" t="s">
        <v>63</v>
      </c>
      <c r="B29" t="s">
        <v>1448</v>
      </c>
      <c r="C29" t="s">
        <v>2129</v>
      </c>
      <c r="D29" t="s">
        <v>2129</v>
      </c>
      <c r="E29" s="30" t="str">
        <f t="shared" si="0"/>
        <v xml:space="preserve"> </v>
      </c>
    </row>
    <row r="30" spans="1:5" x14ac:dyDescent="0.3">
      <c r="A30" t="s">
        <v>69</v>
      </c>
      <c r="B30" t="s">
        <v>1449</v>
      </c>
      <c r="C30" t="s">
        <v>2131</v>
      </c>
      <c r="D30" t="s">
        <v>2131</v>
      </c>
      <c r="E30" s="30" t="str">
        <f t="shared" si="0"/>
        <v xml:space="preserve"> </v>
      </c>
    </row>
    <row r="31" spans="1:5" x14ac:dyDescent="0.3">
      <c r="A31" t="s">
        <v>59</v>
      </c>
      <c r="B31" t="s">
        <v>1450</v>
      </c>
      <c r="C31" t="s">
        <v>2131</v>
      </c>
      <c r="D31" t="s">
        <v>2129</v>
      </c>
      <c r="E31" s="30" t="str">
        <f t="shared" si="0"/>
        <v>*</v>
      </c>
    </row>
    <row r="32" spans="1:5" x14ac:dyDescent="0.3">
      <c r="A32" t="s">
        <v>67</v>
      </c>
      <c r="B32" t="s">
        <v>1451</v>
      </c>
      <c r="C32" t="s">
        <v>2131</v>
      </c>
      <c r="D32" t="s">
        <v>2131</v>
      </c>
      <c r="E32" s="30" t="str">
        <f t="shared" si="0"/>
        <v xml:space="preserve"> </v>
      </c>
    </row>
    <row r="33" spans="1:5" x14ac:dyDescent="0.3">
      <c r="A33" t="s">
        <v>61</v>
      </c>
      <c r="B33" t="s">
        <v>1452</v>
      </c>
      <c r="C33" t="s">
        <v>2129</v>
      </c>
      <c r="D33" t="s">
        <v>2129</v>
      </c>
      <c r="E33" s="30" t="str">
        <f t="shared" si="0"/>
        <v xml:space="preserve"> </v>
      </c>
    </row>
    <row r="34" spans="1:5" x14ac:dyDescent="0.3">
      <c r="A34" t="s">
        <v>75</v>
      </c>
      <c r="B34" t="s">
        <v>1453</v>
      </c>
      <c r="C34" t="s">
        <v>2129</v>
      </c>
      <c r="D34" t="s">
        <v>2129</v>
      </c>
      <c r="E34" s="30" t="str">
        <f t="shared" si="0"/>
        <v xml:space="preserve"> </v>
      </c>
    </row>
    <row r="35" spans="1:5" x14ac:dyDescent="0.3">
      <c r="A35" t="s">
        <v>71</v>
      </c>
      <c r="B35" t="s">
        <v>1454</v>
      </c>
      <c r="C35" t="s">
        <v>2131</v>
      </c>
      <c r="D35" t="s">
        <v>2131</v>
      </c>
      <c r="E35" s="30" t="str">
        <f t="shared" si="0"/>
        <v xml:space="preserve"> </v>
      </c>
    </row>
    <row r="36" spans="1:5" x14ac:dyDescent="0.3">
      <c r="A36" t="s">
        <v>65</v>
      </c>
      <c r="B36" t="s">
        <v>1455</v>
      </c>
      <c r="C36" t="s">
        <v>2127</v>
      </c>
      <c r="D36" t="s">
        <v>2127</v>
      </c>
      <c r="E36" s="30" t="str">
        <f t="shared" si="0"/>
        <v xml:space="preserve"> </v>
      </c>
    </row>
    <row r="37" spans="1:5" x14ac:dyDescent="0.3">
      <c r="A37" t="s">
        <v>73</v>
      </c>
      <c r="B37" t="s">
        <v>1456</v>
      </c>
      <c r="C37" t="s">
        <v>2131</v>
      </c>
      <c r="D37" t="s">
        <v>2131</v>
      </c>
      <c r="E37" s="30" t="str">
        <f t="shared" si="0"/>
        <v xml:space="preserve"> </v>
      </c>
    </row>
    <row r="38" spans="1:5" x14ac:dyDescent="0.3">
      <c r="A38" t="s">
        <v>77</v>
      </c>
      <c r="B38" t="s">
        <v>1457</v>
      </c>
      <c r="C38" t="s">
        <v>2131</v>
      </c>
      <c r="D38" t="s">
        <v>2131</v>
      </c>
      <c r="E38" s="30" t="str">
        <f t="shared" si="0"/>
        <v xml:space="preserve"> </v>
      </c>
    </row>
    <row r="39" spans="1:5" x14ac:dyDescent="0.3">
      <c r="A39" t="s">
        <v>100</v>
      </c>
      <c r="B39" t="s">
        <v>1458</v>
      </c>
      <c r="C39" t="s">
        <v>2131</v>
      </c>
      <c r="D39" t="s">
        <v>2131</v>
      </c>
      <c r="E39" s="30" t="str">
        <f t="shared" si="0"/>
        <v xml:space="preserve"> </v>
      </c>
    </row>
    <row r="40" spans="1:5" x14ac:dyDescent="0.3">
      <c r="A40" t="s">
        <v>80</v>
      </c>
      <c r="B40" t="s">
        <v>1459</v>
      </c>
      <c r="C40" t="s">
        <v>2131</v>
      </c>
      <c r="D40" t="s">
        <v>2131</v>
      </c>
      <c r="E40" s="30" t="str">
        <f t="shared" si="0"/>
        <v xml:space="preserve"> </v>
      </c>
    </row>
    <row r="41" spans="1:5" x14ac:dyDescent="0.3">
      <c r="A41" t="s">
        <v>84</v>
      </c>
      <c r="B41" t="s">
        <v>1460</v>
      </c>
      <c r="C41" t="s">
        <v>2131</v>
      </c>
      <c r="D41" t="s">
        <v>2131</v>
      </c>
      <c r="E41" s="30" t="str">
        <f t="shared" si="0"/>
        <v xml:space="preserve"> </v>
      </c>
    </row>
    <row r="42" spans="1:5" x14ac:dyDescent="0.3">
      <c r="A42" t="s">
        <v>86</v>
      </c>
      <c r="B42" t="s">
        <v>1461</v>
      </c>
      <c r="C42" t="s">
        <v>2129</v>
      </c>
      <c r="D42" t="s">
        <v>2129</v>
      </c>
      <c r="E42" s="30" t="str">
        <f t="shared" si="0"/>
        <v xml:space="preserve"> </v>
      </c>
    </row>
    <row r="43" spans="1:5" x14ac:dyDescent="0.3">
      <c r="A43" t="s">
        <v>90</v>
      </c>
      <c r="B43" t="s">
        <v>1462</v>
      </c>
      <c r="C43" t="s">
        <v>2129</v>
      </c>
      <c r="D43" t="s">
        <v>2129</v>
      </c>
      <c r="E43" s="30" t="str">
        <f t="shared" si="0"/>
        <v xml:space="preserve"> </v>
      </c>
    </row>
    <row r="44" spans="1:5" x14ac:dyDescent="0.3">
      <c r="A44" t="s">
        <v>82</v>
      </c>
      <c r="B44" t="s">
        <v>1463</v>
      </c>
      <c r="C44" t="s">
        <v>2129</v>
      </c>
      <c r="D44" t="s">
        <v>2131</v>
      </c>
      <c r="E44" s="30" t="str">
        <f t="shared" si="0"/>
        <v>*</v>
      </c>
    </row>
    <row r="45" spans="1:5" x14ac:dyDescent="0.3">
      <c r="A45" t="s">
        <v>92</v>
      </c>
      <c r="B45" t="s">
        <v>1464</v>
      </c>
      <c r="C45" t="s">
        <v>2127</v>
      </c>
      <c r="D45" t="s">
        <v>2127</v>
      </c>
      <c r="E45" s="30" t="str">
        <f t="shared" si="0"/>
        <v xml:space="preserve"> </v>
      </c>
    </row>
    <row r="46" spans="1:5" x14ac:dyDescent="0.3">
      <c r="A46" t="s">
        <v>88</v>
      </c>
      <c r="B46" t="s">
        <v>1465</v>
      </c>
      <c r="C46" t="s">
        <v>2129</v>
      </c>
      <c r="D46" t="s">
        <v>2129</v>
      </c>
      <c r="E46" s="30" t="str">
        <f t="shared" si="0"/>
        <v xml:space="preserve"> </v>
      </c>
    </row>
    <row r="47" spans="1:5" x14ac:dyDescent="0.3">
      <c r="A47" t="s">
        <v>94</v>
      </c>
      <c r="B47" t="s">
        <v>1466</v>
      </c>
      <c r="C47" t="s">
        <v>2131</v>
      </c>
      <c r="D47" t="s">
        <v>2131</v>
      </c>
      <c r="E47" s="30" t="str">
        <f t="shared" si="0"/>
        <v xml:space="preserve"> </v>
      </c>
    </row>
    <row r="48" spans="1:5" x14ac:dyDescent="0.3">
      <c r="A48" t="s">
        <v>96</v>
      </c>
      <c r="B48" t="s">
        <v>1467</v>
      </c>
      <c r="C48" t="s">
        <v>2129</v>
      </c>
      <c r="D48" t="s">
        <v>2129</v>
      </c>
      <c r="E48" s="30" t="str">
        <f t="shared" si="0"/>
        <v xml:space="preserve"> </v>
      </c>
    </row>
    <row r="49" spans="1:5" x14ac:dyDescent="0.3">
      <c r="A49" t="s">
        <v>98</v>
      </c>
      <c r="B49" t="s">
        <v>1468</v>
      </c>
      <c r="C49" t="s">
        <v>2129</v>
      </c>
      <c r="D49" t="s">
        <v>2129</v>
      </c>
      <c r="E49" s="30" t="str">
        <f t="shared" si="0"/>
        <v xml:space="preserve"> </v>
      </c>
    </row>
    <row r="50" spans="1:5" x14ac:dyDescent="0.3">
      <c r="A50" t="s">
        <v>102</v>
      </c>
      <c r="B50" t="s">
        <v>1469</v>
      </c>
      <c r="C50" t="s">
        <v>2129</v>
      </c>
      <c r="D50" t="s">
        <v>2129</v>
      </c>
      <c r="E50" s="30" t="str">
        <f t="shared" si="0"/>
        <v xml:space="preserve"> </v>
      </c>
    </row>
    <row r="51" spans="1:5" x14ac:dyDescent="0.3">
      <c r="A51" t="s">
        <v>105</v>
      </c>
      <c r="B51" t="s">
        <v>1470</v>
      </c>
      <c r="C51" t="s">
        <v>2131</v>
      </c>
      <c r="D51" t="s">
        <v>2127</v>
      </c>
      <c r="E51" s="30" t="str">
        <f t="shared" si="0"/>
        <v>*</v>
      </c>
    </row>
    <row r="52" spans="1:5" x14ac:dyDescent="0.3">
      <c r="A52" t="s">
        <v>117</v>
      </c>
      <c r="B52" t="s">
        <v>1471</v>
      </c>
      <c r="C52" t="s">
        <v>2131</v>
      </c>
      <c r="D52" t="s">
        <v>2131</v>
      </c>
      <c r="E52" s="30" t="str">
        <f t="shared" si="0"/>
        <v xml:space="preserve"> </v>
      </c>
    </row>
    <row r="53" spans="1:5" x14ac:dyDescent="0.3">
      <c r="A53" t="s">
        <v>107</v>
      </c>
      <c r="B53" t="s">
        <v>1472</v>
      </c>
      <c r="C53" t="s">
        <v>2131</v>
      </c>
      <c r="D53" t="s">
        <v>2131</v>
      </c>
      <c r="E53" s="30" t="str">
        <f t="shared" si="0"/>
        <v xml:space="preserve"> </v>
      </c>
    </row>
    <row r="54" spans="1:5" x14ac:dyDescent="0.3">
      <c r="A54" t="s">
        <v>113</v>
      </c>
      <c r="B54" t="s">
        <v>1473</v>
      </c>
      <c r="C54" t="s">
        <v>2131</v>
      </c>
      <c r="D54" t="s">
        <v>2131</v>
      </c>
      <c r="E54" s="30" t="str">
        <f t="shared" si="0"/>
        <v xml:space="preserve"> </v>
      </c>
    </row>
    <row r="55" spans="1:5" x14ac:dyDescent="0.3">
      <c r="A55" t="s">
        <v>111</v>
      </c>
      <c r="B55" t="s">
        <v>1474</v>
      </c>
      <c r="C55" t="s">
        <v>2131</v>
      </c>
      <c r="D55" t="s">
        <v>2131</v>
      </c>
      <c r="E55" s="30" t="str">
        <f t="shared" si="0"/>
        <v xml:space="preserve"> </v>
      </c>
    </row>
    <row r="56" spans="1:5" x14ac:dyDescent="0.3">
      <c r="A56" t="s">
        <v>109</v>
      </c>
      <c r="B56" t="s">
        <v>1475</v>
      </c>
      <c r="C56" t="s">
        <v>2131</v>
      </c>
      <c r="D56" t="s">
        <v>2131</v>
      </c>
      <c r="E56" s="30" t="str">
        <f t="shared" si="0"/>
        <v xml:space="preserve"> </v>
      </c>
    </row>
    <row r="57" spans="1:5" x14ac:dyDescent="0.3">
      <c r="A57" t="s">
        <v>115</v>
      </c>
      <c r="B57" t="s">
        <v>1476</v>
      </c>
      <c r="C57" t="s">
        <v>2131</v>
      </c>
      <c r="D57" t="s">
        <v>2131</v>
      </c>
      <c r="E57" s="30" t="str">
        <f t="shared" si="0"/>
        <v xml:space="preserve"> </v>
      </c>
    </row>
    <row r="58" spans="1:5" x14ac:dyDescent="0.3">
      <c r="A58" t="s">
        <v>152</v>
      </c>
      <c r="B58" t="s">
        <v>1477</v>
      </c>
      <c r="C58" t="s">
        <v>2131</v>
      </c>
      <c r="D58" t="s">
        <v>2131</v>
      </c>
      <c r="E58" s="30" t="str">
        <f t="shared" si="0"/>
        <v xml:space="preserve"> </v>
      </c>
    </row>
    <row r="59" spans="1:5" x14ac:dyDescent="0.3">
      <c r="A59" t="s">
        <v>138</v>
      </c>
      <c r="B59" t="s">
        <v>1478</v>
      </c>
      <c r="C59" t="s">
        <v>2131</v>
      </c>
      <c r="D59" t="s">
        <v>2131</v>
      </c>
      <c r="E59" s="30" t="str">
        <f t="shared" si="0"/>
        <v xml:space="preserve"> </v>
      </c>
    </row>
    <row r="60" spans="1:5" x14ac:dyDescent="0.3">
      <c r="A60" t="s">
        <v>124</v>
      </c>
      <c r="B60" t="s">
        <v>1479</v>
      </c>
      <c r="C60" t="s">
        <v>2129</v>
      </c>
      <c r="D60" t="s">
        <v>2129</v>
      </c>
      <c r="E60" s="30" t="str">
        <f t="shared" si="0"/>
        <v xml:space="preserve"> </v>
      </c>
    </row>
    <row r="61" spans="1:5" x14ac:dyDescent="0.3">
      <c r="A61" t="s">
        <v>126</v>
      </c>
      <c r="B61" t="s">
        <v>1480</v>
      </c>
      <c r="C61" t="s">
        <v>2131</v>
      </c>
      <c r="D61" t="s">
        <v>2131</v>
      </c>
      <c r="E61" s="30" t="str">
        <f t="shared" si="0"/>
        <v xml:space="preserve"> </v>
      </c>
    </row>
    <row r="62" spans="1:5" x14ac:dyDescent="0.3">
      <c r="A62" t="s">
        <v>144</v>
      </c>
      <c r="B62" t="s">
        <v>1481</v>
      </c>
      <c r="C62" t="s">
        <v>2129</v>
      </c>
      <c r="D62" t="s">
        <v>2129</v>
      </c>
      <c r="E62" s="30" t="str">
        <f t="shared" si="0"/>
        <v xml:space="preserve"> </v>
      </c>
    </row>
    <row r="63" spans="1:5" x14ac:dyDescent="0.3">
      <c r="A63" t="s">
        <v>128</v>
      </c>
      <c r="B63" t="s">
        <v>1482</v>
      </c>
      <c r="C63" t="s">
        <v>2129</v>
      </c>
      <c r="D63" t="s">
        <v>2131</v>
      </c>
      <c r="E63" s="30" t="str">
        <f t="shared" si="0"/>
        <v>*</v>
      </c>
    </row>
    <row r="64" spans="1:5" x14ac:dyDescent="0.3">
      <c r="A64" t="s">
        <v>130</v>
      </c>
      <c r="B64" t="s">
        <v>1483</v>
      </c>
      <c r="C64" t="s">
        <v>2127</v>
      </c>
      <c r="D64" t="s">
        <v>2127</v>
      </c>
      <c r="E64" s="30" t="str">
        <f t="shared" si="0"/>
        <v xml:space="preserve"> </v>
      </c>
    </row>
    <row r="65" spans="1:5" x14ac:dyDescent="0.3">
      <c r="A65" t="s">
        <v>120</v>
      </c>
      <c r="B65" t="s">
        <v>1484</v>
      </c>
      <c r="C65" t="s">
        <v>2131</v>
      </c>
      <c r="D65" t="s">
        <v>2131</v>
      </c>
      <c r="E65" s="30" t="str">
        <f t="shared" si="0"/>
        <v xml:space="preserve"> </v>
      </c>
    </row>
    <row r="66" spans="1:5" x14ac:dyDescent="0.3">
      <c r="A66" t="s">
        <v>132</v>
      </c>
      <c r="B66" t="s">
        <v>1485</v>
      </c>
      <c r="C66" t="s">
        <v>2131</v>
      </c>
      <c r="D66" t="s">
        <v>2131</v>
      </c>
      <c r="E66" s="30" t="str">
        <f t="shared" si="0"/>
        <v xml:space="preserve"> </v>
      </c>
    </row>
    <row r="67" spans="1:5" x14ac:dyDescent="0.3">
      <c r="A67" t="s">
        <v>150</v>
      </c>
      <c r="B67" t="s">
        <v>1486</v>
      </c>
      <c r="C67" t="s">
        <v>2129</v>
      </c>
      <c r="D67" t="s">
        <v>2129</v>
      </c>
      <c r="E67" s="30" t="str">
        <f t="shared" si="0"/>
        <v xml:space="preserve"> </v>
      </c>
    </row>
    <row r="68" spans="1:5" x14ac:dyDescent="0.3">
      <c r="A68" t="s">
        <v>134</v>
      </c>
      <c r="B68" t="s">
        <v>1487</v>
      </c>
      <c r="C68" t="s">
        <v>2129</v>
      </c>
      <c r="D68" t="s">
        <v>2131</v>
      </c>
      <c r="E68" s="30" t="str">
        <f t="shared" ref="E68:E131" si="1">IF(C68&lt;&gt;D68,"*"," ")</f>
        <v>*</v>
      </c>
    </row>
    <row r="69" spans="1:5" x14ac:dyDescent="0.3">
      <c r="A69" t="s">
        <v>142</v>
      </c>
      <c r="B69" t="s">
        <v>1488</v>
      </c>
      <c r="C69" t="s">
        <v>2131</v>
      </c>
      <c r="D69" t="s">
        <v>2131</v>
      </c>
      <c r="E69" s="30" t="str">
        <f t="shared" si="1"/>
        <v xml:space="preserve"> </v>
      </c>
    </row>
    <row r="70" spans="1:5" x14ac:dyDescent="0.3">
      <c r="A70" t="s">
        <v>140</v>
      </c>
      <c r="B70" t="s">
        <v>1489</v>
      </c>
      <c r="C70" t="s">
        <v>2127</v>
      </c>
      <c r="D70" t="s">
        <v>2127</v>
      </c>
      <c r="E70" s="30" t="str">
        <f t="shared" si="1"/>
        <v xml:space="preserve"> </v>
      </c>
    </row>
    <row r="71" spans="1:5" x14ac:dyDescent="0.3">
      <c r="A71" t="s">
        <v>136</v>
      </c>
      <c r="B71" t="s">
        <v>1490</v>
      </c>
      <c r="C71" t="s">
        <v>2131</v>
      </c>
      <c r="D71" t="s">
        <v>2131</v>
      </c>
      <c r="E71" s="30" t="str">
        <f t="shared" si="1"/>
        <v xml:space="preserve"> </v>
      </c>
    </row>
    <row r="72" spans="1:5" x14ac:dyDescent="0.3">
      <c r="A72" t="s">
        <v>122</v>
      </c>
      <c r="B72" t="s">
        <v>1491</v>
      </c>
      <c r="C72" t="s">
        <v>2129</v>
      </c>
      <c r="D72" t="s">
        <v>2129</v>
      </c>
      <c r="E72" s="30" t="str">
        <f t="shared" si="1"/>
        <v xml:space="preserve"> </v>
      </c>
    </row>
    <row r="73" spans="1:5" x14ac:dyDescent="0.3">
      <c r="A73" t="s">
        <v>146</v>
      </c>
      <c r="B73" t="s">
        <v>1492</v>
      </c>
      <c r="C73" t="s">
        <v>2129</v>
      </c>
      <c r="D73" t="s">
        <v>2129</v>
      </c>
      <c r="E73" s="30" t="str">
        <f t="shared" si="1"/>
        <v xml:space="preserve"> </v>
      </c>
    </row>
    <row r="74" spans="1:5" x14ac:dyDescent="0.3">
      <c r="A74" t="s">
        <v>148</v>
      </c>
      <c r="B74" t="s">
        <v>1493</v>
      </c>
      <c r="C74" t="s">
        <v>2129</v>
      </c>
      <c r="D74" t="s">
        <v>2129</v>
      </c>
      <c r="E74" s="30" t="str">
        <f t="shared" si="1"/>
        <v xml:space="preserve"> </v>
      </c>
    </row>
    <row r="75" spans="1:5" x14ac:dyDescent="0.3">
      <c r="A75" t="s">
        <v>154</v>
      </c>
      <c r="B75" t="s">
        <v>1494</v>
      </c>
      <c r="C75" t="s">
        <v>2129</v>
      </c>
      <c r="D75" t="s">
        <v>2129</v>
      </c>
      <c r="E75" s="30" t="str">
        <f t="shared" si="1"/>
        <v xml:space="preserve"> </v>
      </c>
    </row>
    <row r="76" spans="1:5" x14ac:dyDescent="0.3">
      <c r="A76" t="s">
        <v>157</v>
      </c>
      <c r="B76" t="s">
        <v>1495</v>
      </c>
      <c r="C76" t="s">
        <v>2127</v>
      </c>
      <c r="D76" t="s">
        <v>2127</v>
      </c>
      <c r="E76" s="30" t="str">
        <f t="shared" si="1"/>
        <v xml:space="preserve"> </v>
      </c>
    </row>
    <row r="77" spans="1:5" x14ac:dyDescent="0.3">
      <c r="A77" t="s">
        <v>161</v>
      </c>
      <c r="B77" t="s">
        <v>1496</v>
      </c>
      <c r="C77" t="s">
        <v>2131</v>
      </c>
      <c r="D77" t="s">
        <v>2131</v>
      </c>
      <c r="E77" s="30" t="str">
        <f t="shared" si="1"/>
        <v xml:space="preserve"> </v>
      </c>
    </row>
    <row r="78" spans="1:5" x14ac:dyDescent="0.3">
      <c r="A78" t="s">
        <v>159</v>
      </c>
      <c r="B78" t="s">
        <v>1497</v>
      </c>
      <c r="C78" t="s">
        <v>2131</v>
      </c>
      <c r="D78" t="s">
        <v>2131</v>
      </c>
      <c r="E78" s="30" t="str">
        <f t="shared" si="1"/>
        <v xml:space="preserve"> </v>
      </c>
    </row>
    <row r="79" spans="1:5" x14ac:dyDescent="0.3">
      <c r="A79" t="s">
        <v>164</v>
      </c>
      <c r="B79" t="s">
        <v>1498</v>
      </c>
      <c r="C79" t="s">
        <v>2129</v>
      </c>
      <c r="D79" t="s">
        <v>2129</v>
      </c>
      <c r="E79" s="30" t="str">
        <f t="shared" si="1"/>
        <v xml:space="preserve"> </v>
      </c>
    </row>
    <row r="80" spans="1:5" x14ac:dyDescent="0.3">
      <c r="A80" t="s">
        <v>166</v>
      </c>
      <c r="B80" t="s">
        <v>1499</v>
      </c>
      <c r="C80" t="s">
        <v>2131</v>
      </c>
      <c r="D80" t="s">
        <v>2131</v>
      </c>
      <c r="E80" s="30" t="str">
        <f t="shared" si="1"/>
        <v xml:space="preserve"> </v>
      </c>
    </row>
    <row r="81" spans="1:5" x14ac:dyDescent="0.3">
      <c r="A81" t="s">
        <v>170</v>
      </c>
      <c r="B81" t="s">
        <v>1500</v>
      </c>
      <c r="C81" t="s">
        <v>2129</v>
      </c>
      <c r="D81" t="s">
        <v>2129</v>
      </c>
      <c r="E81" s="30" t="str">
        <f t="shared" si="1"/>
        <v xml:space="preserve"> </v>
      </c>
    </row>
    <row r="82" spans="1:5" x14ac:dyDescent="0.3">
      <c r="A82" t="s">
        <v>178</v>
      </c>
      <c r="B82" t="s">
        <v>1501</v>
      </c>
      <c r="C82" t="s">
        <v>2129</v>
      </c>
      <c r="D82" t="s">
        <v>2129</v>
      </c>
      <c r="E82" s="30" t="str">
        <f t="shared" si="1"/>
        <v xml:space="preserve"> </v>
      </c>
    </row>
    <row r="83" spans="1:5" x14ac:dyDescent="0.3">
      <c r="A83" t="s">
        <v>172</v>
      </c>
      <c r="B83" t="s">
        <v>1502</v>
      </c>
      <c r="C83" t="s">
        <v>2129</v>
      </c>
      <c r="D83" t="s">
        <v>2129</v>
      </c>
      <c r="E83" s="30" t="str">
        <f t="shared" si="1"/>
        <v xml:space="preserve"> </v>
      </c>
    </row>
    <row r="84" spans="1:5" x14ac:dyDescent="0.3">
      <c r="A84" t="s">
        <v>168</v>
      </c>
      <c r="B84" t="s">
        <v>1503</v>
      </c>
      <c r="C84" t="s">
        <v>2129</v>
      </c>
      <c r="D84" t="s">
        <v>2129</v>
      </c>
      <c r="E84" s="30" t="str">
        <f t="shared" si="1"/>
        <v xml:space="preserve"> </v>
      </c>
    </row>
    <row r="85" spans="1:5" x14ac:dyDescent="0.3">
      <c r="A85" t="s">
        <v>174</v>
      </c>
      <c r="B85" t="s">
        <v>1504</v>
      </c>
      <c r="C85" t="s">
        <v>2129</v>
      </c>
      <c r="D85" t="s">
        <v>2129</v>
      </c>
      <c r="E85" s="30" t="str">
        <f t="shared" si="1"/>
        <v xml:space="preserve"> </v>
      </c>
    </row>
    <row r="86" spans="1:5" x14ac:dyDescent="0.3">
      <c r="A86" t="s">
        <v>176</v>
      </c>
      <c r="B86" t="s">
        <v>1505</v>
      </c>
      <c r="C86" t="s">
        <v>2129</v>
      </c>
      <c r="D86" t="s">
        <v>2129</v>
      </c>
      <c r="E86" s="30" t="str">
        <f t="shared" si="1"/>
        <v xml:space="preserve"> </v>
      </c>
    </row>
    <row r="87" spans="1:5" x14ac:dyDescent="0.3">
      <c r="A87" t="s">
        <v>181</v>
      </c>
      <c r="B87" t="s">
        <v>1506</v>
      </c>
      <c r="C87" t="s">
        <v>2129</v>
      </c>
      <c r="D87" t="s">
        <v>2131</v>
      </c>
      <c r="E87" s="30" t="str">
        <f t="shared" si="1"/>
        <v>*</v>
      </c>
    </row>
    <row r="88" spans="1:5" x14ac:dyDescent="0.3">
      <c r="A88" t="s">
        <v>183</v>
      </c>
      <c r="B88" t="s">
        <v>1507</v>
      </c>
      <c r="C88" t="s">
        <v>2129</v>
      </c>
      <c r="D88" t="s">
        <v>2131</v>
      </c>
      <c r="E88" s="30" t="str">
        <f t="shared" si="1"/>
        <v>*</v>
      </c>
    </row>
    <row r="89" spans="1:5" x14ac:dyDescent="0.3">
      <c r="A89" t="s">
        <v>187</v>
      </c>
      <c r="B89" t="s">
        <v>1508</v>
      </c>
      <c r="C89" t="s">
        <v>2131</v>
      </c>
      <c r="D89" t="s">
        <v>2131</v>
      </c>
      <c r="E89" s="30" t="str">
        <f t="shared" si="1"/>
        <v xml:space="preserve"> </v>
      </c>
    </row>
    <row r="90" spans="1:5" x14ac:dyDescent="0.3">
      <c r="A90" t="s">
        <v>185</v>
      </c>
      <c r="B90" t="s">
        <v>1509</v>
      </c>
      <c r="C90" t="s">
        <v>2131</v>
      </c>
      <c r="D90" t="s">
        <v>2131</v>
      </c>
      <c r="E90" s="30" t="str">
        <f t="shared" si="1"/>
        <v xml:space="preserve"> </v>
      </c>
    </row>
    <row r="91" spans="1:5" x14ac:dyDescent="0.3">
      <c r="A91" t="s">
        <v>189</v>
      </c>
      <c r="B91" t="s">
        <v>1510</v>
      </c>
      <c r="C91" t="s">
        <v>2129</v>
      </c>
      <c r="D91" t="s">
        <v>2129</v>
      </c>
      <c r="E91" s="30" t="str">
        <f t="shared" si="1"/>
        <v xml:space="preserve"> </v>
      </c>
    </row>
    <row r="92" spans="1:5" x14ac:dyDescent="0.3">
      <c r="A92" t="s">
        <v>191</v>
      </c>
      <c r="B92" t="s">
        <v>1511</v>
      </c>
      <c r="C92" t="s">
        <v>2131</v>
      </c>
      <c r="D92" t="s">
        <v>2131</v>
      </c>
      <c r="E92" s="30" t="str">
        <f t="shared" si="1"/>
        <v xml:space="preserve"> </v>
      </c>
    </row>
    <row r="93" spans="1:5" x14ac:dyDescent="0.3">
      <c r="A93" t="s">
        <v>193</v>
      </c>
      <c r="B93" t="s">
        <v>1512</v>
      </c>
      <c r="C93" t="s">
        <v>2127</v>
      </c>
      <c r="D93" t="s">
        <v>2127</v>
      </c>
      <c r="E93" s="30" t="str">
        <f t="shared" si="1"/>
        <v xml:space="preserve"> </v>
      </c>
    </row>
    <row r="94" spans="1:5" x14ac:dyDescent="0.3">
      <c r="A94" t="s">
        <v>195</v>
      </c>
      <c r="B94" t="s">
        <v>1513</v>
      </c>
      <c r="C94" t="s">
        <v>2131</v>
      </c>
      <c r="D94" t="s">
        <v>2131</v>
      </c>
      <c r="E94" s="30" t="str">
        <f t="shared" si="1"/>
        <v xml:space="preserve"> </v>
      </c>
    </row>
    <row r="95" spans="1:5" x14ac:dyDescent="0.3">
      <c r="A95" t="s">
        <v>208</v>
      </c>
      <c r="B95" t="s">
        <v>1514</v>
      </c>
      <c r="C95" t="s">
        <v>2131</v>
      </c>
      <c r="D95" t="s">
        <v>2131</v>
      </c>
      <c r="E95" s="30" t="str">
        <f t="shared" si="1"/>
        <v xml:space="preserve"> </v>
      </c>
    </row>
    <row r="96" spans="1:5" x14ac:dyDescent="0.3">
      <c r="A96" t="s">
        <v>200</v>
      </c>
      <c r="B96" t="s">
        <v>1515</v>
      </c>
      <c r="C96" t="s">
        <v>2131</v>
      </c>
      <c r="D96" t="s">
        <v>2131</v>
      </c>
      <c r="E96" s="30" t="str">
        <f t="shared" si="1"/>
        <v xml:space="preserve"> </v>
      </c>
    </row>
    <row r="97" spans="1:5" x14ac:dyDescent="0.3">
      <c r="A97" t="s">
        <v>198</v>
      </c>
      <c r="B97" t="s">
        <v>1516</v>
      </c>
      <c r="C97" t="s">
        <v>2131</v>
      </c>
      <c r="D97" t="s">
        <v>2131</v>
      </c>
      <c r="E97" s="30" t="str">
        <f t="shared" si="1"/>
        <v xml:space="preserve"> </v>
      </c>
    </row>
    <row r="98" spans="1:5" x14ac:dyDescent="0.3">
      <c r="A98" t="s">
        <v>202</v>
      </c>
      <c r="B98" t="s">
        <v>1517</v>
      </c>
      <c r="C98" t="s">
        <v>2129</v>
      </c>
      <c r="D98" t="s">
        <v>2129</v>
      </c>
      <c r="E98" s="30" t="str">
        <f t="shared" si="1"/>
        <v xml:space="preserve"> </v>
      </c>
    </row>
    <row r="99" spans="1:5" x14ac:dyDescent="0.3">
      <c r="A99" t="s">
        <v>204</v>
      </c>
      <c r="B99" t="s">
        <v>1518</v>
      </c>
      <c r="C99" t="s">
        <v>2131</v>
      </c>
      <c r="D99" t="s">
        <v>2131</v>
      </c>
      <c r="E99" s="30" t="str">
        <f t="shared" si="1"/>
        <v xml:space="preserve"> </v>
      </c>
    </row>
    <row r="100" spans="1:5" x14ac:dyDescent="0.3">
      <c r="A100" t="s">
        <v>206</v>
      </c>
      <c r="B100" t="s">
        <v>1519</v>
      </c>
      <c r="C100" t="s">
        <v>2131</v>
      </c>
      <c r="D100" t="s">
        <v>2131</v>
      </c>
      <c r="E100" s="30" t="str">
        <f t="shared" si="1"/>
        <v xml:space="preserve"> </v>
      </c>
    </row>
    <row r="101" spans="1:5" x14ac:dyDescent="0.3">
      <c r="A101" t="s">
        <v>211</v>
      </c>
      <c r="B101" t="s">
        <v>1520</v>
      </c>
      <c r="C101" t="s">
        <v>2129</v>
      </c>
      <c r="D101" t="s">
        <v>2129</v>
      </c>
      <c r="E101" s="30" t="str">
        <f t="shared" si="1"/>
        <v xml:space="preserve"> </v>
      </c>
    </row>
    <row r="102" spans="1:5" x14ac:dyDescent="0.3">
      <c r="A102" t="s">
        <v>213</v>
      </c>
      <c r="B102" t="s">
        <v>1521</v>
      </c>
      <c r="C102" t="s">
        <v>2127</v>
      </c>
      <c r="D102" t="s">
        <v>2127</v>
      </c>
      <c r="E102" s="30" t="str">
        <f t="shared" si="1"/>
        <v xml:space="preserve"> </v>
      </c>
    </row>
    <row r="103" spans="1:5" x14ac:dyDescent="0.3">
      <c r="A103" t="s">
        <v>219</v>
      </c>
      <c r="B103" t="s">
        <v>1522</v>
      </c>
      <c r="C103" t="s">
        <v>2129</v>
      </c>
      <c r="D103" t="s">
        <v>2129</v>
      </c>
      <c r="E103" s="30" t="str">
        <f t="shared" si="1"/>
        <v xml:space="preserve"> </v>
      </c>
    </row>
    <row r="104" spans="1:5" x14ac:dyDescent="0.3">
      <c r="A104" t="s">
        <v>215</v>
      </c>
      <c r="B104" t="s">
        <v>1523</v>
      </c>
      <c r="C104" t="s">
        <v>2131</v>
      </c>
      <c r="D104" t="s">
        <v>2131</v>
      </c>
      <c r="E104" s="30" t="str">
        <f t="shared" si="1"/>
        <v xml:space="preserve"> </v>
      </c>
    </row>
    <row r="105" spans="1:5" x14ac:dyDescent="0.3">
      <c r="A105" t="s">
        <v>217</v>
      </c>
      <c r="B105" t="s">
        <v>1524</v>
      </c>
      <c r="C105" t="s">
        <v>2129</v>
      </c>
      <c r="D105" t="s">
        <v>2129</v>
      </c>
      <c r="E105" s="30" t="str">
        <f t="shared" si="1"/>
        <v xml:space="preserve"> </v>
      </c>
    </row>
    <row r="106" spans="1:5" x14ac:dyDescent="0.3">
      <c r="A106" t="s">
        <v>222</v>
      </c>
      <c r="B106" t="s">
        <v>1525</v>
      </c>
      <c r="C106" t="s">
        <v>2131</v>
      </c>
      <c r="D106" t="s">
        <v>2131</v>
      </c>
      <c r="E106" s="30" t="str">
        <f t="shared" si="1"/>
        <v xml:space="preserve"> </v>
      </c>
    </row>
    <row r="107" spans="1:5" x14ac:dyDescent="0.3">
      <c r="A107" t="s">
        <v>228</v>
      </c>
      <c r="B107" t="s">
        <v>1526</v>
      </c>
      <c r="C107" t="s">
        <v>2131</v>
      </c>
      <c r="D107" t="s">
        <v>2129</v>
      </c>
      <c r="E107" s="30" t="str">
        <f t="shared" si="1"/>
        <v>*</v>
      </c>
    </row>
    <row r="108" spans="1:5" x14ac:dyDescent="0.3">
      <c r="A108" t="s">
        <v>224</v>
      </c>
      <c r="B108" t="s">
        <v>1527</v>
      </c>
      <c r="C108" t="s">
        <v>2129</v>
      </c>
      <c r="D108" t="s">
        <v>2129</v>
      </c>
      <c r="E108" s="30" t="str">
        <f t="shared" si="1"/>
        <v xml:space="preserve"> </v>
      </c>
    </row>
    <row r="109" spans="1:5" x14ac:dyDescent="0.3">
      <c r="A109" t="s">
        <v>226</v>
      </c>
      <c r="B109" t="s">
        <v>1528</v>
      </c>
      <c r="C109" t="s">
        <v>2131</v>
      </c>
      <c r="D109" t="s">
        <v>2131</v>
      </c>
      <c r="E109" s="30" t="str">
        <f t="shared" si="1"/>
        <v xml:space="preserve"> </v>
      </c>
    </row>
    <row r="110" spans="1:5" x14ac:dyDescent="0.3">
      <c r="A110" t="s">
        <v>230</v>
      </c>
      <c r="B110" t="s">
        <v>1529</v>
      </c>
      <c r="C110" t="s">
        <v>2129</v>
      </c>
      <c r="D110" t="s">
        <v>2129</v>
      </c>
      <c r="E110" s="30" t="str">
        <f t="shared" si="1"/>
        <v xml:space="preserve"> </v>
      </c>
    </row>
    <row r="111" spans="1:5" x14ac:dyDescent="0.3">
      <c r="A111" t="s">
        <v>232</v>
      </c>
      <c r="B111" t="s">
        <v>1530</v>
      </c>
      <c r="C111" t="s">
        <v>2129</v>
      </c>
      <c r="D111" t="s">
        <v>2129</v>
      </c>
      <c r="E111" s="30" t="str">
        <f t="shared" si="1"/>
        <v xml:space="preserve"> </v>
      </c>
    </row>
    <row r="112" spans="1:5" x14ac:dyDescent="0.3">
      <c r="A112" t="s">
        <v>234</v>
      </c>
      <c r="B112" t="s">
        <v>1531</v>
      </c>
      <c r="C112" t="s">
        <v>2129</v>
      </c>
      <c r="D112" t="s">
        <v>2129</v>
      </c>
      <c r="E112" s="30" t="str">
        <f t="shared" si="1"/>
        <v xml:space="preserve"> </v>
      </c>
    </row>
    <row r="113" spans="1:5" x14ac:dyDescent="0.3">
      <c r="A113" t="s">
        <v>236</v>
      </c>
      <c r="B113" t="s">
        <v>1532</v>
      </c>
      <c r="C113" t="s">
        <v>2131</v>
      </c>
      <c r="D113" t="s">
        <v>2131</v>
      </c>
      <c r="E113" s="30" t="str">
        <f t="shared" si="1"/>
        <v xml:space="preserve"> </v>
      </c>
    </row>
    <row r="114" spans="1:5" x14ac:dyDescent="0.3">
      <c r="A114" t="s">
        <v>238</v>
      </c>
      <c r="B114" t="s">
        <v>1533</v>
      </c>
      <c r="C114" t="s">
        <v>2129</v>
      </c>
      <c r="D114" t="s">
        <v>2129</v>
      </c>
      <c r="E114" s="30" t="str">
        <f t="shared" si="1"/>
        <v xml:space="preserve"> </v>
      </c>
    </row>
    <row r="115" spans="1:5" x14ac:dyDescent="0.3">
      <c r="A115" t="s">
        <v>242</v>
      </c>
      <c r="B115" t="s">
        <v>1534</v>
      </c>
      <c r="C115" t="s">
        <v>2129</v>
      </c>
      <c r="D115" t="s">
        <v>2129</v>
      </c>
      <c r="E115" s="30" t="str">
        <f t="shared" si="1"/>
        <v xml:space="preserve"> </v>
      </c>
    </row>
    <row r="116" spans="1:5" x14ac:dyDescent="0.3">
      <c r="A116" t="s">
        <v>240</v>
      </c>
      <c r="B116" t="s">
        <v>1535</v>
      </c>
      <c r="C116" t="s">
        <v>2129</v>
      </c>
      <c r="D116" t="s">
        <v>2131</v>
      </c>
      <c r="E116" s="30" t="str">
        <f t="shared" si="1"/>
        <v>*</v>
      </c>
    </row>
    <row r="117" spans="1:5" x14ac:dyDescent="0.3">
      <c r="A117" t="s">
        <v>244</v>
      </c>
      <c r="B117" t="s">
        <v>1536</v>
      </c>
      <c r="C117" t="s">
        <v>2129</v>
      </c>
      <c r="D117" t="s">
        <v>2129</v>
      </c>
      <c r="E117" s="30" t="str">
        <f t="shared" si="1"/>
        <v xml:space="preserve"> </v>
      </c>
    </row>
    <row r="118" spans="1:5" x14ac:dyDescent="0.3">
      <c r="A118" t="s">
        <v>249</v>
      </c>
      <c r="B118" t="s">
        <v>1537</v>
      </c>
      <c r="C118" t="s">
        <v>2127</v>
      </c>
      <c r="D118" t="s">
        <v>2131</v>
      </c>
      <c r="E118" s="30" t="str">
        <f t="shared" si="1"/>
        <v>*</v>
      </c>
    </row>
    <row r="119" spans="1:5" x14ac:dyDescent="0.3">
      <c r="A119" t="s">
        <v>251</v>
      </c>
      <c r="B119" t="s">
        <v>1538</v>
      </c>
      <c r="C119" t="s">
        <v>2131</v>
      </c>
      <c r="D119" t="s">
        <v>2131</v>
      </c>
      <c r="E119" s="30" t="str">
        <f t="shared" si="1"/>
        <v xml:space="preserve"> </v>
      </c>
    </row>
    <row r="120" spans="1:5" x14ac:dyDescent="0.3">
      <c r="A120" t="s">
        <v>253</v>
      </c>
      <c r="B120" t="s">
        <v>1539</v>
      </c>
      <c r="C120" t="s">
        <v>2131</v>
      </c>
      <c r="D120" t="s">
        <v>2131</v>
      </c>
      <c r="E120" s="30" t="str">
        <f t="shared" si="1"/>
        <v xml:space="preserve"> </v>
      </c>
    </row>
    <row r="121" spans="1:5" x14ac:dyDescent="0.3">
      <c r="A121" t="s">
        <v>257</v>
      </c>
      <c r="B121" t="s">
        <v>1540</v>
      </c>
      <c r="C121" t="s">
        <v>2131</v>
      </c>
      <c r="D121" t="s">
        <v>2131</v>
      </c>
      <c r="E121" s="30" t="str">
        <f t="shared" si="1"/>
        <v xml:space="preserve"> </v>
      </c>
    </row>
    <row r="122" spans="1:5" x14ac:dyDescent="0.3">
      <c r="A122" t="s">
        <v>259</v>
      </c>
      <c r="B122" t="s">
        <v>1541</v>
      </c>
      <c r="C122" t="s">
        <v>2132</v>
      </c>
      <c r="D122" t="s">
        <v>2132</v>
      </c>
      <c r="E122" s="30" t="str">
        <f t="shared" si="1"/>
        <v xml:space="preserve"> </v>
      </c>
    </row>
    <row r="123" spans="1:5" x14ac:dyDescent="0.3">
      <c r="A123" t="s">
        <v>261</v>
      </c>
      <c r="B123" t="s">
        <v>1542</v>
      </c>
      <c r="C123" t="s">
        <v>2131</v>
      </c>
      <c r="D123" t="s">
        <v>2131</v>
      </c>
      <c r="E123" s="30" t="str">
        <f t="shared" si="1"/>
        <v xml:space="preserve"> </v>
      </c>
    </row>
    <row r="124" spans="1:5" x14ac:dyDescent="0.3">
      <c r="A124" t="s">
        <v>263</v>
      </c>
      <c r="B124" t="s">
        <v>1543</v>
      </c>
      <c r="C124" t="s">
        <v>2127</v>
      </c>
      <c r="D124" t="s">
        <v>2127</v>
      </c>
      <c r="E124" s="30" t="str">
        <f t="shared" si="1"/>
        <v xml:space="preserve"> </v>
      </c>
    </row>
    <row r="125" spans="1:5" x14ac:dyDescent="0.3">
      <c r="A125" t="s">
        <v>247</v>
      </c>
      <c r="B125" t="s">
        <v>1544</v>
      </c>
      <c r="C125" t="s">
        <v>2131</v>
      </c>
      <c r="D125" t="s">
        <v>2131</v>
      </c>
      <c r="E125" s="30" t="str">
        <f t="shared" si="1"/>
        <v xml:space="preserve"> </v>
      </c>
    </row>
    <row r="126" spans="1:5" x14ac:dyDescent="0.3">
      <c r="A126" t="s">
        <v>269</v>
      </c>
      <c r="B126" t="s">
        <v>1545</v>
      </c>
      <c r="C126" t="s">
        <v>2131</v>
      </c>
      <c r="D126" t="s">
        <v>2131</v>
      </c>
      <c r="E126" s="30" t="str">
        <f t="shared" si="1"/>
        <v xml:space="preserve"> </v>
      </c>
    </row>
    <row r="127" spans="1:5" x14ac:dyDescent="0.3">
      <c r="A127" t="s">
        <v>265</v>
      </c>
      <c r="B127" t="s">
        <v>1546</v>
      </c>
      <c r="C127" t="s">
        <v>2131</v>
      </c>
      <c r="D127" t="s">
        <v>2131</v>
      </c>
      <c r="E127" s="30" t="str">
        <f t="shared" si="1"/>
        <v xml:space="preserve"> </v>
      </c>
    </row>
    <row r="128" spans="1:5" x14ac:dyDescent="0.3">
      <c r="A128" t="s">
        <v>267</v>
      </c>
      <c r="B128" t="s">
        <v>1547</v>
      </c>
      <c r="C128" t="s">
        <v>2132</v>
      </c>
      <c r="D128" t="s">
        <v>2132</v>
      </c>
      <c r="E128" s="30" t="str">
        <f t="shared" si="1"/>
        <v xml:space="preserve"> </v>
      </c>
    </row>
    <row r="129" spans="1:5" x14ac:dyDescent="0.3">
      <c r="A129" t="s">
        <v>271</v>
      </c>
      <c r="B129" t="s">
        <v>1548</v>
      </c>
      <c r="C129" t="s">
        <v>2131</v>
      </c>
      <c r="D129" t="s">
        <v>2131</v>
      </c>
      <c r="E129" s="30" t="str">
        <f t="shared" si="1"/>
        <v xml:space="preserve"> </v>
      </c>
    </row>
    <row r="130" spans="1:5" x14ac:dyDescent="0.3">
      <c r="A130" t="s">
        <v>255</v>
      </c>
      <c r="B130" t="s">
        <v>1549</v>
      </c>
      <c r="C130" t="s">
        <v>2132</v>
      </c>
      <c r="D130" t="s">
        <v>2132</v>
      </c>
      <c r="E130" s="30" t="str">
        <f t="shared" si="1"/>
        <v xml:space="preserve"> </v>
      </c>
    </row>
    <row r="131" spans="1:5" x14ac:dyDescent="0.3">
      <c r="A131" t="s">
        <v>276</v>
      </c>
      <c r="B131" t="s">
        <v>1550</v>
      </c>
      <c r="C131" t="s">
        <v>2131</v>
      </c>
      <c r="D131" t="s">
        <v>2131</v>
      </c>
      <c r="E131" s="30" t="str">
        <f t="shared" si="1"/>
        <v xml:space="preserve"> </v>
      </c>
    </row>
    <row r="132" spans="1:5" x14ac:dyDescent="0.3">
      <c r="A132" t="s">
        <v>278</v>
      </c>
      <c r="B132" t="s">
        <v>1551</v>
      </c>
      <c r="C132" t="s">
        <v>2131</v>
      </c>
      <c r="D132" t="s">
        <v>2131</v>
      </c>
      <c r="E132" s="30" t="str">
        <f t="shared" ref="E132:E195" si="2">IF(C132&lt;&gt;D132,"*"," ")</f>
        <v xml:space="preserve"> </v>
      </c>
    </row>
    <row r="133" spans="1:5" x14ac:dyDescent="0.3">
      <c r="A133" t="s">
        <v>328</v>
      </c>
      <c r="B133" t="s">
        <v>1552</v>
      </c>
      <c r="C133" t="s">
        <v>2132</v>
      </c>
      <c r="D133" t="s">
        <v>2131</v>
      </c>
      <c r="E133" s="30" t="str">
        <f t="shared" si="2"/>
        <v>*</v>
      </c>
    </row>
    <row r="134" spans="1:5" x14ac:dyDescent="0.3">
      <c r="A134" t="s">
        <v>322</v>
      </c>
      <c r="B134" t="s">
        <v>1553</v>
      </c>
      <c r="C134" t="s">
        <v>2131</v>
      </c>
      <c r="D134" t="s">
        <v>2131</v>
      </c>
      <c r="E134" s="30" t="str">
        <f t="shared" si="2"/>
        <v xml:space="preserve"> </v>
      </c>
    </row>
    <row r="135" spans="1:5" x14ac:dyDescent="0.3">
      <c r="A135" t="s">
        <v>294</v>
      </c>
      <c r="B135" t="s">
        <v>1554</v>
      </c>
      <c r="C135" t="s">
        <v>2132</v>
      </c>
      <c r="D135" t="s">
        <v>2132</v>
      </c>
      <c r="E135" s="30" t="str">
        <f t="shared" si="2"/>
        <v xml:space="preserve"> </v>
      </c>
    </row>
    <row r="136" spans="1:5" x14ac:dyDescent="0.3">
      <c r="A136" t="s">
        <v>280</v>
      </c>
      <c r="B136" t="s">
        <v>1555</v>
      </c>
      <c r="C136" t="s">
        <v>2130</v>
      </c>
      <c r="D136" t="s">
        <v>2130</v>
      </c>
      <c r="E136" s="30" t="str">
        <f t="shared" si="2"/>
        <v xml:space="preserve"> </v>
      </c>
    </row>
    <row r="137" spans="1:5" x14ac:dyDescent="0.3">
      <c r="A137" t="s">
        <v>282</v>
      </c>
      <c r="B137" t="s">
        <v>1556</v>
      </c>
      <c r="C137" t="s">
        <v>2131</v>
      </c>
      <c r="D137" t="s">
        <v>2131</v>
      </c>
      <c r="E137" s="30" t="str">
        <f t="shared" si="2"/>
        <v xml:space="preserve"> </v>
      </c>
    </row>
    <row r="138" spans="1:5" x14ac:dyDescent="0.3">
      <c r="A138" t="s">
        <v>284</v>
      </c>
      <c r="B138" t="s">
        <v>1557</v>
      </c>
      <c r="C138" t="s">
        <v>2131</v>
      </c>
      <c r="D138" t="s">
        <v>2131</v>
      </c>
      <c r="E138" s="30" t="str">
        <f t="shared" si="2"/>
        <v xml:space="preserve"> </v>
      </c>
    </row>
    <row r="139" spans="1:5" x14ac:dyDescent="0.3">
      <c r="A139" t="s">
        <v>290</v>
      </c>
      <c r="B139" t="s">
        <v>1558</v>
      </c>
      <c r="C139" t="s">
        <v>2131</v>
      </c>
      <c r="D139" t="s">
        <v>2131</v>
      </c>
      <c r="E139" s="30" t="str">
        <f t="shared" si="2"/>
        <v xml:space="preserve"> </v>
      </c>
    </row>
    <row r="140" spans="1:5" x14ac:dyDescent="0.3">
      <c r="A140" t="s">
        <v>292</v>
      </c>
      <c r="B140" t="s">
        <v>1559</v>
      </c>
      <c r="C140" t="s">
        <v>2131</v>
      </c>
      <c r="D140" t="s">
        <v>2131</v>
      </c>
      <c r="E140" s="30" t="str">
        <f t="shared" si="2"/>
        <v xml:space="preserve"> </v>
      </c>
    </row>
    <row r="141" spans="1:5" x14ac:dyDescent="0.3">
      <c r="A141" t="s">
        <v>286</v>
      </c>
      <c r="B141" t="s">
        <v>1560</v>
      </c>
      <c r="C141" t="s">
        <v>2131</v>
      </c>
      <c r="D141" t="s">
        <v>2127</v>
      </c>
      <c r="E141" s="30" t="str">
        <f t="shared" si="2"/>
        <v>*</v>
      </c>
    </row>
    <row r="142" spans="1:5" x14ac:dyDescent="0.3">
      <c r="A142" t="s">
        <v>288</v>
      </c>
      <c r="B142" t="s">
        <v>1561</v>
      </c>
      <c r="C142" t="s">
        <v>2132</v>
      </c>
      <c r="D142" t="s">
        <v>2132</v>
      </c>
      <c r="E142" s="30" t="str">
        <f t="shared" si="2"/>
        <v xml:space="preserve"> </v>
      </c>
    </row>
    <row r="143" spans="1:5" x14ac:dyDescent="0.3">
      <c r="A143" t="s">
        <v>320</v>
      </c>
      <c r="B143" t="s">
        <v>1562</v>
      </c>
      <c r="C143" t="s">
        <v>2131</v>
      </c>
      <c r="D143" t="s">
        <v>2131</v>
      </c>
      <c r="E143" s="30" t="str">
        <f t="shared" si="2"/>
        <v xml:space="preserve"> </v>
      </c>
    </row>
    <row r="144" spans="1:5" x14ac:dyDescent="0.3">
      <c r="A144" t="s">
        <v>296</v>
      </c>
      <c r="B144" t="s">
        <v>1563</v>
      </c>
      <c r="C144" t="s">
        <v>2131</v>
      </c>
      <c r="D144" t="s">
        <v>2131</v>
      </c>
      <c r="E144" s="30" t="str">
        <f t="shared" si="2"/>
        <v xml:space="preserve"> </v>
      </c>
    </row>
    <row r="145" spans="1:5" x14ac:dyDescent="0.3">
      <c r="A145" t="s">
        <v>308</v>
      </c>
      <c r="B145" t="s">
        <v>1564</v>
      </c>
      <c r="C145" t="s">
        <v>2131</v>
      </c>
      <c r="D145" t="s">
        <v>2131</v>
      </c>
      <c r="E145" s="30" t="str">
        <f t="shared" si="2"/>
        <v xml:space="preserve"> </v>
      </c>
    </row>
    <row r="146" spans="1:5" x14ac:dyDescent="0.3">
      <c r="A146" t="s">
        <v>298</v>
      </c>
      <c r="B146" t="s">
        <v>1565</v>
      </c>
      <c r="C146" t="s">
        <v>2131</v>
      </c>
      <c r="D146" t="s">
        <v>2131</v>
      </c>
      <c r="E146" s="30" t="str">
        <f t="shared" si="2"/>
        <v xml:space="preserve"> </v>
      </c>
    </row>
    <row r="147" spans="1:5" x14ac:dyDescent="0.3">
      <c r="A147" t="s">
        <v>302</v>
      </c>
      <c r="B147" t="s">
        <v>1566</v>
      </c>
      <c r="C147" t="s">
        <v>2131</v>
      </c>
      <c r="D147" t="s">
        <v>2131</v>
      </c>
      <c r="E147" s="30" t="str">
        <f t="shared" si="2"/>
        <v xml:space="preserve"> </v>
      </c>
    </row>
    <row r="148" spans="1:5" x14ac:dyDescent="0.3">
      <c r="A148" t="s">
        <v>304</v>
      </c>
      <c r="B148" t="s">
        <v>1567</v>
      </c>
      <c r="C148" t="s">
        <v>2131</v>
      </c>
      <c r="D148" t="s">
        <v>2131</v>
      </c>
      <c r="E148" s="30" t="str">
        <f t="shared" si="2"/>
        <v xml:space="preserve"> </v>
      </c>
    </row>
    <row r="149" spans="1:5" x14ac:dyDescent="0.3">
      <c r="A149" t="s">
        <v>300</v>
      </c>
      <c r="B149" t="s">
        <v>1568</v>
      </c>
      <c r="C149" t="s">
        <v>2131</v>
      </c>
      <c r="D149" t="s">
        <v>2131</v>
      </c>
      <c r="E149" s="30" t="str">
        <f t="shared" si="2"/>
        <v xml:space="preserve"> </v>
      </c>
    </row>
    <row r="150" spans="1:5" x14ac:dyDescent="0.3">
      <c r="A150" t="s">
        <v>306</v>
      </c>
      <c r="B150" t="s">
        <v>1569</v>
      </c>
      <c r="C150" t="s">
        <v>2131</v>
      </c>
      <c r="D150" t="s">
        <v>2131</v>
      </c>
      <c r="E150" s="30" t="str">
        <f t="shared" si="2"/>
        <v xml:space="preserve"> </v>
      </c>
    </row>
    <row r="151" spans="1:5" x14ac:dyDescent="0.3">
      <c r="A151" t="s">
        <v>312</v>
      </c>
      <c r="B151" t="s">
        <v>1570</v>
      </c>
      <c r="C151" t="s">
        <v>2127</v>
      </c>
      <c r="D151" t="s">
        <v>2127</v>
      </c>
      <c r="E151" s="30" t="str">
        <f t="shared" si="2"/>
        <v xml:space="preserve"> </v>
      </c>
    </row>
    <row r="152" spans="1:5" x14ac:dyDescent="0.3">
      <c r="A152" t="s">
        <v>314</v>
      </c>
      <c r="B152" t="s">
        <v>1571</v>
      </c>
      <c r="C152" t="s">
        <v>2131</v>
      </c>
      <c r="D152" t="s">
        <v>2131</v>
      </c>
      <c r="E152" s="30" t="str">
        <f t="shared" si="2"/>
        <v xml:space="preserve"> </v>
      </c>
    </row>
    <row r="153" spans="1:5" x14ac:dyDescent="0.3">
      <c r="A153" t="s">
        <v>274</v>
      </c>
      <c r="B153" t="s">
        <v>1572</v>
      </c>
      <c r="C153" t="s">
        <v>2131</v>
      </c>
      <c r="D153" t="s">
        <v>2131</v>
      </c>
      <c r="E153" s="30" t="str">
        <f t="shared" si="2"/>
        <v xml:space="preserve"> </v>
      </c>
    </row>
    <row r="154" spans="1:5" x14ac:dyDescent="0.3">
      <c r="A154" t="s">
        <v>316</v>
      </c>
      <c r="B154" t="s">
        <v>1573</v>
      </c>
      <c r="C154" t="s">
        <v>2131</v>
      </c>
      <c r="D154" t="s">
        <v>2131</v>
      </c>
      <c r="E154" s="30" t="str">
        <f t="shared" si="2"/>
        <v xml:space="preserve"> </v>
      </c>
    </row>
    <row r="155" spans="1:5" x14ac:dyDescent="0.3">
      <c r="A155" t="s">
        <v>318</v>
      </c>
      <c r="B155" t="s">
        <v>1574</v>
      </c>
      <c r="C155" t="s">
        <v>2132</v>
      </c>
      <c r="D155" t="s">
        <v>2132</v>
      </c>
      <c r="E155" s="30" t="str">
        <f t="shared" si="2"/>
        <v xml:space="preserve"> </v>
      </c>
    </row>
    <row r="156" spans="1:5" x14ac:dyDescent="0.3">
      <c r="A156" t="s">
        <v>324</v>
      </c>
      <c r="B156" t="s">
        <v>1575</v>
      </c>
      <c r="C156" t="s">
        <v>2131</v>
      </c>
      <c r="D156" t="s">
        <v>2131</v>
      </c>
      <c r="E156" s="30" t="str">
        <f t="shared" si="2"/>
        <v xml:space="preserve"> </v>
      </c>
    </row>
    <row r="157" spans="1:5" x14ac:dyDescent="0.3">
      <c r="A157" t="s">
        <v>310</v>
      </c>
      <c r="B157" t="s">
        <v>1576</v>
      </c>
      <c r="C157" t="s">
        <v>2131</v>
      </c>
      <c r="D157" t="s">
        <v>2131</v>
      </c>
      <c r="E157" s="30" t="str">
        <f t="shared" si="2"/>
        <v xml:space="preserve"> </v>
      </c>
    </row>
    <row r="158" spans="1:5" x14ac:dyDescent="0.3">
      <c r="A158" t="s">
        <v>326</v>
      </c>
      <c r="B158" t="s">
        <v>1577</v>
      </c>
      <c r="C158" t="s">
        <v>2131</v>
      </c>
      <c r="D158" t="s">
        <v>2131</v>
      </c>
      <c r="E158" s="30" t="str">
        <f t="shared" si="2"/>
        <v xml:space="preserve"> </v>
      </c>
    </row>
    <row r="159" spans="1:5" x14ac:dyDescent="0.3">
      <c r="A159" t="s">
        <v>331</v>
      </c>
      <c r="B159" t="s">
        <v>1578</v>
      </c>
      <c r="C159" t="s">
        <v>2129</v>
      </c>
      <c r="D159" t="s">
        <v>2129</v>
      </c>
      <c r="E159" s="30" t="str">
        <f t="shared" si="2"/>
        <v xml:space="preserve"> </v>
      </c>
    </row>
    <row r="160" spans="1:5" x14ac:dyDescent="0.3">
      <c r="A160" t="s">
        <v>333</v>
      </c>
      <c r="B160" t="s">
        <v>1579</v>
      </c>
      <c r="C160" t="s">
        <v>2131</v>
      </c>
      <c r="D160" t="s">
        <v>2129</v>
      </c>
      <c r="E160" s="30" t="str">
        <f t="shared" si="2"/>
        <v>*</v>
      </c>
    </row>
    <row r="161" spans="1:5" x14ac:dyDescent="0.3">
      <c r="A161" t="s">
        <v>335</v>
      </c>
      <c r="B161" t="s">
        <v>1580</v>
      </c>
      <c r="C161" t="s">
        <v>2131</v>
      </c>
      <c r="D161" t="s">
        <v>2132</v>
      </c>
      <c r="E161" s="30" t="str">
        <f t="shared" si="2"/>
        <v>*</v>
      </c>
    </row>
    <row r="162" spans="1:5" x14ac:dyDescent="0.3">
      <c r="A162" t="s">
        <v>339</v>
      </c>
      <c r="B162" t="s">
        <v>1581</v>
      </c>
      <c r="C162" t="s">
        <v>2131</v>
      </c>
      <c r="D162" t="s">
        <v>2131</v>
      </c>
      <c r="E162" s="30" t="str">
        <f t="shared" si="2"/>
        <v xml:space="preserve"> </v>
      </c>
    </row>
    <row r="163" spans="1:5" x14ac:dyDescent="0.3">
      <c r="A163" t="s">
        <v>341</v>
      </c>
      <c r="B163" t="s">
        <v>1582</v>
      </c>
      <c r="C163" t="s">
        <v>2129</v>
      </c>
      <c r="D163" t="s">
        <v>2129</v>
      </c>
      <c r="E163" s="30" t="str">
        <f t="shared" si="2"/>
        <v xml:space="preserve"> </v>
      </c>
    </row>
    <row r="164" spans="1:5" x14ac:dyDescent="0.3">
      <c r="A164" t="s">
        <v>343</v>
      </c>
      <c r="B164" t="s">
        <v>1583</v>
      </c>
      <c r="C164" t="s">
        <v>2132</v>
      </c>
      <c r="D164" t="s">
        <v>2132</v>
      </c>
      <c r="E164" s="30" t="str">
        <f t="shared" si="2"/>
        <v xml:space="preserve"> </v>
      </c>
    </row>
    <row r="165" spans="1:5" x14ac:dyDescent="0.3">
      <c r="A165" t="s">
        <v>337</v>
      </c>
      <c r="B165" t="s">
        <v>1584</v>
      </c>
      <c r="C165" t="s">
        <v>2131</v>
      </c>
      <c r="D165" t="s">
        <v>2131</v>
      </c>
      <c r="E165" s="30" t="str">
        <f t="shared" si="2"/>
        <v xml:space="preserve"> </v>
      </c>
    </row>
    <row r="166" spans="1:5" x14ac:dyDescent="0.3">
      <c r="A166" t="s">
        <v>345</v>
      </c>
      <c r="B166" t="s">
        <v>1585</v>
      </c>
      <c r="C166" t="s">
        <v>2131</v>
      </c>
      <c r="D166" t="s">
        <v>2131</v>
      </c>
      <c r="E166" s="30" t="str">
        <f t="shared" si="2"/>
        <v xml:space="preserve"> </v>
      </c>
    </row>
    <row r="167" spans="1:5" x14ac:dyDescent="0.3">
      <c r="A167" t="s">
        <v>347</v>
      </c>
      <c r="B167" t="s">
        <v>1586</v>
      </c>
      <c r="C167" t="s">
        <v>2129</v>
      </c>
      <c r="D167" t="s">
        <v>2129</v>
      </c>
      <c r="E167" s="30" t="str">
        <f t="shared" si="2"/>
        <v xml:space="preserve"> </v>
      </c>
    </row>
    <row r="168" spans="1:5" x14ac:dyDescent="0.3">
      <c r="A168" t="s">
        <v>349</v>
      </c>
      <c r="B168" t="s">
        <v>1587</v>
      </c>
      <c r="C168" t="s">
        <v>2131</v>
      </c>
      <c r="D168" t="s">
        <v>2131</v>
      </c>
      <c r="E168" s="30" t="str">
        <f t="shared" si="2"/>
        <v xml:space="preserve"> </v>
      </c>
    </row>
    <row r="169" spans="1:5" x14ac:dyDescent="0.3">
      <c r="A169" t="s">
        <v>351</v>
      </c>
      <c r="B169" t="s">
        <v>1588</v>
      </c>
      <c r="C169" t="s">
        <v>2131</v>
      </c>
      <c r="D169" t="s">
        <v>2131</v>
      </c>
      <c r="E169" s="30" t="str">
        <f t="shared" si="2"/>
        <v xml:space="preserve"> </v>
      </c>
    </row>
    <row r="170" spans="1:5" x14ac:dyDescent="0.3">
      <c r="A170" t="s">
        <v>366</v>
      </c>
      <c r="B170" t="s">
        <v>1589</v>
      </c>
      <c r="C170" t="s">
        <v>2131</v>
      </c>
      <c r="D170" t="s">
        <v>2131</v>
      </c>
      <c r="E170" s="30" t="str">
        <f t="shared" si="2"/>
        <v xml:space="preserve"> </v>
      </c>
    </row>
    <row r="171" spans="1:5" x14ac:dyDescent="0.3">
      <c r="A171" t="s">
        <v>356</v>
      </c>
      <c r="B171" t="s">
        <v>1590</v>
      </c>
      <c r="C171" t="s">
        <v>2129</v>
      </c>
      <c r="D171" t="s">
        <v>2129</v>
      </c>
      <c r="E171" s="30" t="str">
        <f t="shared" si="2"/>
        <v xml:space="preserve"> </v>
      </c>
    </row>
    <row r="172" spans="1:5" x14ac:dyDescent="0.3">
      <c r="A172" t="s">
        <v>360</v>
      </c>
      <c r="B172" t="s">
        <v>1591</v>
      </c>
      <c r="C172" t="s">
        <v>2129</v>
      </c>
      <c r="D172" t="s">
        <v>2129</v>
      </c>
      <c r="E172" s="30" t="str">
        <f t="shared" si="2"/>
        <v xml:space="preserve"> </v>
      </c>
    </row>
    <row r="173" spans="1:5" x14ac:dyDescent="0.3">
      <c r="A173" t="s">
        <v>362</v>
      </c>
      <c r="B173" t="s">
        <v>1592</v>
      </c>
      <c r="C173" t="s">
        <v>2131</v>
      </c>
      <c r="D173" t="s">
        <v>2131</v>
      </c>
      <c r="E173" s="30" t="str">
        <f t="shared" si="2"/>
        <v xml:space="preserve"> </v>
      </c>
    </row>
    <row r="174" spans="1:5" x14ac:dyDescent="0.3">
      <c r="A174" t="s">
        <v>358</v>
      </c>
      <c r="B174" t="s">
        <v>1593</v>
      </c>
      <c r="C174" t="s">
        <v>2129</v>
      </c>
      <c r="D174" t="s">
        <v>2129</v>
      </c>
      <c r="E174" s="30" t="str">
        <f t="shared" si="2"/>
        <v xml:space="preserve"> </v>
      </c>
    </row>
    <row r="175" spans="1:5" x14ac:dyDescent="0.3">
      <c r="A175" t="s">
        <v>354</v>
      </c>
      <c r="B175" t="s">
        <v>1594</v>
      </c>
      <c r="C175" t="s">
        <v>2129</v>
      </c>
      <c r="D175" t="s">
        <v>2129</v>
      </c>
      <c r="E175" s="30" t="str">
        <f t="shared" si="2"/>
        <v xml:space="preserve"> </v>
      </c>
    </row>
    <row r="176" spans="1:5" x14ac:dyDescent="0.3">
      <c r="A176" t="s">
        <v>364</v>
      </c>
      <c r="B176" t="s">
        <v>1595</v>
      </c>
      <c r="C176" t="s">
        <v>2129</v>
      </c>
      <c r="D176" t="s">
        <v>2129</v>
      </c>
      <c r="E176" s="30" t="str">
        <f t="shared" si="2"/>
        <v xml:space="preserve"> </v>
      </c>
    </row>
    <row r="177" spans="1:5" x14ac:dyDescent="0.3">
      <c r="A177" t="s">
        <v>379</v>
      </c>
      <c r="B177" t="s">
        <v>1596</v>
      </c>
      <c r="C177" t="s">
        <v>2131</v>
      </c>
      <c r="D177" t="s">
        <v>2131</v>
      </c>
      <c r="E177" s="30" t="str">
        <f t="shared" si="2"/>
        <v xml:space="preserve"> </v>
      </c>
    </row>
    <row r="178" spans="1:5" x14ac:dyDescent="0.3">
      <c r="A178" t="s">
        <v>371</v>
      </c>
      <c r="B178" t="s">
        <v>1597</v>
      </c>
      <c r="C178" t="s">
        <v>2129</v>
      </c>
      <c r="D178" t="s">
        <v>2129</v>
      </c>
      <c r="E178" s="30" t="str">
        <f t="shared" si="2"/>
        <v xml:space="preserve"> </v>
      </c>
    </row>
    <row r="179" spans="1:5" x14ac:dyDescent="0.3">
      <c r="A179" t="s">
        <v>373</v>
      </c>
      <c r="B179" t="s">
        <v>1598</v>
      </c>
      <c r="C179" t="s">
        <v>2129</v>
      </c>
      <c r="D179" t="s">
        <v>2131</v>
      </c>
      <c r="E179" s="30" t="str">
        <f t="shared" si="2"/>
        <v>*</v>
      </c>
    </row>
    <row r="180" spans="1:5" x14ac:dyDescent="0.3">
      <c r="A180" t="s">
        <v>375</v>
      </c>
      <c r="B180" t="s">
        <v>1599</v>
      </c>
      <c r="C180" t="s">
        <v>2131</v>
      </c>
      <c r="D180" t="s">
        <v>2131</v>
      </c>
      <c r="E180" s="30" t="str">
        <f t="shared" si="2"/>
        <v xml:space="preserve"> </v>
      </c>
    </row>
    <row r="181" spans="1:5" x14ac:dyDescent="0.3">
      <c r="A181" t="s">
        <v>377</v>
      </c>
      <c r="B181" t="s">
        <v>1600</v>
      </c>
      <c r="C181" t="s">
        <v>2131</v>
      </c>
      <c r="D181" t="s">
        <v>2131</v>
      </c>
      <c r="E181" s="30" t="str">
        <f t="shared" si="2"/>
        <v xml:space="preserve"> </v>
      </c>
    </row>
    <row r="182" spans="1:5" x14ac:dyDescent="0.3">
      <c r="A182" t="s">
        <v>369</v>
      </c>
      <c r="B182" t="s">
        <v>1601</v>
      </c>
      <c r="C182" t="s">
        <v>2131</v>
      </c>
      <c r="D182" t="s">
        <v>2131</v>
      </c>
      <c r="E182" s="30" t="str">
        <f t="shared" si="2"/>
        <v xml:space="preserve"> </v>
      </c>
    </row>
    <row r="183" spans="1:5" x14ac:dyDescent="0.3">
      <c r="A183" t="s">
        <v>382</v>
      </c>
      <c r="B183" t="s">
        <v>1602</v>
      </c>
      <c r="C183" t="s">
        <v>2131</v>
      </c>
      <c r="D183" t="s">
        <v>2131</v>
      </c>
      <c r="E183" s="30" t="str">
        <f t="shared" si="2"/>
        <v xml:space="preserve"> </v>
      </c>
    </row>
    <row r="184" spans="1:5" x14ac:dyDescent="0.3">
      <c r="A184" t="s">
        <v>384</v>
      </c>
      <c r="B184" t="s">
        <v>1603</v>
      </c>
      <c r="C184" t="s">
        <v>2127</v>
      </c>
      <c r="D184" t="s">
        <v>2129</v>
      </c>
      <c r="E184" s="30" t="str">
        <f t="shared" si="2"/>
        <v>*</v>
      </c>
    </row>
    <row r="185" spans="1:5" x14ac:dyDescent="0.3">
      <c r="A185" t="s">
        <v>386</v>
      </c>
      <c r="B185" t="s">
        <v>1604</v>
      </c>
      <c r="C185" t="s">
        <v>2131</v>
      </c>
      <c r="D185" t="s">
        <v>2131</v>
      </c>
      <c r="E185" s="30" t="str">
        <f t="shared" si="2"/>
        <v xml:space="preserve"> </v>
      </c>
    </row>
    <row r="186" spans="1:5" x14ac:dyDescent="0.3">
      <c r="A186" t="s">
        <v>388</v>
      </c>
      <c r="B186" t="s">
        <v>1605</v>
      </c>
      <c r="C186" t="s">
        <v>2131</v>
      </c>
      <c r="D186" t="s">
        <v>2131</v>
      </c>
      <c r="E186" s="30" t="str">
        <f t="shared" si="2"/>
        <v xml:space="preserve"> </v>
      </c>
    </row>
    <row r="187" spans="1:5" x14ac:dyDescent="0.3">
      <c r="A187" t="s">
        <v>390</v>
      </c>
      <c r="B187" t="s">
        <v>1606</v>
      </c>
      <c r="C187" t="s">
        <v>2131</v>
      </c>
      <c r="D187" t="s">
        <v>2131</v>
      </c>
      <c r="E187" s="30" t="str">
        <f t="shared" si="2"/>
        <v xml:space="preserve"> </v>
      </c>
    </row>
    <row r="188" spans="1:5" x14ac:dyDescent="0.3">
      <c r="A188" t="s">
        <v>392</v>
      </c>
      <c r="B188" t="s">
        <v>1607</v>
      </c>
      <c r="C188" t="s">
        <v>2131</v>
      </c>
      <c r="D188" t="s">
        <v>2131</v>
      </c>
      <c r="E188" s="30" t="str">
        <f t="shared" si="2"/>
        <v xml:space="preserve"> </v>
      </c>
    </row>
    <row r="189" spans="1:5" x14ac:dyDescent="0.3">
      <c r="A189" t="s">
        <v>394</v>
      </c>
      <c r="B189" t="s">
        <v>1608</v>
      </c>
      <c r="C189" t="s">
        <v>2131</v>
      </c>
      <c r="D189" t="s">
        <v>2131</v>
      </c>
      <c r="E189" s="30" t="str">
        <f t="shared" si="2"/>
        <v xml:space="preserve"> </v>
      </c>
    </row>
    <row r="190" spans="1:5" x14ac:dyDescent="0.3">
      <c r="A190" t="s">
        <v>396</v>
      </c>
      <c r="B190" t="s">
        <v>1609</v>
      </c>
      <c r="C190" t="s">
        <v>2131</v>
      </c>
      <c r="D190" t="s">
        <v>2131</v>
      </c>
      <c r="E190" s="30" t="str">
        <f t="shared" si="2"/>
        <v xml:space="preserve"> </v>
      </c>
    </row>
    <row r="191" spans="1:5" x14ac:dyDescent="0.3">
      <c r="A191" t="s">
        <v>399</v>
      </c>
      <c r="B191" t="s">
        <v>1610</v>
      </c>
      <c r="C191" t="s">
        <v>2131</v>
      </c>
      <c r="D191" t="s">
        <v>2131</v>
      </c>
      <c r="E191" s="30" t="str">
        <f t="shared" si="2"/>
        <v xml:space="preserve"> </v>
      </c>
    </row>
    <row r="192" spans="1:5" x14ac:dyDescent="0.3">
      <c r="A192" t="s">
        <v>401</v>
      </c>
      <c r="B192" t="s">
        <v>1611</v>
      </c>
      <c r="C192" t="s">
        <v>2129</v>
      </c>
      <c r="D192" t="s">
        <v>2131</v>
      </c>
      <c r="E192" s="30" t="str">
        <f t="shared" si="2"/>
        <v>*</v>
      </c>
    </row>
    <row r="193" spans="1:5" x14ac:dyDescent="0.3">
      <c r="A193" t="s">
        <v>403</v>
      </c>
      <c r="B193" t="s">
        <v>1612</v>
      </c>
      <c r="C193" t="s">
        <v>2131</v>
      </c>
      <c r="D193" t="s">
        <v>2131</v>
      </c>
      <c r="E193" s="30" t="str">
        <f t="shared" si="2"/>
        <v xml:space="preserve"> </v>
      </c>
    </row>
    <row r="194" spans="1:5" x14ac:dyDescent="0.3">
      <c r="A194" t="s">
        <v>405</v>
      </c>
      <c r="B194" t="s">
        <v>1613</v>
      </c>
      <c r="C194" t="s">
        <v>2131</v>
      </c>
      <c r="D194" t="s">
        <v>2131</v>
      </c>
      <c r="E194" s="30" t="str">
        <f t="shared" si="2"/>
        <v xml:space="preserve"> </v>
      </c>
    </row>
    <row r="195" spans="1:5" x14ac:dyDescent="0.3">
      <c r="A195" t="s">
        <v>407</v>
      </c>
      <c r="B195" t="s">
        <v>1614</v>
      </c>
      <c r="C195" t="s">
        <v>2131</v>
      </c>
      <c r="D195" t="s">
        <v>2131</v>
      </c>
      <c r="E195" s="30" t="str">
        <f t="shared" si="2"/>
        <v xml:space="preserve"> </v>
      </c>
    </row>
    <row r="196" spans="1:5" x14ac:dyDescent="0.3">
      <c r="A196" t="s">
        <v>409</v>
      </c>
      <c r="B196" t="s">
        <v>1615</v>
      </c>
      <c r="C196" t="s">
        <v>2131</v>
      </c>
      <c r="D196" t="s">
        <v>2131</v>
      </c>
      <c r="E196" s="30" t="str">
        <f t="shared" ref="E196:E259" si="3">IF(C196&lt;&gt;D196,"*"," ")</f>
        <v xml:space="preserve"> </v>
      </c>
    </row>
    <row r="197" spans="1:5" x14ac:dyDescent="0.3">
      <c r="A197" t="s">
        <v>412</v>
      </c>
      <c r="B197" t="s">
        <v>1616</v>
      </c>
      <c r="C197" t="s">
        <v>2131</v>
      </c>
      <c r="D197" t="s">
        <v>2131</v>
      </c>
      <c r="E197" s="30" t="str">
        <f t="shared" si="3"/>
        <v xml:space="preserve"> </v>
      </c>
    </row>
    <row r="198" spans="1:5" x14ac:dyDescent="0.3">
      <c r="A198" t="s">
        <v>414</v>
      </c>
      <c r="B198" t="s">
        <v>1617</v>
      </c>
      <c r="C198" t="s">
        <v>2132</v>
      </c>
      <c r="D198" t="s">
        <v>2131</v>
      </c>
      <c r="E198" s="30" t="str">
        <f t="shared" si="3"/>
        <v>*</v>
      </c>
    </row>
    <row r="199" spans="1:5" x14ac:dyDescent="0.3">
      <c r="A199" t="s">
        <v>416</v>
      </c>
      <c r="B199" t="s">
        <v>1618</v>
      </c>
      <c r="C199" t="s">
        <v>2132</v>
      </c>
      <c r="D199" t="s">
        <v>2132</v>
      </c>
      <c r="E199" s="30" t="str">
        <f t="shared" si="3"/>
        <v xml:space="preserve"> </v>
      </c>
    </row>
    <row r="200" spans="1:5" x14ac:dyDescent="0.3">
      <c r="A200" t="s">
        <v>418</v>
      </c>
      <c r="B200" t="s">
        <v>1619</v>
      </c>
      <c r="C200" t="s">
        <v>2131</v>
      </c>
      <c r="D200" t="s">
        <v>2131</v>
      </c>
      <c r="E200" s="30" t="str">
        <f t="shared" si="3"/>
        <v xml:space="preserve"> </v>
      </c>
    </row>
    <row r="201" spans="1:5" x14ac:dyDescent="0.3">
      <c r="A201" t="s">
        <v>437</v>
      </c>
      <c r="B201" t="s">
        <v>1620</v>
      </c>
      <c r="C201" t="s">
        <v>2129</v>
      </c>
      <c r="D201" t="s">
        <v>2131</v>
      </c>
      <c r="E201" s="30" t="str">
        <f t="shared" si="3"/>
        <v>*</v>
      </c>
    </row>
    <row r="202" spans="1:5" x14ac:dyDescent="0.3">
      <c r="A202" t="s">
        <v>423</v>
      </c>
      <c r="B202" t="s">
        <v>1621</v>
      </c>
      <c r="C202" t="s">
        <v>2131</v>
      </c>
      <c r="D202" t="s">
        <v>2131</v>
      </c>
      <c r="E202" s="30" t="str">
        <f t="shared" si="3"/>
        <v xml:space="preserve"> </v>
      </c>
    </row>
    <row r="203" spans="1:5" x14ac:dyDescent="0.3">
      <c r="A203" t="s">
        <v>425</v>
      </c>
      <c r="B203" t="s">
        <v>1622</v>
      </c>
      <c r="C203" t="s">
        <v>2129</v>
      </c>
      <c r="D203" t="s">
        <v>2129</v>
      </c>
      <c r="E203" s="30" t="str">
        <f t="shared" si="3"/>
        <v xml:space="preserve"> </v>
      </c>
    </row>
    <row r="204" spans="1:5" x14ac:dyDescent="0.3">
      <c r="A204" t="s">
        <v>427</v>
      </c>
      <c r="B204" t="s">
        <v>1623</v>
      </c>
      <c r="C204" t="s">
        <v>2129</v>
      </c>
      <c r="D204" t="s">
        <v>2129</v>
      </c>
      <c r="E204" s="30" t="str">
        <f t="shared" si="3"/>
        <v xml:space="preserve"> </v>
      </c>
    </row>
    <row r="205" spans="1:5" x14ac:dyDescent="0.3">
      <c r="A205" t="s">
        <v>421</v>
      </c>
      <c r="B205" t="s">
        <v>1624</v>
      </c>
      <c r="C205" t="s">
        <v>2129</v>
      </c>
      <c r="D205" t="s">
        <v>2129</v>
      </c>
      <c r="E205" s="30" t="str">
        <f t="shared" si="3"/>
        <v xml:space="preserve"> </v>
      </c>
    </row>
    <row r="206" spans="1:5" x14ac:dyDescent="0.3">
      <c r="A206" t="s">
        <v>431</v>
      </c>
      <c r="B206" t="s">
        <v>1625</v>
      </c>
      <c r="C206" t="s">
        <v>2129</v>
      </c>
      <c r="D206" t="s">
        <v>2129</v>
      </c>
      <c r="E206" s="30" t="str">
        <f t="shared" si="3"/>
        <v xml:space="preserve"> </v>
      </c>
    </row>
    <row r="207" spans="1:5" x14ac:dyDescent="0.3">
      <c r="A207" t="s">
        <v>435</v>
      </c>
      <c r="B207" t="s">
        <v>1626</v>
      </c>
      <c r="C207" t="s">
        <v>2129</v>
      </c>
      <c r="D207" t="s">
        <v>2129</v>
      </c>
      <c r="E207" s="30" t="str">
        <f t="shared" si="3"/>
        <v xml:space="preserve"> </v>
      </c>
    </row>
    <row r="208" spans="1:5" x14ac:dyDescent="0.3">
      <c r="A208" t="s">
        <v>433</v>
      </c>
      <c r="B208" t="s">
        <v>1627</v>
      </c>
      <c r="C208" t="s">
        <v>2132</v>
      </c>
      <c r="D208" t="s">
        <v>2132</v>
      </c>
      <c r="E208" s="30" t="str">
        <f t="shared" si="3"/>
        <v xml:space="preserve"> </v>
      </c>
    </row>
    <row r="209" spans="1:5" x14ac:dyDescent="0.3">
      <c r="A209" t="s">
        <v>429</v>
      </c>
      <c r="B209" t="s">
        <v>1628</v>
      </c>
      <c r="C209" t="s">
        <v>2129</v>
      </c>
      <c r="D209" t="s">
        <v>2129</v>
      </c>
      <c r="E209" s="30" t="str">
        <f t="shared" si="3"/>
        <v xml:space="preserve"> </v>
      </c>
    </row>
    <row r="210" spans="1:5" x14ac:dyDescent="0.3">
      <c r="A210" t="s">
        <v>2118</v>
      </c>
      <c r="B210" t="s">
        <v>2119</v>
      </c>
      <c r="C210" t="s">
        <v>2127</v>
      </c>
      <c r="D210" t="s">
        <v>2127</v>
      </c>
      <c r="E210" s="30" t="str">
        <f t="shared" si="3"/>
        <v xml:space="preserve"> </v>
      </c>
    </row>
    <row r="211" spans="1:5" x14ac:dyDescent="0.3">
      <c r="A211" t="s">
        <v>456</v>
      </c>
      <c r="B211" t="s">
        <v>1629</v>
      </c>
      <c r="C211" t="s">
        <v>2131</v>
      </c>
      <c r="D211" t="s">
        <v>2131</v>
      </c>
      <c r="E211" s="30" t="str">
        <f t="shared" si="3"/>
        <v xml:space="preserve"> </v>
      </c>
    </row>
    <row r="212" spans="1:5" x14ac:dyDescent="0.3">
      <c r="A212" t="s">
        <v>440</v>
      </c>
      <c r="B212" t="s">
        <v>1630</v>
      </c>
      <c r="C212" t="s">
        <v>2131</v>
      </c>
      <c r="D212" t="s">
        <v>2131</v>
      </c>
      <c r="E212" s="30" t="str">
        <f t="shared" si="3"/>
        <v xml:space="preserve"> </v>
      </c>
    </row>
    <row r="213" spans="1:5" x14ac:dyDescent="0.3">
      <c r="A213" t="s">
        <v>448</v>
      </c>
      <c r="B213" t="s">
        <v>1631</v>
      </c>
      <c r="C213" t="s">
        <v>2129</v>
      </c>
      <c r="D213" t="s">
        <v>2129</v>
      </c>
      <c r="E213" s="30" t="str">
        <f t="shared" si="3"/>
        <v xml:space="preserve"> </v>
      </c>
    </row>
    <row r="214" spans="1:5" x14ac:dyDescent="0.3">
      <c r="A214" t="s">
        <v>446</v>
      </c>
      <c r="B214" t="s">
        <v>1632</v>
      </c>
      <c r="C214" t="s">
        <v>2131</v>
      </c>
      <c r="D214" t="s">
        <v>2131</v>
      </c>
      <c r="E214" s="30" t="str">
        <f t="shared" si="3"/>
        <v xml:space="preserve"> </v>
      </c>
    </row>
    <row r="215" spans="1:5" x14ac:dyDescent="0.3">
      <c r="A215" t="s">
        <v>458</v>
      </c>
      <c r="B215" t="s">
        <v>1633</v>
      </c>
      <c r="C215" t="s">
        <v>2131</v>
      </c>
      <c r="D215" t="s">
        <v>2131</v>
      </c>
      <c r="E215" s="30" t="str">
        <f t="shared" si="3"/>
        <v xml:space="preserve"> </v>
      </c>
    </row>
    <row r="216" spans="1:5" x14ac:dyDescent="0.3">
      <c r="A216" t="s">
        <v>442</v>
      </c>
      <c r="B216" t="s">
        <v>1634</v>
      </c>
      <c r="C216" t="s">
        <v>2129</v>
      </c>
      <c r="D216" t="s">
        <v>2129</v>
      </c>
      <c r="E216" s="30" t="str">
        <f t="shared" si="3"/>
        <v xml:space="preserve"> </v>
      </c>
    </row>
    <row r="217" spans="1:5" x14ac:dyDescent="0.3">
      <c r="A217" t="s">
        <v>454</v>
      </c>
      <c r="B217" t="s">
        <v>1635</v>
      </c>
      <c r="C217" t="s">
        <v>2131</v>
      </c>
      <c r="D217" t="s">
        <v>2131</v>
      </c>
      <c r="E217" s="30" t="str">
        <f t="shared" si="3"/>
        <v xml:space="preserve"> </v>
      </c>
    </row>
    <row r="218" spans="1:5" x14ac:dyDescent="0.3">
      <c r="A218" t="s">
        <v>452</v>
      </c>
      <c r="B218" t="s">
        <v>1636</v>
      </c>
      <c r="C218" t="s">
        <v>2129</v>
      </c>
      <c r="D218" t="s">
        <v>2129</v>
      </c>
      <c r="E218" s="30" t="str">
        <f t="shared" si="3"/>
        <v xml:space="preserve"> </v>
      </c>
    </row>
    <row r="219" spans="1:5" x14ac:dyDescent="0.3">
      <c r="A219" t="s">
        <v>450</v>
      </c>
      <c r="B219" t="s">
        <v>1637</v>
      </c>
      <c r="C219" t="s">
        <v>2129</v>
      </c>
      <c r="D219" t="s">
        <v>2129</v>
      </c>
      <c r="E219" s="30" t="str">
        <f t="shared" si="3"/>
        <v xml:space="preserve"> </v>
      </c>
    </row>
    <row r="220" spans="1:5" x14ac:dyDescent="0.3">
      <c r="A220" t="s">
        <v>460</v>
      </c>
      <c r="B220" t="s">
        <v>1638</v>
      </c>
      <c r="C220" t="s">
        <v>2127</v>
      </c>
      <c r="D220" t="s">
        <v>2127</v>
      </c>
      <c r="E220" s="30" t="str">
        <f t="shared" si="3"/>
        <v xml:space="preserve"> </v>
      </c>
    </row>
    <row r="221" spans="1:5" x14ac:dyDescent="0.3">
      <c r="A221" t="s">
        <v>444</v>
      </c>
      <c r="B221" t="s">
        <v>1639</v>
      </c>
      <c r="C221" t="s">
        <v>2129</v>
      </c>
      <c r="D221" t="s">
        <v>2129</v>
      </c>
      <c r="E221" s="30" t="str">
        <f t="shared" si="3"/>
        <v xml:space="preserve"> </v>
      </c>
    </row>
    <row r="222" spans="1:5" x14ac:dyDescent="0.3">
      <c r="A222" t="s">
        <v>465</v>
      </c>
      <c r="B222" t="s">
        <v>1640</v>
      </c>
      <c r="C222" t="s">
        <v>2129</v>
      </c>
      <c r="D222" t="s">
        <v>2129</v>
      </c>
      <c r="E222" s="30" t="str">
        <f t="shared" si="3"/>
        <v xml:space="preserve"> </v>
      </c>
    </row>
    <row r="223" spans="1:5" x14ac:dyDescent="0.3">
      <c r="A223" t="s">
        <v>467</v>
      </c>
      <c r="B223" t="s">
        <v>1641</v>
      </c>
      <c r="C223" t="s">
        <v>2131</v>
      </c>
      <c r="D223" t="s">
        <v>2131</v>
      </c>
      <c r="E223" s="30" t="str">
        <f t="shared" si="3"/>
        <v xml:space="preserve"> </v>
      </c>
    </row>
    <row r="224" spans="1:5" x14ac:dyDescent="0.3">
      <c r="A224" t="s">
        <v>469</v>
      </c>
      <c r="B224" t="s">
        <v>1642</v>
      </c>
      <c r="C224" t="s">
        <v>2129</v>
      </c>
      <c r="D224" t="s">
        <v>2129</v>
      </c>
      <c r="E224" s="30" t="str">
        <f t="shared" si="3"/>
        <v xml:space="preserve"> </v>
      </c>
    </row>
    <row r="225" spans="1:5" x14ac:dyDescent="0.3">
      <c r="A225" t="s">
        <v>471</v>
      </c>
      <c r="B225" t="s">
        <v>1643</v>
      </c>
      <c r="C225" t="s">
        <v>2129</v>
      </c>
      <c r="D225" t="s">
        <v>2129</v>
      </c>
      <c r="E225" s="30" t="str">
        <f t="shared" si="3"/>
        <v xml:space="preserve"> </v>
      </c>
    </row>
    <row r="226" spans="1:5" x14ac:dyDescent="0.3">
      <c r="A226" t="s">
        <v>463</v>
      </c>
      <c r="B226" t="s">
        <v>1644</v>
      </c>
      <c r="C226" t="s">
        <v>2131</v>
      </c>
      <c r="D226" t="s">
        <v>2129</v>
      </c>
      <c r="E226" s="30" t="str">
        <f t="shared" si="3"/>
        <v>*</v>
      </c>
    </row>
    <row r="227" spans="1:5" x14ac:dyDescent="0.3">
      <c r="A227" t="s">
        <v>474</v>
      </c>
      <c r="B227" t="s">
        <v>1645</v>
      </c>
      <c r="C227" t="s">
        <v>2131</v>
      </c>
      <c r="D227" t="s">
        <v>2131</v>
      </c>
      <c r="E227" s="30" t="str">
        <f t="shared" si="3"/>
        <v xml:space="preserve"> </v>
      </c>
    </row>
    <row r="228" spans="1:5" x14ac:dyDescent="0.3">
      <c r="A228" t="s">
        <v>476</v>
      </c>
      <c r="B228" t="s">
        <v>1646</v>
      </c>
      <c r="C228" t="s">
        <v>2131</v>
      </c>
      <c r="D228" t="s">
        <v>2131</v>
      </c>
      <c r="E228" s="30" t="str">
        <f t="shared" si="3"/>
        <v xml:space="preserve"> </v>
      </c>
    </row>
    <row r="229" spans="1:5" x14ac:dyDescent="0.3">
      <c r="A229" t="s">
        <v>482</v>
      </c>
      <c r="B229" t="s">
        <v>1647</v>
      </c>
      <c r="C229" t="s">
        <v>2131</v>
      </c>
      <c r="D229" t="s">
        <v>2131</v>
      </c>
      <c r="E229" s="30" t="str">
        <f t="shared" si="3"/>
        <v xml:space="preserve"> </v>
      </c>
    </row>
    <row r="230" spans="1:5" x14ac:dyDescent="0.3">
      <c r="A230" t="s">
        <v>484</v>
      </c>
      <c r="B230" t="s">
        <v>1648</v>
      </c>
      <c r="C230" t="s">
        <v>2131</v>
      </c>
      <c r="D230" t="s">
        <v>2131</v>
      </c>
      <c r="E230" s="30" t="str">
        <f t="shared" si="3"/>
        <v xml:space="preserve"> </v>
      </c>
    </row>
    <row r="231" spans="1:5" x14ac:dyDescent="0.3">
      <c r="A231" t="s">
        <v>486</v>
      </c>
      <c r="B231" t="s">
        <v>1649</v>
      </c>
      <c r="C231" t="s">
        <v>2129</v>
      </c>
      <c r="D231" t="s">
        <v>2129</v>
      </c>
      <c r="E231" s="30" t="str">
        <f t="shared" si="3"/>
        <v xml:space="preserve"> </v>
      </c>
    </row>
    <row r="232" spans="1:5" x14ac:dyDescent="0.3">
      <c r="A232" t="s">
        <v>480</v>
      </c>
      <c r="B232" t="s">
        <v>1650</v>
      </c>
      <c r="C232" t="s">
        <v>2131</v>
      </c>
      <c r="D232" t="s">
        <v>2129</v>
      </c>
      <c r="E232" s="30" t="str">
        <f t="shared" si="3"/>
        <v>*</v>
      </c>
    </row>
    <row r="233" spans="1:5" x14ac:dyDescent="0.3">
      <c r="A233" t="s">
        <v>478</v>
      </c>
      <c r="B233" t="s">
        <v>1651</v>
      </c>
      <c r="C233" t="s">
        <v>2129</v>
      </c>
      <c r="D233" t="s">
        <v>2131</v>
      </c>
      <c r="E233" s="30" t="str">
        <f t="shared" si="3"/>
        <v>*</v>
      </c>
    </row>
    <row r="234" spans="1:5" x14ac:dyDescent="0.3">
      <c r="A234" t="s">
        <v>488</v>
      </c>
      <c r="B234" t="s">
        <v>1652</v>
      </c>
      <c r="C234" t="s">
        <v>2131</v>
      </c>
      <c r="D234" t="s">
        <v>2131</v>
      </c>
      <c r="E234" s="30" t="str">
        <f t="shared" si="3"/>
        <v xml:space="preserve"> </v>
      </c>
    </row>
    <row r="235" spans="1:5" x14ac:dyDescent="0.3">
      <c r="A235" t="s">
        <v>491</v>
      </c>
      <c r="B235" t="s">
        <v>1653</v>
      </c>
      <c r="C235" t="s">
        <v>2129</v>
      </c>
      <c r="D235" t="s">
        <v>2129</v>
      </c>
      <c r="E235" s="30" t="str">
        <f t="shared" si="3"/>
        <v xml:space="preserve"> </v>
      </c>
    </row>
    <row r="236" spans="1:5" x14ac:dyDescent="0.3">
      <c r="A236" t="s">
        <v>495</v>
      </c>
      <c r="B236" t="s">
        <v>1654</v>
      </c>
      <c r="C236" t="s">
        <v>2131</v>
      </c>
      <c r="D236" t="s">
        <v>2131</v>
      </c>
      <c r="E236" s="30" t="str">
        <f t="shared" si="3"/>
        <v xml:space="preserve"> </v>
      </c>
    </row>
    <row r="237" spans="1:5" x14ac:dyDescent="0.3">
      <c r="A237" t="s">
        <v>499</v>
      </c>
      <c r="B237" t="s">
        <v>1655</v>
      </c>
      <c r="C237" t="s">
        <v>2129</v>
      </c>
      <c r="D237" t="s">
        <v>2129</v>
      </c>
      <c r="E237" s="30" t="str">
        <f t="shared" si="3"/>
        <v xml:space="preserve"> </v>
      </c>
    </row>
    <row r="238" spans="1:5" x14ac:dyDescent="0.3">
      <c r="A238" t="s">
        <v>505</v>
      </c>
      <c r="B238" t="s">
        <v>1656</v>
      </c>
      <c r="C238" t="s">
        <v>2129</v>
      </c>
      <c r="D238" t="s">
        <v>2129</v>
      </c>
      <c r="E238" s="30" t="str">
        <f t="shared" si="3"/>
        <v xml:space="preserve"> </v>
      </c>
    </row>
    <row r="239" spans="1:5" x14ac:dyDescent="0.3">
      <c r="A239" t="s">
        <v>501</v>
      </c>
      <c r="B239" t="s">
        <v>1657</v>
      </c>
      <c r="C239" t="s">
        <v>2131</v>
      </c>
      <c r="D239" t="s">
        <v>2131</v>
      </c>
      <c r="E239" s="30" t="str">
        <f t="shared" si="3"/>
        <v xml:space="preserve"> </v>
      </c>
    </row>
    <row r="240" spans="1:5" x14ac:dyDescent="0.3">
      <c r="A240" t="s">
        <v>493</v>
      </c>
      <c r="B240" t="s">
        <v>1658</v>
      </c>
      <c r="C240" t="s">
        <v>2131</v>
      </c>
      <c r="D240" t="s">
        <v>2131</v>
      </c>
      <c r="E240" s="30" t="str">
        <f t="shared" si="3"/>
        <v xml:space="preserve"> </v>
      </c>
    </row>
    <row r="241" spans="1:5" x14ac:dyDescent="0.3">
      <c r="A241" t="s">
        <v>503</v>
      </c>
      <c r="B241" t="s">
        <v>1659</v>
      </c>
      <c r="C241" t="s">
        <v>2131</v>
      </c>
      <c r="D241" t="s">
        <v>2129</v>
      </c>
      <c r="E241" s="30" t="str">
        <f t="shared" si="3"/>
        <v>*</v>
      </c>
    </row>
    <row r="242" spans="1:5" x14ac:dyDescent="0.3">
      <c r="A242" t="s">
        <v>507</v>
      </c>
      <c r="B242" t="s">
        <v>1660</v>
      </c>
      <c r="C242" t="s">
        <v>2131</v>
      </c>
      <c r="D242" t="s">
        <v>2131</v>
      </c>
      <c r="E242" s="30" t="str">
        <f t="shared" si="3"/>
        <v xml:space="preserve"> </v>
      </c>
    </row>
    <row r="243" spans="1:5" x14ac:dyDescent="0.3">
      <c r="A243" t="s">
        <v>509</v>
      </c>
      <c r="B243" t="s">
        <v>1661</v>
      </c>
      <c r="C243" t="s">
        <v>2129</v>
      </c>
      <c r="D243" t="s">
        <v>2131</v>
      </c>
      <c r="E243" s="30" t="str">
        <f t="shared" si="3"/>
        <v>*</v>
      </c>
    </row>
    <row r="244" spans="1:5" x14ac:dyDescent="0.3">
      <c r="A244" t="s">
        <v>497</v>
      </c>
      <c r="B244" t="s">
        <v>1662</v>
      </c>
      <c r="C244" t="s">
        <v>2131</v>
      </c>
      <c r="D244" t="s">
        <v>2131</v>
      </c>
      <c r="E244" s="30" t="str">
        <f t="shared" si="3"/>
        <v xml:space="preserve"> </v>
      </c>
    </row>
    <row r="245" spans="1:5" x14ac:dyDescent="0.3">
      <c r="A245" t="s">
        <v>512</v>
      </c>
      <c r="B245" t="s">
        <v>1663</v>
      </c>
      <c r="C245" t="s">
        <v>2132</v>
      </c>
      <c r="D245" t="s">
        <v>2132</v>
      </c>
      <c r="E245" s="30" t="str">
        <f t="shared" si="3"/>
        <v xml:space="preserve"> </v>
      </c>
    </row>
    <row r="246" spans="1:5" x14ac:dyDescent="0.3">
      <c r="A246" t="s">
        <v>524</v>
      </c>
      <c r="B246" t="s">
        <v>1664</v>
      </c>
      <c r="C246" t="s">
        <v>2131</v>
      </c>
      <c r="D246" t="s">
        <v>2131</v>
      </c>
      <c r="E246" s="30" t="str">
        <f t="shared" si="3"/>
        <v xml:space="preserve"> </v>
      </c>
    </row>
    <row r="247" spans="1:5" x14ac:dyDescent="0.3">
      <c r="A247" t="s">
        <v>526</v>
      </c>
      <c r="B247" t="s">
        <v>1665</v>
      </c>
      <c r="C247" t="s">
        <v>2131</v>
      </c>
      <c r="D247" t="s">
        <v>2131</v>
      </c>
      <c r="E247" s="30" t="str">
        <f t="shared" si="3"/>
        <v xml:space="preserve"> </v>
      </c>
    </row>
    <row r="248" spans="1:5" x14ac:dyDescent="0.3">
      <c r="A248" t="s">
        <v>518</v>
      </c>
      <c r="B248" t="s">
        <v>1666</v>
      </c>
      <c r="C248" t="s">
        <v>2131</v>
      </c>
      <c r="D248" t="s">
        <v>2131</v>
      </c>
      <c r="E248" s="30" t="str">
        <f t="shared" si="3"/>
        <v xml:space="preserve"> </v>
      </c>
    </row>
    <row r="249" spans="1:5" x14ac:dyDescent="0.3">
      <c r="A249" t="s">
        <v>544</v>
      </c>
      <c r="B249" t="s">
        <v>1667</v>
      </c>
      <c r="C249" t="s">
        <v>2131</v>
      </c>
      <c r="D249" t="s">
        <v>2131</v>
      </c>
      <c r="E249" s="30" t="str">
        <f t="shared" si="3"/>
        <v xml:space="preserve"> </v>
      </c>
    </row>
    <row r="250" spans="1:5" x14ac:dyDescent="0.3">
      <c r="A250" t="s">
        <v>530</v>
      </c>
      <c r="B250" t="s">
        <v>1668</v>
      </c>
      <c r="C250" t="s">
        <v>2131</v>
      </c>
      <c r="D250" t="s">
        <v>2131</v>
      </c>
      <c r="E250" s="30" t="str">
        <f t="shared" si="3"/>
        <v xml:space="preserve"> </v>
      </c>
    </row>
    <row r="251" spans="1:5" x14ac:dyDescent="0.3">
      <c r="A251" t="s">
        <v>540</v>
      </c>
      <c r="B251" t="s">
        <v>1669</v>
      </c>
      <c r="C251" t="s">
        <v>2131</v>
      </c>
      <c r="D251" t="s">
        <v>2131</v>
      </c>
      <c r="E251" s="30" t="str">
        <f t="shared" si="3"/>
        <v xml:space="preserve"> </v>
      </c>
    </row>
    <row r="252" spans="1:5" x14ac:dyDescent="0.3">
      <c r="A252" t="s">
        <v>528</v>
      </c>
      <c r="B252" t="s">
        <v>1670</v>
      </c>
      <c r="C252" t="s">
        <v>2131</v>
      </c>
      <c r="D252" t="s">
        <v>2131</v>
      </c>
      <c r="E252" s="30" t="str">
        <f t="shared" si="3"/>
        <v xml:space="preserve"> </v>
      </c>
    </row>
    <row r="253" spans="1:5" x14ac:dyDescent="0.3">
      <c r="A253" t="s">
        <v>532</v>
      </c>
      <c r="B253" t="s">
        <v>1671</v>
      </c>
      <c r="C253" t="s">
        <v>2131</v>
      </c>
      <c r="D253" t="s">
        <v>2131</v>
      </c>
      <c r="E253" s="30" t="str">
        <f t="shared" si="3"/>
        <v xml:space="preserve"> </v>
      </c>
    </row>
    <row r="254" spans="1:5" x14ac:dyDescent="0.3">
      <c r="A254" t="s">
        <v>522</v>
      </c>
      <c r="B254" t="s">
        <v>1672</v>
      </c>
      <c r="C254" t="s">
        <v>2132</v>
      </c>
      <c r="D254" t="s">
        <v>2131</v>
      </c>
      <c r="E254" s="30" t="str">
        <f t="shared" si="3"/>
        <v>*</v>
      </c>
    </row>
    <row r="255" spans="1:5" x14ac:dyDescent="0.3">
      <c r="A255" t="s">
        <v>520</v>
      </c>
      <c r="B255" t="s">
        <v>1673</v>
      </c>
      <c r="C255" t="s">
        <v>2131</v>
      </c>
      <c r="D255" t="s">
        <v>2131</v>
      </c>
      <c r="E255" s="30" t="str">
        <f t="shared" si="3"/>
        <v xml:space="preserve"> </v>
      </c>
    </row>
    <row r="256" spans="1:5" x14ac:dyDescent="0.3">
      <c r="A256" t="s">
        <v>534</v>
      </c>
      <c r="B256" t="s">
        <v>1674</v>
      </c>
      <c r="C256" t="s">
        <v>2132</v>
      </c>
      <c r="D256" t="s">
        <v>2132</v>
      </c>
      <c r="E256" s="30" t="str">
        <f t="shared" si="3"/>
        <v xml:space="preserve"> </v>
      </c>
    </row>
    <row r="257" spans="1:5" x14ac:dyDescent="0.3">
      <c r="A257" t="s">
        <v>516</v>
      </c>
      <c r="B257" t="s">
        <v>1675</v>
      </c>
      <c r="C257" t="s">
        <v>2131</v>
      </c>
      <c r="D257" t="s">
        <v>2131</v>
      </c>
      <c r="E257" s="30" t="str">
        <f t="shared" si="3"/>
        <v xml:space="preserve"> </v>
      </c>
    </row>
    <row r="258" spans="1:5" x14ac:dyDescent="0.3">
      <c r="A258" t="s">
        <v>536</v>
      </c>
      <c r="B258" t="s">
        <v>1676</v>
      </c>
      <c r="C258" t="s">
        <v>2130</v>
      </c>
      <c r="D258" t="s">
        <v>2130</v>
      </c>
      <c r="E258" s="30" t="str">
        <f t="shared" si="3"/>
        <v xml:space="preserve"> </v>
      </c>
    </row>
    <row r="259" spans="1:5" x14ac:dyDescent="0.3">
      <c r="A259" t="s">
        <v>538</v>
      </c>
      <c r="B259" t="s">
        <v>1677</v>
      </c>
      <c r="C259" t="s">
        <v>2131</v>
      </c>
      <c r="D259" t="s">
        <v>2131</v>
      </c>
      <c r="E259" s="30" t="str">
        <f t="shared" si="3"/>
        <v xml:space="preserve"> </v>
      </c>
    </row>
    <row r="260" spans="1:5" x14ac:dyDescent="0.3">
      <c r="A260" t="s">
        <v>514</v>
      </c>
      <c r="B260" t="s">
        <v>1678</v>
      </c>
      <c r="C260" t="s">
        <v>2131</v>
      </c>
      <c r="D260" t="s">
        <v>2131</v>
      </c>
      <c r="E260" s="30" t="str">
        <f t="shared" ref="E260:E323" si="4">IF(C260&lt;&gt;D260,"*"," ")</f>
        <v xml:space="preserve"> </v>
      </c>
    </row>
    <row r="261" spans="1:5" x14ac:dyDescent="0.3">
      <c r="A261" t="s">
        <v>542</v>
      </c>
      <c r="B261" t="s">
        <v>1679</v>
      </c>
      <c r="C261" t="s">
        <v>2132</v>
      </c>
      <c r="D261" t="s">
        <v>2131</v>
      </c>
      <c r="E261" s="30" t="str">
        <f t="shared" si="4"/>
        <v>*</v>
      </c>
    </row>
    <row r="262" spans="1:5" x14ac:dyDescent="0.3">
      <c r="A262" t="s">
        <v>546</v>
      </c>
      <c r="B262" t="s">
        <v>1680</v>
      </c>
      <c r="C262" t="s">
        <v>2131</v>
      </c>
      <c r="D262" t="s">
        <v>2131</v>
      </c>
      <c r="E262" s="30" t="str">
        <f t="shared" si="4"/>
        <v xml:space="preserve"> </v>
      </c>
    </row>
    <row r="263" spans="1:5" x14ac:dyDescent="0.3">
      <c r="A263" t="s">
        <v>549</v>
      </c>
      <c r="B263" t="s">
        <v>1681</v>
      </c>
      <c r="C263" t="s">
        <v>2129</v>
      </c>
      <c r="D263" t="s">
        <v>2129</v>
      </c>
      <c r="E263" s="30" t="str">
        <f t="shared" si="4"/>
        <v xml:space="preserve"> </v>
      </c>
    </row>
    <row r="264" spans="1:5" x14ac:dyDescent="0.3">
      <c r="A264" t="s">
        <v>551</v>
      </c>
      <c r="B264" t="s">
        <v>1682</v>
      </c>
      <c r="C264" t="s">
        <v>2129</v>
      </c>
      <c r="D264" t="s">
        <v>2129</v>
      </c>
      <c r="E264" s="30" t="str">
        <f t="shared" si="4"/>
        <v xml:space="preserve"> </v>
      </c>
    </row>
    <row r="265" spans="1:5" x14ac:dyDescent="0.3">
      <c r="A265" s="28" t="s">
        <v>553</v>
      </c>
      <c r="B265" s="28" t="s">
        <v>1683</v>
      </c>
      <c r="C265" s="28" t="s">
        <v>2131</v>
      </c>
      <c r="D265" s="28" t="s">
        <v>2131</v>
      </c>
      <c r="E265" s="30" t="str">
        <f t="shared" si="4"/>
        <v xml:space="preserve"> </v>
      </c>
    </row>
    <row r="266" spans="1:5" x14ac:dyDescent="0.3">
      <c r="A266" t="s">
        <v>555</v>
      </c>
      <c r="B266" t="s">
        <v>1684</v>
      </c>
      <c r="C266" t="s">
        <v>2129</v>
      </c>
      <c r="D266" t="s">
        <v>2129</v>
      </c>
      <c r="E266" s="30" t="str">
        <f t="shared" si="4"/>
        <v xml:space="preserve"> </v>
      </c>
    </row>
    <row r="267" spans="1:5" x14ac:dyDescent="0.3">
      <c r="A267" t="s">
        <v>2120</v>
      </c>
      <c r="B267" t="s">
        <v>2121</v>
      </c>
      <c r="C267" t="s">
        <v>2129</v>
      </c>
      <c r="D267" t="s">
        <v>2129</v>
      </c>
      <c r="E267" s="30" t="str">
        <f t="shared" si="4"/>
        <v xml:space="preserve"> </v>
      </c>
    </row>
    <row r="268" spans="1:5" x14ac:dyDescent="0.3">
      <c r="A268" t="s">
        <v>587</v>
      </c>
      <c r="B268" t="s">
        <v>1686</v>
      </c>
      <c r="C268" t="s">
        <v>2131</v>
      </c>
      <c r="D268" t="s">
        <v>2131</v>
      </c>
      <c r="E268" s="30" t="str">
        <f t="shared" si="4"/>
        <v xml:space="preserve"> </v>
      </c>
    </row>
    <row r="269" spans="1:5" x14ac:dyDescent="0.3">
      <c r="A269" t="s">
        <v>591</v>
      </c>
      <c r="B269" t="s">
        <v>1687</v>
      </c>
      <c r="C269" t="s">
        <v>2127</v>
      </c>
      <c r="D269" t="s">
        <v>2127</v>
      </c>
      <c r="E269" s="30" t="str">
        <f t="shared" si="4"/>
        <v xml:space="preserve"> </v>
      </c>
    </row>
    <row r="270" spans="1:5" x14ac:dyDescent="0.3">
      <c r="A270" t="s">
        <v>655</v>
      </c>
      <c r="B270" t="s">
        <v>1688</v>
      </c>
      <c r="C270" t="s">
        <v>2131</v>
      </c>
      <c r="D270" t="s">
        <v>2127</v>
      </c>
      <c r="E270" s="30" t="str">
        <f t="shared" si="4"/>
        <v>*</v>
      </c>
    </row>
    <row r="271" spans="1:5" x14ac:dyDescent="0.3">
      <c r="A271" t="s">
        <v>569</v>
      </c>
      <c r="B271" t="s">
        <v>1689</v>
      </c>
      <c r="C271" t="s">
        <v>2131</v>
      </c>
      <c r="D271" t="s">
        <v>2132</v>
      </c>
      <c r="E271" s="30" t="str">
        <f t="shared" si="4"/>
        <v>*</v>
      </c>
    </row>
    <row r="272" spans="1:5" x14ac:dyDescent="0.3">
      <c r="A272" t="s">
        <v>627</v>
      </c>
      <c r="B272" t="s">
        <v>1690</v>
      </c>
      <c r="C272" t="s">
        <v>2132</v>
      </c>
      <c r="D272" t="s">
        <v>2132</v>
      </c>
      <c r="E272" s="30" t="str">
        <f t="shared" si="4"/>
        <v xml:space="preserve"> </v>
      </c>
    </row>
    <row r="273" spans="1:5" x14ac:dyDescent="0.3">
      <c r="A273" t="s">
        <v>607</v>
      </c>
      <c r="B273" t="s">
        <v>1691</v>
      </c>
      <c r="C273" t="s">
        <v>2132</v>
      </c>
      <c r="D273" t="s">
        <v>2131</v>
      </c>
      <c r="E273" s="30" t="str">
        <f t="shared" si="4"/>
        <v>*</v>
      </c>
    </row>
    <row r="274" spans="1:5" x14ac:dyDescent="0.3">
      <c r="A274" t="s">
        <v>649</v>
      </c>
      <c r="B274" t="s">
        <v>1692</v>
      </c>
      <c r="C274" t="s">
        <v>2132</v>
      </c>
      <c r="D274" t="s">
        <v>2132</v>
      </c>
      <c r="E274" s="30" t="str">
        <f t="shared" si="4"/>
        <v xml:space="preserve"> </v>
      </c>
    </row>
    <row r="275" spans="1:5" x14ac:dyDescent="0.3">
      <c r="A275" t="s">
        <v>561</v>
      </c>
      <c r="B275" t="s">
        <v>1693</v>
      </c>
      <c r="C275" t="s">
        <v>2132</v>
      </c>
      <c r="D275" t="s">
        <v>2132</v>
      </c>
      <c r="E275" s="30" t="str">
        <f t="shared" si="4"/>
        <v xml:space="preserve"> </v>
      </c>
    </row>
    <row r="276" spans="1:5" x14ac:dyDescent="0.3">
      <c r="A276" t="s">
        <v>645</v>
      </c>
      <c r="B276" t="s">
        <v>1694</v>
      </c>
      <c r="C276" t="s">
        <v>2127</v>
      </c>
      <c r="D276" t="s">
        <v>2127</v>
      </c>
      <c r="E276" s="30" t="str">
        <f t="shared" si="4"/>
        <v xml:space="preserve"> </v>
      </c>
    </row>
    <row r="277" spans="1:5" x14ac:dyDescent="0.3">
      <c r="A277" t="s">
        <v>583</v>
      </c>
      <c r="B277" t="s">
        <v>1695</v>
      </c>
      <c r="C277" t="s">
        <v>2127</v>
      </c>
      <c r="D277" t="s">
        <v>2127</v>
      </c>
      <c r="E277" s="30" t="str">
        <f t="shared" si="4"/>
        <v xml:space="preserve"> </v>
      </c>
    </row>
    <row r="278" spans="1:5" x14ac:dyDescent="0.3">
      <c r="A278" t="s">
        <v>559</v>
      </c>
      <c r="B278" t="s">
        <v>1696</v>
      </c>
      <c r="C278" t="s">
        <v>2132</v>
      </c>
      <c r="D278" t="s">
        <v>2132</v>
      </c>
      <c r="E278" s="30" t="str">
        <f t="shared" si="4"/>
        <v xml:space="preserve"> </v>
      </c>
    </row>
    <row r="279" spans="1:5" x14ac:dyDescent="0.3">
      <c r="A279" t="s">
        <v>633</v>
      </c>
      <c r="B279" t="s">
        <v>1697</v>
      </c>
      <c r="C279" t="s">
        <v>2132</v>
      </c>
      <c r="D279" t="s">
        <v>2132</v>
      </c>
      <c r="E279" s="30" t="str">
        <f t="shared" si="4"/>
        <v xml:space="preserve"> </v>
      </c>
    </row>
    <row r="280" spans="1:5" x14ac:dyDescent="0.3">
      <c r="A280" t="s">
        <v>615</v>
      </c>
      <c r="B280" t="s">
        <v>1698</v>
      </c>
      <c r="C280" t="s">
        <v>2131</v>
      </c>
      <c r="D280" t="s">
        <v>2131</v>
      </c>
      <c r="E280" s="30" t="str">
        <f t="shared" si="4"/>
        <v xml:space="preserve"> </v>
      </c>
    </row>
    <row r="281" spans="1:5" x14ac:dyDescent="0.3">
      <c r="A281" t="s">
        <v>657</v>
      </c>
      <c r="B281" t="s">
        <v>1699</v>
      </c>
      <c r="C281" t="s">
        <v>2131</v>
      </c>
      <c r="D281" t="s">
        <v>2131</v>
      </c>
      <c r="E281" s="30" t="str">
        <f t="shared" si="4"/>
        <v xml:space="preserve"> </v>
      </c>
    </row>
    <row r="282" spans="1:5" x14ac:dyDescent="0.3">
      <c r="A282" t="s">
        <v>595</v>
      </c>
      <c r="B282" t="s">
        <v>1700</v>
      </c>
      <c r="C282" t="s">
        <v>2132</v>
      </c>
      <c r="D282" t="s">
        <v>2132</v>
      </c>
      <c r="E282" s="30" t="str">
        <f t="shared" si="4"/>
        <v xml:space="preserve"> </v>
      </c>
    </row>
    <row r="283" spans="1:5" x14ac:dyDescent="0.3">
      <c r="A283" t="s">
        <v>605</v>
      </c>
      <c r="B283" t="s">
        <v>1701</v>
      </c>
      <c r="C283" t="s">
        <v>2131</v>
      </c>
      <c r="D283" t="s">
        <v>2131</v>
      </c>
      <c r="E283" s="30" t="str">
        <f t="shared" si="4"/>
        <v xml:space="preserve"> </v>
      </c>
    </row>
    <row r="284" spans="1:5" x14ac:dyDescent="0.3">
      <c r="A284" t="s">
        <v>575</v>
      </c>
      <c r="B284" t="s">
        <v>1702</v>
      </c>
      <c r="C284" t="s">
        <v>2131</v>
      </c>
      <c r="D284" t="s">
        <v>2131</v>
      </c>
      <c r="E284" s="30" t="str">
        <f t="shared" si="4"/>
        <v xml:space="preserve"> </v>
      </c>
    </row>
    <row r="285" spans="1:5" x14ac:dyDescent="0.3">
      <c r="A285" t="s">
        <v>581</v>
      </c>
      <c r="B285" t="s">
        <v>1703</v>
      </c>
      <c r="C285" t="s">
        <v>2132</v>
      </c>
      <c r="D285" t="s">
        <v>2132</v>
      </c>
      <c r="E285" s="30" t="str">
        <f t="shared" si="4"/>
        <v xml:space="preserve"> </v>
      </c>
    </row>
    <row r="286" spans="1:5" x14ac:dyDescent="0.3">
      <c r="A286" t="s">
        <v>585</v>
      </c>
      <c r="B286" t="s">
        <v>1704</v>
      </c>
      <c r="C286" t="s">
        <v>2132</v>
      </c>
      <c r="D286" t="s">
        <v>2132</v>
      </c>
      <c r="E286" s="30" t="str">
        <f t="shared" si="4"/>
        <v xml:space="preserve"> </v>
      </c>
    </row>
    <row r="287" spans="1:5" x14ac:dyDescent="0.3">
      <c r="A287" t="s">
        <v>571</v>
      </c>
      <c r="B287" t="s">
        <v>1705</v>
      </c>
      <c r="C287" t="s">
        <v>2131</v>
      </c>
      <c r="D287" t="s">
        <v>2131</v>
      </c>
      <c r="E287" s="30" t="str">
        <f t="shared" si="4"/>
        <v xml:space="preserve"> </v>
      </c>
    </row>
    <row r="288" spans="1:5" x14ac:dyDescent="0.3">
      <c r="A288" t="s">
        <v>613</v>
      </c>
      <c r="B288" t="s">
        <v>1706</v>
      </c>
      <c r="C288" t="s">
        <v>2132</v>
      </c>
      <c r="D288" t="s">
        <v>2132</v>
      </c>
      <c r="E288" s="30" t="str">
        <f t="shared" si="4"/>
        <v xml:space="preserve"> </v>
      </c>
    </row>
    <row r="289" spans="1:5" x14ac:dyDescent="0.3">
      <c r="A289" t="s">
        <v>643</v>
      </c>
      <c r="B289" t="s">
        <v>1707</v>
      </c>
      <c r="C289" t="s">
        <v>2132</v>
      </c>
      <c r="D289" t="s">
        <v>2132</v>
      </c>
      <c r="E289" s="30" t="str">
        <f t="shared" si="4"/>
        <v xml:space="preserve"> </v>
      </c>
    </row>
    <row r="290" spans="1:5" x14ac:dyDescent="0.3">
      <c r="A290" t="s">
        <v>579</v>
      </c>
      <c r="B290" t="s">
        <v>1708</v>
      </c>
      <c r="C290" t="s">
        <v>2132</v>
      </c>
      <c r="D290" t="s">
        <v>2132</v>
      </c>
      <c r="E290" s="30" t="str">
        <f t="shared" si="4"/>
        <v xml:space="preserve"> </v>
      </c>
    </row>
    <row r="291" spans="1:5" x14ac:dyDescent="0.3">
      <c r="A291" t="s">
        <v>665</v>
      </c>
      <c r="B291" t="s">
        <v>1709</v>
      </c>
      <c r="C291" t="s">
        <v>2132</v>
      </c>
      <c r="D291" t="s">
        <v>2132</v>
      </c>
      <c r="E291" s="30" t="str">
        <f t="shared" si="4"/>
        <v xml:space="preserve"> </v>
      </c>
    </row>
    <row r="292" spans="1:5" x14ac:dyDescent="0.3">
      <c r="A292" t="s">
        <v>659</v>
      </c>
      <c r="B292" t="s">
        <v>1710</v>
      </c>
      <c r="C292" t="s">
        <v>2132</v>
      </c>
      <c r="D292" t="s">
        <v>2131</v>
      </c>
      <c r="E292" s="30" t="str">
        <f t="shared" si="4"/>
        <v>*</v>
      </c>
    </row>
    <row r="293" spans="1:5" x14ac:dyDescent="0.3">
      <c r="A293" t="s">
        <v>621</v>
      </c>
      <c r="B293" t="s">
        <v>1711</v>
      </c>
      <c r="C293" t="s">
        <v>2132</v>
      </c>
      <c r="D293" t="s">
        <v>2132</v>
      </c>
      <c r="E293" s="30" t="str">
        <f t="shared" si="4"/>
        <v xml:space="preserve"> </v>
      </c>
    </row>
    <row r="294" spans="1:5" x14ac:dyDescent="0.3">
      <c r="A294" t="s">
        <v>601</v>
      </c>
      <c r="B294" t="s">
        <v>1712</v>
      </c>
      <c r="C294" t="s">
        <v>2131</v>
      </c>
      <c r="D294" t="s">
        <v>2131</v>
      </c>
      <c r="E294" s="30" t="str">
        <f t="shared" si="4"/>
        <v xml:space="preserve"> </v>
      </c>
    </row>
    <row r="295" spans="1:5" x14ac:dyDescent="0.3">
      <c r="A295" t="s">
        <v>667</v>
      </c>
      <c r="B295" t="s">
        <v>1713</v>
      </c>
      <c r="C295" t="s">
        <v>2131</v>
      </c>
      <c r="D295" t="s">
        <v>2131</v>
      </c>
      <c r="E295" s="30" t="str">
        <f t="shared" si="4"/>
        <v xml:space="preserve"> </v>
      </c>
    </row>
    <row r="296" spans="1:5" x14ac:dyDescent="0.3">
      <c r="A296" t="s">
        <v>629</v>
      </c>
      <c r="B296" t="s">
        <v>1714</v>
      </c>
      <c r="C296" t="s">
        <v>2132</v>
      </c>
      <c r="D296" t="s">
        <v>2132</v>
      </c>
      <c r="E296" s="30" t="str">
        <f t="shared" si="4"/>
        <v xml:space="preserve"> </v>
      </c>
    </row>
    <row r="297" spans="1:5" x14ac:dyDescent="0.3">
      <c r="A297" t="s">
        <v>661</v>
      </c>
      <c r="B297" t="s">
        <v>1715</v>
      </c>
      <c r="C297" t="s">
        <v>2131</v>
      </c>
      <c r="D297" t="s">
        <v>2131</v>
      </c>
      <c r="E297" s="30" t="str">
        <f t="shared" si="4"/>
        <v xml:space="preserve"> </v>
      </c>
    </row>
    <row r="298" spans="1:5" x14ac:dyDescent="0.3">
      <c r="A298" t="s">
        <v>599</v>
      </c>
      <c r="B298" t="s">
        <v>1716</v>
      </c>
      <c r="C298" t="s">
        <v>2131</v>
      </c>
      <c r="D298" t="s">
        <v>2131</v>
      </c>
      <c r="E298" s="30" t="str">
        <f t="shared" si="4"/>
        <v xml:space="preserve"> </v>
      </c>
    </row>
    <row r="299" spans="1:5" x14ac:dyDescent="0.3">
      <c r="A299" t="s">
        <v>663</v>
      </c>
      <c r="B299" t="s">
        <v>1717</v>
      </c>
      <c r="C299" t="s">
        <v>2132</v>
      </c>
      <c r="D299" t="s">
        <v>2132</v>
      </c>
      <c r="E299" s="30" t="str">
        <f t="shared" si="4"/>
        <v xml:space="preserve"> </v>
      </c>
    </row>
    <row r="300" spans="1:5" x14ac:dyDescent="0.3">
      <c r="A300" t="s">
        <v>651</v>
      </c>
      <c r="B300" t="s">
        <v>1718</v>
      </c>
      <c r="C300" t="s">
        <v>2131</v>
      </c>
      <c r="D300" t="s">
        <v>2132</v>
      </c>
      <c r="E300" s="30" t="str">
        <f t="shared" si="4"/>
        <v>*</v>
      </c>
    </row>
    <row r="301" spans="1:5" x14ac:dyDescent="0.3">
      <c r="A301" t="s">
        <v>563</v>
      </c>
      <c r="B301" t="s">
        <v>1719</v>
      </c>
      <c r="C301" t="s">
        <v>2132</v>
      </c>
      <c r="D301" t="s">
        <v>2132</v>
      </c>
      <c r="E301" s="30" t="str">
        <f t="shared" si="4"/>
        <v xml:space="preserve"> </v>
      </c>
    </row>
    <row r="302" spans="1:5" x14ac:dyDescent="0.3">
      <c r="A302" t="s">
        <v>611</v>
      </c>
      <c r="B302" t="s">
        <v>1720</v>
      </c>
      <c r="C302" t="s">
        <v>2131</v>
      </c>
      <c r="D302" t="s">
        <v>2131</v>
      </c>
      <c r="E302" s="30" t="str">
        <f t="shared" si="4"/>
        <v xml:space="preserve"> </v>
      </c>
    </row>
    <row r="303" spans="1:5" x14ac:dyDescent="0.3">
      <c r="A303" t="s">
        <v>669</v>
      </c>
      <c r="B303" t="s">
        <v>1721</v>
      </c>
      <c r="C303" t="s">
        <v>2127</v>
      </c>
      <c r="D303" t="s">
        <v>2127</v>
      </c>
      <c r="E303" s="30" t="str">
        <f t="shared" si="4"/>
        <v xml:space="preserve"> </v>
      </c>
    </row>
    <row r="304" spans="1:5" x14ac:dyDescent="0.3">
      <c r="A304" t="s">
        <v>573</v>
      </c>
      <c r="B304" t="s">
        <v>1722</v>
      </c>
      <c r="C304" t="s">
        <v>2132</v>
      </c>
      <c r="D304" t="s">
        <v>2132</v>
      </c>
      <c r="E304" s="30" t="str">
        <f t="shared" si="4"/>
        <v xml:space="preserve"> </v>
      </c>
    </row>
    <row r="305" spans="1:5" x14ac:dyDescent="0.3">
      <c r="A305" t="s">
        <v>647</v>
      </c>
      <c r="B305" t="s">
        <v>1723</v>
      </c>
      <c r="C305" t="s">
        <v>2132</v>
      </c>
      <c r="D305" t="s">
        <v>2132</v>
      </c>
      <c r="E305" s="30" t="str">
        <f t="shared" si="4"/>
        <v xml:space="preserve"> </v>
      </c>
    </row>
    <row r="306" spans="1:5" x14ac:dyDescent="0.3">
      <c r="A306" t="s">
        <v>641</v>
      </c>
      <c r="B306" t="s">
        <v>1724</v>
      </c>
      <c r="C306" t="s">
        <v>2132</v>
      </c>
      <c r="D306" t="s">
        <v>2132</v>
      </c>
      <c r="E306" s="30" t="str">
        <f t="shared" si="4"/>
        <v xml:space="preserve"> </v>
      </c>
    </row>
    <row r="307" spans="1:5" x14ac:dyDescent="0.3">
      <c r="A307" t="s">
        <v>625</v>
      </c>
      <c r="B307" t="s">
        <v>1725</v>
      </c>
      <c r="C307" t="s">
        <v>2132</v>
      </c>
      <c r="D307" t="s">
        <v>2132</v>
      </c>
      <c r="E307" s="30" t="str">
        <f t="shared" si="4"/>
        <v xml:space="preserve"> </v>
      </c>
    </row>
    <row r="308" spans="1:5" x14ac:dyDescent="0.3">
      <c r="A308" t="s">
        <v>617</v>
      </c>
      <c r="B308" t="s">
        <v>1726</v>
      </c>
      <c r="C308" t="s">
        <v>2132</v>
      </c>
      <c r="D308" t="s">
        <v>2132</v>
      </c>
      <c r="E308" s="30" t="str">
        <f t="shared" si="4"/>
        <v xml:space="preserve"> </v>
      </c>
    </row>
    <row r="309" spans="1:5" x14ac:dyDescent="0.3">
      <c r="A309" t="s">
        <v>589</v>
      </c>
      <c r="B309" t="s">
        <v>1727</v>
      </c>
      <c r="C309" t="s">
        <v>2132</v>
      </c>
      <c r="D309" t="s">
        <v>2132</v>
      </c>
      <c r="E309" s="30" t="str">
        <f t="shared" si="4"/>
        <v xml:space="preserve"> </v>
      </c>
    </row>
    <row r="310" spans="1:5" x14ac:dyDescent="0.3">
      <c r="A310" t="s">
        <v>593</v>
      </c>
      <c r="B310" t="s">
        <v>1728</v>
      </c>
      <c r="C310" t="s">
        <v>2132</v>
      </c>
      <c r="D310" t="s">
        <v>2132</v>
      </c>
      <c r="E310" s="30" t="str">
        <f t="shared" si="4"/>
        <v xml:space="preserve"> </v>
      </c>
    </row>
    <row r="311" spans="1:5" x14ac:dyDescent="0.3">
      <c r="A311" t="s">
        <v>623</v>
      </c>
      <c r="B311" t="s">
        <v>1729</v>
      </c>
      <c r="C311" t="s">
        <v>2132</v>
      </c>
      <c r="D311" t="s">
        <v>2132</v>
      </c>
      <c r="E311" s="30" t="str">
        <f t="shared" si="4"/>
        <v xml:space="preserve"> </v>
      </c>
    </row>
    <row r="312" spans="1:5" x14ac:dyDescent="0.3">
      <c r="A312" t="s">
        <v>567</v>
      </c>
      <c r="B312" t="s">
        <v>1730</v>
      </c>
      <c r="C312" t="s">
        <v>2132</v>
      </c>
      <c r="D312" t="s">
        <v>2132</v>
      </c>
      <c r="E312" s="30" t="str">
        <f t="shared" si="4"/>
        <v xml:space="preserve"> </v>
      </c>
    </row>
    <row r="313" spans="1:5" x14ac:dyDescent="0.3">
      <c r="A313" t="s">
        <v>631</v>
      </c>
      <c r="B313" t="s">
        <v>1731</v>
      </c>
      <c r="C313" t="s">
        <v>2132</v>
      </c>
      <c r="D313" t="s">
        <v>2132</v>
      </c>
      <c r="E313" s="30" t="str">
        <f t="shared" si="4"/>
        <v xml:space="preserve"> </v>
      </c>
    </row>
    <row r="314" spans="1:5" x14ac:dyDescent="0.3">
      <c r="A314" t="s">
        <v>653</v>
      </c>
      <c r="B314" t="s">
        <v>1732</v>
      </c>
      <c r="C314" t="s">
        <v>2132</v>
      </c>
      <c r="D314" t="s">
        <v>2132</v>
      </c>
      <c r="E314" s="30" t="str">
        <f t="shared" si="4"/>
        <v xml:space="preserve"> </v>
      </c>
    </row>
    <row r="315" spans="1:5" x14ac:dyDescent="0.3">
      <c r="A315" t="s">
        <v>609</v>
      </c>
      <c r="B315" t="s">
        <v>1733</v>
      </c>
      <c r="C315" t="s">
        <v>2132</v>
      </c>
      <c r="D315" t="s">
        <v>2132</v>
      </c>
      <c r="E315" s="30" t="str">
        <f t="shared" si="4"/>
        <v xml:space="preserve"> </v>
      </c>
    </row>
    <row r="316" spans="1:5" x14ac:dyDescent="0.3">
      <c r="A316" t="s">
        <v>639</v>
      </c>
      <c r="B316" t="s">
        <v>1734</v>
      </c>
      <c r="C316" t="s">
        <v>2132</v>
      </c>
      <c r="D316" t="s">
        <v>2132</v>
      </c>
      <c r="E316" s="30" t="str">
        <f t="shared" si="4"/>
        <v xml:space="preserve"> </v>
      </c>
    </row>
    <row r="317" spans="1:5" x14ac:dyDescent="0.3">
      <c r="A317" t="s">
        <v>635</v>
      </c>
      <c r="B317" t="s">
        <v>1735</v>
      </c>
      <c r="C317" t="s">
        <v>2132</v>
      </c>
      <c r="D317" t="s">
        <v>2132</v>
      </c>
      <c r="E317" s="30" t="str">
        <f t="shared" si="4"/>
        <v xml:space="preserve"> </v>
      </c>
    </row>
    <row r="318" spans="1:5" x14ac:dyDescent="0.3">
      <c r="A318" t="s">
        <v>603</v>
      </c>
      <c r="B318" t="s">
        <v>1736</v>
      </c>
      <c r="C318" t="s">
        <v>2132</v>
      </c>
      <c r="D318" t="s">
        <v>2132</v>
      </c>
      <c r="E318" s="30" t="str">
        <f t="shared" si="4"/>
        <v xml:space="preserve"> </v>
      </c>
    </row>
    <row r="319" spans="1:5" x14ac:dyDescent="0.3">
      <c r="A319" t="s">
        <v>597</v>
      </c>
      <c r="B319" t="s">
        <v>1737</v>
      </c>
      <c r="C319" t="s">
        <v>2132</v>
      </c>
      <c r="D319" t="s">
        <v>2131</v>
      </c>
      <c r="E319" s="30" t="str">
        <f t="shared" si="4"/>
        <v>*</v>
      </c>
    </row>
    <row r="320" spans="1:5" x14ac:dyDescent="0.3">
      <c r="A320" t="s">
        <v>637</v>
      </c>
      <c r="B320" t="s">
        <v>1738</v>
      </c>
      <c r="C320" t="s">
        <v>2132</v>
      </c>
      <c r="D320" t="s">
        <v>2132</v>
      </c>
      <c r="E320" s="30" t="str">
        <f t="shared" si="4"/>
        <v xml:space="preserve"> </v>
      </c>
    </row>
    <row r="321" spans="1:5" x14ac:dyDescent="0.3">
      <c r="A321" t="s">
        <v>565</v>
      </c>
      <c r="B321" t="s">
        <v>1739</v>
      </c>
      <c r="C321" t="s">
        <v>2132</v>
      </c>
      <c r="D321" t="s">
        <v>2132</v>
      </c>
      <c r="E321" s="30" t="str">
        <f t="shared" si="4"/>
        <v xml:space="preserve"> </v>
      </c>
    </row>
    <row r="322" spans="1:5" x14ac:dyDescent="0.3">
      <c r="A322" t="s">
        <v>577</v>
      </c>
      <c r="B322" t="s">
        <v>1740</v>
      </c>
      <c r="C322" t="s">
        <v>2131</v>
      </c>
      <c r="D322" t="s">
        <v>2131</v>
      </c>
      <c r="E322" s="30" t="str">
        <f t="shared" si="4"/>
        <v xml:space="preserve"> </v>
      </c>
    </row>
    <row r="323" spans="1:5" x14ac:dyDescent="0.3">
      <c r="A323" t="s">
        <v>619</v>
      </c>
      <c r="B323" t="s">
        <v>1741</v>
      </c>
      <c r="C323" t="s">
        <v>2132</v>
      </c>
      <c r="D323" t="s">
        <v>2132</v>
      </c>
      <c r="E323" s="30" t="str">
        <f t="shared" si="4"/>
        <v xml:space="preserve"> </v>
      </c>
    </row>
    <row r="324" spans="1:5" x14ac:dyDescent="0.3">
      <c r="A324" t="s">
        <v>672</v>
      </c>
      <c r="B324" t="s">
        <v>1742</v>
      </c>
      <c r="C324" t="s">
        <v>2128</v>
      </c>
      <c r="D324" t="s">
        <v>2128</v>
      </c>
      <c r="E324" s="30" t="str">
        <f t="shared" ref="E324:E382" si="5">IF(C324&lt;&gt;D324,"*"," ")</f>
        <v xml:space="preserve"> </v>
      </c>
    </row>
    <row r="325" spans="1:5" x14ac:dyDescent="0.3">
      <c r="A325" t="s">
        <v>677</v>
      </c>
      <c r="B325" t="s">
        <v>1753</v>
      </c>
      <c r="C325" t="s">
        <v>2131</v>
      </c>
      <c r="D325" t="s">
        <v>2131</v>
      </c>
      <c r="E325" s="30" t="str">
        <f t="shared" si="5"/>
        <v xml:space="preserve"> </v>
      </c>
    </row>
    <row r="326" spans="1:5" x14ac:dyDescent="0.3">
      <c r="A326" t="s">
        <v>679</v>
      </c>
      <c r="B326" t="s">
        <v>1754</v>
      </c>
      <c r="C326" t="s">
        <v>2131</v>
      </c>
      <c r="D326" t="s">
        <v>2131</v>
      </c>
      <c r="E326" s="30" t="str">
        <f t="shared" si="5"/>
        <v xml:space="preserve"> </v>
      </c>
    </row>
    <row r="327" spans="1:5" x14ac:dyDescent="0.3">
      <c r="A327" t="s">
        <v>681</v>
      </c>
      <c r="B327" t="s">
        <v>1755</v>
      </c>
      <c r="C327" t="s">
        <v>2131</v>
      </c>
      <c r="D327" t="s">
        <v>2131</v>
      </c>
      <c r="E327" s="30" t="str">
        <f t="shared" si="5"/>
        <v xml:space="preserve"> </v>
      </c>
    </row>
    <row r="328" spans="1:5" x14ac:dyDescent="0.3">
      <c r="A328" t="s">
        <v>685</v>
      </c>
      <c r="B328" t="s">
        <v>1756</v>
      </c>
      <c r="C328" t="s">
        <v>2131</v>
      </c>
      <c r="D328" t="s">
        <v>2131</v>
      </c>
      <c r="E328" s="30" t="str">
        <f t="shared" si="5"/>
        <v xml:space="preserve"> </v>
      </c>
    </row>
    <row r="329" spans="1:5" x14ac:dyDescent="0.3">
      <c r="A329" t="s">
        <v>683</v>
      </c>
      <c r="B329" t="s">
        <v>1757</v>
      </c>
      <c r="C329" t="s">
        <v>2127</v>
      </c>
      <c r="D329" t="s">
        <v>2127</v>
      </c>
      <c r="E329" s="30" t="str">
        <f t="shared" si="5"/>
        <v xml:space="preserve"> </v>
      </c>
    </row>
    <row r="330" spans="1:5" x14ac:dyDescent="0.3">
      <c r="A330" t="s">
        <v>687</v>
      </c>
      <c r="B330" t="s">
        <v>1758</v>
      </c>
      <c r="C330" t="s">
        <v>2131</v>
      </c>
      <c r="D330" t="s">
        <v>2131</v>
      </c>
      <c r="E330" s="30" t="str">
        <f t="shared" si="5"/>
        <v xml:space="preserve"> </v>
      </c>
    </row>
    <row r="331" spans="1:5" x14ac:dyDescent="0.3">
      <c r="A331" t="s">
        <v>691</v>
      </c>
      <c r="B331" t="s">
        <v>1759</v>
      </c>
      <c r="C331" t="s">
        <v>2131</v>
      </c>
      <c r="D331" t="s">
        <v>2131</v>
      </c>
      <c r="E331" s="30" t="str">
        <f t="shared" si="5"/>
        <v xml:space="preserve"> </v>
      </c>
    </row>
    <row r="332" spans="1:5" x14ac:dyDescent="0.3">
      <c r="A332" t="s">
        <v>689</v>
      </c>
      <c r="B332" t="s">
        <v>1760</v>
      </c>
      <c r="C332" t="s">
        <v>2131</v>
      </c>
      <c r="D332" t="s">
        <v>2131</v>
      </c>
      <c r="E332" s="30" t="str">
        <f t="shared" si="5"/>
        <v xml:space="preserve"> </v>
      </c>
    </row>
    <row r="333" spans="1:5" x14ac:dyDescent="0.3">
      <c r="A333" t="s">
        <v>675</v>
      </c>
      <c r="B333" t="s">
        <v>1761</v>
      </c>
      <c r="C333" t="s">
        <v>2131</v>
      </c>
      <c r="D333" t="s">
        <v>2131</v>
      </c>
      <c r="E333" s="30" t="str">
        <f t="shared" si="5"/>
        <v xml:space="preserve"> </v>
      </c>
    </row>
    <row r="334" spans="1:5" x14ac:dyDescent="0.3">
      <c r="A334" t="s">
        <v>693</v>
      </c>
      <c r="B334" t="s">
        <v>1762</v>
      </c>
      <c r="C334" t="s">
        <v>2131</v>
      </c>
      <c r="D334" t="s">
        <v>2131</v>
      </c>
      <c r="E334" s="30" t="str">
        <f t="shared" si="5"/>
        <v xml:space="preserve"> </v>
      </c>
    </row>
    <row r="335" spans="1:5" x14ac:dyDescent="0.3">
      <c r="A335" t="s">
        <v>696</v>
      </c>
      <c r="B335" t="s">
        <v>1763</v>
      </c>
      <c r="C335" t="s">
        <v>2129</v>
      </c>
      <c r="D335" t="s">
        <v>2129</v>
      </c>
      <c r="E335" s="30" t="str">
        <f t="shared" si="5"/>
        <v xml:space="preserve"> </v>
      </c>
    </row>
    <row r="336" spans="1:5" x14ac:dyDescent="0.3">
      <c r="A336" t="s">
        <v>698</v>
      </c>
      <c r="B336" t="s">
        <v>1764</v>
      </c>
      <c r="C336" t="s">
        <v>2129</v>
      </c>
      <c r="D336" t="s">
        <v>2129</v>
      </c>
      <c r="E336" s="30" t="str">
        <f t="shared" si="5"/>
        <v xml:space="preserve"> </v>
      </c>
    </row>
    <row r="337" spans="1:5" x14ac:dyDescent="0.3">
      <c r="A337" t="s">
        <v>700</v>
      </c>
      <c r="B337" t="s">
        <v>1765</v>
      </c>
      <c r="C337" t="s">
        <v>2131</v>
      </c>
      <c r="D337" t="s">
        <v>2131</v>
      </c>
      <c r="E337" s="30" t="str">
        <f t="shared" si="5"/>
        <v xml:space="preserve"> </v>
      </c>
    </row>
    <row r="338" spans="1:5" x14ac:dyDescent="0.3">
      <c r="A338" t="s">
        <v>704</v>
      </c>
      <c r="B338" t="s">
        <v>1766</v>
      </c>
      <c r="C338" t="s">
        <v>2131</v>
      </c>
      <c r="D338" t="s">
        <v>2132</v>
      </c>
      <c r="E338" s="30" t="str">
        <f t="shared" si="5"/>
        <v>*</v>
      </c>
    </row>
    <row r="339" spans="1:5" x14ac:dyDescent="0.3">
      <c r="A339" t="s">
        <v>706</v>
      </c>
      <c r="B339" t="s">
        <v>1767</v>
      </c>
      <c r="C339" t="s">
        <v>2131</v>
      </c>
      <c r="D339" t="s">
        <v>2131</v>
      </c>
      <c r="E339" s="30" t="str">
        <f t="shared" si="5"/>
        <v xml:space="preserve"> </v>
      </c>
    </row>
    <row r="340" spans="1:5" x14ac:dyDescent="0.3">
      <c r="A340" t="s">
        <v>714</v>
      </c>
      <c r="B340" t="s">
        <v>1768</v>
      </c>
      <c r="C340" t="s">
        <v>2131</v>
      </c>
      <c r="D340" t="s">
        <v>2131</v>
      </c>
      <c r="E340" s="30" t="str">
        <f t="shared" si="5"/>
        <v xml:space="preserve"> </v>
      </c>
    </row>
    <row r="341" spans="1:5" x14ac:dyDescent="0.3">
      <c r="A341" t="s">
        <v>710</v>
      </c>
      <c r="B341" t="s">
        <v>1769</v>
      </c>
      <c r="C341" t="s">
        <v>2131</v>
      </c>
      <c r="D341" t="s">
        <v>2129</v>
      </c>
      <c r="E341" s="30" t="str">
        <f t="shared" si="5"/>
        <v>*</v>
      </c>
    </row>
    <row r="342" spans="1:5" x14ac:dyDescent="0.3">
      <c r="A342" t="s">
        <v>712</v>
      </c>
      <c r="B342" t="s">
        <v>1770</v>
      </c>
      <c r="C342" t="s">
        <v>2127</v>
      </c>
      <c r="D342" t="s">
        <v>2127</v>
      </c>
      <c r="E342" s="30" t="str">
        <f t="shared" si="5"/>
        <v xml:space="preserve"> </v>
      </c>
    </row>
    <row r="343" spans="1:5" x14ac:dyDescent="0.3">
      <c r="A343" t="s">
        <v>720</v>
      </c>
      <c r="B343" t="s">
        <v>1771</v>
      </c>
      <c r="C343" t="s">
        <v>2131</v>
      </c>
      <c r="D343" t="s">
        <v>2131</v>
      </c>
      <c r="E343" s="30" t="str">
        <f t="shared" si="5"/>
        <v xml:space="preserve"> </v>
      </c>
    </row>
    <row r="344" spans="1:5" x14ac:dyDescent="0.3">
      <c r="A344" t="s">
        <v>716</v>
      </c>
      <c r="B344" t="s">
        <v>1772</v>
      </c>
      <c r="C344" t="s">
        <v>2131</v>
      </c>
      <c r="D344" t="s">
        <v>2131</v>
      </c>
      <c r="E344" s="30" t="str">
        <f t="shared" si="5"/>
        <v xml:space="preserve"> </v>
      </c>
    </row>
    <row r="345" spans="1:5" x14ac:dyDescent="0.3">
      <c r="A345" t="s">
        <v>702</v>
      </c>
      <c r="B345" t="s">
        <v>1773</v>
      </c>
      <c r="C345" t="s">
        <v>2131</v>
      </c>
      <c r="D345" t="s">
        <v>2131</v>
      </c>
      <c r="E345" s="30" t="str">
        <f t="shared" si="5"/>
        <v xml:space="preserve"> </v>
      </c>
    </row>
    <row r="346" spans="1:5" x14ac:dyDescent="0.3">
      <c r="A346" t="s">
        <v>718</v>
      </c>
      <c r="B346" t="s">
        <v>1774</v>
      </c>
      <c r="C346" t="s">
        <v>2127</v>
      </c>
      <c r="D346" t="s">
        <v>2127</v>
      </c>
      <c r="E346" s="30" t="str">
        <f t="shared" si="5"/>
        <v xml:space="preserve"> </v>
      </c>
    </row>
    <row r="347" spans="1:5" x14ac:dyDescent="0.3">
      <c r="A347" t="s">
        <v>722</v>
      </c>
      <c r="B347" t="s">
        <v>1775</v>
      </c>
      <c r="C347" t="s">
        <v>2131</v>
      </c>
      <c r="D347" t="s">
        <v>2131</v>
      </c>
      <c r="E347" s="30" t="str">
        <f t="shared" si="5"/>
        <v xml:space="preserve"> </v>
      </c>
    </row>
    <row r="348" spans="1:5" x14ac:dyDescent="0.3">
      <c r="A348" t="s">
        <v>708</v>
      </c>
      <c r="B348" t="s">
        <v>1776</v>
      </c>
      <c r="C348" t="s">
        <v>2131</v>
      </c>
      <c r="D348" t="s">
        <v>2131</v>
      </c>
      <c r="E348" s="30" t="str">
        <f t="shared" si="5"/>
        <v xml:space="preserve"> </v>
      </c>
    </row>
    <row r="349" spans="1:5" x14ac:dyDescent="0.3">
      <c r="A349" t="s">
        <v>724</v>
      </c>
      <c r="B349" t="s">
        <v>1777</v>
      </c>
      <c r="C349" t="s">
        <v>2131</v>
      </c>
      <c r="D349" t="s">
        <v>2131</v>
      </c>
      <c r="E349" s="30" t="str">
        <f t="shared" si="5"/>
        <v xml:space="preserve"> </v>
      </c>
    </row>
    <row r="350" spans="1:5" x14ac:dyDescent="0.3">
      <c r="A350" t="s">
        <v>759</v>
      </c>
      <c r="B350" t="s">
        <v>1778</v>
      </c>
      <c r="C350" t="s">
        <v>2131</v>
      </c>
      <c r="D350" t="s">
        <v>2131</v>
      </c>
      <c r="E350" s="30" t="str">
        <f t="shared" si="5"/>
        <v xml:space="preserve"> </v>
      </c>
    </row>
    <row r="351" spans="1:5" x14ac:dyDescent="0.3">
      <c r="A351" t="s">
        <v>747</v>
      </c>
      <c r="B351" t="s">
        <v>1779</v>
      </c>
      <c r="C351" t="s">
        <v>2131</v>
      </c>
      <c r="D351" t="s">
        <v>2131</v>
      </c>
      <c r="E351" s="30" t="str">
        <f t="shared" si="5"/>
        <v xml:space="preserve"> </v>
      </c>
    </row>
    <row r="352" spans="1:5" x14ac:dyDescent="0.3">
      <c r="A352" t="s">
        <v>729</v>
      </c>
      <c r="B352" t="s">
        <v>1780</v>
      </c>
      <c r="C352" t="s">
        <v>2131</v>
      </c>
      <c r="D352" t="s">
        <v>2131</v>
      </c>
      <c r="E352" s="30" t="str">
        <f t="shared" si="5"/>
        <v xml:space="preserve"> </v>
      </c>
    </row>
    <row r="353" spans="1:5" x14ac:dyDescent="0.3">
      <c r="A353" t="s">
        <v>735</v>
      </c>
      <c r="B353" t="s">
        <v>1781</v>
      </c>
      <c r="C353" t="s">
        <v>2131</v>
      </c>
      <c r="D353" t="s">
        <v>2131</v>
      </c>
      <c r="E353" s="30" t="str">
        <f t="shared" si="5"/>
        <v xml:space="preserve"> </v>
      </c>
    </row>
    <row r="354" spans="1:5" x14ac:dyDescent="0.3">
      <c r="A354" t="s">
        <v>737</v>
      </c>
      <c r="B354" t="s">
        <v>1782</v>
      </c>
      <c r="C354" t="s">
        <v>2131</v>
      </c>
      <c r="D354" t="s">
        <v>2131</v>
      </c>
      <c r="E354" s="30" t="str">
        <f t="shared" si="5"/>
        <v xml:space="preserve"> </v>
      </c>
    </row>
    <row r="355" spans="1:5" x14ac:dyDescent="0.3">
      <c r="A355" t="s">
        <v>731</v>
      </c>
      <c r="B355" t="s">
        <v>1783</v>
      </c>
      <c r="C355" t="s">
        <v>2131</v>
      </c>
      <c r="D355" t="s">
        <v>2131</v>
      </c>
      <c r="E355" s="30" t="str">
        <f t="shared" si="5"/>
        <v xml:space="preserve"> </v>
      </c>
    </row>
    <row r="356" spans="1:5" x14ac:dyDescent="0.3">
      <c r="A356" t="s">
        <v>761</v>
      </c>
      <c r="B356" t="s">
        <v>1784</v>
      </c>
      <c r="C356" t="s">
        <v>2131</v>
      </c>
      <c r="D356" t="s">
        <v>2131</v>
      </c>
      <c r="E356" s="30" t="str">
        <f t="shared" si="5"/>
        <v xml:space="preserve"> </v>
      </c>
    </row>
    <row r="357" spans="1:5" x14ac:dyDescent="0.3">
      <c r="A357" t="s">
        <v>753</v>
      </c>
      <c r="B357" t="s">
        <v>1785</v>
      </c>
      <c r="C357" t="s">
        <v>2131</v>
      </c>
      <c r="D357" t="s">
        <v>2127</v>
      </c>
      <c r="E357" s="30" t="str">
        <f t="shared" si="5"/>
        <v>*</v>
      </c>
    </row>
    <row r="358" spans="1:5" x14ac:dyDescent="0.3">
      <c r="A358" t="s">
        <v>739</v>
      </c>
      <c r="B358" t="s">
        <v>1786</v>
      </c>
      <c r="C358" t="s">
        <v>2131</v>
      </c>
      <c r="D358" t="s">
        <v>2131</v>
      </c>
      <c r="E358" s="30" t="str">
        <f t="shared" si="5"/>
        <v xml:space="preserve"> </v>
      </c>
    </row>
    <row r="359" spans="1:5" x14ac:dyDescent="0.3">
      <c r="A359" t="s">
        <v>727</v>
      </c>
      <c r="B359" t="s">
        <v>1787</v>
      </c>
      <c r="C359" t="s">
        <v>2131</v>
      </c>
      <c r="D359" t="s">
        <v>2131</v>
      </c>
      <c r="E359" s="30" t="str">
        <f t="shared" si="5"/>
        <v xml:space="preserve"> </v>
      </c>
    </row>
    <row r="360" spans="1:5" x14ac:dyDescent="0.3">
      <c r="A360" t="s">
        <v>733</v>
      </c>
      <c r="B360" t="s">
        <v>1788</v>
      </c>
      <c r="C360" t="s">
        <v>2132</v>
      </c>
      <c r="D360" t="s">
        <v>2132</v>
      </c>
      <c r="E360" s="30" t="str">
        <f t="shared" si="5"/>
        <v xml:space="preserve"> </v>
      </c>
    </row>
    <row r="361" spans="1:5" x14ac:dyDescent="0.3">
      <c r="A361" t="s">
        <v>745</v>
      </c>
      <c r="B361" t="s">
        <v>1789</v>
      </c>
      <c r="C361" t="s">
        <v>2131</v>
      </c>
      <c r="D361" t="s">
        <v>2131</v>
      </c>
      <c r="E361" s="30" t="str">
        <f t="shared" si="5"/>
        <v xml:space="preserve"> </v>
      </c>
    </row>
    <row r="362" spans="1:5" x14ac:dyDescent="0.3">
      <c r="A362" t="s">
        <v>749</v>
      </c>
      <c r="B362" t="s">
        <v>1790</v>
      </c>
      <c r="C362" t="s">
        <v>2131</v>
      </c>
      <c r="D362" t="s">
        <v>2131</v>
      </c>
      <c r="E362" s="30" t="str">
        <f t="shared" si="5"/>
        <v xml:space="preserve"> </v>
      </c>
    </row>
    <row r="363" spans="1:5" x14ac:dyDescent="0.3">
      <c r="A363" t="s">
        <v>741</v>
      </c>
      <c r="B363" t="s">
        <v>1791</v>
      </c>
      <c r="C363" t="s">
        <v>2131</v>
      </c>
      <c r="D363" t="s">
        <v>2131</v>
      </c>
      <c r="E363" s="30" t="str">
        <f t="shared" si="5"/>
        <v xml:space="preserve"> </v>
      </c>
    </row>
    <row r="364" spans="1:5" x14ac:dyDescent="0.3">
      <c r="A364" t="s">
        <v>743</v>
      </c>
      <c r="B364" t="s">
        <v>1792</v>
      </c>
      <c r="C364" t="s">
        <v>2131</v>
      </c>
      <c r="D364" t="s">
        <v>2131</v>
      </c>
      <c r="E364" s="30" t="str">
        <f t="shared" si="5"/>
        <v xml:space="preserve"> </v>
      </c>
    </row>
    <row r="365" spans="1:5" x14ac:dyDescent="0.3">
      <c r="A365" t="s">
        <v>751</v>
      </c>
      <c r="B365" t="s">
        <v>1793</v>
      </c>
      <c r="C365" t="s">
        <v>2132</v>
      </c>
      <c r="D365" t="s">
        <v>2132</v>
      </c>
      <c r="E365" s="30" t="str">
        <f t="shared" si="5"/>
        <v xml:space="preserve"> </v>
      </c>
    </row>
    <row r="366" spans="1:5" x14ac:dyDescent="0.3">
      <c r="A366" t="s">
        <v>755</v>
      </c>
      <c r="B366" t="s">
        <v>1794</v>
      </c>
      <c r="C366" t="s">
        <v>2130</v>
      </c>
      <c r="D366" t="s">
        <v>2130</v>
      </c>
      <c r="E366" s="30" t="str">
        <f t="shared" si="5"/>
        <v xml:space="preserve"> </v>
      </c>
    </row>
    <row r="367" spans="1:5" x14ac:dyDescent="0.3">
      <c r="A367" t="s">
        <v>757</v>
      </c>
      <c r="B367" t="s">
        <v>1795</v>
      </c>
      <c r="C367" t="s">
        <v>2131</v>
      </c>
      <c r="D367" t="s">
        <v>2131</v>
      </c>
      <c r="E367" s="30" t="str">
        <f t="shared" si="5"/>
        <v xml:space="preserve"> </v>
      </c>
    </row>
    <row r="368" spans="1:5" x14ac:dyDescent="0.3">
      <c r="A368" t="s">
        <v>764</v>
      </c>
      <c r="B368" t="s">
        <v>1796</v>
      </c>
      <c r="C368" t="s">
        <v>2131</v>
      </c>
      <c r="D368" t="s">
        <v>2131</v>
      </c>
      <c r="E368" s="30" t="str">
        <f t="shared" si="5"/>
        <v xml:space="preserve"> </v>
      </c>
    </row>
    <row r="369" spans="1:5" x14ac:dyDescent="0.3">
      <c r="A369" t="s">
        <v>766</v>
      </c>
      <c r="B369" t="s">
        <v>1797</v>
      </c>
      <c r="C369" t="s">
        <v>2131</v>
      </c>
      <c r="D369" t="s">
        <v>2131</v>
      </c>
      <c r="E369" s="30" t="str">
        <f t="shared" si="5"/>
        <v xml:space="preserve"> </v>
      </c>
    </row>
    <row r="370" spans="1:5" x14ac:dyDescent="0.3">
      <c r="A370" t="s">
        <v>768</v>
      </c>
      <c r="B370" t="s">
        <v>1798</v>
      </c>
      <c r="C370" t="s">
        <v>2127</v>
      </c>
      <c r="D370" t="s">
        <v>2129</v>
      </c>
      <c r="E370" s="30" t="str">
        <f t="shared" si="5"/>
        <v>*</v>
      </c>
    </row>
    <row r="371" spans="1:5" x14ac:dyDescent="0.3">
      <c r="A371" t="s">
        <v>770</v>
      </c>
      <c r="B371" t="s">
        <v>1799</v>
      </c>
      <c r="C371" t="s">
        <v>2131</v>
      </c>
      <c r="D371" t="s">
        <v>2131</v>
      </c>
      <c r="E371" s="30" t="str">
        <f t="shared" si="5"/>
        <v xml:space="preserve"> </v>
      </c>
    </row>
    <row r="372" spans="1:5" x14ac:dyDescent="0.3">
      <c r="A372" t="s">
        <v>774</v>
      </c>
      <c r="B372" t="s">
        <v>1800</v>
      </c>
      <c r="C372" t="s">
        <v>2131</v>
      </c>
      <c r="D372" t="s">
        <v>2131</v>
      </c>
      <c r="E372" s="30" t="str">
        <f t="shared" si="5"/>
        <v xml:space="preserve"> </v>
      </c>
    </row>
    <row r="373" spans="1:5" x14ac:dyDescent="0.3">
      <c r="A373" t="s">
        <v>776</v>
      </c>
      <c r="B373" t="s">
        <v>1801</v>
      </c>
      <c r="C373" t="s">
        <v>2131</v>
      </c>
      <c r="D373" t="s">
        <v>2131</v>
      </c>
      <c r="E373" s="30" t="str">
        <f t="shared" si="5"/>
        <v xml:space="preserve"> </v>
      </c>
    </row>
    <row r="374" spans="1:5" x14ac:dyDescent="0.3">
      <c r="A374" t="s">
        <v>778</v>
      </c>
      <c r="B374" t="s">
        <v>1802</v>
      </c>
      <c r="C374" t="s">
        <v>2131</v>
      </c>
      <c r="D374" t="s">
        <v>2131</v>
      </c>
      <c r="E374" s="30" t="str">
        <f t="shared" si="5"/>
        <v xml:space="preserve"> </v>
      </c>
    </row>
    <row r="375" spans="1:5" x14ac:dyDescent="0.3">
      <c r="A375" t="s">
        <v>772</v>
      </c>
      <c r="B375" t="s">
        <v>1803</v>
      </c>
      <c r="C375" t="s">
        <v>2131</v>
      </c>
      <c r="D375" t="s">
        <v>2131</v>
      </c>
      <c r="E375" s="30" t="str">
        <f t="shared" si="5"/>
        <v xml:space="preserve"> </v>
      </c>
    </row>
    <row r="376" spans="1:5" x14ac:dyDescent="0.3">
      <c r="A376" t="s">
        <v>780</v>
      </c>
      <c r="B376" t="s">
        <v>1804</v>
      </c>
      <c r="C376" t="s">
        <v>2131</v>
      </c>
      <c r="D376" t="s">
        <v>2131</v>
      </c>
      <c r="E376" s="30" t="str">
        <f t="shared" si="5"/>
        <v xml:space="preserve"> </v>
      </c>
    </row>
    <row r="377" spans="1:5" x14ac:dyDescent="0.3">
      <c r="A377" t="s">
        <v>815</v>
      </c>
      <c r="B377" t="s">
        <v>1805</v>
      </c>
      <c r="C377" t="s">
        <v>2131</v>
      </c>
      <c r="D377" t="s">
        <v>2131</v>
      </c>
      <c r="E377" s="30" t="str">
        <f t="shared" si="5"/>
        <v xml:space="preserve"> </v>
      </c>
    </row>
    <row r="378" spans="1:5" x14ac:dyDescent="0.3">
      <c r="A378" t="s">
        <v>783</v>
      </c>
      <c r="B378" t="s">
        <v>1806</v>
      </c>
      <c r="C378" t="s">
        <v>2131</v>
      </c>
      <c r="D378" t="s">
        <v>2131</v>
      </c>
      <c r="E378" s="30" t="str">
        <f t="shared" si="5"/>
        <v xml:space="preserve"> </v>
      </c>
    </row>
    <row r="379" spans="1:5" x14ac:dyDescent="0.3">
      <c r="A379" t="s">
        <v>785</v>
      </c>
      <c r="B379" t="s">
        <v>1807</v>
      </c>
      <c r="C379" t="s">
        <v>2131</v>
      </c>
      <c r="D379" t="s">
        <v>2131</v>
      </c>
      <c r="E379" s="30" t="str">
        <f t="shared" si="5"/>
        <v xml:space="preserve"> </v>
      </c>
    </row>
    <row r="380" spans="1:5" x14ac:dyDescent="0.3">
      <c r="A380" t="s">
        <v>805</v>
      </c>
      <c r="B380" t="s">
        <v>1808</v>
      </c>
      <c r="C380" t="s">
        <v>2131</v>
      </c>
      <c r="D380" t="s">
        <v>2131</v>
      </c>
      <c r="E380" s="30" t="str">
        <f t="shared" si="5"/>
        <v xml:space="preserve"> </v>
      </c>
    </row>
    <row r="381" spans="1:5" x14ac:dyDescent="0.3">
      <c r="A381" t="s">
        <v>789</v>
      </c>
      <c r="B381" t="s">
        <v>1809</v>
      </c>
      <c r="C381" t="s">
        <v>2131</v>
      </c>
      <c r="D381" t="s">
        <v>2131</v>
      </c>
      <c r="E381" s="30" t="str">
        <f t="shared" si="5"/>
        <v xml:space="preserve"> </v>
      </c>
    </row>
    <row r="382" spans="1:5" x14ac:dyDescent="0.3">
      <c r="A382" t="s">
        <v>793</v>
      </c>
      <c r="B382" t="s">
        <v>1810</v>
      </c>
      <c r="C382" t="s">
        <v>2131</v>
      </c>
      <c r="D382" t="s">
        <v>2131</v>
      </c>
      <c r="E382" s="30" t="str">
        <f t="shared" si="5"/>
        <v xml:space="preserve"> </v>
      </c>
    </row>
    <row r="383" spans="1:5" x14ac:dyDescent="0.3">
      <c r="A383" t="s">
        <v>797</v>
      </c>
      <c r="B383" t="s">
        <v>1811</v>
      </c>
      <c r="C383" t="s">
        <v>2127</v>
      </c>
      <c r="D383" t="s">
        <v>2127</v>
      </c>
      <c r="E383" s="30" t="str">
        <f t="shared" ref="E383:E446" si="6">IF(C383&lt;&gt;D383,"*"," ")</f>
        <v xml:space="preserve"> </v>
      </c>
    </row>
    <row r="384" spans="1:5" x14ac:dyDescent="0.3">
      <c r="A384" t="s">
        <v>799</v>
      </c>
      <c r="B384" t="s">
        <v>1812</v>
      </c>
      <c r="C384" t="s">
        <v>2131</v>
      </c>
      <c r="D384" t="s">
        <v>2131</v>
      </c>
      <c r="E384" s="30" t="str">
        <f t="shared" si="6"/>
        <v xml:space="preserve"> </v>
      </c>
    </row>
    <row r="385" spans="1:5" x14ac:dyDescent="0.3">
      <c r="A385" t="s">
        <v>801</v>
      </c>
      <c r="B385" t="s">
        <v>1813</v>
      </c>
      <c r="C385" t="s">
        <v>2131</v>
      </c>
      <c r="D385" t="s">
        <v>2131</v>
      </c>
      <c r="E385" s="30" t="str">
        <f t="shared" si="6"/>
        <v xml:space="preserve"> </v>
      </c>
    </row>
    <row r="386" spans="1:5" x14ac:dyDescent="0.3">
      <c r="A386" t="s">
        <v>795</v>
      </c>
      <c r="B386" t="s">
        <v>1814</v>
      </c>
      <c r="C386" t="s">
        <v>2127</v>
      </c>
      <c r="D386" t="s">
        <v>2127</v>
      </c>
      <c r="E386" s="30" t="str">
        <f t="shared" si="6"/>
        <v xml:space="preserve"> </v>
      </c>
    </row>
    <row r="387" spans="1:5" x14ac:dyDescent="0.3">
      <c r="A387" t="s">
        <v>811</v>
      </c>
      <c r="B387" t="s">
        <v>1815</v>
      </c>
      <c r="C387" t="s">
        <v>2131</v>
      </c>
      <c r="D387" t="s">
        <v>2131</v>
      </c>
      <c r="E387" s="30" t="str">
        <f t="shared" si="6"/>
        <v xml:space="preserve"> </v>
      </c>
    </row>
    <row r="388" spans="1:5" x14ac:dyDescent="0.3">
      <c r="A388" t="s">
        <v>803</v>
      </c>
      <c r="B388" t="s">
        <v>1816</v>
      </c>
      <c r="C388" t="s">
        <v>2127</v>
      </c>
      <c r="D388" t="s">
        <v>2127</v>
      </c>
      <c r="E388" s="30" t="str">
        <f t="shared" si="6"/>
        <v xml:space="preserve"> </v>
      </c>
    </row>
    <row r="389" spans="1:5" x14ac:dyDescent="0.3">
      <c r="A389" t="s">
        <v>807</v>
      </c>
      <c r="B389" t="s">
        <v>1817</v>
      </c>
      <c r="C389" t="s">
        <v>2129</v>
      </c>
      <c r="D389" t="s">
        <v>2129</v>
      </c>
      <c r="E389" s="30" t="str">
        <f t="shared" si="6"/>
        <v xml:space="preserve"> </v>
      </c>
    </row>
    <row r="390" spans="1:5" x14ac:dyDescent="0.3">
      <c r="A390" t="s">
        <v>809</v>
      </c>
      <c r="B390" t="s">
        <v>1818</v>
      </c>
      <c r="C390" t="s">
        <v>2132</v>
      </c>
      <c r="D390" t="s">
        <v>2132</v>
      </c>
      <c r="E390" s="30" t="str">
        <f t="shared" si="6"/>
        <v xml:space="preserve"> </v>
      </c>
    </row>
    <row r="391" spans="1:5" x14ac:dyDescent="0.3">
      <c r="A391" t="s">
        <v>813</v>
      </c>
      <c r="B391" t="s">
        <v>1819</v>
      </c>
      <c r="C391" t="s">
        <v>2131</v>
      </c>
      <c r="D391" t="s">
        <v>2132</v>
      </c>
      <c r="E391" s="30" t="str">
        <f t="shared" si="6"/>
        <v>*</v>
      </c>
    </row>
    <row r="392" spans="1:5" x14ac:dyDescent="0.3">
      <c r="A392" t="s">
        <v>791</v>
      </c>
      <c r="B392" t="s">
        <v>1820</v>
      </c>
      <c r="C392" t="s">
        <v>2131</v>
      </c>
      <c r="D392" t="s">
        <v>2131</v>
      </c>
      <c r="E392" s="30" t="str">
        <f t="shared" si="6"/>
        <v xml:space="preserve"> </v>
      </c>
    </row>
    <row r="393" spans="1:5" x14ac:dyDescent="0.3">
      <c r="A393" t="s">
        <v>787</v>
      </c>
      <c r="B393" t="s">
        <v>1821</v>
      </c>
      <c r="C393" t="s">
        <v>2131</v>
      </c>
      <c r="D393" t="s">
        <v>2131</v>
      </c>
      <c r="E393" s="30" t="str">
        <f t="shared" si="6"/>
        <v xml:space="preserve"> </v>
      </c>
    </row>
    <row r="394" spans="1:5" x14ac:dyDescent="0.3">
      <c r="A394" t="s">
        <v>818</v>
      </c>
      <c r="B394" t="s">
        <v>1822</v>
      </c>
      <c r="C394" t="s">
        <v>2129</v>
      </c>
      <c r="D394" t="s">
        <v>2129</v>
      </c>
      <c r="E394" s="30" t="str">
        <f t="shared" si="6"/>
        <v xml:space="preserve"> </v>
      </c>
    </row>
    <row r="395" spans="1:5" x14ac:dyDescent="0.3">
      <c r="A395" t="s">
        <v>822</v>
      </c>
      <c r="B395" t="s">
        <v>1823</v>
      </c>
      <c r="C395" t="s">
        <v>2131</v>
      </c>
      <c r="D395" t="s">
        <v>2131</v>
      </c>
      <c r="E395" s="30" t="str">
        <f t="shared" si="6"/>
        <v xml:space="preserve"> </v>
      </c>
    </row>
    <row r="396" spans="1:5" x14ac:dyDescent="0.3">
      <c r="A396" t="s">
        <v>820</v>
      </c>
      <c r="B396" t="s">
        <v>1824</v>
      </c>
      <c r="C396" t="s">
        <v>2131</v>
      </c>
      <c r="D396" t="s">
        <v>2131</v>
      </c>
      <c r="E396" s="30" t="str">
        <f t="shared" si="6"/>
        <v xml:space="preserve"> </v>
      </c>
    </row>
    <row r="397" spans="1:5" x14ac:dyDescent="0.3">
      <c r="A397" t="s">
        <v>826</v>
      </c>
      <c r="B397" t="s">
        <v>1825</v>
      </c>
      <c r="C397" t="s">
        <v>2129</v>
      </c>
      <c r="D397" t="s">
        <v>2129</v>
      </c>
      <c r="E397" s="30" t="str">
        <f t="shared" si="6"/>
        <v xml:space="preserve"> </v>
      </c>
    </row>
    <row r="398" spans="1:5" x14ac:dyDescent="0.3">
      <c r="A398" t="s">
        <v>824</v>
      </c>
      <c r="B398" t="s">
        <v>1826</v>
      </c>
      <c r="C398" t="s">
        <v>2131</v>
      </c>
      <c r="D398" t="s">
        <v>2131</v>
      </c>
      <c r="E398" s="30" t="str">
        <f t="shared" si="6"/>
        <v xml:space="preserve"> </v>
      </c>
    </row>
    <row r="399" spans="1:5" x14ac:dyDescent="0.3">
      <c r="A399" t="s">
        <v>829</v>
      </c>
      <c r="B399" t="s">
        <v>1827</v>
      </c>
      <c r="C399" t="s">
        <v>2129</v>
      </c>
      <c r="D399" t="s">
        <v>2129</v>
      </c>
      <c r="E399" s="30" t="str">
        <f t="shared" si="6"/>
        <v xml:space="preserve"> </v>
      </c>
    </row>
    <row r="400" spans="1:5" x14ac:dyDescent="0.3">
      <c r="A400" t="s">
        <v>833</v>
      </c>
      <c r="B400" t="s">
        <v>1828</v>
      </c>
      <c r="C400" t="s">
        <v>2127</v>
      </c>
      <c r="D400" t="s">
        <v>2127</v>
      </c>
      <c r="E400" s="30" t="str">
        <f t="shared" si="6"/>
        <v xml:space="preserve"> </v>
      </c>
    </row>
    <row r="401" spans="1:5" x14ac:dyDescent="0.3">
      <c r="A401" t="s">
        <v>835</v>
      </c>
      <c r="B401" t="s">
        <v>1829</v>
      </c>
      <c r="C401" t="s">
        <v>2129</v>
      </c>
      <c r="D401" t="s">
        <v>2129</v>
      </c>
      <c r="E401" s="30" t="str">
        <f t="shared" si="6"/>
        <v xml:space="preserve"> </v>
      </c>
    </row>
    <row r="402" spans="1:5" x14ac:dyDescent="0.3">
      <c r="A402" t="s">
        <v>831</v>
      </c>
      <c r="B402" t="s">
        <v>1830</v>
      </c>
      <c r="C402" t="s">
        <v>2131</v>
      </c>
      <c r="D402" t="s">
        <v>2131</v>
      </c>
      <c r="E402" s="30" t="str">
        <f t="shared" si="6"/>
        <v xml:space="preserve"> </v>
      </c>
    </row>
    <row r="403" spans="1:5" x14ac:dyDescent="0.3">
      <c r="A403" t="s">
        <v>837</v>
      </c>
      <c r="B403" t="s">
        <v>1831</v>
      </c>
      <c r="C403" t="s">
        <v>2131</v>
      </c>
      <c r="D403" t="s">
        <v>2131</v>
      </c>
      <c r="E403" s="30" t="str">
        <f t="shared" si="6"/>
        <v xml:space="preserve"> </v>
      </c>
    </row>
    <row r="404" spans="1:5" x14ac:dyDescent="0.3">
      <c r="A404" t="s">
        <v>839</v>
      </c>
      <c r="B404" t="s">
        <v>1832</v>
      </c>
      <c r="C404" t="s">
        <v>2131</v>
      </c>
      <c r="D404" t="s">
        <v>2131</v>
      </c>
      <c r="E404" s="30" t="str">
        <f t="shared" si="6"/>
        <v xml:space="preserve"> </v>
      </c>
    </row>
    <row r="405" spans="1:5" x14ac:dyDescent="0.3">
      <c r="A405" t="s">
        <v>843</v>
      </c>
      <c r="B405" t="s">
        <v>1833</v>
      </c>
      <c r="C405" t="s">
        <v>2129</v>
      </c>
      <c r="D405" t="s">
        <v>2129</v>
      </c>
      <c r="E405" s="30" t="str">
        <f t="shared" si="6"/>
        <v xml:space="preserve"> </v>
      </c>
    </row>
    <row r="406" spans="1:5" x14ac:dyDescent="0.3">
      <c r="A406" t="s">
        <v>845</v>
      </c>
      <c r="B406" t="s">
        <v>1834</v>
      </c>
      <c r="C406" t="s">
        <v>2129</v>
      </c>
      <c r="D406" t="s">
        <v>2129</v>
      </c>
      <c r="E406" s="30" t="str">
        <f t="shared" si="6"/>
        <v xml:space="preserve"> </v>
      </c>
    </row>
    <row r="407" spans="1:5" x14ac:dyDescent="0.3">
      <c r="A407" t="s">
        <v>841</v>
      </c>
      <c r="B407" t="s">
        <v>1835</v>
      </c>
      <c r="C407" t="s">
        <v>2131</v>
      </c>
      <c r="D407" t="s">
        <v>2131</v>
      </c>
      <c r="E407" s="30" t="str">
        <f t="shared" si="6"/>
        <v xml:space="preserve"> </v>
      </c>
    </row>
    <row r="408" spans="1:5" x14ac:dyDescent="0.3">
      <c r="A408" t="s">
        <v>854</v>
      </c>
      <c r="B408" t="s">
        <v>1836</v>
      </c>
      <c r="C408" t="s">
        <v>2129</v>
      </c>
      <c r="D408" t="s">
        <v>2129</v>
      </c>
      <c r="E408" s="30" t="str">
        <f t="shared" si="6"/>
        <v xml:space="preserve"> </v>
      </c>
    </row>
    <row r="409" spans="1:5" x14ac:dyDescent="0.3">
      <c r="A409" t="s">
        <v>852</v>
      </c>
      <c r="B409" t="s">
        <v>1837</v>
      </c>
      <c r="C409" t="s">
        <v>2129</v>
      </c>
      <c r="D409" t="s">
        <v>2129</v>
      </c>
      <c r="E409" s="30" t="str">
        <f t="shared" si="6"/>
        <v xml:space="preserve"> </v>
      </c>
    </row>
    <row r="410" spans="1:5" x14ac:dyDescent="0.3">
      <c r="A410" t="s">
        <v>856</v>
      </c>
      <c r="B410" t="s">
        <v>1838</v>
      </c>
      <c r="C410" t="s">
        <v>2129</v>
      </c>
      <c r="D410" t="s">
        <v>2129</v>
      </c>
      <c r="E410" s="30" t="str">
        <f t="shared" si="6"/>
        <v xml:space="preserve"> </v>
      </c>
    </row>
    <row r="411" spans="1:5" x14ac:dyDescent="0.3">
      <c r="A411" t="s">
        <v>868</v>
      </c>
      <c r="B411" t="s">
        <v>1839</v>
      </c>
      <c r="C411" t="s">
        <v>2129</v>
      </c>
      <c r="D411" t="s">
        <v>2131</v>
      </c>
      <c r="E411" s="30" t="str">
        <f t="shared" si="6"/>
        <v>*</v>
      </c>
    </row>
    <row r="412" spans="1:5" x14ac:dyDescent="0.3">
      <c r="A412" t="s">
        <v>858</v>
      </c>
      <c r="B412" t="s">
        <v>1840</v>
      </c>
      <c r="C412" t="s">
        <v>2129</v>
      </c>
      <c r="D412" t="s">
        <v>2129</v>
      </c>
      <c r="E412" s="30" t="str">
        <f t="shared" si="6"/>
        <v xml:space="preserve"> </v>
      </c>
    </row>
    <row r="413" spans="1:5" x14ac:dyDescent="0.3">
      <c r="A413" t="s">
        <v>860</v>
      </c>
      <c r="B413" t="s">
        <v>1841</v>
      </c>
      <c r="C413" t="s">
        <v>2129</v>
      </c>
      <c r="D413" t="s">
        <v>2129</v>
      </c>
      <c r="E413" s="30" t="str">
        <f t="shared" si="6"/>
        <v xml:space="preserve"> </v>
      </c>
    </row>
    <row r="414" spans="1:5" x14ac:dyDescent="0.3">
      <c r="A414" t="s">
        <v>862</v>
      </c>
      <c r="B414" t="s">
        <v>1842</v>
      </c>
      <c r="C414" t="s">
        <v>2131</v>
      </c>
      <c r="D414" t="s">
        <v>2131</v>
      </c>
      <c r="E414" s="30" t="str">
        <f t="shared" si="6"/>
        <v xml:space="preserve"> </v>
      </c>
    </row>
    <row r="415" spans="1:5" x14ac:dyDescent="0.3">
      <c r="A415" t="s">
        <v>864</v>
      </c>
      <c r="B415" t="s">
        <v>1843</v>
      </c>
      <c r="C415" t="s">
        <v>2129</v>
      </c>
      <c r="D415" t="s">
        <v>2129</v>
      </c>
      <c r="E415" s="30" t="str">
        <f t="shared" si="6"/>
        <v xml:space="preserve"> </v>
      </c>
    </row>
    <row r="416" spans="1:5" x14ac:dyDescent="0.3">
      <c r="A416" t="s">
        <v>850</v>
      </c>
      <c r="B416" t="s">
        <v>1844</v>
      </c>
      <c r="C416" t="s">
        <v>2131</v>
      </c>
      <c r="D416" t="s">
        <v>2131</v>
      </c>
      <c r="E416" s="30" t="str">
        <f t="shared" si="6"/>
        <v xml:space="preserve"> </v>
      </c>
    </row>
    <row r="417" spans="1:5" x14ac:dyDescent="0.3">
      <c r="A417" t="s">
        <v>866</v>
      </c>
      <c r="B417" t="s">
        <v>1845</v>
      </c>
      <c r="C417" t="s">
        <v>2129</v>
      </c>
      <c r="D417" t="s">
        <v>2129</v>
      </c>
      <c r="E417" s="30" t="str">
        <f t="shared" si="6"/>
        <v xml:space="preserve"> </v>
      </c>
    </row>
    <row r="418" spans="1:5" x14ac:dyDescent="0.3">
      <c r="A418" t="s">
        <v>848</v>
      </c>
      <c r="B418" t="s">
        <v>1846</v>
      </c>
      <c r="C418" t="s">
        <v>2129</v>
      </c>
      <c r="D418" t="s">
        <v>2131</v>
      </c>
      <c r="E418" s="30" t="str">
        <f t="shared" si="6"/>
        <v>*</v>
      </c>
    </row>
    <row r="419" spans="1:5" x14ac:dyDescent="0.3">
      <c r="A419" t="s">
        <v>870</v>
      </c>
      <c r="B419" t="s">
        <v>1847</v>
      </c>
      <c r="C419" t="s">
        <v>2129</v>
      </c>
      <c r="D419" t="s">
        <v>2131</v>
      </c>
      <c r="E419" s="30" t="str">
        <f t="shared" si="6"/>
        <v>*</v>
      </c>
    </row>
    <row r="420" spans="1:5" x14ac:dyDescent="0.3">
      <c r="A420" t="s">
        <v>881</v>
      </c>
      <c r="B420" t="s">
        <v>1848</v>
      </c>
      <c r="C420" t="s">
        <v>2132</v>
      </c>
      <c r="D420" t="s">
        <v>2132</v>
      </c>
      <c r="E420" s="30" t="str">
        <f t="shared" si="6"/>
        <v xml:space="preserve"> </v>
      </c>
    </row>
    <row r="421" spans="1:5" x14ac:dyDescent="0.3">
      <c r="A421" t="s">
        <v>875</v>
      </c>
      <c r="B421" t="s">
        <v>1849</v>
      </c>
      <c r="C421" t="s">
        <v>2131</v>
      </c>
      <c r="D421" t="s">
        <v>2131</v>
      </c>
      <c r="E421" s="30" t="str">
        <f t="shared" si="6"/>
        <v xml:space="preserve"> </v>
      </c>
    </row>
    <row r="422" spans="1:5" x14ac:dyDescent="0.3">
      <c r="A422" t="s">
        <v>879</v>
      </c>
      <c r="B422" t="s">
        <v>1850</v>
      </c>
      <c r="C422" t="s">
        <v>2132</v>
      </c>
      <c r="D422" t="s">
        <v>2132</v>
      </c>
      <c r="E422" s="30" t="str">
        <f t="shared" si="6"/>
        <v xml:space="preserve"> </v>
      </c>
    </row>
    <row r="423" spans="1:5" x14ac:dyDescent="0.3">
      <c r="A423" t="s">
        <v>877</v>
      </c>
      <c r="B423" t="s">
        <v>1851</v>
      </c>
      <c r="C423" t="s">
        <v>2132</v>
      </c>
      <c r="D423" t="s">
        <v>2132</v>
      </c>
      <c r="E423" s="30" t="str">
        <f t="shared" si="6"/>
        <v xml:space="preserve"> </v>
      </c>
    </row>
    <row r="424" spans="1:5" x14ac:dyDescent="0.3">
      <c r="A424" t="s">
        <v>883</v>
      </c>
      <c r="B424" t="s">
        <v>1852</v>
      </c>
      <c r="C424" t="s">
        <v>2131</v>
      </c>
      <c r="D424" t="s">
        <v>2132</v>
      </c>
      <c r="E424" s="30" t="str">
        <f t="shared" si="6"/>
        <v>*</v>
      </c>
    </row>
    <row r="425" spans="1:5" x14ac:dyDescent="0.3">
      <c r="A425" t="s">
        <v>873</v>
      </c>
      <c r="B425" t="s">
        <v>1853</v>
      </c>
      <c r="C425" t="s">
        <v>2131</v>
      </c>
      <c r="D425" t="s">
        <v>2132</v>
      </c>
      <c r="E425" s="30" t="str">
        <f t="shared" si="6"/>
        <v>*</v>
      </c>
    </row>
    <row r="426" spans="1:5" x14ac:dyDescent="0.3">
      <c r="A426" t="s">
        <v>888</v>
      </c>
      <c r="B426" t="s">
        <v>1854</v>
      </c>
      <c r="C426" t="s">
        <v>2131</v>
      </c>
      <c r="D426" t="s">
        <v>2131</v>
      </c>
      <c r="E426" s="30" t="str">
        <f t="shared" si="6"/>
        <v xml:space="preserve"> </v>
      </c>
    </row>
    <row r="427" spans="1:5" x14ac:dyDescent="0.3">
      <c r="A427" t="s">
        <v>890</v>
      </c>
      <c r="B427" t="s">
        <v>1855</v>
      </c>
      <c r="C427" t="s">
        <v>2131</v>
      </c>
      <c r="D427" t="s">
        <v>2131</v>
      </c>
      <c r="E427" s="30" t="str">
        <f t="shared" si="6"/>
        <v xml:space="preserve"> </v>
      </c>
    </row>
    <row r="428" spans="1:5" x14ac:dyDescent="0.3">
      <c r="A428" t="s">
        <v>892</v>
      </c>
      <c r="B428" t="s">
        <v>1856</v>
      </c>
      <c r="C428" t="s">
        <v>2131</v>
      </c>
      <c r="D428" t="s">
        <v>2131</v>
      </c>
      <c r="E428" s="30" t="str">
        <f t="shared" si="6"/>
        <v xml:space="preserve"> </v>
      </c>
    </row>
    <row r="429" spans="1:5" x14ac:dyDescent="0.3">
      <c r="A429" t="s">
        <v>896</v>
      </c>
      <c r="B429" t="s">
        <v>1857</v>
      </c>
      <c r="C429" t="s">
        <v>2131</v>
      </c>
      <c r="D429" t="s">
        <v>2131</v>
      </c>
      <c r="E429" s="30" t="str">
        <f t="shared" si="6"/>
        <v xml:space="preserve"> </v>
      </c>
    </row>
    <row r="430" spans="1:5" x14ac:dyDescent="0.3">
      <c r="A430" t="s">
        <v>898</v>
      </c>
      <c r="B430" t="s">
        <v>1858</v>
      </c>
      <c r="C430" t="s">
        <v>2127</v>
      </c>
      <c r="D430" t="s">
        <v>2127</v>
      </c>
      <c r="E430" s="30" t="str">
        <f t="shared" si="6"/>
        <v xml:space="preserve"> </v>
      </c>
    </row>
    <row r="431" spans="1:5" x14ac:dyDescent="0.3">
      <c r="A431" t="s">
        <v>906</v>
      </c>
      <c r="B431" t="s">
        <v>1859</v>
      </c>
      <c r="C431" t="s">
        <v>2131</v>
      </c>
      <c r="D431" t="s">
        <v>2131</v>
      </c>
      <c r="E431" s="30" t="str">
        <f t="shared" si="6"/>
        <v xml:space="preserve"> </v>
      </c>
    </row>
    <row r="432" spans="1:5" x14ac:dyDescent="0.3">
      <c r="A432" t="s">
        <v>900</v>
      </c>
      <c r="B432" t="s">
        <v>1860</v>
      </c>
      <c r="C432" t="s">
        <v>2127</v>
      </c>
      <c r="D432" t="s">
        <v>2127</v>
      </c>
      <c r="E432" s="30" t="str">
        <f t="shared" si="6"/>
        <v xml:space="preserve"> </v>
      </c>
    </row>
    <row r="433" spans="1:5" x14ac:dyDescent="0.3">
      <c r="A433" t="s">
        <v>886</v>
      </c>
      <c r="B433" t="s">
        <v>1861</v>
      </c>
      <c r="C433" t="s">
        <v>2131</v>
      </c>
      <c r="D433" t="s">
        <v>2131</v>
      </c>
      <c r="E433" s="30" t="str">
        <f t="shared" si="6"/>
        <v xml:space="preserve"> </v>
      </c>
    </row>
    <row r="434" spans="1:5" x14ac:dyDescent="0.3">
      <c r="A434" t="s">
        <v>894</v>
      </c>
      <c r="B434" t="s">
        <v>1862</v>
      </c>
      <c r="C434" t="s">
        <v>2131</v>
      </c>
      <c r="D434" t="s">
        <v>2131</v>
      </c>
      <c r="E434" s="30" t="str">
        <f t="shared" si="6"/>
        <v xml:space="preserve"> </v>
      </c>
    </row>
    <row r="435" spans="1:5" x14ac:dyDescent="0.3">
      <c r="A435" t="s">
        <v>902</v>
      </c>
      <c r="B435" t="s">
        <v>1863</v>
      </c>
      <c r="C435" t="s">
        <v>2131</v>
      </c>
      <c r="D435" t="s">
        <v>2131</v>
      </c>
      <c r="E435" s="30" t="str">
        <f t="shared" si="6"/>
        <v xml:space="preserve"> </v>
      </c>
    </row>
    <row r="436" spans="1:5" x14ac:dyDescent="0.3">
      <c r="A436" t="s">
        <v>904</v>
      </c>
      <c r="B436" t="s">
        <v>1864</v>
      </c>
      <c r="C436" t="s">
        <v>2127</v>
      </c>
      <c r="D436" t="s">
        <v>2127</v>
      </c>
      <c r="E436" s="30" t="str">
        <f t="shared" si="6"/>
        <v xml:space="preserve"> </v>
      </c>
    </row>
    <row r="437" spans="1:5" x14ac:dyDescent="0.3">
      <c r="A437" t="s">
        <v>909</v>
      </c>
      <c r="B437" t="s">
        <v>1865</v>
      </c>
      <c r="C437" t="s">
        <v>2132</v>
      </c>
      <c r="D437" t="s">
        <v>2132</v>
      </c>
      <c r="E437" s="30" t="str">
        <f t="shared" si="6"/>
        <v xml:space="preserve"> </v>
      </c>
    </row>
    <row r="438" spans="1:5" x14ac:dyDescent="0.3">
      <c r="A438" t="s">
        <v>915</v>
      </c>
      <c r="B438" t="s">
        <v>1866</v>
      </c>
      <c r="C438" t="s">
        <v>2132</v>
      </c>
      <c r="D438" t="s">
        <v>2132</v>
      </c>
      <c r="E438" s="30" t="str">
        <f t="shared" si="6"/>
        <v xml:space="preserve"> </v>
      </c>
    </row>
    <row r="439" spans="1:5" x14ac:dyDescent="0.3">
      <c r="A439" t="s">
        <v>913</v>
      </c>
      <c r="B439" t="s">
        <v>1867</v>
      </c>
      <c r="C439" t="s">
        <v>2131</v>
      </c>
      <c r="D439" t="s">
        <v>2131</v>
      </c>
      <c r="E439" s="30" t="str">
        <f t="shared" si="6"/>
        <v xml:space="preserve"> </v>
      </c>
    </row>
    <row r="440" spans="1:5" x14ac:dyDescent="0.3">
      <c r="A440" t="s">
        <v>923</v>
      </c>
      <c r="B440" t="s">
        <v>1868</v>
      </c>
      <c r="C440" t="s">
        <v>2132</v>
      </c>
      <c r="D440" t="s">
        <v>2132</v>
      </c>
      <c r="E440" s="30" t="str">
        <f t="shared" si="6"/>
        <v xml:space="preserve"> </v>
      </c>
    </row>
    <row r="441" spans="1:5" x14ac:dyDescent="0.3">
      <c r="A441" t="s">
        <v>917</v>
      </c>
      <c r="B441" t="s">
        <v>1869</v>
      </c>
      <c r="C441" t="s">
        <v>2131</v>
      </c>
      <c r="D441" t="s">
        <v>2131</v>
      </c>
      <c r="E441" s="30" t="str">
        <f t="shared" si="6"/>
        <v xml:space="preserve"> </v>
      </c>
    </row>
    <row r="442" spans="1:5" x14ac:dyDescent="0.3">
      <c r="A442" t="s">
        <v>919</v>
      </c>
      <c r="B442" t="s">
        <v>1870</v>
      </c>
      <c r="C442" t="s">
        <v>2132</v>
      </c>
      <c r="D442" t="s">
        <v>2132</v>
      </c>
      <c r="E442" s="30" t="str">
        <f t="shared" si="6"/>
        <v xml:space="preserve"> </v>
      </c>
    </row>
    <row r="443" spans="1:5" x14ac:dyDescent="0.3">
      <c r="A443" t="s">
        <v>921</v>
      </c>
      <c r="B443" t="s">
        <v>1871</v>
      </c>
      <c r="C443" t="s">
        <v>2132</v>
      </c>
      <c r="D443" t="s">
        <v>2132</v>
      </c>
      <c r="E443" s="30" t="str">
        <f t="shared" si="6"/>
        <v xml:space="preserve"> </v>
      </c>
    </row>
    <row r="444" spans="1:5" x14ac:dyDescent="0.3">
      <c r="A444" t="s">
        <v>911</v>
      </c>
      <c r="B444" t="s">
        <v>1872</v>
      </c>
      <c r="C444" t="s">
        <v>2127</v>
      </c>
      <c r="D444" t="s">
        <v>2127</v>
      </c>
      <c r="E444" s="30" t="str">
        <f t="shared" si="6"/>
        <v xml:space="preserve"> </v>
      </c>
    </row>
    <row r="445" spans="1:5" x14ac:dyDescent="0.3">
      <c r="A445" t="s">
        <v>991</v>
      </c>
      <c r="B445" t="s">
        <v>1873</v>
      </c>
      <c r="C445" t="s">
        <v>2129</v>
      </c>
      <c r="D445" t="s">
        <v>2129</v>
      </c>
      <c r="E445" s="30" t="str">
        <f t="shared" si="6"/>
        <v xml:space="preserve"> </v>
      </c>
    </row>
    <row r="446" spans="1:5" x14ac:dyDescent="0.3">
      <c r="A446" t="s">
        <v>993</v>
      </c>
      <c r="B446" t="s">
        <v>1874</v>
      </c>
      <c r="C446" t="s">
        <v>2131</v>
      </c>
      <c r="D446" t="s">
        <v>2131</v>
      </c>
      <c r="E446" s="30" t="str">
        <f t="shared" si="6"/>
        <v xml:space="preserve"> </v>
      </c>
    </row>
    <row r="447" spans="1:5" x14ac:dyDescent="0.3">
      <c r="A447" t="s">
        <v>995</v>
      </c>
      <c r="B447" t="s">
        <v>1875</v>
      </c>
      <c r="C447" t="s">
        <v>2129</v>
      </c>
      <c r="D447" t="s">
        <v>2129</v>
      </c>
      <c r="E447" s="30" t="str">
        <f t="shared" ref="E447:E510" si="7">IF(C447&lt;&gt;D447,"*"," ")</f>
        <v xml:space="preserve"> </v>
      </c>
    </row>
    <row r="448" spans="1:5" x14ac:dyDescent="0.3">
      <c r="A448" t="s">
        <v>997</v>
      </c>
      <c r="B448" t="s">
        <v>1876</v>
      </c>
      <c r="C448" t="s">
        <v>2131</v>
      </c>
      <c r="D448" t="s">
        <v>2131</v>
      </c>
      <c r="E448" s="30" t="str">
        <f t="shared" si="7"/>
        <v xml:space="preserve"> </v>
      </c>
    </row>
    <row r="449" spans="1:5" x14ac:dyDescent="0.3">
      <c r="A449" t="s">
        <v>1001</v>
      </c>
      <c r="B449" t="s">
        <v>1877</v>
      </c>
      <c r="C449" t="s">
        <v>2129</v>
      </c>
      <c r="D449" t="s">
        <v>2129</v>
      </c>
      <c r="E449" s="30" t="str">
        <f t="shared" si="7"/>
        <v xml:space="preserve"> </v>
      </c>
    </row>
    <row r="450" spans="1:5" x14ac:dyDescent="0.3">
      <c r="A450" t="s">
        <v>1003</v>
      </c>
      <c r="B450" t="s">
        <v>1878</v>
      </c>
      <c r="C450" t="s">
        <v>2129</v>
      </c>
      <c r="D450" t="s">
        <v>2129</v>
      </c>
      <c r="E450" s="30" t="str">
        <f t="shared" si="7"/>
        <v xml:space="preserve"> </v>
      </c>
    </row>
    <row r="451" spans="1:5" x14ac:dyDescent="0.3">
      <c r="A451" t="s">
        <v>1005</v>
      </c>
      <c r="B451" t="s">
        <v>1879</v>
      </c>
      <c r="C451" t="s">
        <v>2129</v>
      </c>
      <c r="D451" t="s">
        <v>2129</v>
      </c>
      <c r="E451" s="30" t="str">
        <f t="shared" si="7"/>
        <v xml:space="preserve"> </v>
      </c>
    </row>
    <row r="452" spans="1:5" x14ac:dyDescent="0.3">
      <c r="A452" t="s">
        <v>1009</v>
      </c>
      <c r="B452" t="s">
        <v>1880</v>
      </c>
      <c r="C452" t="s">
        <v>2129</v>
      </c>
      <c r="D452" t="s">
        <v>2129</v>
      </c>
      <c r="E452" s="30" t="str">
        <f t="shared" si="7"/>
        <v xml:space="preserve"> </v>
      </c>
    </row>
    <row r="453" spans="1:5" x14ac:dyDescent="0.3">
      <c r="A453" t="s">
        <v>1011</v>
      </c>
      <c r="B453" t="s">
        <v>1881</v>
      </c>
      <c r="C453" t="s">
        <v>2129</v>
      </c>
      <c r="D453" t="s">
        <v>2131</v>
      </c>
      <c r="E453" s="30" t="str">
        <f t="shared" si="7"/>
        <v>*</v>
      </c>
    </row>
    <row r="454" spans="1:5" x14ac:dyDescent="0.3">
      <c r="A454" t="s">
        <v>1013</v>
      </c>
      <c r="B454" t="s">
        <v>1882</v>
      </c>
      <c r="C454" t="s">
        <v>2129</v>
      </c>
      <c r="D454" t="s">
        <v>2129</v>
      </c>
      <c r="E454" s="30" t="str">
        <f t="shared" si="7"/>
        <v xml:space="preserve"> </v>
      </c>
    </row>
    <row r="455" spans="1:5" x14ac:dyDescent="0.3">
      <c r="A455" t="s">
        <v>1015</v>
      </c>
      <c r="B455" t="s">
        <v>1883</v>
      </c>
      <c r="C455" t="s">
        <v>2129</v>
      </c>
      <c r="D455" t="s">
        <v>2129</v>
      </c>
      <c r="E455" s="30" t="str">
        <f t="shared" si="7"/>
        <v xml:space="preserve"> </v>
      </c>
    </row>
    <row r="456" spans="1:5" x14ac:dyDescent="0.3">
      <c r="A456" t="s">
        <v>1017</v>
      </c>
      <c r="B456" t="s">
        <v>1884</v>
      </c>
      <c r="C456" t="s">
        <v>2129</v>
      </c>
      <c r="D456" t="s">
        <v>2129</v>
      </c>
      <c r="E456" s="30" t="str">
        <f t="shared" si="7"/>
        <v xml:space="preserve"> </v>
      </c>
    </row>
    <row r="457" spans="1:5" x14ac:dyDescent="0.3">
      <c r="A457" t="s">
        <v>1019</v>
      </c>
      <c r="B457" t="s">
        <v>1885</v>
      </c>
      <c r="C457" t="s">
        <v>2129</v>
      </c>
      <c r="D457" t="s">
        <v>2129</v>
      </c>
      <c r="E457" s="30" t="str">
        <f t="shared" si="7"/>
        <v xml:space="preserve"> </v>
      </c>
    </row>
    <row r="458" spans="1:5" x14ac:dyDescent="0.3">
      <c r="A458" t="s">
        <v>1007</v>
      </c>
      <c r="B458" t="s">
        <v>1886</v>
      </c>
      <c r="C458" t="s">
        <v>2129</v>
      </c>
      <c r="D458" t="s">
        <v>2129</v>
      </c>
      <c r="E458" s="30" t="str">
        <f t="shared" si="7"/>
        <v xml:space="preserve"> </v>
      </c>
    </row>
    <row r="459" spans="1:5" x14ac:dyDescent="0.3">
      <c r="A459" t="s">
        <v>1021</v>
      </c>
      <c r="B459" t="s">
        <v>1887</v>
      </c>
      <c r="C459" t="s">
        <v>2129</v>
      </c>
      <c r="D459" t="s">
        <v>2129</v>
      </c>
      <c r="E459" s="30" t="str">
        <f t="shared" si="7"/>
        <v xml:space="preserve"> </v>
      </c>
    </row>
    <row r="460" spans="1:5" x14ac:dyDescent="0.3">
      <c r="A460" t="s">
        <v>1023</v>
      </c>
      <c r="B460" t="s">
        <v>1888</v>
      </c>
      <c r="C460" t="s">
        <v>2131</v>
      </c>
      <c r="D460" t="s">
        <v>2131</v>
      </c>
      <c r="E460" s="30" t="str">
        <f t="shared" si="7"/>
        <v xml:space="preserve"> </v>
      </c>
    </row>
    <row r="461" spans="1:5" x14ac:dyDescent="0.3">
      <c r="A461" t="s">
        <v>999</v>
      </c>
      <c r="B461" t="s">
        <v>1889</v>
      </c>
      <c r="C461" t="s">
        <v>2129</v>
      </c>
      <c r="D461" t="s">
        <v>2129</v>
      </c>
      <c r="E461" s="30" t="str">
        <f t="shared" si="7"/>
        <v xml:space="preserve"> </v>
      </c>
    </row>
    <row r="462" spans="1:5" x14ac:dyDescent="0.3">
      <c r="A462" t="s">
        <v>928</v>
      </c>
      <c r="B462" t="s">
        <v>1890</v>
      </c>
      <c r="C462" t="s">
        <v>2131</v>
      </c>
      <c r="D462" t="s">
        <v>2132</v>
      </c>
      <c r="E462" s="30" t="str">
        <f t="shared" si="7"/>
        <v>*</v>
      </c>
    </row>
    <row r="463" spans="1:5" x14ac:dyDescent="0.3">
      <c r="A463" t="s">
        <v>942</v>
      </c>
      <c r="B463" t="s">
        <v>1891</v>
      </c>
      <c r="C463" t="s">
        <v>2131</v>
      </c>
      <c r="D463" t="s">
        <v>2131</v>
      </c>
      <c r="E463" s="30" t="str">
        <f t="shared" si="7"/>
        <v xml:space="preserve"> </v>
      </c>
    </row>
    <row r="464" spans="1:5" x14ac:dyDescent="0.3">
      <c r="A464" t="s">
        <v>930</v>
      </c>
      <c r="B464" t="s">
        <v>1892</v>
      </c>
      <c r="C464" t="s">
        <v>2131</v>
      </c>
      <c r="D464" t="s">
        <v>2131</v>
      </c>
      <c r="E464" s="30" t="str">
        <f t="shared" si="7"/>
        <v xml:space="preserve"> </v>
      </c>
    </row>
    <row r="465" spans="1:5" x14ac:dyDescent="0.3">
      <c r="A465" t="s">
        <v>932</v>
      </c>
      <c r="B465" t="s">
        <v>1893</v>
      </c>
      <c r="C465" t="s">
        <v>2131</v>
      </c>
      <c r="D465" t="s">
        <v>2131</v>
      </c>
      <c r="E465" s="30" t="str">
        <f t="shared" si="7"/>
        <v xml:space="preserve"> </v>
      </c>
    </row>
    <row r="466" spans="1:5" x14ac:dyDescent="0.3">
      <c r="A466" t="s">
        <v>934</v>
      </c>
      <c r="B466" t="s">
        <v>1894</v>
      </c>
      <c r="C466" t="s">
        <v>2131</v>
      </c>
      <c r="D466" t="s">
        <v>2131</v>
      </c>
      <c r="E466" s="30" t="str">
        <f t="shared" si="7"/>
        <v xml:space="preserve"> </v>
      </c>
    </row>
    <row r="467" spans="1:5" x14ac:dyDescent="0.3">
      <c r="A467" t="s">
        <v>936</v>
      </c>
      <c r="B467" t="s">
        <v>1895</v>
      </c>
      <c r="C467" t="s">
        <v>2131</v>
      </c>
      <c r="D467" t="s">
        <v>2131</v>
      </c>
      <c r="E467" s="30" t="str">
        <f t="shared" si="7"/>
        <v xml:space="preserve"> </v>
      </c>
    </row>
    <row r="468" spans="1:5" x14ac:dyDescent="0.3">
      <c r="A468" t="s">
        <v>926</v>
      </c>
      <c r="B468" t="s">
        <v>1896</v>
      </c>
      <c r="C468" t="s">
        <v>2131</v>
      </c>
      <c r="D468" t="s">
        <v>2131</v>
      </c>
      <c r="E468" s="30" t="str">
        <f t="shared" si="7"/>
        <v xml:space="preserve"> </v>
      </c>
    </row>
    <row r="469" spans="1:5" x14ac:dyDescent="0.3">
      <c r="A469" t="s">
        <v>944</v>
      </c>
      <c r="B469" t="s">
        <v>1897</v>
      </c>
      <c r="C469" t="s">
        <v>2131</v>
      </c>
      <c r="D469" t="s">
        <v>2131</v>
      </c>
      <c r="E469" s="30" t="str">
        <f t="shared" si="7"/>
        <v xml:space="preserve"> </v>
      </c>
    </row>
    <row r="470" spans="1:5" x14ac:dyDescent="0.3">
      <c r="A470" t="s">
        <v>940</v>
      </c>
      <c r="B470" t="s">
        <v>1898</v>
      </c>
      <c r="C470" t="s">
        <v>2131</v>
      </c>
      <c r="D470" t="s">
        <v>2131</v>
      </c>
      <c r="E470" s="30" t="str">
        <f t="shared" si="7"/>
        <v xml:space="preserve"> </v>
      </c>
    </row>
    <row r="471" spans="1:5" x14ac:dyDescent="0.3">
      <c r="A471" t="s">
        <v>938</v>
      </c>
      <c r="B471" t="s">
        <v>1899</v>
      </c>
      <c r="C471" t="s">
        <v>2131</v>
      </c>
      <c r="D471" t="s">
        <v>2131</v>
      </c>
      <c r="E471" s="30" t="str">
        <f t="shared" si="7"/>
        <v xml:space="preserve"> </v>
      </c>
    </row>
    <row r="472" spans="1:5" x14ac:dyDescent="0.3">
      <c r="A472" t="s">
        <v>946</v>
      </c>
      <c r="B472" t="s">
        <v>1900</v>
      </c>
      <c r="C472" t="s">
        <v>2131</v>
      </c>
      <c r="D472" t="s">
        <v>2131</v>
      </c>
      <c r="E472" s="30" t="str">
        <f t="shared" si="7"/>
        <v xml:space="preserve"> </v>
      </c>
    </row>
    <row r="473" spans="1:5" x14ac:dyDescent="0.3">
      <c r="A473" t="s">
        <v>948</v>
      </c>
      <c r="B473" t="s">
        <v>1901</v>
      </c>
      <c r="C473" t="s">
        <v>2131</v>
      </c>
      <c r="D473" t="s">
        <v>2131</v>
      </c>
      <c r="E473" s="30" t="str">
        <f t="shared" si="7"/>
        <v xml:space="preserve"> </v>
      </c>
    </row>
    <row r="474" spans="1:5" x14ac:dyDescent="0.3">
      <c r="A474" t="s">
        <v>951</v>
      </c>
      <c r="B474" t="s">
        <v>1902</v>
      </c>
      <c r="C474" t="s">
        <v>2131</v>
      </c>
      <c r="D474" t="s">
        <v>2131</v>
      </c>
      <c r="E474" s="30" t="str">
        <f t="shared" si="7"/>
        <v xml:space="preserve"> </v>
      </c>
    </row>
    <row r="475" spans="1:5" x14ac:dyDescent="0.3">
      <c r="A475" t="s">
        <v>961</v>
      </c>
      <c r="B475" t="s">
        <v>1903</v>
      </c>
      <c r="C475" t="s">
        <v>2131</v>
      </c>
      <c r="D475" t="s">
        <v>2131</v>
      </c>
      <c r="E475" s="30" t="str">
        <f t="shared" si="7"/>
        <v xml:space="preserve"> </v>
      </c>
    </row>
    <row r="476" spans="1:5" x14ac:dyDescent="0.3">
      <c r="A476" t="s">
        <v>953</v>
      </c>
      <c r="B476" t="s">
        <v>1904</v>
      </c>
      <c r="C476" t="s">
        <v>2132</v>
      </c>
      <c r="D476" t="s">
        <v>2132</v>
      </c>
      <c r="E476" s="30" t="str">
        <f t="shared" si="7"/>
        <v xml:space="preserve"> </v>
      </c>
    </row>
    <row r="477" spans="1:5" x14ac:dyDescent="0.3">
      <c r="A477" t="s">
        <v>957</v>
      </c>
      <c r="B477" t="s">
        <v>1905</v>
      </c>
      <c r="C477" t="s">
        <v>2131</v>
      </c>
      <c r="D477" t="s">
        <v>2131</v>
      </c>
      <c r="E477" s="30" t="str">
        <f t="shared" si="7"/>
        <v xml:space="preserve"> </v>
      </c>
    </row>
    <row r="478" spans="1:5" x14ac:dyDescent="0.3">
      <c r="A478" t="s">
        <v>955</v>
      </c>
      <c r="B478" t="s">
        <v>1906</v>
      </c>
      <c r="C478" t="s">
        <v>2131</v>
      </c>
      <c r="D478" t="s">
        <v>2131</v>
      </c>
      <c r="E478" s="30" t="str">
        <f t="shared" si="7"/>
        <v xml:space="preserve"> </v>
      </c>
    </row>
    <row r="479" spans="1:5" x14ac:dyDescent="0.3">
      <c r="A479" t="s">
        <v>959</v>
      </c>
      <c r="B479" t="s">
        <v>1907</v>
      </c>
      <c r="C479" t="s">
        <v>2127</v>
      </c>
      <c r="D479" t="s">
        <v>2127</v>
      </c>
      <c r="E479" s="30" t="str">
        <f t="shared" si="7"/>
        <v xml:space="preserve"> </v>
      </c>
    </row>
    <row r="480" spans="1:5" x14ac:dyDescent="0.3">
      <c r="A480" t="s">
        <v>966</v>
      </c>
      <c r="B480" t="s">
        <v>1908</v>
      </c>
      <c r="C480" t="s">
        <v>2131</v>
      </c>
      <c r="D480" t="s">
        <v>2131</v>
      </c>
      <c r="E480" s="30" t="str">
        <f t="shared" si="7"/>
        <v xml:space="preserve"> </v>
      </c>
    </row>
    <row r="481" spans="1:5" x14ac:dyDescent="0.3">
      <c r="A481" t="s">
        <v>968</v>
      </c>
      <c r="B481" t="s">
        <v>1909</v>
      </c>
      <c r="C481" t="s">
        <v>2129</v>
      </c>
      <c r="D481" t="s">
        <v>2129</v>
      </c>
      <c r="E481" s="30" t="str">
        <f t="shared" si="7"/>
        <v xml:space="preserve"> </v>
      </c>
    </row>
    <row r="482" spans="1:5" x14ac:dyDescent="0.3">
      <c r="A482" t="s">
        <v>970</v>
      </c>
      <c r="B482" t="s">
        <v>1910</v>
      </c>
      <c r="C482" t="s">
        <v>2129</v>
      </c>
      <c r="D482" t="s">
        <v>2131</v>
      </c>
      <c r="E482" s="30" t="str">
        <f t="shared" si="7"/>
        <v>*</v>
      </c>
    </row>
    <row r="483" spans="1:5" x14ac:dyDescent="0.3">
      <c r="A483" t="s">
        <v>964</v>
      </c>
      <c r="B483" t="s">
        <v>1911</v>
      </c>
      <c r="C483" t="s">
        <v>2131</v>
      </c>
      <c r="D483" t="s">
        <v>2131</v>
      </c>
      <c r="E483" s="30" t="str">
        <f t="shared" si="7"/>
        <v xml:space="preserve"> </v>
      </c>
    </row>
    <row r="484" spans="1:5" x14ac:dyDescent="0.3">
      <c r="A484" t="s">
        <v>972</v>
      </c>
      <c r="B484" t="s">
        <v>1912</v>
      </c>
      <c r="C484" t="s">
        <v>2131</v>
      </c>
      <c r="D484" t="s">
        <v>2131</v>
      </c>
      <c r="E484" s="30" t="str">
        <f t="shared" si="7"/>
        <v xml:space="preserve"> </v>
      </c>
    </row>
    <row r="485" spans="1:5" x14ac:dyDescent="0.3">
      <c r="A485" t="s">
        <v>974</v>
      </c>
      <c r="B485" t="s">
        <v>1913</v>
      </c>
      <c r="C485" t="s">
        <v>2129</v>
      </c>
      <c r="D485" t="s">
        <v>2131</v>
      </c>
      <c r="E485" s="30" t="str">
        <f t="shared" si="7"/>
        <v>*</v>
      </c>
    </row>
    <row r="486" spans="1:5" x14ac:dyDescent="0.3">
      <c r="A486" t="s">
        <v>977</v>
      </c>
      <c r="B486" t="s">
        <v>1914</v>
      </c>
      <c r="C486" t="s">
        <v>2129</v>
      </c>
      <c r="D486" t="s">
        <v>2129</v>
      </c>
      <c r="E486" s="30" t="str">
        <f t="shared" si="7"/>
        <v xml:space="preserve"> </v>
      </c>
    </row>
    <row r="487" spans="1:5" x14ac:dyDescent="0.3">
      <c r="A487" t="s">
        <v>979</v>
      </c>
      <c r="B487" t="s">
        <v>1915</v>
      </c>
      <c r="C487" t="s">
        <v>2131</v>
      </c>
      <c r="D487" t="s">
        <v>2131</v>
      </c>
      <c r="E487" s="30" t="str">
        <f t="shared" si="7"/>
        <v xml:space="preserve"> </v>
      </c>
    </row>
    <row r="488" spans="1:5" x14ac:dyDescent="0.3">
      <c r="A488" t="s">
        <v>986</v>
      </c>
      <c r="B488" t="s">
        <v>1916</v>
      </c>
      <c r="C488" t="s">
        <v>2129</v>
      </c>
      <c r="D488" t="s">
        <v>2129</v>
      </c>
      <c r="E488" s="30" t="str">
        <f t="shared" si="7"/>
        <v xml:space="preserve"> </v>
      </c>
    </row>
    <row r="489" spans="1:5" x14ac:dyDescent="0.3">
      <c r="A489" t="s">
        <v>982</v>
      </c>
      <c r="B489" t="s">
        <v>1917</v>
      </c>
      <c r="C489" t="s">
        <v>2131</v>
      </c>
      <c r="D489" t="s">
        <v>2129</v>
      </c>
      <c r="E489" s="30" t="str">
        <f t="shared" si="7"/>
        <v>*</v>
      </c>
    </row>
    <row r="490" spans="1:5" x14ac:dyDescent="0.3">
      <c r="A490" t="s">
        <v>984</v>
      </c>
      <c r="B490" t="s">
        <v>1918</v>
      </c>
      <c r="C490" t="s">
        <v>2131</v>
      </c>
      <c r="D490" t="s">
        <v>2131</v>
      </c>
      <c r="E490" s="30" t="str">
        <f t="shared" si="7"/>
        <v xml:space="preserve"> </v>
      </c>
    </row>
    <row r="491" spans="1:5" x14ac:dyDescent="0.3">
      <c r="A491" t="s">
        <v>988</v>
      </c>
      <c r="B491" t="s">
        <v>1919</v>
      </c>
      <c r="C491" t="s">
        <v>2129</v>
      </c>
      <c r="D491" t="s">
        <v>2129</v>
      </c>
      <c r="E491" s="30" t="str">
        <f t="shared" si="7"/>
        <v xml:space="preserve"> </v>
      </c>
    </row>
    <row r="492" spans="1:5" x14ac:dyDescent="0.3">
      <c r="A492" t="s">
        <v>1026</v>
      </c>
      <c r="B492" t="s">
        <v>1920</v>
      </c>
      <c r="C492" t="s">
        <v>2129</v>
      </c>
      <c r="D492" t="s">
        <v>2129</v>
      </c>
      <c r="E492" s="30" t="str">
        <f t="shared" si="7"/>
        <v xml:space="preserve"> </v>
      </c>
    </row>
    <row r="493" spans="1:5" x14ac:dyDescent="0.3">
      <c r="A493" t="s">
        <v>1030</v>
      </c>
      <c r="B493" t="s">
        <v>1921</v>
      </c>
      <c r="C493" t="s">
        <v>2129</v>
      </c>
      <c r="D493" t="s">
        <v>2129</v>
      </c>
      <c r="E493" s="30" t="str">
        <f t="shared" si="7"/>
        <v xml:space="preserve"> </v>
      </c>
    </row>
    <row r="494" spans="1:5" x14ac:dyDescent="0.3">
      <c r="A494" t="s">
        <v>1032</v>
      </c>
      <c r="B494" t="s">
        <v>1922</v>
      </c>
      <c r="C494" t="s">
        <v>2129</v>
      </c>
      <c r="D494" t="s">
        <v>2129</v>
      </c>
      <c r="E494" s="30" t="str">
        <f t="shared" si="7"/>
        <v xml:space="preserve"> </v>
      </c>
    </row>
    <row r="495" spans="1:5" x14ac:dyDescent="0.3">
      <c r="A495" t="s">
        <v>1034</v>
      </c>
      <c r="B495" t="s">
        <v>1923</v>
      </c>
      <c r="C495" t="s">
        <v>2129</v>
      </c>
      <c r="D495" t="s">
        <v>2129</v>
      </c>
      <c r="E495" s="30" t="str">
        <f t="shared" si="7"/>
        <v xml:space="preserve"> </v>
      </c>
    </row>
    <row r="496" spans="1:5" x14ac:dyDescent="0.3">
      <c r="A496" t="s">
        <v>1036</v>
      </c>
      <c r="B496" t="s">
        <v>1924</v>
      </c>
      <c r="C496" t="s">
        <v>2129</v>
      </c>
      <c r="D496" t="s">
        <v>2129</v>
      </c>
      <c r="E496" s="30" t="str">
        <f t="shared" si="7"/>
        <v xml:space="preserve"> </v>
      </c>
    </row>
    <row r="497" spans="1:5" x14ac:dyDescent="0.3">
      <c r="A497" t="s">
        <v>1040</v>
      </c>
      <c r="B497" t="s">
        <v>1925</v>
      </c>
      <c r="C497" t="s">
        <v>2131</v>
      </c>
      <c r="D497" t="s">
        <v>2131</v>
      </c>
      <c r="E497" s="30" t="str">
        <f t="shared" si="7"/>
        <v xml:space="preserve"> </v>
      </c>
    </row>
    <row r="498" spans="1:5" x14ac:dyDescent="0.3">
      <c r="A498" t="s">
        <v>1038</v>
      </c>
      <c r="B498" t="s">
        <v>1926</v>
      </c>
      <c r="C498" t="s">
        <v>2129</v>
      </c>
      <c r="D498" t="s">
        <v>2129</v>
      </c>
      <c r="E498" s="30" t="str">
        <f t="shared" si="7"/>
        <v xml:space="preserve"> </v>
      </c>
    </row>
    <row r="499" spans="1:5" x14ac:dyDescent="0.3">
      <c r="A499" t="s">
        <v>1044</v>
      </c>
      <c r="B499" t="s">
        <v>1927</v>
      </c>
      <c r="C499" t="s">
        <v>2129</v>
      </c>
      <c r="D499" t="s">
        <v>2129</v>
      </c>
      <c r="E499" s="30" t="str">
        <f t="shared" si="7"/>
        <v xml:space="preserve"> </v>
      </c>
    </row>
    <row r="500" spans="1:5" x14ac:dyDescent="0.3">
      <c r="A500" t="s">
        <v>1028</v>
      </c>
      <c r="B500" t="s">
        <v>1928</v>
      </c>
      <c r="C500" t="s">
        <v>2131</v>
      </c>
      <c r="D500" t="s">
        <v>2131</v>
      </c>
      <c r="E500" s="30" t="str">
        <f t="shared" si="7"/>
        <v xml:space="preserve"> </v>
      </c>
    </row>
    <row r="501" spans="1:5" x14ac:dyDescent="0.3">
      <c r="A501" t="s">
        <v>1048</v>
      </c>
      <c r="B501" t="s">
        <v>1929</v>
      </c>
      <c r="C501" t="s">
        <v>2129</v>
      </c>
      <c r="D501" t="s">
        <v>2129</v>
      </c>
      <c r="E501" s="30" t="str">
        <f t="shared" si="7"/>
        <v xml:space="preserve"> </v>
      </c>
    </row>
    <row r="502" spans="1:5" x14ac:dyDescent="0.3">
      <c r="A502" t="s">
        <v>1046</v>
      </c>
      <c r="B502" t="s">
        <v>1930</v>
      </c>
      <c r="C502" t="s">
        <v>2129</v>
      </c>
      <c r="D502" t="s">
        <v>2129</v>
      </c>
      <c r="E502" s="30" t="str">
        <f t="shared" si="7"/>
        <v xml:space="preserve"> </v>
      </c>
    </row>
    <row r="503" spans="1:5" x14ac:dyDescent="0.3">
      <c r="A503" t="s">
        <v>1042</v>
      </c>
      <c r="B503" t="s">
        <v>1931</v>
      </c>
      <c r="C503" t="s">
        <v>2131</v>
      </c>
      <c r="D503" t="s">
        <v>2131</v>
      </c>
      <c r="E503" s="30" t="str">
        <f t="shared" si="7"/>
        <v xml:space="preserve"> </v>
      </c>
    </row>
    <row r="504" spans="1:5" x14ac:dyDescent="0.3">
      <c r="A504" t="s">
        <v>1050</v>
      </c>
      <c r="B504" t="s">
        <v>1932</v>
      </c>
      <c r="C504" t="s">
        <v>2131</v>
      </c>
      <c r="D504" t="s">
        <v>2129</v>
      </c>
      <c r="E504" s="30" t="str">
        <f t="shared" si="7"/>
        <v>*</v>
      </c>
    </row>
    <row r="505" spans="1:5" x14ac:dyDescent="0.3">
      <c r="A505" t="s">
        <v>1057</v>
      </c>
      <c r="B505" t="s">
        <v>1933</v>
      </c>
      <c r="C505" t="s">
        <v>2132</v>
      </c>
      <c r="D505" t="s">
        <v>2132</v>
      </c>
      <c r="E505" s="30" t="str">
        <f t="shared" si="7"/>
        <v xml:space="preserve"> </v>
      </c>
    </row>
    <row r="506" spans="1:5" x14ac:dyDescent="0.3">
      <c r="A506" t="s">
        <v>1173</v>
      </c>
      <c r="B506" t="s">
        <v>1934</v>
      </c>
      <c r="C506" t="s">
        <v>2131</v>
      </c>
      <c r="D506" t="s">
        <v>2131</v>
      </c>
      <c r="E506" s="30" t="str">
        <f t="shared" si="7"/>
        <v xml:space="preserve"> </v>
      </c>
    </row>
    <row r="507" spans="1:5" x14ac:dyDescent="0.3">
      <c r="A507" t="s">
        <v>1129</v>
      </c>
      <c r="B507" t="s">
        <v>1935</v>
      </c>
      <c r="C507" t="s">
        <v>2131</v>
      </c>
      <c r="D507" t="s">
        <v>2131</v>
      </c>
      <c r="E507" s="30" t="str">
        <f t="shared" si="7"/>
        <v xml:space="preserve"> </v>
      </c>
    </row>
    <row r="508" spans="1:5" x14ac:dyDescent="0.3">
      <c r="A508" t="s">
        <v>1115</v>
      </c>
      <c r="B508" t="s">
        <v>1936</v>
      </c>
      <c r="C508" t="s">
        <v>2131</v>
      </c>
      <c r="D508" t="s">
        <v>2131</v>
      </c>
      <c r="E508" s="30" t="str">
        <f t="shared" si="7"/>
        <v xml:space="preserve"> </v>
      </c>
    </row>
    <row r="509" spans="1:5" x14ac:dyDescent="0.3">
      <c r="A509" t="s">
        <v>1079</v>
      </c>
      <c r="B509" t="s">
        <v>1937</v>
      </c>
      <c r="C509" t="s">
        <v>2127</v>
      </c>
      <c r="D509" t="s">
        <v>2127</v>
      </c>
      <c r="E509" s="30" t="str">
        <f t="shared" si="7"/>
        <v xml:space="preserve"> </v>
      </c>
    </row>
    <row r="510" spans="1:5" x14ac:dyDescent="0.3">
      <c r="A510" t="s">
        <v>1055</v>
      </c>
      <c r="B510" t="s">
        <v>1938</v>
      </c>
      <c r="C510" t="s">
        <v>2127</v>
      </c>
      <c r="D510" t="s">
        <v>2127</v>
      </c>
      <c r="E510" s="30" t="str">
        <f t="shared" si="7"/>
        <v xml:space="preserve"> </v>
      </c>
    </row>
    <row r="511" spans="1:5" x14ac:dyDescent="0.3">
      <c r="A511" t="s">
        <v>1081</v>
      </c>
      <c r="B511" t="s">
        <v>1939</v>
      </c>
      <c r="C511" t="s">
        <v>2131</v>
      </c>
      <c r="D511" t="s">
        <v>2131</v>
      </c>
      <c r="E511" s="30" t="str">
        <f t="shared" ref="E511:E574" si="8">IF(C511&lt;&gt;D511,"*"," ")</f>
        <v xml:space="preserve"> </v>
      </c>
    </row>
    <row r="512" spans="1:5" x14ac:dyDescent="0.3">
      <c r="A512" t="s">
        <v>1181</v>
      </c>
      <c r="B512" t="s">
        <v>1940</v>
      </c>
      <c r="C512" t="s">
        <v>2127</v>
      </c>
      <c r="D512" t="s">
        <v>2127</v>
      </c>
      <c r="E512" s="30" t="str">
        <f t="shared" si="8"/>
        <v xml:space="preserve"> </v>
      </c>
    </row>
    <row r="513" spans="1:5" x14ac:dyDescent="0.3">
      <c r="A513" t="s">
        <v>1169</v>
      </c>
      <c r="B513" t="s">
        <v>1941</v>
      </c>
      <c r="C513" t="s">
        <v>2132</v>
      </c>
      <c r="D513" t="s">
        <v>2132</v>
      </c>
      <c r="E513" s="30" t="str">
        <f t="shared" si="8"/>
        <v xml:space="preserve"> </v>
      </c>
    </row>
    <row r="514" spans="1:5" x14ac:dyDescent="0.3">
      <c r="A514" t="s">
        <v>1067</v>
      </c>
      <c r="B514" t="s">
        <v>1942</v>
      </c>
      <c r="C514" t="s">
        <v>2131</v>
      </c>
      <c r="D514" t="s">
        <v>2131</v>
      </c>
      <c r="E514" s="30" t="str">
        <f t="shared" si="8"/>
        <v xml:space="preserve"> </v>
      </c>
    </row>
    <row r="515" spans="1:5" x14ac:dyDescent="0.3">
      <c r="A515" t="s">
        <v>1147</v>
      </c>
      <c r="B515" t="s">
        <v>1943</v>
      </c>
      <c r="C515" t="s">
        <v>2131</v>
      </c>
      <c r="D515" t="s">
        <v>2131</v>
      </c>
      <c r="E515" s="30" t="str">
        <f t="shared" si="8"/>
        <v xml:space="preserve"> </v>
      </c>
    </row>
    <row r="516" spans="1:5" x14ac:dyDescent="0.3">
      <c r="A516" t="s">
        <v>1137</v>
      </c>
      <c r="B516" t="s">
        <v>1944</v>
      </c>
      <c r="C516" t="s">
        <v>2132</v>
      </c>
      <c r="D516" t="s">
        <v>2132</v>
      </c>
      <c r="E516" s="30" t="str">
        <f t="shared" si="8"/>
        <v xml:space="preserve"> </v>
      </c>
    </row>
    <row r="517" spans="1:5" x14ac:dyDescent="0.3">
      <c r="A517" t="s">
        <v>1127</v>
      </c>
      <c r="B517" t="s">
        <v>1945</v>
      </c>
      <c r="C517" t="s">
        <v>2131</v>
      </c>
      <c r="D517" t="s">
        <v>2132</v>
      </c>
      <c r="E517" s="30" t="str">
        <f t="shared" si="8"/>
        <v>*</v>
      </c>
    </row>
    <row r="518" spans="1:5" x14ac:dyDescent="0.3">
      <c r="A518" t="s">
        <v>1123</v>
      </c>
      <c r="B518" t="s">
        <v>1946</v>
      </c>
      <c r="C518" t="s">
        <v>2131</v>
      </c>
      <c r="D518" t="s">
        <v>2132</v>
      </c>
      <c r="E518" s="30" t="str">
        <f t="shared" si="8"/>
        <v>*</v>
      </c>
    </row>
    <row r="519" spans="1:5" x14ac:dyDescent="0.3">
      <c r="A519" t="s">
        <v>1145</v>
      </c>
      <c r="B519" t="s">
        <v>1947</v>
      </c>
      <c r="C519" t="s">
        <v>2131</v>
      </c>
      <c r="D519" t="s">
        <v>2131</v>
      </c>
      <c r="E519" s="30" t="str">
        <f t="shared" si="8"/>
        <v xml:space="preserve"> </v>
      </c>
    </row>
    <row r="520" spans="1:5" x14ac:dyDescent="0.3">
      <c r="A520" t="s">
        <v>1121</v>
      </c>
      <c r="B520" t="s">
        <v>1948</v>
      </c>
      <c r="C520" t="s">
        <v>2131</v>
      </c>
      <c r="D520" t="s">
        <v>2131</v>
      </c>
      <c r="E520" s="30" t="str">
        <f t="shared" si="8"/>
        <v xml:space="preserve"> </v>
      </c>
    </row>
    <row r="521" spans="1:5" x14ac:dyDescent="0.3">
      <c r="A521" t="s">
        <v>1117</v>
      </c>
      <c r="B521" t="s">
        <v>1949</v>
      </c>
      <c r="C521" t="s">
        <v>2131</v>
      </c>
      <c r="D521" t="s">
        <v>2131</v>
      </c>
      <c r="E521" s="30" t="str">
        <f t="shared" si="8"/>
        <v xml:space="preserve"> </v>
      </c>
    </row>
    <row r="522" spans="1:5" x14ac:dyDescent="0.3">
      <c r="A522" t="s">
        <v>1135</v>
      </c>
      <c r="B522" t="s">
        <v>1950</v>
      </c>
      <c r="C522" t="s">
        <v>2131</v>
      </c>
      <c r="D522" t="s">
        <v>2131</v>
      </c>
      <c r="E522" s="30" t="str">
        <f t="shared" si="8"/>
        <v xml:space="preserve"> </v>
      </c>
    </row>
    <row r="523" spans="1:5" x14ac:dyDescent="0.3">
      <c r="A523" t="s">
        <v>1179</v>
      </c>
      <c r="B523" t="s">
        <v>1951</v>
      </c>
      <c r="C523" t="s">
        <v>2127</v>
      </c>
      <c r="D523" t="s">
        <v>2131</v>
      </c>
      <c r="E523" s="30" t="str">
        <f t="shared" si="8"/>
        <v>*</v>
      </c>
    </row>
    <row r="524" spans="1:5" x14ac:dyDescent="0.3">
      <c r="A524" t="s">
        <v>1069</v>
      </c>
      <c r="B524" t="s">
        <v>1952</v>
      </c>
      <c r="C524" t="s">
        <v>2131</v>
      </c>
      <c r="D524" t="s">
        <v>2131</v>
      </c>
      <c r="E524" s="30" t="str">
        <f t="shared" si="8"/>
        <v xml:space="preserve"> </v>
      </c>
    </row>
    <row r="525" spans="1:5" x14ac:dyDescent="0.3">
      <c r="A525" t="s">
        <v>1087</v>
      </c>
      <c r="B525" t="s">
        <v>1953</v>
      </c>
      <c r="C525" t="s">
        <v>2132</v>
      </c>
      <c r="D525" t="s">
        <v>2132</v>
      </c>
      <c r="E525" s="30" t="str">
        <f t="shared" si="8"/>
        <v xml:space="preserve"> </v>
      </c>
    </row>
    <row r="526" spans="1:5" x14ac:dyDescent="0.3">
      <c r="A526" t="s">
        <v>1159</v>
      </c>
      <c r="B526" t="s">
        <v>1954</v>
      </c>
      <c r="C526" t="s">
        <v>2131</v>
      </c>
      <c r="D526" t="s">
        <v>2131</v>
      </c>
      <c r="E526" s="30" t="str">
        <f t="shared" si="8"/>
        <v xml:space="preserve"> </v>
      </c>
    </row>
    <row r="527" spans="1:5" x14ac:dyDescent="0.3">
      <c r="A527" t="s">
        <v>1083</v>
      </c>
      <c r="B527" t="s">
        <v>1955</v>
      </c>
      <c r="C527" t="s">
        <v>2132</v>
      </c>
      <c r="D527" t="s">
        <v>2132</v>
      </c>
      <c r="E527" s="30" t="str">
        <f t="shared" si="8"/>
        <v xml:space="preserve"> </v>
      </c>
    </row>
    <row r="528" spans="1:5" x14ac:dyDescent="0.3">
      <c r="A528" t="s">
        <v>1053</v>
      </c>
      <c r="B528" t="s">
        <v>1956</v>
      </c>
      <c r="C528" t="s">
        <v>2132</v>
      </c>
      <c r="D528" t="s">
        <v>2132</v>
      </c>
      <c r="E528" s="30" t="str">
        <f t="shared" si="8"/>
        <v xml:space="preserve"> </v>
      </c>
    </row>
    <row r="529" spans="1:5" x14ac:dyDescent="0.3">
      <c r="A529" t="s">
        <v>1167</v>
      </c>
      <c r="B529" t="s">
        <v>1957</v>
      </c>
      <c r="C529" t="s">
        <v>2132</v>
      </c>
      <c r="D529" t="s">
        <v>2131</v>
      </c>
      <c r="E529" s="30" t="str">
        <f t="shared" si="8"/>
        <v>*</v>
      </c>
    </row>
    <row r="530" spans="1:5" x14ac:dyDescent="0.3">
      <c r="A530" t="s">
        <v>1149</v>
      </c>
      <c r="B530" t="s">
        <v>1958</v>
      </c>
      <c r="C530" t="s">
        <v>2132</v>
      </c>
      <c r="D530" t="s">
        <v>2132</v>
      </c>
      <c r="E530" s="30" t="str">
        <f t="shared" si="8"/>
        <v xml:space="preserve"> </v>
      </c>
    </row>
    <row r="531" spans="1:5" x14ac:dyDescent="0.3">
      <c r="A531" t="s">
        <v>1125</v>
      </c>
      <c r="B531" t="s">
        <v>1959</v>
      </c>
      <c r="C531" t="s">
        <v>2132</v>
      </c>
      <c r="D531" t="s">
        <v>2132</v>
      </c>
      <c r="E531" s="30" t="str">
        <f t="shared" si="8"/>
        <v xml:space="preserve"> </v>
      </c>
    </row>
    <row r="532" spans="1:5" x14ac:dyDescent="0.3">
      <c r="A532" t="s">
        <v>1093</v>
      </c>
      <c r="B532" t="s">
        <v>1960</v>
      </c>
      <c r="C532" t="s">
        <v>2131</v>
      </c>
      <c r="D532" t="s">
        <v>2131</v>
      </c>
      <c r="E532" s="30" t="str">
        <f t="shared" si="8"/>
        <v xml:space="preserve"> </v>
      </c>
    </row>
    <row r="533" spans="1:5" x14ac:dyDescent="0.3">
      <c r="A533" t="s">
        <v>1073</v>
      </c>
      <c r="B533" t="s">
        <v>1961</v>
      </c>
      <c r="C533" t="s">
        <v>2132</v>
      </c>
      <c r="D533" t="s">
        <v>2132</v>
      </c>
      <c r="E533" s="30" t="str">
        <f t="shared" si="8"/>
        <v xml:space="preserve"> </v>
      </c>
    </row>
    <row r="534" spans="1:5" x14ac:dyDescent="0.3">
      <c r="A534" t="s">
        <v>1109</v>
      </c>
      <c r="B534" t="s">
        <v>1962</v>
      </c>
      <c r="C534" t="s">
        <v>2131</v>
      </c>
      <c r="D534" t="s">
        <v>2131</v>
      </c>
      <c r="E534" s="30" t="str">
        <f t="shared" si="8"/>
        <v xml:space="preserve"> </v>
      </c>
    </row>
    <row r="535" spans="1:5" x14ac:dyDescent="0.3">
      <c r="A535" t="s">
        <v>1131</v>
      </c>
      <c r="B535" t="s">
        <v>1963</v>
      </c>
      <c r="C535" t="s">
        <v>2132</v>
      </c>
      <c r="D535" t="s">
        <v>2132</v>
      </c>
      <c r="E535" s="30" t="str">
        <f t="shared" si="8"/>
        <v xml:space="preserve"> </v>
      </c>
    </row>
    <row r="536" spans="1:5" x14ac:dyDescent="0.3">
      <c r="A536" t="s">
        <v>1101</v>
      </c>
      <c r="B536" t="s">
        <v>1964</v>
      </c>
      <c r="C536" t="s">
        <v>2132</v>
      </c>
      <c r="D536" t="s">
        <v>2132</v>
      </c>
      <c r="E536" s="30" t="str">
        <f t="shared" si="8"/>
        <v xml:space="preserve"> </v>
      </c>
    </row>
    <row r="537" spans="1:5" x14ac:dyDescent="0.3">
      <c r="A537" t="s">
        <v>1105</v>
      </c>
      <c r="B537" t="s">
        <v>1965</v>
      </c>
      <c r="C537" t="s">
        <v>2132</v>
      </c>
      <c r="D537" t="s">
        <v>2132</v>
      </c>
      <c r="E537" s="30" t="str">
        <f t="shared" si="8"/>
        <v xml:space="preserve"> </v>
      </c>
    </row>
    <row r="538" spans="1:5" x14ac:dyDescent="0.3">
      <c r="A538" t="s">
        <v>1075</v>
      </c>
      <c r="B538" t="s">
        <v>1966</v>
      </c>
      <c r="C538" t="s">
        <v>2132</v>
      </c>
      <c r="D538" t="s">
        <v>2132</v>
      </c>
      <c r="E538" s="30" t="str">
        <f t="shared" si="8"/>
        <v xml:space="preserve"> </v>
      </c>
    </row>
    <row r="539" spans="1:5" x14ac:dyDescent="0.3">
      <c r="A539" t="s">
        <v>1161</v>
      </c>
      <c r="B539" t="s">
        <v>1967</v>
      </c>
      <c r="C539" t="s">
        <v>2131</v>
      </c>
      <c r="D539" t="s">
        <v>2131</v>
      </c>
      <c r="E539" s="30" t="str">
        <f t="shared" si="8"/>
        <v xml:space="preserve"> </v>
      </c>
    </row>
    <row r="540" spans="1:5" x14ac:dyDescent="0.3">
      <c r="A540" t="s">
        <v>1059</v>
      </c>
      <c r="B540" t="s">
        <v>1968</v>
      </c>
      <c r="C540" t="s">
        <v>2131</v>
      </c>
      <c r="D540" t="s">
        <v>2131</v>
      </c>
      <c r="E540" s="30" t="str">
        <f t="shared" si="8"/>
        <v xml:space="preserve"> </v>
      </c>
    </row>
    <row r="541" spans="1:5" x14ac:dyDescent="0.3">
      <c r="A541" t="s">
        <v>1111</v>
      </c>
      <c r="B541" t="s">
        <v>1969</v>
      </c>
      <c r="C541" t="s">
        <v>2131</v>
      </c>
      <c r="D541" t="s">
        <v>2131</v>
      </c>
      <c r="E541" s="30" t="str">
        <f t="shared" si="8"/>
        <v xml:space="preserve"> </v>
      </c>
    </row>
    <row r="542" spans="1:5" x14ac:dyDescent="0.3">
      <c r="A542" t="s">
        <v>1085</v>
      </c>
      <c r="B542" t="s">
        <v>1970</v>
      </c>
      <c r="C542" t="s">
        <v>2131</v>
      </c>
      <c r="D542" t="s">
        <v>2131</v>
      </c>
      <c r="E542" s="30" t="str">
        <f t="shared" si="8"/>
        <v xml:space="preserve"> </v>
      </c>
    </row>
    <row r="543" spans="1:5" x14ac:dyDescent="0.3">
      <c r="A543" t="s">
        <v>1151</v>
      </c>
      <c r="B543" t="s">
        <v>1971</v>
      </c>
      <c r="C543" t="s">
        <v>2131</v>
      </c>
      <c r="D543" t="s">
        <v>2132</v>
      </c>
      <c r="E543" s="30" t="str">
        <f t="shared" si="8"/>
        <v>*</v>
      </c>
    </row>
    <row r="544" spans="1:5" x14ac:dyDescent="0.3">
      <c r="A544" t="s">
        <v>1061</v>
      </c>
      <c r="B544" t="s">
        <v>1972</v>
      </c>
      <c r="C544" t="s">
        <v>2132</v>
      </c>
      <c r="D544" t="s">
        <v>2132</v>
      </c>
      <c r="E544" s="30" t="str">
        <f t="shared" si="8"/>
        <v xml:space="preserve"> </v>
      </c>
    </row>
    <row r="545" spans="1:5" x14ac:dyDescent="0.3">
      <c r="A545" t="s">
        <v>1107</v>
      </c>
      <c r="B545" t="s">
        <v>1973</v>
      </c>
      <c r="C545" t="s">
        <v>2132</v>
      </c>
      <c r="D545" t="s">
        <v>2132</v>
      </c>
      <c r="E545" s="30" t="str">
        <f t="shared" si="8"/>
        <v xml:space="preserve"> </v>
      </c>
    </row>
    <row r="546" spans="1:5" x14ac:dyDescent="0.3">
      <c r="A546" t="s">
        <v>1077</v>
      </c>
      <c r="B546" t="s">
        <v>1974</v>
      </c>
      <c r="C546" t="s">
        <v>2131</v>
      </c>
      <c r="D546" t="s">
        <v>2131</v>
      </c>
      <c r="E546" s="30" t="str">
        <f t="shared" si="8"/>
        <v xml:space="preserve"> </v>
      </c>
    </row>
    <row r="547" spans="1:5" x14ac:dyDescent="0.3">
      <c r="A547" t="s">
        <v>1175</v>
      </c>
      <c r="B547" t="s">
        <v>1975</v>
      </c>
      <c r="C547" t="s">
        <v>2132</v>
      </c>
      <c r="D547" t="s">
        <v>2132</v>
      </c>
      <c r="E547" s="30" t="str">
        <f t="shared" si="8"/>
        <v xml:space="preserve"> </v>
      </c>
    </row>
    <row r="548" spans="1:5" x14ac:dyDescent="0.3">
      <c r="A548" t="s">
        <v>1063</v>
      </c>
      <c r="B548" t="s">
        <v>1976</v>
      </c>
      <c r="C548" t="s">
        <v>2127</v>
      </c>
      <c r="D548" t="s">
        <v>2127</v>
      </c>
      <c r="E548" s="30" t="str">
        <f t="shared" si="8"/>
        <v xml:space="preserve"> </v>
      </c>
    </row>
    <row r="549" spans="1:5" x14ac:dyDescent="0.3">
      <c r="A549" t="s">
        <v>1071</v>
      </c>
      <c r="B549" t="s">
        <v>1977</v>
      </c>
      <c r="C549" t="s">
        <v>2127</v>
      </c>
      <c r="D549" t="s">
        <v>2127</v>
      </c>
      <c r="E549" s="30" t="str">
        <f t="shared" si="8"/>
        <v xml:space="preserve"> </v>
      </c>
    </row>
    <row r="550" spans="1:5" x14ac:dyDescent="0.3">
      <c r="A550" t="s">
        <v>1095</v>
      </c>
      <c r="B550" t="s">
        <v>1978</v>
      </c>
      <c r="C550" t="s">
        <v>2132</v>
      </c>
      <c r="D550" t="s">
        <v>2132</v>
      </c>
      <c r="E550" s="30" t="str">
        <f t="shared" si="8"/>
        <v xml:space="preserve"> </v>
      </c>
    </row>
    <row r="551" spans="1:5" x14ac:dyDescent="0.3">
      <c r="A551" t="s">
        <v>1155</v>
      </c>
      <c r="B551" t="s">
        <v>1979</v>
      </c>
      <c r="C551" t="s">
        <v>2132</v>
      </c>
      <c r="D551" t="s">
        <v>2132</v>
      </c>
      <c r="E551" s="30" t="str">
        <f t="shared" si="8"/>
        <v xml:space="preserve"> </v>
      </c>
    </row>
    <row r="552" spans="1:5" x14ac:dyDescent="0.3">
      <c r="A552" t="s">
        <v>1143</v>
      </c>
      <c r="B552" t="s">
        <v>1980</v>
      </c>
      <c r="C552" t="s">
        <v>2131</v>
      </c>
      <c r="D552" t="s">
        <v>2131</v>
      </c>
      <c r="E552" s="30" t="str">
        <f t="shared" si="8"/>
        <v xml:space="preserve"> </v>
      </c>
    </row>
    <row r="553" spans="1:5" x14ac:dyDescent="0.3">
      <c r="A553" t="s">
        <v>1153</v>
      </c>
      <c r="B553" t="s">
        <v>1981</v>
      </c>
      <c r="C553" t="s">
        <v>2132</v>
      </c>
      <c r="D553" t="s">
        <v>2132</v>
      </c>
      <c r="E553" s="30" t="str">
        <f t="shared" si="8"/>
        <v xml:space="preserve"> </v>
      </c>
    </row>
    <row r="554" spans="1:5" x14ac:dyDescent="0.3">
      <c r="A554" t="s">
        <v>1157</v>
      </c>
      <c r="B554" t="s">
        <v>1982</v>
      </c>
      <c r="C554" t="s">
        <v>2132</v>
      </c>
      <c r="D554" t="s">
        <v>2132</v>
      </c>
      <c r="E554" s="30" t="str">
        <f t="shared" si="8"/>
        <v xml:space="preserve"> </v>
      </c>
    </row>
    <row r="555" spans="1:5" x14ac:dyDescent="0.3">
      <c r="A555" t="s">
        <v>1113</v>
      </c>
      <c r="B555" t="s">
        <v>1983</v>
      </c>
      <c r="C555" t="s">
        <v>2132</v>
      </c>
      <c r="D555" t="s">
        <v>2132</v>
      </c>
      <c r="E555" s="30" t="str">
        <f t="shared" si="8"/>
        <v xml:space="preserve"> </v>
      </c>
    </row>
    <row r="556" spans="1:5" x14ac:dyDescent="0.3">
      <c r="A556" t="s">
        <v>1141</v>
      </c>
      <c r="B556" t="s">
        <v>1984</v>
      </c>
      <c r="C556" t="s">
        <v>2132</v>
      </c>
      <c r="D556" t="s">
        <v>2132</v>
      </c>
      <c r="E556" s="30" t="str">
        <f t="shared" si="8"/>
        <v xml:space="preserve"> </v>
      </c>
    </row>
    <row r="557" spans="1:5" x14ac:dyDescent="0.3">
      <c r="A557" t="s">
        <v>1177</v>
      </c>
      <c r="B557" t="s">
        <v>1985</v>
      </c>
      <c r="C557" t="s">
        <v>2132</v>
      </c>
      <c r="D557" t="s">
        <v>2132</v>
      </c>
      <c r="E557" s="30" t="str">
        <f t="shared" si="8"/>
        <v xml:space="preserve"> </v>
      </c>
    </row>
    <row r="558" spans="1:5" x14ac:dyDescent="0.3">
      <c r="A558" t="s">
        <v>1139</v>
      </c>
      <c r="B558" t="s">
        <v>1986</v>
      </c>
      <c r="C558" t="s">
        <v>2132</v>
      </c>
      <c r="D558" t="s">
        <v>2132</v>
      </c>
      <c r="E558" s="30" t="str">
        <f t="shared" si="8"/>
        <v xml:space="preserve"> </v>
      </c>
    </row>
    <row r="559" spans="1:5" x14ac:dyDescent="0.3">
      <c r="A559" t="s">
        <v>1103</v>
      </c>
      <c r="B559" t="s">
        <v>1987</v>
      </c>
      <c r="C559" t="s">
        <v>2131</v>
      </c>
      <c r="D559" t="s">
        <v>2131</v>
      </c>
      <c r="E559" s="30" t="str">
        <f t="shared" si="8"/>
        <v xml:space="preserve"> </v>
      </c>
    </row>
    <row r="560" spans="1:5" x14ac:dyDescent="0.3">
      <c r="A560" t="s">
        <v>1163</v>
      </c>
      <c r="B560" t="s">
        <v>1988</v>
      </c>
      <c r="C560" t="s">
        <v>2132</v>
      </c>
      <c r="D560" t="s">
        <v>2132</v>
      </c>
      <c r="E560" s="30" t="str">
        <f t="shared" si="8"/>
        <v xml:space="preserve"> </v>
      </c>
    </row>
    <row r="561" spans="1:5" x14ac:dyDescent="0.3">
      <c r="A561" t="s">
        <v>1065</v>
      </c>
      <c r="B561" t="s">
        <v>1989</v>
      </c>
      <c r="C561" t="s">
        <v>2132</v>
      </c>
      <c r="D561" t="s">
        <v>2132</v>
      </c>
      <c r="E561" s="30" t="str">
        <f t="shared" si="8"/>
        <v xml:space="preserve"> </v>
      </c>
    </row>
    <row r="562" spans="1:5" x14ac:dyDescent="0.3">
      <c r="A562" t="s">
        <v>1091</v>
      </c>
      <c r="B562" t="s">
        <v>1990</v>
      </c>
      <c r="C562" t="s">
        <v>2131</v>
      </c>
      <c r="D562" t="s">
        <v>2132</v>
      </c>
      <c r="E562" s="30" t="str">
        <f t="shared" si="8"/>
        <v>*</v>
      </c>
    </row>
    <row r="563" spans="1:5" x14ac:dyDescent="0.3">
      <c r="A563" t="s">
        <v>1171</v>
      </c>
      <c r="B563" t="s">
        <v>1991</v>
      </c>
      <c r="C563" t="s">
        <v>2132</v>
      </c>
      <c r="D563" t="s">
        <v>2132</v>
      </c>
      <c r="E563" s="30" t="str">
        <f t="shared" si="8"/>
        <v xml:space="preserve"> </v>
      </c>
    </row>
    <row r="564" spans="1:5" x14ac:dyDescent="0.3">
      <c r="A564" t="s">
        <v>1089</v>
      </c>
      <c r="B564" t="s">
        <v>1992</v>
      </c>
      <c r="C564" t="s">
        <v>2132</v>
      </c>
      <c r="D564" t="s">
        <v>2132</v>
      </c>
      <c r="E564" s="30" t="str">
        <f t="shared" si="8"/>
        <v xml:space="preserve"> </v>
      </c>
    </row>
    <row r="565" spans="1:5" x14ac:dyDescent="0.3">
      <c r="A565" t="s">
        <v>1133</v>
      </c>
      <c r="B565" t="s">
        <v>1993</v>
      </c>
      <c r="C565" t="s">
        <v>2132</v>
      </c>
      <c r="D565" t="s">
        <v>2132</v>
      </c>
      <c r="E565" s="30" t="str">
        <f t="shared" si="8"/>
        <v xml:space="preserve"> </v>
      </c>
    </row>
    <row r="566" spans="1:5" x14ac:dyDescent="0.3">
      <c r="A566" t="s">
        <v>1097</v>
      </c>
      <c r="B566" t="s">
        <v>1994</v>
      </c>
      <c r="C566" t="s">
        <v>2132</v>
      </c>
      <c r="D566" t="s">
        <v>2132</v>
      </c>
      <c r="E566" s="30" t="str">
        <f t="shared" si="8"/>
        <v xml:space="preserve"> </v>
      </c>
    </row>
    <row r="567" spans="1:5" x14ac:dyDescent="0.3">
      <c r="A567" t="s">
        <v>1165</v>
      </c>
      <c r="B567" t="s">
        <v>1995</v>
      </c>
      <c r="C567" t="s">
        <v>2132</v>
      </c>
      <c r="D567" t="s">
        <v>2132</v>
      </c>
      <c r="E567" s="30" t="str">
        <f t="shared" si="8"/>
        <v xml:space="preserve"> </v>
      </c>
    </row>
    <row r="568" spans="1:5" x14ac:dyDescent="0.3">
      <c r="A568" t="s">
        <v>1099</v>
      </c>
      <c r="B568" t="s">
        <v>1996</v>
      </c>
      <c r="C568" t="s">
        <v>2131</v>
      </c>
      <c r="D568" t="s">
        <v>2131</v>
      </c>
      <c r="E568" s="30" t="str">
        <f t="shared" si="8"/>
        <v xml:space="preserve"> </v>
      </c>
    </row>
    <row r="569" spans="1:5" x14ac:dyDescent="0.3">
      <c r="A569" t="s">
        <v>1119</v>
      </c>
      <c r="B569" t="s">
        <v>1997</v>
      </c>
      <c r="C569" t="s">
        <v>2132</v>
      </c>
      <c r="D569" t="s">
        <v>2132</v>
      </c>
      <c r="E569" s="30" t="str">
        <f t="shared" si="8"/>
        <v xml:space="preserve"> </v>
      </c>
    </row>
    <row r="570" spans="1:5" x14ac:dyDescent="0.3">
      <c r="A570" t="s">
        <v>1186</v>
      </c>
      <c r="B570" t="s">
        <v>1998</v>
      </c>
      <c r="C570" t="s">
        <v>2129</v>
      </c>
      <c r="D570" t="s">
        <v>2129</v>
      </c>
      <c r="E570" s="30" t="str">
        <f t="shared" si="8"/>
        <v xml:space="preserve"> </v>
      </c>
    </row>
    <row r="571" spans="1:5" x14ac:dyDescent="0.3">
      <c r="A571" t="s">
        <v>1184</v>
      </c>
      <c r="B571" t="s">
        <v>1999</v>
      </c>
      <c r="C571" t="s">
        <v>2131</v>
      </c>
      <c r="D571" t="s">
        <v>2131</v>
      </c>
      <c r="E571" s="30" t="str">
        <f t="shared" si="8"/>
        <v xml:space="preserve"> </v>
      </c>
    </row>
    <row r="572" spans="1:5" x14ac:dyDescent="0.3">
      <c r="A572" t="s">
        <v>1188</v>
      </c>
      <c r="B572" t="s">
        <v>2000</v>
      </c>
      <c r="C572" t="s">
        <v>2129</v>
      </c>
      <c r="D572" t="s">
        <v>2129</v>
      </c>
      <c r="E572" s="30" t="str">
        <f t="shared" si="8"/>
        <v xml:space="preserve"> </v>
      </c>
    </row>
    <row r="573" spans="1:5" x14ac:dyDescent="0.3">
      <c r="A573" t="s">
        <v>1198</v>
      </c>
      <c r="B573" t="s">
        <v>2001</v>
      </c>
      <c r="C573" t="s">
        <v>2131</v>
      </c>
      <c r="D573" t="s">
        <v>2131</v>
      </c>
      <c r="E573" s="30" t="str">
        <f t="shared" si="8"/>
        <v xml:space="preserve"> </v>
      </c>
    </row>
    <row r="574" spans="1:5" x14ac:dyDescent="0.3">
      <c r="A574" t="s">
        <v>1194</v>
      </c>
      <c r="B574" t="s">
        <v>2002</v>
      </c>
      <c r="C574" t="s">
        <v>2131</v>
      </c>
      <c r="D574" t="s">
        <v>2131</v>
      </c>
      <c r="E574" s="30" t="str">
        <f t="shared" si="8"/>
        <v xml:space="preserve"> </v>
      </c>
    </row>
    <row r="575" spans="1:5" x14ac:dyDescent="0.3">
      <c r="A575" t="s">
        <v>1190</v>
      </c>
      <c r="B575" t="s">
        <v>2003</v>
      </c>
      <c r="C575" t="s">
        <v>2129</v>
      </c>
      <c r="D575" t="s">
        <v>2129</v>
      </c>
      <c r="E575" s="30" t="str">
        <f t="shared" ref="E575:E638" si="9">IF(C575&lt;&gt;D575,"*"," ")</f>
        <v xml:space="preserve"> </v>
      </c>
    </row>
    <row r="576" spans="1:5" x14ac:dyDescent="0.3">
      <c r="A576" t="s">
        <v>1192</v>
      </c>
      <c r="B576" t="s">
        <v>2004</v>
      </c>
      <c r="C576" t="s">
        <v>2129</v>
      </c>
      <c r="D576" t="s">
        <v>2129</v>
      </c>
      <c r="E576" s="30" t="str">
        <f t="shared" si="9"/>
        <v xml:space="preserve"> </v>
      </c>
    </row>
    <row r="577" spans="1:5" x14ac:dyDescent="0.3">
      <c r="A577" t="s">
        <v>1196</v>
      </c>
      <c r="B577" t="s">
        <v>2005</v>
      </c>
      <c r="C577" t="s">
        <v>2131</v>
      </c>
      <c r="D577" t="s">
        <v>2131</v>
      </c>
      <c r="E577" s="30" t="str">
        <f t="shared" si="9"/>
        <v xml:space="preserve"> </v>
      </c>
    </row>
    <row r="578" spans="1:5" x14ac:dyDescent="0.3">
      <c r="A578" t="s">
        <v>1211</v>
      </c>
      <c r="B578" t="s">
        <v>2006</v>
      </c>
      <c r="C578" t="s">
        <v>2129</v>
      </c>
      <c r="D578" t="s">
        <v>2129</v>
      </c>
      <c r="E578" s="30" t="str">
        <f t="shared" si="9"/>
        <v xml:space="preserve"> </v>
      </c>
    </row>
    <row r="579" spans="1:5" x14ac:dyDescent="0.3">
      <c r="A579" t="s">
        <v>1201</v>
      </c>
      <c r="B579" t="s">
        <v>2007</v>
      </c>
      <c r="C579" t="s">
        <v>2131</v>
      </c>
      <c r="D579" t="s">
        <v>2129</v>
      </c>
      <c r="E579" s="30" t="str">
        <f t="shared" si="9"/>
        <v>*</v>
      </c>
    </row>
    <row r="580" spans="1:5" x14ac:dyDescent="0.3">
      <c r="A580" t="s">
        <v>1203</v>
      </c>
      <c r="B580" t="s">
        <v>2008</v>
      </c>
      <c r="C580" t="s">
        <v>2131</v>
      </c>
      <c r="D580" t="s">
        <v>2131</v>
      </c>
      <c r="E580" s="30" t="str">
        <f t="shared" si="9"/>
        <v xml:space="preserve"> </v>
      </c>
    </row>
    <row r="581" spans="1:5" x14ac:dyDescent="0.3">
      <c r="A581" t="s">
        <v>1205</v>
      </c>
      <c r="B581" t="s">
        <v>2009</v>
      </c>
      <c r="C581" t="s">
        <v>2131</v>
      </c>
      <c r="D581" t="s">
        <v>2131</v>
      </c>
      <c r="E581" s="30" t="str">
        <f t="shared" si="9"/>
        <v xml:space="preserve"> </v>
      </c>
    </row>
    <row r="582" spans="1:5" x14ac:dyDescent="0.3">
      <c r="A582" t="s">
        <v>1207</v>
      </c>
      <c r="B582" t="s">
        <v>2010</v>
      </c>
      <c r="C582" t="s">
        <v>2131</v>
      </c>
      <c r="D582" t="s">
        <v>2129</v>
      </c>
      <c r="E582" s="30" t="str">
        <f t="shared" si="9"/>
        <v>*</v>
      </c>
    </row>
    <row r="583" spans="1:5" x14ac:dyDescent="0.3">
      <c r="A583" t="s">
        <v>1209</v>
      </c>
      <c r="B583" t="s">
        <v>2011</v>
      </c>
      <c r="C583" t="s">
        <v>2129</v>
      </c>
      <c r="D583" t="s">
        <v>2129</v>
      </c>
      <c r="E583" s="30" t="str">
        <f t="shared" si="9"/>
        <v xml:space="preserve"> </v>
      </c>
    </row>
    <row r="584" spans="1:5" x14ac:dyDescent="0.3">
      <c r="A584" t="s">
        <v>1214</v>
      </c>
      <c r="B584" t="s">
        <v>2012</v>
      </c>
      <c r="C584" t="s">
        <v>2131</v>
      </c>
      <c r="D584" t="s">
        <v>2131</v>
      </c>
      <c r="E584" s="30" t="str">
        <f t="shared" si="9"/>
        <v xml:space="preserve"> </v>
      </c>
    </row>
    <row r="585" spans="1:5" x14ac:dyDescent="0.3">
      <c r="A585" t="s">
        <v>1216</v>
      </c>
      <c r="B585" t="s">
        <v>2013</v>
      </c>
      <c r="C585" t="s">
        <v>2131</v>
      </c>
      <c r="D585" t="s">
        <v>2131</v>
      </c>
      <c r="E585" s="30" t="str">
        <f t="shared" si="9"/>
        <v xml:space="preserve"> </v>
      </c>
    </row>
    <row r="586" spans="1:5" x14ac:dyDescent="0.3">
      <c r="A586" t="s">
        <v>1218</v>
      </c>
      <c r="B586" t="s">
        <v>2014</v>
      </c>
      <c r="C586" t="s">
        <v>2131</v>
      </c>
      <c r="D586" t="s">
        <v>2131</v>
      </c>
      <c r="E586" s="30" t="str">
        <f t="shared" si="9"/>
        <v xml:space="preserve"> </v>
      </c>
    </row>
    <row r="587" spans="1:5" x14ac:dyDescent="0.3">
      <c r="A587" t="s">
        <v>1220</v>
      </c>
      <c r="B587" t="s">
        <v>2015</v>
      </c>
      <c r="C587" t="s">
        <v>2131</v>
      </c>
      <c r="D587" t="s">
        <v>2131</v>
      </c>
      <c r="E587" s="30" t="str">
        <f t="shared" si="9"/>
        <v xml:space="preserve"> </v>
      </c>
    </row>
    <row r="588" spans="1:5" x14ac:dyDescent="0.3">
      <c r="A588" t="s">
        <v>1222</v>
      </c>
      <c r="B588" t="s">
        <v>2016</v>
      </c>
      <c r="C588" t="s">
        <v>2129</v>
      </c>
      <c r="D588" t="s">
        <v>2129</v>
      </c>
      <c r="E588" s="30" t="str">
        <f t="shared" si="9"/>
        <v xml:space="preserve"> </v>
      </c>
    </row>
    <row r="589" spans="1:5" x14ac:dyDescent="0.3">
      <c r="A589" t="s">
        <v>1224</v>
      </c>
      <c r="B589" t="s">
        <v>2017</v>
      </c>
      <c r="C589" t="s">
        <v>2131</v>
      </c>
      <c r="D589" t="s">
        <v>2131</v>
      </c>
      <c r="E589" s="30" t="str">
        <f t="shared" si="9"/>
        <v xml:space="preserve"> </v>
      </c>
    </row>
    <row r="590" spans="1:5" x14ac:dyDescent="0.3">
      <c r="A590" t="s">
        <v>1231</v>
      </c>
      <c r="B590" t="s">
        <v>2018</v>
      </c>
      <c r="C590" t="s">
        <v>2127</v>
      </c>
      <c r="D590" t="s">
        <v>2131</v>
      </c>
      <c r="E590" s="30" t="str">
        <f t="shared" si="9"/>
        <v>*</v>
      </c>
    </row>
    <row r="591" spans="1:5" x14ac:dyDescent="0.3">
      <c r="A591" t="s">
        <v>1229</v>
      </c>
      <c r="B591" t="s">
        <v>2019</v>
      </c>
      <c r="C591" t="s">
        <v>2131</v>
      </c>
      <c r="D591" t="s">
        <v>2131</v>
      </c>
      <c r="E591" s="30" t="str">
        <f t="shared" si="9"/>
        <v xml:space="preserve"> </v>
      </c>
    </row>
    <row r="592" spans="1:5" x14ac:dyDescent="0.3">
      <c r="A592" t="s">
        <v>1239</v>
      </c>
      <c r="B592" t="s">
        <v>2020</v>
      </c>
      <c r="C592" t="s">
        <v>2131</v>
      </c>
      <c r="D592" t="s">
        <v>2131</v>
      </c>
      <c r="E592" s="30" t="str">
        <f t="shared" si="9"/>
        <v xml:space="preserve"> </v>
      </c>
    </row>
    <row r="593" spans="1:5" x14ac:dyDescent="0.3">
      <c r="A593" t="s">
        <v>1233</v>
      </c>
      <c r="B593" t="s">
        <v>2021</v>
      </c>
      <c r="C593" t="s">
        <v>2131</v>
      </c>
      <c r="D593" t="s">
        <v>2131</v>
      </c>
      <c r="E593" s="30" t="str">
        <f t="shared" si="9"/>
        <v xml:space="preserve"> </v>
      </c>
    </row>
    <row r="594" spans="1:5" x14ac:dyDescent="0.3">
      <c r="A594" t="s">
        <v>1235</v>
      </c>
      <c r="B594" t="s">
        <v>2022</v>
      </c>
      <c r="C594" t="s">
        <v>2131</v>
      </c>
      <c r="D594" t="s">
        <v>2131</v>
      </c>
      <c r="E594" s="30" t="str">
        <f t="shared" si="9"/>
        <v xml:space="preserve"> </v>
      </c>
    </row>
    <row r="595" spans="1:5" x14ac:dyDescent="0.3">
      <c r="A595" t="s">
        <v>1237</v>
      </c>
      <c r="B595" t="s">
        <v>2023</v>
      </c>
      <c r="C595" t="s">
        <v>2131</v>
      </c>
      <c r="D595" t="s">
        <v>2131</v>
      </c>
      <c r="E595" s="30" t="str">
        <f t="shared" si="9"/>
        <v xml:space="preserve"> </v>
      </c>
    </row>
    <row r="596" spans="1:5" x14ac:dyDescent="0.3">
      <c r="A596" t="s">
        <v>1241</v>
      </c>
      <c r="B596" t="s">
        <v>2024</v>
      </c>
      <c r="C596" t="s">
        <v>2131</v>
      </c>
      <c r="D596" t="s">
        <v>2131</v>
      </c>
      <c r="E596" s="30" t="str">
        <f t="shared" si="9"/>
        <v xml:space="preserve"> </v>
      </c>
    </row>
    <row r="597" spans="1:5" x14ac:dyDescent="0.3">
      <c r="A597" t="s">
        <v>1243</v>
      </c>
      <c r="B597" t="s">
        <v>2025</v>
      </c>
      <c r="C597" t="s">
        <v>2131</v>
      </c>
      <c r="D597" t="s">
        <v>2131</v>
      </c>
      <c r="E597" s="30" t="str">
        <f t="shared" si="9"/>
        <v xml:space="preserve"> </v>
      </c>
    </row>
    <row r="598" spans="1:5" x14ac:dyDescent="0.3">
      <c r="A598" t="s">
        <v>1227</v>
      </c>
      <c r="B598" t="s">
        <v>2026</v>
      </c>
      <c r="C598" t="s">
        <v>2129</v>
      </c>
      <c r="D598" t="s">
        <v>2129</v>
      </c>
      <c r="E598" s="30" t="str">
        <f t="shared" si="9"/>
        <v xml:space="preserve"> </v>
      </c>
    </row>
    <row r="599" spans="1:5" x14ac:dyDescent="0.3">
      <c r="A599" t="s">
        <v>1246</v>
      </c>
      <c r="B599" t="s">
        <v>2027</v>
      </c>
      <c r="C599" t="s">
        <v>2132</v>
      </c>
      <c r="D599" t="s">
        <v>2132</v>
      </c>
      <c r="E599" s="30" t="str">
        <f t="shared" si="9"/>
        <v xml:space="preserve"> </v>
      </c>
    </row>
    <row r="600" spans="1:5" x14ac:dyDescent="0.3">
      <c r="A600" t="s">
        <v>1258</v>
      </c>
      <c r="B600" t="s">
        <v>2028</v>
      </c>
      <c r="C600" t="s">
        <v>2131</v>
      </c>
      <c r="D600" t="s">
        <v>2131</v>
      </c>
      <c r="E600" s="30" t="str">
        <f t="shared" si="9"/>
        <v xml:space="preserve"> </v>
      </c>
    </row>
    <row r="601" spans="1:5" x14ac:dyDescent="0.3">
      <c r="A601" t="s">
        <v>1248</v>
      </c>
      <c r="B601" t="s">
        <v>2029</v>
      </c>
      <c r="C601" t="s">
        <v>2131</v>
      </c>
      <c r="D601" t="s">
        <v>2131</v>
      </c>
      <c r="E601" s="30" t="str">
        <f t="shared" si="9"/>
        <v xml:space="preserve"> </v>
      </c>
    </row>
    <row r="602" spans="1:5" x14ac:dyDescent="0.3">
      <c r="A602" t="s">
        <v>1254</v>
      </c>
      <c r="B602" t="s">
        <v>2030</v>
      </c>
      <c r="C602" t="s">
        <v>2131</v>
      </c>
      <c r="D602" t="s">
        <v>2131</v>
      </c>
      <c r="E602" s="30" t="str">
        <f t="shared" si="9"/>
        <v xml:space="preserve"> </v>
      </c>
    </row>
    <row r="603" spans="1:5" x14ac:dyDescent="0.3">
      <c r="A603" t="s">
        <v>1256</v>
      </c>
      <c r="B603" t="s">
        <v>2031</v>
      </c>
      <c r="C603" t="s">
        <v>2132</v>
      </c>
      <c r="D603" t="s">
        <v>2131</v>
      </c>
      <c r="E603" s="30" t="str">
        <f t="shared" si="9"/>
        <v>*</v>
      </c>
    </row>
    <row r="604" spans="1:5" x14ac:dyDescent="0.3">
      <c r="A604" t="s">
        <v>1252</v>
      </c>
      <c r="B604" t="s">
        <v>2032</v>
      </c>
      <c r="C604" t="s">
        <v>2131</v>
      </c>
      <c r="D604" t="s">
        <v>2129</v>
      </c>
      <c r="E604" s="30" t="str">
        <f t="shared" si="9"/>
        <v>*</v>
      </c>
    </row>
    <row r="605" spans="1:5" x14ac:dyDescent="0.3">
      <c r="A605" t="s">
        <v>1260</v>
      </c>
      <c r="B605" t="s">
        <v>2033</v>
      </c>
      <c r="C605" t="s">
        <v>2131</v>
      </c>
      <c r="D605" t="s">
        <v>2131</v>
      </c>
      <c r="E605" s="30" t="str">
        <f t="shared" si="9"/>
        <v xml:space="preserve"> </v>
      </c>
    </row>
    <row r="606" spans="1:5" x14ac:dyDescent="0.3">
      <c r="A606" t="s">
        <v>1250</v>
      </c>
      <c r="B606" t="s">
        <v>2034</v>
      </c>
      <c r="C606" t="s">
        <v>2127</v>
      </c>
      <c r="D606" t="s">
        <v>2127</v>
      </c>
      <c r="E606" s="30" t="str">
        <f t="shared" si="9"/>
        <v xml:space="preserve"> </v>
      </c>
    </row>
    <row r="607" spans="1:5" x14ac:dyDescent="0.3">
      <c r="A607" t="s">
        <v>1262</v>
      </c>
      <c r="B607" t="s">
        <v>2035</v>
      </c>
      <c r="C607" t="s">
        <v>2129</v>
      </c>
      <c r="D607" t="s">
        <v>2131</v>
      </c>
      <c r="E607" s="30" t="str">
        <f t="shared" si="9"/>
        <v>*</v>
      </c>
    </row>
    <row r="608" spans="1:5" x14ac:dyDescent="0.3">
      <c r="A608" t="s">
        <v>1265</v>
      </c>
      <c r="B608" t="s">
        <v>2036</v>
      </c>
      <c r="C608" t="s">
        <v>2131</v>
      </c>
      <c r="D608" t="s">
        <v>2131</v>
      </c>
      <c r="E608" s="30" t="str">
        <f t="shared" si="9"/>
        <v xml:space="preserve"> </v>
      </c>
    </row>
    <row r="609" spans="1:5" x14ac:dyDescent="0.3">
      <c r="A609" t="s">
        <v>1269</v>
      </c>
      <c r="B609" t="s">
        <v>2037</v>
      </c>
      <c r="C609" t="s">
        <v>2131</v>
      </c>
      <c r="D609" t="s">
        <v>2131</v>
      </c>
      <c r="E609" s="30" t="str">
        <f t="shared" si="9"/>
        <v xml:space="preserve"> </v>
      </c>
    </row>
    <row r="610" spans="1:5" x14ac:dyDescent="0.3">
      <c r="A610" t="s">
        <v>1271</v>
      </c>
      <c r="B610" t="s">
        <v>2038</v>
      </c>
      <c r="C610" t="s">
        <v>2127</v>
      </c>
      <c r="D610" t="s">
        <v>2131</v>
      </c>
      <c r="E610" s="30" t="str">
        <f t="shared" si="9"/>
        <v>*</v>
      </c>
    </row>
    <row r="611" spans="1:5" x14ac:dyDescent="0.3">
      <c r="A611" t="s">
        <v>1273</v>
      </c>
      <c r="B611" t="s">
        <v>2039</v>
      </c>
      <c r="C611" t="s">
        <v>2129</v>
      </c>
      <c r="D611" t="s">
        <v>2129</v>
      </c>
      <c r="E611" s="30" t="str">
        <f t="shared" si="9"/>
        <v xml:space="preserve"> </v>
      </c>
    </row>
    <row r="612" spans="1:5" x14ac:dyDescent="0.3">
      <c r="A612" t="s">
        <v>1275</v>
      </c>
      <c r="B612" t="s">
        <v>2040</v>
      </c>
      <c r="C612" t="s">
        <v>2131</v>
      </c>
      <c r="D612" t="s">
        <v>2131</v>
      </c>
      <c r="E612" s="30" t="str">
        <f t="shared" si="9"/>
        <v xml:space="preserve"> </v>
      </c>
    </row>
    <row r="613" spans="1:5" x14ac:dyDescent="0.3">
      <c r="A613" t="s">
        <v>1277</v>
      </c>
      <c r="B613" t="s">
        <v>2041</v>
      </c>
      <c r="C613" t="s">
        <v>2131</v>
      </c>
      <c r="D613" t="s">
        <v>2131</v>
      </c>
      <c r="E613" s="30" t="str">
        <f t="shared" si="9"/>
        <v xml:space="preserve"> </v>
      </c>
    </row>
    <row r="614" spans="1:5" x14ac:dyDescent="0.3">
      <c r="A614" t="s">
        <v>1279</v>
      </c>
      <c r="B614" t="s">
        <v>2042</v>
      </c>
      <c r="C614" t="s">
        <v>2129</v>
      </c>
      <c r="D614" t="s">
        <v>2129</v>
      </c>
      <c r="E614" s="30" t="str">
        <f t="shared" si="9"/>
        <v xml:space="preserve"> </v>
      </c>
    </row>
    <row r="615" spans="1:5" x14ac:dyDescent="0.3">
      <c r="A615" t="s">
        <v>1281</v>
      </c>
      <c r="B615" t="s">
        <v>2043</v>
      </c>
      <c r="C615" t="s">
        <v>2131</v>
      </c>
      <c r="D615" t="s">
        <v>2129</v>
      </c>
      <c r="E615" s="30" t="str">
        <f t="shared" si="9"/>
        <v>*</v>
      </c>
    </row>
    <row r="616" spans="1:5" x14ac:dyDescent="0.3">
      <c r="A616" t="s">
        <v>1283</v>
      </c>
      <c r="B616" t="s">
        <v>2044</v>
      </c>
      <c r="C616" t="s">
        <v>2131</v>
      </c>
      <c r="D616" t="s">
        <v>2131</v>
      </c>
      <c r="E616" s="30" t="str">
        <f t="shared" si="9"/>
        <v xml:space="preserve"> </v>
      </c>
    </row>
    <row r="617" spans="1:5" x14ac:dyDescent="0.3">
      <c r="A617" t="s">
        <v>1267</v>
      </c>
      <c r="B617" t="s">
        <v>2045</v>
      </c>
      <c r="C617" t="s">
        <v>2131</v>
      </c>
      <c r="D617" t="s">
        <v>2131</v>
      </c>
      <c r="E617" s="30" t="str">
        <f t="shared" si="9"/>
        <v xml:space="preserve"> </v>
      </c>
    </row>
    <row r="618" spans="1:5" x14ac:dyDescent="0.3">
      <c r="A618" t="s">
        <v>1285</v>
      </c>
      <c r="B618" t="s">
        <v>2046</v>
      </c>
      <c r="C618" t="s">
        <v>2131</v>
      </c>
      <c r="D618" t="s">
        <v>2129</v>
      </c>
      <c r="E618" s="30" t="str">
        <f t="shared" si="9"/>
        <v>*</v>
      </c>
    </row>
    <row r="619" spans="1:5" x14ac:dyDescent="0.3">
      <c r="A619" t="s">
        <v>1296</v>
      </c>
      <c r="B619" t="s">
        <v>2047</v>
      </c>
      <c r="C619" t="s">
        <v>2129</v>
      </c>
      <c r="D619" t="s">
        <v>2129</v>
      </c>
      <c r="E619" s="30" t="str">
        <f t="shared" si="9"/>
        <v xml:space="preserve"> </v>
      </c>
    </row>
    <row r="620" spans="1:5" x14ac:dyDescent="0.3">
      <c r="A620" t="s">
        <v>1288</v>
      </c>
      <c r="B620" t="s">
        <v>2048</v>
      </c>
      <c r="C620" t="s">
        <v>2129</v>
      </c>
      <c r="D620" t="s">
        <v>2129</v>
      </c>
      <c r="E620" s="30" t="str">
        <f t="shared" si="9"/>
        <v xml:space="preserve"> </v>
      </c>
    </row>
    <row r="621" spans="1:5" x14ac:dyDescent="0.3">
      <c r="A621" t="s">
        <v>1292</v>
      </c>
      <c r="B621" t="s">
        <v>2049</v>
      </c>
      <c r="C621" t="s">
        <v>2129</v>
      </c>
      <c r="D621" t="s">
        <v>2129</v>
      </c>
      <c r="E621" s="30" t="str">
        <f t="shared" si="9"/>
        <v xml:space="preserve"> </v>
      </c>
    </row>
    <row r="622" spans="1:5" x14ac:dyDescent="0.3">
      <c r="A622" t="s">
        <v>1294</v>
      </c>
      <c r="B622" t="s">
        <v>2050</v>
      </c>
      <c r="C622" t="s">
        <v>2131</v>
      </c>
      <c r="D622" t="s">
        <v>2131</v>
      </c>
      <c r="E622" s="30" t="str">
        <f t="shared" si="9"/>
        <v xml:space="preserve"> </v>
      </c>
    </row>
    <row r="623" spans="1:5" x14ac:dyDescent="0.3">
      <c r="A623" t="s">
        <v>1306</v>
      </c>
      <c r="B623" t="s">
        <v>2051</v>
      </c>
      <c r="C623" t="s">
        <v>2131</v>
      </c>
      <c r="D623" t="s">
        <v>2131</v>
      </c>
      <c r="E623" s="30" t="str">
        <f t="shared" si="9"/>
        <v xml:space="preserve"> </v>
      </c>
    </row>
    <row r="624" spans="1:5" x14ac:dyDescent="0.3">
      <c r="A624" t="s">
        <v>1300</v>
      </c>
      <c r="B624" t="s">
        <v>2052</v>
      </c>
      <c r="C624" t="s">
        <v>2131</v>
      </c>
      <c r="D624" t="s">
        <v>2131</v>
      </c>
      <c r="E624" s="30" t="str">
        <f t="shared" si="9"/>
        <v xml:space="preserve"> </v>
      </c>
    </row>
    <row r="625" spans="1:5" x14ac:dyDescent="0.3">
      <c r="A625" t="s">
        <v>1290</v>
      </c>
      <c r="B625" t="s">
        <v>2053</v>
      </c>
      <c r="C625" t="s">
        <v>2131</v>
      </c>
      <c r="D625" t="s">
        <v>2131</v>
      </c>
      <c r="E625" s="30" t="str">
        <f t="shared" si="9"/>
        <v xml:space="preserve"> </v>
      </c>
    </row>
    <row r="626" spans="1:5" x14ac:dyDescent="0.3">
      <c r="A626" t="s">
        <v>1304</v>
      </c>
      <c r="B626" t="s">
        <v>2054</v>
      </c>
      <c r="C626" t="s">
        <v>2129</v>
      </c>
      <c r="D626" t="s">
        <v>2129</v>
      </c>
      <c r="E626" s="30" t="str">
        <f t="shared" si="9"/>
        <v xml:space="preserve"> </v>
      </c>
    </row>
    <row r="627" spans="1:5" x14ac:dyDescent="0.3">
      <c r="A627" t="s">
        <v>1308</v>
      </c>
      <c r="B627" t="s">
        <v>2055</v>
      </c>
      <c r="C627" t="s">
        <v>2131</v>
      </c>
      <c r="D627" t="s">
        <v>2131</v>
      </c>
      <c r="E627" s="30" t="str">
        <f t="shared" si="9"/>
        <v xml:space="preserve"> </v>
      </c>
    </row>
    <row r="628" spans="1:5" x14ac:dyDescent="0.3">
      <c r="A628" t="s">
        <v>1298</v>
      </c>
      <c r="B628" t="s">
        <v>2056</v>
      </c>
      <c r="C628" t="s">
        <v>2129</v>
      </c>
      <c r="D628" t="s">
        <v>2129</v>
      </c>
      <c r="E628" s="30" t="str">
        <f t="shared" si="9"/>
        <v xml:space="preserve"> </v>
      </c>
    </row>
    <row r="629" spans="1:5" x14ac:dyDescent="0.3">
      <c r="A629" t="s">
        <v>1302</v>
      </c>
      <c r="B629" t="s">
        <v>2057</v>
      </c>
      <c r="C629" t="s">
        <v>2129</v>
      </c>
      <c r="D629" t="s">
        <v>2129</v>
      </c>
      <c r="E629" s="30" t="str">
        <f t="shared" si="9"/>
        <v xml:space="preserve"> </v>
      </c>
    </row>
    <row r="630" spans="1:5" x14ac:dyDescent="0.3">
      <c r="A630" t="s">
        <v>1345</v>
      </c>
      <c r="B630" t="s">
        <v>2058</v>
      </c>
      <c r="C630" t="s">
        <v>2132</v>
      </c>
      <c r="D630" t="s">
        <v>2132</v>
      </c>
      <c r="E630" s="30" t="str">
        <f t="shared" si="9"/>
        <v xml:space="preserve"> </v>
      </c>
    </row>
    <row r="631" spans="1:5" x14ac:dyDescent="0.3">
      <c r="A631" t="s">
        <v>1313</v>
      </c>
      <c r="B631" t="s">
        <v>2059</v>
      </c>
      <c r="C631" t="s">
        <v>2132</v>
      </c>
      <c r="D631" t="s">
        <v>2132</v>
      </c>
      <c r="E631" s="30" t="str">
        <f t="shared" si="9"/>
        <v xml:space="preserve"> </v>
      </c>
    </row>
    <row r="632" spans="1:5" x14ac:dyDescent="0.3">
      <c r="A632" t="s">
        <v>1325</v>
      </c>
      <c r="B632" t="s">
        <v>2060</v>
      </c>
      <c r="C632" t="s">
        <v>2132</v>
      </c>
      <c r="D632" t="s">
        <v>2132</v>
      </c>
      <c r="E632" s="30" t="str">
        <f t="shared" si="9"/>
        <v xml:space="preserve"> </v>
      </c>
    </row>
    <row r="633" spans="1:5" x14ac:dyDescent="0.3">
      <c r="A633" t="s">
        <v>1341</v>
      </c>
      <c r="B633" t="s">
        <v>2061</v>
      </c>
      <c r="C633" t="s">
        <v>2132</v>
      </c>
      <c r="D633" t="s">
        <v>2132</v>
      </c>
      <c r="E633" s="30" t="str">
        <f t="shared" si="9"/>
        <v xml:space="preserve"> </v>
      </c>
    </row>
    <row r="634" spans="1:5" x14ac:dyDescent="0.3">
      <c r="A634" t="s">
        <v>1329</v>
      </c>
      <c r="B634" t="s">
        <v>2062</v>
      </c>
      <c r="C634" t="s">
        <v>2132</v>
      </c>
      <c r="D634" t="s">
        <v>2132</v>
      </c>
      <c r="E634" s="30" t="str">
        <f t="shared" si="9"/>
        <v xml:space="preserve"> </v>
      </c>
    </row>
    <row r="635" spans="1:5" x14ac:dyDescent="0.3">
      <c r="A635" t="s">
        <v>1379</v>
      </c>
      <c r="B635" t="s">
        <v>2063</v>
      </c>
      <c r="C635" t="s">
        <v>2132</v>
      </c>
      <c r="D635" t="s">
        <v>2132</v>
      </c>
      <c r="E635" s="30" t="str">
        <f t="shared" si="9"/>
        <v xml:space="preserve"> </v>
      </c>
    </row>
    <row r="636" spans="1:5" x14ac:dyDescent="0.3">
      <c r="A636" t="s">
        <v>1319</v>
      </c>
      <c r="B636" t="s">
        <v>2064</v>
      </c>
      <c r="C636" t="s">
        <v>2132</v>
      </c>
      <c r="D636" t="s">
        <v>2132</v>
      </c>
      <c r="E636" s="30" t="str">
        <f t="shared" si="9"/>
        <v xml:space="preserve"> </v>
      </c>
    </row>
    <row r="637" spans="1:5" x14ac:dyDescent="0.3">
      <c r="A637" t="s">
        <v>1381</v>
      </c>
      <c r="B637" t="s">
        <v>2065</v>
      </c>
      <c r="C637" t="s">
        <v>2131</v>
      </c>
      <c r="D637" t="s">
        <v>2131</v>
      </c>
      <c r="E637" s="30" t="str">
        <f t="shared" si="9"/>
        <v xml:space="preserve"> </v>
      </c>
    </row>
    <row r="638" spans="1:5" x14ac:dyDescent="0.3">
      <c r="A638" t="s">
        <v>1343</v>
      </c>
      <c r="B638" t="s">
        <v>2066</v>
      </c>
      <c r="C638" t="s">
        <v>2132</v>
      </c>
      <c r="D638" t="s">
        <v>2132</v>
      </c>
      <c r="E638" s="30" t="str">
        <f t="shared" si="9"/>
        <v xml:space="preserve"> </v>
      </c>
    </row>
    <row r="639" spans="1:5" x14ac:dyDescent="0.3">
      <c r="A639" t="s">
        <v>1327</v>
      </c>
      <c r="B639" t="s">
        <v>2067</v>
      </c>
      <c r="C639" t="s">
        <v>2132</v>
      </c>
      <c r="D639" t="s">
        <v>2132</v>
      </c>
      <c r="E639" s="30" t="str">
        <f t="shared" ref="E639:E676" si="10">IF(C639&lt;&gt;D639,"*"," ")</f>
        <v xml:space="preserve"> </v>
      </c>
    </row>
    <row r="640" spans="1:5" x14ac:dyDescent="0.3">
      <c r="A640" t="s">
        <v>1339</v>
      </c>
      <c r="B640" t="s">
        <v>2068</v>
      </c>
      <c r="C640" t="s">
        <v>2132</v>
      </c>
      <c r="D640" t="s">
        <v>2132</v>
      </c>
      <c r="E640" s="30" t="str">
        <f t="shared" si="10"/>
        <v xml:space="preserve"> </v>
      </c>
    </row>
    <row r="641" spans="1:5" x14ac:dyDescent="0.3">
      <c r="A641" t="s">
        <v>1311</v>
      </c>
      <c r="B641" t="s">
        <v>2069</v>
      </c>
      <c r="C641" t="s">
        <v>2132</v>
      </c>
      <c r="D641" t="s">
        <v>2132</v>
      </c>
      <c r="E641" s="30" t="str">
        <f t="shared" si="10"/>
        <v xml:space="preserve"> </v>
      </c>
    </row>
    <row r="642" spans="1:5" x14ac:dyDescent="0.3">
      <c r="A642" t="s">
        <v>1331</v>
      </c>
      <c r="B642" t="s">
        <v>2070</v>
      </c>
      <c r="C642" t="s">
        <v>2132</v>
      </c>
      <c r="D642" t="s">
        <v>2132</v>
      </c>
      <c r="E642" s="30" t="str">
        <f t="shared" si="10"/>
        <v xml:space="preserve"> </v>
      </c>
    </row>
    <row r="643" spans="1:5" x14ac:dyDescent="0.3">
      <c r="A643" t="s">
        <v>1335</v>
      </c>
      <c r="B643" t="s">
        <v>2071</v>
      </c>
      <c r="C643" t="s">
        <v>2131</v>
      </c>
      <c r="D643" t="s">
        <v>2131</v>
      </c>
      <c r="E643" s="30" t="str">
        <f t="shared" si="10"/>
        <v xml:space="preserve"> </v>
      </c>
    </row>
    <row r="644" spans="1:5" x14ac:dyDescent="0.3">
      <c r="A644" t="s">
        <v>1333</v>
      </c>
      <c r="B644" t="s">
        <v>2072</v>
      </c>
      <c r="C644" t="s">
        <v>2131</v>
      </c>
      <c r="D644" t="s">
        <v>2131</v>
      </c>
      <c r="E644" s="30" t="str">
        <f t="shared" si="10"/>
        <v xml:space="preserve"> </v>
      </c>
    </row>
    <row r="645" spans="1:5" x14ac:dyDescent="0.3">
      <c r="A645" t="s">
        <v>1337</v>
      </c>
      <c r="B645" t="s">
        <v>2073</v>
      </c>
      <c r="C645" t="s">
        <v>2132</v>
      </c>
      <c r="D645" t="s">
        <v>2132</v>
      </c>
      <c r="E645" s="30" t="str">
        <f t="shared" si="10"/>
        <v xml:space="preserve"> </v>
      </c>
    </row>
    <row r="646" spans="1:5" x14ac:dyDescent="0.3">
      <c r="A646" t="s">
        <v>1349</v>
      </c>
      <c r="B646" t="s">
        <v>2074</v>
      </c>
      <c r="C646" t="s">
        <v>2132</v>
      </c>
      <c r="D646" t="s">
        <v>2132</v>
      </c>
      <c r="E646" s="30" t="str">
        <f t="shared" si="10"/>
        <v xml:space="preserve"> </v>
      </c>
    </row>
    <row r="647" spans="1:5" x14ac:dyDescent="0.3">
      <c r="A647" t="s">
        <v>1351</v>
      </c>
      <c r="B647" t="s">
        <v>2075</v>
      </c>
      <c r="C647" t="s">
        <v>2132</v>
      </c>
      <c r="D647" t="s">
        <v>2132</v>
      </c>
      <c r="E647" s="30" t="str">
        <f t="shared" si="10"/>
        <v xml:space="preserve"> </v>
      </c>
    </row>
    <row r="648" spans="1:5" x14ac:dyDescent="0.3">
      <c r="A648" t="s">
        <v>1367</v>
      </c>
      <c r="B648" t="s">
        <v>2076</v>
      </c>
      <c r="C648" t="s">
        <v>2132</v>
      </c>
      <c r="D648" t="s">
        <v>2132</v>
      </c>
      <c r="E648" s="30" t="str">
        <f t="shared" si="10"/>
        <v xml:space="preserve"> </v>
      </c>
    </row>
    <row r="649" spans="1:5" x14ac:dyDescent="0.3">
      <c r="A649" t="s">
        <v>1383</v>
      </c>
      <c r="B649" t="s">
        <v>2077</v>
      </c>
      <c r="C649" t="s">
        <v>2132</v>
      </c>
      <c r="D649" t="s">
        <v>2132</v>
      </c>
      <c r="E649" s="30" t="str">
        <f t="shared" si="10"/>
        <v xml:space="preserve"> </v>
      </c>
    </row>
    <row r="650" spans="1:5" x14ac:dyDescent="0.3">
      <c r="A650" t="s">
        <v>1365</v>
      </c>
      <c r="B650" t="s">
        <v>2078</v>
      </c>
      <c r="C650" t="s">
        <v>2132</v>
      </c>
      <c r="D650" t="s">
        <v>2132</v>
      </c>
      <c r="E650" s="30" t="str">
        <f t="shared" si="10"/>
        <v xml:space="preserve"> </v>
      </c>
    </row>
    <row r="651" spans="1:5" x14ac:dyDescent="0.3">
      <c r="A651" t="s">
        <v>1353</v>
      </c>
      <c r="B651" t="s">
        <v>2079</v>
      </c>
      <c r="C651" t="s">
        <v>2127</v>
      </c>
      <c r="D651" t="s">
        <v>2127</v>
      </c>
      <c r="E651" s="30" t="str">
        <f t="shared" si="10"/>
        <v xml:space="preserve"> </v>
      </c>
    </row>
    <row r="652" spans="1:5" x14ac:dyDescent="0.3">
      <c r="A652" t="s">
        <v>1323</v>
      </c>
      <c r="B652" t="s">
        <v>2080</v>
      </c>
      <c r="C652" t="s">
        <v>2132</v>
      </c>
      <c r="D652" t="s">
        <v>2132</v>
      </c>
      <c r="E652" s="30" t="str">
        <f t="shared" si="10"/>
        <v xml:space="preserve"> </v>
      </c>
    </row>
    <row r="653" spans="1:5" x14ac:dyDescent="0.3">
      <c r="A653" t="s">
        <v>1355</v>
      </c>
      <c r="B653" t="s">
        <v>2081</v>
      </c>
      <c r="C653" t="s">
        <v>2131</v>
      </c>
      <c r="D653" t="s">
        <v>2131</v>
      </c>
      <c r="E653" s="30" t="str">
        <f t="shared" si="10"/>
        <v xml:space="preserve"> </v>
      </c>
    </row>
    <row r="654" spans="1:5" x14ac:dyDescent="0.3">
      <c r="A654" t="s">
        <v>1321</v>
      </c>
      <c r="B654" t="s">
        <v>2082</v>
      </c>
      <c r="C654" t="s">
        <v>2132</v>
      </c>
      <c r="D654" t="s">
        <v>2132</v>
      </c>
      <c r="E654" s="30" t="str">
        <f t="shared" si="10"/>
        <v xml:space="preserve"> </v>
      </c>
    </row>
    <row r="655" spans="1:5" x14ac:dyDescent="0.3">
      <c r="A655" t="s">
        <v>1357</v>
      </c>
      <c r="B655" t="s">
        <v>2083</v>
      </c>
      <c r="C655" t="s">
        <v>2132</v>
      </c>
      <c r="D655" t="s">
        <v>2132</v>
      </c>
      <c r="E655" s="30" t="str">
        <f t="shared" si="10"/>
        <v xml:space="preserve"> </v>
      </c>
    </row>
    <row r="656" spans="1:5" x14ac:dyDescent="0.3">
      <c r="A656" t="s">
        <v>1359</v>
      </c>
      <c r="B656" t="s">
        <v>2084</v>
      </c>
      <c r="C656" t="s">
        <v>2131</v>
      </c>
      <c r="D656" t="s">
        <v>2131</v>
      </c>
      <c r="E656" s="30" t="str">
        <f t="shared" si="10"/>
        <v xml:space="preserve"> </v>
      </c>
    </row>
    <row r="657" spans="1:5" x14ac:dyDescent="0.3">
      <c r="A657" t="s">
        <v>1317</v>
      </c>
      <c r="B657" t="s">
        <v>2085</v>
      </c>
      <c r="C657" t="s">
        <v>2132</v>
      </c>
      <c r="D657" t="s">
        <v>2132</v>
      </c>
      <c r="E657" s="30" t="str">
        <f t="shared" si="10"/>
        <v xml:space="preserve"> </v>
      </c>
    </row>
    <row r="658" spans="1:5" x14ac:dyDescent="0.3">
      <c r="A658" t="s">
        <v>1361</v>
      </c>
      <c r="B658" t="s">
        <v>2086</v>
      </c>
      <c r="C658" t="s">
        <v>2127</v>
      </c>
      <c r="D658" t="s">
        <v>2127</v>
      </c>
      <c r="E658" s="30" t="str">
        <f t="shared" si="10"/>
        <v xml:space="preserve"> </v>
      </c>
    </row>
    <row r="659" spans="1:5" x14ac:dyDescent="0.3">
      <c r="A659" t="s">
        <v>1363</v>
      </c>
      <c r="B659" t="s">
        <v>2087</v>
      </c>
      <c r="C659" t="s">
        <v>2132</v>
      </c>
      <c r="D659" t="s">
        <v>2132</v>
      </c>
      <c r="E659" s="30" t="str">
        <f t="shared" si="10"/>
        <v xml:space="preserve"> </v>
      </c>
    </row>
    <row r="660" spans="1:5" x14ac:dyDescent="0.3">
      <c r="A660" t="s">
        <v>1371</v>
      </c>
      <c r="B660" t="s">
        <v>2088</v>
      </c>
      <c r="C660" t="s">
        <v>2132</v>
      </c>
      <c r="D660" t="s">
        <v>2132</v>
      </c>
      <c r="E660" s="30" t="str">
        <f t="shared" si="10"/>
        <v xml:space="preserve"> </v>
      </c>
    </row>
    <row r="661" spans="1:5" x14ac:dyDescent="0.3">
      <c r="A661" t="s">
        <v>1373</v>
      </c>
      <c r="B661" t="s">
        <v>2089</v>
      </c>
      <c r="C661" t="s">
        <v>2132</v>
      </c>
      <c r="D661" t="s">
        <v>2132</v>
      </c>
      <c r="E661" s="30" t="str">
        <f t="shared" si="10"/>
        <v xml:space="preserve"> </v>
      </c>
    </row>
    <row r="662" spans="1:5" x14ac:dyDescent="0.3">
      <c r="A662" t="s">
        <v>1369</v>
      </c>
      <c r="B662" t="s">
        <v>2090</v>
      </c>
      <c r="C662" t="s">
        <v>2127</v>
      </c>
      <c r="D662" t="s">
        <v>2127</v>
      </c>
      <c r="E662" s="30" t="str">
        <f t="shared" si="10"/>
        <v xml:space="preserve"> </v>
      </c>
    </row>
    <row r="663" spans="1:5" x14ac:dyDescent="0.3">
      <c r="A663" t="s">
        <v>1315</v>
      </c>
      <c r="B663" t="s">
        <v>2091</v>
      </c>
      <c r="C663" t="s">
        <v>2132</v>
      </c>
      <c r="D663" t="s">
        <v>2132</v>
      </c>
      <c r="E663" s="30" t="str">
        <f t="shared" si="10"/>
        <v xml:space="preserve"> </v>
      </c>
    </row>
    <row r="664" spans="1:5" x14ac:dyDescent="0.3">
      <c r="A664" t="s">
        <v>1375</v>
      </c>
      <c r="B664" t="s">
        <v>2092</v>
      </c>
      <c r="C664" t="s">
        <v>2132</v>
      </c>
      <c r="D664" t="s">
        <v>2132</v>
      </c>
      <c r="E664" s="30" t="str">
        <f t="shared" si="10"/>
        <v xml:space="preserve"> </v>
      </c>
    </row>
    <row r="665" spans="1:5" x14ac:dyDescent="0.3">
      <c r="A665" t="s">
        <v>1377</v>
      </c>
      <c r="B665" t="s">
        <v>2093</v>
      </c>
      <c r="C665" t="s">
        <v>2132</v>
      </c>
      <c r="D665" t="s">
        <v>2132</v>
      </c>
      <c r="E665" s="30" t="str">
        <f t="shared" si="10"/>
        <v xml:space="preserve"> </v>
      </c>
    </row>
    <row r="666" spans="1:5" x14ac:dyDescent="0.3">
      <c r="A666" t="s">
        <v>1385</v>
      </c>
      <c r="B666" t="s">
        <v>2094</v>
      </c>
      <c r="C666" t="s">
        <v>2131</v>
      </c>
      <c r="D666" t="s">
        <v>2131</v>
      </c>
      <c r="E666" s="30" t="str">
        <f t="shared" si="10"/>
        <v xml:space="preserve"> </v>
      </c>
    </row>
    <row r="667" spans="1:5" x14ac:dyDescent="0.3">
      <c r="A667" t="s">
        <v>1387</v>
      </c>
      <c r="B667" t="s">
        <v>2095</v>
      </c>
      <c r="C667" t="s">
        <v>2130</v>
      </c>
      <c r="D667" t="s">
        <v>2130</v>
      </c>
      <c r="E667" s="30" t="str">
        <f t="shared" si="10"/>
        <v xml:space="preserve"> </v>
      </c>
    </row>
    <row r="668" spans="1:5" x14ac:dyDescent="0.3">
      <c r="A668" t="s">
        <v>1347</v>
      </c>
      <c r="B668" t="s">
        <v>2096</v>
      </c>
      <c r="C668" t="s">
        <v>2131</v>
      </c>
      <c r="D668" t="s">
        <v>2131</v>
      </c>
      <c r="E668" s="30" t="str">
        <f t="shared" si="10"/>
        <v xml:space="preserve"> </v>
      </c>
    </row>
    <row r="669" spans="1:5" x14ac:dyDescent="0.3">
      <c r="A669" t="s">
        <v>1389</v>
      </c>
      <c r="B669" t="s">
        <v>2097</v>
      </c>
      <c r="C669" t="s">
        <v>2132</v>
      </c>
      <c r="D669" t="s">
        <v>2132</v>
      </c>
      <c r="E669" s="30" t="str">
        <f t="shared" si="10"/>
        <v xml:space="preserve"> </v>
      </c>
    </row>
    <row r="670" spans="1:5" x14ac:dyDescent="0.3">
      <c r="A670" t="s">
        <v>1392</v>
      </c>
      <c r="B670" t="s">
        <v>2098</v>
      </c>
      <c r="C670" t="s">
        <v>2131</v>
      </c>
      <c r="D670" t="s">
        <v>2131</v>
      </c>
      <c r="E670" s="30" t="str">
        <f t="shared" si="10"/>
        <v xml:space="preserve"> </v>
      </c>
    </row>
    <row r="671" spans="1:5" x14ac:dyDescent="0.3">
      <c r="A671" t="s">
        <v>1394</v>
      </c>
      <c r="B671" t="s">
        <v>2099</v>
      </c>
      <c r="C671" t="s">
        <v>2131</v>
      </c>
      <c r="D671" t="s">
        <v>2131</v>
      </c>
      <c r="E671" s="30" t="str">
        <f t="shared" si="10"/>
        <v xml:space="preserve"> </v>
      </c>
    </row>
    <row r="672" spans="1:5" x14ac:dyDescent="0.3">
      <c r="A672" t="s">
        <v>1400</v>
      </c>
      <c r="B672" t="s">
        <v>2100</v>
      </c>
      <c r="C672" t="s">
        <v>2131</v>
      </c>
      <c r="D672" t="s">
        <v>2131</v>
      </c>
      <c r="E672" s="30" t="str">
        <f t="shared" si="10"/>
        <v xml:space="preserve"> </v>
      </c>
    </row>
    <row r="673" spans="1:5" x14ac:dyDescent="0.3">
      <c r="A673" t="s">
        <v>1396</v>
      </c>
      <c r="B673" t="s">
        <v>2101</v>
      </c>
      <c r="C673" t="s">
        <v>2131</v>
      </c>
      <c r="D673" t="s">
        <v>2131</v>
      </c>
      <c r="E673" s="30" t="str">
        <f t="shared" si="10"/>
        <v xml:space="preserve"> </v>
      </c>
    </row>
    <row r="674" spans="1:5" x14ac:dyDescent="0.3">
      <c r="A674" t="s">
        <v>1398</v>
      </c>
      <c r="B674" t="s">
        <v>2102</v>
      </c>
      <c r="C674" t="s">
        <v>2131</v>
      </c>
      <c r="D674" t="s">
        <v>2131</v>
      </c>
      <c r="E674" s="30" t="str">
        <f t="shared" si="10"/>
        <v xml:space="preserve"> </v>
      </c>
    </row>
    <row r="675" spans="1:5" x14ac:dyDescent="0.3">
      <c r="A675" t="s">
        <v>1405</v>
      </c>
      <c r="B675" t="s">
        <v>2103</v>
      </c>
      <c r="C675" t="s">
        <v>2131</v>
      </c>
      <c r="D675" t="s">
        <v>2129</v>
      </c>
      <c r="E675" s="30" t="str">
        <f t="shared" si="10"/>
        <v>*</v>
      </c>
    </row>
    <row r="676" spans="1:5" x14ac:dyDescent="0.3">
      <c r="A676" t="s">
        <v>1403</v>
      </c>
      <c r="B676" t="s">
        <v>2104</v>
      </c>
      <c r="C676" t="s">
        <v>2129</v>
      </c>
      <c r="D676" t="s">
        <v>2129</v>
      </c>
      <c r="E676" s="30" t="str">
        <f t="shared" si="10"/>
        <v xml:space="preserve"> </v>
      </c>
    </row>
    <row r="677" spans="1:5" x14ac:dyDescent="0.3">
      <c r="A677" t="s">
        <v>2105</v>
      </c>
      <c r="B677" t="s">
        <v>2106</v>
      </c>
      <c r="C677">
        <v>3197</v>
      </c>
      <c r="D677">
        <v>3204</v>
      </c>
    </row>
    <row r="678" spans="1:5" x14ac:dyDescent="0.3">
      <c r="A678" t="s">
        <v>2107</v>
      </c>
      <c r="B678" t="s">
        <v>2108</v>
      </c>
      <c r="C678">
        <v>44</v>
      </c>
      <c r="D678">
        <v>42</v>
      </c>
    </row>
    <row r="679" spans="1:5" x14ac:dyDescent="0.3">
      <c r="A679" t="s">
        <v>1406</v>
      </c>
      <c r="B679" t="s">
        <v>2109</v>
      </c>
      <c r="C679" t="s">
        <v>2136</v>
      </c>
      <c r="D679" t="s">
        <v>2136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684"/>
  <sheetViews>
    <sheetView workbookViewId="0">
      <selection activeCell="E5" sqref="E5"/>
    </sheetView>
  </sheetViews>
  <sheetFormatPr defaultRowHeight="14.4" x14ac:dyDescent="0.3"/>
  <cols>
    <col min="1" max="1" width="1.33203125" bestFit="1" customWidth="1"/>
    <col min="2" max="2" width="3" bestFit="1" customWidth="1"/>
    <col min="3" max="3" width="2" style="26" customWidth="1"/>
  </cols>
  <sheetData>
    <row r="1" spans="1:3" x14ac:dyDescent="0.3">
      <c r="A1">
        <v>1</v>
      </c>
      <c r="B1">
        <v>2</v>
      </c>
      <c r="C1" s="26">
        <v>3</v>
      </c>
    </row>
    <row r="2" spans="1:3" ht="409.6" x14ac:dyDescent="0.3">
      <c r="C2" s="25" t="s">
        <v>2177</v>
      </c>
    </row>
    <row r="3" spans="1:3" x14ac:dyDescent="0.3">
      <c r="A3" t="s">
        <v>5</v>
      </c>
      <c r="B3" t="s">
        <v>1422</v>
      </c>
      <c r="C3" s="26">
        <v>10731</v>
      </c>
    </row>
    <row r="4" spans="1:3" x14ac:dyDescent="0.3">
      <c r="A4" t="s">
        <v>7</v>
      </c>
      <c r="B4" t="s">
        <v>1423</v>
      </c>
      <c r="C4" s="26">
        <v>830</v>
      </c>
    </row>
    <row r="5" spans="1:3" x14ac:dyDescent="0.3">
      <c r="A5" t="s">
        <v>9</v>
      </c>
      <c r="B5" t="s">
        <v>1424</v>
      </c>
      <c r="C5" s="26">
        <v>4706</v>
      </c>
    </row>
    <row r="6" spans="1:3" x14ac:dyDescent="0.3">
      <c r="A6" t="s">
        <v>21</v>
      </c>
      <c r="B6" t="s">
        <v>1425</v>
      </c>
      <c r="C6" s="26">
        <v>1841</v>
      </c>
    </row>
    <row r="7" spans="1:3" x14ac:dyDescent="0.3">
      <c r="A7" t="s">
        <v>11</v>
      </c>
      <c r="B7" t="s">
        <v>1426</v>
      </c>
      <c r="C7" s="26">
        <v>1925</v>
      </c>
    </row>
    <row r="8" spans="1:3" x14ac:dyDescent="0.3">
      <c r="A8" t="s">
        <v>23</v>
      </c>
      <c r="B8" t="s">
        <v>1427</v>
      </c>
      <c r="C8" s="26">
        <v>4805</v>
      </c>
    </row>
    <row r="9" spans="1:3" x14ac:dyDescent="0.3">
      <c r="A9" t="s">
        <v>17</v>
      </c>
      <c r="B9" t="s">
        <v>1428</v>
      </c>
      <c r="C9" s="26">
        <v>262</v>
      </c>
    </row>
    <row r="10" spans="1:3" x14ac:dyDescent="0.3">
      <c r="A10" t="s">
        <v>19</v>
      </c>
      <c r="B10" t="s">
        <v>1429</v>
      </c>
      <c r="C10" s="26">
        <v>5447</v>
      </c>
    </row>
    <row r="11" spans="1:3" x14ac:dyDescent="0.3">
      <c r="A11" t="s">
        <v>13</v>
      </c>
      <c r="B11" t="s">
        <v>1430</v>
      </c>
      <c r="C11" s="26">
        <v>330</v>
      </c>
    </row>
    <row r="12" spans="1:3" x14ac:dyDescent="0.3">
      <c r="A12" t="s">
        <v>15</v>
      </c>
      <c r="B12" t="s">
        <v>1431</v>
      </c>
      <c r="C12" s="26">
        <v>4913</v>
      </c>
    </row>
    <row r="13" spans="1:3" x14ac:dyDescent="0.3">
      <c r="A13" t="s">
        <v>25</v>
      </c>
      <c r="B13" t="s">
        <v>1432</v>
      </c>
      <c r="C13" s="26">
        <v>1160</v>
      </c>
    </row>
    <row r="14" spans="1:3" x14ac:dyDescent="0.3">
      <c r="A14" t="s">
        <v>27</v>
      </c>
      <c r="B14" t="s">
        <v>1433</v>
      </c>
      <c r="C14" s="26">
        <v>1368</v>
      </c>
    </row>
    <row r="15" spans="1:3" x14ac:dyDescent="0.3">
      <c r="A15" t="s">
        <v>30</v>
      </c>
      <c r="B15" t="s">
        <v>1434</v>
      </c>
      <c r="C15" s="26">
        <v>626</v>
      </c>
    </row>
    <row r="16" spans="1:3" x14ac:dyDescent="0.3">
      <c r="A16" t="s">
        <v>32</v>
      </c>
      <c r="B16" t="s">
        <v>1435</v>
      </c>
      <c r="C16" s="26">
        <v>356</v>
      </c>
    </row>
    <row r="17" spans="1:3" x14ac:dyDescent="0.3">
      <c r="A17" t="s">
        <v>46</v>
      </c>
      <c r="B17" t="s">
        <v>1436</v>
      </c>
      <c r="C17" s="26">
        <v>554</v>
      </c>
    </row>
    <row r="18" spans="1:3" x14ac:dyDescent="0.3">
      <c r="A18" t="s">
        <v>34</v>
      </c>
      <c r="B18" t="s">
        <v>1437</v>
      </c>
      <c r="C18" s="26">
        <v>345</v>
      </c>
    </row>
    <row r="19" spans="1:3" x14ac:dyDescent="0.3">
      <c r="A19" t="s">
        <v>38</v>
      </c>
      <c r="B19" t="s">
        <v>1438</v>
      </c>
      <c r="C19" s="26">
        <v>238</v>
      </c>
    </row>
    <row r="20" spans="1:3" x14ac:dyDescent="0.3">
      <c r="A20" t="s">
        <v>44</v>
      </c>
      <c r="B20" t="s">
        <v>1439</v>
      </c>
      <c r="C20" s="26">
        <v>372</v>
      </c>
    </row>
    <row r="21" spans="1:3" x14ac:dyDescent="0.3">
      <c r="A21" t="s">
        <v>42</v>
      </c>
      <c r="B21" t="s">
        <v>1440</v>
      </c>
      <c r="C21" s="26">
        <v>647</v>
      </c>
    </row>
    <row r="22" spans="1:3" x14ac:dyDescent="0.3">
      <c r="A22" t="s">
        <v>52</v>
      </c>
      <c r="B22" t="s">
        <v>1441</v>
      </c>
      <c r="C22" s="26">
        <v>236</v>
      </c>
    </row>
    <row r="23" spans="1:3" x14ac:dyDescent="0.3">
      <c r="A23" t="s">
        <v>40</v>
      </c>
      <c r="B23" t="s">
        <v>1442</v>
      </c>
      <c r="C23" s="26">
        <v>840</v>
      </c>
    </row>
    <row r="24" spans="1:3" x14ac:dyDescent="0.3">
      <c r="A24" t="s">
        <v>48</v>
      </c>
      <c r="B24" t="s">
        <v>1443</v>
      </c>
      <c r="C24" s="26">
        <v>353</v>
      </c>
    </row>
    <row r="25" spans="1:3" x14ac:dyDescent="0.3">
      <c r="A25" t="s">
        <v>50</v>
      </c>
      <c r="B25" t="s">
        <v>1444</v>
      </c>
      <c r="C25" s="26">
        <v>1251</v>
      </c>
    </row>
    <row r="26" spans="1:3" x14ac:dyDescent="0.3">
      <c r="A26" t="s">
        <v>36</v>
      </c>
      <c r="B26" t="s">
        <v>1445</v>
      </c>
      <c r="C26" s="26">
        <v>782</v>
      </c>
    </row>
    <row r="27" spans="1:3" x14ac:dyDescent="0.3">
      <c r="A27" t="s">
        <v>57</v>
      </c>
      <c r="B27" t="s">
        <v>1446</v>
      </c>
      <c r="C27" s="26">
        <v>1508</v>
      </c>
    </row>
    <row r="28" spans="1:3" x14ac:dyDescent="0.3">
      <c r="A28" t="s">
        <v>55</v>
      </c>
      <c r="B28" t="s">
        <v>1447</v>
      </c>
      <c r="C28" s="26">
        <v>5627</v>
      </c>
    </row>
    <row r="29" spans="1:3" x14ac:dyDescent="0.3">
      <c r="A29" t="s">
        <v>63</v>
      </c>
      <c r="B29" t="s">
        <v>1448</v>
      </c>
      <c r="C29" s="26">
        <v>831</v>
      </c>
    </row>
    <row r="30" spans="1:3" x14ac:dyDescent="0.3">
      <c r="A30" t="s">
        <v>69</v>
      </c>
      <c r="B30" t="s">
        <v>1449</v>
      </c>
      <c r="C30" s="26">
        <v>1576</v>
      </c>
    </row>
    <row r="31" spans="1:3" x14ac:dyDescent="0.3">
      <c r="A31" t="s">
        <v>59</v>
      </c>
      <c r="B31" t="s">
        <v>1450</v>
      </c>
      <c r="C31" s="26">
        <v>1711</v>
      </c>
    </row>
    <row r="32" spans="1:3" x14ac:dyDescent="0.3">
      <c r="A32" t="s">
        <v>67</v>
      </c>
      <c r="B32" t="s">
        <v>1451</v>
      </c>
      <c r="C32" s="26">
        <v>2432</v>
      </c>
    </row>
    <row r="33" spans="1:3" x14ac:dyDescent="0.3">
      <c r="A33" t="s">
        <v>61</v>
      </c>
      <c r="B33" t="s">
        <v>1452</v>
      </c>
      <c r="C33" s="26">
        <v>528</v>
      </c>
    </row>
    <row r="34" spans="1:3" x14ac:dyDescent="0.3">
      <c r="A34" t="s">
        <v>75</v>
      </c>
      <c r="B34" t="s">
        <v>1453</v>
      </c>
      <c r="C34" s="26">
        <v>1469</v>
      </c>
    </row>
    <row r="35" spans="1:3" x14ac:dyDescent="0.3">
      <c r="A35" t="s">
        <v>71</v>
      </c>
      <c r="B35" t="s">
        <v>1454</v>
      </c>
      <c r="C35" s="26">
        <v>4047</v>
      </c>
    </row>
    <row r="36" spans="1:3" x14ac:dyDescent="0.3">
      <c r="A36" t="s">
        <v>65</v>
      </c>
      <c r="B36" t="s">
        <v>1455</v>
      </c>
      <c r="C36" s="26">
        <v>2598</v>
      </c>
    </row>
    <row r="37" spans="1:3" x14ac:dyDescent="0.3">
      <c r="A37" t="s">
        <v>73</v>
      </c>
      <c r="B37" t="s">
        <v>1456</v>
      </c>
      <c r="C37" s="26">
        <v>3330</v>
      </c>
    </row>
    <row r="38" spans="1:3" x14ac:dyDescent="0.3">
      <c r="A38" t="s">
        <v>77</v>
      </c>
      <c r="B38" t="s">
        <v>1457</v>
      </c>
      <c r="C38" s="26">
        <v>1628</v>
      </c>
    </row>
    <row r="39" spans="1:3" x14ac:dyDescent="0.3">
      <c r="A39" t="s">
        <v>100</v>
      </c>
      <c r="B39" t="s">
        <v>1458</v>
      </c>
      <c r="C39" s="26">
        <v>255</v>
      </c>
    </row>
    <row r="40" spans="1:3" x14ac:dyDescent="0.3">
      <c r="A40" t="s">
        <v>80</v>
      </c>
      <c r="B40" t="s">
        <v>1459</v>
      </c>
      <c r="C40" s="26">
        <v>1154</v>
      </c>
    </row>
    <row r="41" spans="1:3" x14ac:dyDescent="0.3">
      <c r="A41" t="s">
        <v>84</v>
      </c>
      <c r="B41" t="s">
        <v>1460</v>
      </c>
      <c r="C41" s="26">
        <v>590</v>
      </c>
    </row>
    <row r="42" spans="1:3" x14ac:dyDescent="0.3">
      <c r="A42" t="s">
        <v>86</v>
      </c>
      <c r="B42" t="s">
        <v>1461</v>
      </c>
      <c r="C42" s="26">
        <v>686</v>
      </c>
    </row>
    <row r="43" spans="1:3" x14ac:dyDescent="0.3">
      <c r="A43" t="s">
        <v>90</v>
      </c>
      <c r="B43" t="s">
        <v>1462</v>
      </c>
      <c r="C43" s="26">
        <v>411</v>
      </c>
    </row>
    <row r="44" spans="1:3" x14ac:dyDescent="0.3">
      <c r="A44" t="s">
        <v>82</v>
      </c>
      <c r="B44" t="s">
        <v>1463</v>
      </c>
      <c r="C44" s="26">
        <v>896</v>
      </c>
    </row>
    <row r="45" spans="1:3" x14ac:dyDescent="0.3">
      <c r="A45" t="s">
        <v>92</v>
      </c>
      <c r="B45" t="s">
        <v>1464</v>
      </c>
      <c r="C45" s="26">
        <v>2136</v>
      </c>
    </row>
    <row r="46" spans="1:3" x14ac:dyDescent="0.3">
      <c r="A46" t="s">
        <v>88</v>
      </c>
      <c r="B46" t="s">
        <v>1465</v>
      </c>
      <c r="C46" s="26">
        <v>1180</v>
      </c>
    </row>
    <row r="47" spans="1:3" x14ac:dyDescent="0.3">
      <c r="A47" t="s">
        <v>94</v>
      </c>
      <c r="B47" t="s">
        <v>1466</v>
      </c>
      <c r="C47" s="26">
        <v>953</v>
      </c>
    </row>
    <row r="48" spans="1:3" x14ac:dyDescent="0.3">
      <c r="A48" t="s">
        <v>96</v>
      </c>
      <c r="B48" t="s">
        <v>1467</v>
      </c>
      <c r="C48" s="26">
        <v>887</v>
      </c>
    </row>
    <row r="49" spans="1:3" x14ac:dyDescent="0.3">
      <c r="A49" t="s">
        <v>98</v>
      </c>
      <c r="B49" t="s">
        <v>1468</v>
      </c>
      <c r="C49" s="26">
        <v>1249</v>
      </c>
    </row>
    <row r="50" spans="1:3" x14ac:dyDescent="0.3">
      <c r="A50" t="s">
        <v>102</v>
      </c>
      <c r="B50" t="s">
        <v>1469</v>
      </c>
      <c r="C50" s="26">
        <v>2461</v>
      </c>
    </row>
    <row r="51" spans="1:3" x14ac:dyDescent="0.3">
      <c r="A51" t="s">
        <v>105</v>
      </c>
      <c r="B51" t="s">
        <v>1470</v>
      </c>
      <c r="C51" s="26">
        <v>4281</v>
      </c>
    </row>
    <row r="52" spans="1:3" x14ac:dyDescent="0.3">
      <c r="A52" t="s">
        <v>117</v>
      </c>
      <c r="B52" t="s">
        <v>1471</v>
      </c>
      <c r="C52" s="26">
        <v>834</v>
      </c>
    </row>
    <row r="53" spans="1:3" x14ac:dyDescent="0.3">
      <c r="A53" t="s">
        <v>107</v>
      </c>
      <c r="B53" t="s">
        <v>1472</v>
      </c>
      <c r="C53" s="26">
        <v>957</v>
      </c>
    </row>
    <row r="54" spans="1:3" x14ac:dyDescent="0.3">
      <c r="A54" t="s">
        <v>113</v>
      </c>
      <c r="B54" t="s">
        <v>1473</v>
      </c>
      <c r="C54" s="26">
        <v>655</v>
      </c>
    </row>
    <row r="55" spans="1:3" x14ac:dyDescent="0.3">
      <c r="A55" t="s">
        <v>111</v>
      </c>
      <c r="B55" t="s">
        <v>1474</v>
      </c>
      <c r="C55" s="26">
        <v>964</v>
      </c>
    </row>
    <row r="56" spans="1:3" x14ac:dyDescent="0.3">
      <c r="A56" t="s">
        <v>109</v>
      </c>
      <c r="B56" t="s">
        <v>1475</v>
      </c>
      <c r="C56" s="26">
        <v>964</v>
      </c>
    </row>
    <row r="57" spans="1:3" x14ac:dyDescent="0.3">
      <c r="A57" t="s">
        <v>115</v>
      </c>
      <c r="B57" t="s">
        <v>1476</v>
      </c>
      <c r="C57" s="26">
        <v>827</v>
      </c>
    </row>
    <row r="58" spans="1:3" x14ac:dyDescent="0.3">
      <c r="A58" t="s">
        <v>152</v>
      </c>
      <c r="B58" t="s">
        <v>1477</v>
      </c>
      <c r="C58" s="26">
        <v>1390</v>
      </c>
    </row>
    <row r="59" spans="1:3" x14ac:dyDescent="0.3">
      <c r="A59" t="s">
        <v>138</v>
      </c>
      <c r="B59" t="s">
        <v>1478</v>
      </c>
      <c r="C59" s="26">
        <v>785</v>
      </c>
    </row>
    <row r="60" spans="1:3" x14ac:dyDescent="0.3">
      <c r="A60" t="s">
        <v>124</v>
      </c>
      <c r="B60" t="s">
        <v>1479</v>
      </c>
      <c r="C60" s="26">
        <v>901</v>
      </c>
    </row>
    <row r="61" spans="1:3" x14ac:dyDescent="0.3">
      <c r="A61" t="s">
        <v>126</v>
      </c>
      <c r="B61" t="s">
        <v>1480</v>
      </c>
      <c r="C61" s="26">
        <v>876</v>
      </c>
    </row>
    <row r="62" spans="1:3" x14ac:dyDescent="0.3">
      <c r="A62" t="s">
        <v>144</v>
      </c>
      <c r="B62" t="s">
        <v>1481</v>
      </c>
      <c r="C62" s="26">
        <v>586</v>
      </c>
    </row>
    <row r="63" spans="1:3" x14ac:dyDescent="0.3">
      <c r="A63" t="s">
        <v>128</v>
      </c>
      <c r="B63" t="s">
        <v>1482</v>
      </c>
      <c r="C63" s="26">
        <v>431</v>
      </c>
    </row>
    <row r="64" spans="1:3" x14ac:dyDescent="0.3">
      <c r="A64" t="s">
        <v>130</v>
      </c>
      <c r="B64" t="s">
        <v>1483</v>
      </c>
      <c r="C64" s="26">
        <v>1995</v>
      </c>
    </row>
    <row r="65" spans="1:3" x14ac:dyDescent="0.3">
      <c r="A65" t="s">
        <v>120</v>
      </c>
      <c r="B65" t="s">
        <v>1484</v>
      </c>
      <c r="C65" s="26">
        <v>713</v>
      </c>
    </row>
    <row r="66" spans="1:3" x14ac:dyDescent="0.3">
      <c r="A66" t="s">
        <v>132</v>
      </c>
      <c r="B66" t="s">
        <v>1485</v>
      </c>
      <c r="C66" s="26">
        <v>1158</v>
      </c>
    </row>
    <row r="67" spans="1:3" x14ac:dyDescent="0.3">
      <c r="A67" t="s">
        <v>150</v>
      </c>
      <c r="B67" t="s">
        <v>1486</v>
      </c>
      <c r="C67" s="26">
        <v>1052</v>
      </c>
    </row>
    <row r="68" spans="1:3" x14ac:dyDescent="0.3">
      <c r="A68" t="s">
        <v>134</v>
      </c>
      <c r="B68" t="s">
        <v>1487</v>
      </c>
      <c r="C68" s="26">
        <v>497</v>
      </c>
    </row>
    <row r="69" spans="1:3" x14ac:dyDescent="0.3">
      <c r="A69" t="s">
        <v>142</v>
      </c>
      <c r="B69" t="s">
        <v>1488</v>
      </c>
      <c r="C69" s="26">
        <v>503</v>
      </c>
    </row>
    <row r="70" spans="1:3" x14ac:dyDescent="0.3">
      <c r="A70" t="s">
        <v>140</v>
      </c>
      <c r="B70" t="s">
        <v>1489</v>
      </c>
      <c r="C70" s="26">
        <v>4868</v>
      </c>
    </row>
    <row r="71" spans="1:3" x14ac:dyDescent="0.3">
      <c r="A71" t="s">
        <v>136</v>
      </c>
      <c r="B71" t="s">
        <v>1490</v>
      </c>
      <c r="C71" s="26">
        <v>1496</v>
      </c>
    </row>
    <row r="72" spans="1:3" x14ac:dyDescent="0.3">
      <c r="A72" t="s">
        <v>122</v>
      </c>
      <c r="B72" t="s">
        <v>1491</v>
      </c>
      <c r="C72" s="26">
        <v>566</v>
      </c>
    </row>
    <row r="73" spans="1:3" x14ac:dyDescent="0.3">
      <c r="A73" t="s">
        <v>146</v>
      </c>
      <c r="B73" t="s">
        <v>1492</v>
      </c>
      <c r="C73" s="26">
        <v>147</v>
      </c>
    </row>
    <row r="74" spans="1:3" x14ac:dyDescent="0.3">
      <c r="A74" t="s">
        <v>148</v>
      </c>
      <c r="B74" t="s">
        <v>1493</v>
      </c>
      <c r="C74" s="26">
        <v>393</v>
      </c>
    </row>
    <row r="75" spans="1:3" x14ac:dyDescent="0.3">
      <c r="A75" t="s">
        <v>154</v>
      </c>
      <c r="B75" t="s">
        <v>1494</v>
      </c>
      <c r="C75" s="26">
        <v>674</v>
      </c>
    </row>
    <row r="76" spans="1:3" x14ac:dyDescent="0.3">
      <c r="A76" t="s">
        <v>157</v>
      </c>
      <c r="B76" t="s">
        <v>1495</v>
      </c>
      <c r="C76" s="26">
        <v>6701</v>
      </c>
    </row>
    <row r="77" spans="1:3" x14ac:dyDescent="0.3">
      <c r="A77" t="s">
        <v>161</v>
      </c>
      <c r="B77" t="s">
        <v>1496</v>
      </c>
      <c r="C77" s="26">
        <v>4126</v>
      </c>
    </row>
    <row r="78" spans="1:3" x14ac:dyDescent="0.3">
      <c r="A78" t="s">
        <v>159</v>
      </c>
      <c r="B78" t="s">
        <v>1497</v>
      </c>
      <c r="C78" s="26">
        <v>1042</v>
      </c>
    </row>
    <row r="79" spans="1:3" x14ac:dyDescent="0.3">
      <c r="A79" t="s">
        <v>164</v>
      </c>
      <c r="B79" t="s">
        <v>1498</v>
      </c>
      <c r="C79" s="26">
        <v>669</v>
      </c>
    </row>
    <row r="80" spans="1:3" x14ac:dyDescent="0.3">
      <c r="A80" t="s">
        <v>166</v>
      </c>
      <c r="B80" t="s">
        <v>1499</v>
      </c>
      <c r="C80" s="26">
        <v>819</v>
      </c>
    </row>
    <row r="81" spans="1:3" x14ac:dyDescent="0.3">
      <c r="A81" t="s">
        <v>170</v>
      </c>
      <c r="B81" t="s">
        <v>1500</v>
      </c>
      <c r="C81" s="26">
        <v>1024</v>
      </c>
    </row>
    <row r="82" spans="1:3" x14ac:dyDescent="0.3">
      <c r="A82" t="s">
        <v>178</v>
      </c>
      <c r="B82" t="s">
        <v>1501</v>
      </c>
      <c r="C82" s="26">
        <v>761</v>
      </c>
    </row>
    <row r="83" spans="1:3" x14ac:dyDescent="0.3">
      <c r="A83" t="s">
        <v>172</v>
      </c>
      <c r="B83" t="s">
        <v>1502</v>
      </c>
      <c r="C83" s="26">
        <v>1804</v>
      </c>
    </row>
    <row r="84" spans="1:3" x14ac:dyDescent="0.3">
      <c r="A84" t="s">
        <v>168</v>
      </c>
      <c r="B84" t="s">
        <v>1503</v>
      </c>
      <c r="C84" s="26">
        <v>353</v>
      </c>
    </row>
    <row r="85" spans="1:3" x14ac:dyDescent="0.3">
      <c r="A85" t="s">
        <v>174</v>
      </c>
      <c r="B85" t="s">
        <v>1504</v>
      </c>
      <c r="C85" s="26">
        <v>793</v>
      </c>
    </row>
    <row r="86" spans="1:3" x14ac:dyDescent="0.3">
      <c r="A86" t="s">
        <v>176</v>
      </c>
      <c r="B86" t="s">
        <v>1505</v>
      </c>
      <c r="C86" s="26">
        <v>1353</v>
      </c>
    </row>
    <row r="87" spans="1:3" x14ac:dyDescent="0.3">
      <c r="A87" t="s">
        <v>181</v>
      </c>
      <c r="B87" t="s">
        <v>1506</v>
      </c>
      <c r="C87" s="26">
        <v>1159</v>
      </c>
    </row>
    <row r="88" spans="1:3" x14ac:dyDescent="0.3">
      <c r="A88" t="s">
        <v>183</v>
      </c>
      <c r="B88" t="s">
        <v>1507</v>
      </c>
      <c r="C88" s="26">
        <v>1858</v>
      </c>
    </row>
    <row r="89" spans="1:3" x14ac:dyDescent="0.3">
      <c r="A89" t="s">
        <v>187</v>
      </c>
      <c r="B89" t="s">
        <v>1508</v>
      </c>
      <c r="C89" s="26">
        <v>1323</v>
      </c>
    </row>
    <row r="90" spans="1:3" x14ac:dyDescent="0.3">
      <c r="A90" t="s">
        <v>185</v>
      </c>
      <c r="B90" t="s">
        <v>1509</v>
      </c>
      <c r="C90" s="26">
        <v>474</v>
      </c>
    </row>
    <row r="91" spans="1:3" x14ac:dyDescent="0.3">
      <c r="A91" t="s">
        <v>189</v>
      </c>
      <c r="B91" t="s">
        <v>1510</v>
      </c>
      <c r="C91" s="26">
        <v>842</v>
      </c>
    </row>
    <row r="92" spans="1:3" x14ac:dyDescent="0.3">
      <c r="A92" t="s">
        <v>191</v>
      </c>
      <c r="B92" t="s">
        <v>1511</v>
      </c>
      <c r="C92" s="26">
        <v>1917</v>
      </c>
    </row>
    <row r="93" spans="1:3" x14ac:dyDescent="0.3">
      <c r="A93" t="s">
        <v>193</v>
      </c>
      <c r="B93" t="s">
        <v>1512</v>
      </c>
      <c r="C93" s="26">
        <v>1805</v>
      </c>
    </row>
    <row r="94" spans="1:3" x14ac:dyDescent="0.3">
      <c r="A94" t="s">
        <v>195</v>
      </c>
      <c r="B94" t="s">
        <v>1513</v>
      </c>
      <c r="C94" s="26">
        <v>1480</v>
      </c>
    </row>
    <row r="95" spans="1:3" x14ac:dyDescent="0.3">
      <c r="A95" t="s">
        <v>208</v>
      </c>
      <c r="B95" t="s">
        <v>1514</v>
      </c>
      <c r="C95" s="26">
        <v>1384</v>
      </c>
    </row>
    <row r="96" spans="1:3" x14ac:dyDescent="0.3">
      <c r="A96" t="s">
        <v>200</v>
      </c>
      <c r="B96" t="s">
        <v>1515</v>
      </c>
      <c r="C96" s="26">
        <v>561</v>
      </c>
    </row>
    <row r="97" spans="1:3" x14ac:dyDescent="0.3">
      <c r="A97" t="s">
        <v>198</v>
      </c>
      <c r="B97" t="s">
        <v>1516</v>
      </c>
      <c r="C97" s="26">
        <v>1118</v>
      </c>
    </row>
    <row r="98" spans="1:3" x14ac:dyDescent="0.3">
      <c r="A98" t="s">
        <v>202</v>
      </c>
      <c r="B98" t="s">
        <v>1517</v>
      </c>
      <c r="C98" s="26">
        <v>1775</v>
      </c>
    </row>
    <row r="99" spans="1:3" x14ac:dyDescent="0.3">
      <c r="A99" t="s">
        <v>204</v>
      </c>
      <c r="B99" t="s">
        <v>1518</v>
      </c>
      <c r="C99" s="26">
        <v>1902</v>
      </c>
    </row>
    <row r="100" spans="1:3" x14ac:dyDescent="0.3">
      <c r="A100" t="s">
        <v>206</v>
      </c>
      <c r="B100" t="s">
        <v>1519</v>
      </c>
      <c r="C100" s="26">
        <v>404</v>
      </c>
    </row>
    <row r="101" spans="1:3" x14ac:dyDescent="0.3">
      <c r="A101" t="s">
        <v>211</v>
      </c>
      <c r="B101" t="s">
        <v>1520</v>
      </c>
      <c r="C101" s="26">
        <v>578</v>
      </c>
    </row>
    <row r="102" spans="1:3" x14ac:dyDescent="0.3">
      <c r="A102" t="s">
        <v>213</v>
      </c>
      <c r="B102" t="s">
        <v>1521</v>
      </c>
      <c r="C102" s="26">
        <v>2504</v>
      </c>
    </row>
    <row r="103" spans="1:3" x14ac:dyDescent="0.3">
      <c r="A103" t="s">
        <v>219</v>
      </c>
      <c r="B103" t="s">
        <v>1522</v>
      </c>
      <c r="C103" s="26">
        <v>529</v>
      </c>
    </row>
    <row r="104" spans="1:3" x14ac:dyDescent="0.3">
      <c r="A104" t="s">
        <v>215</v>
      </c>
      <c r="B104" t="s">
        <v>1523</v>
      </c>
      <c r="C104" s="26">
        <v>2037</v>
      </c>
    </row>
    <row r="105" spans="1:3" x14ac:dyDescent="0.3">
      <c r="A105" t="s">
        <v>217</v>
      </c>
      <c r="B105" t="s">
        <v>1524</v>
      </c>
      <c r="C105" s="26">
        <v>729</v>
      </c>
    </row>
    <row r="106" spans="1:3" x14ac:dyDescent="0.3">
      <c r="A106" t="s">
        <v>222</v>
      </c>
      <c r="B106" t="s">
        <v>1525</v>
      </c>
      <c r="C106" s="26">
        <v>92</v>
      </c>
    </row>
    <row r="107" spans="1:3" x14ac:dyDescent="0.3">
      <c r="A107" t="s">
        <v>228</v>
      </c>
      <c r="B107" t="s">
        <v>1526</v>
      </c>
      <c r="C107" s="26">
        <v>272</v>
      </c>
    </row>
    <row r="108" spans="1:3" x14ac:dyDescent="0.3">
      <c r="A108" t="s">
        <v>224</v>
      </c>
      <c r="B108" t="s">
        <v>1527</v>
      </c>
      <c r="C108" s="26">
        <v>368</v>
      </c>
    </row>
    <row r="109" spans="1:3" x14ac:dyDescent="0.3">
      <c r="A109" t="s">
        <v>226</v>
      </c>
      <c r="B109" t="s">
        <v>1528</v>
      </c>
      <c r="C109" s="26">
        <v>735</v>
      </c>
    </row>
    <row r="110" spans="1:3" x14ac:dyDescent="0.3">
      <c r="A110" t="s">
        <v>230</v>
      </c>
      <c r="B110" t="s">
        <v>1529</v>
      </c>
      <c r="C110" s="26">
        <v>271</v>
      </c>
    </row>
    <row r="111" spans="1:3" x14ac:dyDescent="0.3">
      <c r="A111" t="s">
        <v>232</v>
      </c>
      <c r="B111" t="s">
        <v>1530</v>
      </c>
      <c r="C111" s="26">
        <v>350</v>
      </c>
    </row>
    <row r="112" spans="1:3" x14ac:dyDescent="0.3">
      <c r="A112" t="s">
        <v>234</v>
      </c>
      <c r="B112" t="s">
        <v>1531</v>
      </c>
      <c r="C112" s="26">
        <v>365</v>
      </c>
    </row>
    <row r="113" spans="1:3" x14ac:dyDescent="0.3">
      <c r="A113" t="s">
        <v>236</v>
      </c>
      <c r="B113" t="s">
        <v>1532</v>
      </c>
      <c r="C113" s="26">
        <v>306</v>
      </c>
    </row>
    <row r="114" spans="1:3" x14ac:dyDescent="0.3">
      <c r="A114" t="s">
        <v>238</v>
      </c>
      <c r="B114" t="s">
        <v>1533</v>
      </c>
      <c r="C114" s="26">
        <v>1074</v>
      </c>
    </row>
    <row r="115" spans="1:3" x14ac:dyDescent="0.3">
      <c r="A115" t="s">
        <v>242</v>
      </c>
      <c r="B115" t="s">
        <v>1534</v>
      </c>
      <c r="C115" s="26">
        <v>317</v>
      </c>
    </row>
    <row r="116" spans="1:3" x14ac:dyDescent="0.3">
      <c r="A116" t="s">
        <v>240</v>
      </c>
      <c r="B116" t="s">
        <v>1535</v>
      </c>
      <c r="C116" s="26">
        <v>376</v>
      </c>
    </row>
    <row r="117" spans="1:3" x14ac:dyDescent="0.3">
      <c r="A117" t="s">
        <v>244</v>
      </c>
      <c r="B117" t="s">
        <v>1536</v>
      </c>
      <c r="C117" s="26">
        <v>965</v>
      </c>
    </row>
    <row r="118" spans="1:3" x14ac:dyDescent="0.3">
      <c r="A118" t="s">
        <v>249</v>
      </c>
      <c r="B118" t="s">
        <v>1537</v>
      </c>
      <c r="C118" s="26">
        <v>3030</v>
      </c>
    </row>
    <row r="119" spans="1:3" x14ac:dyDescent="0.3">
      <c r="A119" t="s">
        <v>251</v>
      </c>
      <c r="B119" t="s">
        <v>1538</v>
      </c>
      <c r="C119" s="26">
        <v>1366</v>
      </c>
    </row>
    <row r="120" spans="1:3" x14ac:dyDescent="0.3">
      <c r="A120" t="s">
        <v>253</v>
      </c>
      <c r="B120" t="s">
        <v>1539</v>
      </c>
      <c r="C120" s="26">
        <v>3620</v>
      </c>
    </row>
    <row r="121" spans="1:3" x14ac:dyDescent="0.3">
      <c r="A121" t="s">
        <v>257</v>
      </c>
      <c r="B121" t="s">
        <v>1540</v>
      </c>
      <c r="C121" s="26">
        <v>764</v>
      </c>
    </row>
    <row r="122" spans="1:3" x14ac:dyDescent="0.3">
      <c r="A122" t="s">
        <v>259</v>
      </c>
      <c r="B122" t="s">
        <v>1541</v>
      </c>
      <c r="C122" s="26">
        <v>1220</v>
      </c>
    </row>
    <row r="123" spans="1:3" x14ac:dyDescent="0.3">
      <c r="A123" t="s">
        <v>261</v>
      </c>
      <c r="B123" t="s">
        <v>1542</v>
      </c>
      <c r="C123" s="26">
        <v>939</v>
      </c>
    </row>
    <row r="124" spans="1:3" x14ac:dyDescent="0.3">
      <c r="A124" t="s">
        <v>263</v>
      </c>
      <c r="B124" t="s">
        <v>1543</v>
      </c>
      <c r="C124" s="26">
        <v>4413</v>
      </c>
    </row>
    <row r="125" spans="1:3" x14ac:dyDescent="0.3">
      <c r="A125" t="s">
        <v>247</v>
      </c>
      <c r="B125" t="s">
        <v>1544</v>
      </c>
      <c r="C125" s="26">
        <v>8625</v>
      </c>
    </row>
    <row r="126" spans="1:3" x14ac:dyDescent="0.3">
      <c r="A126" t="s">
        <v>269</v>
      </c>
      <c r="B126" t="s">
        <v>1545</v>
      </c>
      <c r="C126" s="26">
        <v>1517</v>
      </c>
    </row>
    <row r="127" spans="1:3" x14ac:dyDescent="0.3">
      <c r="A127" t="s">
        <v>265</v>
      </c>
      <c r="B127" t="s">
        <v>1546</v>
      </c>
      <c r="C127" s="26">
        <v>1921</v>
      </c>
    </row>
    <row r="128" spans="1:3" x14ac:dyDescent="0.3">
      <c r="A128" t="s">
        <v>267</v>
      </c>
      <c r="B128" t="s">
        <v>1547</v>
      </c>
      <c r="C128" s="26">
        <v>1109</v>
      </c>
    </row>
    <row r="129" spans="1:3" x14ac:dyDescent="0.3">
      <c r="A129" t="s">
        <v>271</v>
      </c>
      <c r="B129" t="s">
        <v>1548</v>
      </c>
      <c r="C129" s="26">
        <v>11234</v>
      </c>
    </row>
    <row r="130" spans="1:3" x14ac:dyDescent="0.3">
      <c r="A130" t="s">
        <v>255</v>
      </c>
      <c r="B130" t="s">
        <v>1549</v>
      </c>
      <c r="C130" s="26">
        <v>975</v>
      </c>
    </row>
    <row r="131" spans="1:3" x14ac:dyDescent="0.3">
      <c r="A131" t="s">
        <v>276</v>
      </c>
      <c r="B131" t="s">
        <v>1550</v>
      </c>
      <c r="C131" s="26">
        <v>1652</v>
      </c>
    </row>
    <row r="132" spans="1:3" x14ac:dyDescent="0.3">
      <c r="A132" t="s">
        <v>278</v>
      </c>
      <c r="B132" t="s">
        <v>1551</v>
      </c>
      <c r="C132" s="26">
        <v>2919</v>
      </c>
    </row>
    <row r="133" spans="1:3" x14ac:dyDescent="0.3">
      <c r="A133" t="s">
        <v>328</v>
      </c>
      <c r="B133" t="s">
        <v>1552</v>
      </c>
      <c r="C133" s="26">
        <v>10112</v>
      </c>
    </row>
    <row r="134" spans="1:3" x14ac:dyDescent="0.3">
      <c r="A134" t="s">
        <v>322</v>
      </c>
      <c r="B134" t="s">
        <v>1553</v>
      </c>
      <c r="C134" s="26">
        <v>3185</v>
      </c>
    </row>
    <row r="135" spans="1:3" x14ac:dyDescent="0.3">
      <c r="A135" t="s">
        <v>294</v>
      </c>
      <c r="B135" t="s">
        <v>1554</v>
      </c>
      <c r="C135" s="26">
        <v>1835</v>
      </c>
    </row>
    <row r="136" spans="1:3" x14ac:dyDescent="0.3">
      <c r="A136" t="s">
        <v>280</v>
      </c>
      <c r="B136" t="s">
        <v>1555</v>
      </c>
      <c r="C136" s="26">
        <v>41320</v>
      </c>
    </row>
    <row r="137" spans="1:3" x14ac:dyDescent="0.3">
      <c r="A137" t="s">
        <v>282</v>
      </c>
      <c r="B137" t="s">
        <v>1556</v>
      </c>
      <c r="C137" s="26">
        <v>2177</v>
      </c>
    </row>
    <row r="138" spans="1:3" x14ac:dyDescent="0.3">
      <c r="A138" t="s">
        <v>284</v>
      </c>
      <c r="B138" t="s">
        <v>1557</v>
      </c>
      <c r="C138" s="26">
        <v>2201</v>
      </c>
    </row>
    <row r="139" spans="1:3" x14ac:dyDescent="0.3">
      <c r="A139" t="s">
        <v>290</v>
      </c>
      <c r="B139" t="s">
        <v>1558</v>
      </c>
      <c r="C139" s="26">
        <v>1299</v>
      </c>
    </row>
    <row r="140" spans="1:3" x14ac:dyDescent="0.3">
      <c r="A140" t="s">
        <v>292</v>
      </c>
      <c r="B140" t="s">
        <v>1559</v>
      </c>
      <c r="C140" s="26">
        <v>1858</v>
      </c>
    </row>
    <row r="141" spans="1:3" x14ac:dyDescent="0.3">
      <c r="A141" t="s">
        <v>286</v>
      </c>
      <c r="B141" t="s">
        <v>1560</v>
      </c>
      <c r="C141" s="26">
        <v>1376</v>
      </c>
    </row>
    <row r="142" spans="1:3" x14ac:dyDescent="0.3">
      <c r="A142" t="s">
        <v>288</v>
      </c>
      <c r="B142" t="s">
        <v>1561</v>
      </c>
      <c r="C142" s="26">
        <v>4559</v>
      </c>
    </row>
    <row r="143" spans="1:3" x14ac:dyDescent="0.3">
      <c r="A143" t="s">
        <v>320</v>
      </c>
      <c r="B143" t="s">
        <v>1562</v>
      </c>
      <c r="C143" s="26">
        <v>1757</v>
      </c>
    </row>
    <row r="144" spans="1:3" x14ac:dyDescent="0.3">
      <c r="A144" t="s">
        <v>296</v>
      </c>
      <c r="B144" t="s">
        <v>1563</v>
      </c>
      <c r="C144" s="26">
        <v>1383</v>
      </c>
    </row>
    <row r="145" spans="1:3" x14ac:dyDescent="0.3">
      <c r="A145" t="s">
        <v>308</v>
      </c>
      <c r="B145" t="s">
        <v>1564</v>
      </c>
      <c r="C145" s="26">
        <v>2327</v>
      </c>
    </row>
    <row r="146" spans="1:3" x14ac:dyDescent="0.3">
      <c r="A146" t="s">
        <v>298</v>
      </c>
      <c r="B146" t="s">
        <v>1565</v>
      </c>
      <c r="C146" s="26">
        <v>2491</v>
      </c>
    </row>
    <row r="147" spans="1:3" x14ac:dyDescent="0.3">
      <c r="A147" t="s">
        <v>302</v>
      </c>
      <c r="B147" t="s">
        <v>1566</v>
      </c>
      <c r="C147" s="26">
        <v>2941</v>
      </c>
    </row>
    <row r="148" spans="1:3" x14ac:dyDescent="0.3">
      <c r="A148" t="s">
        <v>304</v>
      </c>
      <c r="B148" t="s">
        <v>1567</v>
      </c>
      <c r="C148" s="26">
        <v>3518</v>
      </c>
    </row>
    <row r="149" spans="1:3" x14ac:dyDescent="0.3">
      <c r="A149" t="s">
        <v>300</v>
      </c>
      <c r="B149" t="s">
        <v>1568</v>
      </c>
      <c r="C149" s="26">
        <v>4900</v>
      </c>
    </row>
    <row r="150" spans="1:3" x14ac:dyDescent="0.3">
      <c r="A150" t="s">
        <v>306</v>
      </c>
      <c r="B150" t="s">
        <v>1569</v>
      </c>
      <c r="C150" s="26">
        <v>906</v>
      </c>
    </row>
    <row r="151" spans="1:3" x14ac:dyDescent="0.3">
      <c r="A151" t="s">
        <v>312</v>
      </c>
      <c r="B151" t="s">
        <v>1570</v>
      </c>
      <c r="C151" s="26">
        <v>2393</v>
      </c>
    </row>
    <row r="152" spans="1:3" x14ac:dyDescent="0.3">
      <c r="A152" t="s">
        <v>314</v>
      </c>
      <c r="B152" t="s">
        <v>1571</v>
      </c>
      <c r="C152" s="26">
        <v>5767</v>
      </c>
    </row>
    <row r="153" spans="1:3" x14ac:dyDescent="0.3">
      <c r="A153" t="s">
        <v>274</v>
      </c>
      <c r="B153" t="s">
        <v>1572</v>
      </c>
      <c r="C153" s="26">
        <v>1458</v>
      </c>
    </row>
    <row r="154" spans="1:3" x14ac:dyDescent="0.3">
      <c r="A154" t="s">
        <v>316</v>
      </c>
      <c r="B154" t="s">
        <v>1573</v>
      </c>
      <c r="C154" s="26">
        <v>603</v>
      </c>
    </row>
    <row r="155" spans="1:3" x14ac:dyDescent="0.3">
      <c r="A155" t="s">
        <v>318</v>
      </c>
      <c r="B155" t="s">
        <v>1574</v>
      </c>
      <c r="C155" s="26">
        <v>4860</v>
      </c>
    </row>
    <row r="156" spans="1:3" x14ac:dyDescent="0.3">
      <c r="A156" t="s">
        <v>324</v>
      </c>
      <c r="B156" t="s">
        <v>1575</v>
      </c>
      <c r="C156" s="26">
        <v>1726</v>
      </c>
    </row>
    <row r="157" spans="1:3" x14ac:dyDescent="0.3">
      <c r="A157" t="s">
        <v>310</v>
      </c>
      <c r="B157" t="s">
        <v>1576</v>
      </c>
      <c r="C157" s="26">
        <v>7243</v>
      </c>
    </row>
    <row r="158" spans="1:3" x14ac:dyDescent="0.3">
      <c r="A158" t="s">
        <v>326</v>
      </c>
      <c r="B158" t="s">
        <v>1577</v>
      </c>
      <c r="C158" s="26">
        <v>6733</v>
      </c>
    </row>
    <row r="159" spans="1:3" x14ac:dyDescent="0.3">
      <c r="A159" t="s">
        <v>331</v>
      </c>
      <c r="B159" t="s">
        <v>1578</v>
      </c>
      <c r="C159" s="26">
        <v>268</v>
      </c>
    </row>
    <row r="160" spans="1:3" x14ac:dyDescent="0.3">
      <c r="A160" t="s">
        <v>333</v>
      </c>
      <c r="B160" t="s">
        <v>1579</v>
      </c>
      <c r="C160" s="26">
        <v>248</v>
      </c>
    </row>
    <row r="161" spans="1:3" x14ac:dyDescent="0.3">
      <c r="A161" t="s">
        <v>335</v>
      </c>
      <c r="B161" t="s">
        <v>1580</v>
      </c>
      <c r="C161" s="26">
        <v>163</v>
      </c>
    </row>
    <row r="162" spans="1:3" x14ac:dyDescent="0.3">
      <c r="A162" t="s">
        <v>339</v>
      </c>
      <c r="B162" t="s">
        <v>1581</v>
      </c>
      <c r="C162" s="26">
        <v>113</v>
      </c>
    </row>
    <row r="163" spans="1:3" x14ac:dyDescent="0.3">
      <c r="A163" t="s">
        <v>341</v>
      </c>
      <c r="B163" t="s">
        <v>1582</v>
      </c>
      <c r="C163" s="26">
        <v>692</v>
      </c>
    </row>
    <row r="164" spans="1:3" x14ac:dyDescent="0.3">
      <c r="A164" t="s">
        <v>343</v>
      </c>
      <c r="B164" t="s">
        <v>1583</v>
      </c>
      <c r="C164" s="26">
        <v>91</v>
      </c>
    </row>
    <row r="165" spans="1:3" x14ac:dyDescent="0.3">
      <c r="A165" t="s">
        <v>337</v>
      </c>
      <c r="B165" t="s">
        <v>1584</v>
      </c>
      <c r="C165" s="26">
        <v>649</v>
      </c>
    </row>
    <row r="166" spans="1:3" x14ac:dyDescent="0.3">
      <c r="A166" t="s">
        <v>345</v>
      </c>
      <c r="B166" t="s">
        <v>1585</v>
      </c>
      <c r="C166" s="26">
        <v>193</v>
      </c>
    </row>
    <row r="167" spans="1:3" x14ac:dyDescent="0.3">
      <c r="A167" t="s">
        <v>347</v>
      </c>
      <c r="B167" t="s">
        <v>1586</v>
      </c>
      <c r="C167" s="26">
        <v>805</v>
      </c>
    </row>
    <row r="168" spans="1:3" x14ac:dyDescent="0.3">
      <c r="A168" t="s">
        <v>349</v>
      </c>
      <c r="B168" t="s">
        <v>1587</v>
      </c>
      <c r="C168" s="26">
        <v>233</v>
      </c>
    </row>
    <row r="169" spans="1:3" x14ac:dyDescent="0.3">
      <c r="A169" t="s">
        <v>351</v>
      </c>
      <c r="B169" t="s">
        <v>1588</v>
      </c>
      <c r="C169" s="26">
        <v>250</v>
      </c>
    </row>
    <row r="170" spans="1:3" x14ac:dyDescent="0.3">
      <c r="A170" t="s">
        <v>366</v>
      </c>
      <c r="B170" t="s">
        <v>1589</v>
      </c>
      <c r="C170" s="26">
        <v>760</v>
      </c>
    </row>
    <row r="171" spans="1:3" x14ac:dyDescent="0.3">
      <c r="A171" t="s">
        <v>356</v>
      </c>
      <c r="B171" t="s">
        <v>1590</v>
      </c>
      <c r="C171" s="26">
        <v>504</v>
      </c>
    </row>
    <row r="172" spans="1:3" x14ac:dyDescent="0.3">
      <c r="A172" t="s">
        <v>360</v>
      </c>
      <c r="B172" t="s">
        <v>1591</v>
      </c>
      <c r="C172" s="26">
        <v>1505</v>
      </c>
    </row>
    <row r="173" spans="1:3" x14ac:dyDescent="0.3">
      <c r="A173" t="s">
        <v>362</v>
      </c>
      <c r="B173" t="s">
        <v>1592</v>
      </c>
      <c r="C173" s="26">
        <v>1254</v>
      </c>
    </row>
    <row r="174" spans="1:3" x14ac:dyDescent="0.3">
      <c r="A174" t="s">
        <v>358</v>
      </c>
      <c r="B174" t="s">
        <v>1593</v>
      </c>
      <c r="C174" s="26">
        <v>2242</v>
      </c>
    </row>
    <row r="175" spans="1:3" x14ac:dyDescent="0.3">
      <c r="A175" t="s">
        <v>354</v>
      </c>
      <c r="B175" t="s">
        <v>1594</v>
      </c>
      <c r="C175" s="26">
        <v>750</v>
      </c>
    </row>
    <row r="176" spans="1:3" x14ac:dyDescent="0.3">
      <c r="A176" t="s">
        <v>364</v>
      </c>
      <c r="B176" t="s">
        <v>1595</v>
      </c>
      <c r="C176" s="26">
        <v>261</v>
      </c>
    </row>
    <row r="177" spans="1:3" x14ac:dyDescent="0.3">
      <c r="A177" t="s">
        <v>379</v>
      </c>
      <c r="B177" t="s">
        <v>1596</v>
      </c>
      <c r="C177" s="26">
        <v>138</v>
      </c>
    </row>
    <row r="178" spans="1:3" x14ac:dyDescent="0.3">
      <c r="A178" t="s">
        <v>371</v>
      </c>
      <c r="B178" t="s">
        <v>1597</v>
      </c>
      <c r="C178" s="26">
        <v>2774</v>
      </c>
    </row>
    <row r="179" spans="1:3" x14ac:dyDescent="0.3">
      <c r="A179" t="s">
        <v>373</v>
      </c>
      <c r="B179" t="s">
        <v>1598</v>
      </c>
      <c r="C179" s="26">
        <v>1741</v>
      </c>
    </row>
    <row r="180" spans="1:3" x14ac:dyDescent="0.3">
      <c r="A180" t="s">
        <v>375</v>
      </c>
      <c r="B180" t="s">
        <v>1599</v>
      </c>
      <c r="C180" s="26">
        <v>880</v>
      </c>
    </row>
    <row r="181" spans="1:3" x14ac:dyDescent="0.3">
      <c r="A181" t="s">
        <v>377</v>
      </c>
      <c r="B181" t="s">
        <v>1600</v>
      </c>
      <c r="C181" s="26">
        <v>443</v>
      </c>
    </row>
    <row r="182" spans="1:3" x14ac:dyDescent="0.3">
      <c r="A182" t="s">
        <v>369</v>
      </c>
      <c r="B182" t="s">
        <v>1601</v>
      </c>
      <c r="C182" s="26">
        <v>1749</v>
      </c>
    </row>
    <row r="183" spans="1:3" x14ac:dyDescent="0.3">
      <c r="A183" t="s">
        <v>382</v>
      </c>
      <c r="B183" t="s">
        <v>1602</v>
      </c>
      <c r="C183" s="26">
        <v>859</v>
      </c>
    </row>
    <row r="184" spans="1:3" x14ac:dyDescent="0.3">
      <c r="A184" t="s">
        <v>384</v>
      </c>
      <c r="B184" t="s">
        <v>1603</v>
      </c>
      <c r="C184" s="26">
        <v>2270</v>
      </c>
    </row>
    <row r="185" spans="1:3" x14ac:dyDescent="0.3">
      <c r="A185" t="s">
        <v>386</v>
      </c>
      <c r="B185" t="s">
        <v>1604</v>
      </c>
      <c r="C185" s="26">
        <v>981</v>
      </c>
    </row>
    <row r="186" spans="1:3" x14ac:dyDescent="0.3">
      <c r="A186" t="s">
        <v>388</v>
      </c>
      <c r="B186" t="s">
        <v>1605</v>
      </c>
      <c r="C186" s="26">
        <v>420</v>
      </c>
    </row>
    <row r="187" spans="1:3" x14ac:dyDescent="0.3">
      <c r="A187" t="s">
        <v>390</v>
      </c>
      <c r="B187" t="s">
        <v>1606</v>
      </c>
      <c r="C187" s="26">
        <v>1260</v>
      </c>
    </row>
    <row r="188" spans="1:3" x14ac:dyDescent="0.3">
      <c r="A188" t="s">
        <v>392</v>
      </c>
      <c r="B188" t="s">
        <v>1607</v>
      </c>
      <c r="C188" s="26">
        <v>831</v>
      </c>
    </row>
    <row r="189" spans="1:3" x14ac:dyDescent="0.3">
      <c r="A189" t="s">
        <v>394</v>
      </c>
      <c r="B189" t="s">
        <v>1608</v>
      </c>
      <c r="C189" s="26">
        <v>685</v>
      </c>
    </row>
    <row r="190" spans="1:3" x14ac:dyDescent="0.3">
      <c r="A190" t="s">
        <v>396</v>
      </c>
      <c r="B190" t="s">
        <v>1609</v>
      </c>
      <c r="C190" s="26">
        <v>916</v>
      </c>
    </row>
    <row r="191" spans="1:3" x14ac:dyDescent="0.3">
      <c r="A191" t="s">
        <v>399</v>
      </c>
      <c r="B191" t="s">
        <v>1610</v>
      </c>
      <c r="C191" s="26">
        <v>1230</v>
      </c>
    </row>
    <row r="192" spans="1:3" x14ac:dyDescent="0.3">
      <c r="A192" t="s">
        <v>401</v>
      </c>
      <c r="B192" t="s">
        <v>1611</v>
      </c>
      <c r="C192" s="26">
        <v>1572</v>
      </c>
    </row>
    <row r="193" spans="1:3" x14ac:dyDescent="0.3">
      <c r="A193" t="s">
        <v>403</v>
      </c>
      <c r="B193" t="s">
        <v>1612</v>
      </c>
      <c r="C193" s="26">
        <v>1376</v>
      </c>
    </row>
    <row r="194" spans="1:3" x14ac:dyDescent="0.3">
      <c r="A194" t="s">
        <v>405</v>
      </c>
      <c r="B194" t="s">
        <v>1613</v>
      </c>
      <c r="C194" s="26">
        <v>1177</v>
      </c>
    </row>
    <row r="195" spans="1:3" x14ac:dyDescent="0.3">
      <c r="A195" t="s">
        <v>407</v>
      </c>
      <c r="B195" t="s">
        <v>1614</v>
      </c>
      <c r="C195" s="26">
        <v>345</v>
      </c>
    </row>
    <row r="196" spans="1:3" x14ac:dyDescent="0.3">
      <c r="A196" t="s">
        <v>409</v>
      </c>
      <c r="B196" t="s">
        <v>1615</v>
      </c>
      <c r="C196" s="26">
        <v>308</v>
      </c>
    </row>
    <row r="197" spans="1:3" x14ac:dyDescent="0.3">
      <c r="A197" t="s">
        <v>412</v>
      </c>
      <c r="B197" t="s">
        <v>1616</v>
      </c>
      <c r="C197" s="26">
        <v>107</v>
      </c>
    </row>
    <row r="198" spans="1:3" x14ac:dyDescent="0.3">
      <c r="A198" t="s">
        <v>414</v>
      </c>
      <c r="B198" t="s">
        <v>1617</v>
      </c>
      <c r="C198" s="26">
        <v>91</v>
      </c>
    </row>
    <row r="199" spans="1:3" x14ac:dyDescent="0.3">
      <c r="A199" t="s">
        <v>416</v>
      </c>
      <c r="B199" t="s">
        <v>1618</v>
      </c>
      <c r="C199" s="26">
        <v>56</v>
      </c>
    </row>
    <row r="200" spans="1:3" x14ac:dyDescent="0.3">
      <c r="A200" t="s">
        <v>418</v>
      </c>
      <c r="B200" t="s">
        <v>1619</v>
      </c>
      <c r="C200" s="26">
        <v>150</v>
      </c>
    </row>
    <row r="201" spans="1:3" x14ac:dyDescent="0.3">
      <c r="A201" t="s">
        <v>437</v>
      </c>
      <c r="B201" t="s">
        <v>1620</v>
      </c>
      <c r="C201" s="26">
        <v>701</v>
      </c>
    </row>
    <row r="202" spans="1:3" x14ac:dyDescent="0.3">
      <c r="A202" t="s">
        <v>423</v>
      </c>
      <c r="B202" t="s">
        <v>1621</v>
      </c>
      <c r="C202" s="26">
        <v>961</v>
      </c>
    </row>
    <row r="203" spans="1:3" x14ac:dyDescent="0.3">
      <c r="A203" t="s">
        <v>425</v>
      </c>
      <c r="B203" t="s">
        <v>1622</v>
      </c>
      <c r="C203" s="26">
        <v>1188</v>
      </c>
    </row>
    <row r="204" spans="1:3" x14ac:dyDescent="0.3">
      <c r="A204" t="s">
        <v>427</v>
      </c>
      <c r="B204" t="s">
        <v>1623</v>
      </c>
      <c r="C204" s="26">
        <v>1084</v>
      </c>
    </row>
    <row r="205" spans="1:3" x14ac:dyDescent="0.3">
      <c r="A205" t="s">
        <v>421</v>
      </c>
      <c r="B205" t="s">
        <v>1624</v>
      </c>
      <c r="C205" s="26">
        <v>880</v>
      </c>
    </row>
    <row r="206" spans="1:3" x14ac:dyDescent="0.3">
      <c r="A206" t="s">
        <v>431</v>
      </c>
      <c r="B206" t="s">
        <v>1625</v>
      </c>
      <c r="C206" s="26">
        <v>569</v>
      </c>
    </row>
    <row r="207" spans="1:3" x14ac:dyDescent="0.3">
      <c r="A207" t="s">
        <v>435</v>
      </c>
      <c r="B207" t="s">
        <v>1626</v>
      </c>
      <c r="C207" s="26">
        <v>185</v>
      </c>
    </row>
    <row r="208" spans="1:3" x14ac:dyDescent="0.3">
      <c r="A208" t="s">
        <v>433</v>
      </c>
      <c r="B208" t="s">
        <v>1627</v>
      </c>
      <c r="C208" s="26">
        <v>264</v>
      </c>
    </row>
    <row r="209" spans="1:3" x14ac:dyDescent="0.3">
      <c r="A209" t="s">
        <v>429</v>
      </c>
      <c r="B209" t="s">
        <v>1628</v>
      </c>
      <c r="C209" s="26">
        <v>1076</v>
      </c>
    </row>
    <row r="210" spans="1:3" x14ac:dyDescent="0.3">
      <c r="A210" t="s">
        <v>2118</v>
      </c>
      <c r="B210" t="s">
        <v>2119</v>
      </c>
      <c r="C210" s="26">
        <v>2281</v>
      </c>
    </row>
    <row r="211" spans="1:3" x14ac:dyDescent="0.3">
      <c r="A211" t="s">
        <v>456</v>
      </c>
      <c r="B211" t="s">
        <v>1629</v>
      </c>
      <c r="C211" s="26">
        <v>1883</v>
      </c>
    </row>
    <row r="212" spans="1:3" x14ac:dyDescent="0.3">
      <c r="A212" t="s">
        <v>440</v>
      </c>
      <c r="B212" t="s">
        <v>1630</v>
      </c>
      <c r="C212" s="26">
        <v>551</v>
      </c>
    </row>
    <row r="213" spans="1:3" x14ac:dyDescent="0.3">
      <c r="A213" t="s">
        <v>448</v>
      </c>
      <c r="B213" t="s">
        <v>1631</v>
      </c>
      <c r="C213" s="26">
        <v>4025</v>
      </c>
    </row>
    <row r="214" spans="1:3" x14ac:dyDescent="0.3">
      <c r="A214" t="s">
        <v>446</v>
      </c>
      <c r="B214" t="s">
        <v>1632</v>
      </c>
      <c r="C214" s="26">
        <v>1487</v>
      </c>
    </row>
    <row r="215" spans="1:3" x14ac:dyDescent="0.3">
      <c r="A215" t="s">
        <v>458</v>
      </c>
      <c r="B215" t="s">
        <v>1633</v>
      </c>
      <c r="C215" s="26">
        <v>969</v>
      </c>
    </row>
    <row r="216" spans="1:3" x14ac:dyDescent="0.3">
      <c r="A216" t="s">
        <v>442</v>
      </c>
      <c r="B216" t="s">
        <v>1634</v>
      </c>
      <c r="C216" s="26">
        <v>474</v>
      </c>
    </row>
    <row r="217" spans="1:3" x14ac:dyDescent="0.3">
      <c r="A217" t="s">
        <v>454</v>
      </c>
      <c r="B217" t="s">
        <v>1635</v>
      </c>
      <c r="C217" s="26">
        <v>452</v>
      </c>
    </row>
    <row r="218" spans="1:3" x14ac:dyDescent="0.3">
      <c r="A218" t="s">
        <v>452</v>
      </c>
      <c r="B218" t="s">
        <v>1636</v>
      </c>
      <c r="C218" s="26">
        <v>349</v>
      </c>
    </row>
    <row r="219" spans="1:3" x14ac:dyDescent="0.3">
      <c r="A219" t="s">
        <v>450</v>
      </c>
      <c r="B219" t="s">
        <v>1637</v>
      </c>
      <c r="C219" s="26">
        <v>526</v>
      </c>
    </row>
    <row r="220" spans="1:3" x14ac:dyDescent="0.3">
      <c r="A220" t="s">
        <v>460</v>
      </c>
      <c r="B220" t="s">
        <v>1638</v>
      </c>
      <c r="C220" s="26">
        <v>3844</v>
      </c>
    </row>
    <row r="221" spans="1:3" x14ac:dyDescent="0.3">
      <c r="A221" t="s">
        <v>444</v>
      </c>
      <c r="B221" t="s">
        <v>1639</v>
      </c>
      <c r="C221" s="26">
        <v>3257</v>
      </c>
    </row>
    <row r="222" spans="1:3" x14ac:dyDescent="0.3">
      <c r="A222" t="s">
        <v>465</v>
      </c>
      <c r="B222" t="s">
        <v>1640</v>
      </c>
      <c r="C222" s="26">
        <v>427</v>
      </c>
    </row>
    <row r="223" spans="1:3" x14ac:dyDescent="0.3">
      <c r="A223" t="s">
        <v>467</v>
      </c>
      <c r="B223" t="s">
        <v>1641</v>
      </c>
      <c r="C223" s="26">
        <v>396</v>
      </c>
    </row>
    <row r="224" spans="1:3" x14ac:dyDescent="0.3">
      <c r="A224" t="s">
        <v>469</v>
      </c>
      <c r="B224" t="s">
        <v>1642</v>
      </c>
      <c r="C224" s="26">
        <v>1334</v>
      </c>
    </row>
    <row r="225" spans="1:3" x14ac:dyDescent="0.3">
      <c r="A225" t="s">
        <v>471</v>
      </c>
      <c r="B225" t="s">
        <v>1643</v>
      </c>
      <c r="C225" s="26">
        <v>1046</v>
      </c>
    </row>
    <row r="226" spans="1:3" x14ac:dyDescent="0.3">
      <c r="A226" t="s">
        <v>463</v>
      </c>
      <c r="B226" t="s">
        <v>1644</v>
      </c>
      <c r="C226" s="26">
        <v>837</v>
      </c>
    </row>
    <row r="227" spans="1:3" x14ac:dyDescent="0.3">
      <c r="A227" t="s">
        <v>474</v>
      </c>
      <c r="B227" t="s">
        <v>1645</v>
      </c>
      <c r="C227" s="26">
        <v>1003</v>
      </c>
    </row>
    <row r="228" spans="1:3" x14ac:dyDescent="0.3">
      <c r="A228" t="s">
        <v>476</v>
      </c>
      <c r="B228" t="s">
        <v>1646</v>
      </c>
      <c r="C228" s="26">
        <v>795</v>
      </c>
    </row>
    <row r="229" spans="1:3" x14ac:dyDescent="0.3">
      <c r="A229" t="s">
        <v>482</v>
      </c>
      <c r="B229" t="s">
        <v>1647</v>
      </c>
      <c r="C229" s="26">
        <v>913</v>
      </c>
    </row>
    <row r="230" spans="1:3" x14ac:dyDescent="0.3">
      <c r="A230" t="s">
        <v>484</v>
      </c>
      <c r="B230" t="s">
        <v>1648</v>
      </c>
      <c r="C230" s="26">
        <v>1602</v>
      </c>
    </row>
    <row r="231" spans="1:3" x14ac:dyDescent="0.3">
      <c r="A231" t="s">
        <v>486</v>
      </c>
      <c r="B231" t="s">
        <v>1649</v>
      </c>
      <c r="C231" s="26">
        <v>531</v>
      </c>
    </row>
    <row r="232" spans="1:3" x14ac:dyDescent="0.3">
      <c r="A232" t="s">
        <v>480</v>
      </c>
      <c r="B232" t="s">
        <v>1650</v>
      </c>
      <c r="C232" s="26">
        <v>1546</v>
      </c>
    </row>
    <row r="233" spans="1:3" x14ac:dyDescent="0.3">
      <c r="A233" t="s">
        <v>478</v>
      </c>
      <c r="B233" t="s">
        <v>1651</v>
      </c>
      <c r="C233" s="26">
        <v>697</v>
      </c>
    </row>
    <row r="234" spans="1:3" x14ac:dyDescent="0.3">
      <c r="A234" t="s">
        <v>488</v>
      </c>
      <c r="B234" t="s">
        <v>1652</v>
      </c>
      <c r="C234" s="26">
        <v>702</v>
      </c>
    </row>
    <row r="235" spans="1:3" x14ac:dyDescent="0.3">
      <c r="A235" t="s">
        <v>491</v>
      </c>
      <c r="B235" t="s">
        <v>1653</v>
      </c>
      <c r="C235" s="26">
        <v>226</v>
      </c>
    </row>
    <row r="236" spans="1:3" x14ac:dyDescent="0.3">
      <c r="A236" t="s">
        <v>495</v>
      </c>
      <c r="B236" t="s">
        <v>1654</v>
      </c>
      <c r="C236" s="26">
        <v>1480</v>
      </c>
    </row>
    <row r="237" spans="1:3" x14ac:dyDescent="0.3">
      <c r="A237" t="s">
        <v>499</v>
      </c>
      <c r="B237" t="s">
        <v>1655</v>
      </c>
      <c r="C237" s="26">
        <v>403</v>
      </c>
    </row>
    <row r="238" spans="1:3" x14ac:dyDescent="0.3">
      <c r="A238" t="s">
        <v>505</v>
      </c>
      <c r="B238" t="s">
        <v>1656</v>
      </c>
      <c r="C238" s="26">
        <v>658</v>
      </c>
    </row>
    <row r="239" spans="1:3" x14ac:dyDescent="0.3">
      <c r="A239" t="s">
        <v>501</v>
      </c>
      <c r="B239" t="s">
        <v>1657</v>
      </c>
      <c r="C239" s="26">
        <v>555</v>
      </c>
    </row>
    <row r="240" spans="1:3" x14ac:dyDescent="0.3">
      <c r="A240" t="s">
        <v>493</v>
      </c>
      <c r="B240" t="s">
        <v>1658</v>
      </c>
      <c r="C240" s="26">
        <v>1496</v>
      </c>
    </row>
    <row r="241" spans="1:3" x14ac:dyDescent="0.3">
      <c r="A241" t="s">
        <v>503</v>
      </c>
      <c r="B241" t="s">
        <v>1659</v>
      </c>
      <c r="C241" s="26">
        <v>476</v>
      </c>
    </row>
    <row r="242" spans="1:3" x14ac:dyDescent="0.3">
      <c r="A242" t="s">
        <v>507</v>
      </c>
      <c r="B242" t="s">
        <v>1660</v>
      </c>
      <c r="C242" s="26">
        <v>2179</v>
      </c>
    </row>
    <row r="243" spans="1:3" x14ac:dyDescent="0.3">
      <c r="A243" t="s">
        <v>509</v>
      </c>
      <c r="B243" t="s">
        <v>1661</v>
      </c>
      <c r="C243" s="26">
        <v>403</v>
      </c>
    </row>
    <row r="244" spans="1:3" x14ac:dyDescent="0.3">
      <c r="A244" t="s">
        <v>497</v>
      </c>
      <c r="B244" t="s">
        <v>1662</v>
      </c>
      <c r="C244" s="26">
        <v>1937</v>
      </c>
    </row>
    <row r="245" spans="1:3" x14ac:dyDescent="0.3">
      <c r="A245" t="s">
        <v>512</v>
      </c>
      <c r="B245" t="s">
        <v>1663</v>
      </c>
      <c r="C245" s="26">
        <v>3559</v>
      </c>
    </row>
    <row r="246" spans="1:3" x14ac:dyDescent="0.3">
      <c r="A246" t="s">
        <v>524</v>
      </c>
      <c r="B246" t="s">
        <v>1664</v>
      </c>
      <c r="C246" s="26">
        <v>4124</v>
      </c>
    </row>
    <row r="247" spans="1:3" x14ac:dyDescent="0.3">
      <c r="A247" t="s">
        <v>526</v>
      </c>
      <c r="B247" t="s">
        <v>1665</v>
      </c>
      <c r="C247" s="26">
        <v>11033</v>
      </c>
    </row>
    <row r="248" spans="1:3" x14ac:dyDescent="0.3">
      <c r="A248" t="s">
        <v>518</v>
      </c>
      <c r="B248" t="s">
        <v>1666</v>
      </c>
      <c r="C248" s="26">
        <v>3013</v>
      </c>
    </row>
    <row r="249" spans="1:3" x14ac:dyDescent="0.3">
      <c r="A249" t="s">
        <v>544</v>
      </c>
      <c r="B249" t="s">
        <v>1667</v>
      </c>
      <c r="C249" s="26">
        <v>3592</v>
      </c>
    </row>
    <row r="250" spans="1:3" x14ac:dyDescent="0.3">
      <c r="A250" t="s">
        <v>530</v>
      </c>
      <c r="B250" t="s">
        <v>1668</v>
      </c>
      <c r="C250" s="26">
        <v>2272</v>
      </c>
    </row>
    <row r="251" spans="1:3" x14ac:dyDescent="0.3">
      <c r="A251" t="s">
        <v>540</v>
      </c>
      <c r="B251" t="s">
        <v>1669</v>
      </c>
      <c r="C251" s="26">
        <v>3665</v>
      </c>
    </row>
    <row r="252" spans="1:3" x14ac:dyDescent="0.3">
      <c r="A252" t="s">
        <v>528</v>
      </c>
      <c r="B252" t="s">
        <v>1670</v>
      </c>
      <c r="C252" s="26">
        <v>4397</v>
      </c>
    </row>
    <row r="253" spans="1:3" x14ac:dyDescent="0.3">
      <c r="A253" t="s">
        <v>532</v>
      </c>
      <c r="B253" t="s">
        <v>1671</v>
      </c>
      <c r="C253" s="26">
        <v>4466</v>
      </c>
    </row>
    <row r="254" spans="1:3" x14ac:dyDescent="0.3">
      <c r="A254" t="s">
        <v>522</v>
      </c>
      <c r="B254" t="s">
        <v>1672</v>
      </c>
      <c r="C254" s="26">
        <v>6067</v>
      </c>
    </row>
    <row r="255" spans="1:3" x14ac:dyDescent="0.3">
      <c r="A255" t="s">
        <v>520</v>
      </c>
      <c r="B255" t="s">
        <v>1673</v>
      </c>
      <c r="C255" s="26">
        <v>982</v>
      </c>
    </row>
    <row r="256" spans="1:3" x14ac:dyDescent="0.3">
      <c r="A256" t="s">
        <v>534</v>
      </c>
      <c r="B256" t="s">
        <v>1674</v>
      </c>
      <c r="C256" s="26">
        <v>5824</v>
      </c>
    </row>
    <row r="257" spans="1:3" x14ac:dyDescent="0.3">
      <c r="A257" t="s">
        <v>516</v>
      </c>
      <c r="B257" t="s">
        <v>1675</v>
      </c>
      <c r="C257" s="26">
        <v>3937</v>
      </c>
    </row>
    <row r="258" spans="1:3" x14ac:dyDescent="0.3">
      <c r="A258" t="s">
        <v>536</v>
      </c>
      <c r="B258" t="s">
        <v>1676</v>
      </c>
      <c r="C258" s="26">
        <v>32813</v>
      </c>
    </row>
    <row r="259" spans="1:3" x14ac:dyDescent="0.3">
      <c r="A259" t="s">
        <v>538</v>
      </c>
      <c r="B259" t="s">
        <v>1677</v>
      </c>
      <c r="C259" s="26">
        <v>5328</v>
      </c>
    </row>
    <row r="260" spans="1:3" x14ac:dyDescent="0.3">
      <c r="A260" t="s">
        <v>514</v>
      </c>
      <c r="B260" t="s">
        <v>1678</v>
      </c>
      <c r="C260" s="26">
        <v>3413</v>
      </c>
    </row>
    <row r="261" spans="1:3" x14ac:dyDescent="0.3">
      <c r="A261" t="s">
        <v>542</v>
      </c>
      <c r="B261" t="s">
        <v>1679</v>
      </c>
      <c r="C261" s="26">
        <v>8464</v>
      </c>
    </row>
    <row r="262" spans="1:3" x14ac:dyDescent="0.3">
      <c r="A262" t="s">
        <v>546</v>
      </c>
      <c r="B262" t="s">
        <v>1680</v>
      </c>
      <c r="C262" s="26">
        <v>693</v>
      </c>
    </row>
    <row r="263" spans="1:3" x14ac:dyDescent="0.3">
      <c r="A263" t="s">
        <v>549</v>
      </c>
      <c r="B263" t="s">
        <v>1681</v>
      </c>
      <c r="C263" s="26">
        <v>3675</v>
      </c>
    </row>
    <row r="264" spans="1:3" x14ac:dyDescent="0.3">
      <c r="A264" t="s">
        <v>551</v>
      </c>
      <c r="B264" t="s">
        <v>1682</v>
      </c>
      <c r="C264" s="26">
        <v>942</v>
      </c>
    </row>
    <row r="265" spans="1:3" x14ac:dyDescent="0.3">
      <c r="A265" t="s">
        <v>553</v>
      </c>
      <c r="B265" t="s">
        <v>1683</v>
      </c>
      <c r="C265" s="26">
        <v>1346</v>
      </c>
    </row>
    <row r="266" spans="1:3" x14ac:dyDescent="0.3">
      <c r="A266" t="s">
        <v>555</v>
      </c>
      <c r="B266" t="s">
        <v>1684</v>
      </c>
      <c r="C266" s="26">
        <v>773</v>
      </c>
    </row>
    <row r="267" spans="1:3" x14ac:dyDescent="0.3">
      <c r="A267" t="s">
        <v>2120</v>
      </c>
      <c r="B267" t="s">
        <v>2121</v>
      </c>
      <c r="C267" s="26">
        <v>728</v>
      </c>
    </row>
    <row r="268" spans="1:3" x14ac:dyDescent="0.3">
      <c r="A268" t="s">
        <v>587</v>
      </c>
      <c r="B268" t="s">
        <v>1686</v>
      </c>
      <c r="C268" s="26">
        <v>3326</v>
      </c>
    </row>
    <row r="269" spans="1:3" x14ac:dyDescent="0.3">
      <c r="A269" t="s">
        <v>591</v>
      </c>
      <c r="B269" t="s">
        <v>1687</v>
      </c>
      <c r="C269" s="26">
        <v>9141</v>
      </c>
    </row>
    <row r="270" spans="1:3" x14ac:dyDescent="0.3">
      <c r="A270" t="s">
        <v>655</v>
      </c>
      <c r="B270" t="s">
        <v>1688</v>
      </c>
      <c r="C270" s="26">
        <v>7073</v>
      </c>
    </row>
    <row r="271" spans="1:3" x14ac:dyDescent="0.3">
      <c r="A271" t="s">
        <v>569</v>
      </c>
      <c r="B271" t="s">
        <v>1689</v>
      </c>
      <c r="C271" s="26">
        <v>7121</v>
      </c>
    </row>
    <row r="272" spans="1:3" x14ac:dyDescent="0.3">
      <c r="A272" t="s">
        <v>627</v>
      </c>
      <c r="B272" t="s">
        <v>1690</v>
      </c>
      <c r="C272" s="26">
        <v>2122</v>
      </c>
    </row>
    <row r="273" spans="1:3" x14ac:dyDescent="0.3">
      <c r="A273" t="s">
        <v>607</v>
      </c>
      <c r="B273" t="s">
        <v>1691</v>
      </c>
      <c r="C273" s="26">
        <v>7295</v>
      </c>
    </row>
    <row r="274" spans="1:3" x14ac:dyDescent="0.3">
      <c r="A274" t="s">
        <v>649</v>
      </c>
      <c r="B274" t="s">
        <v>1692</v>
      </c>
      <c r="C274" s="26">
        <v>2307</v>
      </c>
    </row>
    <row r="275" spans="1:3" x14ac:dyDescent="0.3">
      <c r="A275" t="s">
        <v>561</v>
      </c>
      <c r="B275" t="s">
        <v>1693</v>
      </c>
      <c r="C275" s="26">
        <v>999</v>
      </c>
    </row>
    <row r="276" spans="1:3" x14ac:dyDescent="0.3">
      <c r="A276" t="s">
        <v>645</v>
      </c>
      <c r="B276" t="s">
        <v>1694</v>
      </c>
      <c r="C276" s="26">
        <v>3695</v>
      </c>
    </row>
    <row r="277" spans="1:3" x14ac:dyDescent="0.3">
      <c r="A277" t="s">
        <v>583</v>
      </c>
      <c r="B277" t="s">
        <v>1695</v>
      </c>
      <c r="C277" s="26">
        <v>7048</v>
      </c>
    </row>
    <row r="278" spans="1:3" x14ac:dyDescent="0.3">
      <c r="A278" t="s">
        <v>559</v>
      </c>
      <c r="B278" t="s">
        <v>1696</v>
      </c>
      <c r="C278" s="26">
        <v>4848</v>
      </c>
    </row>
    <row r="279" spans="1:3" x14ac:dyDescent="0.3">
      <c r="A279" t="s">
        <v>633</v>
      </c>
      <c r="B279" t="s">
        <v>1697</v>
      </c>
      <c r="C279" s="26">
        <v>5609</v>
      </c>
    </row>
    <row r="280" spans="1:3" x14ac:dyDescent="0.3">
      <c r="A280" t="s">
        <v>615</v>
      </c>
      <c r="B280" t="s">
        <v>1698</v>
      </c>
      <c r="C280" s="26">
        <v>1722</v>
      </c>
    </row>
    <row r="281" spans="1:3" x14ac:dyDescent="0.3">
      <c r="A281" t="s">
        <v>657</v>
      </c>
      <c r="B281" t="s">
        <v>1699</v>
      </c>
      <c r="C281" s="26">
        <v>2138</v>
      </c>
    </row>
    <row r="282" spans="1:3" x14ac:dyDescent="0.3">
      <c r="A282" t="s">
        <v>595</v>
      </c>
      <c r="B282" t="s">
        <v>1700</v>
      </c>
      <c r="C282" s="26">
        <v>2963</v>
      </c>
    </row>
    <row r="283" spans="1:3" x14ac:dyDescent="0.3">
      <c r="A283" t="s">
        <v>605</v>
      </c>
      <c r="B283" t="s">
        <v>1701</v>
      </c>
      <c r="C283" s="26">
        <v>2715</v>
      </c>
    </row>
    <row r="284" spans="1:3" x14ac:dyDescent="0.3">
      <c r="A284" t="s">
        <v>575</v>
      </c>
      <c r="B284" t="s">
        <v>1702</v>
      </c>
      <c r="C284" s="26">
        <v>3636</v>
      </c>
    </row>
    <row r="285" spans="1:3" x14ac:dyDescent="0.3">
      <c r="A285" t="s">
        <v>581</v>
      </c>
      <c r="B285" t="s">
        <v>1703</v>
      </c>
      <c r="C285" s="26">
        <v>1851</v>
      </c>
    </row>
    <row r="286" spans="1:3" x14ac:dyDescent="0.3">
      <c r="A286" t="s">
        <v>585</v>
      </c>
      <c r="B286" t="s">
        <v>1704</v>
      </c>
      <c r="C286" s="26">
        <v>3837</v>
      </c>
    </row>
    <row r="287" spans="1:3" x14ac:dyDescent="0.3">
      <c r="A287" t="s">
        <v>571</v>
      </c>
      <c r="B287" t="s">
        <v>1705</v>
      </c>
      <c r="C287" s="26">
        <v>1184</v>
      </c>
    </row>
    <row r="288" spans="1:3" x14ac:dyDescent="0.3">
      <c r="A288" t="s">
        <v>613</v>
      </c>
      <c r="B288" t="s">
        <v>1706</v>
      </c>
      <c r="C288" s="26">
        <v>2829</v>
      </c>
    </row>
    <row r="289" spans="1:3" x14ac:dyDescent="0.3">
      <c r="A289" t="s">
        <v>643</v>
      </c>
      <c r="B289" t="s">
        <v>1707</v>
      </c>
      <c r="C289" s="26">
        <v>3517</v>
      </c>
    </row>
    <row r="290" spans="1:3" x14ac:dyDescent="0.3">
      <c r="A290" t="s">
        <v>579</v>
      </c>
      <c r="B290" t="s">
        <v>1708</v>
      </c>
      <c r="C290" s="26">
        <v>1474</v>
      </c>
    </row>
    <row r="291" spans="1:3" x14ac:dyDescent="0.3">
      <c r="A291" t="s">
        <v>665</v>
      </c>
      <c r="B291" t="s">
        <v>1709</v>
      </c>
      <c r="C291" s="26">
        <v>3047</v>
      </c>
    </row>
    <row r="292" spans="1:3" x14ac:dyDescent="0.3">
      <c r="A292" t="s">
        <v>659</v>
      </c>
      <c r="B292" t="s">
        <v>1710</v>
      </c>
      <c r="C292" s="26">
        <v>1105</v>
      </c>
    </row>
    <row r="293" spans="1:3" x14ac:dyDescent="0.3">
      <c r="A293" t="s">
        <v>621</v>
      </c>
      <c r="B293" t="s">
        <v>1711</v>
      </c>
      <c r="C293" s="26">
        <v>1475</v>
      </c>
    </row>
    <row r="294" spans="1:3" x14ac:dyDescent="0.3">
      <c r="A294" t="s">
        <v>601</v>
      </c>
      <c r="B294" t="s">
        <v>1712</v>
      </c>
      <c r="C294" s="26">
        <v>2294</v>
      </c>
    </row>
    <row r="295" spans="1:3" x14ac:dyDescent="0.3">
      <c r="A295" t="s">
        <v>667</v>
      </c>
      <c r="B295" t="s">
        <v>1713</v>
      </c>
      <c r="C295" s="26">
        <v>2112</v>
      </c>
    </row>
    <row r="296" spans="1:3" x14ac:dyDescent="0.3">
      <c r="A296" t="s">
        <v>629</v>
      </c>
      <c r="B296" t="s">
        <v>1714</v>
      </c>
      <c r="C296" s="26">
        <v>1191</v>
      </c>
    </row>
    <row r="297" spans="1:3" x14ac:dyDescent="0.3">
      <c r="A297" t="s">
        <v>661</v>
      </c>
      <c r="B297" t="s">
        <v>1715</v>
      </c>
      <c r="C297" s="26">
        <v>1543</v>
      </c>
    </row>
    <row r="298" spans="1:3" x14ac:dyDescent="0.3">
      <c r="A298" t="s">
        <v>599</v>
      </c>
      <c r="B298" t="s">
        <v>1716</v>
      </c>
      <c r="C298" s="26">
        <v>713</v>
      </c>
    </row>
    <row r="299" spans="1:3" x14ac:dyDescent="0.3">
      <c r="A299" t="s">
        <v>663</v>
      </c>
      <c r="B299" t="s">
        <v>1717</v>
      </c>
      <c r="C299" s="26">
        <v>4624</v>
      </c>
    </row>
    <row r="300" spans="1:3" x14ac:dyDescent="0.3">
      <c r="A300" t="s">
        <v>651</v>
      </c>
      <c r="B300" t="s">
        <v>1718</v>
      </c>
      <c r="C300" s="26">
        <v>8457</v>
      </c>
    </row>
    <row r="301" spans="1:3" x14ac:dyDescent="0.3">
      <c r="A301" t="s">
        <v>563</v>
      </c>
      <c r="B301" t="s">
        <v>1719</v>
      </c>
      <c r="C301" s="26">
        <v>5572</v>
      </c>
    </row>
    <row r="302" spans="1:3" x14ac:dyDescent="0.3">
      <c r="A302" t="s">
        <v>611</v>
      </c>
      <c r="B302" t="s">
        <v>1720</v>
      </c>
      <c r="C302" s="26">
        <v>3751</v>
      </c>
    </row>
    <row r="303" spans="1:3" x14ac:dyDescent="0.3">
      <c r="A303" t="s">
        <v>669</v>
      </c>
      <c r="B303" t="s">
        <v>1721</v>
      </c>
      <c r="C303" s="26">
        <v>5328</v>
      </c>
    </row>
    <row r="304" spans="1:3" x14ac:dyDescent="0.3">
      <c r="A304" t="s">
        <v>573</v>
      </c>
      <c r="B304" t="s">
        <v>1722</v>
      </c>
      <c r="C304" s="26">
        <v>1717</v>
      </c>
    </row>
    <row r="305" spans="1:3" x14ac:dyDescent="0.3">
      <c r="A305" t="s">
        <v>647</v>
      </c>
      <c r="B305" t="s">
        <v>1723</v>
      </c>
      <c r="C305" s="26">
        <v>3169</v>
      </c>
    </row>
    <row r="306" spans="1:3" x14ac:dyDescent="0.3">
      <c r="A306" t="s">
        <v>641</v>
      </c>
      <c r="B306" t="s">
        <v>1724</v>
      </c>
      <c r="C306" s="26">
        <v>5333</v>
      </c>
    </row>
    <row r="307" spans="1:3" x14ac:dyDescent="0.3">
      <c r="A307" t="s">
        <v>625</v>
      </c>
      <c r="B307" t="s">
        <v>1725</v>
      </c>
      <c r="C307" s="26">
        <v>1685</v>
      </c>
    </row>
    <row r="308" spans="1:3" x14ac:dyDescent="0.3">
      <c r="A308" t="s">
        <v>617</v>
      </c>
      <c r="B308" t="s">
        <v>1726</v>
      </c>
      <c r="C308" s="26">
        <v>3337</v>
      </c>
    </row>
    <row r="309" spans="1:3" x14ac:dyDescent="0.3">
      <c r="A309" t="s">
        <v>589</v>
      </c>
      <c r="B309" t="s">
        <v>1727</v>
      </c>
      <c r="C309" s="26">
        <v>6438</v>
      </c>
    </row>
    <row r="310" spans="1:3" x14ac:dyDescent="0.3">
      <c r="A310" t="s">
        <v>593</v>
      </c>
      <c r="B310" t="s">
        <v>1728</v>
      </c>
      <c r="C310" s="26">
        <v>3892</v>
      </c>
    </row>
    <row r="311" spans="1:3" x14ac:dyDescent="0.3">
      <c r="A311" t="s">
        <v>623</v>
      </c>
      <c r="B311" t="s">
        <v>1729</v>
      </c>
      <c r="C311" s="26">
        <v>2673</v>
      </c>
    </row>
    <row r="312" spans="1:3" x14ac:dyDescent="0.3">
      <c r="A312" t="s">
        <v>567</v>
      </c>
      <c r="B312" t="s">
        <v>1730</v>
      </c>
      <c r="C312" s="26">
        <v>1365</v>
      </c>
    </row>
    <row r="313" spans="1:3" x14ac:dyDescent="0.3">
      <c r="A313" t="s">
        <v>631</v>
      </c>
      <c r="B313" t="s">
        <v>1731</v>
      </c>
      <c r="C313" s="26">
        <v>2742</v>
      </c>
    </row>
    <row r="314" spans="1:3" x14ac:dyDescent="0.3">
      <c r="A314" t="s">
        <v>653</v>
      </c>
      <c r="B314" t="s">
        <v>1732</v>
      </c>
      <c r="C314" s="26">
        <v>6261</v>
      </c>
    </row>
    <row r="315" spans="1:3" x14ac:dyDescent="0.3">
      <c r="A315" t="s">
        <v>609</v>
      </c>
      <c r="B315" t="s">
        <v>1733</v>
      </c>
      <c r="C315" s="26">
        <v>2169</v>
      </c>
    </row>
    <row r="316" spans="1:3" x14ac:dyDescent="0.3">
      <c r="A316" t="s">
        <v>639</v>
      </c>
      <c r="B316" t="s">
        <v>1734</v>
      </c>
      <c r="C316" s="26">
        <v>4880</v>
      </c>
    </row>
    <row r="317" spans="1:3" x14ac:dyDescent="0.3">
      <c r="A317" t="s">
        <v>635</v>
      </c>
      <c r="B317" t="s">
        <v>1735</v>
      </c>
      <c r="C317" s="26">
        <v>1553</v>
      </c>
    </row>
    <row r="318" spans="1:3" x14ac:dyDescent="0.3">
      <c r="A318" t="s">
        <v>603</v>
      </c>
      <c r="B318" t="s">
        <v>1736</v>
      </c>
      <c r="C318" s="26">
        <v>2959</v>
      </c>
    </row>
    <row r="319" spans="1:3" x14ac:dyDescent="0.3">
      <c r="A319" t="s">
        <v>597</v>
      </c>
      <c r="B319" t="s">
        <v>1737</v>
      </c>
      <c r="C319" s="26">
        <v>5223</v>
      </c>
    </row>
    <row r="320" spans="1:3" x14ac:dyDescent="0.3">
      <c r="A320" t="s">
        <v>637</v>
      </c>
      <c r="B320" t="s">
        <v>1738</v>
      </c>
      <c r="C320" s="26">
        <v>3091</v>
      </c>
    </row>
    <row r="321" spans="1:3" x14ac:dyDescent="0.3">
      <c r="A321" t="s">
        <v>565</v>
      </c>
      <c r="B321" t="s">
        <v>1739</v>
      </c>
      <c r="C321" s="26">
        <v>2895</v>
      </c>
    </row>
    <row r="322" spans="1:3" x14ac:dyDescent="0.3">
      <c r="A322" t="s">
        <v>577</v>
      </c>
      <c r="B322" t="s">
        <v>1740</v>
      </c>
      <c r="C322" s="26">
        <v>5835</v>
      </c>
    </row>
    <row r="323" spans="1:3" x14ac:dyDescent="0.3">
      <c r="A323" t="s">
        <v>619</v>
      </c>
      <c r="B323" t="s">
        <v>1741</v>
      </c>
      <c r="C323" s="26">
        <v>7203</v>
      </c>
    </row>
    <row r="324" spans="1:3" x14ac:dyDescent="0.3">
      <c r="A324" t="s">
        <v>672</v>
      </c>
      <c r="B324" t="s">
        <v>1742</v>
      </c>
      <c r="C324" s="26">
        <v>1062473</v>
      </c>
    </row>
    <row r="325" spans="1:3" x14ac:dyDescent="0.3">
      <c r="A325" t="s">
        <v>1743</v>
      </c>
      <c r="B325" t="s">
        <v>1744</v>
      </c>
      <c r="C325" s="26">
        <v>0</v>
      </c>
    </row>
    <row r="326" spans="1:3" x14ac:dyDescent="0.3">
      <c r="A326" t="s">
        <v>1745</v>
      </c>
      <c r="B326" t="s">
        <v>1746</v>
      </c>
      <c r="C326" s="26">
        <v>0</v>
      </c>
    </row>
    <row r="327" spans="1:3" x14ac:dyDescent="0.3">
      <c r="A327" t="s">
        <v>1747</v>
      </c>
      <c r="B327" t="s">
        <v>1748</v>
      </c>
      <c r="C327" s="26">
        <v>0</v>
      </c>
    </row>
    <row r="328" spans="1:3" x14ac:dyDescent="0.3">
      <c r="A328" t="s">
        <v>1749</v>
      </c>
      <c r="B328" t="s">
        <v>1750</v>
      </c>
      <c r="C328" s="26">
        <v>0</v>
      </c>
    </row>
    <row r="329" spans="1:3" x14ac:dyDescent="0.3">
      <c r="A329" t="s">
        <v>1751</v>
      </c>
      <c r="B329" t="s">
        <v>1752</v>
      </c>
      <c r="C329" s="26">
        <v>0</v>
      </c>
    </row>
    <row r="330" spans="1:3" x14ac:dyDescent="0.3">
      <c r="A330" t="s">
        <v>677</v>
      </c>
      <c r="B330" t="s">
        <v>1753</v>
      </c>
      <c r="C330" s="26">
        <v>2128</v>
      </c>
    </row>
    <row r="331" spans="1:3" x14ac:dyDescent="0.3">
      <c r="A331" t="s">
        <v>679</v>
      </c>
      <c r="B331" t="s">
        <v>1754</v>
      </c>
      <c r="C331" s="26">
        <v>4742</v>
      </c>
    </row>
    <row r="332" spans="1:3" x14ac:dyDescent="0.3">
      <c r="A332" t="s">
        <v>681</v>
      </c>
      <c r="B332" t="s">
        <v>1755</v>
      </c>
      <c r="C332" s="26">
        <v>1560</v>
      </c>
    </row>
    <row r="333" spans="1:3" x14ac:dyDescent="0.3">
      <c r="A333" t="s">
        <v>685</v>
      </c>
      <c r="B333" t="s">
        <v>1756</v>
      </c>
      <c r="C333" s="26">
        <v>3679</v>
      </c>
    </row>
    <row r="334" spans="1:3" x14ac:dyDescent="0.3">
      <c r="A334" t="s">
        <v>683</v>
      </c>
      <c r="B334" t="s">
        <v>1757</v>
      </c>
      <c r="C334" s="26">
        <v>7155</v>
      </c>
    </row>
    <row r="335" spans="1:3" x14ac:dyDescent="0.3">
      <c r="A335" t="s">
        <v>687</v>
      </c>
      <c r="B335" t="s">
        <v>1758</v>
      </c>
      <c r="C335" s="26">
        <v>3602</v>
      </c>
    </row>
    <row r="336" spans="1:3" x14ac:dyDescent="0.3">
      <c r="A336" t="s">
        <v>691</v>
      </c>
      <c r="B336" t="s">
        <v>1759</v>
      </c>
      <c r="C336" s="26">
        <v>2728</v>
      </c>
    </row>
    <row r="337" spans="1:3" x14ac:dyDescent="0.3">
      <c r="A337" t="s">
        <v>689</v>
      </c>
      <c r="B337" t="s">
        <v>1760</v>
      </c>
      <c r="C337" s="26">
        <v>1326</v>
      </c>
    </row>
    <row r="338" spans="1:3" x14ac:dyDescent="0.3">
      <c r="A338" t="s">
        <v>675</v>
      </c>
      <c r="B338" t="s">
        <v>1761</v>
      </c>
      <c r="C338" s="26">
        <v>737</v>
      </c>
    </row>
    <row r="339" spans="1:3" x14ac:dyDescent="0.3">
      <c r="A339" t="s">
        <v>693</v>
      </c>
      <c r="B339" t="s">
        <v>1762</v>
      </c>
      <c r="C339" s="26">
        <v>1179</v>
      </c>
    </row>
    <row r="340" spans="1:3" x14ac:dyDescent="0.3">
      <c r="A340" t="s">
        <v>696</v>
      </c>
      <c r="B340" t="s">
        <v>1763</v>
      </c>
      <c r="C340" s="26">
        <v>1246</v>
      </c>
    </row>
    <row r="341" spans="1:3" x14ac:dyDescent="0.3">
      <c r="A341" t="s">
        <v>698</v>
      </c>
      <c r="B341" t="s">
        <v>1764</v>
      </c>
      <c r="C341" s="26">
        <v>2189</v>
      </c>
    </row>
    <row r="342" spans="1:3" x14ac:dyDescent="0.3">
      <c r="A342" t="s">
        <v>700</v>
      </c>
      <c r="B342" t="s">
        <v>1765</v>
      </c>
      <c r="C342" s="26">
        <v>1306</v>
      </c>
    </row>
    <row r="343" spans="1:3" x14ac:dyDescent="0.3">
      <c r="A343" t="s">
        <v>704</v>
      </c>
      <c r="B343" t="s">
        <v>1766</v>
      </c>
      <c r="C343" s="26">
        <v>2630</v>
      </c>
    </row>
    <row r="344" spans="1:3" x14ac:dyDescent="0.3">
      <c r="A344" t="s">
        <v>706</v>
      </c>
      <c r="B344" t="s">
        <v>1767</v>
      </c>
      <c r="C344" s="26">
        <v>573</v>
      </c>
    </row>
    <row r="345" spans="1:3" x14ac:dyDescent="0.3">
      <c r="A345" t="s">
        <v>714</v>
      </c>
      <c r="B345" t="s">
        <v>1768</v>
      </c>
      <c r="C345" s="26">
        <v>1045</v>
      </c>
    </row>
    <row r="346" spans="1:3" x14ac:dyDescent="0.3">
      <c r="A346" t="s">
        <v>710</v>
      </c>
      <c r="B346" t="s">
        <v>1769</v>
      </c>
      <c r="C346" s="26">
        <v>439</v>
      </c>
    </row>
    <row r="347" spans="1:3" x14ac:dyDescent="0.3">
      <c r="A347" t="s">
        <v>712</v>
      </c>
      <c r="B347" t="s">
        <v>1770</v>
      </c>
      <c r="C347" s="26">
        <v>5257</v>
      </c>
    </row>
    <row r="348" spans="1:3" x14ac:dyDescent="0.3">
      <c r="A348" t="s">
        <v>720</v>
      </c>
      <c r="B348" t="s">
        <v>1771</v>
      </c>
      <c r="C348" s="26">
        <v>791</v>
      </c>
    </row>
    <row r="349" spans="1:3" x14ac:dyDescent="0.3">
      <c r="A349" t="s">
        <v>716</v>
      </c>
      <c r="B349" t="s">
        <v>1772</v>
      </c>
      <c r="C349" s="26">
        <v>1866</v>
      </c>
    </row>
    <row r="350" spans="1:3" x14ac:dyDescent="0.3">
      <c r="A350" t="s">
        <v>702</v>
      </c>
      <c r="B350" t="s">
        <v>1773</v>
      </c>
      <c r="C350" s="26">
        <v>1468</v>
      </c>
    </row>
    <row r="351" spans="1:3" x14ac:dyDescent="0.3">
      <c r="A351" t="s">
        <v>718</v>
      </c>
      <c r="B351" t="s">
        <v>1774</v>
      </c>
      <c r="C351" s="26">
        <v>10511</v>
      </c>
    </row>
    <row r="352" spans="1:3" x14ac:dyDescent="0.3">
      <c r="A352" t="s">
        <v>722</v>
      </c>
      <c r="B352" t="s">
        <v>1775</v>
      </c>
      <c r="C352" s="26">
        <v>946</v>
      </c>
    </row>
    <row r="353" spans="1:3" x14ac:dyDescent="0.3">
      <c r="A353" t="s">
        <v>708</v>
      </c>
      <c r="B353" t="s">
        <v>1776</v>
      </c>
      <c r="C353" s="26">
        <v>611</v>
      </c>
    </row>
    <row r="354" spans="1:3" x14ac:dyDescent="0.3">
      <c r="A354" t="s">
        <v>724</v>
      </c>
      <c r="B354" t="s">
        <v>1777</v>
      </c>
      <c r="C354" s="26">
        <v>3260</v>
      </c>
    </row>
    <row r="355" spans="1:3" x14ac:dyDescent="0.3">
      <c r="A355" t="s">
        <v>759</v>
      </c>
      <c r="B355" t="s">
        <v>1778</v>
      </c>
      <c r="C355" s="26">
        <v>4724</v>
      </c>
    </row>
    <row r="356" spans="1:3" x14ac:dyDescent="0.3">
      <c r="A356" t="s">
        <v>747</v>
      </c>
      <c r="B356" t="s">
        <v>1779</v>
      </c>
      <c r="C356" s="26">
        <v>8902</v>
      </c>
    </row>
    <row r="357" spans="1:3" x14ac:dyDescent="0.3">
      <c r="A357" t="s">
        <v>729</v>
      </c>
      <c r="B357" t="s">
        <v>1780</v>
      </c>
      <c r="C357" s="26">
        <v>3301</v>
      </c>
    </row>
    <row r="358" spans="1:3" x14ac:dyDescent="0.3">
      <c r="A358" t="s">
        <v>735</v>
      </c>
      <c r="B358" t="s">
        <v>1781</v>
      </c>
      <c r="C358" s="26">
        <v>2994</v>
      </c>
    </row>
    <row r="359" spans="1:3" x14ac:dyDescent="0.3">
      <c r="A359" t="s">
        <v>737</v>
      </c>
      <c r="B359" t="s">
        <v>1782</v>
      </c>
      <c r="C359" s="26">
        <v>1255</v>
      </c>
    </row>
    <row r="360" spans="1:3" x14ac:dyDescent="0.3">
      <c r="A360" t="s">
        <v>731</v>
      </c>
      <c r="B360" t="s">
        <v>1783</v>
      </c>
      <c r="C360" s="26">
        <v>695</v>
      </c>
    </row>
    <row r="361" spans="1:3" x14ac:dyDescent="0.3">
      <c r="A361" t="s">
        <v>761</v>
      </c>
      <c r="B361" t="s">
        <v>1784</v>
      </c>
      <c r="C361" s="26">
        <v>1842</v>
      </c>
    </row>
    <row r="362" spans="1:3" x14ac:dyDescent="0.3">
      <c r="A362" t="s">
        <v>753</v>
      </c>
      <c r="B362" t="s">
        <v>1785</v>
      </c>
      <c r="C362" s="26">
        <v>1547</v>
      </c>
    </row>
    <row r="363" spans="1:3" x14ac:dyDescent="0.3">
      <c r="A363" t="s">
        <v>739</v>
      </c>
      <c r="B363" t="s">
        <v>1786</v>
      </c>
      <c r="C363" s="26">
        <v>848</v>
      </c>
    </row>
    <row r="364" spans="1:3" x14ac:dyDescent="0.3">
      <c r="A364" t="s">
        <v>727</v>
      </c>
      <c r="B364" t="s">
        <v>1787</v>
      </c>
      <c r="C364" s="26">
        <v>5628</v>
      </c>
    </row>
    <row r="365" spans="1:3" x14ac:dyDescent="0.3">
      <c r="A365" t="s">
        <v>733</v>
      </c>
      <c r="B365" t="s">
        <v>1788</v>
      </c>
      <c r="C365" s="26">
        <v>4226</v>
      </c>
    </row>
    <row r="366" spans="1:3" x14ac:dyDescent="0.3">
      <c r="A366" t="s">
        <v>745</v>
      </c>
      <c r="B366" t="s">
        <v>1789</v>
      </c>
      <c r="C366" s="26">
        <v>1683</v>
      </c>
    </row>
    <row r="367" spans="1:3" x14ac:dyDescent="0.3">
      <c r="A367" t="s">
        <v>749</v>
      </c>
      <c r="B367" t="s">
        <v>1790</v>
      </c>
      <c r="C367" s="26">
        <v>833</v>
      </c>
    </row>
    <row r="368" spans="1:3" x14ac:dyDescent="0.3">
      <c r="A368" t="s">
        <v>741</v>
      </c>
      <c r="B368" t="s">
        <v>1791</v>
      </c>
      <c r="C368" s="26">
        <v>7302</v>
      </c>
    </row>
    <row r="369" spans="1:3" x14ac:dyDescent="0.3">
      <c r="A369" t="s">
        <v>743</v>
      </c>
      <c r="B369" t="s">
        <v>1792</v>
      </c>
      <c r="C369" s="26">
        <v>347</v>
      </c>
    </row>
    <row r="370" spans="1:3" x14ac:dyDescent="0.3">
      <c r="A370" t="s">
        <v>751</v>
      </c>
      <c r="B370" t="s">
        <v>1793</v>
      </c>
      <c r="C370" s="26">
        <v>1416</v>
      </c>
    </row>
    <row r="371" spans="1:3" x14ac:dyDescent="0.3">
      <c r="A371" t="s">
        <v>755</v>
      </c>
      <c r="B371" t="s">
        <v>1794</v>
      </c>
      <c r="C371" s="26">
        <v>21972</v>
      </c>
    </row>
    <row r="372" spans="1:3" x14ac:dyDescent="0.3">
      <c r="A372" t="s">
        <v>757</v>
      </c>
      <c r="B372" t="s">
        <v>1795</v>
      </c>
      <c r="C372" s="26">
        <v>886</v>
      </c>
    </row>
    <row r="373" spans="1:3" x14ac:dyDescent="0.3">
      <c r="A373" t="s">
        <v>764</v>
      </c>
      <c r="B373" t="s">
        <v>1796</v>
      </c>
      <c r="C373" s="26">
        <v>3523</v>
      </c>
    </row>
    <row r="374" spans="1:3" x14ac:dyDescent="0.3">
      <c r="A374" t="s">
        <v>766</v>
      </c>
      <c r="B374" t="s">
        <v>1797</v>
      </c>
      <c r="C374" s="26">
        <v>897</v>
      </c>
    </row>
    <row r="375" spans="1:3" x14ac:dyDescent="0.3">
      <c r="A375" t="s">
        <v>768</v>
      </c>
      <c r="B375" t="s">
        <v>1798</v>
      </c>
      <c r="C375" s="26">
        <v>2255</v>
      </c>
    </row>
    <row r="376" spans="1:3" x14ac:dyDescent="0.3">
      <c r="A376" t="s">
        <v>770</v>
      </c>
      <c r="B376" t="s">
        <v>1799</v>
      </c>
      <c r="C376" s="26">
        <v>1214</v>
      </c>
    </row>
    <row r="377" spans="1:3" x14ac:dyDescent="0.3">
      <c r="A377" t="s">
        <v>774</v>
      </c>
      <c r="B377" t="s">
        <v>1800</v>
      </c>
      <c r="C377" s="26">
        <v>824</v>
      </c>
    </row>
    <row r="378" spans="1:3" x14ac:dyDescent="0.3">
      <c r="A378" t="s">
        <v>776</v>
      </c>
      <c r="B378" t="s">
        <v>1801</v>
      </c>
      <c r="C378" s="26">
        <v>697</v>
      </c>
    </row>
    <row r="379" spans="1:3" x14ac:dyDescent="0.3">
      <c r="A379" t="s">
        <v>778</v>
      </c>
      <c r="B379" t="s">
        <v>1802</v>
      </c>
      <c r="C379" s="26">
        <v>1538</v>
      </c>
    </row>
    <row r="380" spans="1:3" x14ac:dyDescent="0.3">
      <c r="A380" t="s">
        <v>772</v>
      </c>
      <c r="B380" t="s">
        <v>1803</v>
      </c>
      <c r="C380" s="26">
        <v>644</v>
      </c>
    </row>
    <row r="381" spans="1:3" x14ac:dyDescent="0.3">
      <c r="A381" t="s">
        <v>780</v>
      </c>
      <c r="B381" t="s">
        <v>1804</v>
      </c>
      <c r="C381" s="26">
        <v>4381</v>
      </c>
    </row>
    <row r="382" spans="1:3" x14ac:dyDescent="0.3">
      <c r="A382" t="s">
        <v>815</v>
      </c>
      <c r="B382" t="s">
        <v>1805</v>
      </c>
      <c r="C382" s="26">
        <v>4145</v>
      </c>
    </row>
    <row r="383" spans="1:3" x14ac:dyDescent="0.3">
      <c r="A383" t="s">
        <v>783</v>
      </c>
      <c r="B383" t="s">
        <v>1806</v>
      </c>
      <c r="C383" s="26">
        <v>1153</v>
      </c>
    </row>
    <row r="384" spans="1:3" x14ac:dyDescent="0.3">
      <c r="A384" t="s">
        <v>785</v>
      </c>
      <c r="B384" t="s">
        <v>1807</v>
      </c>
      <c r="C384" s="26">
        <v>3236</v>
      </c>
    </row>
    <row r="385" spans="1:3" x14ac:dyDescent="0.3">
      <c r="A385" t="s">
        <v>805</v>
      </c>
      <c r="B385" t="s">
        <v>1808</v>
      </c>
      <c r="C385" s="26">
        <v>5276</v>
      </c>
    </row>
    <row r="386" spans="1:3" x14ac:dyDescent="0.3">
      <c r="A386" t="s">
        <v>789</v>
      </c>
      <c r="B386" t="s">
        <v>1809</v>
      </c>
      <c r="C386" s="26">
        <v>2980</v>
      </c>
    </row>
    <row r="387" spans="1:3" x14ac:dyDescent="0.3">
      <c r="A387" t="s">
        <v>793</v>
      </c>
      <c r="B387" t="s">
        <v>1810</v>
      </c>
      <c r="C387" s="26">
        <v>966</v>
      </c>
    </row>
    <row r="388" spans="1:3" x14ac:dyDescent="0.3">
      <c r="A388" t="s">
        <v>797</v>
      </c>
      <c r="B388" t="s">
        <v>1811</v>
      </c>
      <c r="C388" s="26">
        <v>7403</v>
      </c>
    </row>
    <row r="389" spans="1:3" x14ac:dyDescent="0.3">
      <c r="A389" t="s">
        <v>799</v>
      </c>
      <c r="B389" t="s">
        <v>1812</v>
      </c>
      <c r="C389" s="26">
        <v>3901</v>
      </c>
    </row>
    <row r="390" spans="1:3" x14ac:dyDescent="0.3">
      <c r="A390" t="s">
        <v>801</v>
      </c>
      <c r="B390" t="s">
        <v>1813</v>
      </c>
      <c r="C390" s="26">
        <v>7069</v>
      </c>
    </row>
    <row r="391" spans="1:3" x14ac:dyDescent="0.3">
      <c r="A391" t="s">
        <v>795</v>
      </c>
      <c r="B391" t="s">
        <v>1814</v>
      </c>
      <c r="C391" s="26">
        <v>163</v>
      </c>
    </row>
    <row r="392" spans="1:3" x14ac:dyDescent="0.3">
      <c r="A392" t="s">
        <v>811</v>
      </c>
      <c r="B392" t="s">
        <v>1815</v>
      </c>
      <c r="C392" s="26">
        <v>4317</v>
      </c>
    </row>
    <row r="393" spans="1:3" x14ac:dyDescent="0.3">
      <c r="A393" t="s">
        <v>803</v>
      </c>
      <c r="B393" t="s">
        <v>1816</v>
      </c>
      <c r="C393" s="26">
        <v>11268</v>
      </c>
    </row>
    <row r="394" spans="1:3" x14ac:dyDescent="0.3">
      <c r="A394" t="s">
        <v>807</v>
      </c>
      <c r="B394" t="s">
        <v>1817</v>
      </c>
      <c r="C394" s="26">
        <v>2767</v>
      </c>
    </row>
    <row r="395" spans="1:3" x14ac:dyDescent="0.3">
      <c r="A395" t="s">
        <v>809</v>
      </c>
      <c r="B395" t="s">
        <v>1818</v>
      </c>
      <c r="C395" s="26">
        <v>491</v>
      </c>
    </row>
    <row r="396" spans="1:3" x14ac:dyDescent="0.3">
      <c r="A396" t="s">
        <v>813</v>
      </c>
      <c r="B396" t="s">
        <v>1819</v>
      </c>
      <c r="C396" s="26">
        <v>3685</v>
      </c>
    </row>
    <row r="397" spans="1:3" x14ac:dyDescent="0.3">
      <c r="A397" t="s">
        <v>791</v>
      </c>
      <c r="B397" t="s">
        <v>1820</v>
      </c>
      <c r="C397" s="26">
        <v>546</v>
      </c>
    </row>
    <row r="398" spans="1:3" x14ac:dyDescent="0.3">
      <c r="A398" t="s">
        <v>787</v>
      </c>
      <c r="B398" t="s">
        <v>1821</v>
      </c>
      <c r="C398" s="26">
        <v>854</v>
      </c>
    </row>
    <row r="399" spans="1:3" x14ac:dyDescent="0.3">
      <c r="A399" t="s">
        <v>818</v>
      </c>
      <c r="B399" t="s">
        <v>1822</v>
      </c>
      <c r="C399" s="26">
        <v>1884</v>
      </c>
    </row>
    <row r="400" spans="1:3" x14ac:dyDescent="0.3">
      <c r="A400" t="s">
        <v>822</v>
      </c>
      <c r="B400" t="s">
        <v>1823</v>
      </c>
      <c r="C400" s="26">
        <v>706</v>
      </c>
    </row>
    <row r="401" spans="1:3" x14ac:dyDescent="0.3">
      <c r="A401" t="s">
        <v>820</v>
      </c>
      <c r="B401" t="s">
        <v>1824</v>
      </c>
      <c r="C401" s="26">
        <v>1055</v>
      </c>
    </row>
    <row r="402" spans="1:3" x14ac:dyDescent="0.3">
      <c r="A402" t="s">
        <v>826</v>
      </c>
      <c r="B402" t="s">
        <v>1825</v>
      </c>
      <c r="C402" s="26">
        <v>1602</v>
      </c>
    </row>
    <row r="403" spans="1:3" x14ac:dyDescent="0.3">
      <c r="A403" t="s">
        <v>824</v>
      </c>
      <c r="B403" t="s">
        <v>1826</v>
      </c>
      <c r="C403" s="26">
        <v>588</v>
      </c>
    </row>
    <row r="404" spans="1:3" x14ac:dyDescent="0.3">
      <c r="A404" t="s">
        <v>829</v>
      </c>
      <c r="B404" t="s">
        <v>1827</v>
      </c>
      <c r="C404" s="26">
        <v>1261</v>
      </c>
    </row>
    <row r="405" spans="1:3" x14ac:dyDescent="0.3">
      <c r="A405" t="s">
        <v>833</v>
      </c>
      <c r="B405" t="s">
        <v>1828</v>
      </c>
      <c r="C405" s="26">
        <v>3468</v>
      </c>
    </row>
    <row r="406" spans="1:3" x14ac:dyDescent="0.3">
      <c r="A406" t="s">
        <v>835</v>
      </c>
      <c r="B406" t="s">
        <v>1829</v>
      </c>
      <c r="C406" s="26">
        <v>1389</v>
      </c>
    </row>
    <row r="407" spans="1:3" x14ac:dyDescent="0.3">
      <c r="A407" t="s">
        <v>831</v>
      </c>
      <c r="B407" t="s">
        <v>1830</v>
      </c>
      <c r="C407" s="26">
        <v>3844</v>
      </c>
    </row>
    <row r="408" spans="1:3" x14ac:dyDescent="0.3">
      <c r="A408" t="s">
        <v>837</v>
      </c>
      <c r="B408" t="s">
        <v>1831</v>
      </c>
      <c r="C408" s="26">
        <v>2069</v>
      </c>
    </row>
    <row r="409" spans="1:3" x14ac:dyDescent="0.3">
      <c r="A409" t="s">
        <v>839</v>
      </c>
      <c r="B409" t="s">
        <v>1832</v>
      </c>
      <c r="C409" s="26">
        <v>3869</v>
      </c>
    </row>
    <row r="410" spans="1:3" x14ac:dyDescent="0.3">
      <c r="A410" t="s">
        <v>843</v>
      </c>
      <c r="B410" t="s">
        <v>1833</v>
      </c>
      <c r="C410" s="26">
        <v>1074</v>
      </c>
    </row>
    <row r="411" spans="1:3" x14ac:dyDescent="0.3">
      <c r="A411" t="s">
        <v>845</v>
      </c>
      <c r="B411" t="s">
        <v>1834</v>
      </c>
      <c r="C411" s="26">
        <v>799</v>
      </c>
    </row>
    <row r="412" spans="1:3" x14ac:dyDescent="0.3">
      <c r="A412" t="s">
        <v>841</v>
      </c>
      <c r="B412" t="s">
        <v>1835</v>
      </c>
      <c r="C412" s="26">
        <v>1874</v>
      </c>
    </row>
    <row r="413" spans="1:3" x14ac:dyDescent="0.3">
      <c r="A413" t="s">
        <v>854</v>
      </c>
      <c r="B413" t="s">
        <v>1836</v>
      </c>
      <c r="C413" s="26">
        <v>369</v>
      </c>
    </row>
    <row r="414" spans="1:3" x14ac:dyDescent="0.3">
      <c r="A414" t="s">
        <v>852</v>
      </c>
      <c r="B414" t="s">
        <v>1837</v>
      </c>
      <c r="C414" s="26">
        <v>399</v>
      </c>
    </row>
    <row r="415" spans="1:3" x14ac:dyDescent="0.3">
      <c r="A415" t="s">
        <v>856</v>
      </c>
      <c r="B415" t="s">
        <v>1838</v>
      </c>
      <c r="C415" s="26">
        <v>347</v>
      </c>
    </row>
    <row r="416" spans="1:3" x14ac:dyDescent="0.3">
      <c r="A416" t="s">
        <v>868</v>
      </c>
      <c r="B416" t="s">
        <v>1839</v>
      </c>
      <c r="C416" s="26">
        <v>367</v>
      </c>
    </row>
    <row r="417" spans="1:3" x14ac:dyDescent="0.3">
      <c r="A417" t="s">
        <v>858</v>
      </c>
      <c r="B417" t="s">
        <v>1840</v>
      </c>
      <c r="C417" s="26">
        <v>401</v>
      </c>
    </row>
    <row r="418" spans="1:3" x14ac:dyDescent="0.3">
      <c r="A418" t="s">
        <v>860</v>
      </c>
      <c r="B418" t="s">
        <v>1841</v>
      </c>
      <c r="C418" s="26">
        <v>386</v>
      </c>
    </row>
    <row r="419" spans="1:3" x14ac:dyDescent="0.3">
      <c r="A419" t="s">
        <v>862</v>
      </c>
      <c r="B419" t="s">
        <v>1842</v>
      </c>
      <c r="C419" s="26">
        <v>1737</v>
      </c>
    </row>
    <row r="420" spans="1:3" x14ac:dyDescent="0.3">
      <c r="A420" t="s">
        <v>864</v>
      </c>
      <c r="B420" t="s">
        <v>1843</v>
      </c>
      <c r="C420" s="26">
        <v>903</v>
      </c>
    </row>
    <row r="421" spans="1:3" x14ac:dyDescent="0.3">
      <c r="A421" t="s">
        <v>850</v>
      </c>
      <c r="B421" t="s">
        <v>1844</v>
      </c>
      <c r="C421" s="26">
        <v>914</v>
      </c>
    </row>
    <row r="422" spans="1:3" x14ac:dyDescent="0.3">
      <c r="A422" t="s">
        <v>866</v>
      </c>
      <c r="B422" t="s">
        <v>1845</v>
      </c>
      <c r="C422" s="26">
        <v>484</v>
      </c>
    </row>
    <row r="423" spans="1:3" x14ac:dyDescent="0.3">
      <c r="A423" t="s">
        <v>848</v>
      </c>
      <c r="B423" t="s">
        <v>1846</v>
      </c>
      <c r="C423" s="26">
        <v>482</v>
      </c>
    </row>
    <row r="424" spans="1:3" x14ac:dyDescent="0.3">
      <c r="A424" t="s">
        <v>870</v>
      </c>
      <c r="B424" t="s">
        <v>1847</v>
      </c>
      <c r="C424" s="26">
        <v>344</v>
      </c>
    </row>
    <row r="425" spans="1:3" x14ac:dyDescent="0.3">
      <c r="A425" t="s">
        <v>881</v>
      </c>
      <c r="B425" t="s">
        <v>1848</v>
      </c>
      <c r="C425" s="26">
        <v>4362</v>
      </c>
    </row>
    <row r="426" spans="1:3" x14ac:dyDescent="0.3">
      <c r="A426" t="s">
        <v>875</v>
      </c>
      <c r="B426" t="s">
        <v>1849</v>
      </c>
      <c r="C426" s="26">
        <v>4251</v>
      </c>
    </row>
    <row r="427" spans="1:3" x14ac:dyDescent="0.3">
      <c r="A427" t="s">
        <v>879</v>
      </c>
      <c r="B427" t="s">
        <v>1850</v>
      </c>
      <c r="C427" s="26">
        <v>858</v>
      </c>
    </row>
    <row r="428" spans="1:3" x14ac:dyDescent="0.3">
      <c r="A428" t="s">
        <v>877</v>
      </c>
      <c r="B428" t="s">
        <v>1851</v>
      </c>
      <c r="C428" s="26">
        <v>235</v>
      </c>
    </row>
    <row r="429" spans="1:3" x14ac:dyDescent="0.3">
      <c r="A429" t="s">
        <v>883</v>
      </c>
      <c r="B429" t="s">
        <v>1852</v>
      </c>
      <c r="C429" s="26">
        <v>1684</v>
      </c>
    </row>
    <row r="430" spans="1:3" x14ac:dyDescent="0.3">
      <c r="A430" t="s">
        <v>873</v>
      </c>
      <c r="B430" t="s">
        <v>1853</v>
      </c>
      <c r="C430" s="26">
        <v>3190</v>
      </c>
    </row>
    <row r="431" spans="1:3" x14ac:dyDescent="0.3">
      <c r="A431" t="s">
        <v>888</v>
      </c>
      <c r="B431" t="s">
        <v>1854</v>
      </c>
      <c r="C431" s="26">
        <v>707</v>
      </c>
    </row>
    <row r="432" spans="1:3" x14ac:dyDescent="0.3">
      <c r="A432" t="s">
        <v>890</v>
      </c>
      <c r="B432" t="s">
        <v>1855</v>
      </c>
      <c r="C432" s="26">
        <v>1154</v>
      </c>
    </row>
    <row r="433" spans="1:3" x14ac:dyDescent="0.3">
      <c r="A433" t="s">
        <v>892</v>
      </c>
      <c r="B433" t="s">
        <v>1856</v>
      </c>
      <c r="C433" s="26">
        <v>4033</v>
      </c>
    </row>
    <row r="434" spans="1:3" x14ac:dyDescent="0.3">
      <c r="A434" t="s">
        <v>896</v>
      </c>
      <c r="B434" t="s">
        <v>1857</v>
      </c>
      <c r="C434" s="26">
        <v>1121</v>
      </c>
    </row>
    <row r="435" spans="1:3" x14ac:dyDescent="0.3">
      <c r="A435" t="s">
        <v>898</v>
      </c>
      <c r="B435" t="s">
        <v>1858</v>
      </c>
      <c r="C435" s="26">
        <v>2420</v>
      </c>
    </row>
    <row r="436" spans="1:3" x14ac:dyDescent="0.3">
      <c r="A436" t="s">
        <v>906</v>
      </c>
      <c r="B436" t="s">
        <v>1859</v>
      </c>
      <c r="C436" s="26">
        <v>343</v>
      </c>
    </row>
    <row r="437" spans="1:3" x14ac:dyDescent="0.3">
      <c r="A437" t="s">
        <v>900</v>
      </c>
      <c r="B437" t="s">
        <v>1860</v>
      </c>
      <c r="C437" s="26">
        <v>1076</v>
      </c>
    </row>
    <row r="438" spans="1:3" x14ac:dyDescent="0.3">
      <c r="A438" t="s">
        <v>886</v>
      </c>
      <c r="B438" t="s">
        <v>1861</v>
      </c>
      <c r="C438" s="26">
        <v>2863</v>
      </c>
    </row>
    <row r="439" spans="1:3" x14ac:dyDescent="0.3">
      <c r="A439" t="s">
        <v>894</v>
      </c>
      <c r="B439" t="s">
        <v>1862</v>
      </c>
      <c r="C439" s="26">
        <v>990</v>
      </c>
    </row>
    <row r="440" spans="1:3" x14ac:dyDescent="0.3">
      <c r="A440" t="s">
        <v>902</v>
      </c>
      <c r="B440" t="s">
        <v>1863</v>
      </c>
      <c r="C440" s="26">
        <v>929</v>
      </c>
    </row>
    <row r="441" spans="1:3" x14ac:dyDescent="0.3">
      <c r="A441" t="s">
        <v>904</v>
      </c>
      <c r="B441" t="s">
        <v>1864</v>
      </c>
      <c r="C441" s="26">
        <v>4806</v>
      </c>
    </row>
    <row r="442" spans="1:3" x14ac:dyDescent="0.3">
      <c r="A442" t="s">
        <v>909</v>
      </c>
      <c r="B442" t="s">
        <v>1865</v>
      </c>
      <c r="C442" s="26">
        <v>8156</v>
      </c>
    </row>
    <row r="443" spans="1:3" x14ac:dyDescent="0.3">
      <c r="A443" t="s">
        <v>915</v>
      </c>
      <c r="B443" t="s">
        <v>1866</v>
      </c>
      <c r="C443" s="26">
        <v>2245</v>
      </c>
    </row>
    <row r="444" spans="1:3" x14ac:dyDescent="0.3">
      <c r="A444" t="s">
        <v>913</v>
      </c>
      <c r="B444" t="s">
        <v>1867</v>
      </c>
      <c r="C444" s="26">
        <v>7970</v>
      </c>
    </row>
    <row r="445" spans="1:3" x14ac:dyDescent="0.3">
      <c r="A445" t="s">
        <v>923</v>
      </c>
      <c r="B445" t="s">
        <v>1868</v>
      </c>
      <c r="C445" s="26">
        <v>3185</v>
      </c>
    </row>
    <row r="446" spans="1:3" x14ac:dyDescent="0.3">
      <c r="A446" t="s">
        <v>917</v>
      </c>
      <c r="B446" t="s">
        <v>1869</v>
      </c>
      <c r="C446" s="26">
        <v>2980</v>
      </c>
    </row>
    <row r="447" spans="1:3" x14ac:dyDescent="0.3">
      <c r="A447" t="s">
        <v>919</v>
      </c>
      <c r="B447" t="s">
        <v>1870</v>
      </c>
      <c r="C447" s="26">
        <v>2613</v>
      </c>
    </row>
    <row r="448" spans="1:3" x14ac:dyDescent="0.3">
      <c r="A448" t="s">
        <v>921</v>
      </c>
      <c r="B448" t="s">
        <v>1871</v>
      </c>
      <c r="C448" s="26">
        <v>4328</v>
      </c>
    </row>
    <row r="449" spans="1:3" x14ac:dyDescent="0.3">
      <c r="A449" t="s">
        <v>911</v>
      </c>
      <c r="B449" t="s">
        <v>1872</v>
      </c>
      <c r="C449" s="26">
        <v>8742</v>
      </c>
    </row>
    <row r="450" spans="1:3" x14ac:dyDescent="0.3">
      <c r="A450" t="s">
        <v>991</v>
      </c>
      <c r="B450" t="s">
        <v>1873</v>
      </c>
      <c r="C450" s="26">
        <v>1044</v>
      </c>
    </row>
    <row r="451" spans="1:3" x14ac:dyDescent="0.3">
      <c r="A451" t="s">
        <v>993</v>
      </c>
      <c r="B451" t="s">
        <v>1874</v>
      </c>
      <c r="C451" s="26">
        <v>1258</v>
      </c>
    </row>
    <row r="452" spans="1:3" x14ac:dyDescent="0.3">
      <c r="A452" t="s">
        <v>995</v>
      </c>
      <c r="B452" t="s">
        <v>1875</v>
      </c>
      <c r="C452" s="26">
        <v>282</v>
      </c>
    </row>
    <row r="453" spans="1:3" x14ac:dyDescent="0.3">
      <c r="A453" t="s">
        <v>997</v>
      </c>
      <c r="B453" t="s">
        <v>1876</v>
      </c>
      <c r="C453" s="26">
        <v>310</v>
      </c>
    </row>
    <row r="454" spans="1:3" x14ac:dyDescent="0.3">
      <c r="A454" t="s">
        <v>1001</v>
      </c>
      <c r="B454" t="s">
        <v>1877</v>
      </c>
      <c r="C454" s="26">
        <v>1588</v>
      </c>
    </row>
    <row r="455" spans="1:3" x14ac:dyDescent="0.3">
      <c r="A455" t="s">
        <v>1003</v>
      </c>
      <c r="B455" t="s">
        <v>1878</v>
      </c>
      <c r="C455" s="26">
        <v>285</v>
      </c>
    </row>
    <row r="456" spans="1:3" x14ac:dyDescent="0.3">
      <c r="A456" t="s">
        <v>1005</v>
      </c>
      <c r="B456" t="s">
        <v>1879</v>
      </c>
      <c r="C456" s="26">
        <v>390</v>
      </c>
    </row>
    <row r="457" spans="1:3" x14ac:dyDescent="0.3">
      <c r="A457" t="s">
        <v>1009</v>
      </c>
      <c r="B457" t="s">
        <v>1880</v>
      </c>
      <c r="C457" s="26">
        <v>558</v>
      </c>
    </row>
    <row r="458" spans="1:3" x14ac:dyDescent="0.3">
      <c r="A458" t="s">
        <v>1011</v>
      </c>
      <c r="B458" t="s">
        <v>1881</v>
      </c>
      <c r="C458" s="26">
        <v>652</v>
      </c>
    </row>
    <row r="459" spans="1:3" x14ac:dyDescent="0.3">
      <c r="A459" t="s">
        <v>1013</v>
      </c>
      <c r="B459" t="s">
        <v>1882</v>
      </c>
      <c r="C459" s="26">
        <v>2698</v>
      </c>
    </row>
    <row r="460" spans="1:3" x14ac:dyDescent="0.3">
      <c r="A460" t="s">
        <v>1015</v>
      </c>
      <c r="B460" t="s">
        <v>1883</v>
      </c>
      <c r="C460" s="26">
        <v>335</v>
      </c>
    </row>
    <row r="461" spans="1:3" x14ac:dyDescent="0.3">
      <c r="A461" t="s">
        <v>1017</v>
      </c>
      <c r="B461" t="s">
        <v>1884</v>
      </c>
      <c r="C461" s="26">
        <v>1004</v>
      </c>
    </row>
    <row r="462" spans="1:3" x14ac:dyDescent="0.3">
      <c r="A462" t="s">
        <v>1019</v>
      </c>
      <c r="B462" t="s">
        <v>1885</v>
      </c>
      <c r="C462" s="26">
        <v>1652</v>
      </c>
    </row>
    <row r="463" spans="1:3" x14ac:dyDescent="0.3">
      <c r="A463" t="s">
        <v>1007</v>
      </c>
      <c r="B463" t="s">
        <v>1886</v>
      </c>
      <c r="C463" s="26">
        <v>496</v>
      </c>
    </row>
    <row r="464" spans="1:3" x14ac:dyDescent="0.3">
      <c r="A464" t="s">
        <v>1021</v>
      </c>
      <c r="B464" t="s">
        <v>1887</v>
      </c>
      <c r="C464" s="26">
        <v>432</v>
      </c>
    </row>
    <row r="465" spans="1:3" x14ac:dyDescent="0.3">
      <c r="A465" t="s">
        <v>1023</v>
      </c>
      <c r="B465" t="s">
        <v>1888</v>
      </c>
      <c r="C465" s="26">
        <v>1309</v>
      </c>
    </row>
    <row r="466" spans="1:3" x14ac:dyDescent="0.3">
      <c r="A466" t="s">
        <v>999</v>
      </c>
      <c r="B466" t="s">
        <v>1889</v>
      </c>
      <c r="C466" s="26">
        <v>559</v>
      </c>
    </row>
    <row r="467" spans="1:3" x14ac:dyDescent="0.3">
      <c r="A467" t="s">
        <v>928</v>
      </c>
      <c r="B467" t="s">
        <v>1890</v>
      </c>
      <c r="C467" s="26">
        <v>3118</v>
      </c>
    </row>
    <row r="468" spans="1:3" x14ac:dyDescent="0.3">
      <c r="A468" t="s">
        <v>942</v>
      </c>
      <c r="B468" t="s">
        <v>1891</v>
      </c>
      <c r="C468" s="26">
        <v>9870</v>
      </c>
    </row>
    <row r="469" spans="1:3" x14ac:dyDescent="0.3">
      <c r="A469" t="s">
        <v>930</v>
      </c>
      <c r="B469" t="s">
        <v>1892</v>
      </c>
      <c r="C469" s="26">
        <v>1216</v>
      </c>
    </row>
    <row r="470" spans="1:3" x14ac:dyDescent="0.3">
      <c r="A470" t="s">
        <v>932</v>
      </c>
      <c r="B470" t="s">
        <v>1893</v>
      </c>
      <c r="C470" s="26">
        <v>69</v>
      </c>
    </row>
    <row r="471" spans="1:3" x14ac:dyDescent="0.3">
      <c r="A471" t="s">
        <v>934</v>
      </c>
      <c r="B471" t="s">
        <v>1894</v>
      </c>
      <c r="C471" s="26">
        <v>843</v>
      </c>
    </row>
    <row r="472" spans="1:3" x14ac:dyDescent="0.3">
      <c r="A472" t="s">
        <v>936</v>
      </c>
      <c r="B472" t="s">
        <v>1895</v>
      </c>
      <c r="C472" s="26">
        <v>1378</v>
      </c>
    </row>
    <row r="473" spans="1:3" x14ac:dyDescent="0.3">
      <c r="A473" t="s">
        <v>926</v>
      </c>
      <c r="B473" t="s">
        <v>1896</v>
      </c>
      <c r="C473" s="26">
        <v>4178</v>
      </c>
    </row>
    <row r="474" spans="1:3" x14ac:dyDescent="0.3">
      <c r="A474" t="s">
        <v>944</v>
      </c>
      <c r="B474" t="s">
        <v>1897</v>
      </c>
      <c r="C474" s="26">
        <v>3198</v>
      </c>
    </row>
    <row r="475" spans="1:3" x14ac:dyDescent="0.3">
      <c r="A475" t="s">
        <v>940</v>
      </c>
      <c r="B475" t="s">
        <v>1898</v>
      </c>
      <c r="C475" s="26">
        <v>1626</v>
      </c>
    </row>
    <row r="476" spans="1:3" x14ac:dyDescent="0.3">
      <c r="A476" t="s">
        <v>938</v>
      </c>
      <c r="B476" t="s">
        <v>1899</v>
      </c>
      <c r="C476" s="26">
        <v>6440</v>
      </c>
    </row>
    <row r="477" spans="1:3" x14ac:dyDescent="0.3">
      <c r="A477" t="s">
        <v>946</v>
      </c>
      <c r="B477" t="s">
        <v>1900</v>
      </c>
      <c r="C477" s="26">
        <v>1116</v>
      </c>
    </row>
    <row r="478" spans="1:3" x14ac:dyDescent="0.3">
      <c r="A478" t="s">
        <v>948</v>
      </c>
      <c r="B478" t="s">
        <v>1901</v>
      </c>
      <c r="C478" s="26">
        <v>835</v>
      </c>
    </row>
    <row r="479" spans="1:3" x14ac:dyDescent="0.3">
      <c r="A479" t="s">
        <v>951</v>
      </c>
      <c r="B479" t="s">
        <v>1902</v>
      </c>
      <c r="C479" s="26">
        <v>752</v>
      </c>
    </row>
    <row r="480" spans="1:3" x14ac:dyDescent="0.3">
      <c r="A480" t="s">
        <v>961</v>
      </c>
      <c r="B480" t="s">
        <v>1903</v>
      </c>
      <c r="C480" s="26">
        <v>2816</v>
      </c>
    </row>
    <row r="481" spans="1:3" x14ac:dyDescent="0.3">
      <c r="A481" t="s">
        <v>953</v>
      </c>
      <c r="B481" t="s">
        <v>1904</v>
      </c>
      <c r="C481" s="26">
        <v>4121</v>
      </c>
    </row>
    <row r="482" spans="1:3" x14ac:dyDescent="0.3">
      <c r="A482" t="s">
        <v>957</v>
      </c>
      <c r="B482" t="s">
        <v>1905</v>
      </c>
      <c r="C482" s="26">
        <v>1831</v>
      </c>
    </row>
    <row r="483" spans="1:3" x14ac:dyDescent="0.3">
      <c r="A483" t="s">
        <v>955</v>
      </c>
      <c r="B483" t="s">
        <v>1906</v>
      </c>
      <c r="C483" s="26">
        <v>2900</v>
      </c>
    </row>
    <row r="484" spans="1:3" x14ac:dyDescent="0.3">
      <c r="A484" t="s">
        <v>959</v>
      </c>
      <c r="B484" t="s">
        <v>1907</v>
      </c>
      <c r="C484" s="26">
        <v>9809</v>
      </c>
    </row>
    <row r="485" spans="1:3" x14ac:dyDescent="0.3">
      <c r="A485" t="s">
        <v>966</v>
      </c>
      <c r="B485" t="s">
        <v>1908</v>
      </c>
      <c r="C485" s="26">
        <v>306</v>
      </c>
    </row>
    <row r="486" spans="1:3" x14ac:dyDescent="0.3">
      <c r="A486" t="s">
        <v>968</v>
      </c>
      <c r="B486" t="s">
        <v>1909</v>
      </c>
      <c r="C486" s="26">
        <v>283</v>
      </c>
    </row>
    <row r="487" spans="1:3" x14ac:dyDescent="0.3">
      <c r="A487" t="s">
        <v>970</v>
      </c>
      <c r="B487" t="s">
        <v>1910</v>
      </c>
      <c r="C487" s="26">
        <v>756</v>
      </c>
    </row>
    <row r="488" spans="1:3" x14ac:dyDescent="0.3">
      <c r="A488" t="s">
        <v>964</v>
      </c>
      <c r="B488" t="s">
        <v>1911</v>
      </c>
      <c r="C488" s="26">
        <v>1756</v>
      </c>
    </row>
    <row r="489" spans="1:3" x14ac:dyDescent="0.3">
      <c r="A489" t="s">
        <v>972</v>
      </c>
      <c r="B489" t="s">
        <v>1912</v>
      </c>
      <c r="C489" s="26">
        <v>875</v>
      </c>
    </row>
    <row r="490" spans="1:3" x14ac:dyDescent="0.3">
      <c r="A490" t="s">
        <v>974</v>
      </c>
      <c r="B490" t="s">
        <v>1913</v>
      </c>
      <c r="C490" s="26">
        <v>268</v>
      </c>
    </row>
    <row r="491" spans="1:3" x14ac:dyDescent="0.3">
      <c r="A491" t="s">
        <v>977</v>
      </c>
      <c r="B491" t="s">
        <v>1914</v>
      </c>
      <c r="C491" s="26">
        <v>765</v>
      </c>
    </row>
    <row r="492" spans="1:3" x14ac:dyDescent="0.3">
      <c r="A492" t="s">
        <v>979</v>
      </c>
      <c r="B492" t="s">
        <v>1915</v>
      </c>
      <c r="C492" s="26">
        <v>1083</v>
      </c>
    </row>
    <row r="493" spans="1:3" x14ac:dyDescent="0.3">
      <c r="A493" t="s">
        <v>986</v>
      </c>
      <c r="B493" t="s">
        <v>1916</v>
      </c>
      <c r="C493" s="26">
        <v>731</v>
      </c>
    </row>
    <row r="494" spans="1:3" x14ac:dyDescent="0.3">
      <c r="A494" t="s">
        <v>982</v>
      </c>
      <c r="B494" t="s">
        <v>1917</v>
      </c>
      <c r="C494" s="26">
        <v>386</v>
      </c>
    </row>
    <row r="495" spans="1:3" x14ac:dyDescent="0.3">
      <c r="A495" t="s">
        <v>984</v>
      </c>
      <c r="B495" t="s">
        <v>1918</v>
      </c>
      <c r="C495" s="26">
        <v>1294</v>
      </c>
    </row>
    <row r="496" spans="1:3" x14ac:dyDescent="0.3">
      <c r="A496" t="s">
        <v>988</v>
      </c>
      <c r="B496" t="s">
        <v>1919</v>
      </c>
      <c r="C496" s="26">
        <v>1640</v>
      </c>
    </row>
    <row r="497" spans="1:3" x14ac:dyDescent="0.3">
      <c r="A497" t="s">
        <v>1026</v>
      </c>
      <c r="B497" t="s">
        <v>1920</v>
      </c>
      <c r="C497" s="26">
        <v>1112</v>
      </c>
    </row>
    <row r="498" spans="1:3" x14ac:dyDescent="0.3">
      <c r="A498" t="s">
        <v>1030</v>
      </c>
      <c r="B498" t="s">
        <v>1921</v>
      </c>
      <c r="C498" s="26">
        <v>426</v>
      </c>
    </row>
    <row r="499" spans="1:3" x14ac:dyDescent="0.3">
      <c r="A499" t="s">
        <v>1032</v>
      </c>
      <c r="B499" t="s">
        <v>1922</v>
      </c>
      <c r="C499" s="26">
        <v>1524</v>
      </c>
    </row>
    <row r="500" spans="1:3" x14ac:dyDescent="0.3">
      <c r="A500" t="s">
        <v>1034</v>
      </c>
      <c r="B500" t="s">
        <v>1923</v>
      </c>
      <c r="C500" s="26">
        <v>260</v>
      </c>
    </row>
    <row r="501" spans="1:3" x14ac:dyDescent="0.3">
      <c r="A501" t="s">
        <v>1036</v>
      </c>
      <c r="B501" t="s">
        <v>1924</v>
      </c>
      <c r="C501" s="26">
        <v>826</v>
      </c>
    </row>
    <row r="502" spans="1:3" x14ac:dyDescent="0.3">
      <c r="A502" t="s">
        <v>1040</v>
      </c>
      <c r="B502" t="s">
        <v>1925</v>
      </c>
      <c r="C502" s="26">
        <v>4815</v>
      </c>
    </row>
    <row r="503" spans="1:3" x14ac:dyDescent="0.3">
      <c r="A503" t="s">
        <v>1038</v>
      </c>
      <c r="B503" t="s">
        <v>1926</v>
      </c>
      <c r="C503" s="26">
        <v>947</v>
      </c>
    </row>
    <row r="504" spans="1:3" x14ac:dyDescent="0.3">
      <c r="A504" t="s">
        <v>1044</v>
      </c>
      <c r="B504" t="s">
        <v>1927</v>
      </c>
      <c r="C504" s="26">
        <v>1737</v>
      </c>
    </row>
    <row r="505" spans="1:3" x14ac:dyDescent="0.3">
      <c r="A505" t="s">
        <v>1028</v>
      </c>
      <c r="B505" t="s">
        <v>1928</v>
      </c>
      <c r="C505" s="26">
        <v>456</v>
      </c>
    </row>
    <row r="506" spans="1:3" x14ac:dyDescent="0.3">
      <c r="A506" t="s">
        <v>1048</v>
      </c>
      <c r="B506" t="s">
        <v>1929</v>
      </c>
      <c r="C506" s="26">
        <v>369</v>
      </c>
    </row>
    <row r="507" spans="1:3" x14ac:dyDescent="0.3">
      <c r="A507" t="s">
        <v>1046</v>
      </c>
      <c r="B507" t="s">
        <v>1930</v>
      </c>
      <c r="C507" s="26">
        <v>525</v>
      </c>
    </row>
    <row r="508" spans="1:3" x14ac:dyDescent="0.3">
      <c r="A508" t="s">
        <v>1042</v>
      </c>
      <c r="B508" t="s">
        <v>1931</v>
      </c>
      <c r="C508" s="26">
        <v>472</v>
      </c>
    </row>
    <row r="509" spans="1:3" x14ac:dyDescent="0.3">
      <c r="A509" t="s">
        <v>1050</v>
      </c>
      <c r="B509" t="s">
        <v>1932</v>
      </c>
      <c r="C509" s="26">
        <v>1316</v>
      </c>
    </row>
    <row r="510" spans="1:3" x14ac:dyDescent="0.3">
      <c r="A510" t="s">
        <v>1057</v>
      </c>
      <c r="B510" t="s">
        <v>1933</v>
      </c>
      <c r="C510" s="26">
        <v>1600</v>
      </c>
    </row>
    <row r="511" spans="1:3" x14ac:dyDescent="0.3">
      <c r="A511" t="s">
        <v>1173</v>
      </c>
      <c r="B511" t="s">
        <v>1934</v>
      </c>
      <c r="C511" s="26">
        <v>4069</v>
      </c>
    </row>
    <row r="512" spans="1:3" x14ac:dyDescent="0.3">
      <c r="A512" t="s">
        <v>1129</v>
      </c>
      <c r="B512" t="s">
        <v>1935</v>
      </c>
      <c r="C512" s="26">
        <v>4563</v>
      </c>
    </row>
    <row r="513" spans="1:3" x14ac:dyDescent="0.3">
      <c r="A513" t="s">
        <v>1115</v>
      </c>
      <c r="B513" t="s">
        <v>1936</v>
      </c>
      <c r="C513" s="26">
        <v>6200</v>
      </c>
    </row>
    <row r="514" spans="1:3" x14ac:dyDescent="0.3">
      <c r="A514" t="s">
        <v>1079</v>
      </c>
      <c r="B514" t="s">
        <v>1937</v>
      </c>
      <c r="C514" s="26">
        <v>5210</v>
      </c>
    </row>
    <row r="515" spans="1:3" x14ac:dyDescent="0.3">
      <c r="A515" t="s">
        <v>1055</v>
      </c>
      <c r="B515" t="s">
        <v>1938</v>
      </c>
      <c r="C515" s="26">
        <v>3110</v>
      </c>
    </row>
    <row r="516" spans="1:3" x14ac:dyDescent="0.3">
      <c r="A516" t="s">
        <v>1081</v>
      </c>
      <c r="B516" t="s">
        <v>1939</v>
      </c>
      <c r="C516" s="26">
        <v>4012</v>
      </c>
    </row>
    <row r="517" spans="1:3" x14ac:dyDescent="0.3">
      <c r="A517" t="s">
        <v>1181</v>
      </c>
      <c r="B517" t="s">
        <v>1940</v>
      </c>
      <c r="C517" s="26">
        <v>2595</v>
      </c>
    </row>
    <row r="518" spans="1:3" x14ac:dyDescent="0.3">
      <c r="A518" t="s">
        <v>1169</v>
      </c>
      <c r="B518" t="s">
        <v>1941</v>
      </c>
      <c r="C518" s="26">
        <v>6925</v>
      </c>
    </row>
    <row r="519" spans="1:3" x14ac:dyDescent="0.3">
      <c r="A519" t="s">
        <v>1067</v>
      </c>
      <c r="B519" t="s">
        <v>1942</v>
      </c>
      <c r="C519" s="26">
        <v>3729</v>
      </c>
    </row>
    <row r="520" spans="1:3" x14ac:dyDescent="0.3">
      <c r="A520" t="s">
        <v>1147</v>
      </c>
      <c r="B520" t="s">
        <v>1943</v>
      </c>
      <c r="C520" s="26">
        <v>13590</v>
      </c>
    </row>
    <row r="521" spans="1:3" x14ac:dyDescent="0.3">
      <c r="A521" t="s">
        <v>1137</v>
      </c>
      <c r="B521" t="s">
        <v>1944</v>
      </c>
      <c r="C521" s="26">
        <v>1083</v>
      </c>
    </row>
    <row r="522" spans="1:3" x14ac:dyDescent="0.3">
      <c r="A522" t="s">
        <v>1127</v>
      </c>
      <c r="B522" t="s">
        <v>1945</v>
      </c>
      <c r="C522" s="26">
        <v>2385</v>
      </c>
    </row>
    <row r="523" spans="1:3" x14ac:dyDescent="0.3">
      <c r="A523" t="s">
        <v>1123</v>
      </c>
      <c r="B523" t="s">
        <v>1946</v>
      </c>
      <c r="C523" s="26">
        <v>2781</v>
      </c>
    </row>
    <row r="524" spans="1:3" x14ac:dyDescent="0.3">
      <c r="A524" t="s">
        <v>1145</v>
      </c>
      <c r="B524" t="s">
        <v>1947</v>
      </c>
      <c r="C524" s="26">
        <v>3234</v>
      </c>
    </row>
    <row r="525" spans="1:3" x14ac:dyDescent="0.3">
      <c r="A525" t="s">
        <v>1121</v>
      </c>
      <c r="B525" t="s">
        <v>1948</v>
      </c>
      <c r="C525" s="26">
        <v>9688</v>
      </c>
    </row>
    <row r="526" spans="1:3" x14ac:dyDescent="0.3">
      <c r="A526" t="s">
        <v>1117</v>
      </c>
      <c r="B526" t="s">
        <v>1949</v>
      </c>
      <c r="C526" s="26">
        <v>9086</v>
      </c>
    </row>
    <row r="527" spans="1:3" x14ac:dyDescent="0.3">
      <c r="A527" t="s">
        <v>1135</v>
      </c>
      <c r="B527" t="s">
        <v>1950</v>
      </c>
      <c r="C527" s="26">
        <v>7729</v>
      </c>
    </row>
    <row r="528" spans="1:3" x14ac:dyDescent="0.3">
      <c r="A528" t="s">
        <v>1179</v>
      </c>
      <c r="B528" t="s">
        <v>1951</v>
      </c>
      <c r="C528" s="26">
        <v>8888</v>
      </c>
    </row>
    <row r="529" spans="1:3" x14ac:dyDescent="0.3">
      <c r="A529" t="s">
        <v>1069</v>
      </c>
      <c r="B529" t="s">
        <v>1952</v>
      </c>
      <c r="C529" s="26">
        <v>1615</v>
      </c>
    </row>
    <row r="530" spans="1:3" x14ac:dyDescent="0.3">
      <c r="A530" t="s">
        <v>1087</v>
      </c>
      <c r="B530" t="s">
        <v>1953</v>
      </c>
      <c r="C530" s="26">
        <v>744</v>
      </c>
    </row>
    <row r="531" spans="1:3" x14ac:dyDescent="0.3">
      <c r="A531" t="s">
        <v>1159</v>
      </c>
      <c r="B531" t="s">
        <v>1954</v>
      </c>
      <c r="C531" s="26">
        <v>4476</v>
      </c>
    </row>
    <row r="532" spans="1:3" x14ac:dyDescent="0.3">
      <c r="A532" t="s">
        <v>1083</v>
      </c>
      <c r="B532" t="s">
        <v>1955</v>
      </c>
      <c r="C532" s="26">
        <v>1842</v>
      </c>
    </row>
    <row r="533" spans="1:3" x14ac:dyDescent="0.3">
      <c r="A533" t="s">
        <v>1053</v>
      </c>
      <c r="B533" t="s">
        <v>1956</v>
      </c>
      <c r="C533" s="26">
        <v>93</v>
      </c>
    </row>
    <row r="534" spans="1:3" x14ac:dyDescent="0.3">
      <c r="A534" t="s">
        <v>1167</v>
      </c>
      <c r="B534" t="s">
        <v>1957</v>
      </c>
      <c r="C534" s="26">
        <v>760</v>
      </c>
    </row>
    <row r="535" spans="1:3" x14ac:dyDescent="0.3">
      <c r="A535" t="s">
        <v>1149</v>
      </c>
      <c r="B535" t="s">
        <v>1958</v>
      </c>
      <c r="C535" s="26">
        <v>1006</v>
      </c>
    </row>
    <row r="536" spans="1:3" x14ac:dyDescent="0.3">
      <c r="A536" t="s">
        <v>1125</v>
      </c>
      <c r="B536" t="s">
        <v>1959</v>
      </c>
      <c r="C536" s="26">
        <v>321</v>
      </c>
    </row>
    <row r="537" spans="1:3" x14ac:dyDescent="0.3">
      <c r="A537" t="s">
        <v>1093</v>
      </c>
      <c r="B537" t="s">
        <v>1960</v>
      </c>
      <c r="C537" s="26">
        <v>2287</v>
      </c>
    </row>
    <row r="538" spans="1:3" x14ac:dyDescent="0.3">
      <c r="A538" t="s">
        <v>1073</v>
      </c>
      <c r="B538" t="s">
        <v>1961</v>
      </c>
      <c r="C538" s="26">
        <v>1817</v>
      </c>
    </row>
    <row r="539" spans="1:3" x14ac:dyDescent="0.3">
      <c r="A539" t="s">
        <v>1109</v>
      </c>
      <c r="B539" t="s">
        <v>1962</v>
      </c>
      <c r="C539" s="26">
        <v>4485</v>
      </c>
    </row>
    <row r="540" spans="1:3" x14ac:dyDescent="0.3">
      <c r="A540" t="s">
        <v>1131</v>
      </c>
      <c r="B540" t="s">
        <v>1963</v>
      </c>
      <c r="C540" s="26">
        <v>5655</v>
      </c>
    </row>
    <row r="541" spans="1:3" x14ac:dyDescent="0.3">
      <c r="A541" t="s">
        <v>1101</v>
      </c>
      <c r="B541" t="s">
        <v>1964</v>
      </c>
      <c r="C541" s="26">
        <v>8520</v>
      </c>
    </row>
    <row r="542" spans="1:3" x14ac:dyDescent="0.3">
      <c r="A542" t="s">
        <v>1105</v>
      </c>
      <c r="B542" t="s">
        <v>1965</v>
      </c>
      <c r="C542" s="26">
        <v>3256</v>
      </c>
    </row>
    <row r="543" spans="1:3" x14ac:dyDescent="0.3">
      <c r="A543" t="s">
        <v>1075</v>
      </c>
      <c r="B543" t="s">
        <v>1966</v>
      </c>
      <c r="C543" s="26">
        <v>6573</v>
      </c>
    </row>
    <row r="544" spans="1:3" x14ac:dyDescent="0.3">
      <c r="A544" t="s">
        <v>1161</v>
      </c>
      <c r="B544" t="s">
        <v>1967</v>
      </c>
      <c r="C544" s="26">
        <v>6032</v>
      </c>
    </row>
    <row r="545" spans="1:3" x14ac:dyDescent="0.3">
      <c r="A545" t="s">
        <v>1059</v>
      </c>
      <c r="B545" t="s">
        <v>1968</v>
      </c>
      <c r="C545" s="26">
        <v>6028</v>
      </c>
    </row>
    <row r="546" spans="1:3" x14ac:dyDescent="0.3">
      <c r="A546" t="s">
        <v>1111</v>
      </c>
      <c r="B546" t="s">
        <v>1969</v>
      </c>
      <c r="C546" s="26">
        <v>2857</v>
      </c>
    </row>
    <row r="547" spans="1:3" x14ac:dyDescent="0.3">
      <c r="A547" t="s">
        <v>1085</v>
      </c>
      <c r="B547" t="s">
        <v>1970</v>
      </c>
      <c r="C547" s="26">
        <v>3875</v>
      </c>
    </row>
    <row r="548" spans="1:3" x14ac:dyDescent="0.3">
      <c r="A548" t="s">
        <v>1151</v>
      </c>
      <c r="B548" t="s">
        <v>1971</v>
      </c>
      <c r="C548" s="26">
        <v>3007</v>
      </c>
    </row>
    <row r="549" spans="1:3" x14ac:dyDescent="0.3">
      <c r="A549" t="s">
        <v>1061</v>
      </c>
      <c r="B549" t="s">
        <v>1972</v>
      </c>
      <c r="C549" s="26">
        <v>2321</v>
      </c>
    </row>
    <row r="550" spans="1:3" x14ac:dyDescent="0.3">
      <c r="A550" t="s">
        <v>1107</v>
      </c>
      <c r="B550" t="s">
        <v>1973</v>
      </c>
      <c r="C550" s="26">
        <v>3651</v>
      </c>
    </row>
    <row r="551" spans="1:3" x14ac:dyDescent="0.3">
      <c r="A551" t="s">
        <v>1077</v>
      </c>
      <c r="B551" t="s">
        <v>1974</v>
      </c>
      <c r="C551" s="26">
        <v>6160</v>
      </c>
    </row>
    <row r="552" spans="1:3" x14ac:dyDescent="0.3">
      <c r="A552" t="s">
        <v>1175</v>
      </c>
      <c r="B552" t="s">
        <v>1975</v>
      </c>
      <c r="C552" s="26">
        <v>4539</v>
      </c>
    </row>
    <row r="553" spans="1:3" x14ac:dyDescent="0.3">
      <c r="A553" t="s">
        <v>1063</v>
      </c>
      <c r="B553" t="s">
        <v>1976</v>
      </c>
      <c r="C553" s="26">
        <v>18487</v>
      </c>
    </row>
    <row r="554" spans="1:3" x14ac:dyDescent="0.3">
      <c r="A554" t="s">
        <v>1071</v>
      </c>
      <c r="B554" t="s">
        <v>1977</v>
      </c>
      <c r="C554" s="26">
        <v>7401</v>
      </c>
    </row>
    <row r="555" spans="1:3" x14ac:dyDescent="0.3">
      <c r="A555" t="s">
        <v>1095</v>
      </c>
      <c r="B555" t="s">
        <v>1978</v>
      </c>
      <c r="C555" s="26">
        <v>33</v>
      </c>
    </row>
    <row r="556" spans="1:3" x14ac:dyDescent="0.3">
      <c r="A556" t="s">
        <v>1155</v>
      </c>
      <c r="B556" t="s">
        <v>1979</v>
      </c>
      <c r="C556" s="26">
        <v>2311</v>
      </c>
    </row>
    <row r="557" spans="1:3" x14ac:dyDescent="0.3">
      <c r="A557" t="s">
        <v>1143</v>
      </c>
      <c r="B557" t="s">
        <v>1980</v>
      </c>
      <c r="C557" s="26">
        <v>5648</v>
      </c>
    </row>
    <row r="558" spans="1:3" x14ac:dyDescent="0.3">
      <c r="A558" t="s">
        <v>1153</v>
      </c>
      <c r="B558" t="s">
        <v>1981</v>
      </c>
      <c r="C558" s="26">
        <v>219</v>
      </c>
    </row>
    <row r="559" spans="1:3" x14ac:dyDescent="0.3">
      <c r="A559" t="s">
        <v>1157</v>
      </c>
      <c r="B559" t="s">
        <v>1982</v>
      </c>
      <c r="C559" s="26">
        <v>9433</v>
      </c>
    </row>
    <row r="560" spans="1:3" x14ac:dyDescent="0.3">
      <c r="A560" t="s">
        <v>1113</v>
      </c>
      <c r="B560" t="s">
        <v>1983</v>
      </c>
      <c r="C560" s="26">
        <v>3429</v>
      </c>
    </row>
    <row r="561" spans="1:3" x14ac:dyDescent="0.3">
      <c r="A561" t="s">
        <v>1141</v>
      </c>
      <c r="B561" t="s">
        <v>1984</v>
      </c>
      <c r="C561" s="26">
        <v>160</v>
      </c>
    </row>
    <row r="562" spans="1:3" x14ac:dyDescent="0.3">
      <c r="A562" t="s">
        <v>1177</v>
      </c>
      <c r="B562" t="s">
        <v>1985</v>
      </c>
      <c r="C562" s="26">
        <v>1808</v>
      </c>
    </row>
    <row r="563" spans="1:3" x14ac:dyDescent="0.3">
      <c r="A563" t="s">
        <v>1139</v>
      </c>
      <c r="B563" t="s">
        <v>1986</v>
      </c>
      <c r="C563" s="26">
        <v>96</v>
      </c>
    </row>
    <row r="564" spans="1:3" x14ac:dyDescent="0.3">
      <c r="A564" t="s">
        <v>1103</v>
      </c>
      <c r="B564" t="s">
        <v>1987</v>
      </c>
      <c r="C564" s="26">
        <v>2130</v>
      </c>
    </row>
    <row r="565" spans="1:3" x14ac:dyDescent="0.3">
      <c r="A565" t="s">
        <v>1163</v>
      </c>
      <c r="B565" t="s">
        <v>1988</v>
      </c>
      <c r="C565" s="26">
        <v>1544</v>
      </c>
    </row>
    <row r="566" spans="1:3" x14ac:dyDescent="0.3">
      <c r="A566" t="s">
        <v>1065</v>
      </c>
      <c r="B566" t="s">
        <v>1989</v>
      </c>
      <c r="C566" s="26">
        <v>191</v>
      </c>
    </row>
    <row r="567" spans="1:3" x14ac:dyDescent="0.3">
      <c r="A567" t="s">
        <v>1091</v>
      </c>
      <c r="B567" t="s">
        <v>1990</v>
      </c>
      <c r="C567" s="26">
        <v>3535</v>
      </c>
    </row>
    <row r="568" spans="1:3" x14ac:dyDescent="0.3">
      <c r="A568" t="s">
        <v>1171</v>
      </c>
      <c r="B568" t="s">
        <v>1991</v>
      </c>
      <c r="C568" s="26">
        <v>304</v>
      </c>
    </row>
    <row r="569" spans="1:3" x14ac:dyDescent="0.3">
      <c r="A569" t="s">
        <v>1089</v>
      </c>
      <c r="B569" t="s">
        <v>1992</v>
      </c>
      <c r="C569" s="26">
        <v>437</v>
      </c>
    </row>
    <row r="570" spans="1:3" x14ac:dyDescent="0.3">
      <c r="A570" t="s">
        <v>1133</v>
      </c>
      <c r="B570" t="s">
        <v>1993</v>
      </c>
      <c r="C570" s="26">
        <v>71</v>
      </c>
    </row>
    <row r="571" spans="1:3" x14ac:dyDescent="0.3">
      <c r="A571" t="s">
        <v>1097</v>
      </c>
      <c r="B571" t="s">
        <v>1994</v>
      </c>
      <c r="C571" s="26">
        <v>69</v>
      </c>
    </row>
    <row r="572" spans="1:3" x14ac:dyDescent="0.3">
      <c r="A572" t="s">
        <v>1165</v>
      </c>
      <c r="B572" t="s">
        <v>1995</v>
      </c>
      <c r="C572" s="26">
        <v>804</v>
      </c>
    </row>
    <row r="573" spans="1:3" x14ac:dyDescent="0.3">
      <c r="A573" t="s">
        <v>1099</v>
      </c>
      <c r="B573" t="s">
        <v>1996</v>
      </c>
      <c r="C573" s="26">
        <v>672</v>
      </c>
    </row>
    <row r="574" spans="1:3" x14ac:dyDescent="0.3">
      <c r="A574" t="s">
        <v>1119</v>
      </c>
      <c r="B574" t="s">
        <v>1997</v>
      </c>
      <c r="C574" s="26">
        <v>1284</v>
      </c>
    </row>
    <row r="575" spans="1:3" x14ac:dyDescent="0.3">
      <c r="A575" t="s">
        <v>1186</v>
      </c>
      <c r="B575" t="s">
        <v>1998</v>
      </c>
      <c r="C575" s="26">
        <v>1380</v>
      </c>
    </row>
    <row r="576" spans="1:3" x14ac:dyDescent="0.3">
      <c r="A576" t="s">
        <v>1184</v>
      </c>
      <c r="B576" t="s">
        <v>1999</v>
      </c>
      <c r="C576" s="26">
        <v>619</v>
      </c>
    </row>
    <row r="577" spans="1:3" x14ac:dyDescent="0.3">
      <c r="A577" t="s">
        <v>1188</v>
      </c>
      <c r="B577" t="s">
        <v>2000</v>
      </c>
      <c r="C577" s="26">
        <v>1541</v>
      </c>
    </row>
    <row r="578" spans="1:3" x14ac:dyDescent="0.3">
      <c r="A578" t="s">
        <v>1198</v>
      </c>
      <c r="B578" t="s">
        <v>2001</v>
      </c>
      <c r="C578" s="26">
        <v>1055</v>
      </c>
    </row>
    <row r="579" spans="1:3" x14ac:dyDescent="0.3">
      <c r="A579" t="s">
        <v>1194</v>
      </c>
      <c r="B579" t="s">
        <v>2002</v>
      </c>
      <c r="C579" s="26">
        <v>254</v>
      </c>
    </row>
    <row r="580" spans="1:3" x14ac:dyDescent="0.3">
      <c r="A580" t="s">
        <v>1190</v>
      </c>
      <c r="B580" t="s">
        <v>2003</v>
      </c>
      <c r="C580" s="26">
        <v>482</v>
      </c>
    </row>
    <row r="581" spans="1:3" x14ac:dyDescent="0.3">
      <c r="A581" t="s">
        <v>1192</v>
      </c>
      <c r="B581" t="s">
        <v>2004</v>
      </c>
      <c r="C581" s="26">
        <v>3049</v>
      </c>
    </row>
    <row r="582" spans="1:3" x14ac:dyDescent="0.3">
      <c r="A582" t="s">
        <v>1196</v>
      </c>
      <c r="B582" t="s">
        <v>2005</v>
      </c>
      <c r="C582" s="26">
        <v>1070</v>
      </c>
    </row>
    <row r="583" spans="1:3" x14ac:dyDescent="0.3">
      <c r="A583" t="s">
        <v>1211</v>
      </c>
      <c r="B583" t="s">
        <v>2006</v>
      </c>
      <c r="C583" s="26">
        <v>1574</v>
      </c>
    </row>
    <row r="584" spans="1:3" x14ac:dyDescent="0.3">
      <c r="A584" t="s">
        <v>1201</v>
      </c>
      <c r="B584" t="s">
        <v>2007</v>
      </c>
      <c r="C584" s="26">
        <v>785</v>
      </c>
    </row>
    <row r="585" spans="1:3" x14ac:dyDescent="0.3">
      <c r="A585" t="s">
        <v>1203</v>
      </c>
      <c r="B585" t="s">
        <v>2008</v>
      </c>
      <c r="C585" s="26">
        <v>1232</v>
      </c>
    </row>
    <row r="586" spans="1:3" x14ac:dyDescent="0.3">
      <c r="A586" t="s">
        <v>1205</v>
      </c>
      <c r="B586" t="s">
        <v>2009</v>
      </c>
      <c r="C586" s="26">
        <v>2045</v>
      </c>
    </row>
    <row r="587" spans="1:3" x14ac:dyDescent="0.3">
      <c r="A587" t="s">
        <v>1207</v>
      </c>
      <c r="B587" t="s">
        <v>2010</v>
      </c>
      <c r="C587" s="26">
        <v>849</v>
      </c>
    </row>
    <row r="588" spans="1:3" x14ac:dyDescent="0.3">
      <c r="A588" t="s">
        <v>1209</v>
      </c>
      <c r="B588" t="s">
        <v>2011</v>
      </c>
      <c r="C588" s="26">
        <v>995</v>
      </c>
    </row>
    <row r="589" spans="1:3" x14ac:dyDescent="0.3">
      <c r="A589" t="s">
        <v>1214</v>
      </c>
      <c r="B589" t="s">
        <v>2012</v>
      </c>
      <c r="C589" s="26">
        <v>1606</v>
      </c>
    </row>
    <row r="590" spans="1:3" x14ac:dyDescent="0.3">
      <c r="A590" t="s">
        <v>1216</v>
      </c>
      <c r="B590" t="s">
        <v>2013</v>
      </c>
      <c r="C590" s="26">
        <v>799</v>
      </c>
    </row>
    <row r="591" spans="1:3" x14ac:dyDescent="0.3">
      <c r="A591" t="s">
        <v>1218</v>
      </c>
      <c r="B591" t="s">
        <v>2014</v>
      </c>
      <c r="C591" s="26">
        <v>5357</v>
      </c>
    </row>
    <row r="592" spans="1:3" x14ac:dyDescent="0.3">
      <c r="A592" t="s">
        <v>1220</v>
      </c>
      <c r="B592" t="s">
        <v>2015</v>
      </c>
      <c r="C592" s="26">
        <v>1189</v>
      </c>
    </row>
    <row r="593" spans="1:3" x14ac:dyDescent="0.3">
      <c r="A593" t="s">
        <v>1222</v>
      </c>
      <c r="B593" t="s">
        <v>2016</v>
      </c>
      <c r="C593" s="26">
        <v>764</v>
      </c>
    </row>
    <row r="594" spans="1:3" x14ac:dyDescent="0.3">
      <c r="A594" t="s">
        <v>1224</v>
      </c>
      <c r="B594" t="s">
        <v>2017</v>
      </c>
      <c r="C594" s="26">
        <v>1030</v>
      </c>
    </row>
    <row r="595" spans="1:3" x14ac:dyDescent="0.3">
      <c r="A595" t="s">
        <v>1231</v>
      </c>
      <c r="B595" t="s">
        <v>2018</v>
      </c>
      <c r="C595" s="26">
        <v>6326</v>
      </c>
    </row>
    <row r="596" spans="1:3" x14ac:dyDescent="0.3">
      <c r="A596" t="s">
        <v>1229</v>
      </c>
      <c r="B596" t="s">
        <v>2019</v>
      </c>
      <c r="C596" s="26">
        <v>1826</v>
      </c>
    </row>
    <row r="597" spans="1:3" x14ac:dyDescent="0.3">
      <c r="A597" t="s">
        <v>1239</v>
      </c>
      <c r="B597" t="s">
        <v>2020</v>
      </c>
      <c r="C597" s="26">
        <v>1959</v>
      </c>
    </row>
    <row r="598" spans="1:3" x14ac:dyDescent="0.3">
      <c r="A598" t="s">
        <v>1233</v>
      </c>
      <c r="B598" t="s">
        <v>2021</v>
      </c>
      <c r="C598" s="26">
        <v>1949</v>
      </c>
    </row>
    <row r="599" spans="1:3" x14ac:dyDescent="0.3">
      <c r="A599" t="s">
        <v>1235</v>
      </c>
      <c r="B599" t="s">
        <v>2022</v>
      </c>
      <c r="C599" s="26">
        <v>2284</v>
      </c>
    </row>
    <row r="600" spans="1:3" x14ac:dyDescent="0.3">
      <c r="A600" t="s">
        <v>1237</v>
      </c>
      <c r="B600" t="s">
        <v>2023</v>
      </c>
      <c r="C600" s="26">
        <v>1367</v>
      </c>
    </row>
    <row r="601" spans="1:3" x14ac:dyDescent="0.3">
      <c r="A601" t="s">
        <v>1241</v>
      </c>
      <c r="B601" t="s">
        <v>2024</v>
      </c>
      <c r="C601" s="26">
        <v>2604</v>
      </c>
    </row>
    <row r="602" spans="1:3" x14ac:dyDescent="0.3">
      <c r="A602" t="s">
        <v>1243</v>
      </c>
      <c r="B602" t="s">
        <v>2025</v>
      </c>
      <c r="C602" s="26">
        <v>2983</v>
      </c>
    </row>
    <row r="603" spans="1:3" x14ac:dyDescent="0.3">
      <c r="A603" t="s">
        <v>1227</v>
      </c>
      <c r="B603" t="s">
        <v>2026</v>
      </c>
      <c r="C603" s="26">
        <v>1715</v>
      </c>
    </row>
    <row r="604" spans="1:3" x14ac:dyDescent="0.3">
      <c r="A604" t="s">
        <v>1246</v>
      </c>
      <c r="B604" t="s">
        <v>2027</v>
      </c>
      <c r="C604" s="26">
        <v>182</v>
      </c>
    </row>
    <row r="605" spans="1:3" x14ac:dyDescent="0.3">
      <c r="A605" t="s">
        <v>1258</v>
      </c>
      <c r="B605" t="s">
        <v>2028</v>
      </c>
      <c r="C605" s="26">
        <v>530</v>
      </c>
    </row>
    <row r="606" spans="1:3" x14ac:dyDescent="0.3">
      <c r="A606" t="s">
        <v>1248</v>
      </c>
      <c r="B606" t="s">
        <v>2029</v>
      </c>
      <c r="C606" s="26">
        <v>2020</v>
      </c>
    </row>
    <row r="607" spans="1:3" x14ac:dyDescent="0.3">
      <c r="A607" t="s">
        <v>1254</v>
      </c>
      <c r="B607" t="s">
        <v>2030</v>
      </c>
      <c r="C607" s="26">
        <v>329</v>
      </c>
    </row>
    <row r="608" spans="1:3" x14ac:dyDescent="0.3">
      <c r="A608" t="s">
        <v>1256</v>
      </c>
      <c r="B608" t="s">
        <v>2031</v>
      </c>
      <c r="C608" s="26">
        <v>815</v>
      </c>
    </row>
    <row r="609" spans="1:3" x14ac:dyDescent="0.3">
      <c r="A609" t="s">
        <v>1252</v>
      </c>
      <c r="B609" t="s">
        <v>2032</v>
      </c>
      <c r="C609" s="26">
        <v>761</v>
      </c>
    </row>
    <row r="610" spans="1:3" x14ac:dyDescent="0.3">
      <c r="A610" t="s">
        <v>1260</v>
      </c>
      <c r="B610" t="s">
        <v>2033</v>
      </c>
      <c r="C610" s="26">
        <v>3381</v>
      </c>
    </row>
    <row r="611" spans="1:3" x14ac:dyDescent="0.3">
      <c r="A611" t="s">
        <v>1250</v>
      </c>
      <c r="B611" t="s">
        <v>2034</v>
      </c>
      <c r="C611" s="26">
        <v>170</v>
      </c>
    </row>
    <row r="612" spans="1:3" x14ac:dyDescent="0.3">
      <c r="A612" t="s">
        <v>1262</v>
      </c>
      <c r="B612" t="s">
        <v>2035</v>
      </c>
      <c r="C612" s="26">
        <v>804</v>
      </c>
    </row>
    <row r="613" spans="1:3" x14ac:dyDescent="0.3">
      <c r="A613" t="s">
        <v>1265</v>
      </c>
      <c r="B613" t="s">
        <v>2036</v>
      </c>
      <c r="C613" s="26">
        <v>518</v>
      </c>
    </row>
    <row r="614" spans="1:3" x14ac:dyDescent="0.3">
      <c r="A614" t="s">
        <v>1269</v>
      </c>
      <c r="B614" t="s">
        <v>2037</v>
      </c>
      <c r="C614" s="26">
        <v>499</v>
      </c>
    </row>
    <row r="615" spans="1:3" x14ac:dyDescent="0.3">
      <c r="A615" t="s">
        <v>1271</v>
      </c>
      <c r="B615" t="s">
        <v>2038</v>
      </c>
      <c r="C615" s="26">
        <v>535</v>
      </c>
    </row>
    <row r="616" spans="1:3" x14ac:dyDescent="0.3">
      <c r="A616" t="s">
        <v>1273</v>
      </c>
      <c r="B616" t="s">
        <v>2039</v>
      </c>
      <c r="C616" s="26">
        <v>1097</v>
      </c>
    </row>
    <row r="617" spans="1:3" x14ac:dyDescent="0.3">
      <c r="A617" t="s">
        <v>1275</v>
      </c>
      <c r="B617" t="s">
        <v>2040</v>
      </c>
      <c r="C617" s="26">
        <v>1056</v>
      </c>
    </row>
    <row r="618" spans="1:3" x14ac:dyDescent="0.3">
      <c r="A618" t="s">
        <v>1277</v>
      </c>
      <c r="B618" t="s">
        <v>2041</v>
      </c>
      <c r="C618" s="26">
        <v>444</v>
      </c>
    </row>
    <row r="619" spans="1:3" x14ac:dyDescent="0.3">
      <c r="A619" t="s">
        <v>1279</v>
      </c>
      <c r="B619" t="s">
        <v>2042</v>
      </c>
      <c r="C619" s="26">
        <v>2309</v>
      </c>
    </row>
    <row r="620" spans="1:3" x14ac:dyDescent="0.3">
      <c r="A620" t="s">
        <v>1281</v>
      </c>
      <c r="B620" t="s">
        <v>2043</v>
      </c>
      <c r="C620" s="26">
        <v>20</v>
      </c>
    </row>
    <row r="621" spans="1:3" x14ac:dyDescent="0.3">
      <c r="A621" t="s">
        <v>1283</v>
      </c>
      <c r="B621" t="s">
        <v>2044</v>
      </c>
      <c r="C621" s="26">
        <v>510</v>
      </c>
    </row>
    <row r="622" spans="1:3" x14ac:dyDescent="0.3">
      <c r="A622" t="s">
        <v>1267</v>
      </c>
      <c r="B622" t="s">
        <v>2045</v>
      </c>
      <c r="C622" s="26">
        <v>878</v>
      </c>
    </row>
    <row r="623" spans="1:3" x14ac:dyDescent="0.3">
      <c r="A623" t="s">
        <v>1285</v>
      </c>
      <c r="B623" t="s">
        <v>2046</v>
      </c>
      <c r="C623" s="26">
        <v>749</v>
      </c>
    </row>
    <row r="624" spans="1:3" x14ac:dyDescent="0.3">
      <c r="A624" t="s">
        <v>1296</v>
      </c>
      <c r="B624" t="s">
        <v>2047</v>
      </c>
      <c r="C624" s="26">
        <v>2089</v>
      </c>
    </row>
    <row r="625" spans="1:3" x14ac:dyDescent="0.3">
      <c r="A625" t="s">
        <v>1288</v>
      </c>
      <c r="B625" t="s">
        <v>2048</v>
      </c>
      <c r="C625" s="26">
        <v>824</v>
      </c>
    </row>
    <row r="626" spans="1:3" x14ac:dyDescent="0.3">
      <c r="A626" t="s">
        <v>1292</v>
      </c>
      <c r="B626" t="s">
        <v>2049</v>
      </c>
      <c r="C626" s="26">
        <v>939</v>
      </c>
    </row>
    <row r="627" spans="1:3" x14ac:dyDescent="0.3">
      <c r="A627" t="s">
        <v>1294</v>
      </c>
      <c r="B627" t="s">
        <v>2050</v>
      </c>
      <c r="C627" s="26">
        <v>741</v>
      </c>
    </row>
    <row r="628" spans="1:3" x14ac:dyDescent="0.3">
      <c r="A628" t="s">
        <v>1306</v>
      </c>
      <c r="B628" t="s">
        <v>2051</v>
      </c>
      <c r="C628" s="26">
        <v>2280</v>
      </c>
    </row>
    <row r="629" spans="1:3" x14ac:dyDescent="0.3">
      <c r="A629" t="s">
        <v>1300</v>
      </c>
      <c r="B629" t="s">
        <v>2052</v>
      </c>
      <c r="C629" s="26">
        <v>1884</v>
      </c>
    </row>
    <row r="630" spans="1:3" x14ac:dyDescent="0.3">
      <c r="A630" t="s">
        <v>1290</v>
      </c>
      <c r="B630" t="s">
        <v>2053</v>
      </c>
      <c r="C630" s="26">
        <v>1013</v>
      </c>
    </row>
    <row r="631" spans="1:3" x14ac:dyDescent="0.3">
      <c r="A631" t="s">
        <v>1304</v>
      </c>
      <c r="B631" t="s">
        <v>2054</v>
      </c>
      <c r="C631" s="26">
        <v>1065</v>
      </c>
    </row>
    <row r="632" spans="1:3" x14ac:dyDescent="0.3">
      <c r="A632" t="s">
        <v>1308</v>
      </c>
      <c r="B632" t="s">
        <v>2055</v>
      </c>
      <c r="C632" s="26">
        <v>1066</v>
      </c>
    </row>
    <row r="633" spans="1:3" x14ac:dyDescent="0.3">
      <c r="A633" t="s">
        <v>1298</v>
      </c>
      <c r="B633" t="s">
        <v>2056</v>
      </c>
      <c r="C633" s="26">
        <v>1232</v>
      </c>
    </row>
    <row r="634" spans="1:3" x14ac:dyDescent="0.3">
      <c r="A634" t="s">
        <v>1302</v>
      </c>
      <c r="B634" t="s">
        <v>2057</v>
      </c>
      <c r="C634" s="26">
        <v>906</v>
      </c>
    </row>
    <row r="635" spans="1:3" x14ac:dyDescent="0.3">
      <c r="A635" t="s">
        <v>1345</v>
      </c>
      <c r="B635" t="s">
        <v>2058</v>
      </c>
      <c r="C635" s="26">
        <v>3159</v>
      </c>
    </row>
    <row r="636" spans="1:3" x14ac:dyDescent="0.3">
      <c r="A636" t="s">
        <v>1313</v>
      </c>
      <c r="B636" t="s">
        <v>2059</v>
      </c>
      <c r="C636" s="26">
        <v>4331</v>
      </c>
    </row>
    <row r="637" spans="1:3" x14ac:dyDescent="0.3">
      <c r="A637" t="s">
        <v>1325</v>
      </c>
      <c r="B637" t="s">
        <v>2060</v>
      </c>
      <c r="C637" s="26">
        <v>1632</v>
      </c>
    </row>
    <row r="638" spans="1:3" x14ac:dyDescent="0.3">
      <c r="A638" t="s">
        <v>1341</v>
      </c>
      <c r="B638" t="s">
        <v>2061</v>
      </c>
      <c r="C638" s="26">
        <v>2358</v>
      </c>
    </row>
    <row r="639" spans="1:3" x14ac:dyDescent="0.3">
      <c r="A639" t="s">
        <v>1329</v>
      </c>
      <c r="B639" t="s">
        <v>2062</v>
      </c>
      <c r="C639" s="26">
        <v>3250</v>
      </c>
    </row>
    <row r="640" spans="1:3" x14ac:dyDescent="0.3">
      <c r="A640" t="s">
        <v>1379</v>
      </c>
      <c r="B640" t="s">
        <v>2063</v>
      </c>
      <c r="C640" s="26">
        <v>1111</v>
      </c>
    </row>
    <row r="641" spans="1:3" x14ac:dyDescent="0.3">
      <c r="A641" t="s">
        <v>1319</v>
      </c>
      <c r="B641" t="s">
        <v>2064</v>
      </c>
      <c r="C641" s="26">
        <v>1689</v>
      </c>
    </row>
    <row r="642" spans="1:3" x14ac:dyDescent="0.3">
      <c r="A642" t="s">
        <v>1381</v>
      </c>
      <c r="B642" t="s">
        <v>2065</v>
      </c>
      <c r="C642" s="26">
        <v>2732</v>
      </c>
    </row>
    <row r="643" spans="1:3" x14ac:dyDescent="0.3">
      <c r="A643" t="s">
        <v>1343</v>
      </c>
      <c r="B643" t="s">
        <v>2066</v>
      </c>
      <c r="C643" s="26">
        <v>1773</v>
      </c>
    </row>
    <row r="644" spans="1:3" x14ac:dyDescent="0.3">
      <c r="A644" t="s">
        <v>1327</v>
      </c>
      <c r="B644" t="s">
        <v>2067</v>
      </c>
      <c r="C644" s="26">
        <v>1471</v>
      </c>
    </row>
    <row r="645" spans="1:3" x14ac:dyDescent="0.3">
      <c r="A645" t="s">
        <v>1339</v>
      </c>
      <c r="B645" t="s">
        <v>2068</v>
      </c>
      <c r="C645" s="26">
        <v>1571</v>
      </c>
    </row>
    <row r="646" spans="1:3" x14ac:dyDescent="0.3">
      <c r="A646" t="s">
        <v>1311</v>
      </c>
      <c r="B646" t="s">
        <v>2069</v>
      </c>
      <c r="C646" s="26">
        <v>2074</v>
      </c>
    </row>
    <row r="647" spans="1:3" x14ac:dyDescent="0.3">
      <c r="A647" t="s">
        <v>1331</v>
      </c>
      <c r="B647" t="s">
        <v>2070</v>
      </c>
      <c r="C647" s="26">
        <v>1876</v>
      </c>
    </row>
    <row r="648" spans="1:3" x14ac:dyDescent="0.3">
      <c r="A648" t="s">
        <v>1335</v>
      </c>
      <c r="B648" t="s">
        <v>2071</v>
      </c>
      <c r="C648" s="26">
        <v>1836</v>
      </c>
    </row>
    <row r="649" spans="1:3" x14ac:dyDescent="0.3">
      <c r="A649" t="s">
        <v>1333</v>
      </c>
      <c r="B649" t="s">
        <v>2072</v>
      </c>
      <c r="C649" s="26">
        <v>981</v>
      </c>
    </row>
    <row r="650" spans="1:3" x14ac:dyDescent="0.3">
      <c r="A650" t="s">
        <v>1337</v>
      </c>
      <c r="B650" t="s">
        <v>2073</v>
      </c>
      <c r="C650" s="26">
        <v>3551</v>
      </c>
    </row>
    <row r="651" spans="1:3" x14ac:dyDescent="0.3">
      <c r="A651" t="s">
        <v>1349</v>
      </c>
      <c r="B651" t="s">
        <v>2074</v>
      </c>
      <c r="C651" s="26">
        <v>5318</v>
      </c>
    </row>
    <row r="652" spans="1:3" x14ac:dyDescent="0.3">
      <c r="A652" t="s">
        <v>1351</v>
      </c>
      <c r="B652" t="s">
        <v>2075</v>
      </c>
      <c r="C652" s="26">
        <v>1893</v>
      </c>
    </row>
    <row r="653" spans="1:3" x14ac:dyDescent="0.3">
      <c r="A653" t="s">
        <v>1367</v>
      </c>
      <c r="B653" t="s">
        <v>2076</v>
      </c>
      <c r="C653" s="26">
        <v>262</v>
      </c>
    </row>
    <row r="654" spans="1:3" x14ac:dyDescent="0.3">
      <c r="A654" t="s">
        <v>1383</v>
      </c>
      <c r="B654" t="s">
        <v>2077</v>
      </c>
      <c r="C654" s="26">
        <v>1473</v>
      </c>
    </row>
    <row r="655" spans="1:3" x14ac:dyDescent="0.3">
      <c r="A655" t="s">
        <v>1365</v>
      </c>
      <c r="B655" t="s">
        <v>2078</v>
      </c>
      <c r="C655" s="26">
        <v>1735</v>
      </c>
    </row>
    <row r="656" spans="1:3" x14ac:dyDescent="0.3">
      <c r="A656" t="s">
        <v>1353</v>
      </c>
      <c r="B656" t="s">
        <v>2079</v>
      </c>
      <c r="C656" s="26">
        <v>9002</v>
      </c>
    </row>
    <row r="657" spans="1:3" x14ac:dyDescent="0.3">
      <c r="A657" t="s">
        <v>1323</v>
      </c>
      <c r="B657" t="s">
        <v>2080</v>
      </c>
      <c r="C657" s="26">
        <v>3887</v>
      </c>
    </row>
    <row r="658" spans="1:3" x14ac:dyDescent="0.3">
      <c r="A658" t="s">
        <v>1355</v>
      </c>
      <c r="B658" t="s">
        <v>2081</v>
      </c>
      <c r="C658" s="26">
        <v>10852</v>
      </c>
    </row>
    <row r="659" spans="1:3" x14ac:dyDescent="0.3">
      <c r="A659" t="s">
        <v>1321</v>
      </c>
      <c r="B659" t="s">
        <v>2082</v>
      </c>
      <c r="C659" s="26">
        <v>2476</v>
      </c>
    </row>
    <row r="660" spans="1:3" x14ac:dyDescent="0.3">
      <c r="A660" t="s">
        <v>1357</v>
      </c>
      <c r="B660" t="s">
        <v>2083</v>
      </c>
      <c r="C660" s="26">
        <v>1129</v>
      </c>
    </row>
    <row r="661" spans="1:3" x14ac:dyDescent="0.3">
      <c r="A661" t="s">
        <v>1359</v>
      </c>
      <c r="B661" t="s">
        <v>2084</v>
      </c>
      <c r="C661" s="26">
        <v>4732</v>
      </c>
    </row>
    <row r="662" spans="1:3" x14ac:dyDescent="0.3">
      <c r="A662" t="s">
        <v>1317</v>
      </c>
      <c r="B662" t="s">
        <v>2085</v>
      </c>
      <c r="C662" s="26">
        <v>1473</v>
      </c>
    </row>
    <row r="663" spans="1:3" x14ac:dyDescent="0.3">
      <c r="A663" t="s">
        <v>1361</v>
      </c>
      <c r="B663" t="s">
        <v>2086</v>
      </c>
      <c r="C663" s="26">
        <v>3267</v>
      </c>
    </row>
    <row r="664" spans="1:3" x14ac:dyDescent="0.3">
      <c r="A664" t="s">
        <v>1363</v>
      </c>
      <c r="B664" t="s">
        <v>2087</v>
      </c>
      <c r="C664" s="26">
        <v>2831</v>
      </c>
    </row>
    <row r="665" spans="1:3" x14ac:dyDescent="0.3">
      <c r="A665" t="s">
        <v>1371</v>
      </c>
      <c r="B665" t="s">
        <v>2088</v>
      </c>
      <c r="C665" s="26">
        <v>3309</v>
      </c>
    </row>
    <row r="666" spans="1:3" x14ac:dyDescent="0.3">
      <c r="A666" t="s">
        <v>1373</v>
      </c>
      <c r="B666" t="s">
        <v>2089</v>
      </c>
      <c r="C666" s="26">
        <v>1596</v>
      </c>
    </row>
    <row r="667" spans="1:3" x14ac:dyDescent="0.3">
      <c r="A667" t="s">
        <v>1369</v>
      </c>
      <c r="B667" t="s">
        <v>2090</v>
      </c>
      <c r="C667" s="26">
        <v>4662</v>
      </c>
    </row>
    <row r="668" spans="1:3" x14ac:dyDescent="0.3">
      <c r="A668" t="s">
        <v>1315</v>
      </c>
      <c r="B668" t="s">
        <v>2091</v>
      </c>
      <c r="C668" s="26">
        <v>1511</v>
      </c>
    </row>
    <row r="669" spans="1:3" x14ac:dyDescent="0.3">
      <c r="A669" t="s">
        <v>1375</v>
      </c>
      <c r="B669" t="s">
        <v>2092</v>
      </c>
      <c r="C669" s="26">
        <v>4794</v>
      </c>
    </row>
    <row r="670" spans="1:3" x14ac:dyDescent="0.3">
      <c r="A670" t="s">
        <v>1377</v>
      </c>
      <c r="B670" t="s">
        <v>2093</v>
      </c>
      <c r="C670" s="26">
        <v>3180</v>
      </c>
    </row>
    <row r="671" spans="1:3" x14ac:dyDescent="0.3">
      <c r="A671" t="s">
        <v>1385</v>
      </c>
      <c r="B671" t="s">
        <v>2094</v>
      </c>
      <c r="C671" s="26">
        <v>7112</v>
      </c>
    </row>
    <row r="672" spans="1:3" x14ac:dyDescent="0.3">
      <c r="A672" t="s">
        <v>1387</v>
      </c>
      <c r="B672" t="s">
        <v>2095</v>
      </c>
      <c r="C672" s="26">
        <v>26550</v>
      </c>
    </row>
    <row r="673" spans="1:3" x14ac:dyDescent="0.3">
      <c r="A673" t="s">
        <v>1347</v>
      </c>
      <c r="B673" t="s">
        <v>2096</v>
      </c>
      <c r="C673" s="26">
        <v>5791</v>
      </c>
    </row>
    <row r="674" spans="1:3" x14ac:dyDescent="0.3">
      <c r="A674" t="s">
        <v>1389</v>
      </c>
      <c r="B674" t="s">
        <v>2097</v>
      </c>
      <c r="C674" s="26">
        <v>3478</v>
      </c>
    </row>
    <row r="675" spans="1:3" x14ac:dyDescent="0.3">
      <c r="A675" t="s">
        <v>1392</v>
      </c>
      <c r="B675" t="s">
        <v>2098</v>
      </c>
      <c r="C675" s="26">
        <v>1306</v>
      </c>
    </row>
    <row r="676" spans="1:3" x14ac:dyDescent="0.3">
      <c r="A676" t="s">
        <v>1394</v>
      </c>
      <c r="B676" t="s">
        <v>2099</v>
      </c>
      <c r="C676" s="26">
        <v>915</v>
      </c>
    </row>
    <row r="677" spans="1:3" x14ac:dyDescent="0.3">
      <c r="A677" t="s">
        <v>1400</v>
      </c>
      <c r="B677" t="s">
        <v>2100</v>
      </c>
      <c r="C677" s="26">
        <v>114</v>
      </c>
    </row>
    <row r="678" spans="1:3" x14ac:dyDescent="0.3">
      <c r="A678" t="s">
        <v>1396</v>
      </c>
      <c r="B678" t="s">
        <v>2101</v>
      </c>
      <c r="C678" s="26">
        <v>841</v>
      </c>
    </row>
    <row r="679" spans="1:3" x14ac:dyDescent="0.3">
      <c r="A679" t="s">
        <v>1398</v>
      </c>
      <c r="B679" t="s">
        <v>2102</v>
      </c>
      <c r="C679" s="26">
        <v>874</v>
      </c>
    </row>
    <row r="680" spans="1:3" x14ac:dyDescent="0.3">
      <c r="A680" t="s">
        <v>1405</v>
      </c>
      <c r="B680" t="s">
        <v>2103</v>
      </c>
      <c r="C680" s="26">
        <v>1441</v>
      </c>
    </row>
    <row r="681" spans="1:3" x14ac:dyDescent="0.3">
      <c r="A681" t="s">
        <v>1403</v>
      </c>
      <c r="B681" t="s">
        <v>2104</v>
      </c>
      <c r="C681" s="26">
        <v>691</v>
      </c>
    </row>
    <row r="682" spans="1:3" x14ac:dyDescent="0.3">
      <c r="A682" t="s">
        <v>2105</v>
      </c>
      <c r="B682" t="s">
        <v>2106</v>
      </c>
      <c r="C682" s="26">
        <v>2681155</v>
      </c>
    </row>
    <row r="683" spans="1:3" x14ac:dyDescent="0.3">
      <c r="A683" t="s">
        <v>2107</v>
      </c>
      <c r="B683" t="s">
        <v>2108</v>
      </c>
      <c r="C683" s="26">
        <v>3622</v>
      </c>
    </row>
    <row r="684" spans="1:3" x14ac:dyDescent="0.3">
      <c r="A684" t="s">
        <v>1406</v>
      </c>
      <c r="B684" t="s">
        <v>2109</v>
      </c>
      <c r="C684" s="26">
        <v>2684777</v>
      </c>
    </row>
  </sheetData>
  <sheetProtection password="B796" sheet="1" objects="1" scenarios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K683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E3" sqref="E3"/>
    </sheetView>
  </sheetViews>
  <sheetFormatPr defaultRowHeight="14.4" x14ac:dyDescent="0.3"/>
  <cols>
    <col min="1" max="1" width="1.33203125" bestFit="1" customWidth="1"/>
    <col min="2" max="2" width="3" customWidth="1"/>
    <col min="3" max="3" width="1.6640625" hidden="1" customWidth="1"/>
    <col min="4" max="4" width="6.88671875" hidden="1" customWidth="1"/>
    <col min="5" max="6" width="2" customWidth="1"/>
    <col min="7" max="7" width="1.6640625" bestFit="1" customWidth="1"/>
    <col min="8" max="9" width="2.33203125" customWidth="1"/>
    <col min="10" max="37" width="2" customWidth="1"/>
  </cols>
  <sheetData>
    <row r="1" spans="1:37" x14ac:dyDescent="0.3">
      <c r="A1">
        <v>1</v>
      </c>
      <c r="B1">
        <f>A1+1</f>
        <v>2</v>
      </c>
      <c r="C1">
        <f t="shared" ref="C1:AK1" si="0">B1+1</f>
        <v>3</v>
      </c>
      <c r="D1">
        <f t="shared" si="0"/>
        <v>4</v>
      </c>
      <c r="E1">
        <f t="shared" si="0"/>
        <v>5</v>
      </c>
      <c r="F1">
        <f t="shared" si="0"/>
        <v>6</v>
      </c>
      <c r="G1">
        <f t="shared" si="0"/>
        <v>7</v>
      </c>
      <c r="H1">
        <f t="shared" si="0"/>
        <v>8</v>
      </c>
      <c r="I1">
        <f t="shared" si="0"/>
        <v>9</v>
      </c>
      <c r="J1">
        <f t="shared" si="0"/>
        <v>10</v>
      </c>
      <c r="K1">
        <f t="shared" si="0"/>
        <v>11</v>
      </c>
      <c r="L1">
        <f t="shared" si="0"/>
        <v>12</v>
      </c>
      <c r="M1">
        <f t="shared" si="0"/>
        <v>13</v>
      </c>
      <c r="N1">
        <f t="shared" si="0"/>
        <v>14</v>
      </c>
      <c r="O1">
        <f t="shared" si="0"/>
        <v>15</v>
      </c>
      <c r="P1">
        <f t="shared" si="0"/>
        <v>16</v>
      </c>
      <c r="Q1">
        <f t="shared" si="0"/>
        <v>17</v>
      </c>
      <c r="R1">
        <f t="shared" si="0"/>
        <v>18</v>
      </c>
      <c r="S1">
        <f t="shared" si="0"/>
        <v>19</v>
      </c>
      <c r="T1">
        <f t="shared" si="0"/>
        <v>20</v>
      </c>
      <c r="U1">
        <f t="shared" si="0"/>
        <v>21</v>
      </c>
      <c r="V1">
        <f t="shared" si="0"/>
        <v>22</v>
      </c>
      <c r="W1">
        <f t="shared" si="0"/>
        <v>23</v>
      </c>
      <c r="X1">
        <f t="shared" si="0"/>
        <v>24</v>
      </c>
      <c r="Y1">
        <f t="shared" si="0"/>
        <v>25</v>
      </c>
      <c r="Z1">
        <f t="shared" si="0"/>
        <v>26</v>
      </c>
      <c r="AA1">
        <f t="shared" si="0"/>
        <v>27</v>
      </c>
      <c r="AB1">
        <f t="shared" si="0"/>
        <v>28</v>
      </c>
      <c r="AC1">
        <f t="shared" si="0"/>
        <v>29</v>
      </c>
      <c r="AD1">
        <f t="shared" si="0"/>
        <v>30</v>
      </c>
      <c r="AE1">
        <f t="shared" si="0"/>
        <v>31</v>
      </c>
      <c r="AF1">
        <f t="shared" si="0"/>
        <v>32</v>
      </c>
      <c r="AG1">
        <f t="shared" si="0"/>
        <v>33</v>
      </c>
      <c r="AH1">
        <f t="shared" si="0"/>
        <v>34</v>
      </c>
      <c r="AI1">
        <f t="shared" si="0"/>
        <v>35</v>
      </c>
      <c r="AJ1">
        <f t="shared" si="0"/>
        <v>36</v>
      </c>
      <c r="AK1">
        <f t="shared" si="0"/>
        <v>37</v>
      </c>
    </row>
    <row r="2" spans="1:37" ht="409.6" x14ac:dyDescent="0.3">
      <c r="C2" s="32" t="s">
        <v>2138</v>
      </c>
      <c r="D2" s="32" t="s">
        <v>2139</v>
      </c>
      <c r="E2" s="33" t="s">
        <v>2140</v>
      </c>
      <c r="F2" s="34" t="s">
        <v>2141</v>
      </c>
      <c r="G2" s="35" t="s">
        <v>2142</v>
      </c>
      <c r="H2" s="34" t="s">
        <v>2143</v>
      </c>
      <c r="I2" s="34" t="s">
        <v>2144</v>
      </c>
      <c r="J2" s="34" t="s">
        <v>2145</v>
      </c>
      <c r="K2" s="34" t="s">
        <v>2146</v>
      </c>
      <c r="L2" s="34" t="s">
        <v>2147</v>
      </c>
      <c r="M2" s="34" t="s">
        <v>2148</v>
      </c>
      <c r="N2" s="34" t="s">
        <v>2149</v>
      </c>
      <c r="O2" s="34" t="s">
        <v>2150</v>
      </c>
      <c r="P2" s="34" t="s">
        <v>2151</v>
      </c>
      <c r="Q2" s="34" t="s">
        <v>2152</v>
      </c>
      <c r="R2" s="34" t="s">
        <v>2153</v>
      </c>
      <c r="S2" s="35" t="s">
        <v>2154</v>
      </c>
      <c r="T2" s="35" t="s">
        <v>2155</v>
      </c>
      <c r="U2" s="34" t="s">
        <v>2156</v>
      </c>
      <c r="V2" s="34" t="s">
        <v>2157</v>
      </c>
      <c r="W2" s="34" t="s">
        <v>2158</v>
      </c>
      <c r="X2" s="34" t="s">
        <v>2159</v>
      </c>
      <c r="Y2" s="36" t="s">
        <v>2160</v>
      </c>
      <c r="Z2" s="36" t="s">
        <v>2161</v>
      </c>
      <c r="AA2" s="35" t="s">
        <v>2162</v>
      </c>
      <c r="AB2" s="35" t="s">
        <v>2163</v>
      </c>
      <c r="AC2" s="35" t="s">
        <v>2164</v>
      </c>
      <c r="AD2" s="35" t="s">
        <v>2165</v>
      </c>
      <c r="AE2" s="35" t="s">
        <v>2166</v>
      </c>
      <c r="AF2" s="35" t="s">
        <v>2167</v>
      </c>
      <c r="AG2" s="35" t="s">
        <v>2168</v>
      </c>
      <c r="AH2" s="35" t="s">
        <v>2169</v>
      </c>
      <c r="AI2" s="35" t="s">
        <v>2170</v>
      </c>
      <c r="AJ2" s="35" t="s">
        <v>2171</v>
      </c>
      <c r="AK2" s="35" t="s">
        <v>2172</v>
      </c>
    </row>
    <row r="3" spans="1:37" x14ac:dyDescent="0.3">
      <c r="A3" t="s">
        <v>5</v>
      </c>
      <c r="B3" t="s">
        <v>1422</v>
      </c>
      <c r="C3" s="37" t="s">
        <v>5</v>
      </c>
      <c r="D3" s="37" t="s">
        <v>4</v>
      </c>
      <c r="E3" s="38">
        <v>221752648</v>
      </c>
      <c r="F3" s="38">
        <v>223971782</v>
      </c>
      <c r="G3" s="39">
        <v>1</v>
      </c>
      <c r="H3" s="38">
        <v>112897510</v>
      </c>
      <c r="I3" s="38">
        <v>113999102</v>
      </c>
      <c r="J3" s="38">
        <v>0</v>
      </c>
      <c r="K3" s="38">
        <v>0</v>
      </c>
      <c r="L3" s="38">
        <v>0</v>
      </c>
      <c r="M3" s="38">
        <v>0</v>
      </c>
      <c r="N3" s="38">
        <v>0</v>
      </c>
      <c r="O3" s="38">
        <v>0</v>
      </c>
      <c r="P3" s="38">
        <v>112897510</v>
      </c>
      <c r="Q3" s="38">
        <v>113999102</v>
      </c>
      <c r="R3" s="39">
        <v>0.98</v>
      </c>
      <c r="S3" s="38">
        <v>5001413</v>
      </c>
      <c r="T3" s="38">
        <v>5519468</v>
      </c>
      <c r="U3" s="38">
        <v>107972787</v>
      </c>
      <c r="V3" s="38">
        <v>109927100</v>
      </c>
      <c r="W3" s="38">
        <v>107896097</v>
      </c>
      <c r="X3" s="38">
        <v>108479634</v>
      </c>
      <c r="Y3" s="38">
        <v>76690</v>
      </c>
      <c r="Z3" s="38">
        <v>1447466</v>
      </c>
      <c r="AA3" s="38">
        <v>10870</v>
      </c>
      <c r="AB3" s="38">
        <v>11160</v>
      </c>
      <c r="AC3" s="39">
        <v>2.67</v>
      </c>
      <c r="AD3" s="38">
        <v>18487572</v>
      </c>
      <c r="AE3" s="38">
        <v>12483592</v>
      </c>
      <c r="AF3" s="38">
        <v>5000000</v>
      </c>
      <c r="AG3" s="38">
        <v>3295000</v>
      </c>
      <c r="AH3" s="38">
        <v>10313204</v>
      </c>
      <c r="AI3" s="38">
        <v>9143340</v>
      </c>
      <c r="AJ3" s="39">
        <v>4.6500000000000004</v>
      </c>
      <c r="AK3" s="39">
        <v>4.08</v>
      </c>
    </row>
    <row r="4" spans="1:37" x14ac:dyDescent="0.3">
      <c r="A4" t="s">
        <v>7</v>
      </c>
      <c r="B4" t="s">
        <v>1423</v>
      </c>
      <c r="C4" s="37" t="s">
        <v>7</v>
      </c>
      <c r="D4" s="37" t="s">
        <v>6</v>
      </c>
      <c r="E4" s="38">
        <v>21921272</v>
      </c>
      <c r="F4" s="38">
        <v>22304857</v>
      </c>
      <c r="G4" s="39">
        <v>1.75</v>
      </c>
      <c r="H4" s="38">
        <v>10890198</v>
      </c>
      <c r="I4" s="38">
        <v>10946198</v>
      </c>
      <c r="J4" s="38">
        <v>0</v>
      </c>
      <c r="K4" s="38">
        <v>0</v>
      </c>
      <c r="L4" s="38">
        <v>0</v>
      </c>
      <c r="M4" s="38">
        <v>0</v>
      </c>
      <c r="N4" s="38">
        <v>0</v>
      </c>
      <c r="O4" s="38">
        <v>0</v>
      </c>
      <c r="P4" s="38">
        <v>10890198</v>
      </c>
      <c r="Q4" s="38">
        <v>10946198</v>
      </c>
      <c r="R4" s="39">
        <v>0.51</v>
      </c>
      <c r="S4" s="38">
        <v>198732</v>
      </c>
      <c r="T4" s="38">
        <v>240868</v>
      </c>
      <c r="U4" s="38">
        <v>11229092</v>
      </c>
      <c r="V4" s="38">
        <v>11064090</v>
      </c>
      <c r="W4" s="38">
        <v>10691466</v>
      </c>
      <c r="X4" s="38">
        <v>10705330</v>
      </c>
      <c r="Y4" s="38">
        <v>537626</v>
      </c>
      <c r="Z4" s="38">
        <v>358760</v>
      </c>
      <c r="AA4" s="38">
        <v>886</v>
      </c>
      <c r="AB4" s="38">
        <v>855</v>
      </c>
      <c r="AC4" s="39">
        <v>-3.5</v>
      </c>
      <c r="AD4" s="38">
        <v>3236076</v>
      </c>
      <c r="AE4" s="38">
        <v>3033435</v>
      </c>
      <c r="AF4" s="38">
        <v>1180981</v>
      </c>
      <c r="AG4" s="38">
        <v>1300000</v>
      </c>
      <c r="AH4" s="38">
        <v>861351</v>
      </c>
      <c r="AI4" s="38">
        <v>870000</v>
      </c>
      <c r="AJ4" s="39">
        <v>3.93</v>
      </c>
      <c r="AK4" s="39">
        <v>3.9</v>
      </c>
    </row>
    <row r="5" spans="1:37" x14ac:dyDescent="0.3">
      <c r="A5" t="s">
        <v>9</v>
      </c>
      <c r="B5" t="s">
        <v>1424</v>
      </c>
      <c r="C5" s="37" t="s">
        <v>9</v>
      </c>
      <c r="D5" s="37" t="s">
        <v>8</v>
      </c>
      <c r="E5" s="38">
        <v>92627000</v>
      </c>
      <c r="F5" s="38">
        <v>94162000</v>
      </c>
      <c r="G5" s="39">
        <v>1.6600000000000001</v>
      </c>
      <c r="H5" s="38">
        <v>63193000</v>
      </c>
      <c r="I5" s="38">
        <v>63480000</v>
      </c>
      <c r="J5" s="38">
        <v>0</v>
      </c>
      <c r="K5" s="38">
        <v>0</v>
      </c>
      <c r="L5" s="38">
        <v>0</v>
      </c>
      <c r="M5" s="38">
        <v>0</v>
      </c>
      <c r="N5" s="38">
        <v>0</v>
      </c>
      <c r="O5" s="38">
        <v>0</v>
      </c>
      <c r="P5" s="38">
        <v>63193000</v>
      </c>
      <c r="Q5" s="38">
        <v>63480000</v>
      </c>
      <c r="R5" s="39">
        <v>0.45</v>
      </c>
      <c r="S5" s="38">
        <v>4951322</v>
      </c>
      <c r="T5" s="38">
        <v>4250528</v>
      </c>
      <c r="U5" s="38">
        <v>58321820</v>
      </c>
      <c r="V5" s="38">
        <v>59229717</v>
      </c>
      <c r="W5" s="38">
        <v>58241678</v>
      </c>
      <c r="X5" s="38">
        <v>59229472</v>
      </c>
      <c r="Y5" s="38">
        <v>80142</v>
      </c>
      <c r="Z5" s="38">
        <v>245</v>
      </c>
      <c r="AA5" s="38">
        <v>4683</v>
      </c>
      <c r="AB5" s="38">
        <v>4687</v>
      </c>
      <c r="AC5" s="39">
        <v>0.09</v>
      </c>
      <c r="AD5" s="38">
        <v>5003054</v>
      </c>
      <c r="AE5" s="38">
        <v>6762000</v>
      </c>
      <c r="AF5" s="38">
        <v>1599392</v>
      </c>
      <c r="AG5" s="38">
        <v>300000</v>
      </c>
      <c r="AH5" s="38">
        <v>3209593</v>
      </c>
      <c r="AI5" s="38">
        <v>3750000</v>
      </c>
      <c r="AJ5" s="39">
        <v>3.47</v>
      </c>
      <c r="AK5" s="39">
        <v>3.98</v>
      </c>
    </row>
    <row r="6" spans="1:37" x14ac:dyDescent="0.3">
      <c r="A6" t="s">
        <v>21</v>
      </c>
      <c r="B6" t="s">
        <v>1425</v>
      </c>
      <c r="C6" s="37" t="s">
        <v>21</v>
      </c>
      <c r="D6" s="37" t="s">
        <v>20</v>
      </c>
      <c r="E6" s="38">
        <v>42345849</v>
      </c>
      <c r="F6" s="38">
        <v>43236730</v>
      </c>
      <c r="G6" s="39">
        <v>2.1</v>
      </c>
      <c r="H6" s="38">
        <v>23644304</v>
      </c>
      <c r="I6" s="38">
        <v>24033941</v>
      </c>
      <c r="J6" s="38">
        <v>0</v>
      </c>
      <c r="K6" s="38">
        <v>0</v>
      </c>
      <c r="L6" s="38">
        <v>0</v>
      </c>
      <c r="M6" s="38">
        <v>0</v>
      </c>
      <c r="N6" s="38">
        <v>0</v>
      </c>
      <c r="O6" s="38">
        <v>0</v>
      </c>
      <c r="P6" s="38">
        <v>23644304</v>
      </c>
      <c r="Q6" s="38">
        <v>24033941</v>
      </c>
      <c r="R6" s="39">
        <v>1.6500000000000001</v>
      </c>
      <c r="S6" s="38">
        <v>823795</v>
      </c>
      <c r="T6" s="38">
        <v>752780</v>
      </c>
      <c r="U6" s="38">
        <v>23247525</v>
      </c>
      <c r="V6" s="38">
        <v>23286002</v>
      </c>
      <c r="W6" s="38">
        <v>22820509</v>
      </c>
      <c r="X6" s="38">
        <v>23281161</v>
      </c>
      <c r="Y6" s="38">
        <v>427016</v>
      </c>
      <c r="Z6" s="38">
        <v>4841</v>
      </c>
      <c r="AA6" s="38">
        <v>1829</v>
      </c>
      <c r="AB6" s="38">
        <v>1825</v>
      </c>
      <c r="AC6" s="39">
        <v>-0.22</v>
      </c>
      <c r="AD6" s="38">
        <v>5136577</v>
      </c>
      <c r="AE6" s="38">
        <v>4858365</v>
      </c>
      <c r="AF6" s="38">
        <v>1131453</v>
      </c>
      <c r="AG6" s="38">
        <v>725000</v>
      </c>
      <c r="AH6" s="38">
        <v>1620584</v>
      </c>
      <c r="AI6" s="38">
        <v>1705567</v>
      </c>
      <c r="AJ6" s="39">
        <v>3.83</v>
      </c>
      <c r="AK6" s="39">
        <v>3.94</v>
      </c>
    </row>
    <row r="7" spans="1:37" x14ac:dyDescent="0.3">
      <c r="A7" t="s">
        <v>11</v>
      </c>
      <c r="B7" t="s">
        <v>1426</v>
      </c>
      <c r="C7" s="37" t="s">
        <v>11</v>
      </c>
      <c r="D7" s="37" t="s">
        <v>10</v>
      </c>
      <c r="E7" s="38">
        <v>39563149</v>
      </c>
      <c r="F7" s="38">
        <v>40290105</v>
      </c>
      <c r="G7" s="39">
        <v>1.84</v>
      </c>
      <c r="H7" s="38">
        <v>14565104</v>
      </c>
      <c r="I7" s="38">
        <v>14710755</v>
      </c>
      <c r="J7" s="38">
        <v>0</v>
      </c>
      <c r="K7" s="38">
        <v>0</v>
      </c>
      <c r="L7" s="38">
        <v>0</v>
      </c>
      <c r="M7" s="38">
        <v>0</v>
      </c>
      <c r="N7" s="38">
        <v>0</v>
      </c>
      <c r="O7" s="38">
        <v>0</v>
      </c>
      <c r="P7" s="38">
        <v>14565104</v>
      </c>
      <c r="Q7" s="38">
        <v>14710755</v>
      </c>
      <c r="R7" s="39">
        <v>1</v>
      </c>
      <c r="S7" s="38">
        <v>0</v>
      </c>
      <c r="T7" s="38">
        <v>0</v>
      </c>
      <c r="U7" s="38">
        <v>14565104</v>
      </c>
      <c r="V7" s="38">
        <v>14810315</v>
      </c>
      <c r="W7" s="38">
        <v>14565104</v>
      </c>
      <c r="X7" s="38">
        <v>14710755</v>
      </c>
      <c r="Y7" s="38">
        <v>0</v>
      </c>
      <c r="Z7" s="38">
        <v>99560</v>
      </c>
      <c r="AA7" s="38">
        <v>1852</v>
      </c>
      <c r="AB7" s="38">
        <v>1876</v>
      </c>
      <c r="AC7" s="39">
        <v>1.3</v>
      </c>
      <c r="AD7" s="38">
        <v>2659581</v>
      </c>
      <c r="AE7" s="38">
        <v>1104440</v>
      </c>
      <c r="AF7" s="38">
        <v>451939</v>
      </c>
      <c r="AG7" s="38">
        <v>399560</v>
      </c>
      <c r="AH7" s="38">
        <v>2189660</v>
      </c>
      <c r="AI7" s="38">
        <v>1737741</v>
      </c>
      <c r="AJ7" s="39">
        <v>5.53</v>
      </c>
      <c r="AK7" s="39">
        <v>4.3100000000000005</v>
      </c>
    </row>
    <row r="8" spans="1:37" x14ac:dyDescent="0.3">
      <c r="A8" t="s">
        <v>23</v>
      </c>
      <c r="B8" t="s">
        <v>1427</v>
      </c>
      <c r="C8" s="37" t="s">
        <v>23</v>
      </c>
      <c r="D8" s="37" t="s">
        <v>22</v>
      </c>
      <c r="E8" s="38">
        <v>95274128</v>
      </c>
      <c r="F8" s="38">
        <v>96258321</v>
      </c>
      <c r="G8" s="39">
        <v>1.03</v>
      </c>
      <c r="H8" s="38">
        <v>69262646</v>
      </c>
      <c r="I8" s="38">
        <v>70440111</v>
      </c>
      <c r="J8" s="38">
        <v>0</v>
      </c>
      <c r="K8" s="38">
        <v>0</v>
      </c>
      <c r="L8" s="38">
        <v>0</v>
      </c>
      <c r="M8" s="38">
        <v>0</v>
      </c>
      <c r="N8" s="38">
        <v>0</v>
      </c>
      <c r="O8" s="38">
        <v>0</v>
      </c>
      <c r="P8" s="38">
        <v>69262646</v>
      </c>
      <c r="Q8" s="38">
        <v>70440111</v>
      </c>
      <c r="R8" s="39">
        <v>1.7</v>
      </c>
      <c r="S8" s="38">
        <v>2543293</v>
      </c>
      <c r="T8" s="38">
        <v>2294929</v>
      </c>
      <c r="U8" s="38">
        <v>66742611</v>
      </c>
      <c r="V8" s="38">
        <v>68280082</v>
      </c>
      <c r="W8" s="38">
        <v>66719353</v>
      </c>
      <c r="X8" s="38">
        <v>68145182</v>
      </c>
      <c r="Y8" s="38">
        <v>23258</v>
      </c>
      <c r="Z8" s="38">
        <v>134900</v>
      </c>
      <c r="AA8" s="38">
        <v>4861</v>
      </c>
      <c r="AB8" s="38">
        <v>4801</v>
      </c>
      <c r="AC8" s="39">
        <v>-1.23</v>
      </c>
      <c r="AD8" s="38">
        <v>2597003</v>
      </c>
      <c r="AE8" s="38">
        <v>2600000</v>
      </c>
      <c r="AF8" s="38">
        <v>2430000</v>
      </c>
      <c r="AG8" s="38">
        <v>1570000</v>
      </c>
      <c r="AH8" s="38">
        <v>3812024</v>
      </c>
      <c r="AI8" s="38">
        <v>3850000</v>
      </c>
      <c r="AJ8" s="39">
        <v>4</v>
      </c>
      <c r="AK8" s="39">
        <v>4</v>
      </c>
    </row>
    <row r="9" spans="1:37" x14ac:dyDescent="0.3">
      <c r="A9" t="s">
        <v>17</v>
      </c>
      <c r="B9" t="s">
        <v>1428</v>
      </c>
      <c r="C9" s="37" t="s">
        <v>17</v>
      </c>
      <c r="D9" s="37" t="s">
        <v>16</v>
      </c>
      <c r="E9" s="38">
        <v>8032323</v>
      </c>
      <c r="F9" s="38">
        <v>8306605</v>
      </c>
      <c r="G9" s="39">
        <v>3.41</v>
      </c>
      <c r="H9" s="38">
        <v>6344717</v>
      </c>
      <c r="I9" s="38">
        <v>6431215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6344717</v>
      </c>
      <c r="Q9" s="38">
        <v>6431215</v>
      </c>
      <c r="R9" s="39">
        <v>1.36</v>
      </c>
      <c r="S9" s="38">
        <v>290029</v>
      </c>
      <c r="T9" s="38">
        <v>266860</v>
      </c>
      <c r="U9" s="38">
        <v>6054688</v>
      </c>
      <c r="V9" s="38">
        <v>6164379</v>
      </c>
      <c r="W9" s="38">
        <v>6054688</v>
      </c>
      <c r="X9" s="38">
        <v>6164355</v>
      </c>
      <c r="Y9" s="38">
        <v>0</v>
      </c>
      <c r="Z9" s="38">
        <v>24</v>
      </c>
      <c r="AA9" s="38">
        <v>263</v>
      </c>
      <c r="AB9" s="38">
        <v>258</v>
      </c>
      <c r="AC9" s="39">
        <v>-1.9000000000000001</v>
      </c>
      <c r="AD9" s="38">
        <v>1160860</v>
      </c>
      <c r="AE9" s="38">
        <v>1160860</v>
      </c>
      <c r="AF9" s="38">
        <v>726754</v>
      </c>
      <c r="AG9" s="38">
        <v>720000</v>
      </c>
      <c r="AH9" s="38">
        <v>946833</v>
      </c>
      <c r="AI9" s="38">
        <v>953587</v>
      </c>
      <c r="AJ9" s="39">
        <v>11.790000000000001</v>
      </c>
      <c r="AK9" s="39">
        <v>11.48</v>
      </c>
    </row>
    <row r="10" spans="1:37" x14ac:dyDescent="0.3">
      <c r="A10" t="s">
        <v>19</v>
      </c>
      <c r="B10" t="s">
        <v>1429</v>
      </c>
      <c r="C10" s="37" t="s">
        <v>19</v>
      </c>
      <c r="D10" s="37" t="s">
        <v>18</v>
      </c>
      <c r="E10" s="38">
        <v>101324000</v>
      </c>
      <c r="F10" s="38">
        <v>102668691</v>
      </c>
      <c r="G10" s="39">
        <v>1.33</v>
      </c>
      <c r="H10" s="38">
        <v>76293329</v>
      </c>
      <c r="I10" s="38">
        <v>78567585</v>
      </c>
      <c r="J10" s="38">
        <v>0</v>
      </c>
      <c r="K10" s="38">
        <v>0</v>
      </c>
      <c r="L10" s="38">
        <v>0</v>
      </c>
      <c r="M10" s="38">
        <v>0</v>
      </c>
      <c r="N10" s="38">
        <v>0</v>
      </c>
      <c r="O10" s="38">
        <v>0</v>
      </c>
      <c r="P10" s="38">
        <v>76293329</v>
      </c>
      <c r="Q10" s="38">
        <v>78567585</v>
      </c>
      <c r="R10" s="39">
        <v>2.98</v>
      </c>
      <c r="S10" s="38">
        <v>4030952</v>
      </c>
      <c r="T10" s="38">
        <v>4149935</v>
      </c>
      <c r="U10" s="38">
        <v>72262377</v>
      </c>
      <c r="V10" s="38">
        <v>74417650</v>
      </c>
      <c r="W10" s="38">
        <v>72262377</v>
      </c>
      <c r="X10" s="38">
        <v>74417650</v>
      </c>
      <c r="Y10" s="38">
        <v>0</v>
      </c>
      <c r="Z10" s="38">
        <v>0</v>
      </c>
      <c r="AA10" s="38">
        <v>5380</v>
      </c>
      <c r="AB10" s="38">
        <v>5393</v>
      </c>
      <c r="AC10" s="39">
        <v>0.24</v>
      </c>
      <c r="AD10" s="38">
        <v>6283813</v>
      </c>
      <c r="AE10" s="38">
        <v>5213813</v>
      </c>
      <c r="AF10" s="38">
        <v>3155116</v>
      </c>
      <c r="AG10" s="38">
        <v>935772</v>
      </c>
      <c r="AH10" s="38">
        <v>3240369</v>
      </c>
      <c r="AI10" s="38">
        <v>3520999</v>
      </c>
      <c r="AJ10" s="39">
        <v>3.2</v>
      </c>
      <c r="AK10" s="39">
        <v>3.43</v>
      </c>
    </row>
    <row r="11" spans="1:37" x14ac:dyDescent="0.3">
      <c r="A11" t="s">
        <v>13</v>
      </c>
      <c r="B11" t="s">
        <v>1430</v>
      </c>
      <c r="C11" s="37" t="s">
        <v>13</v>
      </c>
      <c r="D11" s="37" t="s">
        <v>12</v>
      </c>
      <c r="E11" s="38">
        <v>6959571</v>
      </c>
      <c r="F11" s="38">
        <v>6971485</v>
      </c>
      <c r="G11" s="39">
        <v>0.17</v>
      </c>
      <c r="H11" s="38">
        <v>3317500</v>
      </c>
      <c r="I11" s="38">
        <v>3317500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3317500</v>
      </c>
      <c r="Q11" s="38">
        <v>3317500</v>
      </c>
      <c r="R11" s="39">
        <v>0</v>
      </c>
      <c r="S11" s="38">
        <v>181447</v>
      </c>
      <c r="T11" s="38">
        <v>153901</v>
      </c>
      <c r="U11" s="38">
        <v>3335009</v>
      </c>
      <c r="V11" s="38">
        <v>3338933</v>
      </c>
      <c r="W11" s="38">
        <v>3136053</v>
      </c>
      <c r="X11" s="38">
        <v>3163599</v>
      </c>
      <c r="Y11" s="38">
        <v>198956</v>
      </c>
      <c r="Z11" s="38">
        <v>175334</v>
      </c>
      <c r="AA11" s="38">
        <v>344</v>
      </c>
      <c r="AB11" s="38">
        <v>346</v>
      </c>
      <c r="AC11" s="39">
        <v>0.57999999999999996</v>
      </c>
      <c r="AD11" s="38">
        <v>435306</v>
      </c>
      <c r="AE11" s="38">
        <v>377306</v>
      </c>
      <c r="AF11" s="38">
        <v>203826</v>
      </c>
      <c r="AG11" s="38">
        <v>30014</v>
      </c>
      <c r="AH11" s="38">
        <v>206952</v>
      </c>
      <c r="AI11" s="38">
        <v>276313</v>
      </c>
      <c r="AJ11" s="39">
        <v>2.97</v>
      </c>
      <c r="AK11" s="39">
        <v>3.96</v>
      </c>
    </row>
    <row r="12" spans="1:37" x14ac:dyDescent="0.3">
      <c r="A12" t="s">
        <v>15</v>
      </c>
      <c r="B12" t="s">
        <v>1431</v>
      </c>
      <c r="C12" s="37" t="s">
        <v>15</v>
      </c>
      <c r="D12" s="37" t="s">
        <v>14</v>
      </c>
      <c r="E12" s="38">
        <v>92132900</v>
      </c>
      <c r="F12" s="38">
        <v>93689600</v>
      </c>
      <c r="G12" s="39">
        <v>1.69</v>
      </c>
      <c r="H12" s="38">
        <v>66790715</v>
      </c>
      <c r="I12" s="38">
        <v>68631860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66790715</v>
      </c>
      <c r="Q12" s="38">
        <v>68631860</v>
      </c>
      <c r="R12" s="39">
        <v>2.7600000000000002</v>
      </c>
      <c r="S12" s="38">
        <v>2151242</v>
      </c>
      <c r="T12" s="38">
        <v>2142095</v>
      </c>
      <c r="U12" s="38">
        <v>64651899</v>
      </c>
      <c r="V12" s="38">
        <v>66507892</v>
      </c>
      <c r="W12" s="38">
        <v>64639473</v>
      </c>
      <c r="X12" s="38">
        <v>66489765</v>
      </c>
      <c r="Y12" s="38">
        <v>12426</v>
      </c>
      <c r="Z12" s="38">
        <v>18127</v>
      </c>
      <c r="AA12" s="38">
        <v>5010</v>
      </c>
      <c r="AB12" s="38">
        <v>5015</v>
      </c>
      <c r="AC12" s="39">
        <v>0.1</v>
      </c>
      <c r="AD12" s="38">
        <v>1864644</v>
      </c>
      <c r="AE12" s="38">
        <v>1674644</v>
      </c>
      <c r="AF12" s="38">
        <v>1500000</v>
      </c>
      <c r="AG12" s="38">
        <v>300000</v>
      </c>
      <c r="AH12" s="38">
        <v>2474910</v>
      </c>
      <c r="AI12" s="38">
        <v>3328825</v>
      </c>
      <c r="AJ12" s="39">
        <v>2.69</v>
      </c>
      <c r="AK12" s="39">
        <v>3.5500000000000003</v>
      </c>
    </row>
    <row r="13" spans="1:37" x14ac:dyDescent="0.3">
      <c r="A13" t="s">
        <v>25</v>
      </c>
      <c r="B13" t="s">
        <v>1432</v>
      </c>
      <c r="C13" s="37" t="s">
        <v>25</v>
      </c>
      <c r="D13" s="37" t="s">
        <v>24</v>
      </c>
      <c r="E13" s="38">
        <v>22713608</v>
      </c>
      <c r="F13" s="38">
        <v>23149718</v>
      </c>
      <c r="G13" s="39">
        <v>1.92</v>
      </c>
      <c r="H13" s="38">
        <v>16431622</v>
      </c>
      <c r="I13" s="38">
        <v>16746414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16431622</v>
      </c>
      <c r="Q13" s="38">
        <v>16746414</v>
      </c>
      <c r="R13" s="39">
        <v>1.92</v>
      </c>
      <c r="S13" s="38">
        <v>281967</v>
      </c>
      <c r="T13" s="38">
        <v>302069</v>
      </c>
      <c r="U13" s="38">
        <v>16155548</v>
      </c>
      <c r="V13" s="38">
        <v>16446345</v>
      </c>
      <c r="W13" s="38">
        <v>16149655</v>
      </c>
      <c r="X13" s="38">
        <v>16444345</v>
      </c>
      <c r="Y13" s="38">
        <v>5893</v>
      </c>
      <c r="Z13" s="38">
        <v>2000</v>
      </c>
      <c r="AA13" s="38">
        <v>1184</v>
      </c>
      <c r="AB13" s="38">
        <v>1166</v>
      </c>
      <c r="AC13" s="39">
        <v>-1.52</v>
      </c>
      <c r="AD13" s="38">
        <v>1391347</v>
      </c>
      <c r="AE13" s="38">
        <v>839279</v>
      </c>
      <c r="AF13" s="38">
        <v>600000</v>
      </c>
      <c r="AG13" s="38">
        <v>493723</v>
      </c>
      <c r="AH13" s="38">
        <v>896892</v>
      </c>
      <c r="AI13" s="38">
        <v>925000</v>
      </c>
      <c r="AJ13" s="39">
        <v>3.95</v>
      </c>
      <c r="AK13" s="39">
        <v>4</v>
      </c>
    </row>
    <row r="14" spans="1:37" x14ac:dyDescent="0.3">
      <c r="A14" t="s">
        <v>27</v>
      </c>
      <c r="B14" t="s">
        <v>1433</v>
      </c>
      <c r="C14" s="37" t="s">
        <v>27</v>
      </c>
      <c r="D14" s="37" t="s">
        <v>26</v>
      </c>
      <c r="E14" s="38">
        <v>24954000</v>
      </c>
      <c r="F14" s="38">
        <v>25893000</v>
      </c>
      <c r="G14" s="39">
        <v>3.7600000000000002</v>
      </c>
      <c r="H14" s="38">
        <v>6643000</v>
      </c>
      <c r="I14" s="38">
        <v>6769000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6643000</v>
      </c>
      <c r="Q14" s="38">
        <v>6769000</v>
      </c>
      <c r="R14" s="39">
        <v>1.9000000000000001</v>
      </c>
      <c r="S14" s="38">
        <v>71832</v>
      </c>
      <c r="T14" s="38">
        <v>0</v>
      </c>
      <c r="U14" s="38">
        <v>6574979</v>
      </c>
      <c r="V14" s="38">
        <v>6772000</v>
      </c>
      <c r="W14" s="38">
        <v>6571168</v>
      </c>
      <c r="X14" s="38">
        <v>6769000</v>
      </c>
      <c r="Y14" s="38">
        <v>3811</v>
      </c>
      <c r="Z14" s="38">
        <v>3000</v>
      </c>
      <c r="AA14" s="38">
        <v>1345</v>
      </c>
      <c r="AB14" s="38">
        <v>1340</v>
      </c>
      <c r="AC14" s="39">
        <v>-0.37</v>
      </c>
      <c r="AD14" s="38">
        <v>6254</v>
      </c>
      <c r="AE14" s="38">
        <v>6254</v>
      </c>
      <c r="AF14" s="38">
        <v>0</v>
      </c>
      <c r="AG14" s="38">
        <v>0</v>
      </c>
      <c r="AH14" s="38">
        <v>-57000</v>
      </c>
      <c r="AI14" s="38">
        <v>0</v>
      </c>
      <c r="AJ14" s="39">
        <v>-0.23</v>
      </c>
      <c r="AK14" s="39">
        <v>0</v>
      </c>
    </row>
    <row r="15" spans="1:37" x14ac:dyDescent="0.3">
      <c r="A15" t="s">
        <v>30</v>
      </c>
      <c r="B15" t="s">
        <v>1434</v>
      </c>
      <c r="C15" s="37" t="s">
        <v>30</v>
      </c>
      <c r="D15" s="37" t="s">
        <v>29</v>
      </c>
      <c r="E15" s="38">
        <v>12520697</v>
      </c>
      <c r="F15" s="38">
        <v>12829353</v>
      </c>
      <c r="G15" s="39">
        <v>2.4700000000000002</v>
      </c>
      <c r="H15" s="38">
        <v>4842263</v>
      </c>
      <c r="I15" s="38">
        <v>4895763</v>
      </c>
      <c r="J15" s="38">
        <v>0</v>
      </c>
      <c r="K15" s="38">
        <v>0</v>
      </c>
      <c r="L15" s="38">
        <v>0</v>
      </c>
      <c r="M15" s="38">
        <v>0</v>
      </c>
      <c r="N15" s="38">
        <v>0</v>
      </c>
      <c r="O15" s="38">
        <v>0</v>
      </c>
      <c r="P15" s="38">
        <v>4842263</v>
      </c>
      <c r="Q15" s="38">
        <v>4895763</v>
      </c>
      <c r="R15" s="39">
        <v>1.1000000000000001</v>
      </c>
      <c r="S15" s="38">
        <v>160053</v>
      </c>
      <c r="T15" s="38">
        <v>160669</v>
      </c>
      <c r="U15" s="38">
        <v>4682210</v>
      </c>
      <c r="V15" s="38">
        <v>4759046</v>
      </c>
      <c r="W15" s="38">
        <v>4682210</v>
      </c>
      <c r="X15" s="38">
        <v>4735094</v>
      </c>
      <c r="Y15" s="38">
        <v>0</v>
      </c>
      <c r="Z15" s="38">
        <v>23952</v>
      </c>
      <c r="AA15" s="38">
        <v>665</v>
      </c>
      <c r="AB15" s="38">
        <v>665</v>
      </c>
      <c r="AC15" s="39">
        <v>0</v>
      </c>
      <c r="AD15" s="38">
        <v>2991262</v>
      </c>
      <c r="AE15" s="38">
        <v>3421409</v>
      </c>
      <c r="AF15" s="38">
        <v>610997</v>
      </c>
      <c r="AG15" s="38">
        <v>560972</v>
      </c>
      <c r="AH15" s="38">
        <v>1155567</v>
      </c>
      <c r="AI15" s="38">
        <v>513174</v>
      </c>
      <c r="AJ15" s="39">
        <v>9.23</v>
      </c>
      <c r="AK15" s="39">
        <v>4</v>
      </c>
    </row>
    <row r="16" spans="1:37" x14ac:dyDescent="0.3">
      <c r="A16" t="s">
        <v>32</v>
      </c>
      <c r="B16" t="s">
        <v>1435</v>
      </c>
      <c r="C16" s="37" t="s">
        <v>32</v>
      </c>
      <c r="D16" s="37" t="s">
        <v>31</v>
      </c>
      <c r="E16" s="38">
        <v>8600000</v>
      </c>
      <c r="F16" s="38">
        <v>8600000</v>
      </c>
      <c r="G16" s="39">
        <v>0</v>
      </c>
      <c r="H16" s="38">
        <v>2564414</v>
      </c>
      <c r="I16" s="38">
        <v>2577236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2564414</v>
      </c>
      <c r="Q16" s="38">
        <v>2577236</v>
      </c>
      <c r="R16" s="39">
        <v>0.5</v>
      </c>
      <c r="S16" s="38">
        <v>0</v>
      </c>
      <c r="T16" s="38">
        <v>0</v>
      </c>
      <c r="U16" s="38">
        <v>2584159</v>
      </c>
      <c r="V16" s="38">
        <v>2637690</v>
      </c>
      <c r="W16" s="38">
        <v>2564414</v>
      </c>
      <c r="X16" s="38">
        <v>2577236</v>
      </c>
      <c r="Y16" s="38">
        <v>19745</v>
      </c>
      <c r="Z16" s="38">
        <v>60454</v>
      </c>
      <c r="AA16" s="38">
        <v>353</v>
      </c>
      <c r="AB16" s="38">
        <v>368</v>
      </c>
      <c r="AC16" s="39">
        <v>4.25</v>
      </c>
      <c r="AD16" s="38">
        <v>1645871</v>
      </c>
      <c r="AE16" s="38">
        <v>1646266</v>
      </c>
      <c r="AF16" s="38">
        <v>286222</v>
      </c>
      <c r="AG16" s="38">
        <v>232000</v>
      </c>
      <c r="AH16" s="38">
        <v>344000</v>
      </c>
      <c r="AI16" s="38">
        <v>344000</v>
      </c>
      <c r="AJ16" s="39">
        <v>4</v>
      </c>
      <c r="AK16" s="39">
        <v>4</v>
      </c>
    </row>
    <row r="17" spans="1:37" x14ac:dyDescent="0.3">
      <c r="A17" t="s">
        <v>46</v>
      </c>
      <c r="B17" t="s">
        <v>1436</v>
      </c>
      <c r="C17" s="37" t="s">
        <v>46</v>
      </c>
      <c r="D17" s="37" t="s">
        <v>45</v>
      </c>
      <c r="E17" s="38">
        <v>15122349</v>
      </c>
      <c r="F17" s="38">
        <v>14973736</v>
      </c>
      <c r="G17" s="39">
        <v>-0.98</v>
      </c>
      <c r="H17" s="38">
        <v>2775637</v>
      </c>
      <c r="I17" s="38">
        <v>2836739</v>
      </c>
      <c r="J17" s="38">
        <v>62230</v>
      </c>
      <c r="K17" s="38">
        <v>63190</v>
      </c>
      <c r="L17" s="38">
        <v>0</v>
      </c>
      <c r="M17" s="38">
        <v>0</v>
      </c>
      <c r="N17" s="38">
        <v>0</v>
      </c>
      <c r="O17" s="38">
        <v>0</v>
      </c>
      <c r="P17" s="38">
        <v>2837867</v>
      </c>
      <c r="Q17" s="38">
        <v>2899929</v>
      </c>
      <c r="R17" s="39">
        <v>2.19</v>
      </c>
      <c r="S17" s="38">
        <v>26884</v>
      </c>
      <c r="T17" s="38">
        <v>12108</v>
      </c>
      <c r="U17" s="38">
        <v>2748905</v>
      </c>
      <c r="V17" s="38">
        <v>2825483</v>
      </c>
      <c r="W17" s="38">
        <v>2748753</v>
      </c>
      <c r="X17" s="38">
        <v>2824631</v>
      </c>
      <c r="Y17" s="38">
        <v>152</v>
      </c>
      <c r="Z17" s="38">
        <v>852</v>
      </c>
      <c r="AA17" s="38">
        <v>599</v>
      </c>
      <c r="AB17" s="38">
        <v>603</v>
      </c>
      <c r="AC17" s="39">
        <v>0.67</v>
      </c>
      <c r="AD17" s="38">
        <v>6259751</v>
      </c>
      <c r="AE17" s="38">
        <v>6113303</v>
      </c>
      <c r="AF17" s="38">
        <v>200000</v>
      </c>
      <c r="AG17" s="38">
        <v>225000</v>
      </c>
      <c r="AH17" s="38">
        <v>443294</v>
      </c>
      <c r="AI17" s="38">
        <v>386450</v>
      </c>
      <c r="AJ17" s="39">
        <v>2.93</v>
      </c>
      <c r="AK17" s="39">
        <v>2.58</v>
      </c>
    </row>
    <row r="18" spans="1:37" x14ac:dyDescent="0.3">
      <c r="A18" t="s">
        <v>34</v>
      </c>
      <c r="B18" t="s">
        <v>1437</v>
      </c>
      <c r="C18" s="37" t="s">
        <v>34</v>
      </c>
      <c r="D18" s="37" t="s">
        <v>33</v>
      </c>
      <c r="E18" s="38">
        <v>8962126</v>
      </c>
      <c r="F18" s="38">
        <v>9100234</v>
      </c>
      <c r="G18" s="39">
        <v>1.54</v>
      </c>
      <c r="H18" s="38">
        <v>1714610</v>
      </c>
      <c r="I18" s="38">
        <v>1757132</v>
      </c>
      <c r="J18" s="38">
        <v>42181</v>
      </c>
      <c r="K18" s="38">
        <v>42800</v>
      </c>
      <c r="L18" s="38">
        <v>0</v>
      </c>
      <c r="M18" s="38">
        <v>0</v>
      </c>
      <c r="N18" s="38">
        <v>0</v>
      </c>
      <c r="O18" s="38">
        <v>0</v>
      </c>
      <c r="P18" s="38">
        <v>1756791</v>
      </c>
      <c r="Q18" s="38">
        <v>1799932</v>
      </c>
      <c r="R18" s="39">
        <v>2.46</v>
      </c>
      <c r="S18" s="38">
        <v>53143</v>
      </c>
      <c r="T18" s="38">
        <v>52950</v>
      </c>
      <c r="U18" s="38">
        <v>1664573</v>
      </c>
      <c r="V18" s="38">
        <v>1704238</v>
      </c>
      <c r="W18" s="38">
        <v>1661467</v>
      </c>
      <c r="X18" s="38">
        <v>1704182</v>
      </c>
      <c r="Y18" s="38">
        <v>3106</v>
      </c>
      <c r="Z18" s="38">
        <v>56</v>
      </c>
      <c r="AA18" s="38">
        <v>373</v>
      </c>
      <c r="AB18" s="38">
        <v>368</v>
      </c>
      <c r="AC18" s="39">
        <v>-1.34</v>
      </c>
      <c r="AD18" s="38">
        <v>37862</v>
      </c>
      <c r="AE18" s="38">
        <v>0</v>
      </c>
      <c r="AF18" s="38">
        <v>135000</v>
      </c>
      <c r="AG18" s="38">
        <v>135000</v>
      </c>
      <c r="AH18" s="38">
        <v>390382</v>
      </c>
      <c r="AI18" s="38">
        <v>255382</v>
      </c>
      <c r="AJ18" s="39">
        <v>4.3600000000000003</v>
      </c>
      <c r="AK18" s="39">
        <v>2.81</v>
      </c>
    </row>
    <row r="19" spans="1:37" x14ac:dyDescent="0.3">
      <c r="A19" t="s">
        <v>38</v>
      </c>
      <c r="B19" t="s">
        <v>1438</v>
      </c>
      <c r="C19" s="37" t="s">
        <v>38</v>
      </c>
      <c r="D19" s="37" t="s">
        <v>37</v>
      </c>
      <c r="E19" s="38">
        <v>7184231</v>
      </c>
      <c r="F19" s="38">
        <v>7215297</v>
      </c>
      <c r="G19" s="39">
        <v>0.43</v>
      </c>
      <c r="H19" s="38">
        <v>1884085</v>
      </c>
      <c r="I19" s="38">
        <v>1923771</v>
      </c>
      <c r="J19" s="38">
        <v>28750</v>
      </c>
      <c r="K19" s="38">
        <v>28750</v>
      </c>
      <c r="L19" s="38">
        <v>0</v>
      </c>
      <c r="M19" s="38">
        <v>0</v>
      </c>
      <c r="N19" s="38">
        <v>0</v>
      </c>
      <c r="O19" s="38">
        <v>0</v>
      </c>
      <c r="P19" s="38">
        <v>1912835</v>
      </c>
      <c r="Q19" s="38">
        <v>1952521</v>
      </c>
      <c r="R19" s="39">
        <v>2.0699999999999998</v>
      </c>
      <c r="S19" s="38">
        <v>0</v>
      </c>
      <c r="T19" s="38">
        <v>0</v>
      </c>
      <c r="U19" s="38">
        <v>1884085</v>
      </c>
      <c r="V19" s="38">
        <v>1923771</v>
      </c>
      <c r="W19" s="38">
        <v>1884085</v>
      </c>
      <c r="X19" s="38">
        <v>1923771</v>
      </c>
      <c r="Y19" s="38">
        <v>0</v>
      </c>
      <c r="Z19" s="38">
        <v>0</v>
      </c>
      <c r="AA19" s="38">
        <v>267</v>
      </c>
      <c r="AB19" s="38">
        <v>268</v>
      </c>
      <c r="AC19" s="39">
        <v>0.37</v>
      </c>
      <c r="AD19" s="38">
        <v>2252036</v>
      </c>
      <c r="AE19" s="38">
        <v>2264544</v>
      </c>
      <c r="AF19" s="38">
        <v>556146</v>
      </c>
      <c r="AG19" s="38">
        <v>362062</v>
      </c>
      <c r="AH19" s="38">
        <v>267445</v>
      </c>
      <c r="AI19" s="38">
        <v>318612</v>
      </c>
      <c r="AJ19" s="39">
        <v>3.72</v>
      </c>
      <c r="AK19" s="39">
        <v>4.42</v>
      </c>
    </row>
    <row r="20" spans="1:37" x14ac:dyDescent="0.3">
      <c r="A20" t="s">
        <v>44</v>
      </c>
      <c r="B20" t="s">
        <v>1439</v>
      </c>
      <c r="C20" s="37" t="s">
        <v>44</v>
      </c>
      <c r="D20" s="37" t="s">
        <v>43</v>
      </c>
      <c r="E20" s="38">
        <v>9089249</v>
      </c>
      <c r="F20" s="38">
        <v>9322942</v>
      </c>
      <c r="G20" s="39">
        <v>2.57</v>
      </c>
      <c r="H20" s="38">
        <v>1602263</v>
      </c>
      <c r="I20" s="38">
        <v>1653169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1602263</v>
      </c>
      <c r="Q20" s="38">
        <v>1653169</v>
      </c>
      <c r="R20" s="39">
        <v>3.18</v>
      </c>
      <c r="S20" s="38">
        <v>0</v>
      </c>
      <c r="T20" s="38">
        <v>16212</v>
      </c>
      <c r="U20" s="38">
        <v>1606930</v>
      </c>
      <c r="V20" s="38">
        <v>1636957</v>
      </c>
      <c r="W20" s="38">
        <v>1602263</v>
      </c>
      <c r="X20" s="38">
        <v>1636957</v>
      </c>
      <c r="Y20" s="38">
        <v>4667</v>
      </c>
      <c r="Z20" s="38">
        <v>0</v>
      </c>
      <c r="AA20" s="38">
        <v>405</v>
      </c>
      <c r="AB20" s="38">
        <v>390</v>
      </c>
      <c r="AC20" s="39">
        <v>-3.7</v>
      </c>
      <c r="AD20" s="38">
        <v>331440</v>
      </c>
      <c r="AE20" s="38">
        <v>331506</v>
      </c>
      <c r="AF20" s="38">
        <v>175000</v>
      </c>
      <c r="AG20" s="38">
        <v>125000</v>
      </c>
      <c r="AH20" s="38">
        <v>446462</v>
      </c>
      <c r="AI20" s="38">
        <v>321462</v>
      </c>
      <c r="AJ20" s="39">
        <v>4.91</v>
      </c>
      <c r="AK20" s="39">
        <v>3.45</v>
      </c>
    </row>
    <row r="21" spans="1:37" x14ac:dyDescent="0.3">
      <c r="A21" t="s">
        <v>42</v>
      </c>
      <c r="B21" t="s">
        <v>1440</v>
      </c>
      <c r="C21" s="37" t="s">
        <v>42</v>
      </c>
      <c r="D21" s="37" t="s">
        <v>41</v>
      </c>
      <c r="E21" s="38">
        <v>14837865</v>
      </c>
      <c r="F21" s="38">
        <v>14483815</v>
      </c>
      <c r="G21" s="39">
        <v>-2.39</v>
      </c>
      <c r="H21" s="38">
        <v>2334736</v>
      </c>
      <c r="I21" s="38">
        <v>2381431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2334736</v>
      </c>
      <c r="Q21" s="38">
        <v>2381431</v>
      </c>
      <c r="R21" s="39">
        <v>2</v>
      </c>
      <c r="S21" s="38">
        <v>0</v>
      </c>
      <c r="T21" s="38">
        <v>0</v>
      </c>
      <c r="U21" s="38">
        <v>2334736</v>
      </c>
      <c r="V21" s="38">
        <v>2489990</v>
      </c>
      <c r="W21" s="38">
        <v>2334736</v>
      </c>
      <c r="X21" s="38">
        <v>2381431</v>
      </c>
      <c r="Y21" s="38">
        <v>0</v>
      </c>
      <c r="Z21" s="38">
        <v>108559</v>
      </c>
      <c r="AA21" s="38">
        <v>692</v>
      </c>
      <c r="AB21" s="38">
        <v>686</v>
      </c>
      <c r="AC21" s="39">
        <v>-0.87</v>
      </c>
      <c r="AD21" s="38">
        <v>3584622</v>
      </c>
      <c r="AE21" s="38">
        <v>2500800</v>
      </c>
      <c r="AF21" s="38">
        <v>564062</v>
      </c>
      <c r="AG21" s="38">
        <v>441364</v>
      </c>
      <c r="AH21" s="38">
        <v>976693</v>
      </c>
      <c r="AI21" s="38">
        <v>875000</v>
      </c>
      <c r="AJ21" s="39">
        <v>6.58</v>
      </c>
      <c r="AK21" s="39">
        <v>6.04</v>
      </c>
    </row>
    <row r="22" spans="1:37" x14ac:dyDescent="0.3">
      <c r="A22" t="s">
        <v>52</v>
      </c>
      <c r="B22" t="s">
        <v>1441</v>
      </c>
      <c r="C22" s="37" t="s">
        <v>52</v>
      </c>
      <c r="D22" s="37" t="s">
        <v>51</v>
      </c>
      <c r="E22" s="38">
        <v>6531794</v>
      </c>
      <c r="F22" s="38">
        <v>6695089</v>
      </c>
      <c r="G22" s="39">
        <v>2.5</v>
      </c>
      <c r="H22" s="38">
        <v>1352007</v>
      </c>
      <c r="I22" s="38">
        <v>1373910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1352007</v>
      </c>
      <c r="Q22" s="38">
        <v>1373910</v>
      </c>
      <c r="R22" s="39">
        <v>1.62</v>
      </c>
      <c r="S22" s="38">
        <v>0</v>
      </c>
      <c r="T22" s="38">
        <v>0</v>
      </c>
      <c r="U22" s="38">
        <v>1392630</v>
      </c>
      <c r="V22" s="38">
        <v>1400019</v>
      </c>
      <c r="W22" s="38">
        <v>1352007</v>
      </c>
      <c r="X22" s="38">
        <v>1373910</v>
      </c>
      <c r="Y22" s="38">
        <v>40623</v>
      </c>
      <c r="Z22" s="38">
        <v>26109</v>
      </c>
      <c r="AA22" s="38">
        <v>250</v>
      </c>
      <c r="AB22" s="38">
        <v>250</v>
      </c>
      <c r="AC22" s="39">
        <v>0</v>
      </c>
      <c r="AD22" s="38">
        <v>1282475</v>
      </c>
      <c r="AE22" s="38">
        <v>1000000</v>
      </c>
      <c r="AF22" s="38">
        <v>419802</v>
      </c>
      <c r="AG22" s="38">
        <v>316101</v>
      </c>
      <c r="AH22" s="38">
        <v>1035945</v>
      </c>
      <c r="AI22" s="38">
        <v>1020000</v>
      </c>
      <c r="AJ22" s="39">
        <v>15.860000000000001</v>
      </c>
      <c r="AK22" s="39">
        <v>15.24</v>
      </c>
    </row>
    <row r="23" spans="1:37" x14ac:dyDescent="0.3">
      <c r="A23" t="s">
        <v>40</v>
      </c>
      <c r="B23" t="s">
        <v>1442</v>
      </c>
      <c r="C23" s="37" t="s">
        <v>40</v>
      </c>
      <c r="D23" s="37" t="s">
        <v>39</v>
      </c>
      <c r="E23" s="38">
        <v>20941359</v>
      </c>
      <c r="F23" s="38">
        <v>20863591</v>
      </c>
      <c r="G23" s="39">
        <v>-0.37</v>
      </c>
      <c r="H23" s="38">
        <v>5989383</v>
      </c>
      <c r="I23" s="38">
        <v>5989383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5989383</v>
      </c>
      <c r="Q23" s="38">
        <v>5989383</v>
      </c>
      <c r="R23" s="39">
        <v>0</v>
      </c>
      <c r="S23" s="38">
        <v>507239</v>
      </c>
      <c r="T23" s="38">
        <v>528989</v>
      </c>
      <c r="U23" s="38">
        <v>5952919</v>
      </c>
      <c r="V23" s="38">
        <v>5595300</v>
      </c>
      <c r="W23" s="38">
        <v>5482144</v>
      </c>
      <c r="X23" s="38">
        <v>5460394</v>
      </c>
      <c r="Y23" s="38">
        <v>470775</v>
      </c>
      <c r="Z23" s="38">
        <v>134906</v>
      </c>
      <c r="AA23" s="38">
        <v>873</v>
      </c>
      <c r="AB23" s="38">
        <v>873</v>
      </c>
      <c r="AC23" s="39">
        <v>0</v>
      </c>
      <c r="AD23" s="38">
        <v>3654648</v>
      </c>
      <c r="AE23" s="38">
        <v>4825000</v>
      </c>
      <c r="AF23" s="38">
        <v>925981</v>
      </c>
      <c r="AG23" s="38">
        <v>442949</v>
      </c>
      <c r="AH23" s="38">
        <v>3130473</v>
      </c>
      <c r="AI23" s="38">
        <v>2500000</v>
      </c>
      <c r="AJ23" s="39">
        <v>14.950000000000001</v>
      </c>
      <c r="AK23" s="39">
        <v>11.98</v>
      </c>
    </row>
    <row r="24" spans="1:37" x14ac:dyDescent="0.3">
      <c r="A24" t="s">
        <v>48</v>
      </c>
      <c r="B24" t="s">
        <v>1443</v>
      </c>
      <c r="C24" s="37" t="s">
        <v>48</v>
      </c>
      <c r="D24" s="37" t="s">
        <v>47</v>
      </c>
      <c r="E24" s="38">
        <v>9842833</v>
      </c>
      <c r="F24" s="38">
        <v>10066824</v>
      </c>
      <c r="G24" s="39">
        <v>2.2800000000000002</v>
      </c>
      <c r="H24" s="38">
        <v>1960802</v>
      </c>
      <c r="I24" s="38">
        <v>1999038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1960802</v>
      </c>
      <c r="Q24" s="38">
        <v>1999038</v>
      </c>
      <c r="R24" s="39">
        <v>1.95</v>
      </c>
      <c r="S24" s="38">
        <v>28514</v>
      </c>
      <c r="T24" s="38">
        <v>13849</v>
      </c>
      <c r="U24" s="38">
        <v>1932288</v>
      </c>
      <c r="V24" s="38">
        <v>1986107</v>
      </c>
      <c r="W24" s="38">
        <v>1932288</v>
      </c>
      <c r="X24" s="38">
        <v>1985189</v>
      </c>
      <c r="Y24" s="38">
        <v>0</v>
      </c>
      <c r="Z24" s="38">
        <v>918</v>
      </c>
      <c r="AA24" s="38">
        <v>350</v>
      </c>
      <c r="AB24" s="38">
        <v>351</v>
      </c>
      <c r="AC24" s="39">
        <v>0.28999999999999998</v>
      </c>
      <c r="AD24" s="38">
        <v>1014119</v>
      </c>
      <c r="AE24" s="38">
        <v>815000</v>
      </c>
      <c r="AF24" s="38">
        <v>549138</v>
      </c>
      <c r="AG24" s="38">
        <v>550776</v>
      </c>
      <c r="AH24" s="38">
        <v>79965</v>
      </c>
      <c r="AI24" s="38">
        <v>25000</v>
      </c>
      <c r="AJ24" s="39">
        <v>0.81</v>
      </c>
      <c r="AK24" s="39">
        <v>0.25</v>
      </c>
    </row>
    <row r="25" spans="1:37" x14ac:dyDescent="0.3">
      <c r="A25" t="s">
        <v>50</v>
      </c>
      <c r="B25" t="s">
        <v>1444</v>
      </c>
      <c r="C25" s="37" t="s">
        <v>50</v>
      </c>
      <c r="D25" s="37" t="s">
        <v>49</v>
      </c>
      <c r="E25" s="38">
        <v>27835815</v>
      </c>
      <c r="F25" s="38">
        <v>28294181</v>
      </c>
      <c r="G25" s="39">
        <v>1.6500000000000001</v>
      </c>
      <c r="H25" s="38">
        <v>8388802</v>
      </c>
      <c r="I25" s="38">
        <v>8388802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8388802</v>
      </c>
      <c r="Q25" s="38">
        <v>8388802</v>
      </c>
      <c r="R25" s="39">
        <v>0</v>
      </c>
      <c r="S25" s="38">
        <v>267193</v>
      </c>
      <c r="T25" s="38">
        <v>238638</v>
      </c>
      <c r="U25" s="38">
        <v>8280732</v>
      </c>
      <c r="V25" s="38">
        <v>8477379</v>
      </c>
      <c r="W25" s="38">
        <v>8121609</v>
      </c>
      <c r="X25" s="38">
        <v>8150164</v>
      </c>
      <c r="Y25" s="38">
        <v>159123</v>
      </c>
      <c r="Z25" s="38">
        <v>327215</v>
      </c>
      <c r="AA25" s="38">
        <v>1233</v>
      </c>
      <c r="AB25" s="38">
        <v>1236</v>
      </c>
      <c r="AC25" s="39">
        <v>0.24</v>
      </c>
      <c r="AD25" s="38">
        <v>1775299</v>
      </c>
      <c r="AE25" s="38">
        <v>1951839</v>
      </c>
      <c r="AF25" s="38">
        <v>350395</v>
      </c>
      <c r="AG25" s="38">
        <v>350000</v>
      </c>
      <c r="AH25" s="38">
        <v>2704984</v>
      </c>
      <c r="AI25" s="38">
        <v>1131767</v>
      </c>
      <c r="AJ25" s="39">
        <v>9.7200000000000006</v>
      </c>
      <c r="AK25" s="39">
        <v>4</v>
      </c>
    </row>
    <row r="26" spans="1:37" x14ac:dyDescent="0.3">
      <c r="A26" t="s">
        <v>36</v>
      </c>
      <c r="B26" t="s">
        <v>1445</v>
      </c>
      <c r="C26" s="37" t="s">
        <v>36</v>
      </c>
      <c r="D26" s="37" t="s">
        <v>35</v>
      </c>
      <c r="E26" s="38">
        <v>17654000</v>
      </c>
      <c r="F26" s="38">
        <v>18282135</v>
      </c>
      <c r="G26" s="39">
        <v>3.56</v>
      </c>
      <c r="H26" s="38">
        <v>2810562</v>
      </c>
      <c r="I26" s="38">
        <v>2714763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2810562</v>
      </c>
      <c r="Q26" s="38">
        <v>2714763</v>
      </c>
      <c r="R26" s="39">
        <v>-3.41</v>
      </c>
      <c r="S26" s="38">
        <v>153130</v>
      </c>
      <c r="T26" s="38">
        <v>0</v>
      </c>
      <c r="U26" s="38">
        <v>2679373</v>
      </c>
      <c r="V26" s="38">
        <v>2714763</v>
      </c>
      <c r="W26" s="38">
        <v>2657432</v>
      </c>
      <c r="X26" s="38">
        <v>2714763</v>
      </c>
      <c r="Y26" s="38">
        <v>21941</v>
      </c>
      <c r="Z26" s="38">
        <v>0</v>
      </c>
      <c r="AA26" s="38">
        <v>850</v>
      </c>
      <c r="AB26" s="38">
        <v>850</v>
      </c>
      <c r="AC26" s="39">
        <v>0</v>
      </c>
      <c r="AD26" s="38">
        <v>7594959</v>
      </c>
      <c r="AE26" s="38">
        <v>7393272</v>
      </c>
      <c r="AF26" s="38">
        <v>500000</v>
      </c>
      <c r="AG26" s="38">
        <v>500000</v>
      </c>
      <c r="AH26" s="38">
        <v>1059240</v>
      </c>
      <c r="AI26" s="38">
        <v>914107</v>
      </c>
      <c r="AJ26" s="39">
        <v>6</v>
      </c>
      <c r="AK26" s="39">
        <v>5</v>
      </c>
    </row>
    <row r="27" spans="1:37" x14ac:dyDescent="0.3">
      <c r="A27" t="s">
        <v>57</v>
      </c>
      <c r="B27" t="s">
        <v>1446</v>
      </c>
      <c r="C27" s="37" t="s">
        <v>57</v>
      </c>
      <c r="D27" s="37" t="s">
        <v>56</v>
      </c>
      <c r="E27" s="38">
        <v>31226429</v>
      </c>
      <c r="F27" s="38">
        <v>32254900</v>
      </c>
      <c r="G27" s="39">
        <v>3.29</v>
      </c>
      <c r="H27" s="38">
        <v>11308948</v>
      </c>
      <c r="I27" s="38">
        <v>11308948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11308948</v>
      </c>
      <c r="Q27" s="38">
        <v>11308948</v>
      </c>
      <c r="R27" s="39">
        <v>0</v>
      </c>
      <c r="S27" s="38">
        <v>479527</v>
      </c>
      <c r="T27" s="38">
        <v>387380</v>
      </c>
      <c r="U27" s="38">
        <v>10829421</v>
      </c>
      <c r="V27" s="38">
        <v>11025543</v>
      </c>
      <c r="W27" s="38">
        <v>10829421</v>
      </c>
      <c r="X27" s="38">
        <v>10921568</v>
      </c>
      <c r="Y27" s="38">
        <v>0</v>
      </c>
      <c r="Z27" s="38">
        <v>103975</v>
      </c>
      <c r="AA27" s="38">
        <v>1520</v>
      </c>
      <c r="AB27" s="38">
        <v>1520</v>
      </c>
      <c r="AC27" s="39">
        <v>0</v>
      </c>
      <c r="AD27" s="38">
        <v>2706913</v>
      </c>
      <c r="AE27" s="38">
        <v>2905741</v>
      </c>
      <c r="AF27" s="38">
        <v>1615000</v>
      </c>
      <c r="AG27" s="38">
        <v>1515000</v>
      </c>
      <c r="AH27" s="38">
        <v>1224132</v>
      </c>
      <c r="AI27" s="38">
        <v>1181771</v>
      </c>
      <c r="AJ27" s="39">
        <v>3.92</v>
      </c>
      <c r="AK27" s="39">
        <v>3.66</v>
      </c>
    </row>
    <row r="28" spans="1:37" x14ac:dyDescent="0.3">
      <c r="A28" t="s">
        <v>55</v>
      </c>
      <c r="B28" t="s">
        <v>1447</v>
      </c>
      <c r="C28" s="37" t="s">
        <v>55</v>
      </c>
      <c r="D28" s="37" t="s">
        <v>54</v>
      </c>
      <c r="E28" s="38">
        <v>108433784</v>
      </c>
      <c r="F28" s="38">
        <v>107265430</v>
      </c>
      <c r="G28" s="39">
        <v>-1.08</v>
      </c>
      <c r="H28" s="38">
        <v>40625810</v>
      </c>
      <c r="I28" s="38">
        <v>41102092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40625810</v>
      </c>
      <c r="Q28" s="38">
        <v>41102092</v>
      </c>
      <c r="R28" s="39">
        <v>1.17</v>
      </c>
      <c r="S28" s="38">
        <v>1148957</v>
      </c>
      <c r="T28" s="38">
        <v>1182758</v>
      </c>
      <c r="U28" s="38">
        <v>40052300</v>
      </c>
      <c r="V28" s="38">
        <v>39919334</v>
      </c>
      <c r="W28" s="38">
        <v>39476853</v>
      </c>
      <c r="X28" s="38">
        <v>39919334</v>
      </c>
      <c r="Y28" s="38">
        <v>575447</v>
      </c>
      <c r="Z28" s="38">
        <v>0</v>
      </c>
      <c r="AA28" s="38">
        <v>5793</v>
      </c>
      <c r="AB28" s="38">
        <v>5793</v>
      </c>
      <c r="AC28" s="39">
        <v>0</v>
      </c>
      <c r="AD28" s="38">
        <v>8489182</v>
      </c>
      <c r="AE28" s="38">
        <v>8563487</v>
      </c>
      <c r="AF28" s="38">
        <v>2450000</v>
      </c>
      <c r="AG28" s="38">
        <v>2450000</v>
      </c>
      <c r="AH28" s="38">
        <v>4082720</v>
      </c>
      <c r="AI28" s="38">
        <v>4127751</v>
      </c>
      <c r="AJ28" s="39">
        <v>3.77</v>
      </c>
      <c r="AK28" s="39">
        <v>3.85</v>
      </c>
    </row>
    <row r="29" spans="1:37" x14ac:dyDescent="0.3">
      <c r="A29" t="s">
        <v>63</v>
      </c>
      <c r="B29" t="s">
        <v>1448</v>
      </c>
      <c r="C29" s="37" t="s">
        <v>63</v>
      </c>
      <c r="D29" s="37" t="s">
        <v>62</v>
      </c>
      <c r="E29" s="38">
        <v>16846756</v>
      </c>
      <c r="F29" s="38">
        <v>18298945</v>
      </c>
      <c r="G29" s="39">
        <v>8.620000000000001</v>
      </c>
      <c r="H29" s="38">
        <v>3687369</v>
      </c>
      <c r="I29" s="38">
        <v>3744285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3687369</v>
      </c>
      <c r="Q29" s="38">
        <v>3744285</v>
      </c>
      <c r="R29" s="39">
        <v>1.54</v>
      </c>
      <c r="S29" s="38">
        <v>31233</v>
      </c>
      <c r="T29" s="38">
        <v>0</v>
      </c>
      <c r="U29" s="38">
        <v>3689120</v>
      </c>
      <c r="V29" s="38">
        <v>3744285</v>
      </c>
      <c r="W29" s="38">
        <v>3656136</v>
      </c>
      <c r="X29" s="38">
        <v>3744285</v>
      </c>
      <c r="Y29" s="38">
        <v>32984</v>
      </c>
      <c r="Z29" s="38">
        <v>0</v>
      </c>
      <c r="AA29" s="38">
        <v>923</v>
      </c>
      <c r="AB29" s="38">
        <v>906</v>
      </c>
      <c r="AC29" s="39">
        <v>-1.84</v>
      </c>
      <c r="AD29" s="38">
        <v>4335182</v>
      </c>
      <c r="AE29" s="38">
        <v>4126012</v>
      </c>
      <c r="AF29" s="38">
        <v>362674</v>
      </c>
      <c r="AG29" s="38">
        <v>803615</v>
      </c>
      <c r="AH29" s="38">
        <v>3454758</v>
      </c>
      <c r="AI29" s="38">
        <v>2860313</v>
      </c>
      <c r="AJ29" s="39">
        <v>20.51</v>
      </c>
      <c r="AK29" s="39">
        <v>15.63</v>
      </c>
    </row>
    <row r="30" spans="1:37" x14ac:dyDescent="0.3">
      <c r="A30" t="s">
        <v>69</v>
      </c>
      <c r="B30" t="s">
        <v>1449</v>
      </c>
      <c r="C30" s="37" t="s">
        <v>69</v>
      </c>
      <c r="D30" s="37" t="s">
        <v>68</v>
      </c>
      <c r="E30" s="38">
        <v>36555830</v>
      </c>
      <c r="F30" s="38">
        <v>36926024</v>
      </c>
      <c r="G30" s="39">
        <v>1.01</v>
      </c>
      <c r="H30" s="38">
        <v>16012298</v>
      </c>
      <c r="I30" s="38">
        <v>16291330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16012298</v>
      </c>
      <c r="Q30" s="38">
        <v>16291330</v>
      </c>
      <c r="R30" s="39">
        <v>1.74</v>
      </c>
      <c r="S30" s="38">
        <v>590757</v>
      </c>
      <c r="T30" s="38">
        <v>597544</v>
      </c>
      <c r="U30" s="38">
        <v>15421543</v>
      </c>
      <c r="V30" s="38">
        <v>15693786</v>
      </c>
      <c r="W30" s="38">
        <v>15421541</v>
      </c>
      <c r="X30" s="38">
        <v>15693786</v>
      </c>
      <c r="Y30" s="38">
        <v>2</v>
      </c>
      <c r="Z30" s="38">
        <v>0</v>
      </c>
      <c r="AA30" s="38">
        <v>1587</v>
      </c>
      <c r="AB30" s="38">
        <v>1587</v>
      </c>
      <c r="AC30" s="39">
        <v>0</v>
      </c>
      <c r="AD30" s="38">
        <v>3969154</v>
      </c>
      <c r="AE30" s="38">
        <v>3565283</v>
      </c>
      <c r="AF30" s="38">
        <v>750000</v>
      </c>
      <c r="AG30" s="38">
        <v>500000</v>
      </c>
      <c r="AH30" s="38">
        <v>1374326</v>
      </c>
      <c r="AI30" s="38">
        <v>1399466</v>
      </c>
      <c r="AJ30" s="39">
        <v>3.7600000000000002</v>
      </c>
      <c r="AK30" s="39">
        <v>3.79</v>
      </c>
    </row>
    <row r="31" spans="1:37" x14ac:dyDescent="0.3">
      <c r="A31" t="s">
        <v>59</v>
      </c>
      <c r="B31" t="s">
        <v>1450</v>
      </c>
      <c r="C31" s="37" t="s">
        <v>59</v>
      </c>
      <c r="D31" s="37" t="s">
        <v>58</v>
      </c>
      <c r="E31" s="38">
        <v>34060502</v>
      </c>
      <c r="F31" s="38">
        <v>34761317</v>
      </c>
      <c r="G31" s="39">
        <v>2.06</v>
      </c>
      <c r="H31" s="38">
        <v>18492561</v>
      </c>
      <c r="I31" s="38">
        <v>18603734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18492561</v>
      </c>
      <c r="Q31" s="38">
        <v>18603734</v>
      </c>
      <c r="R31" s="39">
        <v>0.6</v>
      </c>
      <c r="S31" s="38">
        <v>240553</v>
      </c>
      <c r="T31" s="38">
        <v>0</v>
      </c>
      <c r="U31" s="38">
        <v>18252008</v>
      </c>
      <c r="V31" s="38">
        <v>18603734</v>
      </c>
      <c r="W31" s="38">
        <v>18252008</v>
      </c>
      <c r="X31" s="38">
        <v>18603734</v>
      </c>
      <c r="Y31" s="38">
        <v>0</v>
      </c>
      <c r="Z31" s="38">
        <v>0</v>
      </c>
      <c r="AA31" s="38">
        <v>1725</v>
      </c>
      <c r="AB31" s="38">
        <v>1725</v>
      </c>
      <c r="AC31" s="39">
        <v>0</v>
      </c>
      <c r="AD31" s="38">
        <v>4647871</v>
      </c>
      <c r="AE31" s="38">
        <v>3725343</v>
      </c>
      <c r="AF31" s="38">
        <v>250000</v>
      </c>
      <c r="AG31" s="38">
        <v>250000</v>
      </c>
      <c r="AH31" s="38">
        <v>1165758</v>
      </c>
      <c r="AI31" s="38">
        <v>1321727</v>
      </c>
      <c r="AJ31" s="39">
        <v>3.42</v>
      </c>
      <c r="AK31" s="39">
        <v>3.8000000000000003</v>
      </c>
    </row>
    <row r="32" spans="1:37" x14ac:dyDescent="0.3">
      <c r="A32" t="s">
        <v>67</v>
      </c>
      <c r="B32" t="s">
        <v>1451</v>
      </c>
      <c r="C32" s="37" t="s">
        <v>67</v>
      </c>
      <c r="D32" s="37" t="s">
        <v>66</v>
      </c>
      <c r="E32" s="38">
        <v>45773373</v>
      </c>
      <c r="F32" s="38">
        <v>47088643</v>
      </c>
      <c r="G32" s="39">
        <v>2.87</v>
      </c>
      <c r="H32" s="38">
        <v>22550152</v>
      </c>
      <c r="I32" s="38">
        <v>22944106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22550152</v>
      </c>
      <c r="Q32" s="38">
        <v>22944106</v>
      </c>
      <c r="R32" s="39">
        <v>1.75</v>
      </c>
      <c r="S32" s="38">
        <v>1079930</v>
      </c>
      <c r="T32" s="38">
        <v>1015051</v>
      </c>
      <c r="U32" s="38">
        <v>21470222</v>
      </c>
      <c r="V32" s="38">
        <v>21929055</v>
      </c>
      <c r="W32" s="38">
        <v>21470222</v>
      </c>
      <c r="X32" s="38">
        <v>21929055</v>
      </c>
      <c r="Y32" s="38">
        <v>0</v>
      </c>
      <c r="Z32" s="38">
        <v>0</v>
      </c>
      <c r="AA32" s="38">
        <v>2438</v>
      </c>
      <c r="AB32" s="38">
        <v>2438</v>
      </c>
      <c r="AC32" s="39">
        <v>0</v>
      </c>
      <c r="AD32" s="38">
        <v>3140607</v>
      </c>
      <c r="AE32" s="38">
        <v>5193509</v>
      </c>
      <c r="AF32" s="38">
        <v>0</v>
      </c>
      <c r="AG32" s="38">
        <v>0</v>
      </c>
      <c r="AH32" s="38">
        <v>1795691</v>
      </c>
      <c r="AI32" s="38">
        <v>1871888</v>
      </c>
      <c r="AJ32" s="39">
        <v>3.92</v>
      </c>
      <c r="AK32" s="39">
        <v>3.98</v>
      </c>
    </row>
    <row r="33" spans="1:37" x14ac:dyDescent="0.3">
      <c r="A33" t="s">
        <v>61</v>
      </c>
      <c r="B33" t="s">
        <v>1452</v>
      </c>
      <c r="C33" s="37" t="s">
        <v>61</v>
      </c>
      <c r="D33" s="37" t="s">
        <v>60</v>
      </c>
      <c r="E33" s="38">
        <v>15027711</v>
      </c>
      <c r="F33" s="38">
        <v>15281690</v>
      </c>
      <c r="G33" s="39">
        <v>1.69</v>
      </c>
      <c r="H33" s="38">
        <v>7514118</v>
      </c>
      <c r="I33" s="38">
        <v>7539547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7514118</v>
      </c>
      <c r="Q33" s="38">
        <v>7539547</v>
      </c>
      <c r="R33" s="39">
        <v>0.34</v>
      </c>
      <c r="S33" s="38">
        <v>343906</v>
      </c>
      <c r="T33" s="38">
        <v>355545</v>
      </c>
      <c r="U33" s="38">
        <v>7431146</v>
      </c>
      <c r="V33" s="38">
        <v>7275051</v>
      </c>
      <c r="W33" s="38">
        <v>7170212</v>
      </c>
      <c r="X33" s="38">
        <v>7184002</v>
      </c>
      <c r="Y33" s="38">
        <v>260934</v>
      </c>
      <c r="Z33" s="38">
        <v>91049</v>
      </c>
      <c r="AA33" s="38">
        <v>530</v>
      </c>
      <c r="AB33" s="38">
        <v>530</v>
      </c>
      <c r="AC33" s="39">
        <v>0</v>
      </c>
      <c r="AD33" s="38">
        <v>4109118</v>
      </c>
      <c r="AE33" s="38">
        <v>4778236</v>
      </c>
      <c r="AF33" s="38">
        <v>500000</v>
      </c>
      <c r="AG33" s="38">
        <v>500000</v>
      </c>
      <c r="AH33" s="38">
        <v>551215</v>
      </c>
      <c r="AI33" s="38">
        <v>576139</v>
      </c>
      <c r="AJ33" s="39">
        <v>3.67</v>
      </c>
      <c r="AK33" s="39">
        <v>3.77</v>
      </c>
    </row>
    <row r="34" spans="1:37" x14ac:dyDescent="0.3">
      <c r="A34" t="s">
        <v>75</v>
      </c>
      <c r="B34" t="s">
        <v>1453</v>
      </c>
      <c r="C34" s="37" t="s">
        <v>75</v>
      </c>
      <c r="D34" s="37" t="s">
        <v>74</v>
      </c>
      <c r="E34" s="38">
        <v>33171129</v>
      </c>
      <c r="F34" s="38">
        <v>33591158</v>
      </c>
      <c r="G34" s="39">
        <v>1.27</v>
      </c>
      <c r="H34" s="38">
        <v>7565649</v>
      </c>
      <c r="I34" s="38">
        <v>7716744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7565649</v>
      </c>
      <c r="Q34" s="38">
        <v>7716744</v>
      </c>
      <c r="R34" s="39">
        <v>2</v>
      </c>
      <c r="S34" s="38">
        <v>316123</v>
      </c>
      <c r="T34" s="38">
        <v>295752</v>
      </c>
      <c r="U34" s="38">
        <v>7324058</v>
      </c>
      <c r="V34" s="38">
        <v>7443082</v>
      </c>
      <c r="W34" s="38">
        <v>7249526</v>
      </c>
      <c r="X34" s="38">
        <v>7420992</v>
      </c>
      <c r="Y34" s="38">
        <v>74532</v>
      </c>
      <c r="Z34" s="38">
        <v>22090</v>
      </c>
      <c r="AA34" s="38">
        <v>1443</v>
      </c>
      <c r="AB34" s="38">
        <v>1443</v>
      </c>
      <c r="AC34" s="39">
        <v>0</v>
      </c>
      <c r="AD34" s="38">
        <v>4694209</v>
      </c>
      <c r="AE34" s="38">
        <v>5509157</v>
      </c>
      <c r="AF34" s="38">
        <v>1100000</v>
      </c>
      <c r="AG34" s="38">
        <v>750000</v>
      </c>
      <c r="AH34" s="38">
        <v>1084974</v>
      </c>
      <c r="AI34" s="38">
        <v>1309682</v>
      </c>
      <c r="AJ34" s="39">
        <v>3.27</v>
      </c>
      <c r="AK34" s="39">
        <v>3.9</v>
      </c>
    </row>
    <row r="35" spans="1:37" x14ac:dyDescent="0.3">
      <c r="A35" t="s">
        <v>71</v>
      </c>
      <c r="B35" t="s">
        <v>1454</v>
      </c>
      <c r="C35" s="37" t="s">
        <v>71</v>
      </c>
      <c r="D35" s="37" t="s">
        <v>70</v>
      </c>
      <c r="E35" s="38">
        <v>75904843</v>
      </c>
      <c r="F35" s="38">
        <v>77230798</v>
      </c>
      <c r="G35" s="39">
        <v>1.75</v>
      </c>
      <c r="H35" s="38">
        <v>39110273</v>
      </c>
      <c r="I35" s="38">
        <v>39618507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39110273</v>
      </c>
      <c r="Q35" s="38">
        <v>39618507</v>
      </c>
      <c r="R35" s="39">
        <v>1.3</v>
      </c>
      <c r="S35" s="38">
        <v>497264</v>
      </c>
      <c r="T35" s="38">
        <v>340223</v>
      </c>
      <c r="U35" s="38">
        <v>38613009</v>
      </c>
      <c r="V35" s="38">
        <v>39278284</v>
      </c>
      <c r="W35" s="38">
        <v>38613009</v>
      </c>
      <c r="X35" s="38">
        <v>39278284</v>
      </c>
      <c r="Y35" s="38">
        <v>0</v>
      </c>
      <c r="Z35" s="38">
        <v>0</v>
      </c>
      <c r="AA35" s="38">
        <v>3953</v>
      </c>
      <c r="AB35" s="38">
        <v>3953</v>
      </c>
      <c r="AC35" s="39">
        <v>0</v>
      </c>
      <c r="AD35" s="38">
        <v>9067300</v>
      </c>
      <c r="AE35" s="38">
        <v>9535235</v>
      </c>
      <c r="AF35" s="38">
        <v>2400000</v>
      </c>
      <c r="AG35" s="38">
        <v>1975000</v>
      </c>
      <c r="AH35" s="38">
        <v>2851093</v>
      </c>
      <c r="AI35" s="38">
        <v>2889494</v>
      </c>
      <c r="AJ35" s="39">
        <v>3.7600000000000002</v>
      </c>
      <c r="AK35" s="39">
        <v>3.74</v>
      </c>
    </row>
    <row r="36" spans="1:37" x14ac:dyDescent="0.3">
      <c r="A36" t="s">
        <v>65</v>
      </c>
      <c r="B36" t="s">
        <v>1455</v>
      </c>
      <c r="C36" s="37" t="s">
        <v>65</v>
      </c>
      <c r="D36" s="37" t="s">
        <v>64</v>
      </c>
      <c r="E36" s="38">
        <v>48997625</v>
      </c>
      <c r="F36" s="38">
        <v>50516653</v>
      </c>
      <c r="G36" s="39">
        <v>3.1</v>
      </c>
      <c r="H36" s="38">
        <v>24458481</v>
      </c>
      <c r="I36" s="38">
        <v>24764238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24458481</v>
      </c>
      <c r="Q36" s="38">
        <v>24764238</v>
      </c>
      <c r="R36" s="39">
        <v>1.25</v>
      </c>
      <c r="S36" s="38">
        <v>749711</v>
      </c>
      <c r="T36" s="38">
        <v>828123</v>
      </c>
      <c r="U36" s="38">
        <v>23708770</v>
      </c>
      <c r="V36" s="38">
        <v>23936115</v>
      </c>
      <c r="W36" s="38">
        <v>23708770</v>
      </c>
      <c r="X36" s="38">
        <v>23936115</v>
      </c>
      <c r="Y36" s="38">
        <v>0</v>
      </c>
      <c r="Z36" s="38">
        <v>0</v>
      </c>
      <c r="AA36" s="38">
        <v>2571</v>
      </c>
      <c r="AB36" s="38">
        <v>2586</v>
      </c>
      <c r="AC36" s="39">
        <v>0.57999999999999996</v>
      </c>
      <c r="AD36" s="38">
        <v>3315132</v>
      </c>
      <c r="AE36" s="38">
        <v>1607315</v>
      </c>
      <c r="AF36" s="38">
        <v>905000</v>
      </c>
      <c r="AG36" s="38">
        <v>500000</v>
      </c>
      <c r="AH36" s="38">
        <v>467722</v>
      </c>
      <c r="AI36" s="38">
        <v>1563066</v>
      </c>
      <c r="AJ36" s="39">
        <v>0.95000000000000007</v>
      </c>
      <c r="AK36" s="39">
        <v>3.09</v>
      </c>
    </row>
    <row r="37" spans="1:37" x14ac:dyDescent="0.3">
      <c r="A37" t="s">
        <v>73</v>
      </c>
      <c r="B37" t="s">
        <v>1456</v>
      </c>
      <c r="C37" s="37" t="s">
        <v>73</v>
      </c>
      <c r="D37" s="37" t="s">
        <v>72</v>
      </c>
      <c r="E37" s="38">
        <v>74168309</v>
      </c>
      <c r="F37" s="38">
        <v>75086114</v>
      </c>
      <c r="G37" s="39">
        <v>1.24</v>
      </c>
      <c r="H37" s="38">
        <v>46469905</v>
      </c>
      <c r="I37" s="38">
        <v>46394976</v>
      </c>
      <c r="J37" s="38">
        <v>0</v>
      </c>
      <c r="K37" s="38">
        <v>0</v>
      </c>
      <c r="L37" s="38">
        <v>0</v>
      </c>
      <c r="M37" s="38">
        <v>0</v>
      </c>
      <c r="N37" s="38">
        <v>0</v>
      </c>
      <c r="O37" s="38">
        <v>0</v>
      </c>
      <c r="P37" s="38">
        <v>46469905</v>
      </c>
      <c r="Q37" s="38">
        <v>46394976</v>
      </c>
      <c r="R37" s="39">
        <v>-0.16</v>
      </c>
      <c r="S37" s="38">
        <v>1450691</v>
      </c>
      <c r="T37" s="38">
        <v>1303723</v>
      </c>
      <c r="U37" s="38">
        <v>45451555</v>
      </c>
      <c r="V37" s="38">
        <v>45091253</v>
      </c>
      <c r="W37" s="38">
        <v>45019214</v>
      </c>
      <c r="X37" s="38">
        <v>45091253</v>
      </c>
      <c r="Y37" s="38">
        <v>432341</v>
      </c>
      <c r="Z37" s="38">
        <v>0</v>
      </c>
      <c r="AA37" s="38">
        <v>3489</v>
      </c>
      <c r="AB37" s="38">
        <v>3439</v>
      </c>
      <c r="AC37" s="39">
        <v>-1.43</v>
      </c>
      <c r="AD37" s="38">
        <v>10061696</v>
      </c>
      <c r="AE37" s="38">
        <v>12380129</v>
      </c>
      <c r="AF37" s="38">
        <v>4700673</v>
      </c>
      <c r="AG37" s="38">
        <v>3793445</v>
      </c>
      <c r="AH37" s="38">
        <v>2610538</v>
      </c>
      <c r="AI37" s="38">
        <v>2829507</v>
      </c>
      <c r="AJ37" s="39">
        <v>3.52</v>
      </c>
      <c r="AK37" s="39">
        <v>3.77</v>
      </c>
    </row>
    <row r="38" spans="1:37" x14ac:dyDescent="0.3">
      <c r="A38" t="s">
        <v>77</v>
      </c>
      <c r="B38" t="s">
        <v>1457</v>
      </c>
      <c r="C38" s="37" t="s">
        <v>77</v>
      </c>
      <c r="D38" s="37" t="s">
        <v>76</v>
      </c>
      <c r="E38" s="38">
        <v>34956771</v>
      </c>
      <c r="F38" s="38">
        <v>36144330</v>
      </c>
      <c r="G38" s="39">
        <v>3.4</v>
      </c>
      <c r="H38" s="38">
        <v>13157783</v>
      </c>
      <c r="I38" s="38">
        <v>13558444</v>
      </c>
      <c r="J38" s="38">
        <v>0</v>
      </c>
      <c r="K38" s="38">
        <v>0</v>
      </c>
      <c r="L38" s="38">
        <v>0</v>
      </c>
      <c r="M38" s="38">
        <v>0</v>
      </c>
      <c r="N38" s="38">
        <v>0</v>
      </c>
      <c r="O38" s="38">
        <v>0</v>
      </c>
      <c r="P38" s="38">
        <v>13157783</v>
      </c>
      <c r="Q38" s="38">
        <v>13558444</v>
      </c>
      <c r="R38" s="39">
        <v>3.0500000000000003</v>
      </c>
      <c r="S38" s="38">
        <v>411578</v>
      </c>
      <c r="T38" s="38">
        <v>379088</v>
      </c>
      <c r="U38" s="38">
        <v>12746205</v>
      </c>
      <c r="V38" s="38">
        <v>13179356</v>
      </c>
      <c r="W38" s="38">
        <v>12746205</v>
      </c>
      <c r="X38" s="38">
        <v>13179356</v>
      </c>
      <c r="Y38" s="38">
        <v>0</v>
      </c>
      <c r="Z38" s="38">
        <v>0</v>
      </c>
      <c r="AA38" s="38">
        <v>1700</v>
      </c>
      <c r="AB38" s="38">
        <v>1700</v>
      </c>
      <c r="AC38" s="39">
        <v>0</v>
      </c>
      <c r="AD38" s="38">
        <v>2853125</v>
      </c>
      <c r="AE38" s="38">
        <v>3141866</v>
      </c>
      <c r="AF38" s="38">
        <v>500000</v>
      </c>
      <c r="AG38" s="38">
        <v>500000</v>
      </c>
      <c r="AH38" s="38">
        <v>1353106</v>
      </c>
      <c r="AI38" s="38">
        <v>1337608</v>
      </c>
      <c r="AJ38" s="39">
        <v>3.87</v>
      </c>
      <c r="AK38" s="39">
        <v>3.7</v>
      </c>
    </row>
    <row r="39" spans="1:37" x14ac:dyDescent="0.3">
      <c r="A39" t="s">
        <v>100</v>
      </c>
      <c r="B39" t="s">
        <v>1458</v>
      </c>
      <c r="C39" s="37" t="s">
        <v>100</v>
      </c>
      <c r="D39" s="37" t="s">
        <v>99</v>
      </c>
      <c r="E39" s="38">
        <v>8719882</v>
      </c>
      <c r="F39" s="38">
        <v>8875000</v>
      </c>
      <c r="G39" s="39">
        <v>1.78</v>
      </c>
      <c r="H39" s="38">
        <v>3253939</v>
      </c>
      <c r="I39" s="38">
        <v>3253939</v>
      </c>
      <c r="J39" s="38">
        <v>0</v>
      </c>
      <c r="K39" s="38">
        <v>0</v>
      </c>
      <c r="L39" s="38">
        <v>0</v>
      </c>
      <c r="M39" s="38">
        <v>0</v>
      </c>
      <c r="N39" s="38">
        <v>0</v>
      </c>
      <c r="O39" s="38">
        <v>0</v>
      </c>
      <c r="P39" s="38">
        <v>3253939</v>
      </c>
      <c r="Q39" s="38">
        <v>3253939</v>
      </c>
      <c r="R39" s="39">
        <v>0</v>
      </c>
      <c r="S39" s="38">
        <v>0</v>
      </c>
      <c r="T39" s="38">
        <v>0</v>
      </c>
      <c r="U39" s="38">
        <v>3341239</v>
      </c>
      <c r="V39" s="38">
        <v>3369654</v>
      </c>
      <c r="W39" s="38">
        <v>3253939</v>
      </c>
      <c r="X39" s="38">
        <v>3253939</v>
      </c>
      <c r="Y39" s="38">
        <v>87300</v>
      </c>
      <c r="Z39" s="38">
        <v>115715</v>
      </c>
      <c r="AA39" s="38">
        <v>307</v>
      </c>
      <c r="AB39" s="38">
        <v>281</v>
      </c>
      <c r="AC39" s="39">
        <v>-8.4700000000000006</v>
      </c>
      <c r="AD39" s="38">
        <v>1956172</v>
      </c>
      <c r="AE39" s="38">
        <v>2178898</v>
      </c>
      <c r="AF39" s="38">
        <v>672739</v>
      </c>
      <c r="AG39" s="38">
        <v>634649</v>
      </c>
      <c r="AH39" s="38">
        <v>348795</v>
      </c>
      <c r="AI39" s="38">
        <v>355000</v>
      </c>
      <c r="AJ39" s="39">
        <v>4</v>
      </c>
      <c r="AK39" s="39">
        <v>4</v>
      </c>
    </row>
    <row r="40" spans="1:37" x14ac:dyDescent="0.3">
      <c r="A40" t="s">
        <v>80</v>
      </c>
      <c r="B40" t="s">
        <v>1459</v>
      </c>
      <c r="C40" s="37" t="s">
        <v>80</v>
      </c>
      <c r="D40" s="37" t="s">
        <v>79</v>
      </c>
      <c r="E40" s="38">
        <v>22095470</v>
      </c>
      <c r="F40" s="38">
        <v>22432500</v>
      </c>
      <c r="G40" s="39">
        <v>1.53</v>
      </c>
      <c r="H40" s="38">
        <v>7916345</v>
      </c>
      <c r="I40" s="38">
        <v>7743996</v>
      </c>
      <c r="J40" s="38">
        <v>0</v>
      </c>
      <c r="K40" s="38">
        <v>0</v>
      </c>
      <c r="L40" s="38">
        <v>0</v>
      </c>
      <c r="M40" s="38">
        <v>0</v>
      </c>
      <c r="N40" s="38">
        <v>0</v>
      </c>
      <c r="O40" s="38">
        <v>0</v>
      </c>
      <c r="P40" s="38">
        <v>7916345</v>
      </c>
      <c r="Q40" s="38">
        <v>7743996</v>
      </c>
      <c r="R40" s="39">
        <v>-2.1800000000000002</v>
      </c>
      <c r="S40" s="38">
        <v>118336</v>
      </c>
      <c r="T40" s="38">
        <v>105284</v>
      </c>
      <c r="U40" s="38">
        <v>7969692</v>
      </c>
      <c r="V40" s="38">
        <v>7999084</v>
      </c>
      <c r="W40" s="38">
        <v>7798009</v>
      </c>
      <c r="X40" s="38">
        <v>7638712</v>
      </c>
      <c r="Y40" s="38">
        <v>171683</v>
      </c>
      <c r="Z40" s="38">
        <v>360372</v>
      </c>
      <c r="AA40" s="38">
        <v>1207</v>
      </c>
      <c r="AB40" s="38">
        <v>1200</v>
      </c>
      <c r="AC40" s="39">
        <v>-0.57999999999999996</v>
      </c>
      <c r="AD40" s="38">
        <v>2459303</v>
      </c>
      <c r="AE40" s="38">
        <v>3959303</v>
      </c>
      <c r="AF40" s="38">
        <v>759700</v>
      </c>
      <c r="AG40" s="38">
        <v>499700</v>
      </c>
      <c r="AH40" s="38">
        <v>1433059</v>
      </c>
      <c r="AI40" s="38">
        <v>1893059</v>
      </c>
      <c r="AJ40" s="39">
        <v>6.49</v>
      </c>
      <c r="AK40" s="39">
        <v>8.44</v>
      </c>
    </row>
    <row r="41" spans="1:37" x14ac:dyDescent="0.3">
      <c r="A41" t="s">
        <v>84</v>
      </c>
      <c r="B41" t="s">
        <v>1460</v>
      </c>
      <c r="C41" s="37" t="s">
        <v>84</v>
      </c>
      <c r="D41" s="37" t="s">
        <v>83</v>
      </c>
      <c r="E41" s="38">
        <v>11070000</v>
      </c>
      <c r="F41" s="38">
        <v>11620182</v>
      </c>
      <c r="G41" s="39">
        <v>4.97</v>
      </c>
      <c r="H41" s="38">
        <v>6602122</v>
      </c>
      <c r="I41" s="38">
        <v>6881220</v>
      </c>
      <c r="J41" s="38">
        <v>28916</v>
      </c>
      <c r="K41" s="38">
        <v>29943</v>
      </c>
      <c r="L41" s="38">
        <v>0</v>
      </c>
      <c r="M41" s="38">
        <v>0</v>
      </c>
      <c r="N41" s="38">
        <v>0</v>
      </c>
      <c r="O41" s="38">
        <v>96339</v>
      </c>
      <c r="P41" s="38">
        <v>6631038</v>
      </c>
      <c r="Q41" s="38">
        <v>6814824</v>
      </c>
      <c r="R41" s="39">
        <v>2.77</v>
      </c>
      <c r="S41" s="38">
        <v>377557</v>
      </c>
      <c r="T41" s="38">
        <v>507827</v>
      </c>
      <c r="U41" s="38">
        <v>6320904</v>
      </c>
      <c r="V41" s="38">
        <v>6373393</v>
      </c>
      <c r="W41" s="38">
        <v>6224565</v>
      </c>
      <c r="X41" s="38">
        <v>6373393</v>
      </c>
      <c r="Y41" s="38">
        <v>96339</v>
      </c>
      <c r="Z41" s="38">
        <v>0</v>
      </c>
      <c r="AA41" s="38">
        <v>600</v>
      </c>
      <c r="AB41" s="38">
        <v>615</v>
      </c>
      <c r="AC41" s="39">
        <v>2.5</v>
      </c>
      <c r="AD41" s="38">
        <v>682762</v>
      </c>
      <c r="AE41" s="38">
        <v>641397</v>
      </c>
      <c r="AF41" s="38">
        <v>500000</v>
      </c>
      <c r="AG41" s="38">
        <v>500000</v>
      </c>
      <c r="AH41" s="38">
        <v>367240</v>
      </c>
      <c r="AI41" s="38">
        <v>450000</v>
      </c>
      <c r="AJ41" s="39">
        <v>3.3200000000000003</v>
      </c>
      <c r="AK41" s="39">
        <v>3.87</v>
      </c>
    </row>
    <row r="42" spans="1:37" x14ac:dyDescent="0.3">
      <c r="A42" t="s">
        <v>86</v>
      </c>
      <c r="B42" t="s">
        <v>1461</v>
      </c>
      <c r="C42" s="37" t="s">
        <v>86</v>
      </c>
      <c r="D42" s="37" t="s">
        <v>85</v>
      </c>
      <c r="E42" s="38">
        <v>18773844</v>
      </c>
      <c r="F42" s="38">
        <v>18752029</v>
      </c>
      <c r="G42" s="39">
        <v>-0.12</v>
      </c>
      <c r="H42" s="38">
        <v>4250000</v>
      </c>
      <c r="I42" s="38">
        <v>4250000</v>
      </c>
      <c r="J42" s="38">
        <v>0</v>
      </c>
      <c r="K42" s="38">
        <v>0</v>
      </c>
      <c r="L42" s="38">
        <v>0</v>
      </c>
      <c r="M42" s="38">
        <v>0</v>
      </c>
      <c r="N42" s="38">
        <v>0</v>
      </c>
      <c r="O42" s="38">
        <v>0</v>
      </c>
      <c r="P42" s="38">
        <v>4250000</v>
      </c>
      <c r="Q42" s="38">
        <v>4250000</v>
      </c>
      <c r="R42" s="39">
        <v>0</v>
      </c>
      <c r="S42" s="38">
        <v>78909</v>
      </c>
      <c r="T42" s="38">
        <v>0</v>
      </c>
      <c r="U42" s="38">
        <v>4239344</v>
      </c>
      <c r="V42" s="38">
        <v>4251619</v>
      </c>
      <c r="W42" s="38">
        <v>4171091</v>
      </c>
      <c r="X42" s="38">
        <v>4250000</v>
      </c>
      <c r="Y42" s="38">
        <v>68253</v>
      </c>
      <c r="Z42" s="38">
        <v>1619</v>
      </c>
      <c r="AA42" s="38">
        <v>688</v>
      </c>
      <c r="AB42" s="38">
        <v>693</v>
      </c>
      <c r="AC42" s="39">
        <v>0.73</v>
      </c>
      <c r="AD42" s="38">
        <v>1851097</v>
      </c>
      <c r="AE42" s="38">
        <v>1851097</v>
      </c>
      <c r="AF42" s="38">
        <v>676318</v>
      </c>
      <c r="AG42" s="38">
        <v>526279</v>
      </c>
      <c r="AH42" s="38">
        <v>3004000</v>
      </c>
      <c r="AI42" s="38">
        <v>2327682</v>
      </c>
      <c r="AJ42" s="39">
        <v>16</v>
      </c>
      <c r="AK42" s="39">
        <v>12.41</v>
      </c>
    </row>
    <row r="43" spans="1:37" x14ac:dyDescent="0.3">
      <c r="A43" t="s">
        <v>90</v>
      </c>
      <c r="B43" t="s">
        <v>1462</v>
      </c>
      <c r="C43" s="37" t="s">
        <v>90</v>
      </c>
      <c r="D43" s="37" t="s">
        <v>89</v>
      </c>
      <c r="E43" s="38">
        <v>9565000</v>
      </c>
      <c r="F43" s="38">
        <v>9326825</v>
      </c>
      <c r="G43" s="39">
        <v>-2.4900000000000002</v>
      </c>
      <c r="H43" s="38">
        <v>1876460</v>
      </c>
      <c r="I43" s="38">
        <v>1876460</v>
      </c>
      <c r="J43" s="38">
        <v>0</v>
      </c>
      <c r="K43" s="38">
        <v>0</v>
      </c>
      <c r="L43" s="38">
        <v>0</v>
      </c>
      <c r="M43" s="38">
        <v>0</v>
      </c>
      <c r="N43" s="38">
        <v>0</v>
      </c>
      <c r="O43" s="38">
        <v>0</v>
      </c>
      <c r="P43" s="38">
        <v>1876460</v>
      </c>
      <c r="Q43" s="38">
        <v>1876460</v>
      </c>
      <c r="R43" s="39">
        <v>0</v>
      </c>
      <c r="S43" s="38">
        <v>0</v>
      </c>
      <c r="T43" s="38">
        <v>0</v>
      </c>
      <c r="U43" s="38">
        <v>1876460</v>
      </c>
      <c r="V43" s="38">
        <v>1840181</v>
      </c>
      <c r="W43" s="38">
        <v>1876460</v>
      </c>
      <c r="X43" s="38">
        <v>1876460</v>
      </c>
      <c r="Y43" s="38">
        <v>0</v>
      </c>
      <c r="Z43" s="38">
        <v>-36279</v>
      </c>
      <c r="AA43" s="38">
        <v>439</v>
      </c>
      <c r="AB43" s="38">
        <v>442</v>
      </c>
      <c r="AC43" s="39">
        <v>0.68</v>
      </c>
      <c r="AD43" s="38">
        <v>1142594</v>
      </c>
      <c r="AE43" s="38">
        <v>1142594</v>
      </c>
      <c r="AF43" s="38">
        <v>751003</v>
      </c>
      <c r="AG43" s="38">
        <v>500000</v>
      </c>
      <c r="AH43" s="38">
        <v>768874</v>
      </c>
      <c r="AI43" s="38">
        <v>485102</v>
      </c>
      <c r="AJ43" s="39">
        <v>8.0400000000000009</v>
      </c>
      <c r="AK43" s="39">
        <v>5.2</v>
      </c>
    </row>
    <row r="44" spans="1:37" x14ac:dyDescent="0.3">
      <c r="A44" t="s">
        <v>82</v>
      </c>
      <c r="B44" t="s">
        <v>1463</v>
      </c>
      <c r="C44" s="37" t="s">
        <v>82</v>
      </c>
      <c r="D44" s="37" t="s">
        <v>81</v>
      </c>
      <c r="E44" s="38">
        <v>24081925</v>
      </c>
      <c r="F44" s="38">
        <v>24610551</v>
      </c>
      <c r="G44" s="39">
        <v>2.2000000000000002</v>
      </c>
      <c r="H44" s="38">
        <v>5514320</v>
      </c>
      <c r="I44" s="38">
        <v>5514320</v>
      </c>
      <c r="J44" s="38">
        <v>23400</v>
      </c>
      <c r="K44" s="38">
        <v>23400</v>
      </c>
      <c r="L44" s="38">
        <v>0</v>
      </c>
      <c r="M44" s="38">
        <v>0</v>
      </c>
      <c r="N44" s="38">
        <v>0</v>
      </c>
      <c r="O44" s="38">
        <v>0</v>
      </c>
      <c r="P44" s="38">
        <v>5537720</v>
      </c>
      <c r="Q44" s="38">
        <v>5537720</v>
      </c>
      <c r="R44" s="39">
        <v>0</v>
      </c>
      <c r="S44" s="38">
        <v>535581</v>
      </c>
      <c r="T44" s="38">
        <v>488229</v>
      </c>
      <c r="U44" s="38">
        <v>4991786</v>
      </c>
      <c r="V44" s="38">
        <v>5078907</v>
      </c>
      <c r="W44" s="38">
        <v>4978739</v>
      </c>
      <c r="X44" s="38">
        <v>5026091</v>
      </c>
      <c r="Y44" s="38">
        <v>13047</v>
      </c>
      <c r="Z44" s="38">
        <v>52816</v>
      </c>
      <c r="AA44" s="38">
        <v>996</v>
      </c>
      <c r="AB44" s="38">
        <v>1019</v>
      </c>
      <c r="AC44" s="39">
        <v>2.31</v>
      </c>
      <c r="AD44" s="38">
        <v>1528667</v>
      </c>
      <c r="AE44" s="38">
        <v>1706306</v>
      </c>
      <c r="AF44" s="38">
        <v>826146</v>
      </c>
      <c r="AG44" s="38">
        <v>506363</v>
      </c>
      <c r="AH44" s="38">
        <v>3287568</v>
      </c>
      <c r="AI44" s="38">
        <v>3025000</v>
      </c>
      <c r="AJ44" s="39">
        <v>13.65</v>
      </c>
      <c r="AK44" s="39">
        <v>12.290000000000001</v>
      </c>
    </row>
    <row r="45" spans="1:37" x14ac:dyDescent="0.3">
      <c r="A45" t="s">
        <v>92</v>
      </c>
      <c r="B45" t="s">
        <v>1464</v>
      </c>
      <c r="C45" s="37" t="s">
        <v>92</v>
      </c>
      <c r="D45" s="37" t="s">
        <v>91</v>
      </c>
      <c r="E45" s="38">
        <v>38819645</v>
      </c>
      <c r="F45" s="38">
        <v>38943788</v>
      </c>
      <c r="G45" s="39">
        <v>0.32</v>
      </c>
      <c r="H45" s="38">
        <v>13750593</v>
      </c>
      <c r="I45" s="38">
        <v>13750593</v>
      </c>
      <c r="J45" s="38">
        <v>0</v>
      </c>
      <c r="K45" s="38">
        <v>0</v>
      </c>
      <c r="L45" s="38">
        <v>0</v>
      </c>
      <c r="M45" s="38">
        <v>0</v>
      </c>
      <c r="N45" s="38">
        <v>0</v>
      </c>
      <c r="O45" s="38">
        <v>0</v>
      </c>
      <c r="P45" s="38">
        <v>13750593</v>
      </c>
      <c r="Q45" s="38">
        <v>13750593</v>
      </c>
      <c r="R45" s="39">
        <v>0</v>
      </c>
      <c r="S45" s="38">
        <v>203350</v>
      </c>
      <c r="T45" s="38">
        <v>234889</v>
      </c>
      <c r="U45" s="38">
        <v>13753617</v>
      </c>
      <c r="V45" s="38">
        <v>13783283</v>
      </c>
      <c r="W45" s="38">
        <v>13547243</v>
      </c>
      <c r="X45" s="38">
        <v>13515704</v>
      </c>
      <c r="Y45" s="38">
        <v>206374</v>
      </c>
      <c r="Z45" s="38">
        <v>267579</v>
      </c>
      <c r="AA45" s="38">
        <v>2060</v>
      </c>
      <c r="AB45" s="38">
        <v>2055</v>
      </c>
      <c r="AC45" s="39">
        <v>-0.24</v>
      </c>
      <c r="AD45" s="38">
        <v>4525440</v>
      </c>
      <c r="AE45" s="38">
        <v>5025440</v>
      </c>
      <c r="AF45" s="38">
        <v>1239826</v>
      </c>
      <c r="AG45" s="38">
        <v>1000000</v>
      </c>
      <c r="AH45" s="38">
        <v>1540981</v>
      </c>
      <c r="AI45" s="38">
        <v>1557752</v>
      </c>
      <c r="AJ45" s="39">
        <v>3.97</v>
      </c>
      <c r="AK45" s="39">
        <v>4</v>
      </c>
    </row>
    <row r="46" spans="1:37" x14ac:dyDescent="0.3">
      <c r="A46" t="s">
        <v>88</v>
      </c>
      <c r="B46" t="s">
        <v>1465</v>
      </c>
      <c r="C46" s="37" t="s">
        <v>88</v>
      </c>
      <c r="D46" s="37" t="s">
        <v>87</v>
      </c>
      <c r="E46" s="38">
        <v>28208720</v>
      </c>
      <c r="F46" s="38">
        <v>28789508</v>
      </c>
      <c r="G46" s="39">
        <v>2.06</v>
      </c>
      <c r="H46" s="38">
        <v>4890814</v>
      </c>
      <c r="I46" s="38">
        <v>4970045</v>
      </c>
      <c r="J46" s="38">
        <v>0</v>
      </c>
      <c r="K46" s="38">
        <v>0</v>
      </c>
      <c r="L46" s="38">
        <v>0</v>
      </c>
      <c r="M46" s="38">
        <v>0</v>
      </c>
      <c r="N46" s="38">
        <v>0</v>
      </c>
      <c r="O46" s="38">
        <v>0</v>
      </c>
      <c r="P46" s="38">
        <v>4890814</v>
      </c>
      <c r="Q46" s="38">
        <v>4970045</v>
      </c>
      <c r="R46" s="39">
        <v>1.62</v>
      </c>
      <c r="S46" s="38">
        <v>0</v>
      </c>
      <c r="T46" s="38">
        <v>0</v>
      </c>
      <c r="U46" s="38">
        <v>4890814</v>
      </c>
      <c r="V46" s="38">
        <v>4970045</v>
      </c>
      <c r="W46" s="38">
        <v>4890814</v>
      </c>
      <c r="X46" s="38">
        <v>4970045</v>
      </c>
      <c r="Y46" s="38">
        <v>0</v>
      </c>
      <c r="Z46" s="38">
        <v>0</v>
      </c>
      <c r="AA46" s="38">
        <v>1196</v>
      </c>
      <c r="AB46" s="38">
        <v>1176</v>
      </c>
      <c r="AC46" s="39">
        <v>-1.67</v>
      </c>
      <c r="AD46" s="38">
        <v>2458168</v>
      </c>
      <c r="AE46" s="38">
        <v>2194020</v>
      </c>
      <c r="AF46" s="38">
        <v>1809351</v>
      </c>
      <c r="AG46" s="38">
        <v>1809351</v>
      </c>
      <c r="AH46" s="38">
        <v>1058941</v>
      </c>
      <c r="AI46" s="38">
        <v>1066758</v>
      </c>
      <c r="AJ46" s="39">
        <v>3.75</v>
      </c>
      <c r="AK46" s="39">
        <v>3.71</v>
      </c>
    </row>
    <row r="47" spans="1:37" x14ac:dyDescent="0.3">
      <c r="A47" t="s">
        <v>94</v>
      </c>
      <c r="B47" t="s">
        <v>1466</v>
      </c>
      <c r="C47" s="37" t="s">
        <v>94</v>
      </c>
      <c r="D47" s="37" t="s">
        <v>93</v>
      </c>
      <c r="E47" s="38">
        <v>16762024</v>
      </c>
      <c r="F47" s="38">
        <v>17034091</v>
      </c>
      <c r="G47" s="39">
        <v>1.62</v>
      </c>
      <c r="H47" s="38">
        <v>4383288</v>
      </c>
      <c r="I47" s="38">
        <v>4383288</v>
      </c>
      <c r="J47" s="38">
        <v>0</v>
      </c>
      <c r="K47" s="38">
        <v>0</v>
      </c>
      <c r="L47" s="38">
        <v>0</v>
      </c>
      <c r="M47" s="38">
        <v>0</v>
      </c>
      <c r="N47" s="38">
        <v>0</v>
      </c>
      <c r="O47" s="38">
        <v>0</v>
      </c>
      <c r="P47" s="38">
        <v>4383288</v>
      </c>
      <c r="Q47" s="38">
        <v>4383288</v>
      </c>
      <c r="R47" s="39">
        <v>0</v>
      </c>
      <c r="S47" s="38">
        <v>0</v>
      </c>
      <c r="T47" s="38">
        <v>0</v>
      </c>
      <c r="U47" s="38">
        <v>4462578</v>
      </c>
      <c r="V47" s="38">
        <v>4521236</v>
      </c>
      <c r="W47" s="38">
        <v>4383288</v>
      </c>
      <c r="X47" s="38">
        <v>4383288</v>
      </c>
      <c r="Y47" s="38">
        <v>79290</v>
      </c>
      <c r="Z47" s="38">
        <v>137948</v>
      </c>
      <c r="AA47" s="38">
        <v>959</v>
      </c>
      <c r="AB47" s="38">
        <v>965</v>
      </c>
      <c r="AC47" s="39">
        <v>0.63</v>
      </c>
      <c r="AD47" s="38">
        <v>1983640</v>
      </c>
      <c r="AE47" s="38">
        <v>1857559</v>
      </c>
      <c r="AF47" s="38">
        <v>700000</v>
      </c>
      <c r="AG47" s="38">
        <v>400000</v>
      </c>
      <c r="AH47" s="38">
        <v>853044</v>
      </c>
      <c r="AI47" s="38">
        <v>1081173</v>
      </c>
      <c r="AJ47" s="39">
        <v>5.09</v>
      </c>
      <c r="AK47" s="39">
        <v>6.3500000000000005</v>
      </c>
    </row>
    <row r="48" spans="1:37" x14ac:dyDescent="0.3">
      <c r="A48" t="s">
        <v>96</v>
      </c>
      <c r="B48" t="s">
        <v>1467</v>
      </c>
      <c r="C48" s="37" t="s">
        <v>96</v>
      </c>
      <c r="D48" s="37" t="s">
        <v>95</v>
      </c>
      <c r="E48" s="38">
        <v>19273650</v>
      </c>
      <c r="F48" s="38">
        <v>19712171</v>
      </c>
      <c r="G48" s="39">
        <v>2.2800000000000002</v>
      </c>
      <c r="H48" s="38">
        <v>4742152</v>
      </c>
      <c r="I48" s="38">
        <v>4797057</v>
      </c>
      <c r="J48" s="38">
        <v>0</v>
      </c>
      <c r="K48" s="38">
        <v>0</v>
      </c>
      <c r="L48" s="38">
        <v>0</v>
      </c>
      <c r="M48" s="38">
        <v>0</v>
      </c>
      <c r="N48" s="38">
        <v>0</v>
      </c>
      <c r="O48" s="38">
        <v>0</v>
      </c>
      <c r="P48" s="38">
        <v>4742152</v>
      </c>
      <c r="Q48" s="38">
        <v>4797057</v>
      </c>
      <c r="R48" s="39">
        <v>1.1599999999999999</v>
      </c>
      <c r="S48" s="38">
        <v>0</v>
      </c>
      <c r="T48" s="38">
        <v>0</v>
      </c>
      <c r="U48" s="38">
        <v>4832558</v>
      </c>
      <c r="V48" s="38">
        <v>4822830</v>
      </c>
      <c r="W48" s="38">
        <v>4742152</v>
      </c>
      <c r="X48" s="38">
        <v>4797057</v>
      </c>
      <c r="Y48" s="38">
        <v>90406</v>
      </c>
      <c r="Z48" s="38">
        <v>25773</v>
      </c>
      <c r="AA48" s="38">
        <v>970</v>
      </c>
      <c r="AB48" s="38">
        <v>937</v>
      </c>
      <c r="AC48" s="39">
        <v>-3.4</v>
      </c>
      <c r="AD48" s="38">
        <v>3142490</v>
      </c>
      <c r="AE48" s="38">
        <v>3087585</v>
      </c>
      <c r="AF48" s="38">
        <v>1347583</v>
      </c>
      <c r="AG48" s="38">
        <v>1347583</v>
      </c>
      <c r="AH48" s="38">
        <v>2137752</v>
      </c>
      <c r="AI48" s="38">
        <v>1955397</v>
      </c>
      <c r="AJ48" s="39">
        <v>11.09</v>
      </c>
      <c r="AK48" s="39">
        <v>9.92</v>
      </c>
    </row>
    <row r="49" spans="1:37" x14ac:dyDescent="0.3">
      <c r="A49" t="s">
        <v>98</v>
      </c>
      <c r="B49" t="s">
        <v>1468</v>
      </c>
      <c r="C49" s="37" t="s">
        <v>98</v>
      </c>
      <c r="D49" s="37" t="s">
        <v>97</v>
      </c>
      <c r="E49" s="38">
        <v>27572466</v>
      </c>
      <c r="F49" s="38">
        <v>27809900</v>
      </c>
      <c r="G49" s="39">
        <v>0.86</v>
      </c>
      <c r="H49" s="38">
        <v>2427897</v>
      </c>
      <c r="I49" s="38">
        <v>1152500</v>
      </c>
      <c r="J49" s="38">
        <v>0</v>
      </c>
      <c r="K49" s="38">
        <v>0</v>
      </c>
      <c r="L49" s="38">
        <v>0</v>
      </c>
      <c r="M49" s="38">
        <v>0</v>
      </c>
      <c r="N49" s="38">
        <v>0</v>
      </c>
      <c r="O49" s="38">
        <v>0</v>
      </c>
      <c r="P49" s="38">
        <v>2427897</v>
      </c>
      <c r="Q49" s="38">
        <v>1152500</v>
      </c>
      <c r="R49" s="39">
        <v>-52.53</v>
      </c>
      <c r="S49" s="38">
        <v>0</v>
      </c>
      <c r="T49" s="38">
        <v>0</v>
      </c>
      <c r="U49" s="38">
        <v>3539540</v>
      </c>
      <c r="V49" s="38">
        <v>2527239</v>
      </c>
      <c r="W49" s="38">
        <v>2427897</v>
      </c>
      <c r="X49" s="38">
        <v>1152500</v>
      </c>
      <c r="Y49" s="38">
        <v>1111643</v>
      </c>
      <c r="Z49" s="38">
        <v>1374739</v>
      </c>
      <c r="AA49" s="38">
        <v>1329</v>
      </c>
      <c r="AB49" s="38">
        <v>1285</v>
      </c>
      <c r="AC49" s="39">
        <v>-3.31</v>
      </c>
      <c r="AD49" s="38">
        <v>6807484</v>
      </c>
      <c r="AE49" s="38">
        <v>6793675</v>
      </c>
      <c r="AF49" s="38">
        <v>809175</v>
      </c>
      <c r="AG49" s="38">
        <v>2102947</v>
      </c>
      <c r="AH49" s="38">
        <v>4053168</v>
      </c>
      <c r="AI49" s="38">
        <v>12628590</v>
      </c>
      <c r="AJ49" s="39">
        <v>14.700000000000001</v>
      </c>
      <c r="AK49" s="39">
        <v>45.410000000000004</v>
      </c>
    </row>
    <row r="50" spans="1:37" x14ac:dyDescent="0.3">
      <c r="A50" t="s">
        <v>102</v>
      </c>
      <c r="B50" t="s">
        <v>1469</v>
      </c>
      <c r="C50" s="37" t="s">
        <v>102</v>
      </c>
      <c r="D50" s="37" t="s">
        <v>101</v>
      </c>
      <c r="E50" s="38">
        <v>49404750</v>
      </c>
      <c r="F50" s="38">
        <v>52825117</v>
      </c>
      <c r="G50" s="39">
        <v>6.92</v>
      </c>
      <c r="H50" s="38">
        <v>12054135</v>
      </c>
      <c r="I50" s="38">
        <v>12273158</v>
      </c>
      <c r="J50" s="38">
        <v>0</v>
      </c>
      <c r="K50" s="38">
        <v>0</v>
      </c>
      <c r="L50" s="38">
        <v>0</v>
      </c>
      <c r="M50" s="38">
        <v>0</v>
      </c>
      <c r="N50" s="38">
        <v>0</v>
      </c>
      <c r="O50" s="38">
        <v>0</v>
      </c>
      <c r="P50" s="38">
        <v>12054135</v>
      </c>
      <c r="Q50" s="38">
        <v>12273158</v>
      </c>
      <c r="R50" s="39">
        <v>1.82</v>
      </c>
      <c r="S50" s="38">
        <v>315380</v>
      </c>
      <c r="T50" s="38">
        <v>334553</v>
      </c>
      <c r="U50" s="38">
        <v>11738755</v>
      </c>
      <c r="V50" s="38">
        <v>11938605</v>
      </c>
      <c r="W50" s="38">
        <v>11738755</v>
      </c>
      <c r="X50" s="38">
        <v>11938605</v>
      </c>
      <c r="Y50" s="38">
        <v>0</v>
      </c>
      <c r="Z50" s="38">
        <v>0</v>
      </c>
      <c r="AA50" s="38">
        <v>2539</v>
      </c>
      <c r="AB50" s="38">
        <v>2523</v>
      </c>
      <c r="AC50" s="39">
        <v>-0.63</v>
      </c>
      <c r="AD50" s="38">
        <v>2842890</v>
      </c>
      <c r="AE50" s="38">
        <v>3561093</v>
      </c>
      <c r="AF50" s="38">
        <v>3430271</v>
      </c>
      <c r="AG50" s="38">
        <v>3430271</v>
      </c>
      <c r="AH50" s="38">
        <v>5480399</v>
      </c>
      <c r="AI50" s="38">
        <v>5467349</v>
      </c>
      <c r="AJ50" s="39">
        <v>11.09</v>
      </c>
      <c r="AK50" s="39">
        <v>10.35</v>
      </c>
    </row>
    <row r="51" spans="1:37" x14ac:dyDescent="0.3">
      <c r="A51" t="s">
        <v>105</v>
      </c>
      <c r="B51" t="s">
        <v>1470</v>
      </c>
      <c r="C51" s="37" t="s">
        <v>105</v>
      </c>
      <c r="D51" s="37" t="s">
        <v>104</v>
      </c>
      <c r="E51" s="38">
        <v>71353414</v>
      </c>
      <c r="F51" s="38">
        <v>72261901</v>
      </c>
      <c r="G51" s="39">
        <v>1.27</v>
      </c>
      <c r="H51" s="38">
        <v>29042942</v>
      </c>
      <c r="I51" s="38">
        <v>29574022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29042942</v>
      </c>
      <c r="Q51" s="38">
        <v>29574022</v>
      </c>
      <c r="R51" s="39">
        <v>1.83</v>
      </c>
      <c r="S51" s="38">
        <v>357603</v>
      </c>
      <c r="T51" s="38">
        <v>334318</v>
      </c>
      <c r="U51" s="38">
        <v>28685339</v>
      </c>
      <c r="V51" s="38">
        <v>29239704</v>
      </c>
      <c r="W51" s="38">
        <v>28685339</v>
      </c>
      <c r="X51" s="38">
        <v>29239704</v>
      </c>
      <c r="Y51" s="38">
        <v>0</v>
      </c>
      <c r="Z51" s="38">
        <v>0</v>
      </c>
      <c r="AA51" s="38">
        <v>4213</v>
      </c>
      <c r="AB51" s="38">
        <v>4192</v>
      </c>
      <c r="AC51" s="39">
        <v>-0.5</v>
      </c>
      <c r="AD51" s="38">
        <v>3228633</v>
      </c>
      <c r="AE51" s="38">
        <v>1823633</v>
      </c>
      <c r="AF51" s="38">
        <v>1405000</v>
      </c>
      <c r="AG51" s="38">
        <v>550000</v>
      </c>
      <c r="AH51" s="38">
        <v>2853916</v>
      </c>
      <c r="AI51" s="38">
        <v>2890476</v>
      </c>
      <c r="AJ51" s="39">
        <v>4</v>
      </c>
      <c r="AK51" s="39">
        <v>4</v>
      </c>
    </row>
    <row r="52" spans="1:37" x14ac:dyDescent="0.3">
      <c r="A52" t="s">
        <v>117</v>
      </c>
      <c r="B52" t="s">
        <v>1471</v>
      </c>
      <c r="C52" s="37" t="s">
        <v>117</v>
      </c>
      <c r="D52" s="37" t="s">
        <v>116</v>
      </c>
      <c r="E52" s="38">
        <v>18522881</v>
      </c>
      <c r="F52" s="38">
        <v>19062755</v>
      </c>
      <c r="G52" s="39">
        <v>2.91</v>
      </c>
      <c r="H52" s="38">
        <v>7350000</v>
      </c>
      <c r="I52" s="38">
        <v>7415000</v>
      </c>
      <c r="J52" s="38">
        <v>0</v>
      </c>
      <c r="K52" s="38">
        <v>0</v>
      </c>
      <c r="L52" s="38">
        <v>0</v>
      </c>
      <c r="M52" s="38">
        <v>0</v>
      </c>
      <c r="N52" s="38">
        <v>0</v>
      </c>
      <c r="O52" s="38">
        <v>0</v>
      </c>
      <c r="P52" s="38">
        <v>7350000</v>
      </c>
      <c r="Q52" s="38">
        <v>7415000</v>
      </c>
      <c r="R52" s="39">
        <v>0.88</v>
      </c>
      <c r="S52" s="38">
        <v>0</v>
      </c>
      <c r="T52" s="38">
        <v>0</v>
      </c>
      <c r="U52" s="38">
        <v>7433699</v>
      </c>
      <c r="V52" s="38">
        <v>7584286</v>
      </c>
      <c r="W52" s="38">
        <v>7350000</v>
      </c>
      <c r="X52" s="38">
        <v>7415000</v>
      </c>
      <c r="Y52" s="38">
        <v>83699</v>
      </c>
      <c r="Z52" s="38">
        <v>169286</v>
      </c>
      <c r="AA52" s="38">
        <v>860</v>
      </c>
      <c r="AB52" s="38">
        <v>855</v>
      </c>
      <c r="AC52" s="39">
        <v>-0.57999999999999996</v>
      </c>
      <c r="AD52" s="38">
        <v>1361968</v>
      </c>
      <c r="AE52" s="38">
        <v>1350000</v>
      </c>
      <c r="AF52" s="38">
        <v>673370</v>
      </c>
      <c r="AG52" s="38">
        <v>564500</v>
      </c>
      <c r="AH52" s="38">
        <v>550611</v>
      </c>
      <c r="AI52" s="38">
        <v>560000</v>
      </c>
      <c r="AJ52" s="39">
        <v>2.97</v>
      </c>
      <c r="AK52" s="39">
        <v>2.94</v>
      </c>
    </row>
    <row r="53" spans="1:37" x14ac:dyDescent="0.3">
      <c r="A53" t="s">
        <v>107</v>
      </c>
      <c r="B53" t="s">
        <v>1472</v>
      </c>
      <c r="C53" s="37" t="s">
        <v>107</v>
      </c>
      <c r="D53" s="37" t="s">
        <v>106</v>
      </c>
      <c r="E53" s="38">
        <v>19442964</v>
      </c>
      <c r="F53" s="38">
        <v>20153874</v>
      </c>
      <c r="G53" s="39">
        <v>3.66</v>
      </c>
      <c r="H53" s="38">
        <v>5699468</v>
      </c>
      <c r="I53" s="38">
        <v>5788290</v>
      </c>
      <c r="J53" s="38">
        <v>0</v>
      </c>
      <c r="K53" s="38">
        <v>0</v>
      </c>
      <c r="L53" s="38">
        <v>0</v>
      </c>
      <c r="M53" s="38">
        <v>0</v>
      </c>
      <c r="N53" s="38">
        <v>0</v>
      </c>
      <c r="O53" s="38">
        <v>0</v>
      </c>
      <c r="P53" s="38">
        <v>5699468</v>
      </c>
      <c r="Q53" s="38">
        <v>5788290</v>
      </c>
      <c r="R53" s="39">
        <v>1.56</v>
      </c>
      <c r="S53" s="38">
        <v>404265</v>
      </c>
      <c r="T53" s="38">
        <v>390346</v>
      </c>
      <c r="U53" s="38">
        <v>5300350</v>
      </c>
      <c r="V53" s="38">
        <v>5398361</v>
      </c>
      <c r="W53" s="38">
        <v>5295203</v>
      </c>
      <c r="X53" s="38">
        <v>5397944</v>
      </c>
      <c r="Y53" s="38">
        <v>5147</v>
      </c>
      <c r="Z53" s="38">
        <v>417</v>
      </c>
      <c r="AA53" s="38">
        <v>1062</v>
      </c>
      <c r="AB53" s="38">
        <v>1047</v>
      </c>
      <c r="AC53" s="39">
        <v>-1.41</v>
      </c>
      <c r="AD53" s="38">
        <v>2002919</v>
      </c>
      <c r="AE53" s="38">
        <v>1701807</v>
      </c>
      <c r="AF53" s="38">
        <v>325000</v>
      </c>
      <c r="AG53" s="38">
        <v>325000</v>
      </c>
      <c r="AH53" s="38">
        <v>777719</v>
      </c>
      <c r="AI53" s="38">
        <v>806155</v>
      </c>
      <c r="AJ53" s="39">
        <v>4</v>
      </c>
      <c r="AK53" s="39">
        <v>4</v>
      </c>
    </row>
    <row r="54" spans="1:37" x14ac:dyDescent="0.3">
      <c r="A54" t="s">
        <v>113</v>
      </c>
      <c r="B54" t="s">
        <v>1473</v>
      </c>
      <c r="C54" s="37" t="s">
        <v>113</v>
      </c>
      <c r="D54" s="37" t="s">
        <v>112</v>
      </c>
      <c r="E54" s="38">
        <v>16884495</v>
      </c>
      <c r="F54" s="38">
        <v>16397112</v>
      </c>
      <c r="G54" s="39">
        <v>-2.89</v>
      </c>
      <c r="H54" s="38">
        <v>7616829</v>
      </c>
      <c r="I54" s="38">
        <v>7750124</v>
      </c>
      <c r="J54" s="38">
        <v>0</v>
      </c>
      <c r="K54" s="38">
        <v>0</v>
      </c>
      <c r="L54" s="38">
        <v>0</v>
      </c>
      <c r="M54" s="38">
        <v>0</v>
      </c>
      <c r="N54" s="38">
        <v>0</v>
      </c>
      <c r="O54" s="38">
        <v>0</v>
      </c>
      <c r="P54" s="38">
        <v>7616829</v>
      </c>
      <c r="Q54" s="38">
        <v>7750124</v>
      </c>
      <c r="R54" s="39">
        <v>1.75</v>
      </c>
      <c r="S54" s="38">
        <v>385833</v>
      </c>
      <c r="T54" s="38">
        <v>398578</v>
      </c>
      <c r="U54" s="38">
        <v>7236990</v>
      </c>
      <c r="V54" s="38">
        <v>7381401</v>
      </c>
      <c r="W54" s="38">
        <v>7230996</v>
      </c>
      <c r="X54" s="38">
        <v>7351546</v>
      </c>
      <c r="Y54" s="38">
        <v>5994</v>
      </c>
      <c r="Z54" s="38">
        <v>29855</v>
      </c>
      <c r="AA54" s="38">
        <v>744</v>
      </c>
      <c r="AB54" s="38">
        <v>740</v>
      </c>
      <c r="AC54" s="39">
        <v>-0.54</v>
      </c>
      <c r="AD54" s="38">
        <v>900073</v>
      </c>
      <c r="AE54" s="38">
        <v>1020073</v>
      </c>
      <c r="AF54" s="38">
        <v>357368</v>
      </c>
      <c r="AG54" s="38">
        <v>357368</v>
      </c>
      <c r="AH54" s="38">
        <v>650000</v>
      </c>
      <c r="AI54" s="38">
        <v>650000</v>
      </c>
      <c r="AJ54" s="39">
        <v>3.85</v>
      </c>
      <c r="AK54" s="39">
        <v>3.96</v>
      </c>
    </row>
    <row r="55" spans="1:37" x14ac:dyDescent="0.3">
      <c r="A55" t="s">
        <v>111</v>
      </c>
      <c r="B55" t="s">
        <v>1474</v>
      </c>
      <c r="C55" s="37" t="s">
        <v>111</v>
      </c>
      <c r="D55" s="37" t="s">
        <v>110</v>
      </c>
      <c r="E55" s="38">
        <v>20454969</v>
      </c>
      <c r="F55" s="38">
        <v>20819547</v>
      </c>
      <c r="G55" s="39">
        <v>1.78</v>
      </c>
      <c r="H55" s="38">
        <v>5907446</v>
      </c>
      <c r="I55" s="38">
        <v>5978335</v>
      </c>
      <c r="J55" s="38">
        <v>0</v>
      </c>
      <c r="K55" s="38">
        <v>0</v>
      </c>
      <c r="L55" s="38">
        <v>0</v>
      </c>
      <c r="M55" s="38">
        <v>0</v>
      </c>
      <c r="N55" s="38">
        <v>0</v>
      </c>
      <c r="O55" s="38">
        <v>0</v>
      </c>
      <c r="P55" s="38">
        <v>5907446</v>
      </c>
      <c r="Q55" s="38">
        <v>5978335</v>
      </c>
      <c r="R55" s="39">
        <v>1.2</v>
      </c>
      <c r="S55" s="38">
        <v>0</v>
      </c>
      <c r="T55" s="38">
        <v>0</v>
      </c>
      <c r="U55" s="38">
        <v>5948762</v>
      </c>
      <c r="V55" s="38">
        <v>6041655</v>
      </c>
      <c r="W55" s="38">
        <v>5907446</v>
      </c>
      <c r="X55" s="38">
        <v>5978335</v>
      </c>
      <c r="Y55" s="38">
        <v>41316</v>
      </c>
      <c r="Z55" s="38">
        <v>63320</v>
      </c>
      <c r="AA55" s="38">
        <v>981</v>
      </c>
      <c r="AB55" s="38">
        <v>986</v>
      </c>
      <c r="AC55" s="39">
        <v>0.51</v>
      </c>
      <c r="AD55" s="38">
        <v>2045358</v>
      </c>
      <c r="AE55" s="38">
        <v>2500000</v>
      </c>
      <c r="AF55" s="38">
        <v>350000</v>
      </c>
      <c r="AG55" s="38">
        <v>350000</v>
      </c>
      <c r="AH55" s="38">
        <v>999496</v>
      </c>
      <c r="AI55" s="38">
        <v>832781</v>
      </c>
      <c r="AJ55" s="39">
        <v>4.8899999999999997</v>
      </c>
      <c r="AK55" s="39">
        <v>4</v>
      </c>
    </row>
    <row r="56" spans="1:37" x14ac:dyDescent="0.3">
      <c r="A56" t="s">
        <v>109</v>
      </c>
      <c r="B56" t="s">
        <v>1475</v>
      </c>
      <c r="C56" s="37" t="s">
        <v>109</v>
      </c>
      <c r="D56" s="37" t="s">
        <v>108</v>
      </c>
      <c r="E56" s="38">
        <v>20530281</v>
      </c>
      <c r="F56" s="38">
        <v>21019670</v>
      </c>
      <c r="G56" s="39">
        <v>2.38</v>
      </c>
      <c r="H56" s="38">
        <v>7579635</v>
      </c>
      <c r="I56" s="38">
        <v>7731095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0</v>
      </c>
      <c r="P56" s="38">
        <v>7579635</v>
      </c>
      <c r="Q56" s="38">
        <v>7731095</v>
      </c>
      <c r="R56" s="39">
        <v>2</v>
      </c>
      <c r="S56" s="38">
        <v>335936</v>
      </c>
      <c r="T56" s="38">
        <v>311720</v>
      </c>
      <c r="U56" s="38">
        <v>7243699</v>
      </c>
      <c r="V56" s="38">
        <v>7419375</v>
      </c>
      <c r="W56" s="38">
        <v>7243699</v>
      </c>
      <c r="X56" s="38">
        <v>7419375</v>
      </c>
      <c r="Y56" s="38">
        <v>0</v>
      </c>
      <c r="Z56" s="38">
        <v>0</v>
      </c>
      <c r="AA56" s="38">
        <v>981</v>
      </c>
      <c r="AB56" s="38">
        <v>994</v>
      </c>
      <c r="AC56" s="39">
        <v>1.33</v>
      </c>
      <c r="AD56" s="38">
        <v>3852349</v>
      </c>
      <c r="AE56" s="38">
        <v>2865379</v>
      </c>
      <c r="AF56" s="38">
        <v>525000</v>
      </c>
      <c r="AG56" s="38">
        <v>525000</v>
      </c>
      <c r="AH56" s="38">
        <v>825181</v>
      </c>
      <c r="AI56" s="38">
        <v>840787</v>
      </c>
      <c r="AJ56" s="39">
        <v>4.0200000000000005</v>
      </c>
      <c r="AK56" s="39">
        <v>4</v>
      </c>
    </row>
    <row r="57" spans="1:37" x14ac:dyDescent="0.3">
      <c r="A57" t="s">
        <v>115</v>
      </c>
      <c r="B57" t="s">
        <v>1476</v>
      </c>
      <c r="C57" s="37" t="s">
        <v>115</v>
      </c>
      <c r="D57" s="37" t="s">
        <v>114</v>
      </c>
      <c r="E57" s="38">
        <v>16973089</v>
      </c>
      <c r="F57" s="38">
        <v>17883053</v>
      </c>
      <c r="G57" s="39">
        <v>5.36</v>
      </c>
      <c r="H57" s="38">
        <v>7435313</v>
      </c>
      <c r="I57" s="38">
        <v>7504244</v>
      </c>
      <c r="J57" s="38">
        <v>0</v>
      </c>
      <c r="K57" s="38">
        <v>0</v>
      </c>
      <c r="L57" s="38">
        <v>0</v>
      </c>
      <c r="M57" s="38">
        <v>0</v>
      </c>
      <c r="N57" s="38">
        <v>0</v>
      </c>
      <c r="O57" s="38">
        <v>0</v>
      </c>
      <c r="P57" s="38">
        <v>7435313</v>
      </c>
      <c r="Q57" s="38">
        <v>7504244</v>
      </c>
      <c r="R57" s="39">
        <v>0.93</v>
      </c>
      <c r="S57" s="38">
        <v>96050</v>
      </c>
      <c r="T57" s="38">
        <v>74579</v>
      </c>
      <c r="U57" s="38">
        <v>7506258</v>
      </c>
      <c r="V57" s="38">
        <v>7621527</v>
      </c>
      <c r="W57" s="38">
        <v>7339263</v>
      </c>
      <c r="X57" s="38">
        <v>7429665</v>
      </c>
      <c r="Y57" s="38">
        <v>166995</v>
      </c>
      <c r="Z57" s="38">
        <v>191862</v>
      </c>
      <c r="AA57" s="38">
        <v>848</v>
      </c>
      <c r="AB57" s="38">
        <v>840</v>
      </c>
      <c r="AC57" s="39">
        <v>-0.94000000000000006</v>
      </c>
      <c r="AD57" s="38">
        <v>2386890</v>
      </c>
      <c r="AE57" s="38">
        <v>2155993</v>
      </c>
      <c r="AF57" s="38">
        <v>939802</v>
      </c>
      <c r="AG57" s="38">
        <v>566000</v>
      </c>
      <c r="AH57" s="38">
        <v>1537064</v>
      </c>
      <c r="AI57" s="38">
        <v>715322</v>
      </c>
      <c r="AJ57" s="39">
        <v>9.06</v>
      </c>
      <c r="AK57" s="39">
        <v>4</v>
      </c>
    </row>
    <row r="58" spans="1:37" x14ac:dyDescent="0.3">
      <c r="A58" t="s">
        <v>152</v>
      </c>
      <c r="B58" t="s">
        <v>1477</v>
      </c>
      <c r="C58" s="37" t="s">
        <v>152</v>
      </c>
      <c r="D58" s="37" t="s">
        <v>151</v>
      </c>
      <c r="E58" s="38">
        <v>26171269</v>
      </c>
      <c r="F58" s="38">
        <v>26562967</v>
      </c>
      <c r="G58" s="39">
        <v>1.5</v>
      </c>
      <c r="H58" s="38">
        <v>12719160</v>
      </c>
      <c r="I58" s="38">
        <v>12780720</v>
      </c>
      <c r="J58" s="38">
        <v>0</v>
      </c>
      <c r="K58" s="38">
        <v>0</v>
      </c>
      <c r="L58" s="38">
        <v>0</v>
      </c>
      <c r="M58" s="38">
        <v>0</v>
      </c>
      <c r="N58" s="38">
        <v>0</v>
      </c>
      <c r="O58" s="38">
        <v>0</v>
      </c>
      <c r="P58" s="38">
        <v>12719160</v>
      </c>
      <c r="Q58" s="38">
        <v>12780720</v>
      </c>
      <c r="R58" s="39">
        <v>0.48</v>
      </c>
      <c r="S58" s="38">
        <v>299524</v>
      </c>
      <c r="T58" s="38">
        <v>253600</v>
      </c>
      <c r="U58" s="38">
        <v>12510455</v>
      </c>
      <c r="V58" s="38">
        <v>12692165</v>
      </c>
      <c r="W58" s="38">
        <v>12419636</v>
      </c>
      <c r="X58" s="38">
        <v>12527120</v>
      </c>
      <c r="Y58" s="38">
        <v>90819</v>
      </c>
      <c r="Z58" s="38">
        <v>165045</v>
      </c>
      <c r="AA58" s="38">
        <v>1403</v>
      </c>
      <c r="AB58" s="38">
        <v>1381</v>
      </c>
      <c r="AC58" s="39">
        <v>-1.57</v>
      </c>
      <c r="AD58" s="38">
        <v>1939371</v>
      </c>
      <c r="AE58" s="38">
        <v>1689371</v>
      </c>
      <c r="AF58" s="38">
        <v>870010</v>
      </c>
      <c r="AG58" s="38">
        <v>550000</v>
      </c>
      <c r="AH58" s="38">
        <v>1042637</v>
      </c>
      <c r="AI58" s="38">
        <v>1050000</v>
      </c>
      <c r="AJ58" s="39">
        <v>3.98</v>
      </c>
      <c r="AK58" s="39">
        <v>3.95</v>
      </c>
    </row>
    <row r="59" spans="1:37" x14ac:dyDescent="0.3">
      <c r="A59" t="s">
        <v>138</v>
      </c>
      <c r="B59" t="s">
        <v>1478</v>
      </c>
      <c r="C59" s="37" t="s">
        <v>138</v>
      </c>
      <c r="D59" s="37" t="s">
        <v>137</v>
      </c>
      <c r="E59" s="38">
        <v>15834605</v>
      </c>
      <c r="F59" s="38">
        <v>16951664</v>
      </c>
      <c r="G59" s="39">
        <v>7.05</v>
      </c>
      <c r="H59" s="38">
        <v>5081605</v>
      </c>
      <c r="I59" s="38">
        <v>5180585</v>
      </c>
      <c r="J59" s="38">
        <v>0</v>
      </c>
      <c r="K59" s="38">
        <v>0</v>
      </c>
      <c r="L59" s="38">
        <v>0</v>
      </c>
      <c r="M59" s="38">
        <v>0</v>
      </c>
      <c r="N59" s="38">
        <v>0</v>
      </c>
      <c r="O59" s="38">
        <v>0</v>
      </c>
      <c r="P59" s="38">
        <v>5081605</v>
      </c>
      <c r="Q59" s="38">
        <v>5180585</v>
      </c>
      <c r="R59" s="39">
        <v>1.95</v>
      </c>
      <c r="S59" s="38">
        <v>0</v>
      </c>
      <c r="T59" s="38">
        <v>0</v>
      </c>
      <c r="U59" s="38">
        <v>5098258</v>
      </c>
      <c r="V59" s="38">
        <v>5180585</v>
      </c>
      <c r="W59" s="38">
        <v>5081605</v>
      </c>
      <c r="X59" s="38">
        <v>5180585</v>
      </c>
      <c r="Y59" s="38">
        <v>16653</v>
      </c>
      <c r="Z59" s="38">
        <v>0</v>
      </c>
      <c r="AA59" s="38">
        <v>838</v>
      </c>
      <c r="AB59" s="38">
        <v>789</v>
      </c>
      <c r="AC59" s="39">
        <v>-5.8500000000000005</v>
      </c>
      <c r="AD59" s="38">
        <v>4511746</v>
      </c>
      <c r="AE59" s="38">
        <v>3661746</v>
      </c>
      <c r="AF59" s="38">
        <v>800000</v>
      </c>
      <c r="AG59" s="38">
        <v>1138700</v>
      </c>
      <c r="AH59" s="38">
        <v>707960</v>
      </c>
      <c r="AI59" s="38">
        <v>578066</v>
      </c>
      <c r="AJ59" s="39">
        <v>4.47</v>
      </c>
      <c r="AK59" s="39">
        <v>3.41</v>
      </c>
    </row>
    <row r="60" spans="1:37" x14ac:dyDescent="0.3">
      <c r="A60" t="s">
        <v>124</v>
      </c>
      <c r="B60" t="s">
        <v>1479</v>
      </c>
      <c r="C60" s="37" t="s">
        <v>124</v>
      </c>
      <c r="D60" s="37" t="s">
        <v>123</v>
      </c>
      <c r="E60" s="38">
        <v>20093000</v>
      </c>
      <c r="F60" s="38">
        <v>20057641</v>
      </c>
      <c r="G60" s="39">
        <v>-0.18</v>
      </c>
      <c r="H60" s="38">
        <v>5072859</v>
      </c>
      <c r="I60" s="38">
        <v>5174000</v>
      </c>
      <c r="J60" s="38">
        <v>0</v>
      </c>
      <c r="K60" s="38">
        <v>0</v>
      </c>
      <c r="L60" s="38">
        <v>0</v>
      </c>
      <c r="M60" s="38">
        <v>0</v>
      </c>
      <c r="N60" s="38">
        <v>0</v>
      </c>
      <c r="O60" s="38">
        <v>0</v>
      </c>
      <c r="P60" s="38">
        <v>5072859</v>
      </c>
      <c r="Q60" s="38">
        <v>5174000</v>
      </c>
      <c r="R60" s="39">
        <v>1.99</v>
      </c>
      <c r="S60" s="38">
        <v>109153</v>
      </c>
      <c r="T60" s="38">
        <v>176938</v>
      </c>
      <c r="U60" s="38">
        <v>5181912</v>
      </c>
      <c r="V60" s="38">
        <v>5221158</v>
      </c>
      <c r="W60" s="38">
        <v>4963706</v>
      </c>
      <c r="X60" s="38">
        <v>4997062</v>
      </c>
      <c r="Y60" s="38">
        <v>218206</v>
      </c>
      <c r="Z60" s="38">
        <v>224096</v>
      </c>
      <c r="AA60" s="38">
        <v>1001</v>
      </c>
      <c r="AB60" s="38">
        <v>962</v>
      </c>
      <c r="AC60" s="39">
        <v>-3.9</v>
      </c>
      <c r="AD60" s="38">
        <v>2117879</v>
      </c>
      <c r="AE60" s="38">
        <v>2021777</v>
      </c>
      <c r="AF60" s="38">
        <v>154045</v>
      </c>
      <c r="AG60" s="38">
        <v>154045</v>
      </c>
      <c r="AH60" s="38">
        <v>1136124</v>
      </c>
      <c r="AI60" s="38">
        <v>867124</v>
      </c>
      <c r="AJ60" s="39">
        <v>5.65</v>
      </c>
      <c r="AK60" s="39">
        <v>4.32</v>
      </c>
    </row>
    <row r="61" spans="1:37" x14ac:dyDescent="0.3">
      <c r="A61" t="s">
        <v>126</v>
      </c>
      <c r="B61" t="s">
        <v>1480</v>
      </c>
      <c r="C61" s="37" t="s">
        <v>126</v>
      </c>
      <c r="D61" s="37" t="s">
        <v>125</v>
      </c>
      <c r="E61" s="38">
        <v>20731925</v>
      </c>
      <c r="F61" s="38">
        <v>21418018</v>
      </c>
      <c r="G61" s="39">
        <v>3.31</v>
      </c>
      <c r="H61" s="38">
        <v>11021016</v>
      </c>
      <c r="I61" s="38">
        <v>11238923</v>
      </c>
      <c r="J61" s="38">
        <v>0</v>
      </c>
      <c r="K61" s="38">
        <v>0</v>
      </c>
      <c r="L61" s="38">
        <v>0</v>
      </c>
      <c r="M61" s="38">
        <v>0</v>
      </c>
      <c r="N61" s="38">
        <v>0</v>
      </c>
      <c r="O61" s="38">
        <v>0</v>
      </c>
      <c r="P61" s="38">
        <v>11021016</v>
      </c>
      <c r="Q61" s="38">
        <v>11238923</v>
      </c>
      <c r="R61" s="39">
        <v>1.98</v>
      </c>
      <c r="S61" s="38">
        <v>0</v>
      </c>
      <c r="T61" s="38">
        <v>0</v>
      </c>
      <c r="U61" s="38">
        <v>11021016</v>
      </c>
      <c r="V61" s="38">
        <v>11238923</v>
      </c>
      <c r="W61" s="38">
        <v>11021016</v>
      </c>
      <c r="X61" s="38">
        <v>11238923</v>
      </c>
      <c r="Y61" s="38">
        <v>0</v>
      </c>
      <c r="Z61" s="38">
        <v>0</v>
      </c>
      <c r="AA61" s="38">
        <v>940</v>
      </c>
      <c r="AB61" s="38">
        <v>942</v>
      </c>
      <c r="AC61" s="39">
        <v>0.21</v>
      </c>
      <c r="AD61" s="38">
        <v>2082528</v>
      </c>
      <c r="AE61" s="38">
        <v>2200000</v>
      </c>
      <c r="AF61" s="38">
        <v>900000</v>
      </c>
      <c r="AG61" s="38">
        <v>659478</v>
      </c>
      <c r="AH61" s="38">
        <v>851561</v>
      </c>
      <c r="AI61" s="38">
        <v>856000</v>
      </c>
      <c r="AJ61" s="39">
        <v>4.1100000000000003</v>
      </c>
      <c r="AK61" s="39">
        <v>4</v>
      </c>
    </row>
    <row r="62" spans="1:37" x14ac:dyDescent="0.3">
      <c r="A62" t="s">
        <v>144</v>
      </c>
      <c r="B62" t="s">
        <v>1481</v>
      </c>
      <c r="C62" s="37" t="s">
        <v>144</v>
      </c>
      <c r="D62" s="37" t="s">
        <v>143</v>
      </c>
      <c r="E62" s="38">
        <v>15819650</v>
      </c>
      <c r="F62" s="38">
        <v>15010210</v>
      </c>
      <c r="G62" s="39">
        <v>-5.12</v>
      </c>
      <c r="H62" s="38">
        <v>3292848</v>
      </c>
      <c r="I62" s="38">
        <v>3242848</v>
      </c>
      <c r="J62" s="38">
        <v>0</v>
      </c>
      <c r="K62" s="38">
        <v>0</v>
      </c>
      <c r="L62" s="38">
        <v>0</v>
      </c>
      <c r="M62" s="38">
        <v>0</v>
      </c>
      <c r="N62" s="38">
        <v>0</v>
      </c>
      <c r="O62" s="38">
        <v>0</v>
      </c>
      <c r="P62" s="38">
        <v>3292848</v>
      </c>
      <c r="Q62" s="38">
        <v>3242848</v>
      </c>
      <c r="R62" s="39">
        <v>-1.52</v>
      </c>
      <c r="S62" s="38">
        <v>0</v>
      </c>
      <c r="T62" s="38">
        <v>0</v>
      </c>
      <c r="U62" s="38">
        <v>3292848</v>
      </c>
      <c r="V62" s="38">
        <v>3346192</v>
      </c>
      <c r="W62" s="38">
        <v>3292848</v>
      </c>
      <c r="X62" s="38">
        <v>3242848</v>
      </c>
      <c r="Y62" s="38">
        <v>0</v>
      </c>
      <c r="Z62" s="38">
        <v>103344</v>
      </c>
      <c r="AA62" s="38">
        <v>593</v>
      </c>
      <c r="AB62" s="38">
        <v>591</v>
      </c>
      <c r="AC62" s="39">
        <v>-0.34</v>
      </c>
      <c r="AD62" s="38">
        <v>2121726</v>
      </c>
      <c r="AE62" s="38">
        <v>2315870</v>
      </c>
      <c r="AF62" s="38">
        <v>1060638</v>
      </c>
      <c r="AG62" s="38">
        <v>550000</v>
      </c>
      <c r="AH62" s="38">
        <v>1207308</v>
      </c>
      <c r="AI62" s="38">
        <v>1266142</v>
      </c>
      <c r="AJ62" s="39">
        <v>7.63</v>
      </c>
      <c r="AK62" s="39">
        <v>8.44</v>
      </c>
    </row>
    <row r="63" spans="1:37" x14ac:dyDescent="0.3">
      <c r="A63" t="s">
        <v>128</v>
      </c>
      <c r="B63" t="s">
        <v>1482</v>
      </c>
      <c r="C63" s="37" t="s">
        <v>128</v>
      </c>
      <c r="D63" s="37" t="s">
        <v>127</v>
      </c>
      <c r="E63" s="38">
        <v>10024268</v>
      </c>
      <c r="F63" s="38">
        <v>10196794</v>
      </c>
      <c r="G63" s="39">
        <v>1.72</v>
      </c>
      <c r="H63" s="38">
        <v>4042171</v>
      </c>
      <c r="I63" s="38">
        <v>4102937</v>
      </c>
      <c r="J63" s="38">
        <v>0</v>
      </c>
      <c r="K63" s="38">
        <v>0</v>
      </c>
      <c r="L63" s="38">
        <v>0</v>
      </c>
      <c r="M63" s="38">
        <v>0</v>
      </c>
      <c r="N63" s="38">
        <v>0</v>
      </c>
      <c r="O63" s="38">
        <v>0</v>
      </c>
      <c r="P63" s="38">
        <v>4042171</v>
      </c>
      <c r="Q63" s="38">
        <v>4102937</v>
      </c>
      <c r="R63" s="39">
        <v>1.5</v>
      </c>
      <c r="S63" s="38">
        <v>171375</v>
      </c>
      <c r="T63" s="38">
        <v>244595</v>
      </c>
      <c r="U63" s="38">
        <v>3921212</v>
      </c>
      <c r="V63" s="38">
        <v>3945108</v>
      </c>
      <c r="W63" s="38">
        <v>3870796</v>
      </c>
      <c r="X63" s="38">
        <v>3858342</v>
      </c>
      <c r="Y63" s="38">
        <v>50416</v>
      </c>
      <c r="Z63" s="38">
        <v>86766</v>
      </c>
      <c r="AA63" s="38">
        <v>425</v>
      </c>
      <c r="AB63" s="38">
        <v>425</v>
      </c>
      <c r="AC63" s="39">
        <v>0</v>
      </c>
      <c r="AD63" s="38">
        <v>1299792</v>
      </c>
      <c r="AE63" s="38">
        <v>1443191</v>
      </c>
      <c r="AF63" s="38">
        <v>210500</v>
      </c>
      <c r="AG63" s="38">
        <v>65500</v>
      </c>
      <c r="AH63" s="38">
        <v>705314</v>
      </c>
      <c r="AI63" s="38">
        <v>1341808</v>
      </c>
      <c r="AJ63" s="39">
        <v>7.04</v>
      </c>
      <c r="AK63" s="39">
        <v>13.16</v>
      </c>
    </row>
    <row r="64" spans="1:37" x14ac:dyDescent="0.3">
      <c r="A64" t="s">
        <v>130</v>
      </c>
      <c r="B64" t="s">
        <v>1483</v>
      </c>
      <c r="C64" s="37" t="s">
        <v>130</v>
      </c>
      <c r="D64" s="37" t="s">
        <v>129</v>
      </c>
      <c r="E64" s="38">
        <v>41177756</v>
      </c>
      <c r="F64" s="38">
        <v>42086078</v>
      </c>
      <c r="G64" s="39">
        <v>2.21</v>
      </c>
      <c r="H64" s="38">
        <v>9455854</v>
      </c>
      <c r="I64" s="38">
        <v>9361295</v>
      </c>
      <c r="J64" s="38">
        <v>0</v>
      </c>
      <c r="K64" s="38">
        <v>0</v>
      </c>
      <c r="L64" s="38">
        <v>0</v>
      </c>
      <c r="M64" s="38">
        <v>0</v>
      </c>
      <c r="N64" s="38">
        <v>0</v>
      </c>
      <c r="O64" s="38">
        <v>0</v>
      </c>
      <c r="P64" s="38">
        <v>9455854</v>
      </c>
      <c r="Q64" s="38">
        <v>9361295</v>
      </c>
      <c r="R64" s="39">
        <v>-1</v>
      </c>
      <c r="S64" s="38">
        <v>0</v>
      </c>
      <c r="T64" s="38">
        <v>0</v>
      </c>
      <c r="U64" s="38">
        <v>10042052</v>
      </c>
      <c r="V64" s="38">
        <v>9841431</v>
      </c>
      <c r="W64" s="38">
        <v>9455854</v>
      </c>
      <c r="X64" s="38">
        <v>9361295</v>
      </c>
      <c r="Y64" s="38">
        <v>586198</v>
      </c>
      <c r="Z64" s="38">
        <v>480136</v>
      </c>
      <c r="AA64" s="38">
        <v>2040</v>
      </c>
      <c r="AB64" s="38">
        <v>2045</v>
      </c>
      <c r="AC64" s="39">
        <v>0.25</v>
      </c>
      <c r="AD64" s="38">
        <v>14408349</v>
      </c>
      <c r="AE64" s="38">
        <v>14322723</v>
      </c>
      <c r="AF64" s="38">
        <v>2987272</v>
      </c>
      <c r="AG64" s="38">
        <v>3176857</v>
      </c>
      <c r="AH64" s="38">
        <v>1647110</v>
      </c>
      <c r="AI64" s="38">
        <v>1683443</v>
      </c>
      <c r="AJ64" s="39">
        <v>4</v>
      </c>
      <c r="AK64" s="39">
        <v>4</v>
      </c>
    </row>
    <row r="65" spans="1:37" x14ac:dyDescent="0.3">
      <c r="A65" t="s">
        <v>120</v>
      </c>
      <c r="B65" t="s">
        <v>1484</v>
      </c>
      <c r="C65" s="37" t="s">
        <v>120</v>
      </c>
      <c r="D65" s="37" t="s">
        <v>119</v>
      </c>
      <c r="E65" s="38">
        <v>12927165</v>
      </c>
      <c r="F65" s="38">
        <v>13305925</v>
      </c>
      <c r="G65" s="39">
        <v>2.93</v>
      </c>
      <c r="H65" s="38">
        <v>8016094</v>
      </c>
      <c r="I65" s="38">
        <v>8192392</v>
      </c>
      <c r="J65" s="38">
        <v>0</v>
      </c>
      <c r="K65" s="38">
        <v>0</v>
      </c>
      <c r="L65" s="38">
        <v>0</v>
      </c>
      <c r="M65" s="38">
        <v>0</v>
      </c>
      <c r="N65" s="38">
        <v>0</v>
      </c>
      <c r="O65" s="38">
        <v>0</v>
      </c>
      <c r="P65" s="38">
        <v>8016094</v>
      </c>
      <c r="Q65" s="38">
        <v>8192392</v>
      </c>
      <c r="R65" s="39">
        <v>2.2000000000000002</v>
      </c>
      <c r="S65" s="38">
        <v>420109</v>
      </c>
      <c r="T65" s="38">
        <v>432622</v>
      </c>
      <c r="U65" s="38">
        <v>7595985</v>
      </c>
      <c r="V65" s="38">
        <v>7759770</v>
      </c>
      <c r="W65" s="38">
        <v>7595985</v>
      </c>
      <c r="X65" s="38">
        <v>7759770</v>
      </c>
      <c r="Y65" s="38">
        <v>0</v>
      </c>
      <c r="Z65" s="38">
        <v>0</v>
      </c>
      <c r="AA65" s="38">
        <v>748</v>
      </c>
      <c r="AB65" s="38">
        <v>764</v>
      </c>
      <c r="AC65" s="39">
        <v>2.14</v>
      </c>
      <c r="AD65" s="38">
        <v>1374847</v>
      </c>
      <c r="AE65" s="38">
        <v>930602</v>
      </c>
      <c r="AF65" s="38">
        <v>549371</v>
      </c>
      <c r="AG65" s="38">
        <v>503800</v>
      </c>
      <c r="AH65" s="38">
        <v>506554</v>
      </c>
      <c r="AI65" s="38">
        <v>530000</v>
      </c>
      <c r="AJ65" s="39">
        <v>3.92</v>
      </c>
      <c r="AK65" s="39">
        <v>3.98</v>
      </c>
    </row>
    <row r="66" spans="1:37" x14ac:dyDescent="0.3">
      <c r="A66" t="s">
        <v>132</v>
      </c>
      <c r="B66" t="s">
        <v>1485</v>
      </c>
      <c r="C66" s="37" t="s">
        <v>132</v>
      </c>
      <c r="D66" s="37" t="s">
        <v>131</v>
      </c>
      <c r="E66" s="38">
        <v>21601970</v>
      </c>
      <c r="F66" s="38">
        <v>21627799</v>
      </c>
      <c r="G66" s="39">
        <v>0.12</v>
      </c>
      <c r="H66" s="38">
        <v>6957882</v>
      </c>
      <c r="I66" s="38">
        <v>7108753</v>
      </c>
      <c r="J66" s="38">
        <v>0</v>
      </c>
      <c r="K66" s="38">
        <v>0</v>
      </c>
      <c r="L66" s="38">
        <v>0</v>
      </c>
      <c r="M66" s="38">
        <v>0</v>
      </c>
      <c r="N66" s="38">
        <v>0</v>
      </c>
      <c r="O66" s="38">
        <v>0</v>
      </c>
      <c r="P66" s="38">
        <v>6957882</v>
      </c>
      <c r="Q66" s="38">
        <v>7108753</v>
      </c>
      <c r="R66" s="39">
        <v>2.17</v>
      </c>
      <c r="S66" s="38">
        <v>0</v>
      </c>
      <c r="T66" s="38">
        <v>0</v>
      </c>
      <c r="U66" s="38">
        <v>6957936</v>
      </c>
      <c r="V66" s="38">
        <v>7108854</v>
      </c>
      <c r="W66" s="38">
        <v>6957882</v>
      </c>
      <c r="X66" s="38">
        <v>7108753</v>
      </c>
      <c r="Y66" s="38">
        <v>54</v>
      </c>
      <c r="Z66" s="38">
        <v>101</v>
      </c>
      <c r="AA66" s="38">
        <v>1154</v>
      </c>
      <c r="AB66" s="38">
        <v>1167</v>
      </c>
      <c r="AC66" s="39">
        <v>1.1300000000000001</v>
      </c>
      <c r="AD66" s="38">
        <v>8340431</v>
      </c>
      <c r="AE66" s="38">
        <v>7950000</v>
      </c>
      <c r="AF66" s="38">
        <v>2300000</v>
      </c>
      <c r="AG66" s="38">
        <v>1720500</v>
      </c>
      <c r="AH66" s="38">
        <v>850000</v>
      </c>
      <c r="AI66" s="38">
        <v>825000</v>
      </c>
      <c r="AJ66" s="39">
        <v>3.93</v>
      </c>
      <c r="AK66" s="39">
        <v>3.81</v>
      </c>
    </row>
    <row r="67" spans="1:37" x14ac:dyDescent="0.3">
      <c r="A67" t="s">
        <v>150</v>
      </c>
      <c r="B67" t="s">
        <v>1486</v>
      </c>
      <c r="C67" s="37" t="s">
        <v>150</v>
      </c>
      <c r="D67" s="37" t="s">
        <v>149</v>
      </c>
      <c r="E67" s="38">
        <v>22447044</v>
      </c>
      <c r="F67" s="38">
        <v>22783678</v>
      </c>
      <c r="G67" s="39">
        <v>1.5</v>
      </c>
      <c r="H67" s="38">
        <v>5777850</v>
      </c>
      <c r="I67" s="38">
        <v>5893985</v>
      </c>
      <c r="J67" s="38">
        <v>0</v>
      </c>
      <c r="K67" s="38">
        <v>0</v>
      </c>
      <c r="L67" s="38">
        <v>0</v>
      </c>
      <c r="M67" s="38">
        <v>0</v>
      </c>
      <c r="N67" s="38">
        <v>0</v>
      </c>
      <c r="O67" s="38">
        <v>0</v>
      </c>
      <c r="P67" s="38">
        <v>5777850</v>
      </c>
      <c r="Q67" s="38">
        <v>5893985</v>
      </c>
      <c r="R67" s="39">
        <v>2.0100000000000002</v>
      </c>
      <c r="S67" s="38">
        <v>0</v>
      </c>
      <c r="T67" s="38">
        <v>0</v>
      </c>
      <c r="U67" s="38">
        <v>5817850</v>
      </c>
      <c r="V67" s="38">
        <v>5933891</v>
      </c>
      <c r="W67" s="38">
        <v>5777850</v>
      </c>
      <c r="X67" s="38">
        <v>5893985</v>
      </c>
      <c r="Y67" s="38">
        <v>40000</v>
      </c>
      <c r="Z67" s="38">
        <v>39906</v>
      </c>
      <c r="AA67" s="38">
        <v>1025</v>
      </c>
      <c r="AB67" s="38">
        <v>1012</v>
      </c>
      <c r="AC67" s="39">
        <v>-1.27</v>
      </c>
      <c r="AD67" s="38">
        <v>5209106</v>
      </c>
      <c r="AE67" s="38">
        <v>5909693</v>
      </c>
      <c r="AF67" s="38">
        <v>1216812</v>
      </c>
      <c r="AG67" s="38">
        <v>2282508</v>
      </c>
      <c r="AH67" s="38">
        <v>3712617</v>
      </c>
      <c r="AI67" s="38">
        <v>1367547</v>
      </c>
      <c r="AJ67" s="39">
        <v>16.54</v>
      </c>
      <c r="AK67" s="39">
        <v>6</v>
      </c>
    </row>
    <row r="68" spans="1:37" x14ac:dyDescent="0.3">
      <c r="A68" t="s">
        <v>134</v>
      </c>
      <c r="B68" t="s">
        <v>1487</v>
      </c>
      <c r="C68" s="37" t="s">
        <v>134</v>
      </c>
      <c r="D68" s="37" t="s">
        <v>133</v>
      </c>
      <c r="E68" s="38">
        <v>11844100</v>
      </c>
      <c r="F68" s="38">
        <v>11741805</v>
      </c>
      <c r="G68" s="39">
        <v>-0.86</v>
      </c>
      <c r="H68" s="38">
        <v>3677155</v>
      </c>
      <c r="I68" s="38">
        <v>3737472</v>
      </c>
      <c r="J68" s="38">
        <v>0</v>
      </c>
      <c r="K68" s="38">
        <v>0</v>
      </c>
      <c r="L68" s="38">
        <v>0</v>
      </c>
      <c r="M68" s="38">
        <v>0</v>
      </c>
      <c r="N68" s="38">
        <v>0</v>
      </c>
      <c r="O68" s="38">
        <v>0</v>
      </c>
      <c r="P68" s="38">
        <v>3677155</v>
      </c>
      <c r="Q68" s="38">
        <v>3737472</v>
      </c>
      <c r="R68" s="39">
        <v>1.6400000000000001</v>
      </c>
      <c r="S68" s="38">
        <v>0</v>
      </c>
      <c r="T68" s="38">
        <v>0</v>
      </c>
      <c r="U68" s="38">
        <v>3677155</v>
      </c>
      <c r="V68" s="38">
        <v>3737472</v>
      </c>
      <c r="W68" s="38">
        <v>3677155</v>
      </c>
      <c r="X68" s="38">
        <v>3737472</v>
      </c>
      <c r="Y68" s="38">
        <v>0</v>
      </c>
      <c r="Z68" s="38">
        <v>0</v>
      </c>
      <c r="AA68" s="38">
        <v>491</v>
      </c>
      <c r="AB68" s="38">
        <v>486</v>
      </c>
      <c r="AC68" s="39">
        <v>-1.02</v>
      </c>
      <c r="AD68" s="38">
        <v>1619477</v>
      </c>
      <c r="AE68" s="38">
        <v>1617693</v>
      </c>
      <c r="AF68" s="38">
        <v>932777</v>
      </c>
      <c r="AG68" s="38">
        <v>1032777</v>
      </c>
      <c r="AH68" s="38">
        <v>473269</v>
      </c>
      <c r="AI68" s="38">
        <v>469672</v>
      </c>
      <c r="AJ68" s="39">
        <v>4</v>
      </c>
      <c r="AK68" s="39">
        <v>4</v>
      </c>
    </row>
    <row r="69" spans="1:37" x14ac:dyDescent="0.3">
      <c r="A69" t="s">
        <v>142</v>
      </c>
      <c r="B69" t="s">
        <v>1488</v>
      </c>
      <c r="C69" s="37" t="s">
        <v>142</v>
      </c>
      <c r="D69" s="37" t="s">
        <v>141</v>
      </c>
      <c r="E69" s="38">
        <v>12489356</v>
      </c>
      <c r="F69" s="38">
        <v>12758023</v>
      </c>
      <c r="G69" s="39">
        <v>2.15</v>
      </c>
      <c r="H69" s="38">
        <v>3461172</v>
      </c>
      <c r="I69" s="38">
        <v>3513183</v>
      </c>
      <c r="J69" s="38">
        <v>0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3461172</v>
      </c>
      <c r="Q69" s="38">
        <v>3513183</v>
      </c>
      <c r="R69" s="39">
        <v>1.5</v>
      </c>
      <c r="S69" s="38">
        <v>76663</v>
      </c>
      <c r="T69" s="38">
        <v>215599</v>
      </c>
      <c r="U69" s="38">
        <v>3421184</v>
      </c>
      <c r="V69" s="38">
        <v>3468883</v>
      </c>
      <c r="W69" s="38">
        <v>3384509</v>
      </c>
      <c r="X69" s="38">
        <v>3297584</v>
      </c>
      <c r="Y69" s="38">
        <v>36675</v>
      </c>
      <c r="Z69" s="38">
        <v>171299</v>
      </c>
      <c r="AA69" s="38">
        <v>508</v>
      </c>
      <c r="AB69" s="38">
        <v>508</v>
      </c>
      <c r="AC69" s="39">
        <v>0</v>
      </c>
      <c r="AD69" s="38">
        <v>1512696</v>
      </c>
      <c r="AE69" s="38">
        <v>1422746</v>
      </c>
      <c r="AF69" s="38">
        <v>536675</v>
      </c>
      <c r="AG69" s="38">
        <v>188750</v>
      </c>
      <c r="AH69" s="38">
        <v>1663211</v>
      </c>
      <c r="AI69" s="38">
        <v>1677491</v>
      </c>
      <c r="AJ69" s="39">
        <v>13.32</v>
      </c>
      <c r="AK69" s="39">
        <v>13.15</v>
      </c>
    </row>
    <row r="70" spans="1:37" x14ac:dyDescent="0.3">
      <c r="A70" t="s">
        <v>140</v>
      </c>
      <c r="B70" t="s">
        <v>1489</v>
      </c>
      <c r="C70" s="37" t="s">
        <v>140</v>
      </c>
      <c r="D70" s="37" t="s">
        <v>139</v>
      </c>
      <c r="E70" s="38">
        <v>75768676</v>
      </c>
      <c r="F70" s="38">
        <v>77601103</v>
      </c>
      <c r="G70" s="39">
        <v>2.42</v>
      </c>
      <c r="H70" s="38">
        <v>14641567</v>
      </c>
      <c r="I70" s="38">
        <v>14860842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0</v>
      </c>
      <c r="P70" s="38">
        <v>14641567</v>
      </c>
      <c r="Q70" s="38">
        <v>14860842</v>
      </c>
      <c r="R70" s="39">
        <v>1.5</v>
      </c>
      <c r="S70" s="38">
        <v>0</v>
      </c>
      <c r="T70" s="38">
        <v>0</v>
      </c>
      <c r="U70" s="38">
        <v>15089432</v>
      </c>
      <c r="V70" s="38">
        <v>15117035</v>
      </c>
      <c r="W70" s="38">
        <v>14641567</v>
      </c>
      <c r="X70" s="38">
        <v>14860842</v>
      </c>
      <c r="Y70" s="38">
        <v>447865</v>
      </c>
      <c r="Z70" s="38">
        <v>256193</v>
      </c>
      <c r="AA70" s="38">
        <v>4840</v>
      </c>
      <c r="AB70" s="38">
        <v>4910</v>
      </c>
      <c r="AC70" s="39">
        <v>1.45</v>
      </c>
      <c r="AD70" s="38">
        <v>2441614</v>
      </c>
      <c r="AE70" s="38">
        <v>1622965</v>
      </c>
      <c r="AF70" s="38">
        <v>2175000</v>
      </c>
      <c r="AG70" s="38">
        <v>1000000</v>
      </c>
      <c r="AH70" s="38">
        <v>203800</v>
      </c>
      <c r="AI70" s="38">
        <v>835083</v>
      </c>
      <c r="AJ70" s="39">
        <v>0.27</v>
      </c>
      <c r="AK70" s="39">
        <v>1.08</v>
      </c>
    </row>
    <row r="71" spans="1:37" x14ac:dyDescent="0.3">
      <c r="A71" t="s">
        <v>136</v>
      </c>
      <c r="B71" t="s">
        <v>1490</v>
      </c>
      <c r="C71" s="37" t="s">
        <v>136</v>
      </c>
      <c r="D71" s="37" t="s">
        <v>135</v>
      </c>
      <c r="E71" s="38">
        <v>29651244</v>
      </c>
      <c r="F71" s="38">
        <v>30677815</v>
      </c>
      <c r="G71" s="39">
        <v>3.46</v>
      </c>
      <c r="H71" s="38">
        <v>15210823</v>
      </c>
      <c r="I71" s="38">
        <v>15473631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0</v>
      </c>
      <c r="P71" s="38">
        <v>15210823</v>
      </c>
      <c r="Q71" s="38">
        <v>15473631</v>
      </c>
      <c r="R71" s="39">
        <v>1.73</v>
      </c>
      <c r="S71" s="38">
        <v>0</v>
      </c>
      <c r="T71" s="38">
        <v>0</v>
      </c>
      <c r="U71" s="38">
        <v>15210823</v>
      </c>
      <c r="V71" s="38">
        <v>15473631</v>
      </c>
      <c r="W71" s="38">
        <v>15210823</v>
      </c>
      <c r="X71" s="38">
        <v>15473631</v>
      </c>
      <c r="Y71" s="38">
        <v>0</v>
      </c>
      <c r="Z71" s="38">
        <v>0</v>
      </c>
      <c r="AA71" s="38">
        <v>1474</v>
      </c>
      <c r="AB71" s="38">
        <v>1432</v>
      </c>
      <c r="AC71" s="39">
        <v>-2.85</v>
      </c>
      <c r="AD71" s="38">
        <v>1122409</v>
      </c>
      <c r="AE71" s="38">
        <v>1130000</v>
      </c>
      <c r="AF71" s="38">
        <v>1250000</v>
      </c>
      <c r="AG71" s="38">
        <v>1250000</v>
      </c>
      <c r="AH71" s="38">
        <v>1497236</v>
      </c>
      <c r="AI71" s="38">
        <v>1250000</v>
      </c>
      <c r="AJ71" s="39">
        <v>5.05</v>
      </c>
      <c r="AK71" s="39">
        <v>4.07</v>
      </c>
    </row>
    <row r="72" spans="1:37" x14ac:dyDescent="0.3">
      <c r="A72" t="s">
        <v>122</v>
      </c>
      <c r="B72" t="s">
        <v>1491</v>
      </c>
      <c r="C72" s="37" t="s">
        <v>122</v>
      </c>
      <c r="D72" s="37" t="s">
        <v>121</v>
      </c>
      <c r="E72" s="38">
        <v>16554422</v>
      </c>
      <c r="F72" s="38">
        <v>16860455</v>
      </c>
      <c r="G72" s="39">
        <v>1.85</v>
      </c>
      <c r="H72" s="38">
        <v>4552172</v>
      </c>
      <c r="I72" s="38">
        <v>4495650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0</v>
      </c>
      <c r="P72" s="38">
        <v>4552172</v>
      </c>
      <c r="Q72" s="38">
        <v>4495650</v>
      </c>
      <c r="R72" s="39">
        <v>-1.24</v>
      </c>
      <c r="S72" s="38">
        <v>300178</v>
      </c>
      <c r="T72" s="38">
        <v>166449</v>
      </c>
      <c r="U72" s="38">
        <v>4253919</v>
      </c>
      <c r="V72" s="38">
        <v>4329203</v>
      </c>
      <c r="W72" s="38">
        <v>4251994</v>
      </c>
      <c r="X72" s="38">
        <v>4329201</v>
      </c>
      <c r="Y72" s="38">
        <v>1925</v>
      </c>
      <c r="Z72" s="38">
        <v>2</v>
      </c>
      <c r="AA72" s="38">
        <v>591</v>
      </c>
      <c r="AB72" s="38">
        <v>611</v>
      </c>
      <c r="AC72" s="39">
        <v>3.38</v>
      </c>
      <c r="AD72" s="38">
        <v>1478935</v>
      </c>
      <c r="AE72" s="38">
        <v>1986050</v>
      </c>
      <c r="AF72" s="38">
        <v>460000</v>
      </c>
      <c r="AG72" s="38">
        <v>232545</v>
      </c>
      <c r="AH72" s="38">
        <v>1139078</v>
      </c>
      <c r="AI72" s="38">
        <v>674418</v>
      </c>
      <c r="AJ72" s="39">
        <v>6.88</v>
      </c>
      <c r="AK72" s="39">
        <v>4</v>
      </c>
    </row>
    <row r="73" spans="1:37" x14ac:dyDescent="0.3">
      <c r="A73" t="s">
        <v>146</v>
      </c>
      <c r="B73" t="s">
        <v>1492</v>
      </c>
      <c r="C73" s="37" t="s">
        <v>146</v>
      </c>
      <c r="D73" s="37" t="s">
        <v>145</v>
      </c>
      <c r="E73" s="38">
        <v>8681651</v>
      </c>
      <c r="F73" s="38">
        <v>9186679</v>
      </c>
      <c r="G73" s="39">
        <v>5.82</v>
      </c>
      <c r="H73" s="38">
        <v>2205024</v>
      </c>
      <c r="I73" s="38">
        <v>2101863</v>
      </c>
      <c r="J73" s="38">
        <v>0</v>
      </c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2205024</v>
      </c>
      <c r="Q73" s="38">
        <v>2101863</v>
      </c>
      <c r="R73" s="39">
        <v>-4.68</v>
      </c>
      <c r="S73" s="38">
        <v>0</v>
      </c>
      <c r="T73" s="38">
        <v>0</v>
      </c>
      <c r="U73" s="38">
        <v>2205024</v>
      </c>
      <c r="V73" s="38">
        <v>2101863</v>
      </c>
      <c r="W73" s="38">
        <v>2205024</v>
      </c>
      <c r="X73" s="38">
        <v>2101863</v>
      </c>
      <c r="Y73" s="38">
        <v>0</v>
      </c>
      <c r="Z73" s="38">
        <v>0</v>
      </c>
      <c r="AA73" s="38">
        <v>332</v>
      </c>
      <c r="AB73" s="38">
        <v>326</v>
      </c>
      <c r="AC73" s="39">
        <v>-1.81</v>
      </c>
      <c r="AD73" s="38">
        <v>1632220</v>
      </c>
      <c r="AE73" s="38">
        <v>1488936</v>
      </c>
      <c r="AF73" s="38">
        <v>255751</v>
      </c>
      <c r="AG73" s="38">
        <v>594000</v>
      </c>
      <c r="AH73" s="38">
        <v>815380</v>
      </c>
      <c r="AI73" s="38">
        <v>725380</v>
      </c>
      <c r="AJ73" s="39">
        <v>9.39</v>
      </c>
      <c r="AK73" s="39">
        <v>7.9</v>
      </c>
    </row>
    <row r="74" spans="1:37" x14ac:dyDescent="0.3">
      <c r="A74" t="s">
        <v>148</v>
      </c>
      <c r="B74" t="s">
        <v>1493</v>
      </c>
      <c r="C74" s="37" t="s">
        <v>148</v>
      </c>
      <c r="D74" s="37" t="s">
        <v>147</v>
      </c>
      <c r="E74" s="38">
        <v>9462718</v>
      </c>
      <c r="F74" s="38">
        <v>9509790</v>
      </c>
      <c r="G74" s="39">
        <v>0.5</v>
      </c>
      <c r="H74" s="38">
        <v>2496712</v>
      </c>
      <c r="I74" s="38">
        <v>2555479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2496712</v>
      </c>
      <c r="Q74" s="38">
        <v>2555479</v>
      </c>
      <c r="R74" s="39">
        <v>2.35</v>
      </c>
      <c r="S74" s="38">
        <v>114153</v>
      </c>
      <c r="T74" s="38">
        <v>120876</v>
      </c>
      <c r="U74" s="38">
        <v>2382559</v>
      </c>
      <c r="V74" s="38">
        <v>2434603</v>
      </c>
      <c r="W74" s="38">
        <v>2382559</v>
      </c>
      <c r="X74" s="38">
        <v>2434603</v>
      </c>
      <c r="Y74" s="38">
        <v>0</v>
      </c>
      <c r="Z74" s="38">
        <v>0</v>
      </c>
      <c r="AA74" s="38">
        <v>415</v>
      </c>
      <c r="AB74" s="38">
        <v>425</v>
      </c>
      <c r="AC74" s="39">
        <v>2.41</v>
      </c>
      <c r="AD74" s="38">
        <v>472931</v>
      </c>
      <c r="AE74" s="38">
        <v>569482</v>
      </c>
      <c r="AF74" s="38">
        <v>292359</v>
      </c>
      <c r="AG74" s="38">
        <v>285938</v>
      </c>
      <c r="AH74" s="38">
        <v>836674</v>
      </c>
      <c r="AI74" s="38">
        <v>654789</v>
      </c>
      <c r="AJ74" s="39">
        <v>8.84</v>
      </c>
      <c r="AK74" s="39">
        <v>6.8900000000000006</v>
      </c>
    </row>
    <row r="75" spans="1:37" x14ac:dyDescent="0.3">
      <c r="A75" t="s">
        <v>154</v>
      </c>
      <c r="B75" t="s">
        <v>1494</v>
      </c>
      <c r="C75" s="37" t="s">
        <v>154</v>
      </c>
      <c r="D75" s="37" t="s">
        <v>153</v>
      </c>
      <c r="E75" s="38">
        <v>14676435</v>
      </c>
      <c r="F75" s="38">
        <v>15034759</v>
      </c>
      <c r="G75" s="39">
        <v>2.44</v>
      </c>
      <c r="H75" s="38">
        <v>5803095</v>
      </c>
      <c r="I75" s="38">
        <v>5911419</v>
      </c>
      <c r="J75" s="38">
        <v>0</v>
      </c>
      <c r="K75" s="38">
        <v>0</v>
      </c>
      <c r="L75" s="38">
        <v>0</v>
      </c>
      <c r="M75" s="38">
        <v>0</v>
      </c>
      <c r="N75" s="38">
        <v>0</v>
      </c>
      <c r="O75" s="38">
        <v>0</v>
      </c>
      <c r="P75" s="38">
        <v>5803095</v>
      </c>
      <c r="Q75" s="38">
        <v>5911419</v>
      </c>
      <c r="R75" s="39">
        <v>1.87</v>
      </c>
      <c r="S75" s="38">
        <v>0</v>
      </c>
      <c r="T75" s="38">
        <v>0</v>
      </c>
      <c r="U75" s="38">
        <v>5820652</v>
      </c>
      <c r="V75" s="38">
        <v>5917745</v>
      </c>
      <c r="W75" s="38">
        <v>5803095</v>
      </c>
      <c r="X75" s="38">
        <v>5911419</v>
      </c>
      <c r="Y75" s="38">
        <v>17557</v>
      </c>
      <c r="Z75" s="38">
        <v>6326</v>
      </c>
      <c r="AA75" s="38">
        <v>730</v>
      </c>
      <c r="AB75" s="38">
        <v>704</v>
      </c>
      <c r="AC75" s="39">
        <v>-3.56</v>
      </c>
      <c r="AD75" s="38">
        <v>2600729</v>
      </c>
      <c r="AE75" s="38">
        <v>2546871</v>
      </c>
      <c r="AF75" s="38">
        <v>305000</v>
      </c>
      <c r="AG75" s="38">
        <v>320000</v>
      </c>
      <c r="AH75" s="38">
        <v>560325</v>
      </c>
      <c r="AI75" s="38">
        <v>256989</v>
      </c>
      <c r="AJ75" s="39">
        <v>3.8200000000000003</v>
      </c>
      <c r="AK75" s="39">
        <v>1.71</v>
      </c>
    </row>
    <row r="76" spans="1:37" x14ac:dyDescent="0.3">
      <c r="A76" t="s">
        <v>157</v>
      </c>
      <c r="B76" t="s">
        <v>1495</v>
      </c>
      <c r="C76" s="37" t="s">
        <v>157</v>
      </c>
      <c r="D76" s="37" t="s">
        <v>156</v>
      </c>
      <c r="E76" s="38">
        <v>119069648</v>
      </c>
      <c r="F76" s="38">
        <v>117935637</v>
      </c>
      <c r="G76" s="39">
        <v>-0.95000000000000007</v>
      </c>
      <c r="H76" s="38">
        <v>32566710</v>
      </c>
      <c r="I76" s="38">
        <v>32514508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32566710</v>
      </c>
      <c r="Q76" s="38">
        <v>32514508</v>
      </c>
      <c r="R76" s="39">
        <v>-0.16</v>
      </c>
      <c r="S76" s="38">
        <v>692535</v>
      </c>
      <c r="T76" s="38">
        <v>38046</v>
      </c>
      <c r="U76" s="38">
        <v>33081134</v>
      </c>
      <c r="V76" s="38">
        <v>32476462</v>
      </c>
      <c r="W76" s="38">
        <v>31874175</v>
      </c>
      <c r="X76" s="38">
        <v>32476462</v>
      </c>
      <c r="Y76" s="38">
        <v>1206959</v>
      </c>
      <c r="Z76" s="38">
        <v>0</v>
      </c>
      <c r="AA76" s="38">
        <v>6759</v>
      </c>
      <c r="AB76" s="38">
        <v>6544</v>
      </c>
      <c r="AC76" s="39">
        <v>-3.18</v>
      </c>
      <c r="AD76" s="38">
        <v>19856368</v>
      </c>
      <c r="AE76" s="38">
        <v>19775000</v>
      </c>
      <c r="AF76" s="38">
        <v>0</v>
      </c>
      <c r="AG76" s="38">
        <v>0</v>
      </c>
      <c r="AH76" s="38">
        <v>4890374</v>
      </c>
      <c r="AI76" s="38">
        <v>4714449</v>
      </c>
      <c r="AJ76" s="39">
        <v>4.1100000000000003</v>
      </c>
      <c r="AK76" s="39">
        <v>4</v>
      </c>
    </row>
    <row r="77" spans="1:37" x14ac:dyDescent="0.3">
      <c r="A77" t="s">
        <v>161</v>
      </c>
      <c r="B77" t="s">
        <v>1496</v>
      </c>
      <c r="C77" s="37" t="s">
        <v>161</v>
      </c>
      <c r="D77" s="37" t="s">
        <v>160</v>
      </c>
      <c r="E77" s="38">
        <v>72284877</v>
      </c>
      <c r="F77" s="38">
        <v>73641191</v>
      </c>
      <c r="G77" s="39">
        <v>1.8800000000000001</v>
      </c>
      <c r="H77" s="38">
        <v>35114955</v>
      </c>
      <c r="I77" s="38">
        <v>35323835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35114955</v>
      </c>
      <c r="Q77" s="38">
        <v>35323835</v>
      </c>
      <c r="R77" s="39">
        <v>0.59</v>
      </c>
      <c r="S77" s="38">
        <v>810015</v>
      </c>
      <c r="T77" s="38">
        <v>0</v>
      </c>
      <c r="U77" s="38">
        <v>34304940</v>
      </c>
      <c r="V77" s="38">
        <v>35323835</v>
      </c>
      <c r="W77" s="38">
        <v>34304940</v>
      </c>
      <c r="X77" s="38">
        <v>35323835</v>
      </c>
      <c r="Y77" s="38">
        <v>0</v>
      </c>
      <c r="Z77" s="38">
        <v>0</v>
      </c>
      <c r="AA77" s="38">
        <v>4089</v>
      </c>
      <c r="AB77" s="38">
        <v>4021</v>
      </c>
      <c r="AC77" s="39">
        <v>-1.6600000000000001</v>
      </c>
      <c r="AD77" s="38">
        <v>5822152</v>
      </c>
      <c r="AE77" s="38">
        <v>5501482</v>
      </c>
      <c r="AF77" s="38">
        <v>5000000</v>
      </c>
      <c r="AG77" s="38">
        <v>4535129</v>
      </c>
      <c r="AH77" s="38">
        <v>13651356</v>
      </c>
      <c r="AI77" s="38">
        <v>11919244</v>
      </c>
      <c r="AJ77" s="39">
        <v>18.89</v>
      </c>
      <c r="AK77" s="39">
        <v>16.190000000000001</v>
      </c>
    </row>
    <row r="78" spans="1:37" x14ac:dyDescent="0.3">
      <c r="A78" t="s">
        <v>159</v>
      </c>
      <c r="B78" t="s">
        <v>1497</v>
      </c>
      <c r="C78" s="37" t="s">
        <v>159</v>
      </c>
      <c r="D78" s="37" t="s">
        <v>158</v>
      </c>
      <c r="E78" s="38">
        <v>20055987</v>
      </c>
      <c r="F78" s="38">
        <v>20613622</v>
      </c>
      <c r="G78" s="39">
        <v>2.7800000000000002</v>
      </c>
      <c r="H78" s="38">
        <v>7440666</v>
      </c>
      <c r="I78" s="38">
        <v>7433954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7440666</v>
      </c>
      <c r="Q78" s="38">
        <v>7433954</v>
      </c>
      <c r="R78" s="39">
        <v>-0.09</v>
      </c>
      <c r="S78" s="38">
        <v>340150</v>
      </c>
      <c r="T78" s="38">
        <v>210156</v>
      </c>
      <c r="U78" s="38">
        <v>7100516</v>
      </c>
      <c r="V78" s="38">
        <v>7223798</v>
      </c>
      <c r="W78" s="38">
        <v>7100516</v>
      </c>
      <c r="X78" s="38">
        <v>7223798</v>
      </c>
      <c r="Y78" s="38">
        <v>0</v>
      </c>
      <c r="Z78" s="38">
        <v>0</v>
      </c>
      <c r="AA78" s="38">
        <v>1067</v>
      </c>
      <c r="AB78" s="38">
        <v>1033</v>
      </c>
      <c r="AC78" s="39">
        <v>-3.19</v>
      </c>
      <c r="AD78" s="38">
        <v>2677602</v>
      </c>
      <c r="AE78" s="38">
        <v>3080527</v>
      </c>
      <c r="AF78" s="38">
        <v>633713</v>
      </c>
      <c r="AG78" s="38">
        <v>705306</v>
      </c>
      <c r="AH78" s="38">
        <v>928260</v>
      </c>
      <c r="AI78" s="38">
        <v>824545</v>
      </c>
      <c r="AJ78" s="39">
        <v>4.63</v>
      </c>
      <c r="AK78" s="39">
        <v>4</v>
      </c>
    </row>
    <row r="79" spans="1:37" x14ac:dyDescent="0.3">
      <c r="A79" t="s">
        <v>164</v>
      </c>
      <c r="B79" t="s">
        <v>1498</v>
      </c>
      <c r="C79" s="37" t="s">
        <v>164</v>
      </c>
      <c r="D79" s="37" t="s">
        <v>163</v>
      </c>
      <c r="E79" s="38">
        <v>16262242</v>
      </c>
      <c r="F79" s="38">
        <v>15209263</v>
      </c>
      <c r="G79" s="39">
        <v>-6.47</v>
      </c>
      <c r="H79" s="38">
        <v>4331339</v>
      </c>
      <c r="I79" s="38">
        <v>4418832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4331339</v>
      </c>
      <c r="Q79" s="38">
        <v>4418832</v>
      </c>
      <c r="R79" s="39">
        <v>2.02</v>
      </c>
      <c r="S79" s="38">
        <v>0</v>
      </c>
      <c r="T79" s="38">
        <v>0</v>
      </c>
      <c r="U79" s="38">
        <v>4331429</v>
      </c>
      <c r="V79" s="38">
        <v>4419117</v>
      </c>
      <c r="W79" s="38">
        <v>4331339</v>
      </c>
      <c r="X79" s="38">
        <v>4418832</v>
      </c>
      <c r="Y79" s="38">
        <v>90</v>
      </c>
      <c r="Z79" s="38">
        <v>285</v>
      </c>
      <c r="AA79" s="38">
        <v>605</v>
      </c>
      <c r="AB79" s="38">
        <v>595</v>
      </c>
      <c r="AC79" s="39">
        <v>-1.6500000000000001</v>
      </c>
      <c r="AD79" s="38">
        <v>3225745</v>
      </c>
      <c r="AE79" s="38">
        <v>5148400</v>
      </c>
      <c r="AF79" s="38">
        <v>600000</v>
      </c>
      <c r="AG79" s="38">
        <v>727668</v>
      </c>
      <c r="AH79" s="38">
        <v>2135644</v>
      </c>
      <c r="AI79" s="38">
        <v>608371</v>
      </c>
      <c r="AJ79" s="39">
        <v>13.13</v>
      </c>
      <c r="AK79" s="39">
        <v>4</v>
      </c>
    </row>
    <row r="80" spans="1:37" x14ac:dyDescent="0.3">
      <c r="A80" t="s">
        <v>166</v>
      </c>
      <c r="B80" t="s">
        <v>1499</v>
      </c>
      <c r="C80" s="37" t="s">
        <v>166</v>
      </c>
      <c r="D80" s="37" t="s">
        <v>165</v>
      </c>
      <c r="E80" s="38">
        <v>17500935</v>
      </c>
      <c r="F80" s="38">
        <v>17984456</v>
      </c>
      <c r="G80" s="39">
        <v>2.7600000000000002</v>
      </c>
      <c r="H80" s="38">
        <v>5971996</v>
      </c>
      <c r="I80" s="38">
        <v>6031716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5971996</v>
      </c>
      <c r="Q80" s="38">
        <v>6031716</v>
      </c>
      <c r="R80" s="39">
        <v>1</v>
      </c>
      <c r="S80" s="38">
        <v>0</v>
      </c>
      <c r="T80" s="38">
        <v>25324</v>
      </c>
      <c r="U80" s="38">
        <v>5972412</v>
      </c>
      <c r="V80" s="38">
        <v>6072272</v>
      </c>
      <c r="W80" s="38">
        <v>5971996</v>
      </c>
      <c r="X80" s="38">
        <v>6006392</v>
      </c>
      <c r="Y80" s="38">
        <v>416</v>
      </c>
      <c r="Z80" s="38">
        <v>65880</v>
      </c>
      <c r="AA80" s="38">
        <v>890</v>
      </c>
      <c r="AB80" s="38">
        <v>890</v>
      </c>
      <c r="AC80" s="39">
        <v>0</v>
      </c>
      <c r="AD80" s="38">
        <v>1684757</v>
      </c>
      <c r="AE80" s="38">
        <v>1700000</v>
      </c>
      <c r="AF80" s="38">
        <v>884063</v>
      </c>
      <c r="AG80" s="38">
        <v>273000</v>
      </c>
      <c r="AH80" s="38">
        <v>691421</v>
      </c>
      <c r="AI80" s="38">
        <v>719350</v>
      </c>
      <c r="AJ80" s="39">
        <v>3.95</v>
      </c>
      <c r="AK80" s="39">
        <v>4</v>
      </c>
    </row>
    <row r="81" spans="1:37" x14ac:dyDescent="0.3">
      <c r="A81" t="s">
        <v>170</v>
      </c>
      <c r="B81" t="s">
        <v>1500</v>
      </c>
      <c r="C81" s="37" t="s">
        <v>170</v>
      </c>
      <c r="D81" s="37" t="s">
        <v>169</v>
      </c>
      <c r="E81" s="38">
        <v>24533169</v>
      </c>
      <c r="F81" s="38">
        <v>24787407</v>
      </c>
      <c r="G81" s="39">
        <v>1.04</v>
      </c>
      <c r="H81" s="38">
        <v>6548349</v>
      </c>
      <c r="I81" s="38">
        <v>6547759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6548349</v>
      </c>
      <c r="Q81" s="38">
        <v>6547759</v>
      </c>
      <c r="R81" s="39">
        <v>-0.01</v>
      </c>
      <c r="S81" s="38">
        <v>647116</v>
      </c>
      <c r="T81" s="38">
        <v>528962</v>
      </c>
      <c r="U81" s="38">
        <v>5904015</v>
      </c>
      <c r="V81" s="38">
        <v>6018797</v>
      </c>
      <c r="W81" s="38">
        <v>5901233</v>
      </c>
      <c r="X81" s="38">
        <v>6018797</v>
      </c>
      <c r="Y81" s="38">
        <v>2782</v>
      </c>
      <c r="Z81" s="38">
        <v>0</v>
      </c>
      <c r="AA81" s="38">
        <v>1089</v>
      </c>
      <c r="AB81" s="38">
        <v>1072</v>
      </c>
      <c r="AC81" s="39">
        <v>-1.56</v>
      </c>
      <c r="AD81" s="38">
        <v>3431578</v>
      </c>
      <c r="AE81" s="38">
        <v>3323910</v>
      </c>
      <c r="AF81" s="38">
        <v>513200</v>
      </c>
      <c r="AG81" s="38">
        <v>513200</v>
      </c>
      <c r="AH81" s="38">
        <v>981326</v>
      </c>
      <c r="AI81" s="38">
        <v>988404</v>
      </c>
      <c r="AJ81" s="39">
        <v>4</v>
      </c>
      <c r="AK81" s="39">
        <v>3.99</v>
      </c>
    </row>
    <row r="82" spans="1:37" x14ac:dyDescent="0.3">
      <c r="A82" t="s">
        <v>178</v>
      </c>
      <c r="B82" t="s">
        <v>1501</v>
      </c>
      <c r="C82" s="37" t="s">
        <v>178</v>
      </c>
      <c r="D82" s="37" t="s">
        <v>177</v>
      </c>
      <c r="E82" s="38">
        <v>21037359</v>
      </c>
      <c r="F82" s="38">
        <v>18606789</v>
      </c>
      <c r="G82" s="39">
        <v>-11.55</v>
      </c>
      <c r="H82" s="38">
        <v>4101257</v>
      </c>
      <c r="I82" s="38">
        <v>4134401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4101257</v>
      </c>
      <c r="Q82" s="38">
        <v>4134401</v>
      </c>
      <c r="R82" s="39">
        <v>0.81</v>
      </c>
      <c r="S82" s="38">
        <v>0</v>
      </c>
      <c r="T82" s="38">
        <v>0</v>
      </c>
      <c r="U82" s="38">
        <v>4135002</v>
      </c>
      <c r="V82" s="38">
        <v>4303258</v>
      </c>
      <c r="W82" s="38">
        <v>4101257</v>
      </c>
      <c r="X82" s="38">
        <v>4134401</v>
      </c>
      <c r="Y82" s="38">
        <v>33745</v>
      </c>
      <c r="Z82" s="38">
        <v>168857</v>
      </c>
      <c r="AA82" s="38">
        <v>847</v>
      </c>
      <c r="AB82" s="38">
        <v>826</v>
      </c>
      <c r="AC82" s="39">
        <v>-2.48</v>
      </c>
      <c r="AD82" s="38">
        <v>6515115</v>
      </c>
      <c r="AE82" s="38">
        <v>5976345</v>
      </c>
      <c r="AF82" s="38">
        <v>238412</v>
      </c>
      <c r="AG82" s="38">
        <v>350000</v>
      </c>
      <c r="AH82" s="38">
        <v>840186</v>
      </c>
      <c r="AI82" s="38">
        <v>744272</v>
      </c>
      <c r="AJ82" s="39">
        <v>3.99</v>
      </c>
      <c r="AK82" s="39">
        <v>4</v>
      </c>
    </row>
    <row r="83" spans="1:37" x14ac:dyDescent="0.3">
      <c r="A83" t="s">
        <v>172</v>
      </c>
      <c r="B83" t="s">
        <v>1502</v>
      </c>
      <c r="C83" s="37" t="s">
        <v>172</v>
      </c>
      <c r="D83" s="37" t="s">
        <v>171</v>
      </c>
      <c r="E83" s="38">
        <v>39929520</v>
      </c>
      <c r="F83" s="38">
        <v>40409928</v>
      </c>
      <c r="G83" s="39">
        <v>1.2</v>
      </c>
      <c r="H83" s="38">
        <v>10589918</v>
      </c>
      <c r="I83" s="38">
        <v>10589918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10589918</v>
      </c>
      <c r="Q83" s="38">
        <v>10589918</v>
      </c>
      <c r="R83" s="39">
        <v>0</v>
      </c>
      <c r="S83" s="38">
        <v>32285</v>
      </c>
      <c r="T83" s="38">
        <v>24123</v>
      </c>
      <c r="U83" s="38">
        <v>10817028</v>
      </c>
      <c r="V83" s="38">
        <v>10924310</v>
      </c>
      <c r="W83" s="38">
        <v>10557633</v>
      </c>
      <c r="X83" s="38">
        <v>10565795</v>
      </c>
      <c r="Y83" s="38">
        <v>259395</v>
      </c>
      <c r="Z83" s="38">
        <v>358515</v>
      </c>
      <c r="AA83" s="38">
        <v>1853</v>
      </c>
      <c r="AB83" s="38">
        <v>1837</v>
      </c>
      <c r="AC83" s="39">
        <v>-0.86</v>
      </c>
      <c r="AD83" s="38">
        <v>3887524</v>
      </c>
      <c r="AE83" s="38">
        <v>3890150</v>
      </c>
      <c r="AF83" s="38">
        <v>1729573</v>
      </c>
      <c r="AG83" s="38">
        <v>1529573</v>
      </c>
      <c r="AH83" s="38">
        <v>1322792</v>
      </c>
      <c r="AI83" s="38">
        <v>1350250</v>
      </c>
      <c r="AJ83" s="39">
        <v>3.31</v>
      </c>
      <c r="AK83" s="39">
        <v>3.34</v>
      </c>
    </row>
    <row r="84" spans="1:37" x14ac:dyDescent="0.3">
      <c r="A84" t="s">
        <v>168</v>
      </c>
      <c r="B84" t="s">
        <v>1503</v>
      </c>
      <c r="C84" s="37" t="s">
        <v>168</v>
      </c>
      <c r="D84" s="37" t="s">
        <v>167</v>
      </c>
      <c r="E84" s="38">
        <v>10446672</v>
      </c>
      <c r="F84" s="38">
        <v>10199964</v>
      </c>
      <c r="G84" s="39">
        <v>-2.36</v>
      </c>
      <c r="H84" s="38">
        <v>3114734</v>
      </c>
      <c r="I84" s="38">
        <v>3147128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3114734</v>
      </c>
      <c r="Q84" s="38">
        <v>3147128</v>
      </c>
      <c r="R84" s="39">
        <v>1.04</v>
      </c>
      <c r="S84" s="38">
        <v>100773</v>
      </c>
      <c r="T84" s="38">
        <v>58946</v>
      </c>
      <c r="U84" s="38">
        <v>3120145</v>
      </c>
      <c r="V84" s="38">
        <v>3088409</v>
      </c>
      <c r="W84" s="38">
        <v>3013961</v>
      </c>
      <c r="X84" s="38">
        <v>3088182</v>
      </c>
      <c r="Y84" s="38">
        <v>106184</v>
      </c>
      <c r="Z84" s="38">
        <v>227</v>
      </c>
      <c r="AA84" s="38">
        <v>346</v>
      </c>
      <c r="AB84" s="38">
        <v>356</v>
      </c>
      <c r="AC84" s="39">
        <v>2.89</v>
      </c>
      <c r="AD84" s="38">
        <v>1690664</v>
      </c>
      <c r="AE84" s="38">
        <v>1706414</v>
      </c>
      <c r="AF84" s="38">
        <v>380000</v>
      </c>
      <c r="AG84" s="38">
        <v>380000</v>
      </c>
      <c r="AH84" s="38">
        <v>417871</v>
      </c>
      <c r="AI84" s="38">
        <v>407988</v>
      </c>
      <c r="AJ84" s="39">
        <v>4</v>
      </c>
      <c r="AK84" s="39">
        <v>4</v>
      </c>
    </row>
    <row r="85" spans="1:37" x14ac:dyDescent="0.3">
      <c r="A85" t="s">
        <v>174</v>
      </c>
      <c r="B85" t="s">
        <v>1504</v>
      </c>
      <c r="C85" s="37" t="s">
        <v>174</v>
      </c>
      <c r="D85" s="37" t="s">
        <v>173</v>
      </c>
      <c r="E85" s="38">
        <v>18745830</v>
      </c>
      <c r="F85" s="38">
        <v>19093865</v>
      </c>
      <c r="G85" s="39">
        <v>1.86</v>
      </c>
      <c r="H85" s="38">
        <v>4730785</v>
      </c>
      <c r="I85" s="38">
        <v>4730785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4730785</v>
      </c>
      <c r="Q85" s="38">
        <v>4730785</v>
      </c>
      <c r="R85" s="39">
        <v>0</v>
      </c>
      <c r="S85" s="38">
        <v>175400</v>
      </c>
      <c r="T85" s="38">
        <v>83500</v>
      </c>
      <c r="U85" s="38">
        <v>4630425</v>
      </c>
      <c r="V85" s="38">
        <v>4649437</v>
      </c>
      <c r="W85" s="38">
        <v>4555385</v>
      </c>
      <c r="X85" s="38">
        <v>4647285</v>
      </c>
      <c r="Y85" s="38">
        <v>75040</v>
      </c>
      <c r="Z85" s="38">
        <v>2152</v>
      </c>
      <c r="AA85" s="38">
        <v>787</v>
      </c>
      <c r="AB85" s="38">
        <v>785</v>
      </c>
      <c r="AC85" s="39">
        <v>-0.25</v>
      </c>
      <c r="AD85" s="38">
        <v>3044146</v>
      </c>
      <c r="AE85" s="38">
        <v>2644270</v>
      </c>
      <c r="AF85" s="38">
        <v>445</v>
      </c>
      <c r="AG85" s="38">
        <v>445</v>
      </c>
      <c r="AH85" s="38">
        <v>763755</v>
      </c>
      <c r="AI85" s="38">
        <v>763755</v>
      </c>
      <c r="AJ85" s="39">
        <v>4.07</v>
      </c>
      <c r="AK85" s="39">
        <v>4</v>
      </c>
    </row>
    <row r="86" spans="1:37" x14ac:dyDescent="0.3">
      <c r="A86" t="s">
        <v>176</v>
      </c>
      <c r="B86" t="s">
        <v>1505</v>
      </c>
      <c r="C86" s="37" t="s">
        <v>176</v>
      </c>
      <c r="D86" s="37" t="s">
        <v>175</v>
      </c>
      <c r="E86" s="38">
        <v>31387341</v>
      </c>
      <c r="F86" s="38">
        <v>33187405</v>
      </c>
      <c r="G86" s="39">
        <v>5.73</v>
      </c>
      <c r="H86" s="38">
        <v>6844279</v>
      </c>
      <c r="I86" s="38">
        <v>6953787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6844279</v>
      </c>
      <c r="Q86" s="38">
        <v>6953787</v>
      </c>
      <c r="R86" s="39">
        <v>1.6</v>
      </c>
      <c r="S86" s="38">
        <v>1630050</v>
      </c>
      <c r="T86" s="38">
        <v>1689463</v>
      </c>
      <c r="U86" s="38">
        <v>5249441</v>
      </c>
      <c r="V86" s="38">
        <v>5287728</v>
      </c>
      <c r="W86" s="38">
        <v>5214229</v>
      </c>
      <c r="X86" s="38">
        <v>5264324</v>
      </c>
      <c r="Y86" s="38">
        <v>35212</v>
      </c>
      <c r="Z86" s="38">
        <v>23404</v>
      </c>
      <c r="AA86" s="38">
        <v>1336</v>
      </c>
      <c r="AB86" s="38">
        <v>1332</v>
      </c>
      <c r="AC86" s="39">
        <v>-0.3</v>
      </c>
      <c r="AD86" s="38">
        <v>2914812</v>
      </c>
      <c r="AE86" s="38">
        <v>2914812</v>
      </c>
      <c r="AF86" s="38">
        <v>1481368</v>
      </c>
      <c r="AG86" s="38">
        <v>1500000</v>
      </c>
      <c r="AH86" s="38">
        <v>4055383</v>
      </c>
      <c r="AI86" s="38">
        <v>2555383</v>
      </c>
      <c r="AJ86" s="39">
        <v>12.92</v>
      </c>
      <c r="AK86" s="39">
        <v>7.7</v>
      </c>
    </row>
    <row r="87" spans="1:37" x14ac:dyDescent="0.3">
      <c r="A87" t="s">
        <v>181</v>
      </c>
      <c r="B87" t="s">
        <v>1506</v>
      </c>
      <c r="C87" s="37" t="s">
        <v>181</v>
      </c>
      <c r="D87" s="37" t="s">
        <v>180</v>
      </c>
      <c r="E87" s="38">
        <v>30285087</v>
      </c>
      <c r="F87" s="38">
        <v>31224352</v>
      </c>
      <c r="G87" s="39">
        <v>3.1</v>
      </c>
      <c r="H87" s="38">
        <v>12789022</v>
      </c>
      <c r="I87" s="38">
        <v>13068983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12789022</v>
      </c>
      <c r="Q87" s="38">
        <v>13068983</v>
      </c>
      <c r="R87" s="39">
        <v>2.19</v>
      </c>
      <c r="S87" s="38">
        <v>0</v>
      </c>
      <c r="T87" s="38">
        <v>0</v>
      </c>
      <c r="U87" s="38">
        <v>12789022</v>
      </c>
      <c r="V87" s="38">
        <v>13068983</v>
      </c>
      <c r="W87" s="38">
        <v>12789022</v>
      </c>
      <c r="X87" s="38">
        <v>13068983</v>
      </c>
      <c r="Y87" s="38">
        <v>0</v>
      </c>
      <c r="Z87" s="38">
        <v>0</v>
      </c>
      <c r="AA87" s="38">
        <v>1112</v>
      </c>
      <c r="AB87" s="38">
        <v>1120</v>
      </c>
      <c r="AC87" s="39">
        <v>0.72</v>
      </c>
      <c r="AD87" s="38">
        <v>0</v>
      </c>
      <c r="AE87" s="38">
        <v>0</v>
      </c>
      <c r="AF87" s="38">
        <v>0</v>
      </c>
      <c r="AG87" s="38">
        <v>0</v>
      </c>
      <c r="AH87" s="38">
        <v>455932</v>
      </c>
      <c r="AI87" s="38">
        <v>525000</v>
      </c>
      <c r="AJ87" s="39">
        <v>1.51</v>
      </c>
      <c r="AK87" s="39">
        <v>1.68</v>
      </c>
    </row>
    <row r="88" spans="1:37" x14ac:dyDescent="0.3">
      <c r="A88" t="s">
        <v>183</v>
      </c>
      <c r="B88" t="s">
        <v>1507</v>
      </c>
      <c r="C88" s="37" t="s">
        <v>183</v>
      </c>
      <c r="D88" s="37" t="s">
        <v>182</v>
      </c>
      <c r="E88" s="38">
        <v>38972430</v>
      </c>
      <c r="F88" s="38">
        <v>39985356</v>
      </c>
      <c r="G88" s="39">
        <v>2.6</v>
      </c>
      <c r="H88" s="38">
        <v>19037826</v>
      </c>
      <c r="I88" s="38">
        <v>19717476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19037826</v>
      </c>
      <c r="Q88" s="38">
        <v>19717476</v>
      </c>
      <c r="R88" s="39">
        <v>3.5700000000000003</v>
      </c>
      <c r="S88" s="38">
        <v>0</v>
      </c>
      <c r="T88" s="38">
        <v>483920</v>
      </c>
      <c r="U88" s="38">
        <v>19037826</v>
      </c>
      <c r="V88" s="38">
        <v>19486012</v>
      </c>
      <c r="W88" s="38">
        <v>19037826</v>
      </c>
      <c r="X88" s="38">
        <v>19233556</v>
      </c>
      <c r="Y88" s="38">
        <v>0</v>
      </c>
      <c r="Z88" s="38">
        <v>252456</v>
      </c>
      <c r="AA88" s="38">
        <v>1915</v>
      </c>
      <c r="AB88" s="38">
        <v>1850</v>
      </c>
      <c r="AC88" s="39">
        <v>-3.39</v>
      </c>
      <c r="AD88" s="38">
        <v>4622214</v>
      </c>
      <c r="AE88" s="38">
        <v>4897214</v>
      </c>
      <c r="AF88" s="38">
        <v>1200000</v>
      </c>
      <c r="AG88" s="38">
        <v>1200000</v>
      </c>
      <c r="AH88" s="38">
        <v>2935305</v>
      </c>
      <c r="AI88" s="38">
        <v>1599414</v>
      </c>
      <c r="AJ88" s="39">
        <v>7.53</v>
      </c>
      <c r="AK88" s="39">
        <v>4</v>
      </c>
    </row>
    <row r="89" spans="1:37" x14ac:dyDescent="0.3">
      <c r="A89" t="s">
        <v>187</v>
      </c>
      <c r="B89" t="s">
        <v>1508</v>
      </c>
      <c r="C89" s="37" t="s">
        <v>187</v>
      </c>
      <c r="D89" s="37" t="s">
        <v>186</v>
      </c>
      <c r="E89" s="38">
        <v>27657517</v>
      </c>
      <c r="F89" s="38">
        <v>27657517</v>
      </c>
      <c r="G89" s="39">
        <v>0</v>
      </c>
      <c r="H89" s="38">
        <v>10415597</v>
      </c>
      <c r="I89" s="38">
        <v>10624317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10415597</v>
      </c>
      <c r="Q89" s="38">
        <v>10624317</v>
      </c>
      <c r="R89" s="39">
        <v>2</v>
      </c>
      <c r="S89" s="38">
        <v>412531</v>
      </c>
      <c r="T89" s="38">
        <v>4421</v>
      </c>
      <c r="U89" s="38">
        <v>10003066</v>
      </c>
      <c r="V89" s="38">
        <v>10222873</v>
      </c>
      <c r="W89" s="38">
        <v>10003066</v>
      </c>
      <c r="X89" s="38">
        <v>10619896</v>
      </c>
      <c r="Y89" s="38">
        <v>0</v>
      </c>
      <c r="Z89" s="38">
        <v>-397023</v>
      </c>
      <c r="AA89" s="38">
        <v>1363</v>
      </c>
      <c r="AB89" s="38">
        <v>1375</v>
      </c>
      <c r="AC89" s="39">
        <v>0.88</v>
      </c>
      <c r="AD89" s="38">
        <v>2025004</v>
      </c>
      <c r="AE89" s="38">
        <v>2000000</v>
      </c>
      <c r="AF89" s="38">
        <v>1789034</v>
      </c>
      <c r="AG89" s="38">
        <v>575000</v>
      </c>
      <c r="AH89" s="38">
        <v>1931835</v>
      </c>
      <c r="AI89" s="38">
        <v>2000000</v>
      </c>
      <c r="AJ89" s="39">
        <v>6.98</v>
      </c>
      <c r="AK89" s="39">
        <v>7.23</v>
      </c>
    </row>
    <row r="90" spans="1:37" x14ac:dyDescent="0.3">
      <c r="A90" t="s">
        <v>185</v>
      </c>
      <c r="B90" t="s">
        <v>1509</v>
      </c>
      <c r="C90" s="37" t="s">
        <v>185</v>
      </c>
      <c r="D90" s="37" t="s">
        <v>184</v>
      </c>
      <c r="E90" s="38">
        <v>10230600</v>
      </c>
      <c r="F90" s="38">
        <v>10354771</v>
      </c>
      <c r="G90" s="39">
        <v>1.21</v>
      </c>
      <c r="H90" s="38">
        <v>4269061</v>
      </c>
      <c r="I90" s="38">
        <v>4670325</v>
      </c>
      <c r="J90" s="38">
        <v>35000</v>
      </c>
      <c r="K90" s="38">
        <v>37500</v>
      </c>
      <c r="L90" s="38">
        <v>0</v>
      </c>
      <c r="M90" s="38">
        <v>0</v>
      </c>
      <c r="N90" s="38">
        <v>0</v>
      </c>
      <c r="O90" s="38">
        <v>0</v>
      </c>
      <c r="P90" s="38">
        <v>4304061</v>
      </c>
      <c r="Q90" s="38">
        <v>4707825</v>
      </c>
      <c r="R90" s="39">
        <v>9.3800000000000008</v>
      </c>
      <c r="S90" s="38">
        <v>62311</v>
      </c>
      <c r="T90" s="38">
        <v>29920</v>
      </c>
      <c r="U90" s="38">
        <v>4319342</v>
      </c>
      <c r="V90" s="38">
        <v>4293800</v>
      </c>
      <c r="W90" s="38">
        <v>4206750</v>
      </c>
      <c r="X90" s="38">
        <v>4640405</v>
      </c>
      <c r="Y90" s="38">
        <v>112592</v>
      </c>
      <c r="Z90" s="38">
        <v>-346605</v>
      </c>
      <c r="AA90" s="38">
        <v>450</v>
      </c>
      <c r="AB90" s="38">
        <v>465</v>
      </c>
      <c r="AC90" s="39">
        <v>3.33</v>
      </c>
      <c r="AD90" s="38">
        <v>1186661</v>
      </c>
      <c r="AE90" s="38">
        <v>1200000</v>
      </c>
      <c r="AF90" s="38">
        <v>1170000</v>
      </c>
      <c r="AG90" s="38">
        <v>569000</v>
      </c>
      <c r="AH90" s="38">
        <v>1039536</v>
      </c>
      <c r="AI90" s="38">
        <v>470536</v>
      </c>
      <c r="AJ90" s="39">
        <v>10.16</v>
      </c>
      <c r="AK90" s="39">
        <v>4.54</v>
      </c>
    </row>
    <row r="91" spans="1:37" x14ac:dyDescent="0.3">
      <c r="A91" t="s">
        <v>189</v>
      </c>
      <c r="B91" t="s">
        <v>1510</v>
      </c>
      <c r="C91" s="37" t="s">
        <v>189</v>
      </c>
      <c r="D91" s="37" t="s">
        <v>188</v>
      </c>
      <c r="E91" s="38">
        <v>21163295</v>
      </c>
      <c r="F91" s="38">
        <v>20667325</v>
      </c>
      <c r="G91" s="39">
        <v>-2.34</v>
      </c>
      <c r="H91" s="38">
        <v>4351798</v>
      </c>
      <c r="I91" s="38">
        <v>4460593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4351798</v>
      </c>
      <c r="Q91" s="38">
        <v>4460593</v>
      </c>
      <c r="R91" s="39">
        <v>2.5</v>
      </c>
      <c r="S91" s="38">
        <v>264238</v>
      </c>
      <c r="T91" s="38">
        <v>398255</v>
      </c>
      <c r="U91" s="38">
        <v>4120407</v>
      </c>
      <c r="V91" s="38">
        <v>4189632</v>
      </c>
      <c r="W91" s="38">
        <v>4087560</v>
      </c>
      <c r="X91" s="38">
        <v>4062338</v>
      </c>
      <c r="Y91" s="38">
        <v>32847</v>
      </c>
      <c r="Z91" s="38">
        <v>127294</v>
      </c>
      <c r="AA91" s="38">
        <v>915</v>
      </c>
      <c r="AB91" s="38">
        <v>895</v>
      </c>
      <c r="AC91" s="39">
        <v>-2.19</v>
      </c>
      <c r="AD91" s="38">
        <v>164981</v>
      </c>
      <c r="AE91" s="38">
        <v>145000</v>
      </c>
      <c r="AF91" s="38">
        <v>400000</v>
      </c>
      <c r="AG91" s="38">
        <v>300000</v>
      </c>
      <c r="AH91" s="38">
        <v>1338553</v>
      </c>
      <c r="AI91" s="38">
        <v>1183553</v>
      </c>
      <c r="AJ91" s="39">
        <v>6.32</v>
      </c>
      <c r="AK91" s="39">
        <v>5.73</v>
      </c>
    </row>
    <row r="92" spans="1:37" x14ac:dyDescent="0.3">
      <c r="A92" t="s">
        <v>191</v>
      </c>
      <c r="B92" t="s">
        <v>1511</v>
      </c>
      <c r="C92" s="37" t="s">
        <v>191</v>
      </c>
      <c r="D92" s="37" t="s">
        <v>190</v>
      </c>
      <c r="E92" s="38">
        <v>42393586</v>
      </c>
      <c r="F92" s="38">
        <v>44279643</v>
      </c>
      <c r="G92" s="39">
        <v>4.45</v>
      </c>
      <c r="H92" s="38">
        <v>16355509</v>
      </c>
      <c r="I92" s="38">
        <v>16697032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16355509</v>
      </c>
      <c r="Q92" s="38">
        <v>16697032</v>
      </c>
      <c r="R92" s="39">
        <v>2.09</v>
      </c>
      <c r="S92" s="38">
        <v>5601</v>
      </c>
      <c r="T92" s="38">
        <v>210806</v>
      </c>
      <c r="U92" s="38">
        <v>16365908</v>
      </c>
      <c r="V92" s="38">
        <v>16708950</v>
      </c>
      <c r="W92" s="38">
        <v>16349908</v>
      </c>
      <c r="X92" s="38">
        <v>16486226</v>
      </c>
      <c r="Y92" s="38">
        <v>16000</v>
      </c>
      <c r="Z92" s="38">
        <v>222724</v>
      </c>
      <c r="AA92" s="38">
        <v>1922</v>
      </c>
      <c r="AB92" s="38">
        <v>1902</v>
      </c>
      <c r="AC92" s="39">
        <v>-1.04</v>
      </c>
      <c r="AD92" s="38">
        <v>1023998</v>
      </c>
      <c r="AE92" s="38">
        <v>1100000</v>
      </c>
      <c r="AF92" s="38">
        <v>2834223</v>
      </c>
      <c r="AG92" s="38">
        <v>2700000</v>
      </c>
      <c r="AH92" s="38">
        <v>2201779</v>
      </c>
      <c r="AI92" s="38">
        <v>2213982</v>
      </c>
      <c r="AJ92" s="39">
        <v>5.19</v>
      </c>
      <c r="AK92" s="39">
        <v>5</v>
      </c>
    </row>
    <row r="93" spans="1:37" x14ac:dyDescent="0.3">
      <c r="A93" t="s">
        <v>193</v>
      </c>
      <c r="B93" t="s">
        <v>1512</v>
      </c>
      <c r="C93" s="37" t="s">
        <v>193</v>
      </c>
      <c r="D93" s="37" t="s">
        <v>192</v>
      </c>
      <c r="E93" s="38">
        <v>39526458</v>
      </c>
      <c r="F93" s="38">
        <v>40539486</v>
      </c>
      <c r="G93" s="39">
        <v>2.56</v>
      </c>
      <c r="H93" s="38">
        <v>20398644</v>
      </c>
      <c r="I93" s="38">
        <v>20767195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17857</v>
      </c>
      <c r="P93" s="38">
        <v>20398644</v>
      </c>
      <c r="Q93" s="38">
        <v>20749338</v>
      </c>
      <c r="R93" s="39">
        <v>1.72</v>
      </c>
      <c r="S93" s="38">
        <v>0</v>
      </c>
      <c r="T93" s="38">
        <v>0</v>
      </c>
      <c r="U93" s="38">
        <v>20398644</v>
      </c>
      <c r="V93" s="38">
        <v>20972012</v>
      </c>
      <c r="W93" s="38">
        <v>20398644</v>
      </c>
      <c r="X93" s="38">
        <v>20767195</v>
      </c>
      <c r="Y93" s="38">
        <v>0</v>
      </c>
      <c r="Z93" s="38">
        <v>204817</v>
      </c>
      <c r="AA93" s="38">
        <v>1872</v>
      </c>
      <c r="AB93" s="38">
        <v>1872</v>
      </c>
      <c r="AC93" s="39">
        <v>0</v>
      </c>
      <c r="AD93" s="38">
        <v>4383498</v>
      </c>
      <c r="AE93" s="38">
        <v>4203000</v>
      </c>
      <c r="AF93" s="38">
        <v>1900000</v>
      </c>
      <c r="AG93" s="38">
        <v>1756969</v>
      </c>
      <c r="AH93" s="38">
        <v>1565393</v>
      </c>
      <c r="AI93" s="38">
        <v>1581058</v>
      </c>
      <c r="AJ93" s="39">
        <v>3.96</v>
      </c>
      <c r="AK93" s="39">
        <v>3.9</v>
      </c>
    </row>
    <row r="94" spans="1:37" x14ac:dyDescent="0.3">
      <c r="A94" t="s">
        <v>195</v>
      </c>
      <c r="B94" t="s">
        <v>1513</v>
      </c>
      <c r="C94" s="37" t="s">
        <v>195</v>
      </c>
      <c r="D94" s="37" t="s">
        <v>194</v>
      </c>
      <c r="E94" s="38">
        <v>31725416</v>
      </c>
      <c r="F94" s="38">
        <v>31671224</v>
      </c>
      <c r="G94" s="39">
        <v>-0.17</v>
      </c>
      <c r="H94" s="38">
        <v>12535418</v>
      </c>
      <c r="I94" s="38">
        <v>12722195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12535418</v>
      </c>
      <c r="Q94" s="38">
        <v>12722195</v>
      </c>
      <c r="R94" s="39">
        <v>1.49</v>
      </c>
      <c r="S94" s="38">
        <v>0</v>
      </c>
      <c r="T94" s="38">
        <v>0</v>
      </c>
      <c r="U94" s="38">
        <v>12562264</v>
      </c>
      <c r="V94" s="38">
        <v>12765338</v>
      </c>
      <c r="W94" s="38">
        <v>12535418</v>
      </c>
      <c r="X94" s="38">
        <v>12722195</v>
      </c>
      <c r="Y94" s="38">
        <v>26846</v>
      </c>
      <c r="Z94" s="38">
        <v>43143</v>
      </c>
      <c r="AA94" s="38">
        <v>1460</v>
      </c>
      <c r="AB94" s="38">
        <v>1470</v>
      </c>
      <c r="AC94" s="39">
        <v>0.68</v>
      </c>
      <c r="AD94" s="38">
        <v>2692547</v>
      </c>
      <c r="AE94" s="38">
        <v>1765474</v>
      </c>
      <c r="AF94" s="38">
        <v>2200000</v>
      </c>
      <c r="AG94" s="38">
        <v>1389875</v>
      </c>
      <c r="AH94" s="38">
        <v>2673420</v>
      </c>
      <c r="AI94" s="38">
        <v>2800000</v>
      </c>
      <c r="AJ94" s="39">
        <v>8.43</v>
      </c>
      <c r="AK94" s="39">
        <v>8.84</v>
      </c>
    </row>
    <row r="95" spans="1:37" x14ac:dyDescent="0.3">
      <c r="A95" t="s">
        <v>208</v>
      </c>
      <c r="B95" t="s">
        <v>1514</v>
      </c>
      <c r="C95" s="37" t="s">
        <v>208</v>
      </c>
      <c r="D95" s="37" t="s">
        <v>207</v>
      </c>
      <c r="E95" s="38">
        <v>36585671</v>
      </c>
      <c r="F95" s="38">
        <v>35805752</v>
      </c>
      <c r="G95" s="39">
        <v>-2.13</v>
      </c>
      <c r="H95" s="38">
        <v>22480000</v>
      </c>
      <c r="I95" s="38">
        <v>22480000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22480000</v>
      </c>
      <c r="Q95" s="38">
        <v>22480000</v>
      </c>
      <c r="R95" s="39">
        <v>0</v>
      </c>
      <c r="S95" s="38">
        <v>0</v>
      </c>
      <c r="T95" s="38">
        <v>0</v>
      </c>
      <c r="U95" s="38">
        <v>22559606</v>
      </c>
      <c r="V95" s="38">
        <v>23106884</v>
      </c>
      <c r="W95" s="38">
        <v>22480000</v>
      </c>
      <c r="X95" s="38">
        <v>22480000</v>
      </c>
      <c r="Y95" s="38">
        <v>79606</v>
      </c>
      <c r="Z95" s="38">
        <v>626884</v>
      </c>
      <c r="AA95" s="38">
        <v>1475</v>
      </c>
      <c r="AB95" s="38">
        <v>1437</v>
      </c>
      <c r="AC95" s="39">
        <v>-2.58</v>
      </c>
      <c r="AD95" s="38">
        <v>2744555</v>
      </c>
      <c r="AE95" s="38">
        <v>2612242</v>
      </c>
      <c r="AF95" s="38">
        <v>955523</v>
      </c>
      <c r="AG95" s="38">
        <v>1115937</v>
      </c>
      <c r="AH95" s="38">
        <v>7158006</v>
      </c>
      <c r="AI95" s="38">
        <v>6058006</v>
      </c>
      <c r="AJ95" s="39">
        <v>19.57</v>
      </c>
      <c r="AK95" s="39">
        <v>16.920000000000002</v>
      </c>
    </row>
    <row r="96" spans="1:37" x14ac:dyDescent="0.3">
      <c r="A96" t="s">
        <v>200</v>
      </c>
      <c r="B96" t="s">
        <v>1515</v>
      </c>
      <c r="C96" s="37" t="s">
        <v>200</v>
      </c>
      <c r="D96" s="37" t="s">
        <v>199</v>
      </c>
      <c r="E96" s="38">
        <v>13843600</v>
      </c>
      <c r="F96" s="38">
        <v>14502850</v>
      </c>
      <c r="G96" s="39">
        <v>4.76</v>
      </c>
      <c r="H96" s="38">
        <v>8257987</v>
      </c>
      <c r="I96" s="38">
        <v>8371348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8257987</v>
      </c>
      <c r="Q96" s="38">
        <v>8371348</v>
      </c>
      <c r="R96" s="39">
        <v>1.37</v>
      </c>
      <c r="S96" s="38">
        <v>223866</v>
      </c>
      <c r="T96" s="38">
        <v>211466</v>
      </c>
      <c r="U96" s="38">
        <v>8164825</v>
      </c>
      <c r="V96" s="38">
        <v>8159882</v>
      </c>
      <c r="W96" s="38">
        <v>8034121</v>
      </c>
      <c r="X96" s="38">
        <v>8159882</v>
      </c>
      <c r="Y96" s="38">
        <v>130704</v>
      </c>
      <c r="Z96" s="38">
        <v>0</v>
      </c>
      <c r="AA96" s="38">
        <v>583</v>
      </c>
      <c r="AB96" s="38">
        <v>583</v>
      </c>
      <c r="AC96" s="39">
        <v>0</v>
      </c>
      <c r="AD96" s="38">
        <v>2120000</v>
      </c>
      <c r="AE96" s="38">
        <v>2120000</v>
      </c>
      <c r="AF96" s="38">
        <v>719117</v>
      </c>
      <c r="AG96" s="38">
        <v>1195110</v>
      </c>
      <c r="AH96" s="38">
        <v>2586418</v>
      </c>
      <c r="AI96" s="38">
        <v>1574703</v>
      </c>
      <c r="AJ96" s="39">
        <v>18.68</v>
      </c>
      <c r="AK96" s="39">
        <v>10.86</v>
      </c>
    </row>
    <row r="97" spans="1:37" x14ac:dyDescent="0.3">
      <c r="A97" t="s">
        <v>198</v>
      </c>
      <c r="B97" t="s">
        <v>1516</v>
      </c>
      <c r="C97" s="37" t="s">
        <v>198</v>
      </c>
      <c r="D97" s="37" t="s">
        <v>197</v>
      </c>
      <c r="E97" s="38">
        <v>29468429</v>
      </c>
      <c r="F97" s="38">
        <v>29901041</v>
      </c>
      <c r="G97" s="39">
        <v>1.47</v>
      </c>
      <c r="H97" s="38">
        <v>20814123</v>
      </c>
      <c r="I97" s="38">
        <v>21187925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20814123</v>
      </c>
      <c r="Q97" s="38">
        <v>21187925</v>
      </c>
      <c r="R97" s="39">
        <v>1.8</v>
      </c>
      <c r="S97" s="38">
        <v>833271</v>
      </c>
      <c r="T97" s="38">
        <v>849621</v>
      </c>
      <c r="U97" s="38">
        <v>19980952</v>
      </c>
      <c r="V97" s="38">
        <v>20384817</v>
      </c>
      <c r="W97" s="38">
        <v>19980852</v>
      </c>
      <c r="X97" s="38">
        <v>20338304</v>
      </c>
      <c r="Y97" s="38">
        <v>100</v>
      </c>
      <c r="Z97" s="38">
        <v>46513</v>
      </c>
      <c r="AA97" s="38">
        <v>1147</v>
      </c>
      <c r="AB97" s="38">
        <v>1100</v>
      </c>
      <c r="AC97" s="39">
        <v>-4.0999999999999996</v>
      </c>
      <c r="AD97" s="38">
        <v>7954036</v>
      </c>
      <c r="AE97" s="38">
        <v>8454036</v>
      </c>
      <c r="AF97" s="38">
        <v>1524843</v>
      </c>
      <c r="AG97" s="38">
        <v>1524843</v>
      </c>
      <c r="AH97" s="38">
        <v>1178737</v>
      </c>
      <c r="AI97" s="38">
        <v>1196042</v>
      </c>
      <c r="AJ97" s="39">
        <v>4</v>
      </c>
      <c r="AK97" s="39">
        <v>4</v>
      </c>
    </row>
    <row r="98" spans="1:37" x14ac:dyDescent="0.3">
      <c r="A98" t="s">
        <v>202</v>
      </c>
      <c r="B98" t="s">
        <v>1517</v>
      </c>
      <c r="C98" s="37" t="s">
        <v>202</v>
      </c>
      <c r="D98" s="37" t="s">
        <v>201</v>
      </c>
      <c r="E98" s="38">
        <v>45268912</v>
      </c>
      <c r="F98" s="38">
        <v>45477121</v>
      </c>
      <c r="G98" s="39">
        <v>0.46</v>
      </c>
      <c r="H98" s="38">
        <v>21100471</v>
      </c>
      <c r="I98" s="38">
        <v>21468886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21100471</v>
      </c>
      <c r="Q98" s="38">
        <v>21468886</v>
      </c>
      <c r="R98" s="39">
        <v>1.75</v>
      </c>
      <c r="S98" s="38">
        <v>506806</v>
      </c>
      <c r="T98" s="38">
        <v>405064</v>
      </c>
      <c r="U98" s="38">
        <v>20593665</v>
      </c>
      <c r="V98" s="38">
        <v>21063822</v>
      </c>
      <c r="W98" s="38">
        <v>20593665</v>
      </c>
      <c r="X98" s="38">
        <v>21063822</v>
      </c>
      <c r="Y98" s="38">
        <v>0</v>
      </c>
      <c r="Z98" s="38">
        <v>0</v>
      </c>
      <c r="AA98" s="38">
        <v>1763</v>
      </c>
      <c r="AB98" s="38">
        <v>1800</v>
      </c>
      <c r="AC98" s="39">
        <v>2.1</v>
      </c>
      <c r="AD98" s="38">
        <v>0</v>
      </c>
      <c r="AE98" s="38">
        <v>530544</v>
      </c>
      <c r="AF98" s="38">
        <v>0</v>
      </c>
      <c r="AG98" s="38">
        <v>0</v>
      </c>
      <c r="AH98" s="38">
        <v>2341300</v>
      </c>
      <c r="AI98" s="38">
        <v>1810756</v>
      </c>
      <c r="AJ98" s="39">
        <v>5.17</v>
      </c>
      <c r="AK98" s="39">
        <v>3.98</v>
      </c>
    </row>
    <row r="99" spans="1:37" x14ac:dyDescent="0.3">
      <c r="A99" t="s">
        <v>204</v>
      </c>
      <c r="B99" t="s">
        <v>1518</v>
      </c>
      <c r="C99" s="37" t="s">
        <v>204</v>
      </c>
      <c r="D99" s="37" t="s">
        <v>203</v>
      </c>
      <c r="E99" s="38">
        <v>35782506</v>
      </c>
      <c r="F99" s="38">
        <v>37552000</v>
      </c>
      <c r="G99" s="39">
        <v>4.95</v>
      </c>
      <c r="H99" s="38">
        <v>21739827</v>
      </c>
      <c r="I99" s="38">
        <v>22302988</v>
      </c>
      <c r="J99" s="38">
        <v>0</v>
      </c>
      <c r="K99" s="38">
        <v>0</v>
      </c>
      <c r="L99" s="38">
        <v>0</v>
      </c>
      <c r="M99" s="38">
        <v>0</v>
      </c>
      <c r="N99" s="38">
        <v>0</v>
      </c>
      <c r="O99" s="38">
        <v>0</v>
      </c>
      <c r="P99" s="38">
        <v>21739827</v>
      </c>
      <c r="Q99" s="38">
        <v>22302988</v>
      </c>
      <c r="R99" s="39">
        <v>2.59</v>
      </c>
      <c r="S99" s="38">
        <v>263051</v>
      </c>
      <c r="T99" s="38">
        <v>360656</v>
      </c>
      <c r="U99" s="38">
        <v>21739827</v>
      </c>
      <c r="V99" s="38">
        <v>22302988</v>
      </c>
      <c r="W99" s="38">
        <v>21476776</v>
      </c>
      <c r="X99" s="38">
        <v>21942332</v>
      </c>
      <c r="Y99" s="38">
        <v>263051</v>
      </c>
      <c r="Z99" s="38">
        <v>360656</v>
      </c>
      <c r="AA99" s="38">
        <v>1869</v>
      </c>
      <c r="AB99" s="38">
        <v>1858</v>
      </c>
      <c r="AC99" s="39">
        <v>-0.59</v>
      </c>
      <c r="AD99" s="38">
        <v>1988586</v>
      </c>
      <c r="AE99" s="38">
        <v>1990000</v>
      </c>
      <c r="AF99" s="38">
        <v>674878</v>
      </c>
      <c r="AG99" s="38">
        <v>650000</v>
      </c>
      <c r="AH99" s="38">
        <v>1431957</v>
      </c>
      <c r="AI99" s="38">
        <v>1500880</v>
      </c>
      <c r="AJ99" s="39">
        <v>4</v>
      </c>
      <c r="AK99" s="39">
        <v>4</v>
      </c>
    </row>
    <row r="100" spans="1:37" x14ac:dyDescent="0.3">
      <c r="A100" t="s">
        <v>206</v>
      </c>
      <c r="B100" t="s">
        <v>1519</v>
      </c>
      <c r="C100" s="37" t="s">
        <v>206</v>
      </c>
      <c r="D100" s="37" t="s">
        <v>205</v>
      </c>
      <c r="E100" s="38">
        <v>12765996</v>
      </c>
      <c r="F100" s="38">
        <v>12674751</v>
      </c>
      <c r="G100" s="39">
        <v>-0.71</v>
      </c>
      <c r="H100" s="38">
        <v>8523344</v>
      </c>
      <c r="I100" s="38">
        <v>8523344</v>
      </c>
      <c r="J100" s="38">
        <v>0</v>
      </c>
      <c r="K100" s="38">
        <v>0</v>
      </c>
      <c r="L100" s="38">
        <v>0</v>
      </c>
      <c r="M100" s="38">
        <v>0</v>
      </c>
      <c r="N100" s="38">
        <v>0</v>
      </c>
      <c r="O100" s="38">
        <v>0</v>
      </c>
      <c r="P100" s="38">
        <v>8523344</v>
      </c>
      <c r="Q100" s="38">
        <v>8523344</v>
      </c>
      <c r="R100" s="39">
        <v>0</v>
      </c>
      <c r="S100" s="38">
        <v>522874</v>
      </c>
      <c r="T100" s="38">
        <v>438306</v>
      </c>
      <c r="U100" s="38">
        <v>8233595</v>
      </c>
      <c r="V100" s="38">
        <v>8171652</v>
      </c>
      <c r="W100" s="38">
        <v>8000470</v>
      </c>
      <c r="X100" s="38">
        <v>8085038</v>
      </c>
      <c r="Y100" s="38">
        <v>233125</v>
      </c>
      <c r="Z100" s="38">
        <v>86614</v>
      </c>
      <c r="AA100" s="38">
        <v>410</v>
      </c>
      <c r="AB100" s="38">
        <v>405</v>
      </c>
      <c r="AC100" s="39">
        <v>-1.22</v>
      </c>
      <c r="AD100" s="38">
        <v>1038136</v>
      </c>
      <c r="AE100" s="38">
        <v>1338136</v>
      </c>
      <c r="AF100" s="38">
        <v>331000</v>
      </c>
      <c r="AG100" s="38">
        <v>150000</v>
      </c>
      <c r="AH100" s="38">
        <v>510664</v>
      </c>
      <c r="AI100" s="38">
        <v>506900</v>
      </c>
      <c r="AJ100" s="39">
        <v>4</v>
      </c>
      <c r="AK100" s="39">
        <v>4</v>
      </c>
    </row>
    <row r="101" spans="1:37" x14ac:dyDescent="0.3">
      <c r="A101" t="s">
        <v>211</v>
      </c>
      <c r="B101" t="s">
        <v>1520</v>
      </c>
      <c r="C101" s="37" t="s">
        <v>211</v>
      </c>
      <c r="D101" s="37" t="s">
        <v>210</v>
      </c>
      <c r="E101" s="38">
        <v>14592158</v>
      </c>
      <c r="F101" s="38">
        <v>14850246</v>
      </c>
      <c r="G101" s="39">
        <v>1.77</v>
      </c>
      <c r="H101" s="38">
        <v>3582092</v>
      </c>
      <c r="I101" s="38">
        <v>3689555</v>
      </c>
      <c r="J101" s="38">
        <v>0</v>
      </c>
      <c r="K101" s="38">
        <v>0</v>
      </c>
      <c r="L101" s="38">
        <v>0</v>
      </c>
      <c r="M101" s="38">
        <v>0</v>
      </c>
      <c r="N101" s="38">
        <v>0</v>
      </c>
      <c r="O101" s="38">
        <v>0</v>
      </c>
      <c r="P101" s="38">
        <v>3582092</v>
      </c>
      <c r="Q101" s="38">
        <v>3689555</v>
      </c>
      <c r="R101" s="39">
        <v>3</v>
      </c>
      <c r="S101" s="38">
        <v>160138</v>
      </c>
      <c r="T101" s="38">
        <v>246947</v>
      </c>
      <c r="U101" s="38">
        <v>3421954</v>
      </c>
      <c r="V101" s="38">
        <v>3498502</v>
      </c>
      <c r="W101" s="38">
        <v>3421954</v>
      </c>
      <c r="X101" s="38">
        <v>3442608</v>
      </c>
      <c r="Y101" s="38">
        <v>0</v>
      </c>
      <c r="Z101" s="38">
        <v>55894</v>
      </c>
      <c r="AA101" s="38">
        <v>605</v>
      </c>
      <c r="AB101" s="38">
        <v>624</v>
      </c>
      <c r="AC101" s="39">
        <v>3.14</v>
      </c>
      <c r="AD101" s="38">
        <v>1389862</v>
      </c>
      <c r="AE101" s="38">
        <v>1265622</v>
      </c>
      <c r="AF101" s="38">
        <v>480000</v>
      </c>
      <c r="AG101" s="38">
        <v>480000</v>
      </c>
      <c r="AH101" s="38">
        <v>311035</v>
      </c>
      <c r="AI101" s="38">
        <v>445507</v>
      </c>
      <c r="AJ101" s="39">
        <v>2.13</v>
      </c>
      <c r="AK101" s="39">
        <v>3</v>
      </c>
    </row>
    <row r="102" spans="1:37" x14ac:dyDescent="0.3">
      <c r="A102" t="s">
        <v>213</v>
      </c>
      <c r="B102" t="s">
        <v>1521</v>
      </c>
      <c r="C102" s="37" t="s">
        <v>213</v>
      </c>
      <c r="D102" s="37" t="s">
        <v>212</v>
      </c>
      <c r="E102" s="38">
        <v>47504329</v>
      </c>
      <c r="F102" s="38">
        <v>49576887</v>
      </c>
      <c r="G102" s="39">
        <v>4.3600000000000003</v>
      </c>
      <c r="H102" s="38">
        <v>16631392</v>
      </c>
      <c r="I102" s="38">
        <v>17006932</v>
      </c>
      <c r="J102" s="38">
        <v>0</v>
      </c>
      <c r="K102" s="38">
        <v>0</v>
      </c>
      <c r="L102" s="38">
        <v>0</v>
      </c>
      <c r="M102" s="38">
        <v>0</v>
      </c>
      <c r="N102" s="38">
        <v>0</v>
      </c>
      <c r="O102" s="38">
        <v>0</v>
      </c>
      <c r="P102" s="38">
        <v>16631392</v>
      </c>
      <c r="Q102" s="38">
        <v>17006932</v>
      </c>
      <c r="R102" s="39">
        <v>2.2600000000000002</v>
      </c>
      <c r="S102" s="38">
        <v>1184208</v>
      </c>
      <c r="T102" s="38">
        <v>1230382</v>
      </c>
      <c r="U102" s="38">
        <v>16042227</v>
      </c>
      <c r="V102" s="38">
        <v>15776550</v>
      </c>
      <c r="W102" s="38">
        <v>15447184</v>
      </c>
      <c r="X102" s="38">
        <v>15776550</v>
      </c>
      <c r="Y102" s="38">
        <v>595043</v>
      </c>
      <c r="Z102" s="38">
        <v>0</v>
      </c>
      <c r="AA102" s="38">
        <v>2607</v>
      </c>
      <c r="AB102" s="38">
        <v>2600</v>
      </c>
      <c r="AC102" s="39">
        <v>-0.27</v>
      </c>
      <c r="AD102" s="38">
        <v>10412180</v>
      </c>
      <c r="AE102" s="38">
        <v>11000000</v>
      </c>
      <c r="AF102" s="38">
        <v>500000</v>
      </c>
      <c r="AG102" s="38">
        <v>500000</v>
      </c>
      <c r="AH102" s="38">
        <v>720230</v>
      </c>
      <c r="AI102" s="38">
        <v>1000000</v>
      </c>
      <c r="AJ102" s="39">
        <v>1.52</v>
      </c>
      <c r="AK102" s="39">
        <v>2.02</v>
      </c>
    </row>
    <row r="103" spans="1:37" x14ac:dyDescent="0.3">
      <c r="A103" t="s">
        <v>219</v>
      </c>
      <c r="B103" t="s">
        <v>1522</v>
      </c>
      <c r="C103" s="37" t="s">
        <v>219</v>
      </c>
      <c r="D103" s="37" t="s">
        <v>218</v>
      </c>
      <c r="E103" s="38">
        <v>12122760</v>
      </c>
      <c r="F103" s="38">
        <v>11699763</v>
      </c>
      <c r="G103" s="39">
        <v>-3.49</v>
      </c>
      <c r="H103" s="38">
        <v>2977225</v>
      </c>
      <c r="I103" s="38">
        <v>2996019</v>
      </c>
      <c r="J103" s="38">
        <v>0</v>
      </c>
      <c r="K103" s="38">
        <v>0</v>
      </c>
      <c r="L103" s="38">
        <v>0</v>
      </c>
      <c r="M103" s="38">
        <v>0</v>
      </c>
      <c r="N103" s="38">
        <v>0</v>
      </c>
      <c r="O103" s="38">
        <v>0</v>
      </c>
      <c r="P103" s="38">
        <v>2977225</v>
      </c>
      <c r="Q103" s="38">
        <v>2996019</v>
      </c>
      <c r="R103" s="39">
        <v>0.63</v>
      </c>
      <c r="S103" s="38">
        <v>42961</v>
      </c>
      <c r="T103" s="38">
        <v>0</v>
      </c>
      <c r="U103" s="38">
        <v>2969755</v>
      </c>
      <c r="V103" s="38">
        <v>2996019</v>
      </c>
      <c r="W103" s="38">
        <v>2934264</v>
      </c>
      <c r="X103" s="38">
        <v>2996019</v>
      </c>
      <c r="Y103" s="38">
        <v>35491</v>
      </c>
      <c r="Z103" s="38">
        <v>0</v>
      </c>
      <c r="AA103" s="38">
        <v>532</v>
      </c>
      <c r="AB103" s="38">
        <v>534</v>
      </c>
      <c r="AC103" s="39">
        <v>0.38</v>
      </c>
      <c r="AD103" s="38">
        <v>2161145</v>
      </c>
      <c r="AE103" s="38">
        <v>2326707</v>
      </c>
      <c r="AF103" s="38">
        <v>651677</v>
      </c>
      <c r="AG103" s="38">
        <v>631677</v>
      </c>
      <c r="AH103" s="38">
        <v>683748</v>
      </c>
      <c r="AI103" s="38">
        <v>467514</v>
      </c>
      <c r="AJ103" s="39">
        <v>5.64</v>
      </c>
      <c r="AK103" s="39">
        <v>4</v>
      </c>
    </row>
    <row r="104" spans="1:37" x14ac:dyDescent="0.3">
      <c r="A104" t="s">
        <v>215</v>
      </c>
      <c r="B104" t="s">
        <v>1523</v>
      </c>
      <c r="C104" s="37" t="s">
        <v>215</v>
      </c>
      <c r="D104" s="37" t="s">
        <v>214</v>
      </c>
      <c r="E104" s="38">
        <v>38739604</v>
      </c>
      <c r="F104" s="38">
        <v>39570810</v>
      </c>
      <c r="G104" s="39">
        <v>2.15</v>
      </c>
      <c r="H104" s="38">
        <v>15933460</v>
      </c>
      <c r="I104" s="38">
        <v>15933460</v>
      </c>
      <c r="J104" s="38">
        <v>0</v>
      </c>
      <c r="K104" s="38">
        <v>0</v>
      </c>
      <c r="L104" s="38">
        <v>0</v>
      </c>
      <c r="M104" s="38">
        <v>0</v>
      </c>
      <c r="N104" s="38">
        <v>0</v>
      </c>
      <c r="O104" s="38">
        <v>0</v>
      </c>
      <c r="P104" s="38">
        <v>15933460</v>
      </c>
      <c r="Q104" s="38">
        <v>15933460</v>
      </c>
      <c r="R104" s="39">
        <v>0</v>
      </c>
      <c r="S104" s="38">
        <v>0</v>
      </c>
      <c r="T104" s="38">
        <v>0</v>
      </c>
      <c r="U104" s="38">
        <v>15992597</v>
      </c>
      <c r="V104" s="38">
        <v>16214266</v>
      </c>
      <c r="W104" s="38">
        <v>15933460</v>
      </c>
      <c r="X104" s="38">
        <v>15933460</v>
      </c>
      <c r="Y104" s="38">
        <v>59137</v>
      </c>
      <c r="Z104" s="38">
        <v>280806</v>
      </c>
      <c r="AA104" s="38">
        <v>2059</v>
      </c>
      <c r="AB104" s="38">
        <v>2059</v>
      </c>
      <c r="AC104" s="39">
        <v>0</v>
      </c>
      <c r="AD104" s="38">
        <v>6790491</v>
      </c>
      <c r="AE104" s="38">
        <v>5593523</v>
      </c>
      <c r="AF104" s="38">
        <v>800000</v>
      </c>
      <c r="AG104" s="38">
        <v>720000</v>
      </c>
      <c r="AH104" s="38">
        <v>1544509</v>
      </c>
      <c r="AI104" s="38">
        <v>1582832</v>
      </c>
      <c r="AJ104" s="39">
        <v>3.99</v>
      </c>
      <c r="AK104" s="39">
        <v>4</v>
      </c>
    </row>
    <row r="105" spans="1:37" x14ac:dyDescent="0.3">
      <c r="A105" t="s">
        <v>217</v>
      </c>
      <c r="B105" t="s">
        <v>1524</v>
      </c>
      <c r="C105" s="37" t="s">
        <v>217</v>
      </c>
      <c r="D105" s="37" t="s">
        <v>216</v>
      </c>
      <c r="E105" s="38">
        <v>16913260</v>
      </c>
      <c r="F105" s="38">
        <v>16993277</v>
      </c>
      <c r="G105" s="39">
        <v>0.47000000000000003</v>
      </c>
      <c r="H105" s="38">
        <v>3849386</v>
      </c>
      <c r="I105" s="38">
        <v>3888400</v>
      </c>
      <c r="J105" s="38">
        <v>52000</v>
      </c>
      <c r="K105" s="38">
        <v>52000</v>
      </c>
      <c r="L105" s="38">
        <v>0</v>
      </c>
      <c r="M105" s="38">
        <v>0</v>
      </c>
      <c r="N105" s="38">
        <v>0</v>
      </c>
      <c r="O105" s="38">
        <v>0</v>
      </c>
      <c r="P105" s="38">
        <v>3901386</v>
      </c>
      <c r="Q105" s="38">
        <v>3940400</v>
      </c>
      <c r="R105" s="39">
        <v>1</v>
      </c>
      <c r="S105" s="38">
        <v>149390</v>
      </c>
      <c r="T105" s="38">
        <v>102306</v>
      </c>
      <c r="U105" s="38">
        <v>4050776</v>
      </c>
      <c r="V105" s="38">
        <v>4042706</v>
      </c>
      <c r="W105" s="38">
        <v>3699996</v>
      </c>
      <c r="X105" s="38">
        <v>3786094</v>
      </c>
      <c r="Y105" s="38">
        <v>350780</v>
      </c>
      <c r="Z105" s="38">
        <v>256612</v>
      </c>
      <c r="AA105" s="38">
        <v>734</v>
      </c>
      <c r="AB105" s="38">
        <v>728</v>
      </c>
      <c r="AC105" s="39">
        <v>-0.82000000000000006</v>
      </c>
      <c r="AD105" s="38">
        <v>5457276</v>
      </c>
      <c r="AE105" s="38">
        <v>5857276</v>
      </c>
      <c r="AF105" s="38">
        <v>1696441</v>
      </c>
      <c r="AG105" s="38">
        <v>941172</v>
      </c>
      <c r="AH105" s="38">
        <v>1241111</v>
      </c>
      <c r="AI105" s="38">
        <v>788370</v>
      </c>
      <c r="AJ105" s="39">
        <v>7.34</v>
      </c>
      <c r="AK105" s="39">
        <v>4.6399999999999997</v>
      </c>
    </row>
    <row r="106" spans="1:37" x14ac:dyDescent="0.3">
      <c r="A106" t="s">
        <v>222</v>
      </c>
      <c r="B106" t="s">
        <v>1525</v>
      </c>
      <c r="C106" s="37" t="s">
        <v>222</v>
      </c>
      <c r="D106" s="37" t="s">
        <v>221</v>
      </c>
      <c r="E106" s="38">
        <v>3898927</v>
      </c>
      <c r="F106" s="38">
        <v>3997472</v>
      </c>
      <c r="G106" s="39">
        <v>2.5300000000000002</v>
      </c>
      <c r="H106" s="38">
        <v>2787908</v>
      </c>
      <c r="I106" s="38">
        <v>2835474</v>
      </c>
      <c r="J106" s="38">
        <v>0</v>
      </c>
      <c r="K106" s="38">
        <v>0</v>
      </c>
      <c r="L106" s="38">
        <v>0</v>
      </c>
      <c r="M106" s="38">
        <v>0</v>
      </c>
      <c r="N106" s="38">
        <v>0</v>
      </c>
      <c r="O106" s="38">
        <v>0</v>
      </c>
      <c r="P106" s="38">
        <v>2787908</v>
      </c>
      <c r="Q106" s="38">
        <v>2835474</v>
      </c>
      <c r="R106" s="39">
        <v>1.71</v>
      </c>
      <c r="S106" s="38">
        <v>132532</v>
      </c>
      <c r="T106" s="38">
        <v>125091</v>
      </c>
      <c r="U106" s="38">
        <v>2655376</v>
      </c>
      <c r="V106" s="38">
        <v>2710383</v>
      </c>
      <c r="W106" s="38">
        <v>2655376</v>
      </c>
      <c r="X106" s="38">
        <v>2710383</v>
      </c>
      <c r="Y106" s="38">
        <v>0</v>
      </c>
      <c r="Z106" s="38">
        <v>0</v>
      </c>
      <c r="AA106" s="38">
        <v>110</v>
      </c>
      <c r="AB106" s="38">
        <v>103</v>
      </c>
      <c r="AC106" s="39">
        <v>-6.36</v>
      </c>
      <c r="AD106" s="38">
        <v>848707</v>
      </c>
      <c r="AE106" s="38">
        <v>788944</v>
      </c>
      <c r="AF106" s="38">
        <v>184672</v>
      </c>
      <c r="AG106" s="38">
        <v>218097</v>
      </c>
      <c r="AH106" s="38">
        <v>806523</v>
      </c>
      <c r="AI106" s="38">
        <v>801564</v>
      </c>
      <c r="AJ106" s="39">
        <v>20.69</v>
      </c>
      <c r="AK106" s="39">
        <v>20.05</v>
      </c>
    </row>
    <row r="107" spans="1:37" x14ac:dyDescent="0.3">
      <c r="A107" t="s">
        <v>228</v>
      </c>
      <c r="B107" t="s">
        <v>1526</v>
      </c>
      <c r="C107" s="37" t="s">
        <v>228</v>
      </c>
      <c r="D107" s="37" t="s">
        <v>227</v>
      </c>
      <c r="E107" s="38">
        <v>9860957</v>
      </c>
      <c r="F107" s="38">
        <v>9999506</v>
      </c>
      <c r="G107" s="39">
        <v>1.41</v>
      </c>
      <c r="H107" s="38">
        <v>7495565</v>
      </c>
      <c r="I107" s="38">
        <v>7651503</v>
      </c>
      <c r="J107" s="38">
        <v>0</v>
      </c>
      <c r="K107" s="38">
        <v>0</v>
      </c>
      <c r="L107" s="38">
        <v>0</v>
      </c>
      <c r="M107" s="38">
        <v>0</v>
      </c>
      <c r="N107" s="38">
        <v>0</v>
      </c>
      <c r="O107" s="38">
        <v>0</v>
      </c>
      <c r="P107" s="38">
        <v>7495565</v>
      </c>
      <c r="Q107" s="38">
        <v>7651503</v>
      </c>
      <c r="R107" s="39">
        <v>2.08</v>
      </c>
      <c r="S107" s="38">
        <v>613021</v>
      </c>
      <c r="T107" s="38">
        <v>691066</v>
      </c>
      <c r="U107" s="38">
        <v>6883497</v>
      </c>
      <c r="V107" s="38">
        <v>6998611</v>
      </c>
      <c r="W107" s="38">
        <v>6882544</v>
      </c>
      <c r="X107" s="38">
        <v>6960437</v>
      </c>
      <c r="Y107" s="38">
        <v>953</v>
      </c>
      <c r="Z107" s="38">
        <v>38174</v>
      </c>
      <c r="AA107" s="38">
        <v>285</v>
      </c>
      <c r="AB107" s="38">
        <v>275</v>
      </c>
      <c r="AC107" s="39">
        <v>-3.5100000000000002</v>
      </c>
      <c r="AD107" s="38">
        <v>4185873</v>
      </c>
      <c r="AE107" s="38">
        <v>3988873</v>
      </c>
      <c r="AF107" s="38">
        <v>522354</v>
      </c>
      <c r="AG107" s="38">
        <v>571973</v>
      </c>
      <c r="AH107" s="38">
        <v>703224</v>
      </c>
      <c r="AI107" s="38">
        <v>715000</v>
      </c>
      <c r="AJ107" s="39">
        <v>7.13</v>
      </c>
      <c r="AK107" s="39">
        <v>7.15</v>
      </c>
    </row>
    <row r="108" spans="1:37" x14ac:dyDescent="0.3">
      <c r="A108" t="s">
        <v>224</v>
      </c>
      <c r="B108" t="s">
        <v>1527</v>
      </c>
      <c r="C108" s="37" t="s">
        <v>224</v>
      </c>
      <c r="D108" s="37" t="s">
        <v>223</v>
      </c>
      <c r="E108" s="38">
        <v>8944872</v>
      </c>
      <c r="F108" s="38">
        <v>9014198</v>
      </c>
      <c r="G108" s="39">
        <v>0.78</v>
      </c>
      <c r="H108" s="38">
        <v>3009813</v>
      </c>
      <c r="I108" s="38">
        <v>3109286</v>
      </c>
      <c r="J108" s="38">
        <v>0</v>
      </c>
      <c r="K108" s="38">
        <v>0</v>
      </c>
      <c r="L108" s="38">
        <v>0</v>
      </c>
      <c r="M108" s="38">
        <v>0</v>
      </c>
      <c r="N108" s="38">
        <v>0</v>
      </c>
      <c r="O108" s="38">
        <v>0</v>
      </c>
      <c r="P108" s="38">
        <v>3009813</v>
      </c>
      <c r="Q108" s="38">
        <v>3109286</v>
      </c>
      <c r="R108" s="39">
        <v>3.3000000000000003</v>
      </c>
      <c r="S108" s="38">
        <v>134263</v>
      </c>
      <c r="T108" s="38">
        <v>168169</v>
      </c>
      <c r="U108" s="38">
        <v>2875984</v>
      </c>
      <c r="V108" s="38">
        <v>2941403</v>
      </c>
      <c r="W108" s="38">
        <v>2875550</v>
      </c>
      <c r="X108" s="38">
        <v>2941117</v>
      </c>
      <c r="Y108" s="38">
        <v>434</v>
      </c>
      <c r="Z108" s="38">
        <v>286</v>
      </c>
      <c r="AA108" s="38">
        <v>387</v>
      </c>
      <c r="AB108" s="38">
        <v>384</v>
      </c>
      <c r="AC108" s="39">
        <v>-0.78</v>
      </c>
      <c r="AD108" s="38">
        <v>1266958</v>
      </c>
      <c r="AE108" s="38">
        <v>1463669</v>
      </c>
      <c r="AF108" s="38">
        <v>322696</v>
      </c>
      <c r="AG108" s="38">
        <v>188428</v>
      </c>
      <c r="AH108" s="38">
        <v>362468</v>
      </c>
      <c r="AI108" s="38">
        <v>360568</v>
      </c>
      <c r="AJ108" s="39">
        <v>4.05</v>
      </c>
      <c r="AK108" s="39">
        <v>4</v>
      </c>
    </row>
    <row r="109" spans="1:37" x14ac:dyDescent="0.3">
      <c r="A109" t="s">
        <v>226</v>
      </c>
      <c r="B109" t="s">
        <v>1528</v>
      </c>
      <c r="C109" s="37" t="s">
        <v>226</v>
      </c>
      <c r="D109" s="37" t="s">
        <v>2173</v>
      </c>
      <c r="E109" s="38">
        <v>18705997</v>
      </c>
      <c r="F109" s="38">
        <v>19713649</v>
      </c>
      <c r="G109" s="39">
        <v>5.39</v>
      </c>
      <c r="H109" s="38">
        <v>8998325</v>
      </c>
      <c r="I109" s="38">
        <v>9144098</v>
      </c>
      <c r="J109" s="38">
        <v>0</v>
      </c>
      <c r="K109" s="38">
        <v>0</v>
      </c>
      <c r="L109" s="38">
        <v>0</v>
      </c>
      <c r="M109" s="38">
        <v>0</v>
      </c>
      <c r="N109" s="38">
        <v>0</v>
      </c>
      <c r="O109" s="38">
        <v>0</v>
      </c>
      <c r="P109" s="38">
        <v>8998325</v>
      </c>
      <c r="Q109" s="38">
        <v>9144098</v>
      </c>
      <c r="R109" s="39">
        <v>1.62</v>
      </c>
      <c r="S109" s="38">
        <v>0</v>
      </c>
      <c r="T109" s="38">
        <v>0</v>
      </c>
      <c r="U109" s="38">
        <v>8998325</v>
      </c>
      <c r="V109" s="38">
        <v>9144098</v>
      </c>
      <c r="W109" s="38">
        <v>8998325</v>
      </c>
      <c r="X109" s="38">
        <v>9144098</v>
      </c>
      <c r="Y109" s="38">
        <v>0</v>
      </c>
      <c r="Z109" s="38">
        <v>0</v>
      </c>
      <c r="AA109" s="38">
        <v>770</v>
      </c>
      <c r="AB109" s="38">
        <v>780</v>
      </c>
      <c r="AC109" s="39">
        <v>1.3</v>
      </c>
      <c r="AD109" s="38">
        <v>2493287</v>
      </c>
      <c r="AE109" s="38">
        <v>2493287</v>
      </c>
      <c r="AF109" s="38">
        <v>847590</v>
      </c>
      <c r="AG109" s="38">
        <v>676627</v>
      </c>
      <c r="AH109" s="38">
        <v>746767</v>
      </c>
      <c r="AI109" s="38">
        <v>786688</v>
      </c>
      <c r="AJ109" s="39">
        <v>3.99</v>
      </c>
      <c r="AK109" s="39">
        <v>3.99</v>
      </c>
    </row>
    <row r="110" spans="1:37" x14ac:dyDescent="0.3">
      <c r="A110" t="s">
        <v>230</v>
      </c>
      <c r="B110" t="s">
        <v>1529</v>
      </c>
      <c r="C110" s="37" t="s">
        <v>230</v>
      </c>
      <c r="D110" s="37" t="s">
        <v>229</v>
      </c>
      <c r="E110" s="38">
        <v>6642982</v>
      </c>
      <c r="F110" s="38">
        <v>6732448</v>
      </c>
      <c r="G110" s="39">
        <v>1.35</v>
      </c>
      <c r="H110" s="38">
        <v>2487135</v>
      </c>
      <c r="I110" s="38">
        <v>2541327</v>
      </c>
      <c r="J110" s="38">
        <v>0</v>
      </c>
      <c r="K110" s="38">
        <v>0</v>
      </c>
      <c r="L110" s="38">
        <v>0</v>
      </c>
      <c r="M110" s="38">
        <v>0</v>
      </c>
      <c r="N110" s="38">
        <v>0</v>
      </c>
      <c r="O110" s="38">
        <v>0</v>
      </c>
      <c r="P110" s="38">
        <v>2487135</v>
      </c>
      <c r="Q110" s="38">
        <v>2541327</v>
      </c>
      <c r="R110" s="39">
        <v>2.1800000000000002</v>
      </c>
      <c r="S110" s="38">
        <v>0</v>
      </c>
      <c r="T110" s="38">
        <v>0</v>
      </c>
      <c r="U110" s="38">
        <v>2487135</v>
      </c>
      <c r="V110" s="38">
        <v>2541327</v>
      </c>
      <c r="W110" s="38">
        <v>2487135</v>
      </c>
      <c r="X110" s="38">
        <v>2541327</v>
      </c>
      <c r="Y110" s="38">
        <v>0</v>
      </c>
      <c r="Z110" s="38">
        <v>0</v>
      </c>
      <c r="AA110" s="38">
        <v>295</v>
      </c>
      <c r="AB110" s="38">
        <v>290</v>
      </c>
      <c r="AC110" s="39">
        <v>-1.69</v>
      </c>
      <c r="AD110" s="38">
        <v>669052</v>
      </c>
      <c r="AE110" s="38">
        <v>550216</v>
      </c>
      <c r="AF110" s="38">
        <v>415000</v>
      </c>
      <c r="AG110" s="38">
        <v>380000</v>
      </c>
      <c r="AH110" s="38">
        <v>248301</v>
      </c>
      <c r="AI110" s="38">
        <v>233719</v>
      </c>
      <c r="AJ110" s="39">
        <v>3.74</v>
      </c>
      <c r="AK110" s="39">
        <v>3.47</v>
      </c>
    </row>
    <row r="111" spans="1:37" x14ac:dyDescent="0.3">
      <c r="A111" t="s">
        <v>232</v>
      </c>
      <c r="B111" t="s">
        <v>1530</v>
      </c>
      <c r="C111" s="37" t="s">
        <v>232</v>
      </c>
      <c r="D111" s="37" t="s">
        <v>231</v>
      </c>
      <c r="E111" s="38">
        <v>10307946</v>
      </c>
      <c r="F111" s="38">
        <v>10537072</v>
      </c>
      <c r="G111" s="39">
        <v>2.2200000000000002</v>
      </c>
      <c r="H111" s="38">
        <v>3862113</v>
      </c>
      <c r="I111" s="38">
        <v>3862113</v>
      </c>
      <c r="J111" s="38">
        <v>0</v>
      </c>
      <c r="K111" s="38">
        <v>0</v>
      </c>
      <c r="L111" s="38">
        <v>0</v>
      </c>
      <c r="M111" s="38">
        <v>0</v>
      </c>
      <c r="N111" s="38">
        <v>0</v>
      </c>
      <c r="O111" s="38">
        <v>0</v>
      </c>
      <c r="P111" s="38">
        <v>3862113</v>
      </c>
      <c r="Q111" s="38">
        <v>3862113</v>
      </c>
      <c r="R111" s="39">
        <v>0</v>
      </c>
      <c r="S111" s="38">
        <v>298047</v>
      </c>
      <c r="T111" s="38">
        <v>260561</v>
      </c>
      <c r="U111" s="38">
        <v>3564066</v>
      </c>
      <c r="V111" s="38">
        <v>3627050</v>
      </c>
      <c r="W111" s="38">
        <v>3564066</v>
      </c>
      <c r="X111" s="38">
        <v>3601552</v>
      </c>
      <c r="Y111" s="38">
        <v>0</v>
      </c>
      <c r="Z111" s="38">
        <v>25498</v>
      </c>
      <c r="AA111" s="38">
        <v>380</v>
      </c>
      <c r="AB111" s="38">
        <v>375</v>
      </c>
      <c r="AC111" s="39">
        <v>-1.32</v>
      </c>
      <c r="AD111" s="38">
        <v>4153083</v>
      </c>
      <c r="AE111" s="38">
        <v>4000000</v>
      </c>
      <c r="AF111" s="38">
        <v>792893</v>
      </c>
      <c r="AG111" s="38">
        <v>550000</v>
      </c>
      <c r="AH111" s="38">
        <v>401540</v>
      </c>
      <c r="AI111" s="38">
        <v>400000</v>
      </c>
      <c r="AJ111" s="39">
        <v>3.9</v>
      </c>
      <c r="AK111" s="39">
        <v>3.8000000000000003</v>
      </c>
    </row>
    <row r="112" spans="1:37" x14ac:dyDescent="0.3">
      <c r="A112" t="s">
        <v>234</v>
      </c>
      <c r="B112" t="s">
        <v>1531</v>
      </c>
      <c r="C112" s="37" t="s">
        <v>234</v>
      </c>
      <c r="D112" s="37" t="s">
        <v>233</v>
      </c>
      <c r="E112" s="38">
        <v>10842681</v>
      </c>
      <c r="F112" s="38">
        <v>11206301</v>
      </c>
      <c r="G112" s="39">
        <v>3.35</v>
      </c>
      <c r="H112" s="38">
        <v>7092449</v>
      </c>
      <c r="I112" s="38">
        <v>7221531</v>
      </c>
      <c r="J112" s="38">
        <v>0</v>
      </c>
      <c r="K112" s="38">
        <v>0</v>
      </c>
      <c r="L112" s="38">
        <v>0</v>
      </c>
      <c r="M112" s="38">
        <v>0</v>
      </c>
      <c r="N112" s="38">
        <v>0</v>
      </c>
      <c r="O112" s="38">
        <v>0</v>
      </c>
      <c r="P112" s="38">
        <v>7092449</v>
      </c>
      <c r="Q112" s="38">
        <v>7221531</v>
      </c>
      <c r="R112" s="39">
        <v>1.82</v>
      </c>
      <c r="S112" s="38">
        <v>382589</v>
      </c>
      <c r="T112" s="38">
        <v>371391</v>
      </c>
      <c r="U112" s="38">
        <v>6709860</v>
      </c>
      <c r="V112" s="38">
        <v>6850140</v>
      </c>
      <c r="W112" s="38">
        <v>6709860</v>
      </c>
      <c r="X112" s="38">
        <v>6850140</v>
      </c>
      <c r="Y112" s="38">
        <v>0</v>
      </c>
      <c r="Z112" s="38">
        <v>0</v>
      </c>
      <c r="AA112" s="38">
        <v>364</v>
      </c>
      <c r="AB112" s="38">
        <v>382</v>
      </c>
      <c r="AC112" s="39">
        <v>4.95</v>
      </c>
      <c r="AD112" s="38">
        <v>3184832</v>
      </c>
      <c r="AE112" s="38">
        <v>3487601</v>
      </c>
      <c r="AF112" s="38">
        <v>529556</v>
      </c>
      <c r="AG112" s="38">
        <v>588547</v>
      </c>
      <c r="AH112" s="38">
        <v>1042330</v>
      </c>
      <c r="AI112" s="38">
        <v>896504</v>
      </c>
      <c r="AJ112" s="39">
        <v>9.61</v>
      </c>
      <c r="AK112" s="39">
        <v>8</v>
      </c>
    </row>
    <row r="113" spans="1:37" x14ac:dyDescent="0.3">
      <c r="A113" t="s">
        <v>236</v>
      </c>
      <c r="B113" t="s">
        <v>1532</v>
      </c>
      <c r="C113" s="37" t="s">
        <v>236</v>
      </c>
      <c r="D113" s="37" t="s">
        <v>235</v>
      </c>
      <c r="E113" s="38">
        <v>10110967</v>
      </c>
      <c r="F113" s="38">
        <v>10014971</v>
      </c>
      <c r="G113" s="39">
        <v>-0.95000000000000007</v>
      </c>
      <c r="H113" s="38">
        <v>6212148</v>
      </c>
      <c r="I113" s="38">
        <v>6084327</v>
      </c>
      <c r="J113" s="38">
        <v>0</v>
      </c>
      <c r="K113" s="38">
        <v>0</v>
      </c>
      <c r="L113" s="38">
        <v>0</v>
      </c>
      <c r="M113" s="38">
        <v>0</v>
      </c>
      <c r="N113" s="38">
        <v>0</v>
      </c>
      <c r="O113" s="38">
        <v>0</v>
      </c>
      <c r="P113" s="38">
        <v>6212148</v>
      </c>
      <c r="Q113" s="38">
        <v>6084327</v>
      </c>
      <c r="R113" s="39">
        <v>-2.06</v>
      </c>
      <c r="S113" s="38">
        <v>283020</v>
      </c>
      <c r="T113" s="38">
        <v>33753</v>
      </c>
      <c r="U113" s="38">
        <v>5929496</v>
      </c>
      <c r="V113" s="38">
        <v>6052580</v>
      </c>
      <c r="W113" s="38">
        <v>5929128</v>
      </c>
      <c r="X113" s="38">
        <v>6050574</v>
      </c>
      <c r="Y113" s="38">
        <v>368</v>
      </c>
      <c r="Z113" s="38">
        <v>2006</v>
      </c>
      <c r="AA113" s="38">
        <v>350</v>
      </c>
      <c r="AB113" s="38">
        <v>331</v>
      </c>
      <c r="AC113" s="39">
        <v>-5.43</v>
      </c>
      <c r="AD113" s="38">
        <v>3422766</v>
      </c>
      <c r="AE113" s="38">
        <v>3750000</v>
      </c>
      <c r="AF113" s="38">
        <v>250000</v>
      </c>
      <c r="AG113" s="38">
        <v>250000</v>
      </c>
      <c r="AH113" s="38">
        <v>376535</v>
      </c>
      <c r="AI113" s="38">
        <v>399854</v>
      </c>
      <c r="AJ113" s="39">
        <v>3.72</v>
      </c>
      <c r="AK113" s="39">
        <v>3.99</v>
      </c>
    </row>
    <row r="114" spans="1:37" x14ac:dyDescent="0.3">
      <c r="A114" t="s">
        <v>238</v>
      </c>
      <c r="B114" t="s">
        <v>1533</v>
      </c>
      <c r="C114" s="37" t="s">
        <v>238</v>
      </c>
      <c r="D114" s="37" t="s">
        <v>237</v>
      </c>
      <c r="E114" s="38">
        <v>24777768</v>
      </c>
      <c r="F114" s="38">
        <v>25585252</v>
      </c>
      <c r="G114" s="39">
        <v>3.2600000000000002</v>
      </c>
      <c r="H114" s="38">
        <v>5516889</v>
      </c>
      <c r="I114" s="38">
        <v>5463825</v>
      </c>
      <c r="J114" s="38">
        <v>605940</v>
      </c>
      <c r="K114" s="38">
        <v>611425</v>
      </c>
      <c r="L114" s="38">
        <v>335135</v>
      </c>
      <c r="M114" s="38">
        <v>262636</v>
      </c>
      <c r="N114" s="38">
        <v>0</v>
      </c>
      <c r="O114" s="38">
        <v>0</v>
      </c>
      <c r="P114" s="38">
        <v>6457964</v>
      </c>
      <c r="Q114" s="38">
        <v>6337886</v>
      </c>
      <c r="R114" s="39">
        <v>-1.86</v>
      </c>
      <c r="S114" s="38">
        <v>0</v>
      </c>
      <c r="T114" s="38">
        <v>0</v>
      </c>
      <c r="U114" s="38">
        <v>6122829</v>
      </c>
      <c r="V114" s="38">
        <v>6075250</v>
      </c>
      <c r="W114" s="38">
        <v>5852024</v>
      </c>
      <c r="X114" s="38">
        <v>5726461</v>
      </c>
      <c r="Y114" s="38">
        <v>270805</v>
      </c>
      <c r="Z114" s="38">
        <v>348789</v>
      </c>
      <c r="AA114" s="38">
        <v>1164</v>
      </c>
      <c r="AB114" s="38">
        <v>1064</v>
      </c>
      <c r="AC114" s="39">
        <v>-8.59</v>
      </c>
      <c r="AD114" s="38">
        <v>4227611</v>
      </c>
      <c r="AE114" s="38">
        <v>4200434</v>
      </c>
      <c r="AF114" s="38">
        <v>390750</v>
      </c>
      <c r="AG114" s="38">
        <v>250000</v>
      </c>
      <c r="AH114" s="38">
        <v>1792620</v>
      </c>
      <c r="AI114" s="38">
        <v>1545677</v>
      </c>
      <c r="AJ114" s="39">
        <v>7.23</v>
      </c>
      <c r="AK114" s="39">
        <v>6.04</v>
      </c>
    </row>
    <row r="115" spans="1:37" x14ac:dyDescent="0.3">
      <c r="A115" t="s">
        <v>242</v>
      </c>
      <c r="B115" t="s">
        <v>1534</v>
      </c>
      <c r="C115" s="37" t="s">
        <v>242</v>
      </c>
      <c r="D115" s="37" t="s">
        <v>241</v>
      </c>
      <c r="E115" s="38">
        <v>9299898</v>
      </c>
      <c r="F115" s="38">
        <v>9021787</v>
      </c>
      <c r="G115" s="39">
        <v>-2.99</v>
      </c>
      <c r="H115" s="38">
        <v>3440010</v>
      </c>
      <c r="I115" s="38">
        <v>3449238</v>
      </c>
      <c r="J115" s="38">
        <v>0</v>
      </c>
      <c r="K115" s="38">
        <v>0</v>
      </c>
      <c r="L115" s="38">
        <v>0</v>
      </c>
      <c r="M115" s="38">
        <v>0</v>
      </c>
      <c r="N115" s="38">
        <v>0</v>
      </c>
      <c r="O115" s="38">
        <v>0</v>
      </c>
      <c r="P115" s="38">
        <v>3440010</v>
      </c>
      <c r="Q115" s="38">
        <v>3449238</v>
      </c>
      <c r="R115" s="39">
        <v>0.27</v>
      </c>
      <c r="S115" s="38">
        <v>49411</v>
      </c>
      <c r="T115" s="38">
        <v>0</v>
      </c>
      <c r="U115" s="38">
        <v>3390754</v>
      </c>
      <c r="V115" s="38">
        <v>3449419</v>
      </c>
      <c r="W115" s="38">
        <v>3390599</v>
      </c>
      <c r="X115" s="38">
        <v>3449238</v>
      </c>
      <c r="Y115" s="38">
        <v>155</v>
      </c>
      <c r="Z115" s="38">
        <v>181</v>
      </c>
      <c r="AA115" s="38">
        <v>332</v>
      </c>
      <c r="AB115" s="38">
        <v>330</v>
      </c>
      <c r="AC115" s="39">
        <v>-0.6</v>
      </c>
      <c r="AD115" s="38">
        <v>2529268</v>
      </c>
      <c r="AE115" s="38">
        <v>2531877</v>
      </c>
      <c r="AF115" s="38">
        <v>725870</v>
      </c>
      <c r="AG115" s="38">
        <v>295000</v>
      </c>
      <c r="AH115" s="38">
        <v>676074</v>
      </c>
      <c r="AI115" s="38">
        <v>360871</v>
      </c>
      <c r="AJ115" s="39">
        <v>7.2700000000000005</v>
      </c>
      <c r="AK115" s="39">
        <v>4</v>
      </c>
    </row>
    <row r="116" spans="1:37" x14ac:dyDescent="0.3">
      <c r="A116" t="s">
        <v>240</v>
      </c>
      <c r="B116" t="s">
        <v>1535</v>
      </c>
      <c r="C116" s="37" t="s">
        <v>240</v>
      </c>
      <c r="D116" s="37" t="s">
        <v>239</v>
      </c>
      <c r="E116" s="38">
        <v>8754181</v>
      </c>
      <c r="F116" s="38">
        <v>9030924</v>
      </c>
      <c r="G116" s="39">
        <v>3.16</v>
      </c>
      <c r="H116" s="38">
        <v>4263695</v>
      </c>
      <c r="I116" s="38">
        <v>4303305</v>
      </c>
      <c r="J116" s="38">
        <v>0</v>
      </c>
      <c r="K116" s="38">
        <v>0</v>
      </c>
      <c r="L116" s="38">
        <v>0</v>
      </c>
      <c r="M116" s="38">
        <v>0</v>
      </c>
      <c r="N116" s="38">
        <v>0</v>
      </c>
      <c r="O116" s="38">
        <v>0</v>
      </c>
      <c r="P116" s="38">
        <v>4263695</v>
      </c>
      <c r="Q116" s="38">
        <v>4303305</v>
      </c>
      <c r="R116" s="39">
        <v>0.93</v>
      </c>
      <c r="S116" s="38">
        <v>93016</v>
      </c>
      <c r="T116" s="38">
        <v>40364</v>
      </c>
      <c r="U116" s="38">
        <v>4211498</v>
      </c>
      <c r="V116" s="38">
        <v>4262941</v>
      </c>
      <c r="W116" s="38">
        <v>4170679</v>
      </c>
      <c r="X116" s="38">
        <v>4262941</v>
      </c>
      <c r="Y116" s="38">
        <v>40819</v>
      </c>
      <c r="Z116" s="38">
        <v>0</v>
      </c>
      <c r="AA116" s="38">
        <v>397</v>
      </c>
      <c r="AB116" s="38">
        <v>381</v>
      </c>
      <c r="AC116" s="39">
        <v>-4.03</v>
      </c>
      <c r="AD116" s="38">
        <v>1382812</v>
      </c>
      <c r="AE116" s="38">
        <v>1290812</v>
      </c>
      <c r="AF116" s="38">
        <v>188290</v>
      </c>
      <c r="AG116" s="38">
        <v>327801</v>
      </c>
      <c r="AH116" s="38">
        <v>346602</v>
      </c>
      <c r="AI116" s="38">
        <v>320000</v>
      </c>
      <c r="AJ116" s="39">
        <v>3.96</v>
      </c>
      <c r="AK116" s="39">
        <v>3.54</v>
      </c>
    </row>
    <row r="117" spans="1:37" x14ac:dyDescent="0.3">
      <c r="A117" t="s">
        <v>244</v>
      </c>
      <c r="B117" t="s">
        <v>1536</v>
      </c>
      <c r="C117" s="37" t="s">
        <v>244</v>
      </c>
      <c r="D117" s="37" t="s">
        <v>243</v>
      </c>
      <c r="E117" s="38">
        <v>20196292</v>
      </c>
      <c r="F117" s="38">
        <v>20970999</v>
      </c>
      <c r="G117" s="39">
        <v>3.84</v>
      </c>
      <c r="H117" s="38">
        <v>6695870</v>
      </c>
      <c r="I117" s="38">
        <v>6819359</v>
      </c>
      <c r="J117" s="38">
        <v>0</v>
      </c>
      <c r="K117" s="38">
        <v>0</v>
      </c>
      <c r="L117" s="38">
        <v>0</v>
      </c>
      <c r="M117" s="38">
        <v>0</v>
      </c>
      <c r="N117" s="38">
        <v>0</v>
      </c>
      <c r="O117" s="38">
        <v>0</v>
      </c>
      <c r="P117" s="38">
        <v>6695870</v>
      </c>
      <c r="Q117" s="38">
        <v>6819359</v>
      </c>
      <c r="R117" s="39">
        <v>1.84</v>
      </c>
      <c r="S117" s="38">
        <v>459776</v>
      </c>
      <c r="T117" s="38">
        <v>462310</v>
      </c>
      <c r="U117" s="38">
        <v>6236112</v>
      </c>
      <c r="V117" s="38">
        <v>6357049</v>
      </c>
      <c r="W117" s="38">
        <v>6236094</v>
      </c>
      <c r="X117" s="38">
        <v>6357049</v>
      </c>
      <c r="Y117" s="38">
        <v>18</v>
      </c>
      <c r="Z117" s="38">
        <v>0</v>
      </c>
      <c r="AA117" s="38">
        <v>1029</v>
      </c>
      <c r="AB117" s="38">
        <v>1027</v>
      </c>
      <c r="AC117" s="39">
        <v>-0.19</v>
      </c>
      <c r="AD117" s="38">
        <v>164363</v>
      </c>
      <c r="AE117" s="38">
        <v>164363</v>
      </c>
      <c r="AF117" s="38">
        <v>571835</v>
      </c>
      <c r="AG117" s="38">
        <v>567196</v>
      </c>
      <c r="AH117" s="38">
        <v>793625</v>
      </c>
      <c r="AI117" s="38">
        <v>598264</v>
      </c>
      <c r="AJ117" s="39">
        <v>3.93</v>
      </c>
      <c r="AK117" s="39">
        <v>2.85</v>
      </c>
    </row>
    <row r="118" spans="1:37" x14ac:dyDescent="0.3">
      <c r="A118" t="s">
        <v>249</v>
      </c>
      <c r="B118" t="s">
        <v>1537</v>
      </c>
      <c r="C118" s="37" t="s">
        <v>249</v>
      </c>
      <c r="D118" s="37" t="s">
        <v>248</v>
      </c>
      <c r="E118" s="38">
        <v>64625000</v>
      </c>
      <c r="F118" s="38">
        <v>66250000</v>
      </c>
      <c r="G118" s="39">
        <v>2.5100000000000002</v>
      </c>
      <c r="H118" s="38">
        <v>35374703</v>
      </c>
      <c r="I118" s="38">
        <v>36262918</v>
      </c>
      <c r="J118" s="38"/>
      <c r="K118" s="38"/>
      <c r="L118" s="38"/>
      <c r="M118" s="38"/>
      <c r="N118" s="38"/>
      <c r="O118" s="38"/>
      <c r="P118" s="38">
        <v>35374703</v>
      </c>
      <c r="Q118" s="38">
        <v>36262918</v>
      </c>
      <c r="R118" s="39">
        <v>2.5108762043882038</v>
      </c>
      <c r="S118" s="38">
        <v>62121</v>
      </c>
      <c r="T118" s="38">
        <v>212927</v>
      </c>
      <c r="U118" s="38">
        <v>35318735</v>
      </c>
      <c r="V118" s="38">
        <v>36134198</v>
      </c>
      <c r="W118" s="38">
        <v>35312582</v>
      </c>
      <c r="X118" s="38">
        <v>36049991</v>
      </c>
      <c r="Y118" s="38">
        <v>6153</v>
      </c>
      <c r="Z118" s="38">
        <v>84207</v>
      </c>
      <c r="AA118" s="38">
        <v>2979</v>
      </c>
      <c r="AB118" s="38">
        <v>3000</v>
      </c>
      <c r="AC118" s="39">
        <v>0.70000000000000007</v>
      </c>
      <c r="AD118" s="38">
        <v>3968621</v>
      </c>
      <c r="AE118" s="38">
        <v>3868621</v>
      </c>
      <c r="AF118" s="38">
        <v>4225269</v>
      </c>
      <c r="AG118" s="38">
        <v>4225269</v>
      </c>
      <c r="AH118" s="38">
        <v>2422526</v>
      </c>
      <c r="AI118" s="38">
        <v>2640000</v>
      </c>
      <c r="AJ118" s="39">
        <v>3.75</v>
      </c>
      <c r="AK118" s="39">
        <v>3.98</v>
      </c>
    </row>
    <row r="119" spans="1:37" x14ac:dyDescent="0.3">
      <c r="A119" t="s">
        <v>251</v>
      </c>
      <c r="B119" t="s">
        <v>1538</v>
      </c>
      <c r="C119" s="37" t="s">
        <v>251</v>
      </c>
      <c r="D119" s="37" t="s">
        <v>250</v>
      </c>
      <c r="E119" s="38">
        <v>30686858</v>
      </c>
      <c r="F119" s="38">
        <v>30061080</v>
      </c>
      <c r="G119" s="39">
        <v>-2.04</v>
      </c>
      <c r="H119" s="38">
        <v>18065209</v>
      </c>
      <c r="I119" s="38">
        <v>18081218</v>
      </c>
      <c r="J119" s="38">
        <v>0</v>
      </c>
      <c r="K119" s="38">
        <v>0</v>
      </c>
      <c r="L119" s="38">
        <v>0</v>
      </c>
      <c r="M119" s="38">
        <v>101138</v>
      </c>
      <c r="N119" s="38">
        <v>0</v>
      </c>
      <c r="O119" s="38">
        <v>0</v>
      </c>
      <c r="P119" s="38">
        <v>18065209</v>
      </c>
      <c r="Q119" s="38">
        <v>18182356</v>
      </c>
      <c r="R119" s="39">
        <v>0.65</v>
      </c>
      <c r="S119" s="38">
        <v>237746</v>
      </c>
      <c r="T119" s="38">
        <v>0</v>
      </c>
      <c r="U119" s="38">
        <v>17827463</v>
      </c>
      <c r="V119" s="38">
        <v>18182356</v>
      </c>
      <c r="W119" s="38">
        <v>17827463</v>
      </c>
      <c r="X119" s="38">
        <v>18182356</v>
      </c>
      <c r="Y119" s="38">
        <v>0</v>
      </c>
      <c r="Z119" s="38">
        <v>0</v>
      </c>
      <c r="AA119" s="38">
        <v>1423</v>
      </c>
      <c r="AB119" s="38">
        <v>1393</v>
      </c>
      <c r="AC119" s="39">
        <v>-2.11</v>
      </c>
      <c r="AD119" s="38">
        <v>4433475</v>
      </c>
      <c r="AE119" s="38">
        <v>4200000</v>
      </c>
      <c r="AF119" s="38">
        <v>1000000</v>
      </c>
      <c r="AG119" s="38">
        <v>800000</v>
      </c>
      <c r="AH119" s="38">
        <v>754389</v>
      </c>
      <c r="AI119" s="38">
        <v>1200000</v>
      </c>
      <c r="AJ119" s="39">
        <v>2.46</v>
      </c>
      <c r="AK119" s="39">
        <v>3.99</v>
      </c>
    </row>
    <row r="120" spans="1:37" x14ac:dyDescent="0.3">
      <c r="A120" t="s">
        <v>253</v>
      </c>
      <c r="B120" t="s">
        <v>1539</v>
      </c>
      <c r="C120" s="37" t="s">
        <v>253</v>
      </c>
      <c r="D120" s="37" t="s">
        <v>252</v>
      </c>
      <c r="E120" s="38">
        <v>87399907</v>
      </c>
      <c r="F120" s="38">
        <v>88531455</v>
      </c>
      <c r="G120" s="39">
        <v>1.29</v>
      </c>
      <c r="H120" s="38">
        <v>56815509</v>
      </c>
      <c r="I120" s="38">
        <v>57819270</v>
      </c>
      <c r="J120" s="38">
        <v>0</v>
      </c>
      <c r="K120" s="38">
        <v>0</v>
      </c>
      <c r="L120" s="38">
        <v>0</v>
      </c>
      <c r="M120" s="38">
        <v>0</v>
      </c>
      <c r="N120" s="38">
        <v>0</v>
      </c>
      <c r="O120" s="38">
        <v>0</v>
      </c>
      <c r="P120" s="38">
        <v>56815509</v>
      </c>
      <c r="Q120" s="38">
        <v>57819270</v>
      </c>
      <c r="R120" s="39">
        <v>1.77</v>
      </c>
      <c r="S120" s="38">
        <v>1560165</v>
      </c>
      <c r="T120" s="38">
        <v>1562590</v>
      </c>
      <c r="U120" s="38">
        <v>55255344</v>
      </c>
      <c r="V120" s="38">
        <v>56260404</v>
      </c>
      <c r="W120" s="38">
        <v>55255344</v>
      </c>
      <c r="X120" s="38">
        <v>56256680</v>
      </c>
      <c r="Y120" s="38">
        <v>0</v>
      </c>
      <c r="Z120" s="38">
        <v>3724</v>
      </c>
      <c r="AA120" s="38">
        <v>3608</v>
      </c>
      <c r="AB120" s="38">
        <v>3580</v>
      </c>
      <c r="AC120" s="39">
        <v>-0.78</v>
      </c>
      <c r="AD120" s="38">
        <v>8323922</v>
      </c>
      <c r="AE120" s="38">
        <v>9162515</v>
      </c>
      <c r="AF120" s="38">
        <v>3897033</v>
      </c>
      <c r="AG120" s="38">
        <v>1556000</v>
      </c>
      <c r="AH120" s="38">
        <v>3999294</v>
      </c>
      <c r="AI120" s="38">
        <v>3435371</v>
      </c>
      <c r="AJ120" s="39">
        <v>4.58</v>
      </c>
      <c r="AK120" s="39">
        <v>3.88</v>
      </c>
    </row>
    <row r="121" spans="1:37" x14ac:dyDescent="0.3">
      <c r="A121" t="s">
        <v>257</v>
      </c>
      <c r="B121" t="s">
        <v>1540</v>
      </c>
      <c r="C121" s="37" t="s">
        <v>257</v>
      </c>
      <c r="D121" s="37" t="s">
        <v>256</v>
      </c>
      <c r="E121" s="38">
        <v>21250158</v>
      </c>
      <c r="F121" s="38">
        <v>21382078</v>
      </c>
      <c r="G121" s="39">
        <v>0.62</v>
      </c>
      <c r="H121" s="38">
        <v>12727878</v>
      </c>
      <c r="I121" s="38">
        <v>12938714</v>
      </c>
      <c r="J121" s="38">
        <v>0</v>
      </c>
      <c r="K121" s="38">
        <v>0</v>
      </c>
      <c r="L121" s="38">
        <v>0</v>
      </c>
      <c r="M121" s="38">
        <v>0</v>
      </c>
      <c r="N121" s="38">
        <v>0</v>
      </c>
      <c r="O121" s="38">
        <v>0</v>
      </c>
      <c r="P121" s="38">
        <v>12727878</v>
      </c>
      <c r="Q121" s="38">
        <v>12938714</v>
      </c>
      <c r="R121" s="39">
        <v>1.6600000000000001</v>
      </c>
      <c r="S121" s="38">
        <v>700506</v>
      </c>
      <c r="T121" s="38">
        <v>685487</v>
      </c>
      <c r="U121" s="38">
        <v>11883447</v>
      </c>
      <c r="V121" s="38">
        <v>12253227</v>
      </c>
      <c r="W121" s="38">
        <v>12027372</v>
      </c>
      <c r="X121" s="38">
        <v>12253227</v>
      </c>
      <c r="Y121" s="38">
        <v>-143925</v>
      </c>
      <c r="Z121" s="38">
        <v>0</v>
      </c>
      <c r="AA121" s="38">
        <v>757</v>
      </c>
      <c r="AB121" s="38">
        <v>763</v>
      </c>
      <c r="AC121" s="39">
        <v>0.79</v>
      </c>
      <c r="AD121" s="38">
        <v>1878633</v>
      </c>
      <c r="AE121" s="38">
        <v>1500000</v>
      </c>
      <c r="AF121" s="38">
        <v>2100000</v>
      </c>
      <c r="AG121" s="38">
        <v>2100000</v>
      </c>
      <c r="AH121" s="38">
        <v>450954</v>
      </c>
      <c r="AI121" s="38">
        <v>300000</v>
      </c>
      <c r="AJ121" s="39">
        <v>2.12</v>
      </c>
      <c r="AK121" s="39">
        <v>1.4000000000000001</v>
      </c>
    </row>
    <row r="122" spans="1:37" x14ac:dyDescent="0.3">
      <c r="A122" t="s">
        <v>259</v>
      </c>
      <c r="B122" t="s">
        <v>1541</v>
      </c>
      <c r="C122" s="37" t="s">
        <v>259</v>
      </c>
      <c r="D122" s="37" t="s">
        <v>258</v>
      </c>
      <c r="E122" s="38">
        <v>37787367</v>
      </c>
      <c r="F122" s="38">
        <v>37404206</v>
      </c>
      <c r="G122" s="39">
        <v>-1.01</v>
      </c>
      <c r="H122" s="38">
        <v>29799211</v>
      </c>
      <c r="I122" s="38">
        <v>30088174</v>
      </c>
      <c r="J122" s="38">
        <v>0</v>
      </c>
      <c r="K122" s="38">
        <v>0</v>
      </c>
      <c r="L122" s="38">
        <v>0</v>
      </c>
      <c r="M122" s="38">
        <v>0</v>
      </c>
      <c r="N122" s="38">
        <v>0</v>
      </c>
      <c r="O122" s="38">
        <v>0</v>
      </c>
      <c r="P122" s="38">
        <v>29799211</v>
      </c>
      <c r="Q122" s="38">
        <v>30088174</v>
      </c>
      <c r="R122" s="39">
        <v>0.97</v>
      </c>
      <c r="S122" s="38">
        <v>2154707</v>
      </c>
      <c r="T122" s="38">
        <v>2130898</v>
      </c>
      <c r="U122" s="38">
        <v>27772655</v>
      </c>
      <c r="V122" s="38">
        <v>28331572</v>
      </c>
      <c r="W122" s="38">
        <v>27644504</v>
      </c>
      <c r="X122" s="38">
        <v>27957276</v>
      </c>
      <c r="Y122" s="38">
        <v>128151</v>
      </c>
      <c r="Z122" s="38">
        <v>374296</v>
      </c>
      <c r="AA122" s="38">
        <v>1213</v>
      </c>
      <c r="AB122" s="38">
        <v>1174</v>
      </c>
      <c r="AC122" s="39">
        <v>-3.22</v>
      </c>
      <c r="AD122" s="38">
        <v>7572387</v>
      </c>
      <c r="AE122" s="38">
        <v>7572387</v>
      </c>
      <c r="AF122" s="38">
        <v>1598000</v>
      </c>
      <c r="AG122" s="38">
        <v>859644</v>
      </c>
      <c r="AH122" s="38">
        <v>1511495</v>
      </c>
      <c r="AI122" s="38">
        <v>1496168</v>
      </c>
      <c r="AJ122" s="39">
        <v>4</v>
      </c>
      <c r="AK122" s="39">
        <v>4</v>
      </c>
    </row>
    <row r="123" spans="1:37" x14ac:dyDescent="0.3">
      <c r="A123" t="s">
        <v>261</v>
      </c>
      <c r="B123" t="s">
        <v>1542</v>
      </c>
      <c r="C123" s="37" t="s">
        <v>261</v>
      </c>
      <c r="D123" s="37" t="s">
        <v>260</v>
      </c>
      <c r="E123" s="38">
        <v>28517404</v>
      </c>
      <c r="F123" s="38">
        <v>29328656</v>
      </c>
      <c r="G123" s="39">
        <v>2.84</v>
      </c>
      <c r="H123" s="38">
        <v>21313734</v>
      </c>
      <c r="I123" s="38">
        <v>21612335</v>
      </c>
      <c r="J123" s="38">
        <v>0</v>
      </c>
      <c r="K123" s="38">
        <v>0</v>
      </c>
      <c r="L123" s="38">
        <v>0</v>
      </c>
      <c r="M123" s="38">
        <v>0</v>
      </c>
      <c r="N123" s="38">
        <v>0</v>
      </c>
      <c r="O123" s="38">
        <v>0</v>
      </c>
      <c r="P123" s="38">
        <v>21313734</v>
      </c>
      <c r="Q123" s="38">
        <v>21612335</v>
      </c>
      <c r="R123" s="39">
        <v>1.4000000000000001</v>
      </c>
      <c r="S123" s="38">
        <v>0</v>
      </c>
      <c r="T123" s="38">
        <v>0</v>
      </c>
      <c r="U123" s="38">
        <v>22059249</v>
      </c>
      <c r="V123" s="38">
        <v>22000735</v>
      </c>
      <c r="W123" s="38">
        <v>21313734</v>
      </c>
      <c r="X123" s="38">
        <v>21612335</v>
      </c>
      <c r="Y123" s="38">
        <v>745515</v>
      </c>
      <c r="Z123" s="38">
        <v>388400</v>
      </c>
      <c r="AA123" s="38">
        <v>922</v>
      </c>
      <c r="AB123" s="38">
        <v>905</v>
      </c>
      <c r="AC123" s="39">
        <v>-1.84</v>
      </c>
      <c r="AD123" s="38">
        <v>9606012</v>
      </c>
      <c r="AE123" s="38">
        <v>9118990</v>
      </c>
      <c r="AF123" s="38">
        <v>1256387</v>
      </c>
      <c r="AG123" s="38">
        <v>1391756</v>
      </c>
      <c r="AH123" s="38">
        <v>1147843</v>
      </c>
      <c r="AI123" s="38">
        <v>1174500</v>
      </c>
      <c r="AJ123" s="39">
        <v>4.03</v>
      </c>
      <c r="AK123" s="39">
        <v>4</v>
      </c>
    </row>
    <row r="124" spans="1:37" x14ac:dyDescent="0.3">
      <c r="A124" t="s">
        <v>263</v>
      </c>
      <c r="B124" t="s">
        <v>1543</v>
      </c>
      <c r="C124" s="37" t="s">
        <v>263</v>
      </c>
      <c r="D124" s="37" t="s">
        <v>262</v>
      </c>
      <c r="E124" s="38">
        <v>87341000</v>
      </c>
      <c r="F124" s="38">
        <v>88777761</v>
      </c>
      <c r="G124" s="39">
        <v>1.6500000000000001</v>
      </c>
      <c r="H124" s="38">
        <v>27294000</v>
      </c>
      <c r="I124" s="38">
        <v>27800000</v>
      </c>
      <c r="J124" s="38">
        <v>0</v>
      </c>
      <c r="K124" s="38">
        <v>0</v>
      </c>
      <c r="L124" s="38">
        <v>0</v>
      </c>
      <c r="M124" s="38">
        <v>0</v>
      </c>
      <c r="N124" s="38">
        <v>0</v>
      </c>
      <c r="O124" s="38">
        <v>0</v>
      </c>
      <c r="P124" s="38">
        <v>27294000</v>
      </c>
      <c r="Q124" s="38">
        <v>27800000</v>
      </c>
      <c r="R124" s="39">
        <v>1.85</v>
      </c>
      <c r="S124" s="38">
        <v>674992</v>
      </c>
      <c r="T124" s="38">
        <v>627400</v>
      </c>
      <c r="U124" s="38">
        <v>26619186</v>
      </c>
      <c r="V124" s="38">
        <v>27174817</v>
      </c>
      <c r="W124" s="38">
        <v>26619008</v>
      </c>
      <c r="X124" s="38">
        <v>27172600</v>
      </c>
      <c r="Y124" s="38">
        <v>178</v>
      </c>
      <c r="Z124" s="38">
        <v>2217</v>
      </c>
      <c r="AA124" s="38">
        <v>4341</v>
      </c>
      <c r="AB124" s="38">
        <v>4416</v>
      </c>
      <c r="AC124" s="39">
        <v>1.73</v>
      </c>
      <c r="AD124" s="38">
        <v>1003151</v>
      </c>
      <c r="AE124" s="38">
        <v>1003151</v>
      </c>
      <c r="AF124" s="38">
        <v>1595567</v>
      </c>
      <c r="AG124" s="38">
        <v>0</v>
      </c>
      <c r="AH124" s="38">
        <v>850375</v>
      </c>
      <c r="AI124" s="38">
        <v>1000000</v>
      </c>
      <c r="AJ124" s="39">
        <v>0.97</v>
      </c>
      <c r="AK124" s="39">
        <v>1.1300000000000001</v>
      </c>
    </row>
    <row r="125" spans="1:37" x14ac:dyDescent="0.3">
      <c r="A125" t="s">
        <v>247</v>
      </c>
      <c r="B125" t="s">
        <v>1544</v>
      </c>
      <c r="C125" s="37" t="s">
        <v>247</v>
      </c>
      <c r="D125" s="37" t="s">
        <v>246</v>
      </c>
      <c r="E125" s="38">
        <v>193518394</v>
      </c>
      <c r="F125" s="38">
        <v>196191000</v>
      </c>
      <c r="G125" s="39">
        <v>1.3800000000000001</v>
      </c>
      <c r="H125" s="38">
        <v>133454129</v>
      </c>
      <c r="I125" s="38">
        <v>136123212</v>
      </c>
      <c r="J125" s="38">
        <v>0</v>
      </c>
      <c r="K125" s="38">
        <v>0</v>
      </c>
      <c r="L125" s="38">
        <v>0</v>
      </c>
      <c r="M125" s="38">
        <v>0</v>
      </c>
      <c r="N125" s="38">
        <v>0</v>
      </c>
      <c r="O125" s="38">
        <v>0</v>
      </c>
      <c r="P125" s="38">
        <v>133454129</v>
      </c>
      <c r="Q125" s="38">
        <v>136123212</v>
      </c>
      <c r="R125" s="39">
        <v>2</v>
      </c>
      <c r="S125" s="38">
        <v>3422240</v>
      </c>
      <c r="T125" s="38">
        <v>4592317</v>
      </c>
      <c r="U125" s="38">
        <v>130322036</v>
      </c>
      <c r="V125" s="38">
        <v>132543734</v>
      </c>
      <c r="W125" s="38">
        <v>130031889</v>
      </c>
      <c r="X125" s="38">
        <v>131530895</v>
      </c>
      <c r="Y125" s="38">
        <v>290147</v>
      </c>
      <c r="Z125" s="38">
        <v>1012839</v>
      </c>
      <c r="AA125" s="38">
        <v>8606</v>
      </c>
      <c r="AB125" s="38">
        <v>8368</v>
      </c>
      <c r="AC125" s="39">
        <v>-2.77</v>
      </c>
      <c r="AD125" s="38">
        <v>6175576</v>
      </c>
      <c r="AE125" s="38">
        <v>6405000</v>
      </c>
      <c r="AF125" s="38">
        <v>4600000</v>
      </c>
      <c r="AG125" s="38">
        <v>3160000</v>
      </c>
      <c r="AH125" s="38">
        <v>7737465</v>
      </c>
      <c r="AI125" s="38">
        <v>7665355</v>
      </c>
      <c r="AJ125" s="39">
        <v>4</v>
      </c>
      <c r="AK125" s="39">
        <v>3.91</v>
      </c>
    </row>
    <row r="126" spans="1:37" x14ac:dyDescent="0.3">
      <c r="A126" t="s">
        <v>269</v>
      </c>
      <c r="B126" t="s">
        <v>1545</v>
      </c>
      <c r="C126" s="37" t="s">
        <v>269</v>
      </c>
      <c r="D126" s="37" t="s">
        <v>268</v>
      </c>
      <c r="E126" s="38">
        <v>42492582</v>
      </c>
      <c r="F126" s="38">
        <v>43434194</v>
      </c>
      <c r="G126" s="39">
        <v>2.2200000000000002</v>
      </c>
      <c r="H126" s="38">
        <v>27855954</v>
      </c>
      <c r="I126" s="38">
        <v>28247623</v>
      </c>
      <c r="J126" s="38">
        <v>0</v>
      </c>
      <c r="K126" s="38">
        <v>0</v>
      </c>
      <c r="L126" s="38">
        <v>0</v>
      </c>
      <c r="M126" s="38">
        <v>0</v>
      </c>
      <c r="N126" s="38">
        <v>0</v>
      </c>
      <c r="O126" s="38">
        <v>0</v>
      </c>
      <c r="P126" s="38">
        <v>27855954</v>
      </c>
      <c r="Q126" s="38">
        <v>28247623</v>
      </c>
      <c r="R126" s="39">
        <v>1.41</v>
      </c>
      <c r="S126" s="38">
        <v>0</v>
      </c>
      <c r="T126" s="38">
        <v>328449</v>
      </c>
      <c r="U126" s="38">
        <v>27858131</v>
      </c>
      <c r="V126" s="38">
        <v>27941408</v>
      </c>
      <c r="W126" s="38">
        <v>27855954</v>
      </c>
      <c r="X126" s="38">
        <v>27919174</v>
      </c>
      <c r="Y126" s="38">
        <v>2177</v>
      </c>
      <c r="Z126" s="38">
        <v>22234</v>
      </c>
      <c r="AA126" s="38">
        <v>1513</v>
      </c>
      <c r="AB126" s="38">
        <v>1498</v>
      </c>
      <c r="AC126" s="39">
        <v>-0.99</v>
      </c>
      <c r="AD126" s="38">
        <v>7425904</v>
      </c>
      <c r="AE126" s="38">
        <v>7300000</v>
      </c>
      <c r="AF126" s="38">
        <v>2854260</v>
      </c>
      <c r="AG126" s="38">
        <v>2180000</v>
      </c>
      <c r="AH126" s="38">
        <v>1675685</v>
      </c>
      <c r="AI126" s="38">
        <v>1737368</v>
      </c>
      <c r="AJ126" s="39">
        <v>3.94</v>
      </c>
      <c r="AK126" s="39">
        <v>4</v>
      </c>
    </row>
    <row r="127" spans="1:37" x14ac:dyDescent="0.3">
      <c r="A127" t="s">
        <v>265</v>
      </c>
      <c r="B127" t="s">
        <v>1546</v>
      </c>
      <c r="C127" s="37" t="s">
        <v>265</v>
      </c>
      <c r="D127" s="37" t="s">
        <v>264</v>
      </c>
      <c r="E127" s="38">
        <v>49809447</v>
      </c>
      <c r="F127" s="38">
        <v>50797627</v>
      </c>
      <c r="G127" s="39">
        <v>1.98</v>
      </c>
      <c r="H127" s="38">
        <v>31324293</v>
      </c>
      <c r="I127" s="38">
        <v>32058003</v>
      </c>
      <c r="J127" s="38">
        <v>0</v>
      </c>
      <c r="K127" s="38">
        <v>0</v>
      </c>
      <c r="L127" s="38">
        <v>0</v>
      </c>
      <c r="M127" s="38">
        <v>0</v>
      </c>
      <c r="N127" s="38">
        <v>0</v>
      </c>
      <c r="O127" s="38">
        <v>0</v>
      </c>
      <c r="P127" s="38">
        <v>31324293</v>
      </c>
      <c r="Q127" s="38">
        <v>32058003</v>
      </c>
      <c r="R127" s="39">
        <v>2.34</v>
      </c>
      <c r="S127" s="38">
        <v>144162</v>
      </c>
      <c r="T127" s="38">
        <v>286251</v>
      </c>
      <c r="U127" s="38">
        <v>31182561</v>
      </c>
      <c r="V127" s="38">
        <v>31771822</v>
      </c>
      <c r="W127" s="38">
        <v>31180131</v>
      </c>
      <c r="X127" s="38">
        <v>31771752</v>
      </c>
      <c r="Y127" s="38">
        <v>2430</v>
      </c>
      <c r="Z127" s="38">
        <v>70</v>
      </c>
      <c r="AA127" s="38">
        <v>1941</v>
      </c>
      <c r="AB127" s="38">
        <v>1911</v>
      </c>
      <c r="AC127" s="39">
        <v>-1.55</v>
      </c>
      <c r="AD127" s="38">
        <v>2890155</v>
      </c>
      <c r="AE127" s="38">
        <v>2850000</v>
      </c>
      <c r="AF127" s="38">
        <v>2951740</v>
      </c>
      <c r="AG127" s="38">
        <v>2750000</v>
      </c>
      <c r="AH127" s="38">
        <v>1987577</v>
      </c>
      <c r="AI127" s="38">
        <v>1950000</v>
      </c>
      <c r="AJ127" s="39">
        <v>3.99</v>
      </c>
      <c r="AK127" s="39">
        <v>3.84</v>
      </c>
    </row>
    <row r="128" spans="1:37" x14ac:dyDescent="0.3">
      <c r="A128" t="s">
        <v>267</v>
      </c>
      <c r="B128" t="s">
        <v>1547</v>
      </c>
      <c r="C128" s="37" t="s">
        <v>267</v>
      </c>
      <c r="D128" s="37" t="s">
        <v>266</v>
      </c>
      <c r="E128" s="38">
        <v>30851358</v>
      </c>
      <c r="F128" s="38">
        <v>31678665</v>
      </c>
      <c r="G128" s="39">
        <v>2.68</v>
      </c>
      <c r="H128" s="38">
        <v>25971740</v>
      </c>
      <c r="I128" s="38">
        <v>26534234</v>
      </c>
      <c r="J128" s="38">
        <v>0</v>
      </c>
      <c r="K128" s="38">
        <v>0</v>
      </c>
      <c r="L128" s="38">
        <v>0</v>
      </c>
      <c r="M128" s="38">
        <v>0</v>
      </c>
      <c r="N128" s="38">
        <v>0</v>
      </c>
      <c r="O128" s="38">
        <v>0</v>
      </c>
      <c r="P128" s="38">
        <v>25971740</v>
      </c>
      <c r="Q128" s="38">
        <v>26534234</v>
      </c>
      <c r="R128" s="39">
        <v>2.17</v>
      </c>
      <c r="S128" s="38">
        <v>1148451</v>
      </c>
      <c r="T128" s="38">
        <v>1148451</v>
      </c>
      <c r="U128" s="38">
        <v>24826065</v>
      </c>
      <c r="V128" s="38">
        <v>25385783</v>
      </c>
      <c r="W128" s="38">
        <v>24823289</v>
      </c>
      <c r="X128" s="38">
        <v>25385783</v>
      </c>
      <c r="Y128" s="38">
        <v>2776</v>
      </c>
      <c r="Z128" s="38">
        <v>0</v>
      </c>
      <c r="AA128" s="38">
        <v>1107</v>
      </c>
      <c r="AB128" s="38">
        <v>1108</v>
      </c>
      <c r="AC128" s="39">
        <v>0.09</v>
      </c>
      <c r="AD128" s="38">
        <v>2331537</v>
      </c>
      <c r="AE128" s="38">
        <v>2000000</v>
      </c>
      <c r="AF128" s="38">
        <v>1150000</v>
      </c>
      <c r="AG128" s="38">
        <v>1150000</v>
      </c>
      <c r="AH128" s="38">
        <v>1009341</v>
      </c>
      <c r="AI128" s="38">
        <v>950000</v>
      </c>
      <c r="AJ128" s="39">
        <v>3.27</v>
      </c>
      <c r="AK128" s="39">
        <v>3</v>
      </c>
    </row>
    <row r="129" spans="1:37" x14ac:dyDescent="0.3">
      <c r="A129" t="s">
        <v>271</v>
      </c>
      <c r="B129" t="s">
        <v>1548</v>
      </c>
      <c r="C129" s="37" t="s">
        <v>271</v>
      </c>
      <c r="D129" s="37" t="s">
        <v>270</v>
      </c>
      <c r="E129" s="38">
        <v>211876671</v>
      </c>
      <c r="F129" s="38">
        <v>214032128</v>
      </c>
      <c r="G129" s="39">
        <v>1.02</v>
      </c>
      <c r="H129" s="38">
        <v>148346390</v>
      </c>
      <c r="I129" s="38">
        <v>147500037</v>
      </c>
      <c r="J129" s="38">
        <v>0</v>
      </c>
      <c r="K129" s="38">
        <v>0</v>
      </c>
      <c r="L129" s="38">
        <v>0</v>
      </c>
      <c r="M129" s="38">
        <v>0</v>
      </c>
      <c r="N129" s="38">
        <v>0</v>
      </c>
      <c r="O129" s="38">
        <v>0</v>
      </c>
      <c r="P129" s="38">
        <v>148346390</v>
      </c>
      <c r="Q129" s="38">
        <v>147500037</v>
      </c>
      <c r="R129" s="39">
        <v>-0.57000000000000006</v>
      </c>
      <c r="S129" s="38">
        <v>4197714</v>
      </c>
      <c r="T129" s="38">
        <v>2712400</v>
      </c>
      <c r="U129" s="38">
        <v>144148676</v>
      </c>
      <c r="V129" s="38">
        <v>144787637</v>
      </c>
      <c r="W129" s="38">
        <v>144148676</v>
      </c>
      <c r="X129" s="38">
        <v>144787637</v>
      </c>
      <c r="Y129" s="38">
        <v>0</v>
      </c>
      <c r="Z129" s="38">
        <v>0</v>
      </c>
      <c r="AA129" s="38">
        <v>11467</v>
      </c>
      <c r="AB129" s="38">
        <v>11200</v>
      </c>
      <c r="AC129" s="39">
        <v>-2.33</v>
      </c>
      <c r="AD129" s="38">
        <v>84500</v>
      </c>
      <c r="AE129" s="38">
        <v>84500</v>
      </c>
      <c r="AF129" s="38">
        <v>4125989</v>
      </c>
      <c r="AG129" s="38">
        <v>3825000</v>
      </c>
      <c r="AH129" s="38">
        <v>8000000</v>
      </c>
      <c r="AI129" s="38">
        <v>7200000</v>
      </c>
      <c r="AJ129" s="39">
        <v>3.7800000000000002</v>
      </c>
      <c r="AK129" s="39">
        <v>3.36</v>
      </c>
    </row>
    <row r="130" spans="1:37" x14ac:dyDescent="0.3">
      <c r="A130" t="s">
        <v>255</v>
      </c>
      <c r="B130" t="s">
        <v>1549</v>
      </c>
      <c r="C130" s="37" t="s">
        <v>255</v>
      </c>
      <c r="D130" s="37" t="s">
        <v>254</v>
      </c>
      <c r="E130" s="38">
        <v>27756134</v>
      </c>
      <c r="F130" s="38">
        <v>28326445</v>
      </c>
      <c r="G130" s="39">
        <v>2.0499999999999998</v>
      </c>
      <c r="H130" s="38">
        <v>22756737</v>
      </c>
      <c r="I130" s="38">
        <v>23206485</v>
      </c>
      <c r="J130" s="38">
        <v>0</v>
      </c>
      <c r="K130" s="38">
        <v>0</v>
      </c>
      <c r="L130" s="38">
        <v>0</v>
      </c>
      <c r="M130" s="38">
        <v>0</v>
      </c>
      <c r="N130" s="38">
        <v>0</v>
      </c>
      <c r="O130" s="38">
        <v>0</v>
      </c>
      <c r="P130" s="38">
        <v>22756737</v>
      </c>
      <c r="Q130" s="38">
        <v>23206485</v>
      </c>
      <c r="R130" s="39">
        <v>1.98</v>
      </c>
      <c r="S130" s="38">
        <v>1478099</v>
      </c>
      <c r="T130" s="38">
        <v>1571261</v>
      </c>
      <c r="U130" s="38">
        <v>21084009</v>
      </c>
      <c r="V130" s="38">
        <v>21812980</v>
      </c>
      <c r="W130" s="38">
        <v>21278638</v>
      </c>
      <c r="X130" s="38">
        <v>21635224</v>
      </c>
      <c r="Y130" s="38">
        <v>-194629</v>
      </c>
      <c r="Z130" s="38">
        <v>177756</v>
      </c>
      <c r="AA130" s="38">
        <v>1004</v>
      </c>
      <c r="AB130" s="38">
        <v>973</v>
      </c>
      <c r="AC130" s="39">
        <v>-3.09</v>
      </c>
      <c r="AD130" s="38">
        <v>2237031</v>
      </c>
      <c r="AE130" s="38">
        <v>2328583</v>
      </c>
      <c r="AF130" s="38">
        <v>928869</v>
      </c>
      <c r="AG130" s="38">
        <v>790000</v>
      </c>
      <c r="AH130" s="38">
        <v>1110245</v>
      </c>
      <c r="AI130" s="38">
        <v>1133058</v>
      </c>
      <c r="AJ130" s="39">
        <v>4</v>
      </c>
      <c r="AK130" s="39">
        <v>4</v>
      </c>
    </row>
    <row r="131" spans="1:37" x14ac:dyDescent="0.3">
      <c r="A131" t="s">
        <v>276</v>
      </c>
      <c r="B131" t="s">
        <v>1550</v>
      </c>
      <c r="C131" s="37" t="s">
        <v>276</v>
      </c>
      <c r="D131" s="37" t="s">
        <v>275</v>
      </c>
      <c r="E131" s="38">
        <v>33256496</v>
      </c>
      <c r="F131" s="38">
        <v>33512705</v>
      </c>
      <c r="G131" s="39">
        <v>0.77</v>
      </c>
      <c r="H131" s="38">
        <v>14554604</v>
      </c>
      <c r="I131" s="38">
        <v>14554604</v>
      </c>
      <c r="J131" s="38">
        <v>0</v>
      </c>
      <c r="K131" s="38">
        <v>0</v>
      </c>
      <c r="L131" s="38">
        <v>0</v>
      </c>
      <c r="M131" s="38">
        <v>0</v>
      </c>
      <c r="N131" s="38">
        <v>0</v>
      </c>
      <c r="O131" s="38">
        <v>0</v>
      </c>
      <c r="P131" s="38">
        <v>14554604</v>
      </c>
      <c r="Q131" s="38">
        <v>14554604</v>
      </c>
      <c r="R131" s="39">
        <v>0</v>
      </c>
      <c r="S131" s="38">
        <v>0</v>
      </c>
      <c r="T131" s="38">
        <v>0</v>
      </c>
      <c r="U131" s="38">
        <v>14757991</v>
      </c>
      <c r="V131" s="38">
        <v>15028939</v>
      </c>
      <c r="W131" s="38">
        <v>14554604</v>
      </c>
      <c r="X131" s="38">
        <v>14554604</v>
      </c>
      <c r="Y131" s="38">
        <v>203387</v>
      </c>
      <c r="Z131" s="38">
        <v>474335</v>
      </c>
      <c r="AA131" s="38">
        <v>1739</v>
      </c>
      <c r="AB131" s="38">
        <v>1710</v>
      </c>
      <c r="AC131" s="39">
        <v>-1.67</v>
      </c>
      <c r="AD131" s="38">
        <v>7798147</v>
      </c>
      <c r="AE131" s="38">
        <v>7800000</v>
      </c>
      <c r="AF131" s="38">
        <v>3611869</v>
      </c>
      <c r="AG131" s="38">
        <v>3000000</v>
      </c>
      <c r="AH131" s="38">
        <v>1329648</v>
      </c>
      <c r="AI131" s="38">
        <v>1340508</v>
      </c>
      <c r="AJ131" s="39">
        <v>4</v>
      </c>
      <c r="AK131" s="39">
        <v>4</v>
      </c>
    </row>
    <row r="132" spans="1:37" x14ac:dyDescent="0.3">
      <c r="A132" t="s">
        <v>278</v>
      </c>
      <c r="B132" t="s">
        <v>1551</v>
      </c>
      <c r="C132" s="37" t="s">
        <v>278</v>
      </c>
      <c r="D132" s="37" t="s">
        <v>277</v>
      </c>
      <c r="E132" s="38">
        <v>50773367</v>
      </c>
      <c r="F132" s="38">
        <v>53627100</v>
      </c>
      <c r="G132" s="39">
        <v>5.62</v>
      </c>
      <c r="H132" s="38">
        <v>33234186</v>
      </c>
      <c r="I132" s="38">
        <v>34153763</v>
      </c>
      <c r="J132" s="38">
        <v>0</v>
      </c>
      <c r="K132" s="38">
        <v>0</v>
      </c>
      <c r="L132" s="38">
        <v>0</v>
      </c>
      <c r="M132" s="38">
        <v>0</v>
      </c>
      <c r="N132" s="38">
        <v>0</v>
      </c>
      <c r="O132" s="38">
        <v>0</v>
      </c>
      <c r="P132" s="38">
        <v>33234186</v>
      </c>
      <c r="Q132" s="38">
        <v>34153763</v>
      </c>
      <c r="R132" s="39">
        <v>2.77</v>
      </c>
      <c r="S132" s="38">
        <v>998907</v>
      </c>
      <c r="T132" s="38">
        <v>638206</v>
      </c>
      <c r="U132" s="38">
        <v>32235279</v>
      </c>
      <c r="V132" s="38">
        <v>33515557</v>
      </c>
      <c r="W132" s="38">
        <v>32235279</v>
      </c>
      <c r="X132" s="38">
        <v>33515557</v>
      </c>
      <c r="Y132" s="38">
        <v>0</v>
      </c>
      <c r="Z132" s="38">
        <v>0</v>
      </c>
      <c r="AA132" s="38">
        <v>2982</v>
      </c>
      <c r="AB132" s="38">
        <v>2985</v>
      </c>
      <c r="AC132" s="39">
        <v>0.1</v>
      </c>
      <c r="AD132" s="38">
        <v>5359895</v>
      </c>
      <c r="AE132" s="38">
        <v>4763050</v>
      </c>
      <c r="AF132" s="38">
        <v>1195408</v>
      </c>
      <c r="AG132" s="38">
        <v>600000</v>
      </c>
      <c r="AH132" s="38">
        <v>1617513</v>
      </c>
      <c r="AI132" s="38">
        <v>1617513</v>
      </c>
      <c r="AJ132" s="39">
        <v>3.19</v>
      </c>
      <c r="AK132" s="39">
        <v>3.02</v>
      </c>
    </row>
    <row r="133" spans="1:37" x14ac:dyDescent="0.3">
      <c r="A133" t="s">
        <v>328</v>
      </c>
      <c r="B133" t="s">
        <v>1552</v>
      </c>
      <c r="C133" s="37" t="s">
        <v>328</v>
      </c>
      <c r="D133" s="37" t="s">
        <v>327</v>
      </c>
      <c r="E133" s="38">
        <v>173956594</v>
      </c>
      <c r="F133" s="38">
        <v>178199516</v>
      </c>
      <c r="G133" s="39">
        <v>2.44</v>
      </c>
      <c r="H133" s="38">
        <v>113384600</v>
      </c>
      <c r="I133" s="38">
        <v>115922080</v>
      </c>
      <c r="J133" s="38">
        <v>0</v>
      </c>
      <c r="K133" s="38">
        <v>0</v>
      </c>
      <c r="L133" s="38">
        <v>0</v>
      </c>
      <c r="M133" s="38">
        <v>0</v>
      </c>
      <c r="N133" s="38">
        <v>0</v>
      </c>
      <c r="O133" s="38">
        <v>0</v>
      </c>
      <c r="P133" s="38">
        <v>113384600</v>
      </c>
      <c r="Q133" s="38">
        <v>115922080</v>
      </c>
      <c r="R133" s="39">
        <v>2.2400000000000002</v>
      </c>
      <c r="S133" s="38">
        <v>0</v>
      </c>
      <c r="T133" s="38">
        <v>0</v>
      </c>
      <c r="U133" s="38">
        <v>113488601</v>
      </c>
      <c r="V133" s="38">
        <v>116037080</v>
      </c>
      <c r="W133" s="38">
        <v>113384600</v>
      </c>
      <c r="X133" s="38">
        <v>115922080</v>
      </c>
      <c r="Y133" s="38">
        <v>104001</v>
      </c>
      <c r="Z133" s="38">
        <v>115000</v>
      </c>
      <c r="AA133" s="38">
        <v>10102</v>
      </c>
      <c r="AB133" s="38">
        <v>10087</v>
      </c>
      <c r="AC133" s="39">
        <v>-0.15</v>
      </c>
      <c r="AD133" s="38">
        <v>44632416</v>
      </c>
      <c r="AE133" s="38">
        <v>47632416</v>
      </c>
      <c r="AF133" s="38">
        <v>7632312</v>
      </c>
      <c r="AG133" s="38">
        <v>7632312</v>
      </c>
      <c r="AH133" s="38">
        <v>6958264</v>
      </c>
      <c r="AI133" s="38">
        <v>7127980</v>
      </c>
      <c r="AJ133" s="39">
        <v>4</v>
      </c>
      <c r="AK133" s="39">
        <v>4</v>
      </c>
    </row>
    <row r="134" spans="1:37" x14ac:dyDescent="0.3">
      <c r="A134" t="s">
        <v>322</v>
      </c>
      <c r="B134" t="s">
        <v>1553</v>
      </c>
      <c r="C134" s="37" t="s">
        <v>322</v>
      </c>
      <c r="D134" s="37" t="s">
        <v>321</v>
      </c>
      <c r="E134" s="38">
        <v>70268451</v>
      </c>
      <c r="F134" s="38">
        <v>71919666</v>
      </c>
      <c r="G134" s="39">
        <v>2.35</v>
      </c>
      <c r="H134" s="38">
        <v>41505052</v>
      </c>
      <c r="I134" s="38">
        <v>42968153</v>
      </c>
      <c r="J134" s="38">
        <v>0</v>
      </c>
      <c r="K134" s="38">
        <v>0</v>
      </c>
      <c r="L134" s="38">
        <v>0</v>
      </c>
      <c r="M134" s="38">
        <v>0</v>
      </c>
      <c r="N134" s="38">
        <v>0</v>
      </c>
      <c r="O134" s="38">
        <v>0</v>
      </c>
      <c r="P134" s="38">
        <v>41505052</v>
      </c>
      <c r="Q134" s="38">
        <v>42968153</v>
      </c>
      <c r="R134" s="39">
        <v>3.5300000000000002</v>
      </c>
      <c r="S134" s="38">
        <v>1254934</v>
      </c>
      <c r="T134" s="38">
        <v>1442057</v>
      </c>
      <c r="U134" s="38">
        <v>40256055</v>
      </c>
      <c r="V134" s="38">
        <v>41579506</v>
      </c>
      <c r="W134" s="38">
        <v>40250118</v>
      </c>
      <c r="X134" s="38">
        <v>41526096</v>
      </c>
      <c r="Y134" s="38">
        <v>5937</v>
      </c>
      <c r="Z134" s="38">
        <v>53410</v>
      </c>
      <c r="AA134" s="38">
        <v>3249</v>
      </c>
      <c r="AB134" s="38">
        <v>3200</v>
      </c>
      <c r="AC134" s="39">
        <v>-1.51</v>
      </c>
      <c r="AD134" s="38">
        <v>8444187</v>
      </c>
      <c r="AE134" s="38">
        <v>8450000</v>
      </c>
      <c r="AF134" s="38">
        <v>2620000</v>
      </c>
      <c r="AG134" s="38">
        <v>2420000</v>
      </c>
      <c r="AH134" s="38">
        <v>2528091</v>
      </c>
      <c r="AI134" s="38">
        <v>2589108</v>
      </c>
      <c r="AJ134" s="39">
        <v>3.6</v>
      </c>
      <c r="AK134" s="39">
        <v>3.6</v>
      </c>
    </row>
    <row r="135" spans="1:37" x14ac:dyDescent="0.3">
      <c r="A135" t="s">
        <v>294</v>
      </c>
      <c r="B135" t="s">
        <v>1554</v>
      </c>
      <c r="C135" s="37" t="s">
        <v>294</v>
      </c>
      <c r="D135" s="37" t="s">
        <v>293</v>
      </c>
      <c r="E135" s="38">
        <v>31075468</v>
      </c>
      <c r="F135" s="38">
        <v>30941070</v>
      </c>
      <c r="G135" s="39">
        <v>-0.43</v>
      </c>
      <c r="H135" s="38">
        <v>18490000</v>
      </c>
      <c r="I135" s="38">
        <v>18962486</v>
      </c>
      <c r="J135" s="38">
        <v>0</v>
      </c>
      <c r="K135" s="38">
        <v>0</v>
      </c>
      <c r="L135" s="38">
        <v>0</v>
      </c>
      <c r="M135" s="38">
        <v>0</v>
      </c>
      <c r="N135" s="38">
        <v>0</v>
      </c>
      <c r="O135" s="38">
        <v>0</v>
      </c>
      <c r="P135" s="38">
        <v>18490000</v>
      </c>
      <c r="Q135" s="38">
        <v>18962486</v>
      </c>
      <c r="R135" s="39">
        <v>2.56</v>
      </c>
      <c r="S135" s="38">
        <v>180000</v>
      </c>
      <c r="T135" s="38">
        <v>184900</v>
      </c>
      <c r="U135" s="38">
        <v>18310000</v>
      </c>
      <c r="V135" s="38">
        <v>18777586</v>
      </c>
      <c r="W135" s="38">
        <v>18310000</v>
      </c>
      <c r="X135" s="38">
        <v>18777586</v>
      </c>
      <c r="Y135" s="38">
        <v>0</v>
      </c>
      <c r="Z135" s="38">
        <v>0</v>
      </c>
      <c r="AA135" s="38">
        <v>1784</v>
      </c>
      <c r="AB135" s="38">
        <v>1750</v>
      </c>
      <c r="AC135" s="39">
        <v>-1.9100000000000001</v>
      </c>
      <c r="AD135" s="38">
        <v>1616277</v>
      </c>
      <c r="AE135" s="38">
        <v>960000</v>
      </c>
      <c r="AF135" s="38">
        <v>980000</v>
      </c>
      <c r="AG135" s="38">
        <v>336000</v>
      </c>
      <c r="AH135" s="38">
        <v>636277</v>
      </c>
      <c r="AI135" s="38">
        <v>624000</v>
      </c>
      <c r="AJ135" s="39">
        <v>2.0499999999999998</v>
      </c>
      <c r="AK135" s="39">
        <v>2.02</v>
      </c>
    </row>
    <row r="136" spans="1:37" x14ac:dyDescent="0.3">
      <c r="A136" t="s">
        <v>280</v>
      </c>
      <c r="B136" t="s">
        <v>1555</v>
      </c>
      <c r="I136" t="s">
        <v>2136</v>
      </c>
    </row>
    <row r="137" spans="1:37" x14ac:dyDescent="0.3">
      <c r="A137" t="s">
        <v>282</v>
      </c>
      <c r="B137" t="s">
        <v>1556</v>
      </c>
      <c r="C137" s="37" t="s">
        <v>282</v>
      </c>
      <c r="D137" s="37" t="s">
        <v>281</v>
      </c>
      <c r="E137" s="38">
        <v>40945433</v>
      </c>
      <c r="F137" s="38">
        <v>40115190</v>
      </c>
      <c r="G137" s="39">
        <v>-2.0300000000000002</v>
      </c>
      <c r="H137" s="38">
        <v>22814991</v>
      </c>
      <c r="I137" s="38">
        <v>23005936</v>
      </c>
      <c r="J137" s="38">
        <v>0</v>
      </c>
      <c r="K137" s="38">
        <v>0</v>
      </c>
      <c r="L137" s="38">
        <v>0</v>
      </c>
      <c r="M137" s="38">
        <v>0</v>
      </c>
      <c r="N137" s="38">
        <v>0</v>
      </c>
      <c r="O137" s="38">
        <v>40455</v>
      </c>
      <c r="P137" s="38">
        <v>22814991</v>
      </c>
      <c r="Q137" s="38">
        <v>22965481</v>
      </c>
      <c r="R137" s="39">
        <v>0.66</v>
      </c>
      <c r="S137" s="38">
        <v>789020</v>
      </c>
      <c r="T137" s="38">
        <v>443500</v>
      </c>
      <c r="U137" s="38">
        <v>22025971</v>
      </c>
      <c r="V137" s="38">
        <v>22562436</v>
      </c>
      <c r="W137" s="38">
        <v>22025971</v>
      </c>
      <c r="X137" s="38">
        <v>22562436</v>
      </c>
      <c r="Y137" s="38">
        <v>0</v>
      </c>
      <c r="Z137" s="38">
        <v>0</v>
      </c>
      <c r="AA137" s="38">
        <v>2265</v>
      </c>
      <c r="AB137" s="38">
        <v>2086</v>
      </c>
      <c r="AC137" s="39">
        <v>-7.9</v>
      </c>
      <c r="AD137" s="38">
        <v>3676973</v>
      </c>
      <c r="AE137" s="38">
        <v>3304879</v>
      </c>
      <c r="AF137" s="38">
        <v>1935000</v>
      </c>
      <c r="AG137" s="38">
        <v>911245</v>
      </c>
      <c r="AH137" s="38">
        <v>587327</v>
      </c>
      <c r="AI137" s="38">
        <v>923888</v>
      </c>
      <c r="AJ137" s="39">
        <v>1.43</v>
      </c>
      <c r="AK137" s="39">
        <v>2.3000000000000003</v>
      </c>
    </row>
    <row r="138" spans="1:37" x14ac:dyDescent="0.3">
      <c r="A138" t="s">
        <v>284</v>
      </c>
      <c r="B138" t="s">
        <v>1557</v>
      </c>
      <c r="C138" s="37" t="s">
        <v>284</v>
      </c>
      <c r="D138" s="37" t="s">
        <v>283</v>
      </c>
      <c r="E138" s="38">
        <v>38340159</v>
      </c>
      <c r="F138" s="38">
        <v>40962059</v>
      </c>
      <c r="G138" s="39">
        <v>6.84</v>
      </c>
      <c r="H138" s="38">
        <v>19371581</v>
      </c>
      <c r="I138" s="38">
        <v>19854462</v>
      </c>
      <c r="J138" s="38">
        <v>0</v>
      </c>
      <c r="K138" s="38">
        <v>0</v>
      </c>
      <c r="L138" s="38">
        <v>0</v>
      </c>
      <c r="M138" s="38">
        <v>0</v>
      </c>
      <c r="N138" s="38">
        <v>0</v>
      </c>
      <c r="O138" s="38">
        <v>0</v>
      </c>
      <c r="P138" s="38">
        <v>19371581</v>
      </c>
      <c r="Q138" s="38">
        <v>19854462</v>
      </c>
      <c r="R138" s="39">
        <v>2.4900000000000002</v>
      </c>
      <c r="S138" s="38">
        <v>683171</v>
      </c>
      <c r="T138" s="38">
        <v>676539</v>
      </c>
      <c r="U138" s="38">
        <v>18688410</v>
      </c>
      <c r="V138" s="38">
        <v>19177923</v>
      </c>
      <c r="W138" s="38">
        <v>18688410</v>
      </c>
      <c r="X138" s="38">
        <v>19177923</v>
      </c>
      <c r="Y138" s="38">
        <v>0</v>
      </c>
      <c r="Z138" s="38">
        <v>0</v>
      </c>
      <c r="AA138" s="38">
        <v>2192</v>
      </c>
      <c r="AB138" s="38">
        <v>2214</v>
      </c>
      <c r="AC138" s="39">
        <v>1</v>
      </c>
      <c r="AD138" s="38">
        <v>8494101</v>
      </c>
      <c r="AE138" s="38">
        <v>8022768</v>
      </c>
      <c r="AF138" s="38">
        <v>925000</v>
      </c>
      <c r="AG138" s="38">
        <v>1725000</v>
      </c>
      <c r="AH138" s="38">
        <v>1513537</v>
      </c>
      <c r="AI138" s="38">
        <v>1063537</v>
      </c>
      <c r="AJ138" s="39">
        <v>3.95</v>
      </c>
      <c r="AK138" s="39">
        <v>2.6</v>
      </c>
    </row>
    <row r="139" spans="1:37" x14ac:dyDescent="0.3">
      <c r="A139" t="s">
        <v>290</v>
      </c>
      <c r="B139" t="s">
        <v>1558</v>
      </c>
      <c r="C139" s="37" t="s">
        <v>290</v>
      </c>
      <c r="D139" s="37" t="s">
        <v>289</v>
      </c>
      <c r="E139" s="38">
        <v>30642841</v>
      </c>
      <c r="F139" s="38">
        <v>31028241</v>
      </c>
      <c r="G139" s="39">
        <v>1.26</v>
      </c>
      <c r="H139" s="38">
        <v>12278352</v>
      </c>
      <c r="I139" s="38">
        <v>12155568</v>
      </c>
      <c r="J139" s="38">
        <v>0</v>
      </c>
      <c r="K139" s="38">
        <v>0</v>
      </c>
      <c r="L139" s="38">
        <v>0</v>
      </c>
      <c r="M139" s="38">
        <v>0</v>
      </c>
      <c r="N139" s="38">
        <v>0</v>
      </c>
      <c r="O139" s="38">
        <v>0</v>
      </c>
      <c r="P139" s="38">
        <v>12278352</v>
      </c>
      <c r="Q139" s="38">
        <v>12155568</v>
      </c>
      <c r="R139" s="39">
        <v>-1</v>
      </c>
      <c r="S139" s="38">
        <v>0</v>
      </c>
      <c r="T139" s="38">
        <v>0</v>
      </c>
      <c r="U139" s="38">
        <v>12373867</v>
      </c>
      <c r="V139" s="38">
        <v>12486070</v>
      </c>
      <c r="W139" s="38">
        <v>12278352</v>
      </c>
      <c r="X139" s="38">
        <v>12155568</v>
      </c>
      <c r="Y139" s="38">
        <v>95515</v>
      </c>
      <c r="Z139" s="38">
        <v>330502</v>
      </c>
      <c r="AA139" s="38">
        <v>1342</v>
      </c>
      <c r="AB139" s="38">
        <v>1332</v>
      </c>
      <c r="AC139" s="39">
        <v>-0.75</v>
      </c>
      <c r="AD139" s="38">
        <v>4116787</v>
      </c>
      <c r="AE139" s="38">
        <v>5666787</v>
      </c>
      <c r="AF139" s="38">
        <v>3414052</v>
      </c>
      <c r="AG139" s="38">
        <v>3238087</v>
      </c>
      <c r="AH139" s="38">
        <v>5463995</v>
      </c>
      <c r="AI139" s="38">
        <v>3863997</v>
      </c>
      <c r="AJ139" s="39">
        <v>17.830000000000002</v>
      </c>
      <c r="AK139" s="39">
        <v>12.450000000000001</v>
      </c>
    </row>
    <row r="140" spans="1:37" x14ac:dyDescent="0.3">
      <c r="A140" t="s">
        <v>292</v>
      </c>
      <c r="B140" t="s">
        <v>1559</v>
      </c>
      <c r="C140" s="37" t="s">
        <v>292</v>
      </c>
      <c r="D140" s="37" t="s">
        <v>291</v>
      </c>
      <c r="E140" s="38">
        <v>40787247</v>
      </c>
      <c r="F140" s="38">
        <v>41225122</v>
      </c>
      <c r="G140" s="39">
        <v>1.07</v>
      </c>
      <c r="H140" s="38">
        <v>16754674</v>
      </c>
      <c r="I140" s="38">
        <v>17243582</v>
      </c>
      <c r="J140" s="38">
        <v>0</v>
      </c>
      <c r="K140" s="38">
        <v>0</v>
      </c>
      <c r="L140" s="38">
        <v>0</v>
      </c>
      <c r="M140" s="38">
        <v>0</v>
      </c>
      <c r="N140" s="38">
        <v>0</v>
      </c>
      <c r="O140" s="38">
        <v>0</v>
      </c>
      <c r="P140" s="38">
        <v>16754674</v>
      </c>
      <c r="Q140" s="38">
        <v>17243582</v>
      </c>
      <c r="R140" s="39">
        <v>2.92</v>
      </c>
      <c r="S140" s="38">
        <v>0</v>
      </c>
      <c r="T140" s="38">
        <v>215686</v>
      </c>
      <c r="U140" s="38">
        <v>16754674</v>
      </c>
      <c r="V140" s="38">
        <v>17027896</v>
      </c>
      <c r="W140" s="38">
        <v>16754674</v>
      </c>
      <c r="X140" s="38">
        <v>17027896</v>
      </c>
      <c r="Y140" s="38">
        <v>0</v>
      </c>
      <c r="Z140" s="38">
        <v>0</v>
      </c>
      <c r="AA140" s="38">
        <v>1813</v>
      </c>
      <c r="AB140" s="38">
        <v>1797</v>
      </c>
      <c r="AC140" s="39">
        <v>-0.88</v>
      </c>
      <c r="AD140" s="38">
        <v>7713198</v>
      </c>
      <c r="AE140" s="38">
        <v>7689063</v>
      </c>
      <c r="AF140" s="38">
        <v>2375000</v>
      </c>
      <c r="AG140" s="38">
        <v>2300000</v>
      </c>
      <c r="AH140" s="38">
        <v>1500706</v>
      </c>
      <c r="AI140" s="38">
        <v>1500706</v>
      </c>
      <c r="AJ140" s="39">
        <v>3.68</v>
      </c>
      <c r="AK140" s="39">
        <v>3.64</v>
      </c>
    </row>
    <row r="141" spans="1:37" x14ac:dyDescent="0.3">
      <c r="A141" t="s">
        <v>286</v>
      </c>
      <c r="B141" t="s">
        <v>1560</v>
      </c>
      <c r="C141" s="37" t="s">
        <v>286</v>
      </c>
      <c r="D141" s="37" t="s">
        <v>285</v>
      </c>
      <c r="E141" s="38">
        <v>33817515</v>
      </c>
      <c r="F141" s="38">
        <v>33155711</v>
      </c>
      <c r="G141" s="39">
        <v>-1.96</v>
      </c>
      <c r="H141" s="38">
        <v>15089534</v>
      </c>
      <c r="I141" s="38">
        <v>15232624</v>
      </c>
      <c r="J141" s="38">
        <v>0</v>
      </c>
      <c r="K141" s="38">
        <v>0</v>
      </c>
      <c r="L141" s="38">
        <v>0</v>
      </c>
      <c r="M141" s="38">
        <v>0</v>
      </c>
      <c r="N141" s="38">
        <v>0</v>
      </c>
      <c r="O141" s="38">
        <v>0</v>
      </c>
      <c r="P141" s="38">
        <v>15089534</v>
      </c>
      <c r="Q141" s="38">
        <v>15232624</v>
      </c>
      <c r="R141" s="39">
        <v>0.95000000000000007</v>
      </c>
      <c r="S141" s="38">
        <v>0</v>
      </c>
      <c r="T141" s="38">
        <v>178493</v>
      </c>
      <c r="U141" s="38">
        <v>15328983</v>
      </c>
      <c r="V141" s="38">
        <v>15475316</v>
      </c>
      <c r="W141" s="38">
        <v>15089534</v>
      </c>
      <c r="X141" s="38">
        <v>15054131</v>
      </c>
      <c r="Y141" s="38">
        <v>239449</v>
      </c>
      <c r="Z141" s="38">
        <v>421185</v>
      </c>
      <c r="AA141" s="38">
        <v>1371</v>
      </c>
      <c r="AB141" s="38">
        <v>1387</v>
      </c>
      <c r="AC141" s="39">
        <v>1.17</v>
      </c>
      <c r="AD141" s="38">
        <v>4822514</v>
      </c>
      <c r="AE141" s="38">
        <v>3587242</v>
      </c>
      <c r="AF141" s="38">
        <v>2450000</v>
      </c>
      <c r="AG141" s="38">
        <v>1800000</v>
      </c>
      <c r="AH141" s="38">
        <v>1290977</v>
      </c>
      <c r="AI141" s="38">
        <v>1305167</v>
      </c>
      <c r="AJ141" s="39">
        <v>3.8200000000000003</v>
      </c>
      <c r="AK141" s="39">
        <v>3.94</v>
      </c>
    </row>
    <row r="142" spans="1:37" x14ac:dyDescent="0.3">
      <c r="A142" t="s">
        <v>288</v>
      </c>
      <c r="B142" t="s">
        <v>1561</v>
      </c>
      <c r="C142" s="37" t="s">
        <v>288</v>
      </c>
      <c r="D142" s="37" t="s">
        <v>287</v>
      </c>
      <c r="E142" s="38">
        <v>72591945</v>
      </c>
      <c r="F142" s="38">
        <v>75392337</v>
      </c>
      <c r="G142" s="39">
        <v>3.86</v>
      </c>
      <c r="H142" s="38">
        <v>42439977</v>
      </c>
      <c r="I142" s="38">
        <v>44068450</v>
      </c>
      <c r="J142" s="38">
        <v>0</v>
      </c>
      <c r="K142" s="38">
        <v>0</v>
      </c>
      <c r="L142" s="38">
        <v>0</v>
      </c>
      <c r="M142" s="38">
        <v>0</v>
      </c>
      <c r="N142" s="38">
        <v>0</v>
      </c>
      <c r="O142" s="38">
        <v>0</v>
      </c>
      <c r="P142" s="38">
        <v>42439977</v>
      </c>
      <c r="Q142" s="38">
        <v>44068450</v>
      </c>
      <c r="R142" s="39">
        <v>3.84</v>
      </c>
      <c r="S142" s="38">
        <v>1211294</v>
      </c>
      <c r="T142" s="38">
        <v>1948205</v>
      </c>
      <c r="U142" s="38">
        <v>41228683</v>
      </c>
      <c r="V142" s="38">
        <v>42520245</v>
      </c>
      <c r="W142" s="38">
        <v>41228683</v>
      </c>
      <c r="X142" s="38">
        <v>42120245</v>
      </c>
      <c r="Y142" s="38">
        <v>0</v>
      </c>
      <c r="Z142" s="38">
        <v>400000</v>
      </c>
      <c r="AA142" s="38">
        <v>4690</v>
      </c>
      <c r="AB142" s="38">
        <v>4610</v>
      </c>
      <c r="AC142" s="39">
        <v>-1.71</v>
      </c>
      <c r="AD142" s="38">
        <v>1318526</v>
      </c>
      <c r="AE142" s="38">
        <v>1319845</v>
      </c>
      <c r="AF142" s="38">
        <v>1850000</v>
      </c>
      <c r="AG142" s="38">
        <v>1850000</v>
      </c>
      <c r="AH142" s="38">
        <v>2920877</v>
      </c>
      <c r="AI142" s="38">
        <v>3000000</v>
      </c>
      <c r="AJ142" s="39">
        <v>4.0200000000000005</v>
      </c>
      <c r="AK142" s="39">
        <v>3.98</v>
      </c>
    </row>
    <row r="143" spans="1:37" x14ac:dyDescent="0.3">
      <c r="A143" t="s">
        <v>320</v>
      </c>
      <c r="B143" t="s">
        <v>1562</v>
      </c>
      <c r="C143" s="37" t="s">
        <v>320</v>
      </c>
      <c r="D143" s="37" t="s">
        <v>319</v>
      </c>
      <c r="E143" s="38">
        <v>36135708</v>
      </c>
      <c r="F143" s="38">
        <v>36344501</v>
      </c>
      <c r="G143" s="39">
        <v>0.57999999999999996</v>
      </c>
      <c r="H143" s="38">
        <v>15151909</v>
      </c>
      <c r="I143" s="38">
        <v>15378653</v>
      </c>
      <c r="J143" s="38">
        <v>0</v>
      </c>
      <c r="K143" s="38">
        <v>0</v>
      </c>
      <c r="L143" s="38">
        <v>0</v>
      </c>
      <c r="M143" s="38">
        <v>0</v>
      </c>
      <c r="N143" s="38">
        <v>0</v>
      </c>
      <c r="O143" s="38">
        <v>0</v>
      </c>
      <c r="P143" s="38">
        <v>15151909</v>
      </c>
      <c r="Q143" s="38">
        <v>15378653</v>
      </c>
      <c r="R143" s="39">
        <v>1.5</v>
      </c>
      <c r="S143" s="38">
        <v>594371</v>
      </c>
      <c r="T143" s="38">
        <v>541800</v>
      </c>
      <c r="U143" s="38">
        <v>14610109</v>
      </c>
      <c r="V143" s="38">
        <v>14836853</v>
      </c>
      <c r="W143" s="38">
        <v>14557538</v>
      </c>
      <c r="X143" s="38">
        <v>14836853</v>
      </c>
      <c r="Y143" s="38">
        <v>52571</v>
      </c>
      <c r="Z143" s="38">
        <v>0</v>
      </c>
      <c r="AA143" s="38">
        <v>1770</v>
      </c>
      <c r="AB143" s="38">
        <v>1738</v>
      </c>
      <c r="AC143" s="39">
        <v>-1.81</v>
      </c>
      <c r="AD143" s="38">
        <v>2960077</v>
      </c>
      <c r="AE143" s="38">
        <v>2500000</v>
      </c>
      <c r="AF143" s="38">
        <v>1066084</v>
      </c>
      <c r="AG143" s="38">
        <v>500000</v>
      </c>
      <c r="AH143" s="38">
        <v>978844</v>
      </c>
      <c r="AI143" s="38">
        <v>1453780</v>
      </c>
      <c r="AJ143" s="39">
        <v>2.71</v>
      </c>
      <c r="AK143" s="39">
        <v>4</v>
      </c>
    </row>
    <row r="144" spans="1:37" x14ac:dyDescent="0.3">
      <c r="A144" t="s">
        <v>296</v>
      </c>
      <c r="B144" t="s">
        <v>1563</v>
      </c>
      <c r="C144" s="37" t="s">
        <v>296</v>
      </c>
      <c r="D144" s="37" t="s">
        <v>295</v>
      </c>
      <c r="E144" s="38">
        <v>26396480</v>
      </c>
      <c r="F144" s="38">
        <v>26994111</v>
      </c>
      <c r="G144" s="39">
        <v>2.2600000000000002</v>
      </c>
      <c r="H144" s="38">
        <v>13276679</v>
      </c>
      <c r="I144" s="38">
        <v>13571363</v>
      </c>
      <c r="J144" s="38">
        <v>0</v>
      </c>
      <c r="K144" s="38">
        <v>0</v>
      </c>
      <c r="L144" s="38">
        <v>0</v>
      </c>
      <c r="M144" s="38">
        <v>0</v>
      </c>
      <c r="N144" s="38">
        <v>0</v>
      </c>
      <c r="O144" s="38">
        <v>0</v>
      </c>
      <c r="P144" s="38">
        <v>13276679</v>
      </c>
      <c r="Q144" s="38">
        <v>13571363</v>
      </c>
      <c r="R144" s="39">
        <v>2.2200000000000002</v>
      </c>
      <c r="S144" s="38">
        <v>0</v>
      </c>
      <c r="T144" s="38">
        <v>0</v>
      </c>
      <c r="U144" s="38">
        <v>13276679</v>
      </c>
      <c r="V144" s="38">
        <v>13571363</v>
      </c>
      <c r="W144" s="38">
        <v>13276679</v>
      </c>
      <c r="X144" s="38">
        <v>13571363</v>
      </c>
      <c r="Y144" s="38">
        <v>0</v>
      </c>
      <c r="Z144" s="38">
        <v>0</v>
      </c>
      <c r="AA144" s="38">
        <v>1526</v>
      </c>
      <c r="AB144" s="38">
        <v>1437</v>
      </c>
      <c r="AC144" s="39">
        <v>-5.83</v>
      </c>
      <c r="AD144" s="38">
        <v>5800054</v>
      </c>
      <c r="AE144" s="38">
        <v>5750054</v>
      </c>
      <c r="AF144" s="38">
        <v>550000</v>
      </c>
      <c r="AG144" s="38">
        <v>300000</v>
      </c>
      <c r="AH144" s="38">
        <v>1055859</v>
      </c>
      <c r="AI144" s="38">
        <v>1080000</v>
      </c>
      <c r="AJ144" s="39">
        <v>4</v>
      </c>
      <c r="AK144" s="39">
        <v>4</v>
      </c>
    </row>
    <row r="145" spans="1:37" x14ac:dyDescent="0.3">
      <c r="A145" t="s">
        <v>308</v>
      </c>
      <c r="B145" t="s">
        <v>1564</v>
      </c>
      <c r="C145" s="37" t="s">
        <v>308</v>
      </c>
      <c r="D145" s="37" t="s">
        <v>307</v>
      </c>
      <c r="E145" s="38">
        <v>44955910</v>
      </c>
      <c r="F145" s="38">
        <v>46648435</v>
      </c>
      <c r="G145" s="39">
        <v>3.7600000000000002</v>
      </c>
      <c r="H145" s="38">
        <v>26923682</v>
      </c>
      <c r="I145" s="38">
        <v>27842604</v>
      </c>
      <c r="J145" s="38">
        <v>0</v>
      </c>
      <c r="K145" s="38">
        <v>0</v>
      </c>
      <c r="L145" s="38">
        <v>0</v>
      </c>
      <c r="M145" s="38">
        <v>0</v>
      </c>
      <c r="N145" s="38">
        <v>0</v>
      </c>
      <c r="O145" s="38">
        <v>0</v>
      </c>
      <c r="P145" s="38">
        <v>26923682</v>
      </c>
      <c r="Q145" s="38">
        <v>27842604</v>
      </c>
      <c r="R145" s="39">
        <v>3.41</v>
      </c>
      <c r="S145" s="38">
        <v>39214</v>
      </c>
      <c r="T145" s="38">
        <v>126461</v>
      </c>
      <c r="U145" s="38">
        <v>26884468</v>
      </c>
      <c r="V145" s="38">
        <v>27716143</v>
      </c>
      <c r="W145" s="38">
        <v>26884468</v>
      </c>
      <c r="X145" s="38">
        <v>27716143</v>
      </c>
      <c r="Y145" s="38">
        <v>0</v>
      </c>
      <c r="Z145" s="38">
        <v>0</v>
      </c>
      <c r="AA145" s="38">
        <v>2336</v>
      </c>
      <c r="AB145" s="38">
        <v>2254</v>
      </c>
      <c r="AC145" s="39">
        <v>-3.5100000000000002</v>
      </c>
      <c r="AD145" s="38">
        <v>11400904</v>
      </c>
      <c r="AE145" s="38">
        <v>11778780</v>
      </c>
      <c r="AF145" s="38">
        <v>1933393</v>
      </c>
      <c r="AG145" s="38">
        <v>1773612</v>
      </c>
      <c r="AH145" s="38">
        <v>1788507</v>
      </c>
      <c r="AI145" s="38">
        <v>1865937</v>
      </c>
      <c r="AJ145" s="39">
        <v>3.98</v>
      </c>
      <c r="AK145" s="39">
        <v>4</v>
      </c>
    </row>
    <row r="146" spans="1:37" x14ac:dyDescent="0.3">
      <c r="A146" t="s">
        <v>298</v>
      </c>
      <c r="B146" t="s">
        <v>1565</v>
      </c>
      <c r="C146" s="37" t="s">
        <v>298</v>
      </c>
      <c r="D146" s="37" t="s">
        <v>297</v>
      </c>
      <c r="E146" s="38">
        <v>54271406</v>
      </c>
      <c r="F146" s="38">
        <v>55676614</v>
      </c>
      <c r="G146" s="39">
        <v>2.59</v>
      </c>
      <c r="H146" s="38">
        <v>16504652</v>
      </c>
      <c r="I146" s="38">
        <v>16989888</v>
      </c>
      <c r="J146" s="38">
        <v>0</v>
      </c>
      <c r="K146" s="38">
        <v>0</v>
      </c>
      <c r="L146" s="38">
        <v>0</v>
      </c>
      <c r="M146" s="38">
        <v>0</v>
      </c>
      <c r="N146" s="38">
        <v>0</v>
      </c>
      <c r="O146" s="38">
        <v>0</v>
      </c>
      <c r="P146" s="38">
        <v>16504652</v>
      </c>
      <c r="Q146" s="38">
        <v>16989888</v>
      </c>
      <c r="R146" s="39">
        <v>2.94</v>
      </c>
      <c r="S146" s="38">
        <v>63243</v>
      </c>
      <c r="T146" s="38">
        <v>198560</v>
      </c>
      <c r="U146" s="38">
        <v>16441409</v>
      </c>
      <c r="V146" s="38">
        <v>16791328</v>
      </c>
      <c r="W146" s="38">
        <v>16441409</v>
      </c>
      <c r="X146" s="38">
        <v>16791328</v>
      </c>
      <c r="Y146" s="38">
        <v>0</v>
      </c>
      <c r="Z146" s="38">
        <v>0</v>
      </c>
      <c r="AA146" s="38">
        <v>2494</v>
      </c>
      <c r="AB146" s="38">
        <v>2490</v>
      </c>
      <c r="AC146" s="39">
        <v>-0.16</v>
      </c>
      <c r="AD146" s="38">
        <v>5409771</v>
      </c>
      <c r="AE146" s="38">
        <v>5243403</v>
      </c>
      <c r="AF146" s="38">
        <v>3500000</v>
      </c>
      <c r="AG146" s="38">
        <v>2500000</v>
      </c>
      <c r="AH146" s="38">
        <v>1001220</v>
      </c>
      <c r="AI146" s="38">
        <v>1110113</v>
      </c>
      <c r="AJ146" s="39">
        <v>1.84</v>
      </c>
      <c r="AK146" s="39">
        <v>1.99</v>
      </c>
    </row>
    <row r="147" spans="1:37" x14ac:dyDescent="0.3">
      <c r="A147" t="s">
        <v>302</v>
      </c>
      <c r="B147" t="s">
        <v>1566</v>
      </c>
      <c r="C147" s="37" t="s">
        <v>302</v>
      </c>
      <c r="D147" s="37" t="s">
        <v>301</v>
      </c>
      <c r="E147" s="38">
        <v>55816937</v>
      </c>
      <c r="F147" s="38">
        <v>58114136</v>
      </c>
      <c r="G147" s="39">
        <v>4.12</v>
      </c>
      <c r="H147" s="38">
        <v>30807924</v>
      </c>
      <c r="I147" s="38">
        <v>31345630</v>
      </c>
      <c r="J147" s="38">
        <v>0</v>
      </c>
      <c r="K147" s="38">
        <v>0</v>
      </c>
      <c r="L147" s="38">
        <v>0</v>
      </c>
      <c r="M147" s="38">
        <v>0</v>
      </c>
      <c r="N147" s="38">
        <v>0</v>
      </c>
      <c r="O147" s="38">
        <v>0</v>
      </c>
      <c r="P147" s="38">
        <v>30807924</v>
      </c>
      <c r="Q147" s="38">
        <v>31345630</v>
      </c>
      <c r="R147" s="39">
        <v>1.75</v>
      </c>
      <c r="S147" s="38">
        <v>581850</v>
      </c>
      <c r="T147" s="38">
        <v>403417</v>
      </c>
      <c r="U147" s="38">
        <v>30226938</v>
      </c>
      <c r="V147" s="38">
        <v>31100140</v>
      </c>
      <c r="W147" s="38">
        <v>30226074</v>
      </c>
      <c r="X147" s="38">
        <v>30942213</v>
      </c>
      <c r="Y147" s="38">
        <v>864</v>
      </c>
      <c r="Z147" s="38">
        <v>157927</v>
      </c>
      <c r="AA147" s="38">
        <v>2962</v>
      </c>
      <c r="AB147" s="38">
        <v>2947</v>
      </c>
      <c r="AC147" s="39">
        <v>-0.51</v>
      </c>
      <c r="AD147" s="38">
        <v>7254198</v>
      </c>
      <c r="AE147" s="38">
        <v>4754372</v>
      </c>
      <c r="AF147" s="38">
        <v>2250000</v>
      </c>
      <c r="AG147" s="38">
        <v>1950000</v>
      </c>
      <c r="AH147" s="38">
        <v>2232677</v>
      </c>
      <c r="AI147" s="38">
        <v>2324565</v>
      </c>
      <c r="AJ147" s="39">
        <v>4</v>
      </c>
      <c r="AK147" s="39">
        <v>4</v>
      </c>
    </row>
    <row r="148" spans="1:37" x14ac:dyDescent="0.3">
      <c r="A148" t="s">
        <v>304</v>
      </c>
      <c r="B148" t="s">
        <v>1567</v>
      </c>
      <c r="C148" s="37" t="s">
        <v>304</v>
      </c>
      <c r="D148" s="37" t="s">
        <v>303</v>
      </c>
      <c r="E148" s="38">
        <v>62435858</v>
      </c>
      <c r="F148" s="38">
        <v>66006811</v>
      </c>
      <c r="G148" s="39">
        <v>5.72</v>
      </c>
      <c r="H148" s="38">
        <v>34936619</v>
      </c>
      <c r="I148" s="38">
        <v>36974654</v>
      </c>
      <c r="J148" s="38">
        <v>0</v>
      </c>
      <c r="K148" s="38">
        <v>0</v>
      </c>
      <c r="L148" s="38">
        <v>0</v>
      </c>
      <c r="M148" s="38">
        <v>0</v>
      </c>
      <c r="N148" s="38">
        <v>0</v>
      </c>
      <c r="O148" s="38">
        <v>0</v>
      </c>
      <c r="P148" s="38">
        <v>34936619</v>
      </c>
      <c r="Q148" s="38">
        <v>36974654</v>
      </c>
      <c r="R148" s="39">
        <v>5.83</v>
      </c>
      <c r="S148" s="38">
        <v>1935507</v>
      </c>
      <c r="T148" s="38">
        <v>3283898</v>
      </c>
      <c r="U148" s="38">
        <v>33001112</v>
      </c>
      <c r="V148" s="38">
        <v>33690756</v>
      </c>
      <c r="W148" s="38">
        <v>33001112</v>
      </c>
      <c r="X148" s="38">
        <v>33690756</v>
      </c>
      <c r="Y148" s="38">
        <v>0</v>
      </c>
      <c r="Z148" s="38">
        <v>0</v>
      </c>
      <c r="AA148" s="38">
        <v>3541</v>
      </c>
      <c r="AB148" s="38">
        <v>3560</v>
      </c>
      <c r="AC148" s="39">
        <v>0.54</v>
      </c>
      <c r="AD148" s="38">
        <v>568285</v>
      </c>
      <c r="AE148" s="38">
        <v>568660</v>
      </c>
      <c r="AF148" s="38">
        <v>1725000</v>
      </c>
      <c r="AG148" s="38">
        <v>1725000</v>
      </c>
      <c r="AH148" s="38">
        <v>2397096</v>
      </c>
      <c r="AI148" s="38">
        <v>2550000</v>
      </c>
      <c r="AJ148" s="39">
        <v>3.84</v>
      </c>
      <c r="AK148" s="39">
        <v>3.86</v>
      </c>
    </row>
    <row r="149" spans="1:37" x14ac:dyDescent="0.3">
      <c r="A149" t="s">
        <v>300</v>
      </c>
      <c r="B149" t="s">
        <v>1568</v>
      </c>
      <c r="C149" s="37" t="s">
        <v>300</v>
      </c>
      <c r="D149" s="37" t="s">
        <v>299</v>
      </c>
      <c r="E149" s="38">
        <v>74271938</v>
      </c>
      <c r="F149" s="38">
        <v>77032339</v>
      </c>
      <c r="G149" s="39">
        <v>3.72</v>
      </c>
      <c r="H149" s="38">
        <v>36227031</v>
      </c>
      <c r="I149" s="38">
        <v>36996183</v>
      </c>
      <c r="J149" s="38">
        <v>0</v>
      </c>
      <c r="K149" s="38">
        <v>0</v>
      </c>
      <c r="L149" s="38">
        <v>0</v>
      </c>
      <c r="M149" s="38">
        <v>0</v>
      </c>
      <c r="N149" s="38">
        <v>0</v>
      </c>
      <c r="O149" s="38">
        <v>0</v>
      </c>
      <c r="P149" s="38">
        <v>36227031</v>
      </c>
      <c r="Q149" s="38">
        <v>36996183</v>
      </c>
      <c r="R149" s="39">
        <v>2.12</v>
      </c>
      <c r="S149" s="38">
        <v>641313</v>
      </c>
      <c r="T149" s="38">
        <v>519680</v>
      </c>
      <c r="U149" s="38">
        <v>35585718</v>
      </c>
      <c r="V149" s="38">
        <v>36476503</v>
      </c>
      <c r="W149" s="38">
        <v>35585718</v>
      </c>
      <c r="X149" s="38">
        <v>36476503</v>
      </c>
      <c r="Y149" s="38">
        <v>0</v>
      </c>
      <c r="Z149" s="38">
        <v>0</v>
      </c>
      <c r="AA149" s="38">
        <v>4882</v>
      </c>
      <c r="AB149" s="38">
        <v>4827</v>
      </c>
      <c r="AC149" s="39">
        <v>-1.1300000000000001</v>
      </c>
      <c r="AD149" s="38">
        <v>3983576</v>
      </c>
      <c r="AE149" s="38">
        <v>4002888</v>
      </c>
      <c r="AF149" s="38">
        <v>1464188</v>
      </c>
      <c r="AG149" s="38">
        <v>803650</v>
      </c>
      <c r="AH149" s="38">
        <v>1254477</v>
      </c>
      <c r="AI149" s="38">
        <v>1522502</v>
      </c>
      <c r="AJ149" s="39">
        <v>1.69</v>
      </c>
      <c r="AK149" s="39">
        <v>1.98</v>
      </c>
    </row>
    <row r="150" spans="1:37" x14ac:dyDescent="0.3">
      <c r="A150" t="s">
        <v>306</v>
      </c>
      <c r="B150" t="s">
        <v>1569</v>
      </c>
      <c r="C150" s="37" t="s">
        <v>306</v>
      </c>
      <c r="D150" s="37" t="s">
        <v>305</v>
      </c>
      <c r="E150" s="38">
        <v>17623000</v>
      </c>
      <c r="F150" s="38">
        <v>17362000</v>
      </c>
      <c r="G150" s="39">
        <v>-1.48</v>
      </c>
      <c r="H150" s="38">
        <v>7086850</v>
      </c>
      <c r="I150" s="38">
        <v>7193150</v>
      </c>
      <c r="J150" s="38">
        <v>0</v>
      </c>
      <c r="K150" s="38">
        <v>0</v>
      </c>
      <c r="L150" s="38">
        <v>0</v>
      </c>
      <c r="M150" s="38">
        <v>0</v>
      </c>
      <c r="N150" s="38">
        <v>0</v>
      </c>
      <c r="O150" s="38">
        <v>0</v>
      </c>
      <c r="P150" s="38">
        <v>7086850</v>
      </c>
      <c r="Q150" s="38">
        <v>7193150</v>
      </c>
      <c r="R150" s="39">
        <v>1.5</v>
      </c>
      <c r="S150" s="38">
        <v>0</v>
      </c>
      <c r="T150" s="38">
        <v>0</v>
      </c>
      <c r="U150" s="38">
        <v>6829899</v>
      </c>
      <c r="V150" s="38">
        <v>7240833</v>
      </c>
      <c r="W150" s="38">
        <v>7086850</v>
      </c>
      <c r="X150" s="38">
        <v>7193150</v>
      </c>
      <c r="Y150" s="38">
        <v>-256951</v>
      </c>
      <c r="Z150" s="38">
        <v>47683</v>
      </c>
      <c r="AA150" s="38">
        <v>940</v>
      </c>
      <c r="AB150" s="38">
        <v>930</v>
      </c>
      <c r="AC150" s="39">
        <v>-1.06</v>
      </c>
      <c r="AD150" s="38">
        <v>1489681</v>
      </c>
      <c r="AE150" s="38">
        <v>1398582</v>
      </c>
      <c r="AF150" s="38">
        <v>760000</v>
      </c>
      <c r="AG150" s="38">
        <v>400000</v>
      </c>
      <c r="AH150" s="38">
        <v>730012</v>
      </c>
      <c r="AI150" s="38">
        <v>694480</v>
      </c>
      <c r="AJ150" s="39">
        <v>4.1399999999999997</v>
      </c>
      <c r="AK150" s="39">
        <v>4</v>
      </c>
    </row>
    <row r="151" spans="1:37" x14ac:dyDescent="0.3">
      <c r="A151" t="s">
        <v>312</v>
      </c>
      <c r="B151" t="s">
        <v>1570</v>
      </c>
      <c r="C151" s="37" t="s">
        <v>312</v>
      </c>
      <c r="D151" s="37" t="s">
        <v>311</v>
      </c>
      <c r="E151" s="38">
        <v>45032316</v>
      </c>
      <c r="F151" s="38">
        <v>45204642</v>
      </c>
      <c r="G151" s="39">
        <v>0.38</v>
      </c>
      <c r="H151" s="38">
        <v>8933600</v>
      </c>
      <c r="I151" s="38">
        <v>9112272</v>
      </c>
      <c r="J151" s="38">
        <v>0</v>
      </c>
      <c r="K151" s="38">
        <v>0</v>
      </c>
      <c r="L151" s="38">
        <v>0</v>
      </c>
      <c r="M151" s="38">
        <v>0</v>
      </c>
      <c r="N151" s="38">
        <v>0</v>
      </c>
      <c r="O151" s="38">
        <v>0</v>
      </c>
      <c r="P151" s="38">
        <v>8933600</v>
      </c>
      <c r="Q151" s="38">
        <v>9112272</v>
      </c>
      <c r="R151" s="39">
        <v>2</v>
      </c>
      <c r="S151" s="38">
        <v>0</v>
      </c>
      <c r="T151" s="38">
        <v>0</v>
      </c>
      <c r="U151" s="38">
        <v>9138696</v>
      </c>
      <c r="V151" s="38">
        <v>9236214</v>
      </c>
      <c r="W151" s="38">
        <v>8933600</v>
      </c>
      <c r="X151" s="38">
        <v>9112272</v>
      </c>
      <c r="Y151" s="38">
        <v>205096</v>
      </c>
      <c r="Z151" s="38">
        <v>123942</v>
      </c>
      <c r="AA151" s="38">
        <v>2221</v>
      </c>
      <c r="AB151" s="38">
        <v>2344</v>
      </c>
      <c r="AC151" s="39">
        <v>5.54</v>
      </c>
      <c r="AD151" s="38">
        <v>300000</v>
      </c>
      <c r="AE151" s="38">
        <v>300000</v>
      </c>
      <c r="AF151" s="38">
        <v>1394458</v>
      </c>
      <c r="AG151" s="38">
        <v>700000</v>
      </c>
      <c r="AH151" s="38">
        <v>618988</v>
      </c>
      <c r="AI151" s="38">
        <v>150000</v>
      </c>
      <c r="AJ151" s="39">
        <v>1.37</v>
      </c>
      <c r="AK151" s="39">
        <v>0.33</v>
      </c>
    </row>
    <row r="152" spans="1:37" x14ac:dyDescent="0.3">
      <c r="A152" t="s">
        <v>314</v>
      </c>
      <c r="B152" t="s">
        <v>1571</v>
      </c>
      <c r="C152" s="37" t="s">
        <v>314</v>
      </c>
      <c r="D152" s="37" t="s">
        <v>313</v>
      </c>
      <c r="E152" s="38">
        <v>97437806</v>
      </c>
      <c r="F152" s="38">
        <v>99940118</v>
      </c>
      <c r="G152" s="39">
        <v>2.57</v>
      </c>
      <c r="H152" s="38">
        <v>47789584</v>
      </c>
      <c r="I152" s="38">
        <v>48664133</v>
      </c>
      <c r="J152" s="38">
        <v>0</v>
      </c>
      <c r="K152" s="38">
        <v>0</v>
      </c>
      <c r="L152" s="38">
        <v>0</v>
      </c>
      <c r="M152" s="38">
        <v>0</v>
      </c>
      <c r="N152" s="38">
        <v>0</v>
      </c>
      <c r="O152" s="38">
        <v>0</v>
      </c>
      <c r="P152" s="38">
        <v>47789584</v>
      </c>
      <c r="Q152" s="38">
        <v>48664133</v>
      </c>
      <c r="R152" s="39">
        <v>1.83</v>
      </c>
      <c r="S152" s="38">
        <v>0</v>
      </c>
      <c r="T152" s="38">
        <v>0</v>
      </c>
      <c r="U152" s="38">
        <v>47841188</v>
      </c>
      <c r="V152" s="38">
        <v>49034968</v>
      </c>
      <c r="W152" s="38">
        <v>47789584</v>
      </c>
      <c r="X152" s="38">
        <v>48664133</v>
      </c>
      <c r="Y152" s="38">
        <v>51604</v>
      </c>
      <c r="Z152" s="38">
        <v>370835</v>
      </c>
      <c r="AA152" s="38">
        <v>5741</v>
      </c>
      <c r="AB152" s="38">
        <v>5789</v>
      </c>
      <c r="AC152" s="39">
        <v>0.84</v>
      </c>
      <c r="AD152" s="38">
        <v>32553550</v>
      </c>
      <c r="AE152" s="38">
        <v>24326538</v>
      </c>
      <c r="AF152" s="38">
        <v>3765681</v>
      </c>
      <c r="AG152" s="38">
        <v>2193964</v>
      </c>
      <c r="AH152" s="38">
        <v>3630071</v>
      </c>
      <c r="AI152" s="38">
        <v>3796842</v>
      </c>
      <c r="AJ152" s="39">
        <v>3.73</v>
      </c>
      <c r="AK152" s="39">
        <v>3.8000000000000003</v>
      </c>
    </row>
    <row r="153" spans="1:37" x14ac:dyDescent="0.3">
      <c r="A153" t="s">
        <v>274</v>
      </c>
      <c r="B153" t="s">
        <v>1572</v>
      </c>
      <c r="C153" s="37" t="s">
        <v>274</v>
      </c>
      <c r="D153" s="37" t="s">
        <v>273</v>
      </c>
      <c r="E153" s="38">
        <v>28500042</v>
      </c>
      <c r="F153" s="38">
        <v>29101419</v>
      </c>
      <c r="G153" s="39">
        <v>2.11</v>
      </c>
      <c r="H153" s="38">
        <v>9435800</v>
      </c>
      <c r="I153" s="38">
        <v>9525000</v>
      </c>
      <c r="J153" s="38">
        <v>0</v>
      </c>
      <c r="K153" s="38">
        <v>0</v>
      </c>
      <c r="L153" s="38">
        <v>0</v>
      </c>
      <c r="M153" s="38">
        <v>0</v>
      </c>
      <c r="N153" s="38">
        <v>0</v>
      </c>
      <c r="O153" s="38">
        <v>0</v>
      </c>
      <c r="P153" s="38">
        <v>9435800</v>
      </c>
      <c r="Q153" s="38">
        <v>9525000</v>
      </c>
      <c r="R153" s="39">
        <v>0.95000000000000007</v>
      </c>
      <c r="S153" s="38">
        <v>438383</v>
      </c>
      <c r="T153" s="38">
        <v>434461</v>
      </c>
      <c r="U153" s="38">
        <v>8997425</v>
      </c>
      <c r="V153" s="38">
        <v>9214581</v>
      </c>
      <c r="W153" s="38">
        <v>8997417</v>
      </c>
      <c r="X153" s="38">
        <v>9090539</v>
      </c>
      <c r="Y153" s="38">
        <v>8</v>
      </c>
      <c r="Z153" s="38">
        <v>124042</v>
      </c>
      <c r="AA153" s="38">
        <v>1518</v>
      </c>
      <c r="AB153" s="38">
        <v>1499</v>
      </c>
      <c r="AC153" s="39">
        <v>-1.25</v>
      </c>
      <c r="AD153" s="38">
        <v>6771043</v>
      </c>
      <c r="AE153" s="38">
        <v>5500000</v>
      </c>
      <c r="AF153" s="38">
        <v>2142681</v>
      </c>
      <c r="AG153" s="38">
        <v>2000000</v>
      </c>
      <c r="AH153" s="38">
        <v>1122121</v>
      </c>
      <c r="AI153" s="38">
        <v>1150000</v>
      </c>
      <c r="AJ153" s="39">
        <v>3.94</v>
      </c>
      <c r="AK153" s="39">
        <v>3.95</v>
      </c>
    </row>
    <row r="154" spans="1:37" x14ac:dyDescent="0.3">
      <c r="A154" t="s">
        <v>316</v>
      </c>
      <c r="B154" t="s">
        <v>1573</v>
      </c>
      <c r="C154" s="37" t="s">
        <v>316</v>
      </c>
      <c r="D154" s="37" t="s">
        <v>315</v>
      </c>
      <c r="E154" s="38">
        <v>15241754</v>
      </c>
      <c r="F154" s="38">
        <v>15514445</v>
      </c>
      <c r="G154" s="39">
        <v>1.79</v>
      </c>
      <c r="H154" s="38">
        <v>5166082</v>
      </c>
      <c r="I154" s="38">
        <v>5249933</v>
      </c>
      <c r="J154" s="38">
        <v>0</v>
      </c>
      <c r="K154" s="38">
        <v>0</v>
      </c>
      <c r="L154" s="38">
        <v>0</v>
      </c>
      <c r="M154" s="38">
        <v>0</v>
      </c>
      <c r="N154" s="38">
        <v>0</v>
      </c>
      <c r="O154" s="38">
        <v>0</v>
      </c>
      <c r="P154" s="38">
        <v>5166082</v>
      </c>
      <c r="Q154" s="38">
        <v>5249933</v>
      </c>
      <c r="R154" s="39">
        <v>1.62</v>
      </c>
      <c r="S154" s="38">
        <v>0</v>
      </c>
      <c r="T154" s="38">
        <v>0</v>
      </c>
      <c r="U154" s="38">
        <v>5166082</v>
      </c>
      <c r="V154" s="38">
        <v>5249933</v>
      </c>
      <c r="W154" s="38">
        <v>5166082</v>
      </c>
      <c r="X154" s="38">
        <v>5249933</v>
      </c>
      <c r="Y154" s="38">
        <v>0</v>
      </c>
      <c r="Z154" s="38">
        <v>0</v>
      </c>
      <c r="AA154" s="38">
        <v>620</v>
      </c>
      <c r="AB154" s="38">
        <v>625</v>
      </c>
      <c r="AC154" s="39">
        <v>0.81</v>
      </c>
      <c r="AD154" s="38">
        <v>4262144</v>
      </c>
      <c r="AE154" s="38">
        <v>4049994</v>
      </c>
      <c r="AF154" s="38">
        <v>1064714</v>
      </c>
      <c r="AG154" s="38">
        <v>1020000</v>
      </c>
      <c r="AH154" s="38">
        <v>609670</v>
      </c>
      <c r="AI154" s="38">
        <v>620578</v>
      </c>
      <c r="AJ154" s="39">
        <v>4</v>
      </c>
      <c r="AK154" s="39">
        <v>4</v>
      </c>
    </row>
    <row r="155" spans="1:37" x14ac:dyDescent="0.3">
      <c r="A155" t="s">
        <v>318</v>
      </c>
      <c r="B155" t="s">
        <v>1574</v>
      </c>
      <c r="C155" s="37" t="s">
        <v>318</v>
      </c>
      <c r="D155" s="37" t="s">
        <v>317</v>
      </c>
      <c r="E155" s="38">
        <v>89192508</v>
      </c>
      <c r="F155" s="38">
        <v>91474440</v>
      </c>
      <c r="G155" s="39">
        <v>2.56</v>
      </c>
      <c r="H155" s="38">
        <v>57129054</v>
      </c>
      <c r="I155" s="38">
        <v>59211985</v>
      </c>
      <c r="J155" s="38">
        <v>0</v>
      </c>
      <c r="K155" s="38">
        <v>0</v>
      </c>
      <c r="L155" s="38">
        <v>0</v>
      </c>
      <c r="M155" s="38">
        <v>0</v>
      </c>
      <c r="N155" s="38">
        <v>0</v>
      </c>
      <c r="O155" s="38">
        <v>0</v>
      </c>
      <c r="P155" s="38">
        <v>57129054</v>
      </c>
      <c r="Q155" s="38">
        <v>59211985</v>
      </c>
      <c r="R155" s="39">
        <v>3.65</v>
      </c>
      <c r="S155" s="38">
        <v>2116353</v>
      </c>
      <c r="T155" s="38">
        <v>2214407</v>
      </c>
      <c r="U155" s="38">
        <v>55012701</v>
      </c>
      <c r="V155" s="38">
        <v>56997578</v>
      </c>
      <c r="W155" s="38">
        <v>55012701</v>
      </c>
      <c r="X155" s="38">
        <v>56997578</v>
      </c>
      <c r="Y155" s="38">
        <v>0</v>
      </c>
      <c r="Z155" s="38">
        <v>0</v>
      </c>
      <c r="AA155" s="38">
        <v>5256</v>
      </c>
      <c r="AB155" s="38">
        <v>5225</v>
      </c>
      <c r="AC155" s="39">
        <v>-0.59</v>
      </c>
      <c r="AD155" s="38">
        <v>5518406</v>
      </c>
      <c r="AE155" s="38">
        <v>4708447</v>
      </c>
      <c r="AF155" s="38">
        <v>3250000</v>
      </c>
      <c r="AG155" s="38">
        <v>2500000</v>
      </c>
      <c r="AH155" s="38">
        <v>1895878</v>
      </c>
      <c r="AI155" s="38">
        <v>1678159</v>
      </c>
      <c r="AJ155" s="39">
        <v>2.13</v>
      </c>
      <c r="AK155" s="39">
        <v>1.83</v>
      </c>
    </row>
    <row r="156" spans="1:37" x14ac:dyDescent="0.3">
      <c r="A156" t="s">
        <v>324</v>
      </c>
      <c r="B156" t="s">
        <v>1575</v>
      </c>
      <c r="C156" s="37" t="s">
        <v>324</v>
      </c>
      <c r="D156" s="37" t="s">
        <v>323</v>
      </c>
      <c r="E156" s="38">
        <v>30716755</v>
      </c>
      <c r="F156" s="38">
        <v>31093314</v>
      </c>
      <c r="G156" s="39">
        <v>1.23</v>
      </c>
      <c r="H156" s="38">
        <v>11527795</v>
      </c>
      <c r="I156" s="38">
        <v>11675351</v>
      </c>
      <c r="J156" s="38">
        <v>0</v>
      </c>
      <c r="K156" s="38">
        <v>0</v>
      </c>
      <c r="L156" s="38">
        <v>0</v>
      </c>
      <c r="M156" s="38">
        <v>0</v>
      </c>
      <c r="N156" s="38">
        <v>0</v>
      </c>
      <c r="O156" s="38">
        <v>0</v>
      </c>
      <c r="P156" s="38">
        <v>11527795</v>
      </c>
      <c r="Q156" s="38">
        <v>11675351</v>
      </c>
      <c r="R156" s="39">
        <v>1.28</v>
      </c>
      <c r="S156" s="38">
        <v>478919</v>
      </c>
      <c r="T156" s="38">
        <v>439871</v>
      </c>
      <c r="U156" s="38">
        <v>11258830</v>
      </c>
      <c r="V156" s="38">
        <v>11235589</v>
      </c>
      <c r="W156" s="38">
        <v>11048876</v>
      </c>
      <c r="X156" s="38">
        <v>11235480</v>
      </c>
      <c r="Y156" s="38">
        <v>209954</v>
      </c>
      <c r="Z156" s="38">
        <v>109</v>
      </c>
      <c r="AA156" s="38">
        <v>1802</v>
      </c>
      <c r="AB156" s="38">
        <v>1806</v>
      </c>
      <c r="AC156" s="39">
        <v>0.22</v>
      </c>
      <c r="AD156" s="38">
        <v>1802453</v>
      </c>
      <c r="AE156" s="38">
        <v>1430000</v>
      </c>
      <c r="AF156" s="38">
        <v>1000000</v>
      </c>
      <c r="AG156" s="38">
        <v>1000000</v>
      </c>
      <c r="AH156" s="38">
        <v>1222642</v>
      </c>
      <c r="AI156" s="38">
        <v>1243500</v>
      </c>
      <c r="AJ156" s="39">
        <v>3.98</v>
      </c>
      <c r="AK156" s="39">
        <v>4</v>
      </c>
    </row>
    <row r="157" spans="1:37" x14ac:dyDescent="0.3">
      <c r="A157" t="s">
        <v>310</v>
      </c>
      <c r="B157" t="s">
        <v>1576</v>
      </c>
      <c r="C157" s="37" t="s">
        <v>310</v>
      </c>
      <c r="D157" s="37" t="s">
        <v>309</v>
      </c>
      <c r="E157" s="38">
        <v>151811842</v>
      </c>
      <c r="F157" s="38">
        <v>155195885</v>
      </c>
      <c r="G157" s="39">
        <v>2.23</v>
      </c>
      <c r="H157" s="38">
        <v>77321512</v>
      </c>
      <c r="I157" s="38">
        <v>79236785</v>
      </c>
      <c r="J157" s="38">
        <v>0</v>
      </c>
      <c r="K157" s="38">
        <v>0</v>
      </c>
      <c r="L157" s="38">
        <v>0</v>
      </c>
      <c r="M157" s="38">
        <v>0</v>
      </c>
      <c r="N157" s="38">
        <v>0</v>
      </c>
      <c r="O157" s="38">
        <v>0</v>
      </c>
      <c r="P157" s="38">
        <v>77321512</v>
      </c>
      <c r="Q157" s="38">
        <v>79236785</v>
      </c>
      <c r="R157" s="39">
        <v>2.48</v>
      </c>
      <c r="S157" s="38">
        <v>798333</v>
      </c>
      <c r="T157" s="38">
        <v>1338318</v>
      </c>
      <c r="U157" s="38">
        <v>76523179</v>
      </c>
      <c r="V157" s="38">
        <v>77898467</v>
      </c>
      <c r="W157" s="38">
        <v>76523179</v>
      </c>
      <c r="X157" s="38">
        <v>77898467</v>
      </c>
      <c r="Y157" s="38">
        <v>0</v>
      </c>
      <c r="Z157" s="38">
        <v>0</v>
      </c>
      <c r="AA157" s="38">
        <v>7337</v>
      </c>
      <c r="AB157" s="38">
        <v>7177</v>
      </c>
      <c r="AC157" s="39">
        <v>-2.1800000000000002</v>
      </c>
      <c r="AD157" s="38">
        <v>20951130</v>
      </c>
      <c r="AE157" s="38">
        <v>19000000</v>
      </c>
      <c r="AF157" s="38">
        <v>7000000</v>
      </c>
      <c r="AG157" s="38">
        <v>6200000</v>
      </c>
      <c r="AH157" s="38">
        <v>5967378</v>
      </c>
      <c r="AI157" s="38">
        <v>5600000</v>
      </c>
      <c r="AJ157" s="39">
        <v>3.93</v>
      </c>
      <c r="AK157" s="39">
        <v>3.61</v>
      </c>
    </row>
    <row r="158" spans="1:37" x14ac:dyDescent="0.3">
      <c r="A158" t="s">
        <v>326</v>
      </c>
      <c r="B158" t="s">
        <v>1577</v>
      </c>
      <c r="C158" s="37" t="s">
        <v>326</v>
      </c>
      <c r="D158" s="37" t="s">
        <v>325</v>
      </c>
      <c r="E158" s="38">
        <v>108837100</v>
      </c>
      <c r="F158" s="38">
        <v>112500677</v>
      </c>
      <c r="G158" s="39">
        <v>3.37</v>
      </c>
      <c r="H158" s="38">
        <v>55151920</v>
      </c>
      <c r="I158" s="38">
        <v>58390170</v>
      </c>
      <c r="J158" s="38">
        <v>0</v>
      </c>
      <c r="K158" s="38">
        <v>0</v>
      </c>
      <c r="L158" s="38">
        <v>0</v>
      </c>
      <c r="M158" s="38">
        <v>0</v>
      </c>
      <c r="N158" s="38">
        <v>0</v>
      </c>
      <c r="O158" s="38">
        <v>0</v>
      </c>
      <c r="P158" s="38">
        <v>55151920</v>
      </c>
      <c r="Q158" s="38">
        <v>58390170</v>
      </c>
      <c r="R158" s="39">
        <v>5.87</v>
      </c>
      <c r="S158" s="38">
        <v>0</v>
      </c>
      <c r="T158" s="38">
        <v>1992723</v>
      </c>
      <c r="U158" s="38">
        <v>55151920</v>
      </c>
      <c r="V158" s="38">
        <v>56397447</v>
      </c>
      <c r="W158" s="38">
        <v>55151920</v>
      </c>
      <c r="X158" s="38">
        <v>56397447</v>
      </c>
      <c r="Y158" s="38">
        <v>0</v>
      </c>
      <c r="Z158" s="38">
        <v>0</v>
      </c>
      <c r="AA158" s="38">
        <v>6637</v>
      </c>
      <c r="AB158" s="38">
        <v>6575</v>
      </c>
      <c r="AC158" s="39">
        <v>-0.93</v>
      </c>
      <c r="AD158" s="38">
        <v>6652698</v>
      </c>
      <c r="AE158" s="38">
        <v>3106440</v>
      </c>
      <c r="AF158" s="38">
        <v>3966058</v>
      </c>
      <c r="AG158" s="38">
        <v>571528</v>
      </c>
      <c r="AH158" s="38">
        <v>249533</v>
      </c>
      <c r="AI158" s="38">
        <v>393560</v>
      </c>
      <c r="AJ158" s="39">
        <v>0.23</v>
      </c>
      <c r="AK158" s="39">
        <v>0.35000000000000003</v>
      </c>
    </row>
    <row r="159" spans="1:37" x14ac:dyDescent="0.3">
      <c r="A159" t="s">
        <v>331</v>
      </c>
      <c r="B159" t="s">
        <v>1578</v>
      </c>
      <c r="C159" s="37" t="s">
        <v>331</v>
      </c>
      <c r="D159" s="37" t="s">
        <v>330</v>
      </c>
      <c r="E159" s="38">
        <v>6386046</v>
      </c>
      <c r="F159" s="38">
        <v>6640642</v>
      </c>
      <c r="G159" s="39">
        <v>3.99</v>
      </c>
      <c r="H159" s="38">
        <v>1564964</v>
      </c>
      <c r="I159" s="38">
        <v>1579964</v>
      </c>
      <c r="J159" s="38">
        <v>0</v>
      </c>
      <c r="K159" s="38">
        <v>0</v>
      </c>
      <c r="L159" s="38">
        <v>0</v>
      </c>
      <c r="M159" s="38">
        <v>0</v>
      </c>
      <c r="N159" s="38">
        <v>0</v>
      </c>
      <c r="O159" s="38">
        <v>0</v>
      </c>
      <c r="P159" s="38">
        <v>1564964</v>
      </c>
      <c r="Q159" s="38">
        <v>1579964</v>
      </c>
      <c r="R159" s="39">
        <v>0.96</v>
      </c>
      <c r="S159" s="38">
        <v>0</v>
      </c>
      <c r="T159" s="38">
        <v>0</v>
      </c>
      <c r="U159" s="38">
        <v>1564964</v>
      </c>
      <c r="V159" s="38">
        <v>1579964</v>
      </c>
      <c r="W159" s="38">
        <v>1564964</v>
      </c>
      <c r="X159" s="38">
        <v>1579964</v>
      </c>
      <c r="Y159" s="38">
        <v>0</v>
      </c>
      <c r="Z159" s="38">
        <v>0</v>
      </c>
      <c r="AA159" s="38">
        <v>281</v>
      </c>
      <c r="AB159" s="38">
        <v>283</v>
      </c>
      <c r="AC159" s="39">
        <v>0.71</v>
      </c>
      <c r="AD159" s="38">
        <v>63003</v>
      </c>
      <c r="AE159" s="38">
        <v>100000</v>
      </c>
      <c r="AF159" s="38">
        <v>363177</v>
      </c>
      <c r="AG159" s="38">
        <v>408043</v>
      </c>
      <c r="AH159" s="38">
        <v>777610</v>
      </c>
      <c r="AI159" s="38">
        <v>500000</v>
      </c>
      <c r="AJ159" s="39">
        <v>12.18</v>
      </c>
      <c r="AK159" s="39">
        <v>7.53</v>
      </c>
    </row>
    <row r="160" spans="1:37" x14ac:dyDescent="0.3">
      <c r="A160" t="s">
        <v>333</v>
      </c>
      <c r="B160" t="s">
        <v>1579</v>
      </c>
      <c r="C160" s="37" t="s">
        <v>333</v>
      </c>
      <c r="D160" s="37" t="s">
        <v>332</v>
      </c>
      <c r="E160" s="38">
        <v>7930000</v>
      </c>
      <c r="F160" s="38">
        <v>8040000</v>
      </c>
      <c r="G160" s="39">
        <v>1.3900000000000001</v>
      </c>
      <c r="H160" s="38">
        <v>3493087</v>
      </c>
      <c r="I160" s="38">
        <v>3619525</v>
      </c>
      <c r="J160" s="38">
        <v>0</v>
      </c>
      <c r="K160" s="38">
        <v>0</v>
      </c>
      <c r="L160" s="38">
        <v>0</v>
      </c>
      <c r="M160" s="38">
        <v>0</v>
      </c>
      <c r="N160" s="38">
        <v>0</v>
      </c>
      <c r="O160" s="38">
        <v>0</v>
      </c>
      <c r="P160" s="38">
        <v>3493087</v>
      </c>
      <c r="Q160" s="38">
        <v>3619525</v>
      </c>
      <c r="R160" s="39">
        <v>3.62</v>
      </c>
      <c r="S160" s="38">
        <v>0</v>
      </c>
      <c r="T160" s="38">
        <v>47842</v>
      </c>
      <c r="U160" s="38">
        <v>3493087</v>
      </c>
      <c r="V160" s="38">
        <v>3571683</v>
      </c>
      <c r="W160" s="38">
        <v>3493087</v>
      </c>
      <c r="X160" s="38">
        <v>3571683</v>
      </c>
      <c r="Y160" s="38">
        <v>0</v>
      </c>
      <c r="Z160" s="38">
        <v>0</v>
      </c>
      <c r="AA160" s="38">
        <v>236</v>
      </c>
      <c r="AB160" s="38">
        <v>234</v>
      </c>
      <c r="AC160" s="39">
        <v>-0.85</v>
      </c>
      <c r="AD160" s="38">
        <v>473987</v>
      </c>
      <c r="AE160" s="38">
        <v>473987</v>
      </c>
      <c r="AF160" s="38">
        <v>503798</v>
      </c>
      <c r="AG160" s="38">
        <v>354257</v>
      </c>
      <c r="AH160" s="38">
        <v>462968</v>
      </c>
      <c r="AI160" s="38">
        <v>966766</v>
      </c>
      <c r="AJ160" s="39">
        <v>5.84</v>
      </c>
      <c r="AK160" s="39">
        <v>12.02</v>
      </c>
    </row>
    <row r="161" spans="1:37" x14ac:dyDescent="0.3">
      <c r="A161" t="s">
        <v>335</v>
      </c>
      <c r="B161" t="s">
        <v>1580</v>
      </c>
      <c r="C161" s="37" t="s">
        <v>335</v>
      </c>
      <c r="D161" s="37" t="s">
        <v>334</v>
      </c>
      <c r="E161" s="38">
        <v>5738557</v>
      </c>
      <c r="F161" s="38">
        <v>5884981</v>
      </c>
      <c r="G161" s="39">
        <v>2.5500000000000003</v>
      </c>
      <c r="H161" s="38">
        <v>4717655</v>
      </c>
      <c r="I161" s="38">
        <v>4859474</v>
      </c>
      <c r="J161" s="38">
        <v>0</v>
      </c>
      <c r="K161" s="38">
        <v>0</v>
      </c>
      <c r="L161" s="38">
        <v>0</v>
      </c>
      <c r="M161" s="38">
        <v>0</v>
      </c>
      <c r="N161" s="38">
        <v>0</v>
      </c>
      <c r="O161" s="38">
        <v>0</v>
      </c>
      <c r="P161" s="38">
        <v>4717655</v>
      </c>
      <c r="Q161" s="38">
        <v>4859474</v>
      </c>
      <c r="R161" s="39">
        <v>3.0100000000000002</v>
      </c>
      <c r="S161" s="38">
        <v>409476</v>
      </c>
      <c r="T161" s="38">
        <v>435000</v>
      </c>
      <c r="U161" s="38">
        <v>4308179</v>
      </c>
      <c r="V161" s="38">
        <v>4424474</v>
      </c>
      <c r="W161" s="38">
        <v>4308179</v>
      </c>
      <c r="X161" s="38">
        <v>4424474</v>
      </c>
      <c r="Y161" s="38">
        <v>0</v>
      </c>
      <c r="Z161" s="38">
        <v>0</v>
      </c>
      <c r="AA161" s="38">
        <v>170</v>
      </c>
      <c r="AB161" s="38">
        <v>172</v>
      </c>
      <c r="AC161" s="39">
        <v>1.18</v>
      </c>
      <c r="AD161" s="38">
        <v>368677</v>
      </c>
      <c r="AE161" s="38">
        <v>375000</v>
      </c>
      <c r="AF161" s="38">
        <v>160000</v>
      </c>
      <c r="AG161" s="38">
        <v>160000</v>
      </c>
      <c r="AH161" s="38">
        <v>15000</v>
      </c>
      <c r="AI161" s="38">
        <v>15000</v>
      </c>
      <c r="AJ161" s="39">
        <v>0.26</v>
      </c>
      <c r="AK161" s="39">
        <v>0.25</v>
      </c>
    </row>
    <row r="162" spans="1:37" x14ac:dyDescent="0.3">
      <c r="A162" t="s">
        <v>339</v>
      </c>
      <c r="B162" t="s">
        <v>1581</v>
      </c>
      <c r="C162" s="37" t="s">
        <v>339</v>
      </c>
      <c r="D162" s="37" t="s">
        <v>338</v>
      </c>
      <c r="E162" s="38">
        <v>4678244</v>
      </c>
      <c r="F162" s="38">
        <v>4775684</v>
      </c>
      <c r="G162" s="39">
        <v>2.08</v>
      </c>
      <c r="H162" s="38">
        <v>3305300</v>
      </c>
      <c r="I162" s="38">
        <v>3351248</v>
      </c>
      <c r="J162" s="38">
        <v>0</v>
      </c>
      <c r="K162" s="38">
        <v>0</v>
      </c>
      <c r="L162" s="38">
        <v>0</v>
      </c>
      <c r="M162" s="38">
        <v>0</v>
      </c>
      <c r="N162" s="38">
        <v>0</v>
      </c>
      <c r="O162" s="38">
        <v>0</v>
      </c>
      <c r="P162" s="38">
        <v>3305300</v>
      </c>
      <c r="Q162" s="38">
        <v>3351248</v>
      </c>
      <c r="R162" s="39">
        <v>1.3900000000000001</v>
      </c>
      <c r="S162" s="38">
        <v>129669</v>
      </c>
      <c r="T162" s="38">
        <v>124172</v>
      </c>
      <c r="U162" s="38">
        <v>3175631</v>
      </c>
      <c r="V162" s="38">
        <v>3227076</v>
      </c>
      <c r="W162" s="38">
        <v>3175631</v>
      </c>
      <c r="X162" s="38">
        <v>3227076</v>
      </c>
      <c r="Y162" s="38">
        <v>0</v>
      </c>
      <c r="Z162" s="38">
        <v>0</v>
      </c>
      <c r="AA162" s="38">
        <v>125</v>
      </c>
      <c r="AB162" s="38">
        <v>125</v>
      </c>
      <c r="AC162" s="39">
        <v>0</v>
      </c>
      <c r="AD162" s="38">
        <v>681958</v>
      </c>
      <c r="AE162" s="38">
        <v>590238</v>
      </c>
      <c r="AF162" s="38">
        <v>50000</v>
      </c>
      <c r="AG162" s="38">
        <v>98021</v>
      </c>
      <c r="AH162" s="38">
        <v>289927</v>
      </c>
      <c r="AI162" s="38">
        <v>200000</v>
      </c>
      <c r="AJ162" s="39">
        <v>6.2</v>
      </c>
      <c r="AK162" s="39">
        <v>4.1900000000000004</v>
      </c>
    </row>
    <row r="163" spans="1:37" x14ac:dyDescent="0.3">
      <c r="A163" t="s">
        <v>341</v>
      </c>
      <c r="B163" t="s">
        <v>1582</v>
      </c>
      <c r="C163" s="37" t="s">
        <v>341</v>
      </c>
      <c r="D163" s="37" t="s">
        <v>340</v>
      </c>
      <c r="E163" s="38">
        <v>15697757</v>
      </c>
      <c r="F163" s="38">
        <v>15731119</v>
      </c>
      <c r="G163" s="39">
        <v>0.21</v>
      </c>
      <c r="H163" s="38">
        <v>3870092</v>
      </c>
      <c r="I163" s="38">
        <v>3946500</v>
      </c>
      <c r="J163" s="38">
        <v>0</v>
      </c>
      <c r="K163" s="38">
        <v>0</v>
      </c>
      <c r="L163" s="38">
        <v>0</v>
      </c>
      <c r="M163" s="38">
        <v>0</v>
      </c>
      <c r="N163" s="38">
        <v>0</v>
      </c>
      <c r="O163" s="38">
        <v>0</v>
      </c>
      <c r="P163" s="38">
        <v>3870092</v>
      </c>
      <c r="Q163" s="38">
        <v>3946500</v>
      </c>
      <c r="R163" s="39">
        <v>1.97</v>
      </c>
      <c r="S163" s="38">
        <v>303132</v>
      </c>
      <c r="T163" s="38">
        <v>309691</v>
      </c>
      <c r="U163" s="38">
        <v>3566960</v>
      </c>
      <c r="V163" s="38">
        <v>3636809</v>
      </c>
      <c r="W163" s="38">
        <v>3566960</v>
      </c>
      <c r="X163" s="38">
        <v>3636809</v>
      </c>
      <c r="Y163" s="38">
        <v>0</v>
      </c>
      <c r="Z163" s="38">
        <v>0</v>
      </c>
      <c r="AA163" s="38">
        <v>717</v>
      </c>
      <c r="AB163" s="38">
        <v>719</v>
      </c>
      <c r="AC163" s="39">
        <v>0.28000000000000003</v>
      </c>
      <c r="AD163" s="38">
        <v>1175204</v>
      </c>
      <c r="AE163" s="38">
        <v>1180300</v>
      </c>
      <c r="AF163" s="38">
        <v>680767</v>
      </c>
      <c r="AG163" s="38">
        <v>382634</v>
      </c>
      <c r="AH163" s="38">
        <v>2039020</v>
      </c>
      <c r="AI163" s="38">
        <v>975619</v>
      </c>
      <c r="AJ163" s="39">
        <v>12.99</v>
      </c>
      <c r="AK163" s="39">
        <v>6.2</v>
      </c>
    </row>
    <row r="164" spans="1:37" x14ac:dyDescent="0.3">
      <c r="A164" t="s">
        <v>343</v>
      </c>
      <c r="B164" t="s">
        <v>1583</v>
      </c>
      <c r="C164" s="37" t="s">
        <v>343</v>
      </c>
      <c r="D164" s="37" t="s">
        <v>342</v>
      </c>
      <c r="E164" s="38">
        <v>5993631</v>
      </c>
      <c r="F164" s="38">
        <v>6271436</v>
      </c>
      <c r="G164" s="39">
        <v>4.6399999999999997</v>
      </c>
      <c r="H164" s="38">
        <v>4402624</v>
      </c>
      <c r="I164" s="38">
        <v>4511675</v>
      </c>
      <c r="J164" s="38">
        <v>0</v>
      </c>
      <c r="K164" s="38">
        <v>0</v>
      </c>
      <c r="L164" s="38">
        <v>0</v>
      </c>
      <c r="M164" s="38">
        <v>0</v>
      </c>
      <c r="N164" s="38">
        <v>0</v>
      </c>
      <c r="O164" s="38">
        <v>0</v>
      </c>
      <c r="P164" s="38">
        <v>4402624</v>
      </c>
      <c r="Q164" s="38">
        <v>4511675</v>
      </c>
      <c r="R164" s="39">
        <v>2.48</v>
      </c>
      <c r="S164" s="38">
        <v>604606</v>
      </c>
      <c r="T164" s="38">
        <v>652234</v>
      </c>
      <c r="U164" s="38">
        <v>3816692</v>
      </c>
      <c r="V164" s="38">
        <v>3859546</v>
      </c>
      <c r="W164" s="38">
        <v>3798018</v>
      </c>
      <c r="X164" s="38">
        <v>3859441</v>
      </c>
      <c r="Y164" s="38">
        <v>18674</v>
      </c>
      <c r="Z164" s="38">
        <v>105</v>
      </c>
      <c r="AA164" s="38">
        <v>102</v>
      </c>
      <c r="AB164" s="38">
        <v>100</v>
      </c>
      <c r="AC164" s="39">
        <v>-1.96</v>
      </c>
      <c r="AD164" s="38">
        <v>706386</v>
      </c>
      <c r="AE164" s="38">
        <v>607300</v>
      </c>
      <c r="AF164" s="38">
        <v>324879</v>
      </c>
      <c r="AG164" s="38">
        <v>350000</v>
      </c>
      <c r="AH164" s="38">
        <v>239745</v>
      </c>
      <c r="AI164" s="38">
        <v>250000</v>
      </c>
      <c r="AJ164" s="39">
        <v>4</v>
      </c>
      <c r="AK164" s="39">
        <v>3.99</v>
      </c>
    </row>
    <row r="165" spans="1:37" x14ac:dyDescent="0.3">
      <c r="A165" t="s">
        <v>337</v>
      </c>
      <c r="B165" t="s">
        <v>1584</v>
      </c>
      <c r="C165" s="37" t="s">
        <v>337</v>
      </c>
      <c r="D165" s="37" t="s">
        <v>336</v>
      </c>
      <c r="E165" s="38">
        <v>17634834</v>
      </c>
      <c r="F165" s="38">
        <v>18114230</v>
      </c>
      <c r="G165" s="39">
        <v>2.72</v>
      </c>
      <c r="H165" s="38">
        <v>14498512</v>
      </c>
      <c r="I165" s="38">
        <v>14887282</v>
      </c>
      <c r="J165" s="38">
        <v>0</v>
      </c>
      <c r="K165" s="38">
        <v>0</v>
      </c>
      <c r="L165" s="38">
        <v>0</v>
      </c>
      <c r="M165" s="38">
        <v>0</v>
      </c>
      <c r="N165" s="38">
        <v>0</v>
      </c>
      <c r="O165" s="38">
        <v>0</v>
      </c>
      <c r="P165" s="38">
        <v>14498512</v>
      </c>
      <c r="Q165" s="38">
        <v>14887282</v>
      </c>
      <c r="R165" s="39">
        <v>2.68</v>
      </c>
      <c r="S165" s="38">
        <v>837444</v>
      </c>
      <c r="T165" s="38">
        <v>916084</v>
      </c>
      <c r="U165" s="38">
        <v>13661068</v>
      </c>
      <c r="V165" s="38">
        <v>13971198</v>
      </c>
      <c r="W165" s="38">
        <v>13661068</v>
      </c>
      <c r="X165" s="38">
        <v>13971198</v>
      </c>
      <c r="Y165" s="38">
        <v>0</v>
      </c>
      <c r="Z165" s="38">
        <v>0</v>
      </c>
      <c r="AA165" s="38">
        <v>707</v>
      </c>
      <c r="AB165" s="38">
        <v>695</v>
      </c>
      <c r="AC165" s="39">
        <v>-1.7</v>
      </c>
      <c r="AD165" s="38">
        <v>1439620</v>
      </c>
      <c r="AE165" s="38">
        <v>1400000</v>
      </c>
      <c r="AF165" s="38">
        <v>438000</v>
      </c>
      <c r="AG165" s="38">
        <v>408000</v>
      </c>
      <c r="AH165" s="38">
        <v>913189</v>
      </c>
      <c r="AI165" s="38">
        <v>850000</v>
      </c>
      <c r="AJ165" s="39">
        <v>5.18</v>
      </c>
      <c r="AK165" s="39">
        <v>4.6900000000000004</v>
      </c>
    </row>
    <row r="166" spans="1:37" x14ac:dyDescent="0.3">
      <c r="A166" t="s">
        <v>345</v>
      </c>
      <c r="B166" t="s">
        <v>1585</v>
      </c>
      <c r="C166" s="37" t="s">
        <v>345</v>
      </c>
      <c r="D166" s="37" t="s">
        <v>344</v>
      </c>
      <c r="E166" s="38">
        <v>7563002</v>
      </c>
      <c r="F166" s="38">
        <v>7737640</v>
      </c>
      <c r="G166" s="39">
        <v>2.31</v>
      </c>
      <c r="H166" s="38">
        <v>6163211</v>
      </c>
      <c r="I166" s="38">
        <v>6257271</v>
      </c>
      <c r="J166" s="38">
        <v>0</v>
      </c>
      <c r="K166" s="38">
        <v>0</v>
      </c>
      <c r="L166" s="38">
        <v>0</v>
      </c>
      <c r="M166" s="38">
        <v>0</v>
      </c>
      <c r="N166" s="38">
        <v>0</v>
      </c>
      <c r="O166" s="38">
        <v>0</v>
      </c>
      <c r="P166" s="38">
        <v>6163211</v>
      </c>
      <c r="Q166" s="38">
        <v>6257271</v>
      </c>
      <c r="R166" s="39">
        <v>1.53</v>
      </c>
      <c r="S166" s="38">
        <v>981784</v>
      </c>
      <c r="T166" s="38">
        <v>974638</v>
      </c>
      <c r="U166" s="38">
        <v>5181427</v>
      </c>
      <c r="V166" s="38">
        <v>5282633</v>
      </c>
      <c r="W166" s="38">
        <v>5181427</v>
      </c>
      <c r="X166" s="38">
        <v>5282633</v>
      </c>
      <c r="Y166" s="38">
        <v>0</v>
      </c>
      <c r="Z166" s="38">
        <v>0</v>
      </c>
      <c r="AA166" s="38">
        <v>210</v>
      </c>
      <c r="AB166" s="38">
        <v>203</v>
      </c>
      <c r="AC166" s="39">
        <v>-3.33</v>
      </c>
      <c r="AD166" s="38">
        <v>1402128</v>
      </c>
      <c r="AE166" s="38">
        <v>1702690</v>
      </c>
      <c r="AF166" s="38">
        <v>380000</v>
      </c>
      <c r="AG166" s="38">
        <v>424599</v>
      </c>
      <c r="AH166" s="38">
        <v>1419639</v>
      </c>
      <c r="AI166" s="38">
        <v>1119639</v>
      </c>
      <c r="AJ166" s="39">
        <v>18.77</v>
      </c>
      <c r="AK166" s="39">
        <v>14.47</v>
      </c>
    </row>
    <row r="167" spans="1:37" x14ac:dyDescent="0.3">
      <c r="A167" t="s">
        <v>347</v>
      </c>
      <c r="B167" t="s">
        <v>1586</v>
      </c>
      <c r="C167" s="37" t="s">
        <v>347</v>
      </c>
      <c r="D167" s="37" t="s">
        <v>346</v>
      </c>
      <c r="E167" s="38">
        <v>19296079</v>
      </c>
      <c r="F167" s="38">
        <v>19665971</v>
      </c>
      <c r="G167" s="39">
        <v>1.92</v>
      </c>
      <c r="H167" s="38">
        <v>10922026</v>
      </c>
      <c r="I167" s="38">
        <v>11143122</v>
      </c>
      <c r="J167" s="38">
        <v>0</v>
      </c>
      <c r="K167" s="38">
        <v>0</v>
      </c>
      <c r="L167" s="38">
        <v>0</v>
      </c>
      <c r="M167" s="38">
        <v>0</v>
      </c>
      <c r="N167" s="38">
        <v>0</v>
      </c>
      <c r="O167" s="38">
        <v>0</v>
      </c>
      <c r="P167" s="38">
        <v>10922026</v>
      </c>
      <c r="Q167" s="38">
        <v>11143122</v>
      </c>
      <c r="R167" s="39">
        <v>2.02</v>
      </c>
      <c r="S167" s="38">
        <v>0</v>
      </c>
      <c r="T167" s="38">
        <v>0</v>
      </c>
      <c r="U167" s="38">
        <v>10922026</v>
      </c>
      <c r="V167" s="38">
        <v>11143122</v>
      </c>
      <c r="W167" s="38">
        <v>10922026</v>
      </c>
      <c r="X167" s="38">
        <v>11143122</v>
      </c>
      <c r="Y167" s="38">
        <v>0</v>
      </c>
      <c r="Z167" s="38">
        <v>0</v>
      </c>
      <c r="AA167" s="38">
        <v>886</v>
      </c>
      <c r="AB167" s="38">
        <v>890</v>
      </c>
      <c r="AC167" s="39">
        <v>0.45</v>
      </c>
      <c r="AD167" s="38">
        <v>10000</v>
      </c>
      <c r="AE167" s="38">
        <v>10000</v>
      </c>
      <c r="AF167" s="38">
        <v>368243</v>
      </c>
      <c r="AG167" s="38">
        <v>324424</v>
      </c>
      <c r="AH167" s="38">
        <v>792178</v>
      </c>
      <c r="AI167" s="38">
        <v>747837</v>
      </c>
      <c r="AJ167" s="39">
        <v>4.1100000000000003</v>
      </c>
      <c r="AK167" s="39">
        <v>3.8000000000000003</v>
      </c>
    </row>
    <row r="168" spans="1:37" x14ac:dyDescent="0.3">
      <c r="A168" t="s">
        <v>349</v>
      </c>
      <c r="B168" t="s">
        <v>1587</v>
      </c>
      <c r="C168" s="37" t="s">
        <v>349</v>
      </c>
      <c r="D168" s="37" t="s">
        <v>348</v>
      </c>
      <c r="E168" s="38">
        <v>5760000</v>
      </c>
      <c r="F168" s="38">
        <v>5760000</v>
      </c>
      <c r="G168" s="39">
        <v>0</v>
      </c>
      <c r="H168" s="38">
        <v>3425747</v>
      </c>
      <c r="I168" s="38">
        <v>3446676</v>
      </c>
      <c r="J168" s="38">
        <v>0</v>
      </c>
      <c r="K168" s="38">
        <v>0</v>
      </c>
      <c r="L168" s="38">
        <v>0</v>
      </c>
      <c r="M168" s="38">
        <v>0</v>
      </c>
      <c r="N168" s="38">
        <v>0</v>
      </c>
      <c r="O168" s="38">
        <v>0</v>
      </c>
      <c r="P168" s="38">
        <v>3425747</v>
      </c>
      <c r="Q168" s="38">
        <v>3446676</v>
      </c>
      <c r="R168" s="39">
        <v>0.61</v>
      </c>
      <c r="S168" s="38">
        <v>102453</v>
      </c>
      <c r="T168" s="38">
        <v>31251</v>
      </c>
      <c r="U168" s="38">
        <v>3323294</v>
      </c>
      <c r="V168" s="38">
        <v>3415425</v>
      </c>
      <c r="W168" s="38">
        <v>3323294</v>
      </c>
      <c r="X168" s="38">
        <v>3415425</v>
      </c>
      <c r="Y168" s="38">
        <v>0</v>
      </c>
      <c r="Z168" s="38">
        <v>0</v>
      </c>
      <c r="AA168" s="38">
        <v>229</v>
      </c>
      <c r="AB168" s="38">
        <v>224</v>
      </c>
      <c r="AC168" s="39">
        <v>-2.1800000000000002</v>
      </c>
      <c r="AD168" s="38">
        <v>540368</v>
      </c>
      <c r="AE168" s="38">
        <v>423791</v>
      </c>
      <c r="AF168" s="38">
        <v>138926</v>
      </c>
      <c r="AG168" s="38">
        <v>35811</v>
      </c>
      <c r="AH168" s="38">
        <v>290508</v>
      </c>
      <c r="AI168" s="38">
        <v>393623</v>
      </c>
      <c r="AJ168" s="39">
        <v>5.04</v>
      </c>
      <c r="AK168" s="39">
        <v>6.83</v>
      </c>
    </row>
    <row r="169" spans="1:37" x14ac:dyDescent="0.3">
      <c r="A169" t="s">
        <v>351</v>
      </c>
      <c r="B169" t="s">
        <v>1588</v>
      </c>
      <c r="C169" s="37" t="s">
        <v>351</v>
      </c>
      <c r="D169" s="37" t="s">
        <v>350</v>
      </c>
      <c r="E169" s="38">
        <v>8225769</v>
      </c>
      <c r="F169" s="38">
        <v>8245709</v>
      </c>
      <c r="G169" s="39">
        <v>0.24</v>
      </c>
      <c r="H169" s="38">
        <v>5047241</v>
      </c>
      <c r="I169" s="38">
        <v>5141119</v>
      </c>
      <c r="J169" s="38">
        <v>0</v>
      </c>
      <c r="K169" s="38">
        <v>0</v>
      </c>
      <c r="L169" s="38">
        <v>0</v>
      </c>
      <c r="M169" s="38">
        <v>0</v>
      </c>
      <c r="N169" s="38">
        <v>0</v>
      </c>
      <c r="O169" s="38">
        <v>0</v>
      </c>
      <c r="P169" s="38">
        <v>5047241</v>
      </c>
      <c r="Q169" s="38">
        <v>5141119</v>
      </c>
      <c r="R169" s="39">
        <v>1.86</v>
      </c>
      <c r="S169" s="38">
        <v>436704</v>
      </c>
      <c r="T169" s="38">
        <v>446966</v>
      </c>
      <c r="U169" s="38">
        <v>4610637</v>
      </c>
      <c r="V169" s="38">
        <v>4702153</v>
      </c>
      <c r="W169" s="38">
        <v>4610537</v>
      </c>
      <c r="X169" s="38">
        <v>4694153</v>
      </c>
      <c r="Y169" s="38">
        <v>100</v>
      </c>
      <c r="Z169" s="38">
        <v>8000</v>
      </c>
      <c r="AA169" s="38">
        <v>265</v>
      </c>
      <c r="AB169" s="38">
        <v>267</v>
      </c>
      <c r="AC169" s="39">
        <v>0.75</v>
      </c>
      <c r="AD169" s="38">
        <v>1368074</v>
      </c>
      <c r="AE169" s="38">
        <v>1313891</v>
      </c>
      <c r="AF169" s="38">
        <v>753918</v>
      </c>
      <c r="AG169" s="38">
        <v>723781</v>
      </c>
      <c r="AH169" s="38">
        <v>1222958</v>
      </c>
      <c r="AI169" s="38">
        <v>1156997</v>
      </c>
      <c r="AJ169" s="39">
        <v>14.870000000000001</v>
      </c>
      <c r="AK169" s="39">
        <v>14.030000000000001</v>
      </c>
    </row>
    <row r="170" spans="1:37" x14ac:dyDescent="0.3">
      <c r="A170" t="s">
        <v>366</v>
      </c>
      <c r="B170" t="s">
        <v>1589</v>
      </c>
      <c r="C170" s="37" t="s">
        <v>366</v>
      </c>
      <c r="D170" s="37" t="s">
        <v>365</v>
      </c>
      <c r="E170" s="38">
        <v>16856468</v>
      </c>
      <c r="F170" s="38">
        <v>17719097</v>
      </c>
      <c r="G170" s="39">
        <v>5.12</v>
      </c>
      <c r="H170" s="38">
        <v>7667982</v>
      </c>
      <c r="I170" s="38">
        <v>7805328</v>
      </c>
      <c r="J170" s="38">
        <v>0</v>
      </c>
      <c r="K170" s="38">
        <v>0</v>
      </c>
      <c r="L170" s="38">
        <v>0</v>
      </c>
      <c r="M170" s="38">
        <v>0</v>
      </c>
      <c r="N170" s="38">
        <v>0</v>
      </c>
      <c r="O170" s="38">
        <v>0</v>
      </c>
      <c r="P170" s="38">
        <v>7667982</v>
      </c>
      <c r="Q170" s="38">
        <v>7805328</v>
      </c>
      <c r="R170" s="39">
        <v>1.79</v>
      </c>
      <c r="S170" s="38">
        <v>231784</v>
      </c>
      <c r="T170" s="38">
        <v>227750</v>
      </c>
      <c r="U170" s="38">
        <v>7436252</v>
      </c>
      <c r="V170" s="38">
        <v>7578807</v>
      </c>
      <c r="W170" s="38">
        <v>7436198</v>
      </c>
      <c r="X170" s="38">
        <v>7577578</v>
      </c>
      <c r="Y170" s="38">
        <v>54</v>
      </c>
      <c r="Z170" s="38">
        <v>1229</v>
      </c>
      <c r="AA170" s="38">
        <v>783</v>
      </c>
      <c r="AB170" s="38">
        <v>778</v>
      </c>
      <c r="AC170" s="39">
        <v>-0.64</v>
      </c>
      <c r="AD170" s="38">
        <v>470568</v>
      </c>
      <c r="AE170" s="38">
        <v>450000</v>
      </c>
      <c r="AF170" s="38">
        <v>410000</v>
      </c>
      <c r="AG170" s="38">
        <v>410000</v>
      </c>
      <c r="AH170" s="38">
        <v>573447</v>
      </c>
      <c r="AI170" s="38">
        <v>675000</v>
      </c>
      <c r="AJ170" s="39">
        <v>3.4</v>
      </c>
      <c r="AK170" s="39">
        <v>3.81</v>
      </c>
    </row>
    <row r="171" spans="1:37" x14ac:dyDescent="0.3">
      <c r="A171" t="s">
        <v>356</v>
      </c>
      <c r="B171" t="s">
        <v>1590</v>
      </c>
      <c r="C171" s="37" t="s">
        <v>356</v>
      </c>
      <c r="D171" s="37" t="s">
        <v>355</v>
      </c>
      <c r="E171" s="38">
        <v>12420205</v>
      </c>
      <c r="F171" s="38">
        <v>12547497</v>
      </c>
      <c r="G171" s="39">
        <v>1.02</v>
      </c>
      <c r="H171" s="38">
        <v>2899245</v>
      </c>
      <c r="I171" s="38">
        <v>2961987</v>
      </c>
      <c r="J171" s="38">
        <v>0</v>
      </c>
      <c r="K171" s="38">
        <v>0</v>
      </c>
      <c r="L171" s="38">
        <v>0</v>
      </c>
      <c r="M171" s="38">
        <v>0</v>
      </c>
      <c r="N171" s="38">
        <v>0</v>
      </c>
      <c r="O171" s="38">
        <v>0</v>
      </c>
      <c r="P171" s="38">
        <v>2899245</v>
      </c>
      <c r="Q171" s="38">
        <v>2961987</v>
      </c>
      <c r="R171" s="39">
        <v>2.16</v>
      </c>
      <c r="S171" s="38">
        <v>84731</v>
      </c>
      <c r="T171" s="38">
        <v>121427</v>
      </c>
      <c r="U171" s="38">
        <v>2842100</v>
      </c>
      <c r="V171" s="38">
        <v>2968489</v>
      </c>
      <c r="W171" s="38">
        <v>2814514</v>
      </c>
      <c r="X171" s="38">
        <v>2840560</v>
      </c>
      <c r="Y171" s="38">
        <v>27586</v>
      </c>
      <c r="Z171" s="38">
        <v>127929</v>
      </c>
      <c r="AA171" s="38">
        <v>535</v>
      </c>
      <c r="AB171" s="38">
        <v>530</v>
      </c>
      <c r="AC171" s="39">
        <v>-0.93</v>
      </c>
      <c r="AD171" s="38">
        <v>320797</v>
      </c>
      <c r="AE171" s="38">
        <v>316297</v>
      </c>
      <c r="AF171" s="38">
        <v>575000</v>
      </c>
      <c r="AG171" s="38">
        <v>575000</v>
      </c>
      <c r="AH171" s="38">
        <v>1764989</v>
      </c>
      <c r="AI171" s="38">
        <v>1350620</v>
      </c>
      <c r="AJ171" s="39">
        <v>14.21</v>
      </c>
      <c r="AK171" s="39">
        <v>10.76</v>
      </c>
    </row>
    <row r="172" spans="1:37" x14ac:dyDescent="0.3">
      <c r="A172" t="s">
        <v>360</v>
      </c>
      <c r="B172" t="s">
        <v>1591</v>
      </c>
      <c r="C172" s="37" t="s">
        <v>360</v>
      </c>
      <c r="D172" s="37" t="s">
        <v>359</v>
      </c>
      <c r="E172" s="38">
        <v>29469098</v>
      </c>
      <c r="F172" s="38">
        <v>28388600</v>
      </c>
      <c r="G172" s="39">
        <v>-3.67</v>
      </c>
      <c r="H172" s="38">
        <v>1989899</v>
      </c>
      <c r="I172" s="38">
        <v>1989899</v>
      </c>
      <c r="J172" s="38">
        <v>0</v>
      </c>
      <c r="K172" s="38">
        <v>0</v>
      </c>
      <c r="L172" s="38">
        <v>0</v>
      </c>
      <c r="M172" s="38">
        <v>0</v>
      </c>
      <c r="N172" s="38">
        <v>0</v>
      </c>
      <c r="O172" s="38">
        <v>0</v>
      </c>
      <c r="P172" s="38">
        <v>1989899</v>
      </c>
      <c r="Q172" s="38">
        <v>1989899</v>
      </c>
      <c r="R172" s="39">
        <v>0</v>
      </c>
      <c r="S172" s="38">
        <v>0</v>
      </c>
      <c r="T172" s="38">
        <v>0</v>
      </c>
      <c r="U172" s="38">
        <v>2052800</v>
      </c>
      <c r="V172" s="38">
        <v>2008229</v>
      </c>
      <c r="W172" s="38">
        <v>1989899</v>
      </c>
      <c r="X172" s="38">
        <v>1989899</v>
      </c>
      <c r="Y172" s="38">
        <v>62901</v>
      </c>
      <c r="Z172" s="38">
        <v>18330</v>
      </c>
      <c r="AA172" s="38">
        <v>1507</v>
      </c>
      <c r="AB172" s="38">
        <v>1475</v>
      </c>
      <c r="AC172" s="39">
        <v>-2.12</v>
      </c>
      <c r="AD172" s="38">
        <v>814260</v>
      </c>
      <c r="AE172" s="38">
        <v>814260</v>
      </c>
      <c r="AF172" s="38">
        <v>302370</v>
      </c>
      <c r="AG172" s="38">
        <v>300000</v>
      </c>
      <c r="AH172" s="38">
        <v>3840408</v>
      </c>
      <c r="AI172" s="38">
        <v>3840408</v>
      </c>
      <c r="AJ172" s="39">
        <v>13.030000000000001</v>
      </c>
      <c r="AK172" s="39">
        <v>13.530000000000001</v>
      </c>
    </row>
    <row r="173" spans="1:37" x14ac:dyDescent="0.3">
      <c r="A173" t="s">
        <v>362</v>
      </c>
      <c r="B173" t="s">
        <v>1592</v>
      </c>
      <c r="C173" s="37" t="s">
        <v>362</v>
      </c>
      <c r="D173" s="37" t="s">
        <v>361</v>
      </c>
      <c r="E173" s="38">
        <v>28274681</v>
      </c>
      <c r="F173" s="38">
        <v>29025000</v>
      </c>
      <c r="G173" s="39">
        <v>2.65</v>
      </c>
      <c r="H173" s="38">
        <v>19728735</v>
      </c>
      <c r="I173" s="38">
        <v>20207025</v>
      </c>
      <c r="J173" s="38">
        <v>0</v>
      </c>
      <c r="K173" s="38">
        <v>0</v>
      </c>
      <c r="L173" s="38">
        <v>0</v>
      </c>
      <c r="M173" s="38">
        <v>0</v>
      </c>
      <c r="N173" s="38">
        <v>0</v>
      </c>
      <c r="O173" s="38">
        <v>0</v>
      </c>
      <c r="P173" s="38">
        <v>19728735</v>
      </c>
      <c r="Q173" s="38">
        <v>20207025</v>
      </c>
      <c r="R173" s="39">
        <v>2.42</v>
      </c>
      <c r="S173" s="38">
        <v>350096</v>
      </c>
      <c r="T173" s="38">
        <v>493344</v>
      </c>
      <c r="U173" s="38">
        <v>19378639</v>
      </c>
      <c r="V173" s="38">
        <v>19713681</v>
      </c>
      <c r="W173" s="38">
        <v>19378639</v>
      </c>
      <c r="X173" s="38">
        <v>19713681</v>
      </c>
      <c r="Y173" s="38">
        <v>0</v>
      </c>
      <c r="Z173" s="38">
        <v>0</v>
      </c>
      <c r="AA173" s="38">
        <v>1246</v>
      </c>
      <c r="AB173" s="38">
        <v>1217</v>
      </c>
      <c r="AC173" s="39">
        <v>-2.33</v>
      </c>
      <c r="AD173" s="38">
        <v>128624</v>
      </c>
      <c r="AE173" s="38">
        <v>128700</v>
      </c>
      <c r="AF173" s="38">
        <v>780786</v>
      </c>
      <c r="AG173" s="38">
        <v>569509</v>
      </c>
      <c r="AH173" s="38">
        <v>2008954</v>
      </c>
      <c r="AI173" s="38">
        <v>1570231</v>
      </c>
      <c r="AJ173" s="39">
        <v>7.11</v>
      </c>
      <c r="AK173" s="39">
        <v>5.41</v>
      </c>
    </row>
    <row r="174" spans="1:37" x14ac:dyDescent="0.3">
      <c r="A174" t="s">
        <v>358</v>
      </c>
      <c r="B174" t="s">
        <v>1593</v>
      </c>
      <c r="C174" s="37" t="s">
        <v>358</v>
      </c>
      <c r="D174" s="37" t="s">
        <v>357</v>
      </c>
      <c r="E174" s="38">
        <v>47600410</v>
      </c>
      <c r="F174" s="38">
        <v>48761410</v>
      </c>
      <c r="G174" s="39">
        <v>2.44</v>
      </c>
      <c r="H174" s="38">
        <v>12751847</v>
      </c>
      <c r="I174" s="38">
        <v>13122058</v>
      </c>
      <c r="J174" s="38">
        <v>0</v>
      </c>
      <c r="K174" s="38">
        <v>0</v>
      </c>
      <c r="L174" s="38">
        <v>0</v>
      </c>
      <c r="M174" s="38">
        <v>0</v>
      </c>
      <c r="N174" s="38">
        <v>0</v>
      </c>
      <c r="O174" s="38">
        <v>0</v>
      </c>
      <c r="P174" s="38">
        <v>12751847</v>
      </c>
      <c r="Q174" s="38">
        <v>13122058</v>
      </c>
      <c r="R174" s="39">
        <v>2.9</v>
      </c>
      <c r="S174" s="38">
        <v>0</v>
      </c>
      <c r="T174" s="38">
        <v>0</v>
      </c>
      <c r="U174" s="38">
        <v>13038149</v>
      </c>
      <c r="V174" s="38">
        <v>13203326</v>
      </c>
      <c r="W174" s="38">
        <v>12751847</v>
      </c>
      <c r="X174" s="38">
        <v>13122058</v>
      </c>
      <c r="Y174" s="38">
        <v>286302</v>
      </c>
      <c r="Z174" s="38">
        <v>81268</v>
      </c>
      <c r="AA174" s="38">
        <v>2301</v>
      </c>
      <c r="AB174" s="38">
        <v>2305</v>
      </c>
      <c r="AC174" s="39">
        <v>0.17</v>
      </c>
      <c r="AD174" s="38">
        <v>3683273</v>
      </c>
      <c r="AE174" s="38">
        <v>3600000</v>
      </c>
      <c r="AF174" s="38">
        <v>1250000</v>
      </c>
      <c r="AG174" s="38">
        <v>1200000</v>
      </c>
      <c r="AH174" s="38">
        <v>3189140</v>
      </c>
      <c r="AI174" s="38">
        <v>3200000</v>
      </c>
      <c r="AJ174" s="39">
        <v>6.7</v>
      </c>
      <c r="AK174" s="39">
        <v>6.5600000000000005</v>
      </c>
    </row>
    <row r="175" spans="1:37" x14ac:dyDescent="0.3">
      <c r="A175" t="s">
        <v>354</v>
      </c>
      <c r="B175" t="s">
        <v>1594</v>
      </c>
      <c r="C175" s="37" t="s">
        <v>354</v>
      </c>
      <c r="D175" s="37" t="s">
        <v>353</v>
      </c>
      <c r="E175" s="38">
        <v>17283890</v>
      </c>
      <c r="F175" s="38">
        <v>17793387</v>
      </c>
      <c r="G175" s="39">
        <v>2.95</v>
      </c>
      <c r="H175" s="38">
        <v>2928740</v>
      </c>
      <c r="I175" s="38">
        <v>2958027</v>
      </c>
      <c r="J175" s="38">
        <v>0</v>
      </c>
      <c r="K175" s="38">
        <v>0</v>
      </c>
      <c r="L175" s="38">
        <v>0</v>
      </c>
      <c r="M175" s="38">
        <v>0</v>
      </c>
      <c r="N175" s="38">
        <v>0</v>
      </c>
      <c r="O175" s="38">
        <v>0</v>
      </c>
      <c r="P175" s="38">
        <v>2928740</v>
      </c>
      <c r="Q175" s="38">
        <v>2958027</v>
      </c>
      <c r="R175" s="39">
        <v>1</v>
      </c>
      <c r="S175" s="38">
        <v>57501</v>
      </c>
      <c r="T175" s="38">
        <v>53105</v>
      </c>
      <c r="U175" s="38">
        <v>2886061</v>
      </c>
      <c r="V175" s="38">
        <v>2941861</v>
      </c>
      <c r="W175" s="38">
        <v>2871239</v>
      </c>
      <c r="X175" s="38">
        <v>2904922</v>
      </c>
      <c r="Y175" s="38">
        <v>14822</v>
      </c>
      <c r="Z175" s="38">
        <v>36939</v>
      </c>
      <c r="AA175" s="38">
        <v>792</v>
      </c>
      <c r="AB175" s="38">
        <v>755</v>
      </c>
      <c r="AC175" s="39">
        <v>-4.67</v>
      </c>
      <c r="AD175" s="38">
        <v>1634768</v>
      </c>
      <c r="AE175" s="38">
        <v>1295016</v>
      </c>
      <c r="AF175" s="38">
        <v>753718</v>
      </c>
      <c r="AG175" s="38">
        <v>650287</v>
      </c>
      <c r="AH175" s="38">
        <v>2538207</v>
      </c>
      <c r="AI175" s="38">
        <v>2981390</v>
      </c>
      <c r="AJ175" s="39">
        <v>14.69</v>
      </c>
      <c r="AK175" s="39">
        <v>16.760000000000002</v>
      </c>
    </row>
    <row r="176" spans="1:37" x14ac:dyDescent="0.3">
      <c r="A176" t="s">
        <v>364</v>
      </c>
      <c r="B176" t="s">
        <v>1595</v>
      </c>
      <c r="C176" s="37" t="s">
        <v>364</v>
      </c>
      <c r="D176" s="37" t="s">
        <v>363</v>
      </c>
      <c r="E176" s="38">
        <v>8348207</v>
      </c>
      <c r="F176" s="38">
        <v>8109651</v>
      </c>
      <c r="G176" s="39">
        <v>-2.86</v>
      </c>
      <c r="H176" s="38">
        <v>2665166</v>
      </c>
      <c r="I176" s="38">
        <v>2673910</v>
      </c>
      <c r="J176" s="38">
        <v>0</v>
      </c>
      <c r="K176" s="38">
        <v>0</v>
      </c>
      <c r="L176" s="38">
        <v>0</v>
      </c>
      <c r="M176" s="38">
        <v>0</v>
      </c>
      <c r="N176" s="38">
        <v>0</v>
      </c>
      <c r="O176" s="38">
        <v>0</v>
      </c>
      <c r="P176" s="38">
        <v>2665166</v>
      </c>
      <c r="Q176" s="38">
        <v>2673910</v>
      </c>
      <c r="R176" s="39">
        <v>0.33</v>
      </c>
      <c r="S176" s="38">
        <v>72979</v>
      </c>
      <c r="T176" s="38">
        <v>35125</v>
      </c>
      <c r="U176" s="38">
        <v>2613656</v>
      </c>
      <c r="V176" s="38">
        <v>2638785</v>
      </c>
      <c r="W176" s="38">
        <v>2592187</v>
      </c>
      <c r="X176" s="38">
        <v>2638785</v>
      </c>
      <c r="Y176" s="38">
        <v>21469</v>
      </c>
      <c r="Z176" s="38">
        <v>0</v>
      </c>
      <c r="AA176" s="38">
        <v>284</v>
      </c>
      <c r="AB176" s="38">
        <v>273</v>
      </c>
      <c r="AC176" s="39">
        <v>-3.87</v>
      </c>
      <c r="AD176" s="38">
        <v>257050</v>
      </c>
      <c r="AE176" s="38">
        <v>257080</v>
      </c>
      <c r="AF176" s="38">
        <v>789687</v>
      </c>
      <c r="AG176" s="38">
        <v>350000</v>
      </c>
      <c r="AH176" s="38">
        <v>1675345</v>
      </c>
      <c r="AI176" s="38">
        <v>1742200</v>
      </c>
      <c r="AJ176" s="39">
        <v>20.07</v>
      </c>
      <c r="AK176" s="39">
        <v>21.48</v>
      </c>
    </row>
    <row r="177" spans="1:37" x14ac:dyDescent="0.3">
      <c r="A177" t="s">
        <v>379</v>
      </c>
      <c r="B177" t="s">
        <v>1596</v>
      </c>
      <c r="C177" s="37" t="s">
        <v>379</v>
      </c>
      <c r="D177" s="37" t="s">
        <v>378</v>
      </c>
      <c r="E177" s="38">
        <v>4621838</v>
      </c>
      <c r="F177" s="38">
        <v>4413577</v>
      </c>
      <c r="G177" s="39">
        <v>-4.51</v>
      </c>
      <c r="H177" s="38">
        <v>2179540</v>
      </c>
      <c r="I177" s="38">
        <v>2213724</v>
      </c>
      <c r="J177" s="38">
        <v>0</v>
      </c>
      <c r="K177" s="38">
        <v>0</v>
      </c>
      <c r="L177" s="38">
        <v>0</v>
      </c>
      <c r="M177" s="38">
        <v>0</v>
      </c>
      <c r="N177" s="38">
        <v>0</v>
      </c>
      <c r="O177" s="38">
        <v>0</v>
      </c>
      <c r="P177" s="38">
        <v>2179540</v>
      </c>
      <c r="Q177" s="38">
        <v>2213724</v>
      </c>
      <c r="R177" s="39">
        <v>1.57</v>
      </c>
      <c r="S177" s="38">
        <v>25403</v>
      </c>
      <c r="T177" s="38">
        <v>0</v>
      </c>
      <c r="U177" s="38">
        <v>2196035</v>
      </c>
      <c r="V177" s="38">
        <v>2213724</v>
      </c>
      <c r="W177" s="38">
        <v>2154137</v>
      </c>
      <c r="X177" s="38">
        <v>2213724</v>
      </c>
      <c r="Y177" s="38">
        <v>41898</v>
      </c>
      <c r="Z177" s="38">
        <v>0</v>
      </c>
      <c r="AA177" s="38">
        <v>134</v>
      </c>
      <c r="AB177" s="38">
        <v>135</v>
      </c>
      <c r="AC177" s="39">
        <v>0.75</v>
      </c>
      <c r="AD177" s="38">
        <v>1446834</v>
      </c>
      <c r="AE177" s="38">
        <v>1206034</v>
      </c>
      <c r="AF177" s="38">
        <v>829673</v>
      </c>
      <c r="AG177" s="38">
        <v>610000</v>
      </c>
      <c r="AH177" s="38">
        <v>1104547</v>
      </c>
      <c r="AI177" s="38">
        <v>932852</v>
      </c>
      <c r="AJ177" s="39">
        <v>23.900000000000002</v>
      </c>
      <c r="AK177" s="39">
        <v>21.14</v>
      </c>
    </row>
    <row r="178" spans="1:37" x14ac:dyDescent="0.3">
      <c r="A178" t="s">
        <v>371</v>
      </c>
      <c r="B178" t="s">
        <v>1597</v>
      </c>
      <c r="C178" s="37" t="s">
        <v>371</v>
      </c>
      <c r="D178" s="37" t="s">
        <v>370</v>
      </c>
      <c r="E178" s="38">
        <v>61694468</v>
      </c>
      <c r="F178" s="38">
        <v>63399309</v>
      </c>
      <c r="G178" s="39">
        <v>2.7600000000000002</v>
      </c>
      <c r="H178" s="38">
        <v>13975252</v>
      </c>
      <c r="I178" s="38">
        <v>14199834</v>
      </c>
      <c r="J178" s="38">
        <v>0</v>
      </c>
      <c r="K178" s="38">
        <v>0</v>
      </c>
      <c r="L178" s="38">
        <v>0</v>
      </c>
      <c r="M178" s="38">
        <v>0</v>
      </c>
      <c r="N178" s="38">
        <v>0</v>
      </c>
      <c r="O178" s="38">
        <v>0</v>
      </c>
      <c r="P178" s="38">
        <v>13975252</v>
      </c>
      <c r="Q178" s="38">
        <v>14199834</v>
      </c>
      <c r="R178" s="39">
        <v>1.61</v>
      </c>
      <c r="S178" s="38">
        <v>616652</v>
      </c>
      <c r="T178" s="38">
        <v>911966</v>
      </c>
      <c r="U178" s="38">
        <v>13620275</v>
      </c>
      <c r="V178" s="38">
        <v>13648858</v>
      </c>
      <c r="W178" s="38">
        <v>13358600</v>
      </c>
      <c r="X178" s="38">
        <v>13287868</v>
      </c>
      <c r="Y178" s="38">
        <v>261675</v>
      </c>
      <c r="Z178" s="38">
        <v>360990</v>
      </c>
      <c r="AA178" s="38">
        <v>2731</v>
      </c>
      <c r="AB178" s="38">
        <v>2711</v>
      </c>
      <c r="AC178" s="39">
        <v>-0.73</v>
      </c>
      <c r="AD178" s="38">
        <v>1251014</v>
      </c>
      <c r="AE178" s="38">
        <v>1100000</v>
      </c>
      <c r="AF178" s="38">
        <v>2803644</v>
      </c>
      <c r="AG178" s="38">
        <v>1875000</v>
      </c>
      <c r="AH178" s="38">
        <v>2334328</v>
      </c>
      <c r="AI178" s="38">
        <v>2500000</v>
      </c>
      <c r="AJ178" s="39">
        <v>3.7800000000000002</v>
      </c>
      <c r="AK178" s="39">
        <v>3.94</v>
      </c>
    </row>
    <row r="179" spans="1:37" x14ac:dyDescent="0.3">
      <c r="A179" t="s">
        <v>373</v>
      </c>
      <c r="B179" t="s">
        <v>1598</v>
      </c>
      <c r="C179" s="37" t="s">
        <v>373</v>
      </c>
      <c r="D179" s="37" t="s">
        <v>372</v>
      </c>
      <c r="E179" s="38">
        <v>30324216</v>
      </c>
      <c r="F179" s="38">
        <v>33300000</v>
      </c>
      <c r="G179" s="39">
        <v>9.81</v>
      </c>
      <c r="H179" s="38">
        <v>7752030</v>
      </c>
      <c r="I179" s="38">
        <v>7889157</v>
      </c>
      <c r="J179" s="38">
        <v>0</v>
      </c>
      <c r="K179" s="38">
        <v>0</v>
      </c>
      <c r="L179" s="38">
        <v>0</v>
      </c>
      <c r="M179" s="38">
        <v>0</v>
      </c>
      <c r="N179" s="38">
        <v>0</v>
      </c>
      <c r="O179" s="38">
        <v>0</v>
      </c>
      <c r="P179" s="38">
        <v>7752030</v>
      </c>
      <c r="Q179" s="38">
        <v>7889157</v>
      </c>
      <c r="R179" s="39">
        <v>1.77</v>
      </c>
      <c r="S179" s="38">
        <v>151433</v>
      </c>
      <c r="T179" s="38">
        <v>0</v>
      </c>
      <c r="U179" s="38">
        <v>7600597</v>
      </c>
      <c r="V179" s="38">
        <v>7889157</v>
      </c>
      <c r="W179" s="38">
        <v>7600597</v>
      </c>
      <c r="X179" s="38">
        <v>7889157</v>
      </c>
      <c r="Y179" s="38">
        <v>0</v>
      </c>
      <c r="Z179" s="38">
        <v>0</v>
      </c>
      <c r="AA179" s="38">
        <v>1766</v>
      </c>
      <c r="AB179" s="38">
        <v>1750</v>
      </c>
      <c r="AC179" s="39">
        <v>-0.91</v>
      </c>
      <c r="AD179" s="38">
        <v>3135519</v>
      </c>
      <c r="AE179" s="38">
        <v>7143000</v>
      </c>
      <c r="AF179" s="38">
        <v>2641761</v>
      </c>
      <c r="AG179" s="38">
        <v>4339268</v>
      </c>
      <c r="AH179" s="38">
        <v>2214331</v>
      </c>
      <c r="AI179" s="38">
        <v>3924019</v>
      </c>
      <c r="AJ179" s="39">
        <v>7.3</v>
      </c>
      <c r="AK179" s="39">
        <v>11.78</v>
      </c>
    </row>
    <row r="180" spans="1:37" x14ac:dyDescent="0.3">
      <c r="A180" t="s">
        <v>375</v>
      </c>
      <c r="B180" t="s">
        <v>1599</v>
      </c>
      <c r="C180" s="37" t="s">
        <v>375</v>
      </c>
      <c r="D180" s="37" t="s">
        <v>374</v>
      </c>
      <c r="E180" s="38">
        <v>17424260</v>
      </c>
      <c r="F180" s="38">
        <v>16985148</v>
      </c>
      <c r="G180" s="39">
        <v>-2.52</v>
      </c>
      <c r="H180" s="38">
        <v>7090976</v>
      </c>
      <c r="I180" s="38">
        <v>7282432</v>
      </c>
      <c r="J180" s="38">
        <v>0</v>
      </c>
      <c r="K180" s="38">
        <v>0</v>
      </c>
      <c r="L180" s="38">
        <v>0</v>
      </c>
      <c r="M180" s="38">
        <v>0</v>
      </c>
      <c r="N180" s="38">
        <v>0</v>
      </c>
      <c r="O180" s="38">
        <v>0</v>
      </c>
      <c r="P180" s="38">
        <v>7090976</v>
      </c>
      <c r="Q180" s="38">
        <v>7282432</v>
      </c>
      <c r="R180" s="39">
        <v>2.7</v>
      </c>
      <c r="S180" s="38">
        <v>0</v>
      </c>
      <c r="T180" s="38">
        <v>56723</v>
      </c>
      <c r="U180" s="38">
        <v>7090976</v>
      </c>
      <c r="V180" s="38">
        <v>7225709</v>
      </c>
      <c r="W180" s="38">
        <v>7090976</v>
      </c>
      <c r="X180" s="38">
        <v>7225709</v>
      </c>
      <c r="Y180" s="38">
        <v>0</v>
      </c>
      <c r="Z180" s="38">
        <v>0</v>
      </c>
      <c r="AA180" s="38">
        <v>939</v>
      </c>
      <c r="AB180" s="38">
        <v>889</v>
      </c>
      <c r="AC180" s="39">
        <v>-5.32</v>
      </c>
      <c r="AD180" s="38">
        <v>1300077</v>
      </c>
      <c r="AE180" s="38">
        <v>1040077</v>
      </c>
      <c r="AF180" s="38">
        <v>985230</v>
      </c>
      <c r="AG180" s="38">
        <v>910000</v>
      </c>
      <c r="AH180" s="38">
        <v>612362</v>
      </c>
      <c r="AI180" s="38">
        <v>600000</v>
      </c>
      <c r="AJ180" s="39">
        <v>3.5100000000000002</v>
      </c>
      <c r="AK180" s="39">
        <v>3.5300000000000002</v>
      </c>
    </row>
    <row r="181" spans="1:37" x14ac:dyDescent="0.3">
      <c r="A181" t="s">
        <v>377</v>
      </c>
      <c r="B181" t="s">
        <v>1600</v>
      </c>
      <c r="C181" s="37" t="s">
        <v>377</v>
      </c>
      <c r="D181" s="37" t="s">
        <v>376</v>
      </c>
      <c r="E181" s="38">
        <v>10557162</v>
      </c>
      <c r="F181" s="38">
        <v>10614814</v>
      </c>
      <c r="G181" s="39">
        <v>0.55000000000000004</v>
      </c>
      <c r="H181" s="38">
        <v>5837402</v>
      </c>
      <c r="I181" s="38">
        <v>5956052</v>
      </c>
      <c r="J181" s="38">
        <v>0</v>
      </c>
      <c r="K181" s="38">
        <v>0</v>
      </c>
      <c r="L181" s="38">
        <v>0</v>
      </c>
      <c r="M181" s="38">
        <v>0</v>
      </c>
      <c r="N181" s="38">
        <v>0</v>
      </c>
      <c r="O181" s="38">
        <v>0</v>
      </c>
      <c r="P181" s="38">
        <v>5837402</v>
      </c>
      <c r="Q181" s="38">
        <v>5956052</v>
      </c>
      <c r="R181" s="39">
        <v>2.0300000000000002</v>
      </c>
      <c r="S181" s="38">
        <v>253995</v>
      </c>
      <c r="T181" s="38">
        <v>265234</v>
      </c>
      <c r="U181" s="38">
        <v>5428408</v>
      </c>
      <c r="V181" s="38">
        <v>5691654</v>
      </c>
      <c r="W181" s="38">
        <v>5583407</v>
      </c>
      <c r="X181" s="38">
        <v>5690818</v>
      </c>
      <c r="Y181" s="38">
        <v>-154999</v>
      </c>
      <c r="Z181" s="38">
        <v>836</v>
      </c>
      <c r="AA181" s="38">
        <v>477</v>
      </c>
      <c r="AB181" s="38">
        <v>504</v>
      </c>
      <c r="AC181" s="39">
        <v>5.66</v>
      </c>
      <c r="AD181" s="38">
        <v>2441104</v>
      </c>
      <c r="AE181" s="38">
        <v>3260000</v>
      </c>
      <c r="AF181" s="38">
        <v>362745</v>
      </c>
      <c r="AG181" s="38">
        <v>340000</v>
      </c>
      <c r="AH181" s="38">
        <v>421911</v>
      </c>
      <c r="AI181" s="38">
        <v>400000</v>
      </c>
      <c r="AJ181" s="39">
        <v>4</v>
      </c>
      <c r="AK181" s="39">
        <v>3.77</v>
      </c>
    </row>
    <row r="182" spans="1:37" x14ac:dyDescent="0.3">
      <c r="A182" t="s">
        <v>369</v>
      </c>
      <c r="B182" t="s">
        <v>1601</v>
      </c>
      <c r="C182" s="37" t="s">
        <v>369</v>
      </c>
      <c r="D182" s="37" t="s">
        <v>368</v>
      </c>
      <c r="E182" s="38">
        <v>31501242</v>
      </c>
      <c r="F182" s="38">
        <v>32853911</v>
      </c>
      <c r="G182" s="39">
        <v>4.29</v>
      </c>
      <c r="H182" s="38">
        <v>13619098</v>
      </c>
      <c r="I182" s="38">
        <v>13923187</v>
      </c>
      <c r="J182" s="38">
        <v>0</v>
      </c>
      <c r="K182" s="38">
        <v>0</v>
      </c>
      <c r="L182" s="38">
        <v>0</v>
      </c>
      <c r="M182" s="38">
        <v>0</v>
      </c>
      <c r="N182" s="38">
        <v>0</v>
      </c>
      <c r="O182" s="38">
        <v>0</v>
      </c>
      <c r="P182" s="38">
        <v>13619098</v>
      </c>
      <c r="Q182" s="38">
        <v>13923187</v>
      </c>
      <c r="R182" s="39">
        <v>2.23</v>
      </c>
      <c r="S182" s="38">
        <v>131264</v>
      </c>
      <c r="T182" s="38">
        <v>110284</v>
      </c>
      <c r="U182" s="38">
        <v>13487834</v>
      </c>
      <c r="V182" s="38">
        <v>13812903</v>
      </c>
      <c r="W182" s="38">
        <v>13487834</v>
      </c>
      <c r="X182" s="38">
        <v>13812903</v>
      </c>
      <c r="Y182" s="38">
        <v>0</v>
      </c>
      <c r="Z182" s="38">
        <v>0</v>
      </c>
      <c r="AA182" s="38">
        <v>1850</v>
      </c>
      <c r="AB182" s="38">
        <v>1850</v>
      </c>
      <c r="AC182" s="39">
        <v>0</v>
      </c>
      <c r="AD182" s="38">
        <v>1724094</v>
      </c>
      <c r="AE182" s="38">
        <v>1345175</v>
      </c>
      <c r="AF182" s="38">
        <v>1050791</v>
      </c>
      <c r="AG182" s="38">
        <v>550000</v>
      </c>
      <c r="AH182" s="38">
        <v>728063</v>
      </c>
      <c r="AI182" s="38">
        <v>575000</v>
      </c>
      <c r="AJ182" s="39">
        <v>2.31</v>
      </c>
      <c r="AK182" s="39">
        <v>1.75</v>
      </c>
    </row>
    <row r="183" spans="1:37" x14ac:dyDescent="0.3">
      <c r="A183" t="s">
        <v>382</v>
      </c>
      <c r="B183" t="s">
        <v>1602</v>
      </c>
      <c r="C183" s="37" t="s">
        <v>382</v>
      </c>
      <c r="D183" s="37" t="s">
        <v>381</v>
      </c>
      <c r="E183" s="38">
        <v>16734123</v>
      </c>
      <c r="F183" s="38">
        <v>17226269</v>
      </c>
      <c r="G183" s="39">
        <v>2.94</v>
      </c>
      <c r="H183" s="38">
        <v>5876602</v>
      </c>
      <c r="I183" s="38">
        <v>5970628</v>
      </c>
      <c r="J183" s="38">
        <v>0</v>
      </c>
      <c r="K183" s="38">
        <v>0</v>
      </c>
      <c r="L183" s="38">
        <v>0</v>
      </c>
      <c r="M183" s="38">
        <v>0</v>
      </c>
      <c r="N183" s="38">
        <v>0</v>
      </c>
      <c r="O183" s="38">
        <v>0</v>
      </c>
      <c r="P183" s="38">
        <v>5876602</v>
      </c>
      <c r="Q183" s="38">
        <v>5970628</v>
      </c>
      <c r="R183" s="39">
        <v>1.6</v>
      </c>
      <c r="S183" s="38">
        <v>0</v>
      </c>
      <c r="T183" s="38">
        <v>0</v>
      </c>
      <c r="U183" s="38">
        <v>5880079</v>
      </c>
      <c r="V183" s="38">
        <v>5993899</v>
      </c>
      <c r="W183" s="38">
        <v>5876602</v>
      </c>
      <c r="X183" s="38">
        <v>5970628</v>
      </c>
      <c r="Y183" s="38">
        <v>3477</v>
      </c>
      <c r="Z183" s="38">
        <v>23271</v>
      </c>
      <c r="AA183" s="38">
        <v>846</v>
      </c>
      <c r="AB183" s="38">
        <v>838</v>
      </c>
      <c r="AC183" s="39">
        <v>-0.95000000000000007</v>
      </c>
      <c r="AD183" s="38">
        <v>6256714</v>
      </c>
      <c r="AE183" s="38">
        <v>4824770</v>
      </c>
      <c r="AF183" s="38">
        <v>652128</v>
      </c>
      <c r="AG183" s="38">
        <v>652128</v>
      </c>
      <c r="AH183" s="38">
        <v>297701</v>
      </c>
      <c r="AI183" s="38">
        <v>635000</v>
      </c>
      <c r="AJ183" s="39">
        <v>1.78</v>
      </c>
      <c r="AK183" s="39">
        <v>3.69</v>
      </c>
    </row>
    <row r="184" spans="1:37" x14ac:dyDescent="0.3">
      <c r="A184" t="s">
        <v>384</v>
      </c>
      <c r="B184" t="s">
        <v>1603</v>
      </c>
      <c r="C184" s="37" t="s">
        <v>384</v>
      </c>
      <c r="D184" s="37" t="s">
        <v>383</v>
      </c>
      <c r="E184" s="38">
        <v>42986362</v>
      </c>
      <c r="F184" s="38">
        <v>43108373</v>
      </c>
      <c r="G184" s="39">
        <v>0.28000000000000003</v>
      </c>
      <c r="H184" s="38">
        <v>18501372</v>
      </c>
      <c r="I184" s="38">
        <v>18501372</v>
      </c>
      <c r="J184" s="38">
        <v>0</v>
      </c>
      <c r="K184" s="38">
        <v>0</v>
      </c>
      <c r="L184" s="38">
        <v>0</v>
      </c>
      <c r="M184" s="38">
        <v>0</v>
      </c>
      <c r="N184" s="38">
        <v>0</v>
      </c>
      <c r="O184" s="38">
        <v>0</v>
      </c>
      <c r="P184" s="38">
        <v>18501372</v>
      </c>
      <c r="Q184" s="38">
        <v>18501372</v>
      </c>
      <c r="R184" s="39">
        <v>0</v>
      </c>
      <c r="S184" s="38">
        <v>0</v>
      </c>
      <c r="T184" s="38">
        <v>0</v>
      </c>
      <c r="U184" s="38">
        <v>18698549</v>
      </c>
      <c r="V184" s="38">
        <v>19069506</v>
      </c>
      <c r="W184" s="38">
        <v>18501372</v>
      </c>
      <c r="X184" s="38">
        <v>18501372</v>
      </c>
      <c r="Y184" s="38">
        <v>197177</v>
      </c>
      <c r="Z184" s="38">
        <v>568134</v>
      </c>
      <c r="AA184" s="38">
        <v>2395</v>
      </c>
      <c r="AB184" s="38">
        <v>2369</v>
      </c>
      <c r="AC184" s="39">
        <v>-1.0900000000000001</v>
      </c>
      <c r="AD184" s="38">
        <v>13053294</v>
      </c>
      <c r="AE184" s="38">
        <v>11245518</v>
      </c>
      <c r="AF184" s="38">
        <v>2050100</v>
      </c>
      <c r="AG184" s="38">
        <v>2085672</v>
      </c>
      <c r="AH184" s="38">
        <v>1719454</v>
      </c>
      <c r="AI184" s="38">
        <v>1724335</v>
      </c>
      <c r="AJ184" s="39">
        <v>4</v>
      </c>
      <c r="AK184" s="39">
        <v>4</v>
      </c>
    </row>
    <row r="185" spans="1:37" x14ac:dyDescent="0.3">
      <c r="A185" t="s">
        <v>386</v>
      </c>
      <c r="B185" t="s">
        <v>1604</v>
      </c>
      <c r="C185" s="37" t="s">
        <v>386</v>
      </c>
      <c r="D185" s="37" t="s">
        <v>385</v>
      </c>
      <c r="E185" s="38">
        <v>21340500</v>
      </c>
      <c r="F185" s="38">
        <v>22080361</v>
      </c>
      <c r="G185" s="39">
        <v>3.47</v>
      </c>
      <c r="H185" s="38">
        <v>8184179</v>
      </c>
      <c r="I185" s="38">
        <v>8363932</v>
      </c>
      <c r="J185" s="38">
        <v>0</v>
      </c>
      <c r="K185" s="38">
        <v>0</v>
      </c>
      <c r="L185" s="38">
        <v>0</v>
      </c>
      <c r="M185" s="38">
        <v>0</v>
      </c>
      <c r="N185" s="38">
        <v>0</v>
      </c>
      <c r="O185" s="38">
        <v>0</v>
      </c>
      <c r="P185" s="38">
        <v>8184179</v>
      </c>
      <c r="Q185" s="38">
        <v>8363932</v>
      </c>
      <c r="R185" s="39">
        <v>2.2000000000000002</v>
      </c>
      <c r="S185" s="38">
        <v>338082</v>
      </c>
      <c r="T185" s="38">
        <v>364989</v>
      </c>
      <c r="U185" s="38">
        <v>7846097</v>
      </c>
      <c r="V185" s="38">
        <v>7998943</v>
      </c>
      <c r="W185" s="38">
        <v>7846097</v>
      </c>
      <c r="X185" s="38">
        <v>7998943</v>
      </c>
      <c r="Y185" s="38">
        <v>0</v>
      </c>
      <c r="Z185" s="38">
        <v>0</v>
      </c>
      <c r="AA185" s="38">
        <v>1013</v>
      </c>
      <c r="AB185" s="38">
        <v>1011</v>
      </c>
      <c r="AC185" s="39">
        <v>-0.2</v>
      </c>
      <c r="AD185" s="38">
        <v>2499380</v>
      </c>
      <c r="AE185" s="38">
        <v>2200000</v>
      </c>
      <c r="AF185" s="38">
        <v>647097</v>
      </c>
      <c r="AG185" s="38">
        <v>500000</v>
      </c>
      <c r="AH185" s="38">
        <v>813378</v>
      </c>
      <c r="AI185" s="38">
        <v>660000</v>
      </c>
      <c r="AJ185" s="39">
        <v>3.81</v>
      </c>
      <c r="AK185" s="39">
        <v>2.99</v>
      </c>
    </row>
    <row r="186" spans="1:37" x14ac:dyDescent="0.3">
      <c r="A186" t="s">
        <v>388</v>
      </c>
      <c r="B186" t="s">
        <v>1605</v>
      </c>
      <c r="C186" s="37" t="s">
        <v>388</v>
      </c>
      <c r="D186" s="37" t="s">
        <v>387</v>
      </c>
      <c r="E186" s="38">
        <v>10101799</v>
      </c>
      <c r="F186" s="38">
        <v>9241697</v>
      </c>
      <c r="G186" s="39">
        <v>-8.51</v>
      </c>
      <c r="H186" s="38">
        <v>2770275</v>
      </c>
      <c r="I186" s="38">
        <v>2847796</v>
      </c>
      <c r="J186" s="38">
        <v>0</v>
      </c>
      <c r="K186" s="38">
        <v>0</v>
      </c>
      <c r="L186" s="38">
        <v>0</v>
      </c>
      <c r="M186" s="38">
        <v>0</v>
      </c>
      <c r="N186" s="38">
        <v>0</v>
      </c>
      <c r="O186" s="38">
        <v>0</v>
      </c>
      <c r="P186" s="38">
        <v>2770275</v>
      </c>
      <c r="Q186" s="38">
        <v>2847796</v>
      </c>
      <c r="R186" s="39">
        <v>2.8000000000000003</v>
      </c>
      <c r="S186" s="38">
        <v>0</v>
      </c>
      <c r="T186" s="38">
        <v>0</v>
      </c>
      <c r="U186" s="38">
        <v>2770275</v>
      </c>
      <c r="V186" s="38">
        <v>2847796</v>
      </c>
      <c r="W186" s="38">
        <v>2770275</v>
      </c>
      <c r="X186" s="38">
        <v>2847796</v>
      </c>
      <c r="Y186" s="38">
        <v>0</v>
      </c>
      <c r="Z186" s="38">
        <v>0</v>
      </c>
      <c r="AA186" s="38">
        <v>411</v>
      </c>
      <c r="AB186" s="38">
        <v>410</v>
      </c>
      <c r="AC186" s="39">
        <v>-0.24</v>
      </c>
      <c r="AD186" s="38">
        <v>1678054</v>
      </c>
      <c r="AE186" s="38">
        <v>1408054</v>
      </c>
      <c r="AF186" s="38">
        <v>560146</v>
      </c>
      <c r="AG186" s="38">
        <v>241085</v>
      </c>
      <c r="AH186" s="38">
        <v>480694</v>
      </c>
      <c r="AI186" s="38">
        <v>239609</v>
      </c>
      <c r="AJ186" s="39">
        <v>4.76</v>
      </c>
      <c r="AK186" s="39">
        <v>2.59</v>
      </c>
    </row>
    <row r="187" spans="1:37" x14ac:dyDescent="0.3">
      <c r="A187" t="s">
        <v>390</v>
      </c>
      <c r="B187" t="s">
        <v>1606</v>
      </c>
      <c r="C187" s="37" t="s">
        <v>390</v>
      </c>
      <c r="D187" s="37" t="s">
        <v>389</v>
      </c>
      <c r="E187" s="38">
        <v>22608985</v>
      </c>
      <c r="F187" s="38">
        <v>22821506</v>
      </c>
      <c r="G187" s="39">
        <v>0.94000000000000006</v>
      </c>
      <c r="H187" s="38">
        <v>9463683</v>
      </c>
      <c r="I187" s="38">
        <v>9390683</v>
      </c>
      <c r="J187" s="38">
        <v>0</v>
      </c>
      <c r="K187" s="38">
        <v>0</v>
      </c>
      <c r="L187" s="38">
        <v>0</v>
      </c>
      <c r="M187" s="38">
        <v>0</v>
      </c>
      <c r="N187" s="38">
        <v>0</v>
      </c>
      <c r="O187" s="38">
        <v>0</v>
      </c>
      <c r="P187" s="38">
        <v>9463683</v>
      </c>
      <c r="Q187" s="38">
        <v>9390683</v>
      </c>
      <c r="R187" s="39">
        <v>-0.77</v>
      </c>
      <c r="S187" s="38">
        <v>32518</v>
      </c>
      <c r="T187" s="38">
        <v>0</v>
      </c>
      <c r="U187" s="38">
        <v>9475977</v>
      </c>
      <c r="V187" s="38">
        <v>9615964</v>
      </c>
      <c r="W187" s="38">
        <v>9431165</v>
      </c>
      <c r="X187" s="38">
        <v>9390683</v>
      </c>
      <c r="Y187" s="38">
        <v>44812</v>
      </c>
      <c r="Z187" s="38">
        <v>225281</v>
      </c>
      <c r="AA187" s="38">
        <v>1278</v>
      </c>
      <c r="AB187" s="38">
        <v>1285</v>
      </c>
      <c r="AC187" s="39">
        <v>0.55000000000000004</v>
      </c>
      <c r="AD187" s="38">
        <v>1498342</v>
      </c>
      <c r="AE187" s="38">
        <v>1500000</v>
      </c>
      <c r="AF187" s="38">
        <v>750000</v>
      </c>
      <c r="AG187" s="38">
        <v>500000</v>
      </c>
      <c r="AH187" s="38">
        <v>764675</v>
      </c>
      <c r="AI187" s="38">
        <v>900000</v>
      </c>
      <c r="AJ187" s="39">
        <v>3.38</v>
      </c>
      <c r="AK187" s="39">
        <v>3.94</v>
      </c>
    </row>
    <row r="188" spans="1:37" x14ac:dyDescent="0.3">
      <c r="A188" t="s">
        <v>392</v>
      </c>
      <c r="B188" t="s">
        <v>1607</v>
      </c>
      <c r="C188" s="37" t="s">
        <v>392</v>
      </c>
      <c r="D188" s="37" t="s">
        <v>391</v>
      </c>
      <c r="E188" s="38">
        <v>18213622</v>
      </c>
      <c r="F188" s="38">
        <v>18511398</v>
      </c>
      <c r="G188" s="39">
        <v>1.6300000000000001</v>
      </c>
      <c r="H188" s="38">
        <v>5134765</v>
      </c>
      <c r="I188" s="38">
        <v>5208545</v>
      </c>
      <c r="J188" s="38">
        <v>0</v>
      </c>
      <c r="K188" s="38">
        <v>0</v>
      </c>
      <c r="L188" s="38">
        <v>0</v>
      </c>
      <c r="M188" s="38">
        <v>0</v>
      </c>
      <c r="N188" s="38">
        <v>0</v>
      </c>
      <c r="O188" s="38">
        <v>0</v>
      </c>
      <c r="P188" s="38">
        <v>5134765</v>
      </c>
      <c r="Q188" s="38">
        <v>5208545</v>
      </c>
      <c r="R188" s="39">
        <v>1.44</v>
      </c>
      <c r="S188" s="38">
        <v>44923</v>
      </c>
      <c r="T188" s="38">
        <v>84875</v>
      </c>
      <c r="U188" s="38">
        <v>5103825</v>
      </c>
      <c r="V188" s="38">
        <v>5180538</v>
      </c>
      <c r="W188" s="38">
        <v>5089842</v>
      </c>
      <c r="X188" s="38">
        <v>5123670</v>
      </c>
      <c r="Y188" s="38">
        <v>13983</v>
      </c>
      <c r="Z188" s="38">
        <v>56868</v>
      </c>
      <c r="AA188" s="38">
        <v>913</v>
      </c>
      <c r="AB188" s="38">
        <v>899</v>
      </c>
      <c r="AC188" s="39">
        <v>-1.53</v>
      </c>
      <c r="AD188" s="38">
        <v>3378087</v>
      </c>
      <c r="AE188" s="38">
        <v>2400000</v>
      </c>
      <c r="AF188" s="38">
        <v>1211541</v>
      </c>
      <c r="AG188" s="38">
        <v>1250000</v>
      </c>
      <c r="AH188" s="38">
        <v>715338</v>
      </c>
      <c r="AI188" s="38">
        <v>725000</v>
      </c>
      <c r="AJ188" s="39">
        <v>3.93</v>
      </c>
      <c r="AK188" s="39">
        <v>3.92</v>
      </c>
    </row>
    <row r="189" spans="1:37" x14ac:dyDescent="0.3">
      <c r="A189" t="s">
        <v>394</v>
      </c>
      <c r="B189" t="s">
        <v>1608</v>
      </c>
      <c r="C189" s="37" t="s">
        <v>394</v>
      </c>
      <c r="D189" s="37" t="s">
        <v>393</v>
      </c>
      <c r="E189" s="38">
        <v>17339648</v>
      </c>
      <c r="F189" s="38">
        <v>17628232</v>
      </c>
      <c r="G189" s="39">
        <v>1.6600000000000001</v>
      </c>
      <c r="H189" s="38">
        <v>5221011</v>
      </c>
      <c r="I189" s="38">
        <v>5219876</v>
      </c>
      <c r="J189" s="38">
        <v>0</v>
      </c>
      <c r="K189" s="38">
        <v>0</v>
      </c>
      <c r="L189" s="38">
        <v>0</v>
      </c>
      <c r="M189" s="38">
        <v>0</v>
      </c>
      <c r="N189" s="38">
        <v>0</v>
      </c>
      <c r="O189" s="38">
        <v>0</v>
      </c>
      <c r="P189" s="38">
        <v>5221011</v>
      </c>
      <c r="Q189" s="38">
        <v>5219876</v>
      </c>
      <c r="R189" s="39">
        <v>-0.02</v>
      </c>
      <c r="S189" s="38">
        <v>0</v>
      </c>
      <c r="T189" s="38">
        <v>0</v>
      </c>
      <c r="U189" s="38">
        <v>5221311</v>
      </c>
      <c r="V189" s="38">
        <v>5314088</v>
      </c>
      <c r="W189" s="38">
        <v>5221011</v>
      </c>
      <c r="X189" s="38">
        <v>5219876</v>
      </c>
      <c r="Y189" s="38">
        <v>300</v>
      </c>
      <c r="Z189" s="38">
        <v>94212</v>
      </c>
      <c r="AA189" s="38">
        <v>739</v>
      </c>
      <c r="AB189" s="38">
        <v>708</v>
      </c>
      <c r="AC189" s="39">
        <v>-4.1900000000000004</v>
      </c>
      <c r="AD189" s="38">
        <v>7157788</v>
      </c>
      <c r="AE189" s="38">
        <v>7000000</v>
      </c>
      <c r="AF189" s="38">
        <v>800000</v>
      </c>
      <c r="AG189" s="38">
        <v>800000</v>
      </c>
      <c r="AH189" s="38">
        <v>686911</v>
      </c>
      <c r="AI189" s="38">
        <v>705129</v>
      </c>
      <c r="AJ189" s="39">
        <v>3.96</v>
      </c>
      <c r="AK189" s="39">
        <v>4</v>
      </c>
    </row>
    <row r="190" spans="1:37" x14ac:dyDescent="0.3">
      <c r="A190" t="s">
        <v>396</v>
      </c>
      <c r="B190" t="s">
        <v>1609</v>
      </c>
      <c r="C190" s="37" t="s">
        <v>396</v>
      </c>
      <c r="D190" s="37" t="s">
        <v>395</v>
      </c>
      <c r="E190" s="38">
        <v>21124294</v>
      </c>
      <c r="F190" s="38">
        <v>21442041</v>
      </c>
      <c r="G190" s="39">
        <v>1.5</v>
      </c>
      <c r="H190" s="38">
        <v>7710310</v>
      </c>
      <c r="I190" s="38">
        <v>7827257</v>
      </c>
      <c r="J190" s="38">
        <v>0</v>
      </c>
      <c r="K190" s="38">
        <v>0</v>
      </c>
      <c r="L190" s="38">
        <v>0</v>
      </c>
      <c r="M190" s="38">
        <v>0</v>
      </c>
      <c r="N190" s="38">
        <v>0</v>
      </c>
      <c r="O190" s="38">
        <v>0</v>
      </c>
      <c r="P190" s="38">
        <v>7710310</v>
      </c>
      <c r="Q190" s="38">
        <v>7827257</v>
      </c>
      <c r="R190" s="39">
        <v>1.52</v>
      </c>
      <c r="S190" s="38">
        <v>0</v>
      </c>
      <c r="T190" s="38">
        <v>0</v>
      </c>
      <c r="U190" s="38">
        <v>7720423</v>
      </c>
      <c r="V190" s="38">
        <v>7865970</v>
      </c>
      <c r="W190" s="38">
        <v>7710310</v>
      </c>
      <c r="X190" s="38">
        <v>7827257</v>
      </c>
      <c r="Y190" s="38">
        <v>10113</v>
      </c>
      <c r="Z190" s="38">
        <v>38713</v>
      </c>
      <c r="AA190" s="38">
        <v>977</v>
      </c>
      <c r="AB190" s="38">
        <v>962</v>
      </c>
      <c r="AC190" s="39">
        <v>-1.54</v>
      </c>
      <c r="AD190" s="38">
        <v>6250090</v>
      </c>
      <c r="AE190" s="38">
        <v>6096529</v>
      </c>
      <c r="AF190" s="38">
        <v>1400000</v>
      </c>
      <c r="AG190" s="38">
        <v>1200000</v>
      </c>
      <c r="AH190" s="38">
        <v>844970</v>
      </c>
      <c r="AI190" s="38">
        <v>857682</v>
      </c>
      <c r="AJ190" s="39">
        <v>4</v>
      </c>
      <c r="AK190" s="39">
        <v>4</v>
      </c>
    </row>
    <row r="191" spans="1:37" x14ac:dyDescent="0.3">
      <c r="A191" t="s">
        <v>399</v>
      </c>
      <c r="B191" t="s">
        <v>1610</v>
      </c>
      <c r="C191" s="37" t="s">
        <v>399</v>
      </c>
      <c r="D191" s="37" t="s">
        <v>398</v>
      </c>
      <c r="E191" s="38">
        <v>28581908</v>
      </c>
      <c r="F191" s="38">
        <v>28760289</v>
      </c>
      <c r="G191" s="39">
        <v>0.62</v>
      </c>
      <c r="H191" s="38">
        <v>12735937</v>
      </c>
      <c r="I191" s="38">
        <v>12992687</v>
      </c>
      <c r="J191" s="38">
        <v>0</v>
      </c>
      <c r="K191" s="38">
        <v>0</v>
      </c>
      <c r="L191" s="38">
        <v>0</v>
      </c>
      <c r="M191" s="38">
        <v>0</v>
      </c>
      <c r="N191" s="38">
        <v>29150</v>
      </c>
      <c r="O191" s="38">
        <v>0</v>
      </c>
      <c r="P191" s="38">
        <v>12706787</v>
      </c>
      <c r="Q191" s="38">
        <v>12992687</v>
      </c>
      <c r="R191" s="39">
        <v>2.25</v>
      </c>
      <c r="S191" s="38">
        <v>214871</v>
      </c>
      <c r="T191" s="38">
        <v>285852</v>
      </c>
      <c r="U191" s="38">
        <v>12521066</v>
      </c>
      <c r="V191" s="38">
        <v>12879186</v>
      </c>
      <c r="W191" s="38">
        <v>12521066</v>
      </c>
      <c r="X191" s="38">
        <v>12706835</v>
      </c>
      <c r="Y191" s="38">
        <v>0</v>
      </c>
      <c r="Z191" s="38">
        <v>172351</v>
      </c>
      <c r="AA191" s="38">
        <v>1323</v>
      </c>
      <c r="AB191" s="38">
        <v>1240</v>
      </c>
      <c r="AC191" s="39">
        <v>-6.2700000000000005</v>
      </c>
      <c r="AD191" s="38">
        <v>3014235</v>
      </c>
      <c r="AE191" s="38">
        <v>3100000</v>
      </c>
      <c r="AF191" s="38">
        <v>2391890</v>
      </c>
      <c r="AG191" s="38">
        <v>2450000</v>
      </c>
      <c r="AH191" s="38">
        <v>1555156</v>
      </c>
      <c r="AI191" s="38">
        <v>1150412</v>
      </c>
      <c r="AJ191" s="39">
        <v>5.44</v>
      </c>
      <c r="AK191" s="39">
        <v>4</v>
      </c>
    </row>
    <row r="192" spans="1:37" x14ac:dyDescent="0.3">
      <c r="A192" t="s">
        <v>401</v>
      </c>
      <c r="B192" t="s">
        <v>1611</v>
      </c>
      <c r="C192" s="37" t="s">
        <v>401</v>
      </c>
      <c r="D192" s="37" t="s">
        <v>400</v>
      </c>
      <c r="E192" s="38">
        <v>41049058</v>
      </c>
      <c r="F192" s="38">
        <v>40102047</v>
      </c>
      <c r="G192" s="39">
        <v>-2.31</v>
      </c>
      <c r="H192" s="38">
        <v>17202088</v>
      </c>
      <c r="I192" s="38">
        <v>17535598</v>
      </c>
      <c r="J192" s="38">
        <v>0</v>
      </c>
      <c r="K192" s="38">
        <v>0</v>
      </c>
      <c r="L192" s="38">
        <v>0</v>
      </c>
      <c r="M192" s="38">
        <v>0</v>
      </c>
      <c r="N192" s="38">
        <v>0</v>
      </c>
      <c r="O192" s="38">
        <v>0</v>
      </c>
      <c r="P192" s="38">
        <v>17202088</v>
      </c>
      <c r="Q192" s="38">
        <v>17535598</v>
      </c>
      <c r="R192" s="39">
        <v>1.94</v>
      </c>
      <c r="S192" s="38">
        <v>0</v>
      </c>
      <c r="T192" s="38">
        <v>0</v>
      </c>
      <c r="U192" s="38">
        <v>17202088</v>
      </c>
      <c r="V192" s="38">
        <v>17535598</v>
      </c>
      <c r="W192" s="38">
        <v>17202088</v>
      </c>
      <c r="X192" s="38">
        <v>17535598</v>
      </c>
      <c r="Y192" s="38">
        <v>0</v>
      </c>
      <c r="Z192" s="38">
        <v>0</v>
      </c>
      <c r="AA192" s="38">
        <v>1608</v>
      </c>
      <c r="AB192" s="38">
        <v>1615</v>
      </c>
      <c r="AC192" s="39">
        <v>0.44</v>
      </c>
      <c r="AD192" s="38">
        <v>3727666</v>
      </c>
      <c r="AE192" s="38">
        <v>2751895</v>
      </c>
      <c r="AF192" s="38">
        <v>3233019</v>
      </c>
      <c r="AG192" s="38">
        <v>1124653</v>
      </c>
      <c r="AH192" s="38">
        <v>2526046</v>
      </c>
      <c r="AI192" s="38">
        <v>2747911</v>
      </c>
      <c r="AJ192" s="39">
        <v>6.15</v>
      </c>
      <c r="AK192" s="39">
        <v>6.8500000000000005</v>
      </c>
    </row>
    <row r="193" spans="1:37" x14ac:dyDescent="0.3">
      <c r="A193" t="s">
        <v>403</v>
      </c>
      <c r="B193" t="s">
        <v>1612</v>
      </c>
      <c r="C193" s="37" t="s">
        <v>403</v>
      </c>
      <c r="D193" s="37" t="s">
        <v>402</v>
      </c>
      <c r="E193" s="38">
        <v>28485885</v>
      </c>
      <c r="F193" s="38">
        <v>29451334</v>
      </c>
      <c r="G193" s="39">
        <v>3.39</v>
      </c>
      <c r="H193" s="38">
        <v>16487135</v>
      </c>
      <c r="I193" s="38">
        <v>16659903</v>
      </c>
      <c r="J193" s="38">
        <v>0</v>
      </c>
      <c r="K193" s="38">
        <v>0</v>
      </c>
      <c r="L193" s="38">
        <v>0</v>
      </c>
      <c r="M193" s="38">
        <v>0</v>
      </c>
      <c r="N193" s="38">
        <v>0</v>
      </c>
      <c r="O193" s="38">
        <v>0</v>
      </c>
      <c r="P193" s="38">
        <v>16487135</v>
      </c>
      <c r="Q193" s="38">
        <v>16659903</v>
      </c>
      <c r="R193" s="39">
        <v>1.05</v>
      </c>
      <c r="S193" s="38">
        <v>433316</v>
      </c>
      <c r="T193" s="38">
        <v>332454</v>
      </c>
      <c r="U193" s="38">
        <v>16054581</v>
      </c>
      <c r="V193" s="38">
        <v>16327449</v>
      </c>
      <c r="W193" s="38">
        <v>16053819</v>
      </c>
      <c r="X193" s="38">
        <v>16327449</v>
      </c>
      <c r="Y193" s="38">
        <v>762</v>
      </c>
      <c r="Z193" s="38">
        <v>0</v>
      </c>
      <c r="AA193" s="38">
        <v>1398</v>
      </c>
      <c r="AB193" s="38">
        <v>1375</v>
      </c>
      <c r="AC193" s="39">
        <v>-1.6500000000000001</v>
      </c>
      <c r="AD193" s="38">
        <v>2306834</v>
      </c>
      <c r="AE193" s="38">
        <v>2300000</v>
      </c>
      <c r="AF193" s="38">
        <v>2038217</v>
      </c>
      <c r="AG193" s="38">
        <v>1825000</v>
      </c>
      <c r="AH193" s="38">
        <v>1647445</v>
      </c>
      <c r="AI193" s="38">
        <v>1175000</v>
      </c>
      <c r="AJ193" s="39">
        <v>5.78</v>
      </c>
      <c r="AK193" s="39">
        <v>3.99</v>
      </c>
    </row>
    <row r="194" spans="1:37" x14ac:dyDescent="0.3">
      <c r="A194" t="s">
        <v>405</v>
      </c>
      <c r="B194" t="s">
        <v>1613</v>
      </c>
      <c r="C194" s="37" t="s">
        <v>405</v>
      </c>
      <c r="D194" s="37" t="s">
        <v>404</v>
      </c>
      <c r="E194" s="38">
        <v>28608004</v>
      </c>
      <c r="F194" s="38">
        <v>28771929</v>
      </c>
      <c r="G194" s="39">
        <v>0.57000000000000006</v>
      </c>
      <c r="H194" s="38">
        <v>15835115</v>
      </c>
      <c r="I194" s="38">
        <v>16120317</v>
      </c>
      <c r="J194" s="38">
        <v>0</v>
      </c>
      <c r="K194" s="38">
        <v>0</v>
      </c>
      <c r="L194" s="38">
        <v>0</v>
      </c>
      <c r="M194" s="38">
        <v>0</v>
      </c>
      <c r="N194" s="38">
        <v>0</v>
      </c>
      <c r="O194" s="38">
        <v>0</v>
      </c>
      <c r="P194" s="38">
        <v>15835115</v>
      </c>
      <c r="Q194" s="38">
        <v>16120317</v>
      </c>
      <c r="R194" s="39">
        <v>1.8</v>
      </c>
      <c r="S194" s="38">
        <v>498169</v>
      </c>
      <c r="T194" s="38">
        <v>483281</v>
      </c>
      <c r="U194" s="38">
        <v>15339381</v>
      </c>
      <c r="V194" s="38">
        <v>15637036</v>
      </c>
      <c r="W194" s="38">
        <v>15336946</v>
      </c>
      <c r="X194" s="38">
        <v>15637036</v>
      </c>
      <c r="Y194" s="38">
        <v>2435</v>
      </c>
      <c r="Z194" s="38">
        <v>0</v>
      </c>
      <c r="AA194" s="38">
        <v>1208</v>
      </c>
      <c r="AB194" s="38">
        <v>1188</v>
      </c>
      <c r="AC194" s="39">
        <v>-1.6600000000000001</v>
      </c>
      <c r="AD194" s="38">
        <v>862225</v>
      </c>
      <c r="AE194" s="38">
        <v>686000</v>
      </c>
      <c r="AF194" s="38">
        <v>1039460</v>
      </c>
      <c r="AG194" s="38">
        <v>1039460</v>
      </c>
      <c r="AH194" s="38">
        <v>1055448</v>
      </c>
      <c r="AI194" s="38">
        <v>1144000</v>
      </c>
      <c r="AJ194" s="39">
        <v>3.69</v>
      </c>
      <c r="AK194" s="39">
        <v>3.98</v>
      </c>
    </row>
    <row r="195" spans="1:37" x14ac:dyDescent="0.3">
      <c r="A195" t="s">
        <v>407</v>
      </c>
      <c r="B195" t="s">
        <v>1614</v>
      </c>
      <c r="C195" s="37" t="s">
        <v>407</v>
      </c>
      <c r="D195" s="37" t="s">
        <v>406</v>
      </c>
      <c r="E195" s="38">
        <v>13208816</v>
      </c>
      <c r="F195" s="38">
        <v>13550373</v>
      </c>
      <c r="G195" s="39">
        <v>2.59</v>
      </c>
      <c r="H195" s="38">
        <v>10545525</v>
      </c>
      <c r="I195" s="38">
        <v>10751607</v>
      </c>
      <c r="J195" s="38">
        <v>0</v>
      </c>
      <c r="K195" s="38">
        <v>0</v>
      </c>
      <c r="L195" s="38">
        <v>0</v>
      </c>
      <c r="M195" s="38">
        <v>0</v>
      </c>
      <c r="N195" s="38">
        <v>0</v>
      </c>
      <c r="O195" s="38">
        <v>0</v>
      </c>
      <c r="P195" s="38">
        <v>10545525</v>
      </c>
      <c r="Q195" s="38">
        <v>10751607</v>
      </c>
      <c r="R195" s="39">
        <v>1.95</v>
      </c>
      <c r="S195" s="38">
        <v>1225647</v>
      </c>
      <c r="T195" s="38">
        <v>1247400</v>
      </c>
      <c r="U195" s="38">
        <v>9408630</v>
      </c>
      <c r="V195" s="38">
        <v>9504207</v>
      </c>
      <c r="W195" s="38">
        <v>9319878</v>
      </c>
      <c r="X195" s="38">
        <v>9504207</v>
      </c>
      <c r="Y195" s="38">
        <v>88752</v>
      </c>
      <c r="Z195" s="38">
        <v>0</v>
      </c>
      <c r="AA195" s="38">
        <v>373</v>
      </c>
      <c r="AB195" s="38">
        <v>331</v>
      </c>
      <c r="AC195" s="39">
        <v>-11.26</v>
      </c>
      <c r="AD195" s="38">
        <v>1691595</v>
      </c>
      <c r="AE195" s="38">
        <v>1493102</v>
      </c>
      <c r="AF195" s="38">
        <v>206259</v>
      </c>
      <c r="AG195" s="38">
        <v>297230</v>
      </c>
      <c r="AH195" s="38">
        <v>2349610</v>
      </c>
      <c r="AI195" s="38">
        <v>1891592</v>
      </c>
      <c r="AJ195" s="39">
        <v>17.79</v>
      </c>
      <c r="AK195" s="39">
        <v>13.96</v>
      </c>
    </row>
    <row r="196" spans="1:37" x14ac:dyDescent="0.3">
      <c r="A196" t="s">
        <v>409</v>
      </c>
      <c r="B196" t="s">
        <v>1615</v>
      </c>
      <c r="C196" s="37" t="s">
        <v>409</v>
      </c>
      <c r="D196" s="37" t="s">
        <v>408</v>
      </c>
      <c r="E196" s="38">
        <v>11566180</v>
      </c>
      <c r="F196" s="38">
        <v>11658758</v>
      </c>
      <c r="G196" s="39">
        <v>0.8</v>
      </c>
      <c r="H196" s="38">
        <v>9499706</v>
      </c>
      <c r="I196" s="38">
        <v>9577963</v>
      </c>
      <c r="J196" s="38">
        <v>0</v>
      </c>
      <c r="K196" s="38">
        <v>0</v>
      </c>
      <c r="L196" s="38">
        <v>0</v>
      </c>
      <c r="M196" s="38">
        <v>0</v>
      </c>
      <c r="N196" s="38">
        <v>0</v>
      </c>
      <c r="O196" s="38">
        <v>0</v>
      </c>
      <c r="P196" s="38">
        <v>9499706</v>
      </c>
      <c r="Q196" s="38">
        <v>9577963</v>
      </c>
      <c r="R196" s="39">
        <v>0.82000000000000006</v>
      </c>
      <c r="S196" s="38">
        <v>1284477</v>
      </c>
      <c r="T196" s="38">
        <v>1222851</v>
      </c>
      <c r="U196" s="38">
        <v>8218070</v>
      </c>
      <c r="V196" s="38">
        <v>8374531</v>
      </c>
      <c r="W196" s="38">
        <v>8215229</v>
      </c>
      <c r="X196" s="38">
        <v>8355112</v>
      </c>
      <c r="Y196" s="38">
        <v>2841</v>
      </c>
      <c r="Z196" s="38">
        <v>19419</v>
      </c>
      <c r="AA196" s="38">
        <v>350</v>
      </c>
      <c r="AB196" s="38">
        <v>321</v>
      </c>
      <c r="AC196" s="39">
        <v>-8.2900000000000009</v>
      </c>
      <c r="AD196" s="38">
        <v>607780</v>
      </c>
      <c r="AE196" s="38">
        <v>582780</v>
      </c>
      <c r="AF196" s="38">
        <v>250000</v>
      </c>
      <c r="AG196" s="38">
        <v>250000</v>
      </c>
      <c r="AH196" s="38">
        <v>444109</v>
      </c>
      <c r="AI196" s="38">
        <v>466350</v>
      </c>
      <c r="AJ196" s="39">
        <v>3.84</v>
      </c>
      <c r="AK196" s="39">
        <v>4</v>
      </c>
    </row>
    <row r="197" spans="1:37" x14ac:dyDescent="0.3">
      <c r="A197" t="s">
        <v>412</v>
      </c>
      <c r="B197" t="s">
        <v>1616</v>
      </c>
      <c r="C197" s="37" t="s">
        <v>412</v>
      </c>
      <c r="D197" s="37" t="s">
        <v>411</v>
      </c>
      <c r="E197" s="38">
        <v>6110339</v>
      </c>
      <c r="F197" s="38">
        <v>6259986</v>
      </c>
      <c r="G197" s="39">
        <v>2.4500000000000002</v>
      </c>
      <c r="H197" s="38">
        <v>4562339</v>
      </c>
      <c r="I197" s="38">
        <v>4720986</v>
      </c>
      <c r="J197" s="38">
        <v>0</v>
      </c>
      <c r="K197" s="38">
        <v>0</v>
      </c>
      <c r="L197" s="38">
        <v>0</v>
      </c>
      <c r="M197" s="38">
        <v>0</v>
      </c>
      <c r="N197" s="38">
        <v>0</v>
      </c>
      <c r="O197" s="38">
        <v>0</v>
      </c>
      <c r="P197" s="38">
        <v>4562339</v>
      </c>
      <c r="Q197" s="38">
        <v>4720986</v>
      </c>
      <c r="R197" s="39">
        <v>3.48</v>
      </c>
      <c r="S197" s="38">
        <v>180321</v>
      </c>
      <c r="T197" s="38">
        <v>252450</v>
      </c>
      <c r="U197" s="38">
        <v>4387226</v>
      </c>
      <c r="V197" s="38">
        <v>4476188</v>
      </c>
      <c r="W197" s="38">
        <v>4382018</v>
      </c>
      <c r="X197" s="38">
        <v>4468536</v>
      </c>
      <c r="Y197" s="38">
        <v>5208</v>
      </c>
      <c r="Z197" s="38">
        <v>7652</v>
      </c>
      <c r="AA197" s="38">
        <v>120</v>
      </c>
      <c r="AB197" s="38">
        <v>113</v>
      </c>
      <c r="AC197" s="39">
        <v>-5.83</v>
      </c>
      <c r="AD197" s="38">
        <v>440235</v>
      </c>
      <c r="AE197" s="38">
        <v>403849</v>
      </c>
      <c r="AF197" s="38">
        <v>790741</v>
      </c>
      <c r="AG197" s="38">
        <v>750000</v>
      </c>
      <c r="AH197" s="38">
        <v>244414</v>
      </c>
      <c r="AI197" s="38">
        <v>250399</v>
      </c>
      <c r="AJ197" s="39">
        <v>4</v>
      </c>
      <c r="AK197" s="39">
        <v>4</v>
      </c>
    </row>
    <row r="198" spans="1:37" x14ac:dyDescent="0.3">
      <c r="A198" t="s">
        <v>414</v>
      </c>
      <c r="B198" t="s">
        <v>1617</v>
      </c>
      <c r="C198" s="37" t="s">
        <v>414</v>
      </c>
      <c r="D198" s="37" t="s">
        <v>413</v>
      </c>
      <c r="E198" s="38">
        <v>4926367</v>
      </c>
      <c r="F198" s="38">
        <v>4966763</v>
      </c>
      <c r="G198" s="39">
        <v>0.82000000000000006</v>
      </c>
      <c r="H198" s="38">
        <v>3572713</v>
      </c>
      <c r="I198" s="38">
        <v>3623109</v>
      </c>
      <c r="J198" s="38">
        <v>0</v>
      </c>
      <c r="K198" s="38">
        <v>0</v>
      </c>
      <c r="L198" s="38">
        <v>0</v>
      </c>
      <c r="M198" s="38">
        <v>0</v>
      </c>
      <c r="N198" s="38">
        <v>0</v>
      </c>
      <c r="O198" s="38">
        <v>0</v>
      </c>
      <c r="P198" s="38">
        <v>3572713</v>
      </c>
      <c r="Q198" s="38">
        <v>3623109</v>
      </c>
      <c r="R198" s="39">
        <v>1.41</v>
      </c>
      <c r="S198" s="38">
        <v>447384</v>
      </c>
      <c r="T198" s="38">
        <v>432990</v>
      </c>
      <c r="U198" s="38">
        <v>3125329</v>
      </c>
      <c r="V198" s="38">
        <v>3190119</v>
      </c>
      <c r="W198" s="38">
        <v>3125329</v>
      </c>
      <c r="X198" s="38">
        <v>3190119</v>
      </c>
      <c r="Y198" s="38">
        <v>0</v>
      </c>
      <c r="Z198" s="38">
        <v>0</v>
      </c>
      <c r="AA198" s="38">
        <v>115</v>
      </c>
      <c r="AB198" s="38">
        <v>118</v>
      </c>
      <c r="AC198" s="39">
        <v>2.61</v>
      </c>
      <c r="AD198" s="38">
        <v>768462</v>
      </c>
      <c r="AE198" s="38">
        <v>786937</v>
      </c>
      <c r="AF198" s="38">
        <v>571407</v>
      </c>
      <c r="AG198" s="38">
        <v>588267</v>
      </c>
      <c r="AH198" s="38">
        <v>197055</v>
      </c>
      <c r="AI198" s="38">
        <v>198670</v>
      </c>
      <c r="AJ198" s="39">
        <v>4</v>
      </c>
      <c r="AK198" s="39">
        <v>4</v>
      </c>
    </row>
    <row r="199" spans="1:37" x14ac:dyDescent="0.3">
      <c r="A199" t="s">
        <v>416</v>
      </c>
      <c r="B199" t="s">
        <v>1618</v>
      </c>
      <c r="C199" s="37" t="s">
        <v>416</v>
      </c>
      <c r="D199" s="37" t="s">
        <v>415</v>
      </c>
      <c r="E199" s="38">
        <v>3819403</v>
      </c>
      <c r="F199" s="38">
        <v>3923935</v>
      </c>
      <c r="G199" s="39">
        <v>2.74</v>
      </c>
      <c r="H199" s="38">
        <v>2688896</v>
      </c>
      <c r="I199" s="38">
        <v>2765000</v>
      </c>
      <c r="J199" s="38">
        <v>0</v>
      </c>
      <c r="K199" s="38">
        <v>0</v>
      </c>
      <c r="L199" s="38">
        <v>0</v>
      </c>
      <c r="M199" s="38">
        <v>0</v>
      </c>
      <c r="N199" s="38">
        <v>0</v>
      </c>
      <c r="O199" s="38">
        <v>0</v>
      </c>
      <c r="P199" s="38">
        <v>2688896</v>
      </c>
      <c r="Q199" s="38">
        <v>2765000</v>
      </c>
      <c r="R199" s="39">
        <v>2.83</v>
      </c>
      <c r="S199" s="38">
        <v>0</v>
      </c>
      <c r="T199" s="38">
        <v>24010</v>
      </c>
      <c r="U199" s="38">
        <v>2644280</v>
      </c>
      <c r="V199" s="38">
        <v>2742293</v>
      </c>
      <c r="W199" s="38">
        <v>2688896</v>
      </c>
      <c r="X199" s="38">
        <v>2740990</v>
      </c>
      <c r="Y199" s="38">
        <v>-44616</v>
      </c>
      <c r="Z199" s="38">
        <v>1303</v>
      </c>
      <c r="AA199" s="38">
        <v>56</v>
      </c>
      <c r="AB199" s="38">
        <v>56</v>
      </c>
      <c r="AC199" s="39">
        <v>0</v>
      </c>
      <c r="AD199" s="38">
        <v>345560</v>
      </c>
      <c r="AE199" s="38">
        <v>345560</v>
      </c>
      <c r="AF199" s="38">
        <v>928281</v>
      </c>
      <c r="AG199" s="38">
        <v>944502</v>
      </c>
      <c r="AH199" s="38">
        <v>161760</v>
      </c>
      <c r="AI199" s="38">
        <v>156000</v>
      </c>
      <c r="AJ199" s="39">
        <v>4.24</v>
      </c>
      <c r="AK199" s="39">
        <v>3.98</v>
      </c>
    </row>
    <row r="200" spans="1:37" x14ac:dyDescent="0.3">
      <c r="A200" t="s">
        <v>418</v>
      </c>
      <c r="B200" t="s">
        <v>1619</v>
      </c>
      <c r="C200" s="37" t="s">
        <v>418</v>
      </c>
      <c r="D200" s="37" t="s">
        <v>417</v>
      </c>
      <c r="E200" s="38">
        <v>5426898</v>
      </c>
      <c r="F200" s="38">
        <v>5554621</v>
      </c>
      <c r="G200" s="39">
        <v>2.35</v>
      </c>
      <c r="H200" s="38">
        <v>3971915</v>
      </c>
      <c r="I200" s="38">
        <v>4051803</v>
      </c>
      <c r="J200" s="38">
        <v>0</v>
      </c>
      <c r="K200" s="38">
        <v>0</v>
      </c>
      <c r="L200" s="38">
        <v>0</v>
      </c>
      <c r="M200" s="38">
        <v>0</v>
      </c>
      <c r="N200" s="38">
        <v>0</v>
      </c>
      <c r="O200" s="38">
        <v>0</v>
      </c>
      <c r="P200" s="38">
        <v>3971915</v>
      </c>
      <c r="Q200" s="38">
        <v>4051803</v>
      </c>
      <c r="R200" s="39">
        <v>2.0100000000000002</v>
      </c>
      <c r="S200" s="38">
        <v>146873</v>
      </c>
      <c r="T200" s="38">
        <v>140981</v>
      </c>
      <c r="U200" s="38">
        <v>3825042</v>
      </c>
      <c r="V200" s="38">
        <v>3910822</v>
      </c>
      <c r="W200" s="38">
        <v>3825042</v>
      </c>
      <c r="X200" s="38">
        <v>3910822</v>
      </c>
      <c r="Y200" s="38">
        <v>0</v>
      </c>
      <c r="Z200" s="38">
        <v>0</v>
      </c>
      <c r="AA200" s="38">
        <v>137</v>
      </c>
      <c r="AB200" s="38">
        <v>149</v>
      </c>
      <c r="AC200" s="39">
        <v>8.76</v>
      </c>
      <c r="AD200" s="38">
        <v>950793</v>
      </c>
      <c r="AE200" s="38">
        <v>873681</v>
      </c>
      <c r="AF200" s="38">
        <v>677800</v>
      </c>
      <c r="AG200" s="38">
        <v>200000</v>
      </c>
      <c r="AH200" s="38">
        <v>193068</v>
      </c>
      <c r="AI200" s="38">
        <v>222185</v>
      </c>
      <c r="AJ200" s="39">
        <v>3.56</v>
      </c>
      <c r="AK200" s="39">
        <v>4</v>
      </c>
    </row>
    <row r="201" spans="1:37" x14ac:dyDescent="0.3">
      <c r="A201" t="s">
        <v>437</v>
      </c>
      <c r="B201" t="s">
        <v>1620</v>
      </c>
      <c r="C201" s="37" t="s">
        <v>437</v>
      </c>
      <c r="D201" s="37" t="s">
        <v>436</v>
      </c>
      <c r="E201" s="38">
        <v>15691919</v>
      </c>
      <c r="F201" s="38">
        <v>16318291</v>
      </c>
      <c r="G201" s="39">
        <v>3.99</v>
      </c>
      <c r="H201" s="38">
        <v>4776435</v>
      </c>
      <c r="I201" s="38">
        <v>4871087</v>
      </c>
      <c r="J201" s="38">
        <v>0</v>
      </c>
      <c r="K201" s="38">
        <v>0</v>
      </c>
      <c r="L201" s="38">
        <v>0</v>
      </c>
      <c r="M201" s="38">
        <v>0</v>
      </c>
      <c r="N201" s="38">
        <v>0</v>
      </c>
      <c r="O201" s="38">
        <v>0</v>
      </c>
      <c r="P201" s="38">
        <v>4776435</v>
      </c>
      <c r="Q201" s="38">
        <v>4871087</v>
      </c>
      <c r="R201" s="39">
        <v>1.98</v>
      </c>
      <c r="S201" s="38">
        <v>64578</v>
      </c>
      <c r="T201" s="38">
        <v>248368</v>
      </c>
      <c r="U201" s="38">
        <v>4711857</v>
      </c>
      <c r="V201" s="38">
        <v>4828569</v>
      </c>
      <c r="W201" s="38">
        <v>4711857</v>
      </c>
      <c r="X201" s="38">
        <v>4622719</v>
      </c>
      <c r="Y201" s="38">
        <v>0</v>
      </c>
      <c r="Z201" s="38">
        <v>205850</v>
      </c>
      <c r="AA201" s="38">
        <v>700</v>
      </c>
      <c r="AB201" s="38">
        <v>704</v>
      </c>
      <c r="AC201" s="39">
        <v>0.57000000000000006</v>
      </c>
      <c r="AD201" s="38">
        <v>0</v>
      </c>
      <c r="AE201" s="38">
        <v>0</v>
      </c>
      <c r="AF201" s="38">
        <v>406007</v>
      </c>
      <c r="AG201" s="38">
        <v>805304</v>
      </c>
      <c r="AH201" s="38">
        <v>1380255</v>
      </c>
      <c r="AI201" s="38">
        <v>574951</v>
      </c>
      <c r="AJ201" s="39">
        <v>8.8000000000000007</v>
      </c>
      <c r="AK201" s="39">
        <v>3.52</v>
      </c>
    </row>
    <row r="202" spans="1:37" x14ac:dyDescent="0.3">
      <c r="A202" t="s">
        <v>423</v>
      </c>
      <c r="B202" t="s">
        <v>1621</v>
      </c>
      <c r="C202" s="37" t="s">
        <v>423</v>
      </c>
      <c r="D202" s="37" t="s">
        <v>422</v>
      </c>
      <c r="E202" s="38">
        <v>18355071</v>
      </c>
      <c r="F202" s="38">
        <v>18727743</v>
      </c>
      <c r="G202" s="39">
        <v>2.0300000000000002</v>
      </c>
      <c r="H202" s="38">
        <v>7110902</v>
      </c>
      <c r="I202" s="38">
        <v>7217566</v>
      </c>
      <c r="J202" s="38">
        <v>0</v>
      </c>
      <c r="K202" s="38">
        <v>0</v>
      </c>
      <c r="L202" s="38">
        <v>0</v>
      </c>
      <c r="M202" s="38">
        <v>0</v>
      </c>
      <c r="N202" s="38">
        <v>0</v>
      </c>
      <c r="O202" s="38">
        <v>0</v>
      </c>
      <c r="P202" s="38">
        <v>7110902</v>
      </c>
      <c r="Q202" s="38">
        <v>7217566</v>
      </c>
      <c r="R202" s="39">
        <v>1.5</v>
      </c>
      <c r="S202" s="38">
        <v>0</v>
      </c>
      <c r="T202" s="38">
        <v>0</v>
      </c>
      <c r="U202" s="38">
        <v>7110947</v>
      </c>
      <c r="V202" s="38">
        <v>7323006</v>
      </c>
      <c r="W202" s="38">
        <v>7110902</v>
      </c>
      <c r="X202" s="38">
        <v>7217566</v>
      </c>
      <c r="Y202" s="38">
        <v>45</v>
      </c>
      <c r="Z202" s="38">
        <v>105440</v>
      </c>
      <c r="AA202" s="38">
        <v>1011</v>
      </c>
      <c r="AB202" s="38">
        <v>1006</v>
      </c>
      <c r="AC202" s="39">
        <v>-0.49</v>
      </c>
      <c r="AD202" s="38">
        <v>1279580</v>
      </c>
      <c r="AE202" s="38">
        <v>1142303</v>
      </c>
      <c r="AF202" s="38">
        <v>600000</v>
      </c>
      <c r="AG202" s="38">
        <v>600000</v>
      </c>
      <c r="AH202" s="38">
        <v>788243</v>
      </c>
      <c r="AI202" s="38">
        <v>766852</v>
      </c>
      <c r="AJ202" s="39">
        <v>4.29</v>
      </c>
      <c r="AK202" s="39">
        <v>4.09</v>
      </c>
    </row>
    <row r="203" spans="1:37" x14ac:dyDescent="0.3">
      <c r="A203" t="s">
        <v>425</v>
      </c>
      <c r="B203" t="s">
        <v>1622</v>
      </c>
      <c r="C203" s="37" t="s">
        <v>425</v>
      </c>
      <c r="D203" s="37" t="s">
        <v>424</v>
      </c>
      <c r="E203" s="38">
        <v>21744965</v>
      </c>
      <c r="F203" s="38">
        <v>22700000</v>
      </c>
      <c r="G203" s="39">
        <v>4.3899999999999997</v>
      </c>
      <c r="H203" s="38">
        <v>8155755</v>
      </c>
      <c r="I203" s="38">
        <v>8612478</v>
      </c>
      <c r="J203" s="38">
        <v>0</v>
      </c>
      <c r="K203" s="38">
        <v>0</v>
      </c>
      <c r="L203" s="38">
        <v>0</v>
      </c>
      <c r="M203" s="38">
        <v>0</v>
      </c>
      <c r="N203" s="38">
        <v>0</v>
      </c>
      <c r="O203" s="38">
        <v>0</v>
      </c>
      <c r="P203" s="38">
        <v>8155755</v>
      </c>
      <c r="Q203" s="38">
        <v>8612478</v>
      </c>
      <c r="R203" s="39">
        <v>5.6000000000000005</v>
      </c>
      <c r="S203" s="38">
        <v>460000</v>
      </c>
      <c r="T203" s="38">
        <v>574934</v>
      </c>
      <c r="U203" s="38">
        <v>7695755</v>
      </c>
      <c r="V203" s="38">
        <v>7847586</v>
      </c>
      <c r="W203" s="38">
        <v>7695755</v>
      </c>
      <c r="X203" s="38">
        <v>8037544</v>
      </c>
      <c r="Y203" s="38">
        <v>0</v>
      </c>
      <c r="Z203" s="38">
        <v>-189958</v>
      </c>
      <c r="AA203" s="38">
        <v>1250</v>
      </c>
      <c r="AB203" s="38">
        <v>1200</v>
      </c>
      <c r="AC203" s="39">
        <v>-4</v>
      </c>
      <c r="AD203" s="38">
        <v>340637</v>
      </c>
      <c r="AE203" s="38">
        <v>340637</v>
      </c>
      <c r="AF203" s="38">
        <v>615000</v>
      </c>
      <c r="AG203" s="38">
        <v>200000</v>
      </c>
      <c r="AH203" s="38">
        <v>193000</v>
      </c>
      <c r="AI203" s="38">
        <v>500000</v>
      </c>
      <c r="AJ203" s="39">
        <v>0.89</v>
      </c>
      <c r="AK203" s="39">
        <v>2.2000000000000002</v>
      </c>
    </row>
    <row r="204" spans="1:37" x14ac:dyDescent="0.3">
      <c r="A204" t="s">
        <v>427</v>
      </c>
      <c r="B204" t="s">
        <v>1623</v>
      </c>
      <c r="C204" s="37" t="s">
        <v>427</v>
      </c>
      <c r="D204" s="37" t="s">
        <v>426</v>
      </c>
      <c r="E204" s="38">
        <v>20899645</v>
      </c>
      <c r="F204" s="38">
        <v>21421133</v>
      </c>
      <c r="G204" s="39">
        <v>2.5</v>
      </c>
      <c r="H204" s="38">
        <v>8377773</v>
      </c>
      <c r="I204" s="38">
        <v>8449553</v>
      </c>
      <c r="J204" s="38">
        <v>0</v>
      </c>
      <c r="K204" s="38">
        <v>0</v>
      </c>
      <c r="L204" s="38">
        <v>0</v>
      </c>
      <c r="M204" s="38">
        <v>0</v>
      </c>
      <c r="N204" s="38">
        <v>0</v>
      </c>
      <c r="O204" s="38">
        <v>0</v>
      </c>
      <c r="P204" s="38">
        <v>8377773</v>
      </c>
      <c r="Q204" s="38">
        <v>8449553</v>
      </c>
      <c r="R204" s="39">
        <v>0.86</v>
      </c>
      <c r="S204" s="38">
        <v>26370</v>
      </c>
      <c r="T204" s="38">
        <v>18012</v>
      </c>
      <c r="U204" s="38">
        <v>8378412</v>
      </c>
      <c r="V204" s="38">
        <v>8449553</v>
      </c>
      <c r="W204" s="38">
        <v>8351403</v>
      </c>
      <c r="X204" s="38">
        <v>8431541</v>
      </c>
      <c r="Y204" s="38">
        <v>27009</v>
      </c>
      <c r="Z204" s="38">
        <v>18012</v>
      </c>
      <c r="AA204" s="38">
        <v>1065</v>
      </c>
      <c r="AB204" s="38">
        <v>1087</v>
      </c>
      <c r="AC204" s="39">
        <v>2.0699999999999998</v>
      </c>
      <c r="AD204" s="38">
        <v>0</v>
      </c>
      <c r="AE204" s="38">
        <v>0</v>
      </c>
      <c r="AF204" s="38">
        <v>0</v>
      </c>
      <c r="AG204" s="38">
        <v>0</v>
      </c>
      <c r="AH204" s="38">
        <v>785770</v>
      </c>
      <c r="AI204" s="38">
        <v>1200000</v>
      </c>
      <c r="AJ204" s="39">
        <v>3.7600000000000002</v>
      </c>
      <c r="AK204" s="39">
        <v>5.6000000000000005</v>
      </c>
    </row>
    <row r="205" spans="1:37" x14ac:dyDescent="0.3">
      <c r="A205" t="s">
        <v>421</v>
      </c>
      <c r="B205" t="s">
        <v>1624</v>
      </c>
      <c r="C205" s="37" t="s">
        <v>421</v>
      </c>
      <c r="D205" s="37" t="s">
        <v>420</v>
      </c>
      <c r="E205" s="38">
        <v>19078886</v>
      </c>
      <c r="F205" s="38">
        <v>19139083</v>
      </c>
      <c r="G205" s="39">
        <v>0.32</v>
      </c>
      <c r="H205" s="38">
        <v>4493648</v>
      </c>
      <c r="I205" s="38">
        <v>4575713</v>
      </c>
      <c r="J205" s="38">
        <v>27500</v>
      </c>
      <c r="K205" s="38">
        <v>27500</v>
      </c>
      <c r="L205" s="38">
        <v>0</v>
      </c>
      <c r="M205" s="38">
        <v>0</v>
      </c>
      <c r="N205" s="38">
        <v>0</v>
      </c>
      <c r="O205" s="38">
        <v>0</v>
      </c>
      <c r="P205" s="38">
        <v>4521148</v>
      </c>
      <c r="Q205" s="38">
        <v>4603213</v>
      </c>
      <c r="R205" s="39">
        <v>1.82</v>
      </c>
      <c r="S205" s="38">
        <v>55593</v>
      </c>
      <c r="T205" s="38">
        <v>20667</v>
      </c>
      <c r="U205" s="38">
        <v>4493648</v>
      </c>
      <c r="V205" s="38">
        <v>4575713</v>
      </c>
      <c r="W205" s="38">
        <v>4438055</v>
      </c>
      <c r="X205" s="38">
        <v>4555046</v>
      </c>
      <c r="Y205" s="38">
        <v>55593</v>
      </c>
      <c r="Z205" s="38">
        <v>20667</v>
      </c>
      <c r="AA205" s="38">
        <v>920</v>
      </c>
      <c r="AB205" s="38">
        <v>877</v>
      </c>
      <c r="AC205" s="39">
        <v>-4.67</v>
      </c>
      <c r="AD205" s="38">
        <v>1365679</v>
      </c>
      <c r="AE205" s="38">
        <v>1365679</v>
      </c>
      <c r="AF205" s="38">
        <v>0</v>
      </c>
      <c r="AG205" s="38">
        <v>2591715</v>
      </c>
      <c r="AH205" s="38">
        <v>3135915</v>
      </c>
      <c r="AI205" s="38">
        <v>544200</v>
      </c>
      <c r="AJ205" s="39">
        <v>16.440000000000001</v>
      </c>
      <c r="AK205" s="39">
        <v>2.84</v>
      </c>
    </row>
    <row r="206" spans="1:37" x14ac:dyDescent="0.3">
      <c r="A206" t="s">
        <v>431</v>
      </c>
      <c r="B206" t="s">
        <v>1625</v>
      </c>
      <c r="C206" s="37" t="s">
        <v>431</v>
      </c>
      <c r="D206" s="37" t="s">
        <v>430</v>
      </c>
      <c r="E206" s="38">
        <v>13838167</v>
      </c>
      <c r="F206" s="38">
        <v>13485514</v>
      </c>
      <c r="G206" s="39">
        <v>-2.5500000000000003</v>
      </c>
      <c r="H206" s="38">
        <v>6362011</v>
      </c>
      <c r="I206" s="38">
        <v>6499999</v>
      </c>
      <c r="J206" s="38">
        <v>0</v>
      </c>
      <c r="K206" s="38">
        <v>0</v>
      </c>
      <c r="L206" s="38">
        <v>0</v>
      </c>
      <c r="M206" s="38">
        <v>0</v>
      </c>
      <c r="N206" s="38">
        <v>0</v>
      </c>
      <c r="O206" s="38">
        <v>0</v>
      </c>
      <c r="P206" s="38">
        <v>6362011</v>
      </c>
      <c r="Q206" s="38">
        <v>6499999</v>
      </c>
      <c r="R206" s="39">
        <v>2.17</v>
      </c>
      <c r="S206" s="38">
        <v>383285</v>
      </c>
      <c r="T206" s="38">
        <v>414548</v>
      </c>
      <c r="U206" s="38">
        <v>5991817</v>
      </c>
      <c r="V206" s="38">
        <v>6085713</v>
      </c>
      <c r="W206" s="38">
        <v>5978726</v>
      </c>
      <c r="X206" s="38">
        <v>6085451</v>
      </c>
      <c r="Y206" s="38">
        <v>13091</v>
      </c>
      <c r="Z206" s="38">
        <v>262</v>
      </c>
      <c r="AA206" s="38">
        <v>641</v>
      </c>
      <c r="AB206" s="38">
        <v>617</v>
      </c>
      <c r="AC206" s="39">
        <v>-3.74</v>
      </c>
      <c r="AD206" s="38">
        <v>621125</v>
      </c>
      <c r="AE206" s="38">
        <v>625000</v>
      </c>
      <c r="AF206" s="38">
        <v>1152783</v>
      </c>
      <c r="AG206" s="38">
        <v>399836</v>
      </c>
      <c r="AH206" s="38">
        <v>7031</v>
      </c>
      <c r="AI206" s="38">
        <v>200000</v>
      </c>
      <c r="AJ206" s="39">
        <v>0.05</v>
      </c>
      <c r="AK206" s="39">
        <v>1.48</v>
      </c>
    </row>
    <row r="207" spans="1:37" x14ac:dyDescent="0.3">
      <c r="A207" t="s">
        <v>435</v>
      </c>
      <c r="B207" t="s">
        <v>1626</v>
      </c>
      <c r="C207" s="37" t="s">
        <v>435</v>
      </c>
      <c r="D207" s="37" t="s">
        <v>434</v>
      </c>
      <c r="E207" s="38">
        <v>5383656</v>
      </c>
      <c r="F207" s="38">
        <v>5424054</v>
      </c>
      <c r="G207" s="39">
        <v>0.75</v>
      </c>
      <c r="H207" s="38">
        <v>1736259</v>
      </c>
      <c r="I207" s="38">
        <v>1767357</v>
      </c>
      <c r="J207" s="38">
        <v>0</v>
      </c>
      <c r="K207" s="38">
        <v>0</v>
      </c>
      <c r="L207" s="38">
        <v>0</v>
      </c>
      <c r="M207" s="38">
        <v>0</v>
      </c>
      <c r="N207" s="38">
        <v>0</v>
      </c>
      <c r="O207" s="38">
        <v>0</v>
      </c>
      <c r="P207" s="38">
        <v>1736259</v>
      </c>
      <c r="Q207" s="38">
        <v>1767357</v>
      </c>
      <c r="R207" s="39">
        <v>1.79</v>
      </c>
      <c r="S207" s="38">
        <v>26100</v>
      </c>
      <c r="T207" s="38">
        <v>38629</v>
      </c>
      <c r="U207" s="38">
        <v>1710465</v>
      </c>
      <c r="V207" s="38">
        <v>1732895</v>
      </c>
      <c r="W207" s="38">
        <v>1710159</v>
      </c>
      <c r="X207" s="38">
        <v>1728728</v>
      </c>
      <c r="Y207" s="38">
        <v>306</v>
      </c>
      <c r="Z207" s="38">
        <v>4167</v>
      </c>
      <c r="AA207" s="38">
        <v>190</v>
      </c>
      <c r="AB207" s="38">
        <v>200</v>
      </c>
      <c r="AC207" s="39">
        <v>5.26</v>
      </c>
      <c r="AD207" s="38">
        <v>424684</v>
      </c>
      <c r="AE207" s="38">
        <v>456982</v>
      </c>
      <c r="AF207" s="38">
        <v>157768</v>
      </c>
      <c r="AG207" s="38">
        <v>60000</v>
      </c>
      <c r="AH207" s="38">
        <v>833091</v>
      </c>
      <c r="AI207" s="38">
        <v>750000</v>
      </c>
      <c r="AJ207" s="39">
        <v>15.47</v>
      </c>
      <c r="AK207" s="39">
        <v>13.83</v>
      </c>
    </row>
    <row r="208" spans="1:37" x14ac:dyDescent="0.3">
      <c r="A208" t="s">
        <v>433</v>
      </c>
      <c r="B208" t="s">
        <v>1627</v>
      </c>
      <c r="C208" s="37" t="s">
        <v>433</v>
      </c>
      <c r="D208" s="37" t="s">
        <v>432</v>
      </c>
      <c r="E208" s="38">
        <v>8109420</v>
      </c>
      <c r="F208" s="38">
        <v>8783340</v>
      </c>
      <c r="G208" s="39">
        <v>8.31</v>
      </c>
      <c r="H208" s="38">
        <v>5600000</v>
      </c>
      <c r="I208" s="38">
        <v>5760000</v>
      </c>
      <c r="J208" s="38">
        <v>0</v>
      </c>
      <c r="K208" s="38">
        <v>0</v>
      </c>
      <c r="L208" s="38">
        <v>0</v>
      </c>
      <c r="M208" s="38">
        <v>0</v>
      </c>
      <c r="N208" s="38">
        <v>0</v>
      </c>
      <c r="O208" s="38">
        <v>0</v>
      </c>
      <c r="P208" s="38">
        <v>5600000</v>
      </c>
      <c r="Q208" s="38">
        <v>5760000</v>
      </c>
      <c r="R208" s="39">
        <v>2.86</v>
      </c>
      <c r="S208" s="38">
        <v>22902</v>
      </c>
      <c r="T208" s="38">
        <v>68742</v>
      </c>
      <c r="U208" s="38">
        <v>5577592</v>
      </c>
      <c r="V208" s="38">
        <v>5700453</v>
      </c>
      <c r="W208" s="38">
        <v>5577098</v>
      </c>
      <c r="X208" s="38">
        <v>5691258</v>
      </c>
      <c r="Y208" s="38">
        <v>494</v>
      </c>
      <c r="Z208" s="38">
        <v>9195</v>
      </c>
      <c r="AA208" s="38">
        <v>262</v>
      </c>
      <c r="AB208" s="38">
        <v>255</v>
      </c>
      <c r="AC208" s="39">
        <v>-2.67</v>
      </c>
      <c r="AD208" s="38">
        <v>1596469</v>
      </c>
      <c r="AE208" s="38">
        <v>907529</v>
      </c>
      <c r="AF208" s="38">
        <v>916452</v>
      </c>
      <c r="AG208" s="38">
        <v>1341877</v>
      </c>
      <c r="AH208" s="38">
        <v>682527</v>
      </c>
      <c r="AI208" s="38">
        <v>621088</v>
      </c>
      <c r="AJ208" s="39">
        <v>8.42</v>
      </c>
      <c r="AK208" s="39">
        <v>7.07</v>
      </c>
    </row>
    <row r="209" spans="1:37" x14ac:dyDescent="0.3">
      <c r="A209" t="s">
        <v>429</v>
      </c>
      <c r="B209" t="s">
        <v>1628</v>
      </c>
      <c r="C209" s="37" t="s">
        <v>429</v>
      </c>
      <c r="D209" s="37" t="s">
        <v>428</v>
      </c>
      <c r="E209" s="38">
        <v>25320779</v>
      </c>
      <c r="F209" s="38">
        <v>24405662</v>
      </c>
      <c r="G209" s="39">
        <v>-3.61</v>
      </c>
      <c r="H209" s="38">
        <v>6439129</v>
      </c>
      <c r="I209" s="38">
        <v>6566624</v>
      </c>
      <c r="J209" s="38">
        <v>0</v>
      </c>
      <c r="K209" s="38">
        <v>0</v>
      </c>
      <c r="L209" s="38">
        <v>0</v>
      </c>
      <c r="M209" s="38">
        <v>0</v>
      </c>
      <c r="N209" s="38">
        <v>0</v>
      </c>
      <c r="O209" s="38">
        <v>0</v>
      </c>
      <c r="P209" s="38">
        <v>6439129</v>
      </c>
      <c r="Q209" s="38">
        <v>6566624</v>
      </c>
      <c r="R209" s="39">
        <v>1.98</v>
      </c>
      <c r="S209" s="38">
        <v>0</v>
      </c>
      <c r="T209" s="38">
        <v>0</v>
      </c>
      <c r="U209" s="38">
        <v>6476881</v>
      </c>
      <c r="V209" s="38">
        <v>6643481</v>
      </c>
      <c r="W209" s="38">
        <v>6439129</v>
      </c>
      <c r="X209" s="38">
        <v>6566624</v>
      </c>
      <c r="Y209" s="38">
        <v>37752</v>
      </c>
      <c r="Z209" s="38">
        <v>76857</v>
      </c>
      <c r="AA209" s="38">
        <v>1070</v>
      </c>
      <c r="AB209" s="38">
        <v>1066</v>
      </c>
      <c r="AC209" s="39">
        <v>-0.37</v>
      </c>
      <c r="AD209" s="38">
        <v>3607605</v>
      </c>
      <c r="AE209" s="38">
        <v>3607605</v>
      </c>
      <c r="AF209" s="38">
        <v>1797465</v>
      </c>
      <c r="AG209" s="38">
        <v>996530</v>
      </c>
      <c r="AH209" s="38">
        <v>1012831</v>
      </c>
      <c r="AI209" s="38">
        <v>976000</v>
      </c>
      <c r="AJ209" s="39">
        <v>4</v>
      </c>
      <c r="AK209" s="39">
        <v>4</v>
      </c>
    </row>
    <row r="210" spans="1:37" x14ac:dyDescent="0.3">
      <c r="A210" t="s">
        <v>2118</v>
      </c>
      <c r="B210" t="s">
        <v>2119</v>
      </c>
      <c r="C210" s="37" t="s">
        <v>2118</v>
      </c>
      <c r="D210" s="37" t="s">
        <v>2174</v>
      </c>
      <c r="E210" s="38">
        <v>45000000</v>
      </c>
      <c r="F210" s="38">
        <v>45550000</v>
      </c>
      <c r="G210" s="39">
        <v>1.22</v>
      </c>
      <c r="H210" s="38">
        <v>8259000</v>
      </c>
      <c r="I210" s="38">
        <v>8380000</v>
      </c>
      <c r="J210" s="38">
        <v>0</v>
      </c>
      <c r="K210" s="38">
        <v>0</v>
      </c>
      <c r="L210" s="38">
        <v>0</v>
      </c>
      <c r="M210" s="38">
        <v>0</v>
      </c>
      <c r="N210" s="38">
        <v>0</v>
      </c>
      <c r="O210" s="38">
        <v>0</v>
      </c>
      <c r="P210" s="38">
        <v>8259000</v>
      </c>
      <c r="Q210" s="38">
        <v>8380000</v>
      </c>
      <c r="R210" s="39">
        <v>1.47</v>
      </c>
      <c r="S210" s="38">
        <v>774485</v>
      </c>
      <c r="T210" s="38">
        <v>753052</v>
      </c>
      <c r="U210" s="38">
        <v>7484515</v>
      </c>
      <c r="V210" s="38">
        <v>7626948</v>
      </c>
      <c r="W210" s="38">
        <v>7484515</v>
      </c>
      <c r="X210" s="38">
        <v>7626948</v>
      </c>
      <c r="Y210" s="38">
        <v>0</v>
      </c>
      <c r="Z210" s="38">
        <v>0</v>
      </c>
      <c r="AA210" s="38">
        <v>2380</v>
      </c>
      <c r="AB210" s="38">
        <v>2392</v>
      </c>
      <c r="AC210" s="39">
        <v>0.5</v>
      </c>
      <c r="AD210" s="38">
        <v>902000</v>
      </c>
      <c r="AE210" s="38">
        <v>4200000</v>
      </c>
      <c r="AF210" s="38">
        <v>300000</v>
      </c>
      <c r="AG210" s="38">
        <v>300000</v>
      </c>
      <c r="AH210" s="38">
        <v>3800000</v>
      </c>
      <c r="AI210" s="38">
        <v>1825000</v>
      </c>
      <c r="AJ210" s="39">
        <v>8.44</v>
      </c>
      <c r="AK210" s="39">
        <v>4.01</v>
      </c>
    </row>
    <row r="211" spans="1:37" x14ac:dyDescent="0.3">
      <c r="A211" t="s">
        <v>456</v>
      </c>
      <c r="B211" t="s">
        <v>1629</v>
      </c>
      <c r="C211" s="37" t="s">
        <v>456</v>
      </c>
      <c r="D211" s="37" t="s">
        <v>455</v>
      </c>
      <c r="E211" s="38">
        <v>30430936</v>
      </c>
      <c r="F211" s="38">
        <v>31293476</v>
      </c>
      <c r="G211" s="39">
        <v>2.83</v>
      </c>
      <c r="H211" s="38">
        <v>6948031</v>
      </c>
      <c r="I211" s="38">
        <v>7198160</v>
      </c>
      <c r="J211" s="38">
        <v>0</v>
      </c>
      <c r="K211" s="38">
        <v>0</v>
      </c>
      <c r="L211" s="38">
        <v>0</v>
      </c>
      <c r="M211" s="38">
        <v>0</v>
      </c>
      <c r="N211" s="38">
        <v>0</v>
      </c>
      <c r="O211" s="38">
        <v>0</v>
      </c>
      <c r="P211" s="38">
        <v>6948031</v>
      </c>
      <c r="Q211" s="38">
        <v>7198160</v>
      </c>
      <c r="R211" s="39">
        <v>3.6</v>
      </c>
      <c r="S211" s="38">
        <v>263854</v>
      </c>
      <c r="T211" s="38">
        <v>50368</v>
      </c>
      <c r="U211" s="38">
        <v>6991234</v>
      </c>
      <c r="V211" s="38">
        <v>7164390</v>
      </c>
      <c r="W211" s="38">
        <v>6684177</v>
      </c>
      <c r="X211" s="38">
        <v>7147792</v>
      </c>
      <c r="Y211" s="38">
        <v>307057</v>
      </c>
      <c r="Z211" s="38">
        <v>16598</v>
      </c>
      <c r="AA211" s="38">
        <v>2039</v>
      </c>
      <c r="AB211" s="38">
        <v>2039</v>
      </c>
      <c r="AC211" s="39">
        <v>0</v>
      </c>
      <c r="AD211" s="38">
        <v>60671</v>
      </c>
      <c r="AE211" s="38">
        <v>110671</v>
      </c>
      <c r="AF211" s="38">
        <v>1692718</v>
      </c>
      <c r="AG211" s="38">
        <v>1368558</v>
      </c>
      <c r="AH211" s="38">
        <v>1146739</v>
      </c>
      <c r="AI211" s="38">
        <v>1085777</v>
      </c>
      <c r="AJ211" s="39">
        <v>3.77</v>
      </c>
      <c r="AK211" s="39">
        <v>3.47</v>
      </c>
    </row>
    <row r="212" spans="1:37" x14ac:dyDescent="0.3">
      <c r="A212" t="s">
        <v>440</v>
      </c>
      <c r="B212" t="s">
        <v>1630</v>
      </c>
      <c r="C212" s="37" t="s">
        <v>440</v>
      </c>
      <c r="D212" s="37" t="s">
        <v>439</v>
      </c>
      <c r="E212" s="38">
        <v>12100454</v>
      </c>
      <c r="F212" s="38">
        <v>12431022</v>
      </c>
      <c r="G212" s="39">
        <v>2.73</v>
      </c>
      <c r="H212" s="38">
        <v>6690375</v>
      </c>
      <c r="I212" s="38">
        <v>6889572</v>
      </c>
      <c r="J212" s="38">
        <v>0</v>
      </c>
      <c r="K212" s="38">
        <v>0</v>
      </c>
      <c r="L212" s="38">
        <v>0</v>
      </c>
      <c r="M212" s="38">
        <v>0</v>
      </c>
      <c r="N212" s="38">
        <v>0</v>
      </c>
      <c r="O212" s="38">
        <v>0</v>
      </c>
      <c r="P212" s="38">
        <v>6690375</v>
      </c>
      <c r="Q212" s="38">
        <v>6889572</v>
      </c>
      <c r="R212" s="39">
        <v>2.98</v>
      </c>
      <c r="S212" s="38">
        <v>206653</v>
      </c>
      <c r="T212" s="38">
        <v>311771</v>
      </c>
      <c r="U212" s="38">
        <v>6632417</v>
      </c>
      <c r="V212" s="38">
        <v>6596680</v>
      </c>
      <c r="W212" s="38">
        <v>6483722</v>
      </c>
      <c r="X212" s="38">
        <v>6577801</v>
      </c>
      <c r="Y212" s="38">
        <v>148695</v>
      </c>
      <c r="Z212" s="38">
        <v>18879</v>
      </c>
      <c r="AA212" s="38">
        <v>606</v>
      </c>
      <c r="AB212" s="38">
        <v>589</v>
      </c>
      <c r="AC212" s="39">
        <v>-2.81</v>
      </c>
      <c r="AD212" s="38">
        <v>564519</v>
      </c>
      <c r="AE212" s="38">
        <v>565091</v>
      </c>
      <c r="AF212" s="38">
        <v>701310</v>
      </c>
      <c r="AG212" s="38">
        <v>700000</v>
      </c>
      <c r="AH212" s="38">
        <v>1082209</v>
      </c>
      <c r="AI212" s="38">
        <v>382209</v>
      </c>
      <c r="AJ212" s="39">
        <v>8.94</v>
      </c>
      <c r="AK212" s="39">
        <v>3.0700000000000003</v>
      </c>
    </row>
    <row r="213" spans="1:37" x14ac:dyDescent="0.3">
      <c r="A213" t="s">
        <v>448</v>
      </c>
      <c r="B213" t="s">
        <v>1631</v>
      </c>
      <c r="C213" s="37" t="s">
        <v>448</v>
      </c>
      <c r="D213" s="37" t="s">
        <v>447</v>
      </c>
      <c r="E213" s="38">
        <v>86089003</v>
      </c>
      <c r="F213" s="38">
        <v>87301523</v>
      </c>
      <c r="G213" s="39">
        <v>1.41</v>
      </c>
      <c r="H213" s="38">
        <v>3280695</v>
      </c>
      <c r="I213" s="38">
        <v>3280675</v>
      </c>
      <c r="J213" s="38">
        <v>0</v>
      </c>
      <c r="K213" s="38">
        <v>0</v>
      </c>
      <c r="L213" s="38">
        <v>0</v>
      </c>
      <c r="M213" s="38">
        <v>0</v>
      </c>
      <c r="N213" s="38">
        <v>0</v>
      </c>
      <c r="O213" s="38">
        <v>0</v>
      </c>
      <c r="P213" s="38">
        <v>3280695</v>
      </c>
      <c r="Q213" s="38">
        <v>3280675</v>
      </c>
      <c r="R213" s="39">
        <v>0</v>
      </c>
      <c r="S213" s="38">
        <v>0</v>
      </c>
      <c r="T213" s="38">
        <v>34071</v>
      </c>
      <c r="U213" s="38">
        <v>3314766</v>
      </c>
      <c r="V213" s="38">
        <v>3432801</v>
      </c>
      <c r="W213" s="38">
        <v>3280695</v>
      </c>
      <c r="X213" s="38">
        <v>3246604</v>
      </c>
      <c r="Y213" s="38">
        <v>34071</v>
      </c>
      <c r="Z213" s="38">
        <v>186197</v>
      </c>
      <c r="AA213" s="38">
        <v>4163</v>
      </c>
      <c r="AB213" s="38">
        <v>4319</v>
      </c>
      <c r="AC213" s="39">
        <v>3.75</v>
      </c>
      <c r="AD213" s="38">
        <v>4000000</v>
      </c>
      <c r="AE213" s="38">
        <v>6000000</v>
      </c>
      <c r="AF213" s="38">
        <v>20118433</v>
      </c>
      <c r="AG213" s="38">
        <v>22443274</v>
      </c>
      <c r="AH213" s="38">
        <v>2403326</v>
      </c>
      <c r="AI213" s="38">
        <v>3055553</v>
      </c>
      <c r="AJ213" s="39">
        <v>2.79</v>
      </c>
      <c r="AK213" s="39">
        <v>3.5</v>
      </c>
    </row>
    <row r="214" spans="1:37" x14ac:dyDescent="0.3">
      <c r="A214" t="s">
        <v>446</v>
      </c>
      <c r="B214" t="s">
        <v>1632</v>
      </c>
      <c r="C214" s="37" t="s">
        <v>446</v>
      </c>
      <c r="D214" s="37" t="s">
        <v>445</v>
      </c>
      <c r="E214" s="38">
        <v>21026877</v>
      </c>
      <c r="F214" s="38">
        <v>21367788</v>
      </c>
      <c r="G214" s="39">
        <v>1.62</v>
      </c>
      <c r="H214" s="38">
        <v>7197381</v>
      </c>
      <c r="I214" s="38">
        <v>7338326</v>
      </c>
      <c r="J214" s="38">
        <v>0</v>
      </c>
      <c r="K214" s="38">
        <v>0</v>
      </c>
      <c r="L214" s="38">
        <v>0</v>
      </c>
      <c r="M214" s="38">
        <v>0</v>
      </c>
      <c r="N214" s="38">
        <v>0</v>
      </c>
      <c r="O214" s="38">
        <v>0</v>
      </c>
      <c r="P214" s="38">
        <v>7197381</v>
      </c>
      <c r="Q214" s="38">
        <v>7338326</v>
      </c>
      <c r="R214" s="39">
        <v>1.96</v>
      </c>
      <c r="S214" s="38">
        <v>117006</v>
      </c>
      <c r="T214" s="38">
        <v>0</v>
      </c>
      <c r="U214" s="38">
        <v>6762756</v>
      </c>
      <c r="V214" s="38">
        <v>7338326</v>
      </c>
      <c r="W214" s="38">
        <v>7080375</v>
      </c>
      <c r="X214" s="38">
        <v>7338326</v>
      </c>
      <c r="Y214" s="38">
        <v>-317619</v>
      </c>
      <c r="Z214" s="38">
        <v>0</v>
      </c>
      <c r="AA214" s="38">
        <v>1551</v>
      </c>
      <c r="AB214" s="38">
        <v>1525</v>
      </c>
      <c r="AC214" s="39">
        <v>-1.68</v>
      </c>
      <c r="AD214" s="38">
        <v>366237</v>
      </c>
      <c r="AE214" s="38">
        <v>2000000</v>
      </c>
      <c r="AF214" s="38">
        <v>895000</v>
      </c>
      <c r="AG214" s="38">
        <v>895000</v>
      </c>
      <c r="AH214" s="38">
        <v>677823</v>
      </c>
      <c r="AI214" s="38">
        <v>800000</v>
      </c>
      <c r="AJ214" s="39">
        <v>3.22</v>
      </c>
      <c r="AK214" s="39">
        <v>3.74</v>
      </c>
    </row>
    <row r="215" spans="1:37" x14ac:dyDescent="0.3">
      <c r="A215" t="s">
        <v>458</v>
      </c>
      <c r="B215" t="s">
        <v>1633</v>
      </c>
      <c r="C215" s="37" t="s">
        <v>458</v>
      </c>
      <c r="D215" s="37" t="s">
        <v>457</v>
      </c>
      <c r="E215" s="38">
        <v>21497919</v>
      </c>
      <c r="F215" s="38">
        <v>22037577</v>
      </c>
      <c r="G215" s="39">
        <v>2.5100000000000002</v>
      </c>
      <c r="H215" s="38">
        <v>11248321</v>
      </c>
      <c r="I215" s="38">
        <v>11585208</v>
      </c>
      <c r="J215" s="38">
        <v>0</v>
      </c>
      <c r="K215" s="38">
        <v>0</v>
      </c>
      <c r="L215" s="38">
        <v>0</v>
      </c>
      <c r="M215" s="38">
        <v>0</v>
      </c>
      <c r="N215" s="38">
        <v>0</v>
      </c>
      <c r="O215" s="38">
        <v>0</v>
      </c>
      <c r="P215" s="38">
        <v>11248321</v>
      </c>
      <c r="Q215" s="38">
        <v>11585208</v>
      </c>
      <c r="R215" s="39">
        <v>2.99</v>
      </c>
      <c r="S215" s="38">
        <v>208268</v>
      </c>
      <c r="T215" s="38">
        <v>281551</v>
      </c>
      <c r="U215" s="38">
        <v>11044578</v>
      </c>
      <c r="V215" s="38">
        <v>11303657</v>
      </c>
      <c r="W215" s="38">
        <v>11040053</v>
      </c>
      <c r="X215" s="38">
        <v>11303657</v>
      </c>
      <c r="Y215" s="38">
        <v>4525</v>
      </c>
      <c r="Z215" s="38">
        <v>0</v>
      </c>
      <c r="AA215" s="38">
        <v>995</v>
      </c>
      <c r="AB215" s="38">
        <v>978</v>
      </c>
      <c r="AC215" s="39">
        <v>-1.71</v>
      </c>
      <c r="AD215" s="38">
        <v>2793507</v>
      </c>
      <c r="AE215" s="38">
        <v>2982321</v>
      </c>
      <c r="AF215" s="38">
        <v>1181256</v>
      </c>
      <c r="AG215" s="38">
        <v>1181256</v>
      </c>
      <c r="AH215" s="38">
        <v>792733</v>
      </c>
      <c r="AI215" s="38">
        <v>881504</v>
      </c>
      <c r="AJ215" s="39">
        <v>3.69</v>
      </c>
      <c r="AK215" s="39">
        <v>4</v>
      </c>
    </row>
    <row r="216" spans="1:37" x14ac:dyDescent="0.3">
      <c r="A216" t="s">
        <v>442</v>
      </c>
      <c r="B216" t="s">
        <v>1634</v>
      </c>
      <c r="C216" s="37" t="s">
        <v>442</v>
      </c>
      <c r="D216" s="37" t="s">
        <v>2175</v>
      </c>
      <c r="E216" s="38">
        <v>9267465</v>
      </c>
      <c r="F216" s="38">
        <v>9420517</v>
      </c>
      <c r="G216" s="39">
        <v>1.6500000000000001</v>
      </c>
      <c r="H216" s="38">
        <v>4051105</v>
      </c>
      <c r="I216" s="38">
        <v>4131326</v>
      </c>
      <c r="J216" s="38">
        <v>0</v>
      </c>
      <c r="K216" s="38">
        <v>0</v>
      </c>
      <c r="L216" s="38">
        <v>0</v>
      </c>
      <c r="M216" s="38">
        <v>0</v>
      </c>
      <c r="N216" s="38">
        <v>0</v>
      </c>
      <c r="O216" s="38">
        <v>0</v>
      </c>
      <c r="P216" s="38">
        <v>4051105</v>
      </c>
      <c r="Q216" s="38">
        <v>4131326</v>
      </c>
      <c r="R216" s="39">
        <v>1.98</v>
      </c>
      <c r="S216" s="38">
        <v>39168</v>
      </c>
      <c r="T216" s="38">
        <v>34217</v>
      </c>
      <c r="U216" s="38">
        <v>4012225</v>
      </c>
      <c r="V216" s="38">
        <v>4097514</v>
      </c>
      <c r="W216" s="38">
        <v>4011937</v>
      </c>
      <c r="X216" s="38">
        <v>4097109</v>
      </c>
      <c r="Y216" s="38">
        <v>288</v>
      </c>
      <c r="Z216" s="38">
        <v>405</v>
      </c>
      <c r="AA216" s="38">
        <v>460</v>
      </c>
      <c r="AB216" s="38">
        <v>465</v>
      </c>
      <c r="AC216" s="39">
        <v>1.0900000000000001</v>
      </c>
      <c r="AD216" s="38">
        <v>1894925</v>
      </c>
      <c r="AE216" s="38">
        <v>1648795</v>
      </c>
      <c r="AF216" s="38">
        <v>873685</v>
      </c>
      <c r="AG216" s="38">
        <v>645378</v>
      </c>
      <c r="AH216" s="38">
        <v>979317</v>
      </c>
      <c r="AI216" s="38">
        <v>1003817</v>
      </c>
      <c r="AJ216" s="39">
        <v>10.57</v>
      </c>
      <c r="AK216" s="39">
        <v>10.66</v>
      </c>
    </row>
    <row r="217" spans="1:37" x14ac:dyDescent="0.3">
      <c r="A217" t="s">
        <v>454</v>
      </c>
      <c r="B217" t="s">
        <v>1635</v>
      </c>
      <c r="C217" s="37" t="s">
        <v>454</v>
      </c>
      <c r="D217" s="37" t="s">
        <v>453</v>
      </c>
      <c r="E217" s="38">
        <v>8230255</v>
      </c>
      <c r="F217" s="38">
        <v>8337098</v>
      </c>
      <c r="G217" s="39">
        <v>1.3</v>
      </c>
      <c r="H217" s="38">
        <v>3859893</v>
      </c>
      <c r="I217" s="38">
        <v>3929264</v>
      </c>
      <c r="J217" s="38">
        <v>0</v>
      </c>
      <c r="K217" s="38">
        <v>0</v>
      </c>
      <c r="L217" s="38">
        <v>0</v>
      </c>
      <c r="M217" s="38">
        <v>0</v>
      </c>
      <c r="N217" s="38">
        <v>0</v>
      </c>
      <c r="O217" s="38">
        <v>0</v>
      </c>
      <c r="P217" s="38">
        <v>3859893</v>
      </c>
      <c r="Q217" s="38">
        <v>3929264</v>
      </c>
      <c r="R217" s="39">
        <v>1.8</v>
      </c>
      <c r="S217" s="38">
        <v>106820</v>
      </c>
      <c r="T217" s="38">
        <v>110772</v>
      </c>
      <c r="U217" s="38">
        <v>3753073</v>
      </c>
      <c r="V217" s="38">
        <v>3818492</v>
      </c>
      <c r="W217" s="38">
        <v>3753073</v>
      </c>
      <c r="X217" s="38">
        <v>3818492</v>
      </c>
      <c r="Y217" s="38">
        <v>0</v>
      </c>
      <c r="Z217" s="38">
        <v>0</v>
      </c>
      <c r="AA217" s="38">
        <v>472</v>
      </c>
      <c r="AB217" s="38">
        <v>453</v>
      </c>
      <c r="AC217" s="39">
        <v>-4.03</v>
      </c>
      <c r="AD217" s="38">
        <v>518002</v>
      </c>
      <c r="AE217" s="38">
        <v>518735</v>
      </c>
      <c r="AF217" s="38">
        <v>650000</v>
      </c>
      <c r="AG217" s="38">
        <v>550000</v>
      </c>
      <c r="AH217" s="38">
        <v>755146</v>
      </c>
      <c r="AI217" s="38">
        <v>574746</v>
      </c>
      <c r="AJ217" s="39">
        <v>9.18</v>
      </c>
      <c r="AK217" s="39">
        <v>6.8900000000000006</v>
      </c>
    </row>
    <row r="218" spans="1:37" x14ac:dyDescent="0.3">
      <c r="A218" t="s">
        <v>452</v>
      </c>
      <c r="B218" t="s">
        <v>1636</v>
      </c>
      <c r="C218" s="37" t="s">
        <v>452</v>
      </c>
      <c r="D218" s="37" t="s">
        <v>451</v>
      </c>
      <c r="E218" s="38">
        <v>7866252</v>
      </c>
      <c r="F218" s="38">
        <v>7987273</v>
      </c>
      <c r="G218" s="39">
        <v>1.54</v>
      </c>
      <c r="H218" s="38">
        <v>3860706</v>
      </c>
      <c r="I218" s="38">
        <v>3958882</v>
      </c>
      <c r="J218" s="38">
        <v>0</v>
      </c>
      <c r="K218" s="38">
        <v>0</v>
      </c>
      <c r="L218" s="38">
        <v>0</v>
      </c>
      <c r="M218" s="38">
        <v>0</v>
      </c>
      <c r="N218" s="38">
        <v>0</v>
      </c>
      <c r="O218" s="38">
        <v>0</v>
      </c>
      <c r="P218" s="38">
        <v>3860706</v>
      </c>
      <c r="Q218" s="38">
        <v>3958882</v>
      </c>
      <c r="R218" s="39">
        <v>2.54</v>
      </c>
      <c r="S218" s="38">
        <v>209986</v>
      </c>
      <c r="T218" s="38">
        <v>218811</v>
      </c>
      <c r="U218" s="38">
        <v>3650720</v>
      </c>
      <c r="V218" s="38">
        <v>3740071</v>
      </c>
      <c r="W218" s="38">
        <v>3650720</v>
      </c>
      <c r="X218" s="38">
        <v>3740071</v>
      </c>
      <c r="Y218" s="38">
        <v>0</v>
      </c>
      <c r="Z218" s="38">
        <v>0</v>
      </c>
      <c r="AA218" s="38">
        <v>368</v>
      </c>
      <c r="AB218" s="38">
        <v>368</v>
      </c>
      <c r="AC218" s="39">
        <v>0</v>
      </c>
      <c r="AD218" s="38">
        <v>120000</v>
      </c>
      <c r="AE218" s="38">
        <v>150000</v>
      </c>
      <c r="AF218" s="38">
        <v>211900</v>
      </c>
      <c r="AG218" s="38">
        <v>210000</v>
      </c>
      <c r="AH218" s="38">
        <v>543974</v>
      </c>
      <c r="AI218" s="38">
        <v>351500</v>
      </c>
      <c r="AJ218" s="39">
        <v>6.92</v>
      </c>
      <c r="AK218" s="39">
        <v>4.4000000000000004</v>
      </c>
    </row>
    <row r="219" spans="1:37" x14ac:dyDescent="0.3">
      <c r="A219" t="s">
        <v>450</v>
      </c>
      <c r="B219" t="s">
        <v>1637</v>
      </c>
      <c r="C219" s="37" t="s">
        <v>450</v>
      </c>
      <c r="D219" s="37" t="s">
        <v>449</v>
      </c>
      <c r="E219" s="38">
        <v>10700812</v>
      </c>
      <c r="F219" s="38">
        <v>10882981</v>
      </c>
      <c r="G219" s="39">
        <v>1.7</v>
      </c>
      <c r="H219" s="38">
        <v>3595078</v>
      </c>
      <c r="I219" s="38">
        <v>3728959</v>
      </c>
      <c r="J219" s="38">
        <v>0</v>
      </c>
      <c r="K219" s="38">
        <v>0</v>
      </c>
      <c r="L219" s="38">
        <v>0</v>
      </c>
      <c r="M219" s="38">
        <v>0</v>
      </c>
      <c r="N219" s="38">
        <v>0</v>
      </c>
      <c r="O219" s="38">
        <v>0</v>
      </c>
      <c r="P219" s="38">
        <v>3595078</v>
      </c>
      <c r="Q219" s="38">
        <v>3728959</v>
      </c>
      <c r="R219" s="39">
        <v>3.72</v>
      </c>
      <c r="S219" s="38">
        <v>119929</v>
      </c>
      <c r="T219" s="38">
        <v>140310</v>
      </c>
      <c r="U219" s="38">
        <v>3475151</v>
      </c>
      <c r="V219" s="38">
        <v>3588957</v>
      </c>
      <c r="W219" s="38">
        <v>3475149</v>
      </c>
      <c r="X219" s="38">
        <v>3588649</v>
      </c>
      <c r="Y219" s="38">
        <v>2</v>
      </c>
      <c r="Z219" s="38">
        <v>308</v>
      </c>
      <c r="AA219" s="38">
        <v>600</v>
      </c>
      <c r="AB219" s="38">
        <v>590</v>
      </c>
      <c r="AC219" s="39">
        <v>-1.67</v>
      </c>
      <c r="AD219" s="38">
        <v>1567985</v>
      </c>
      <c r="AE219" s="38">
        <v>1565000</v>
      </c>
      <c r="AF219" s="38">
        <v>995000</v>
      </c>
      <c r="AG219" s="38">
        <v>995000</v>
      </c>
      <c r="AH219" s="38">
        <v>433497</v>
      </c>
      <c r="AI219" s="38">
        <v>435319</v>
      </c>
      <c r="AJ219" s="39">
        <v>4.05</v>
      </c>
      <c r="AK219" s="39">
        <v>4</v>
      </c>
    </row>
    <row r="220" spans="1:37" x14ac:dyDescent="0.3">
      <c r="A220" t="s">
        <v>460</v>
      </c>
      <c r="B220" t="s">
        <v>1638</v>
      </c>
      <c r="C220" s="37" t="s">
        <v>460</v>
      </c>
      <c r="D220" s="37" t="s">
        <v>459</v>
      </c>
      <c r="E220" s="38">
        <v>68229146</v>
      </c>
      <c r="F220" s="38">
        <v>68443146</v>
      </c>
      <c r="G220" s="39">
        <v>0.31</v>
      </c>
      <c r="H220" s="38">
        <v>15203580</v>
      </c>
      <c r="I220" s="38">
        <v>15389322</v>
      </c>
      <c r="J220" s="38">
        <v>0</v>
      </c>
      <c r="K220" s="38">
        <v>0</v>
      </c>
      <c r="L220" s="38">
        <v>0</v>
      </c>
      <c r="M220" s="38">
        <v>0</v>
      </c>
      <c r="N220" s="38">
        <v>0</v>
      </c>
      <c r="O220" s="38">
        <v>0</v>
      </c>
      <c r="P220" s="38">
        <v>15203580</v>
      </c>
      <c r="Q220" s="38">
        <v>15389322</v>
      </c>
      <c r="R220" s="39">
        <v>1.22</v>
      </c>
      <c r="S220" s="38">
        <v>0</v>
      </c>
      <c r="T220" s="38">
        <v>0</v>
      </c>
      <c r="U220" s="38">
        <v>15203580</v>
      </c>
      <c r="V220" s="38">
        <v>15389322</v>
      </c>
      <c r="W220" s="38">
        <v>15203580</v>
      </c>
      <c r="X220" s="38">
        <v>15389322</v>
      </c>
      <c r="Y220" s="38">
        <v>0</v>
      </c>
      <c r="Z220" s="38">
        <v>0</v>
      </c>
      <c r="AA220" s="38">
        <v>4098</v>
      </c>
      <c r="AB220" s="38">
        <v>4044</v>
      </c>
      <c r="AC220" s="39">
        <v>-1.32</v>
      </c>
      <c r="AD220" s="38">
        <v>4782502</v>
      </c>
      <c r="AE220" s="38">
        <v>4532502</v>
      </c>
      <c r="AF220" s="38">
        <v>11559368</v>
      </c>
      <c r="AG220" s="38">
        <v>11559368</v>
      </c>
      <c r="AH220" s="38">
        <v>5508586</v>
      </c>
      <c r="AI220" s="38">
        <v>949218</v>
      </c>
      <c r="AJ220" s="39">
        <v>8.07</v>
      </c>
      <c r="AK220" s="39">
        <v>1.3900000000000001</v>
      </c>
    </row>
    <row r="221" spans="1:37" x14ac:dyDescent="0.3">
      <c r="A221" t="s">
        <v>444</v>
      </c>
      <c r="B221" t="s">
        <v>1639</v>
      </c>
      <c r="C221" s="37" t="s">
        <v>444</v>
      </c>
      <c r="D221" s="37" t="s">
        <v>443</v>
      </c>
      <c r="E221" s="38">
        <v>59125971</v>
      </c>
      <c r="F221" s="38">
        <v>59864500</v>
      </c>
      <c r="G221" s="39">
        <v>1.25</v>
      </c>
      <c r="H221" s="38">
        <v>8508006</v>
      </c>
      <c r="I221" s="38">
        <v>7657205</v>
      </c>
      <c r="J221" s="38">
        <v>0</v>
      </c>
      <c r="K221" s="38">
        <v>0</v>
      </c>
      <c r="L221" s="38">
        <v>0</v>
      </c>
      <c r="M221" s="38">
        <v>0</v>
      </c>
      <c r="N221" s="38">
        <v>0</v>
      </c>
      <c r="O221" s="38">
        <v>0</v>
      </c>
      <c r="P221" s="38">
        <v>8508006</v>
      </c>
      <c r="Q221" s="38">
        <v>7657205</v>
      </c>
      <c r="R221" s="39">
        <v>-10</v>
      </c>
      <c r="S221" s="38">
        <v>1547630</v>
      </c>
      <c r="T221" s="38">
        <v>1467272</v>
      </c>
      <c r="U221" s="38">
        <v>7922489</v>
      </c>
      <c r="V221" s="38">
        <v>7144039</v>
      </c>
      <c r="W221" s="38">
        <v>6960376</v>
      </c>
      <c r="X221" s="38">
        <v>6189933</v>
      </c>
      <c r="Y221" s="38">
        <v>962113</v>
      </c>
      <c r="Z221" s="38">
        <v>954106</v>
      </c>
      <c r="AA221" s="38">
        <v>3600</v>
      </c>
      <c r="AB221" s="38">
        <v>3600</v>
      </c>
      <c r="AC221" s="39">
        <v>0</v>
      </c>
      <c r="AD221" s="38">
        <v>5576786</v>
      </c>
      <c r="AE221" s="38">
        <v>6791539</v>
      </c>
      <c r="AF221" s="38">
        <v>4222488</v>
      </c>
      <c r="AG221" s="38">
        <v>5741181</v>
      </c>
      <c r="AH221" s="38">
        <v>7263975</v>
      </c>
      <c r="AI221" s="38">
        <v>6751479</v>
      </c>
      <c r="AJ221" s="39">
        <v>12.290000000000001</v>
      </c>
      <c r="AK221" s="39">
        <v>11.28</v>
      </c>
    </row>
    <row r="222" spans="1:37" x14ac:dyDescent="0.3">
      <c r="A222" t="s">
        <v>465</v>
      </c>
      <c r="B222" t="s">
        <v>1640</v>
      </c>
      <c r="C222" s="37" t="s">
        <v>465</v>
      </c>
      <c r="D222" s="37" t="s">
        <v>464</v>
      </c>
      <c r="E222" s="38">
        <v>10474715</v>
      </c>
      <c r="F222" s="38">
        <v>10485425</v>
      </c>
      <c r="G222" s="39">
        <v>0.1</v>
      </c>
      <c r="H222" s="38">
        <v>1620028</v>
      </c>
      <c r="I222" s="38">
        <v>1652428</v>
      </c>
      <c r="J222" s="38">
        <v>0</v>
      </c>
      <c r="K222" s="38">
        <v>0</v>
      </c>
      <c r="L222" s="38">
        <v>0</v>
      </c>
      <c r="M222" s="38">
        <v>0</v>
      </c>
      <c r="N222" s="38">
        <v>0</v>
      </c>
      <c r="O222" s="38">
        <v>0</v>
      </c>
      <c r="P222" s="38">
        <v>1620028</v>
      </c>
      <c r="Q222" s="38">
        <v>1652428</v>
      </c>
      <c r="R222" s="39">
        <v>2</v>
      </c>
      <c r="S222" s="38">
        <v>128456</v>
      </c>
      <c r="T222" s="38">
        <v>245293</v>
      </c>
      <c r="U222" s="38">
        <v>1505293</v>
      </c>
      <c r="V222" s="38">
        <v>1549750</v>
      </c>
      <c r="W222" s="38">
        <v>1491572</v>
      </c>
      <c r="X222" s="38">
        <v>1407135</v>
      </c>
      <c r="Y222" s="38">
        <v>13721</v>
      </c>
      <c r="Z222" s="38">
        <v>142615</v>
      </c>
      <c r="AA222" s="38">
        <v>464</v>
      </c>
      <c r="AB222" s="38">
        <v>446</v>
      </c>
      <c r="AC222" s="39">
        <v>-3.88</v>
      </c>
      <c r="AD222" s="38">
        <v>111147</v>
      </c>
      <c r="AE222" s="38">
        <v>111147</v>
      </c>
      <c r="AF222" s="38">
        <v>700256</v>
      </c>
      <c r="AG222" s="38">
        <v>1047380</v>
      </c>
      <c r="AH222" s="38">
        <v>715659</v>
      </c>
      <c r="AI222" s="38">
        <v>956674</v>
      </c>
      <c r="AJ222" s="39">
        <v>6.83</v>
      </c>
      <c r="AK222" s="39">
        <v>9.120000000000001</v>
      </c>
    </row>
    <row r="223" spans="1:37" x14ac:dyDescent="0.3">
      <c r="A223" t="s">
        <v>467</v>
      </c>
      <c r="B223" t="s">
        <v>1641</v>
      </c>
      <c r="C223" s="37" t="s">
        <v>467</v>
      </c>
      <c r="D223" s="37" t="s">
        <v>466</v>
      </c>
      <c r="E223" s="38">
        <v>9524195</v>
      </c>
      <c r="F223" s="38">
        <v>9276658</v>
      </c>
      <c r="G223" s="39">
        <v>-2.6</v>
      </c>
      <c r="H223" s="38">
        <v>3500250</v>
      </c>
      <c r="I223" s="38">
        <v>3531663</v>
      </c>
      <c r="J223" s="38">
        <v>0</v>
      </c>
      <c r="K223" s="38">
        <v>0</v>
      </c>
      <c r="L223" s="38">
        <v>0</v>
      </c>
      <c r="M223" s="38">
        <v>0</v>
      </c>
      <c r="N223" s="38">
        <v>0</v>
      </c>
      <c r="O223" s="38">
        <v>0</v>
      </c>
      <c r="P223" s="38">
        <v>3500250</v>
      </c>
      <c r="Q223" s="38">
        <v>3531663</v>
      </c>
      <c r="R223" s="39">
        <v>0.9</v>
      </c>
      <c r="S223" s="38">
        <v>66918</v>
      </c>
      <c r="T223" s="38">
        <v>22792</v>
      </c>
      <c r="U223" s="38">
        <v>3434390</v>
      </c>
      <c r="V223" s="38">
        <v>3508871</v>
      </c>
      <c r="W223" s="38">
        <v>3433332</v>
      </c>
      <c r="X223" s="38">
        <v>3508871</v>
      </c>
      <c r="Y223" s="38">
        <v>1058</v>
      </c>
      <c r="Z223" s="38">
        <v>0</v>
      </c>
      <c r="AA223" s="38">
        <v>412</v>
      </c>
      <c r="AB223" s="38">
        <v>401</v>
      </c>
      <c r="AC223" s="39">
        <v>-2.67</v>
      </c>
      <c r="AD223" s="38">
        <v>2557524</v>
      </c>
      <c r="AE223" s="38">
        <v>2487574</v>
      </c>
      <c r="AF223" s="38">
        <v>441504</v>
      </c>
      <c r="AG223" s="38">
        <v>463225</v>
      </c>
      <c r="AH223" s="38">
        <v>145754</v>
      </c>
      <c r="AI223" s="38">
        <v>230754</v>
      </c>
      <c r="AJ223" s="39">
        <v>1.53</v>
      </c>
      <c r="AK223" s="39">
        <v>2.4900000000000002</v>
      </c>
    </row>
    <row r="224" spans="1:37" x14ac:dyDescent="0.3">
      <c r="A224" t="s">
        <v>469</v>
      </c>
      <c r="B224" t="s">
        <v>1642</v>
      </c>
      <c r="C224" s="37" t="s">
        <v>469</v>
      </c>
      <c r="D224" s="37" t="s">
        <v>468</v>
      </c>
      <c r="E224" s="38">
        <v>25382245</v>
      </c>
      <c r="F224" s="38">
        <v>25884210</v>
      </c>
      <c r="G224" s="39">
        <v>1.98</v>
      </c>
      <c r="H224" s="38">
        <v>3865071</v>
      </c>
      <c r="I224" s="38">
        <v>3940071</v>
      </c>
      <c r="J224" s="38">
        <v>0</v>
      </c>
      <c r="K224" s="38">
        <v>0</v>
      </c>
      <c r="L224" s="38">
        <v>0</v>
      </c>
      <c r="M224" s="38">
        <v>0</v>
      </c>
      <c r="N224" s="38">
        <v>0</v>
      </c>
      <c r="O224" s="38">
        <v>0</v>
      </c>
      <c r="P224" s="38">
        <v>3865071</v>
      </c>
      <c r="Q224" s="38">
        <v>3940071</v>
      </c>
      <c r="R224" s="39">
        <v>1.94</v>
      </c>
      <c r="S224" s="38">
        <v>0</v>
      </c>
      <c r="T224" s="38">
        <v>148810</v>
      </c>
      <c r="U224" s="38">
        <v>4007225</v>
      </c>
      <c r="V224" s="38">
        <v>4067144</v>
      </c>
      <c r="W224" s="38">
        <v>3865071</v>
      </c>
      <c r="X224" s="38">
        <v>3791261</v>
      </c>
      <c r="Y224" s="38">
        <v>142154</v>
      </c>
      <c r="Z224" s="38">
        <v>275883</v>
      </c>
      <c r="AA224" s="38">
        <v>1445</v>
      </c>
      <c r="AB224" s="38">
        <v>1409</v>
      </c>
      <c r="AC224" s="39">
        <v>-2.4900000000000002</v>
      </c>
      <c r="AD224" s="38">
        <v>3921829</v>
      </c>
      <c r="AE224" s="38">
        <v>2580128</v>
      </c>
      <c r="AF224" s="38">
        <v>1500000</v>
      </c>
      <c r="AG224" s="38">
        <v>1540000</v>
      </c>
      <c r="AH224" s="38">
        <v>10809081</v>
      </c>
      <c r="AI224" s="38">
        <v>10604388</v>
      </c>
      <c r="AJ224" s="39">
        <v>42.59</v>
      </c>
      <c r="AK224" s="39">
        <v>40.97</v>
      </c>
    </row>
    <row r="225" spans="1:37" x14ac:dyDescent="0.3">
      <c r="A225" t="s">
        <v>471</v>
      </c>
      <c r="B225" t="s">
        <v>1643</v>
      </c>
      <c r="C225" s="37" t="s">
        <v>471</v>
      </c>
      <c r="D225" s="37" t="s">
        <v>470</v>
      </c>
      <c r="E225" s="38">
        <v>24575418</v>
      </c>
      <c r="F225" s="38">
        <v>25138993</v>
      </c>
      <c r="G225" s="39">
        <v>2.29</v>
      </c>
      <c r="H225" s="38">
        <v>8146169</v>
      </c>
      <c r="I225" s="38">
        <v>8303849</v>
      </c>
      <c r="J225" s="38">
        <v>0</v>
      </c>
      <c r="K225" s="38">
        <v>0</v>
      </c>
      <c r="L225" s="38">
        <v>0</v>
      </c>
      <c r="M225" s="38">
        <v>0</v>
      </c>
      <c r="N225" s="38">
        <v>0</v>
      </c>
      <c r="O225" s="38">
        <v>0</v>
      </c>
      <c r="P225" s="38">
        <v>8146169</v>
      </c>
      <c r="Q225" s="38">
        <v>8303849</v>
      </c>
      <c r="R225" s="39">
        <v>1.94</v>
      </c>
      <c r="S225" s="38">
        <v>0</v>
      </c>
      <c r="T225" s="38">
        <v>0</v>
      </c>
      <c r="U225" s="38">
        <v>8401897</v>
      </c>
      <c r="V225" s="38">
        <v>8436793</v>
      </c>
      <c r="W225" s="38">
        <v>8146169</v>
      </c>
      <c r="X225" s="38">
        <v>8303849</v>
      </c>
      <c r="Y225" s="38">
        <v>255728</v>
      </c>
      <c r="Z225" s="38">
        <v>132944</v>
      </c>
      <c r="AA225" s="38">
        <v>1050</v>
      </c>
      <c r="AB225" s="38">
        <v>1030</v>
      </c>
      <c r="AC225" s="39">
        <v>-1.9000000000000001</v>
      </c>
      <c r="AD225" s="38">
        <v>349688</v>
      </c>
      <c r="AE225" s="38">
        <v>350000</v>
      </c>
      <c r="AF225" s="38">
        <v>1424284</v>
      </c>
      <c r="AG225" s="38">
        <v>1450000</v>
      </c>
      <c r="AH225" s="38">
        <v>2859761</v>
      </c>
      <c r="AI225" s="38">
        <v>2500000</v>
      </c>
      <c r="AJ225" s="39">
        <v>11.64</v>
      </c>
      <c r="AK225" s="39">
        <v>9.94</v>
      </c>
    </row>
    <row r="226" spans="1:37" x14ac:dyDescent="0.3">
      <c r="A226" t="s">
        <v>463</v>
      </c>
      <c r="B226" t="s">
        <v>1644</v>
      </c>
      <c r="C226" s="37" t="s">
        <v>463</v>
      </c>
      <c r="D226" s="37" t="s">
        <v>462</v>
      </c>
      <c r="E226" s="38">
        <v>16945582</v>
      </c>
      <c r="F226" s="38">
        <v>17369080</v>
      </c>
      <c r="G226" s="39">
        <v>2.5</v>
      </c>
      <c r="H226" s="38">
        <v>4941424</v>
      </c>
      <c r="I226" s="38">
        <v>5040252</v>
      </c>
      <c r="J226" s="38">
        <v>0</v>
      </c>
      <c r="K226" s="38">
        <v>0</v>
      </c>
      <c r="L226" s="38">
        <v>0</v>
      </c>
      <c r="M226" s="38">
        <v>0</v>
      </c>
      <c r="N226" s="38">
        <v>0</v>
      </c>
      <c r="O226" s="38">
        <v>0</v>
      </c>
      <c r="P226" s="38">
        <v>4941424</v>
      </c>
      <c r="Q226" s="38">
        <v>5040252</v>
      </c>
      <c r="R226" s="39">
        <v>2</v>
      </c>
      <c r="S226" s="38">
        <v>172687</v>
      </c>
      <c r="T226" s="38">
        <v>167044</v>
      </c>
      <c r="U226" s="38">
        <v>4876684</v>
      </c>
      <c r="V226" s="38">
        <v>4881118</v>
      </c>
      <c r="W226" s="38">
        <v>4768737</v>
      </c>
      <c r="X226" s="38">
        <v>4873208</v>
      </c>
      <c r="Y226" s="38">
        <v>107947</v>
      </c>
      <c r="Z226" s="38">
        <v>7910</v>
      </c>
      <c r="AA226" s="38">
        <v>898</v>
      </c>
      <c r="AB226" s="38">
        <v>886</v>
      </c>
      <c r="AC226" s="39">
        <v>-1.34</v>
      </c>
      <c r="AD226" s="38">
        <v>1080000</v>
      </c>
      <c r="AE226" s="38">
        <v>1082000</v>
      </c>
      <c r="AF226" s="38">
        <v>1870000</v>
      </c>
      <c r="AG226" s="38">
        <v>1650000</v>
      </c>
      <c r="AH226" s="38">
        <v>857000</v>
      </c>
      <c r="AI226" s="38">
        <v>879000</v>
      </c>
      <c r="AJ226" s="39">
        <v>5.0600000000000005</v>
      </c>
      <c r="AK226" s="39">
        <v>5.0600000000000005</v>
      </c>
    </row>
    <row r="227" spans="1:37" x14ac:dyDescent="0.3">
      <c r="A227" t="s">
        <v>474</v>
      </c>
      <c r="B227" t="s">
        <v>1645</v>
      </c>
      <c r="C227" s="37" t="s">
        <v>474</v>
      </c>
      <c r="D227" s="37" t="s">
        <v>473</v>
      </c>
      <c r="E227" s="38">
        <v>18912412</v>
      </c>
      <c r="F227" s="38">
        <v>19206996</v>
      </c>
      <c r="G227" s="39">
        <v>1.56</v>
      </c>
      <c r="H227" s="38">
        <v>9442000</v>
      </c>
      <c r="I227" s="38">
        <v>9618600</v>
      </c>
      <c r="J227" s="38">
        <v>0</v>
      </c>
      <c r="K227" s="38">
        <v>0</v>
      </c>
      <c r="L227" s="38">
        <v>0</v>
      </c>
      <c r="M227" s="38">
        <v>0</v>
      </c>
      <c r="N227" s="38">
        <v>0</v>
      </c>
      <c r="O227" s="38">
        <v>0</v>
      </c>
      <c r="P227" s="38">
        <v>9442000</v>
      </c>
      <c r="Q227" s="38">
        <v>9618600</v>
      </c>
      <c r="R227" s="39">
        <v>1.87</v>
      </c>
      <c r="S227" s="38">
        <v>0</v>
      </c>
      <c r="T227" s="38">
        <v>0</v>
      </c>
      <c r="U227" s="38">
        <v>9442279</v>
      </c>
      <c r="V227" s="38">
        <v>9618891</v>
      </c>
      <c r="W227" s="38">
        <v>9442000</v>
      </c>
      <c r="X227" s="38">
        <v>9618600</v>
      </c>
      <c r="Y227" s="38">
        <v>279</v>
      </c>
      <c r="Z227" s="38">
        <v>291</v>
      </c>
      <c r="AA227" s="38">
        <v>1004</v>
      </c>
      <c r="AB227" s="38">
        <v>1001</v>
      </c>
      <c r="AC227" s="39">
        <v>-0.3</v>
      </c>
      <c r="AD227" s="38">
        <v>5715546</v>
      </c>
      <c r="AE227" s="38">
        <v>5615546</v>
      </c>
      <c r="AF227" s="38">
        <v>449181</v>
      </c>
      <c r="AG227" s="38">
        <v>280000</v>
      </c>
      <c r="AH227" s="38">
        <v>756495</v>
      </c>
      <c r="AI227" s="38">
        <v>768280</v>
      </c>
      <c r="AJ227" s="39">
        <v>4</v>
      </c>
      <c r="AK227" s="39">
        <v>4</v>
      </c>
    </row>
    <row r="228" spans="1:37" x14ac:dyDescent="0.3">
      <c r="A228" t="s">
        <v>476</v>
      </c>
      <c r="B228" t="s">
        <v>1646</v>
      </c>
      <c r="C228" s="37" t="s">
        <v>476</v>
      </c>
      <c r="D228" s="37" t="s">
        <v>475</v>
      </c>
      <c r="E228" s="38">
        <v>16928665</v>
      </c>
      <c r="F228" s="38">
        <v>17511111</v>
      </c>
      <c r="G228" s="39">
        <v>3.44</v>
      </c>
      <c r="H228" s="38">
        <v>6552731</v>
      </c>
      <c r="I228" s="38">
        <v>6677543</v>
      </c>
      <c r="J228" s="38">
        <v>0</v>
      </c>
      <c r="K228" s="38">
        <v>0</v>
      </c>
      <c r="L228" s="38">
        <v>0</v>
      </c>
      <c r="M228" s="38">
        <v>0</v>
      </c>
      <c r="N228" s="38">
        <v>0</v>
      </c>
      <c r="O228" s="38">
        <v>0</v>
      </c>
      <c r="P228" s="38">
        <v>6552731</v>
      </c>
      <c r="Q228" s="38">
        <v>6677543</v>
      </c>
      <c r="R228" s="39">
        <v>1.9000000000000001</v>
      </c>
      <c r="S228" s="38">
        <v>0</v>
      </c>
      <c r="T228" s="38">
        <v>21317</v>
      </c>
      <c r="U228" s="38">
        <v>6552810</v>
      </c>
      <c r="V228" s="38">
        <v>6796049</v>
      </c>
      <c r="W228" s="38">
        <v>6552731</v>
      </c>
      <c r="X228" s="38">
        <v>6656226</v>
      </c>
      <c r="Y228" s="38">
        <v>79</v>
      </c>
      <c r="Z228" s="38">
        <v>139823</v>
      </c>
      <c r="AA228" s="38">
        <v>862</v>
      </c>
      <c r="AB228" s="38">
        <v>825</v>
      </c>
      <c r="AC228" s="39">
        <v>-4.29</v>
      </c>
      <c r="AD228" s="38">
        <v>1500000</v>
      </c>
      <c r="AE228" s="38">
        <v>1550000</v>
      </c>
      <c r="AF228" s="38">
        <v>575000</v>
      </c>
      <c r="AG228" s="38">
        <v>590000</v>
      </c>
      <c r="AH228" s="38">
        <v>620000</v>
      </c>
      <c r="AI228" s="38">
        <v>650000</v>
      </c>
      <c r="AJ228" s="39">
        <v>3.66</v>
      </c>
      <c r="AK228" s="39">
        <v>3.71</v>
      </c>
    </row>
    <row r="229" spans="1:37" x14ac:dyDescent="0.3">
      <c r="A229" t="s">
        <v>482</v>
      </c>
      <c r="B229" t="s">
        <v>1647</v>
      </c>
      <c r="C229" s="37" t="s">
        <v>482</v>
      </c>
      <c r="D229" s="37" t="s">
        <v>481</v>
      </c>
      <c r="E229" s="38">
        <v>18841608</v>
      </c>
      <c r="F229" s="38">
        <v>19099284</v>
      </c>
      <c r="G229" s="39">
        <v>1.37</v>
      </c>
      <c r="H229" s="38">
        <v>9977236</v>
      </c>
      <c r="I229" s="38">
        <v>10246621</v>
      </c>
      <c r="J229" s="38">
        <v>0</v>
      </c>
      <c r="K229" s="38">
        <v>0</v>
      </c>
      <c r="L229" s="38">
        <v>0</v>
      </c>
      <c r="M229" s="38">
        <v>0</v>
      </c>
      <c r="N229" s="38">
        <v>0</v>
      </c>
      <c r="O229" s="38">
        <v>0</v>
      </c>
      <c r="P229" s="38">
        <v>9977236</v>
      </c>
      <c r="Q229" s="38">
        <v>10246621</v>
      </c>
      <c r="R229" s="39">
        <v>2.7</v>
      </c>
      <c r="S229" s="38">
        <v>0</v>
      </c>
      <c r="T229" s="38">
        <v>306987</v>
      </c>
      <c r="U229" s="38">
        <v>10023255</v>
      </c>
      <c r="V229" s="38">
        <v>10196559</v>
      </c>
      <c r="W229" s="38">
        <v>9977236</v>
      </c>
      <c r="X229" s="38">
        <v>9939634</v>
      </c>
      <c r="Y229" s="38">
        <v>46019</v>
      </c>
      <c r="Z229" s="38">
        <v>256925</v>
      </c>
      <c r="AA229" s="38">
        <v>880</v>
      </c>
      <c r="AB229" s="38">
        <v>888</v>
      </c>
      <c r="AC229" s="39">
        <v>0.91</v>
      </c>
      <c r="AD229" s="38">
        <v>3761399</v>
      </c>
      <c r="AE229" s="38">
        <v>3365110</v>
      </c>
      <c r="AF229" s="38">
        <v>400000</v>
      </c>
      <c r="AG229" s="38">
        <v>400000</v>
      </c>
      <c r="AH229" s="38">
        <v>753665</v>
      </c>
      <c r="AI229" s="38">
        <v>763971</v>
      </c>
      <c r="AJ229" s="39">
        <v>4</v>
      </c>
      <c r="AK229" s="39">
        <v>4</v>
      </c>
    </row>
    <row r="230" spans="1:37" x14ac:dyDescent="0.3">
      <c r="A230" t="s">
        <v>484</v>
      </c>
      <c r="B230" t="s">
        <v>1648</v>
      </c>
      <c r="C230" s="37" t="s">
        <v>484</v>
      </c>
      <c r="D230" s="37" t="s">
        <v>483</v>
      </c>
      <c r="E230" s="38">
        <v>32107442</v>
      </c>
      <c r="F230" s="38">
        <v>32550851</v>
      </c>
      <c r="G230" s="39">
        <v>1.3800000000000001</v>
      </c>
      <c r="H230" s="38">
        <v>16109186</v>
      </c>
      <c r="I230" s="38">
        <v>16428149</v>
      </c>
      <c r="J230" s="38">
        <v>0</v>
      </c>
      <c r="K230" s="38">
        <v>0</v>
      </c>
      <c r="L230" s="38">
        <v>0</v>
      </c>
      <c r="M230" s="38">
        <v>0</v>
      </c>
      <c r="N230" s="38">
        <v>0</v>
      </c>
      <c r="O230" s="38">
        <v>0</v>
      </c>
      <c r="P230" s="38">
        <v>16109186</v>
      </c>
      <c r="Q230" s="38">
        <v>16428149</v>
      </c>
      <c r="R230" s="39">
        <v>1.98</v>
      </c>
      <c r="S230" s="38">
        <v>526581</v>
      </c>
      <c r="T230" s="38">
        <v>535108</v>
      </c>
      <c r="U230" s="38">
        <v>16109186</v>
      </c>
      <c r="V230" s="38">
        <v>16428149</v>
      </c>
      <c r="W230" s="38">
        <v>15582605</v>
      </c>
      <c r="X230" s="38">
        <v>15893041</v>
      </c>
      <c r="Y230" s="38">
        <v>526581</v>
      </c>
      <c r="Z230" s="38">
        <v>535108</v>
      </c>
      <c r="AA230" s="38">
        <v>1650</v>
      </c>
      <c r="AB230" s="38">
        <v>1600</v>
      </c>
      <c r="AC230" s="39">
        <v>-3.0300000000000002</v>
      </c>
      <c r="AD230" s="38">
        <v>1260724</v>
      </c>
      <c r="AE230" s="38">
        <v>1110724</v>
      </c>
      <c r="AF230" s="38">
        <v>670000</v>
      </c>
      <c r="AG230" s="38">
        <v>820000</v>
      </c>
      <c r="AH230" s="38">
        <v>1282960</v>
      </c>
      <c r="AI230" s="38">
        <v>1282960</v>
      </c>
      <c r="AJ230" s="39">
        <v>4</v>
      </c>
      <c r="AK230" s="39">
        <v>3.94</v>
      </c>
    </row>
    <row r="231" spans="1:37" x14ac:dyDescent="0.3">
      <c r="A231" t="s">
        <v>486</v>
      </c>
      <c r="B231" t="s">
        <v>1649</v>
      </c>
      <c r="C231" s="37" t="s">
        <v>486</v>
      </c>
      <c r="D231" s="37" t="s">
        <v>485</v>
      </c>
      <c r="E231" s="38">
        <v>13851193</v>
      </c>
      <c r="F231" s="38">
        <v>14225381</v>
      </c>
      <c r="G231" s="39">
        <v>2.7</v>
      </c>
      <c r="H231" s="38">
        <v>3904356</v>
      </c>
      <c r="I231" s="38">
        <v>4052631</v>
      </c>
      <c r="J231" s="38">
        <v>0</v>
      </c>
      <c r="K231" s="38">
        <v>0</v>
      </c>
      <c r="L231" s="38">
        <v>0</v>
      </c>
      <c r="M231" s="38">
        <v>0</v>
      </c>
      <c r="N231" s="38">
        <v>0</v>
      </c>
      <c r="O231" s="38">
        <v>0</v>
      </c>
      <c r="P231" s="38">
        <v>3904356</v>
      </c>
      <c r="Q231" s="38">
        <v>4052631</v>
      </c>
      <c r="R231" s="39">
        <v>3.8000000000000003</v>
      </c>
      <c r="S231" s="38">
        <v>125427</v>
      </c>
      <c r="T231" s="38">
        <v>221261</v>
      </c>
      <c r="U231" s="38">
        <v>3820145</v>
      </c>
      <c r="V231" s="38">
        <v>3844157</v>
      </c>
      <c r="W231" s="38">
        <v>3778929</v>
      </c>
      <c r="X231" s="38">
        <v>3831370</v>
      </c>
      <c r="Y231" s="38">
        <v>41216</v>
      </c>
      <c r="Z231" s="38">
        <v>12787</v>
      </c>
      <c r="AA231" s="38">
        <v>541</v>
      </c>
      <c r="AB231" s="38">
        <v>544</v>
      </c>
      <c r="AC231" s="39">
        <v>0.55000000000000004</v>
      </c>
      <c r="AD231" s="38">
        <v>2617504</v>
      </c>
      <c r="AE231" s="38">
        <v>2151955</v>
      </c>
      <c r="AF231" s="38">
        <v>380000</v>
      </c>
      <c r="AG231" s="38">
        <v>380000</v>
      </c>
      <c r="AH231" s="38">
        <v>554046</v>
      </c>
      <c r="AI231" s="38">
        <v>569015</v>
      </c>
      <c r="AJ231" s="39">
        <v>4</v>
      </c>
      <c r="AK231" s="39">
        <v>4</v>
      </c>
    </row>
    <row r="232" spans="1:37" x14ac:dyDescent="0.3">
      <c r="A232" t="s">
        <v>480</v>
      </c>
      <c r="B232" t="s">
        <v>1650</v>
      </c>
      <c r="C232" s="37" t="s">
        <v>480</v>
      </c>
      <c r="D232" s="37" t="s">
        <v>479</v>
      </c>
      <c r="E232" s="38">
        <v>31941186</v>
      </c>
      <c r="F232" s="38">
        <v>32321526</v>
      </c>
      <c r="G232" s="39">
        <v>1.19</v>
      </c>
      <c r="H232" s="38">
        <v>7825113</v>
      </c>
      <c r="I232" s="38">
        <v>7979268</v>
      </c>
      <c r="J232" s="38">
        <v>0</v>
      </c>
      <c r="K232" s="38">
        <v>0</v>
      </c>
      <c r="L232" s="38">
        <v>0</v>
      </c>
      <c r="M232" s="38">
        <v>0</v>
      </c>
      <c r="N232" s="38">
        <v>0</v>
      </c>
      <c r="O232" s="38">
        <v>0</v>
      </c>
      <c r="P232" s="38">
        <v>7825113</v>
      </c>
      <c r="Q232" s="38">
        <v>7979268</v>
      </c>
      <c r="R232" s="39">
        <v>1.97</v>
      </c>
      <c r="S232" s="38">
        <v>0</v>
      </c>
      <c r="T232" s="38">
        <v>0</v>
      </c>
      <c r="U232" s="38">
        <v>7897011</v>
      </c>
      <c r="V232" s="38">
        <v>8020866</v>
      </c>
      <c r="W232" s="38">
        <v>7825113</v>
      </c>
      <c r="X232" s="38">
        <v>7979268</v>
      </c>
      <c r="Y232" s="38">
        <v>71898</v>
      </c>
      <c r="Z232" s="38">
        <v>41598</v>
      </c>
      <c r="AA232" s="38">
        <v>1546</v>
      </c>
      <c r="AB232" s="38">
        <v>1529</v>
      </c>
      <c r="AC232" s="39">
        <v>-1.1000000000000001</v>
      </c>
      <c r="AD232" s="38">
        <v>5015401</v>
      </c>
      <c r="AE232" s="38">
        <v>3980000</v>
      </c>
      <c r="AF232" s="38">
        <v>1429365</v>
      </c>
      <c r="AG232" s="38">
        <v>1335547</v>
      </c>
      <c r="AH232" s="38">
        <v>1290000</v>
      </c>
      <c r="AI232" s="38">
        <v>1292000</v>
      </c>
      <c r="AJ232" s="39">
        <v>4.04</v>
      </c>
      <c r="AK232" s="39">
        <v>4</v>
      </c>
    </row>
    <row r="233" spans="1:37" x14ac:dyDescent="0.3">
      <c r="A233" t="s">
        <v>478</v>
      </c>
      <c r="B233" t="s">
        <v>1651</v>
      </c>
      <c r="C233" s="37" t="s">
        <v>478</v>
      </c>
      <c r="D233" s="37" t="s">
        <v>477</v>
      </c>
      <c r="E233" s="38">
        <v>19324340</v>
      </c>
      <c r="F233" s="38">
        <v>19130066</v>
      </c>
      <c r="G233" s="39">
        <v>-1.01</v>
      </c>
      <c r="H233" s="38">
        <v>4630148</v>
      </c>
      <c r="I233" s="38">
        <v>4715508</v>
      </c>
      <c r="J233" s="38">
        <v>0</v>
      </c>
      <c r="K233" s="38">
        <v>0</v>
      </c>
      <c r="L233" s="38">
        <v>0</v>
      </c>
      <c r="M233" s="38">
        <v>0</v>
      </c>
      <c r="N233" s="38">
        <v>0</v>
      </c>
      <c r="O233" s="38">
        <v>0</v>
      </c>
      <c r="P233" s="38">
        <v>4630148</v>
      </c>
      <c r="Q233" s="38">
        <v>4715508</v>
      </c>
      <c r="R233" s="39">
        <v>1.84</v>
      </c>
      <c r="S233" s="38">
        <v>0</v>
      </c>
      <c r="T233" s="38">
        <v>0</v>
      </c>
      <c r="U233" s="38">
        <v>4630148</v>
      </c>
      <c r="V233" s="38">
        <v>4715508</v>
      </c>
      <c r="W233" s="38">
        <v>4630148</v>
      </c>
      <c r="X233" s="38">
        <v>4715508</v>
      </c>
      <c r="Y233" s="38">
        <v>0</v>
      </c>
      <c r="Z233" s="38">
        <v>0</v>
      </c>
      <c r="AA233" s="38">
        <v>722</v>
      </c>
      <c r="AB233" s="38">
        <v>675</v>
      </c>
      <c r="AC233" s="39">
        <v>-6.51</v>
      </c>
      <c r="AD233" s="38">
        <v>2250000</v>
      </c>
      <c r="AE233" s="38">
        <v>2250000</v>
      </c>
      <c r="AF233" s="38">
        <v>300000</v>
      </c>
      <c r="AG233" s="38">
        <v>300000</v>
      </c>
      <c r="AH233" s="38">
        <v>772974</v>
      </c>
      <c r="AI233" s="38">
        <v>765203</v>
      </c>
      <c r="AJ233" s="39">
        <v>4</v>
      </c>
      <c r="AK233" s="39">
        <v>4</v>
      </c>
    </row>
    <row r="234" spans="1:37" x14ac:dyDescent="0.3">
      <c r="A234" t="s">
        <v>488</v>
      </c>
      <c r="B234" t="s">
        <v>1652</v>
      </c>
      <c r="C234" s="37" t="s">
        <v>488</v>
      </c>
      <c r="D234" s="37" t="s">
        <v>487</v>
      </c>
      <c r="E234" s="38">
        <v>15851266</v>
      </c>
      <c r="F234" s="38">
        <v>16508104</v>
      </c>
      <c r="G234" s="39">
        <v>4.1399999999999997</v>
      </c>
      <c r="H234" s="38">
        <v>5694931</v>
      </c>
      <c r="I234" s="38">
        <v>5694931</v>
      </c>
      <c r="J234" s="38">
        <v>0</v>
      </c>
      <c r="K234" s="38">
        <v>0</v>
      </c>
      <c r="L234" s="38">
        <v>0</v>
      </c>
      <c r="M234" s="38">
        <v>0</v>
      </c>
      <c r="N234" s="38">
        <v>0</v>
      </c>
      <c r="O234" s="38">
        <v>0</v>
      </c>
      <c r="P234" s="38">
        <v>5694931</v>
      </c>
      <c r="Q234" s="38">
        <v>5694931</v>
      </c>
      <c r="R234" s="39">
        <v>0</v>
      </c>
      <c r="S234" s="38">
        <v>29435</v>
      </c>
      <c r="T234" s="38">
        <v>24112</v>
      </c>
      <c r="U234" s="38">
        <v>5713538</v>
      </c>
      <c r="V234" s="38">
        <v>5781671</v>
      </c>
      <c r="W234" s="38">
        <v>5665496</v>
      </c>
      <c r="X234" s="38">
        <v>5670819</v>
      </c>
      <c r="Y234" s="38">
        <v>48042</v>
      </c>
      <c r="Z234" s="38">
        <v>110852</v>
      </c>
      <c r="AA234" s="38">
        <v>725</v>
      </c>
      <c r="AB234" s="38">
        <v>721</v>
      </c>
      <c r="AC234" s="39">
        <v>-0.55000000000000004</v>
      </c>
      <c r="AD234" s="38">
        <v>3506919</v>
      </c>
      <c r="AE234" s="38">
        <v>3517440</v>
      </c>
      <c r="AF234" s="38">
        <v>750000</v>
      </c>
      <c r="AG234" s="38">
        <v>675000</v>
      </c>
      <c r="AH234" s="38">
        <v>634081</v>
      </c>
      <c r="AI234" s="38">
        <v>660324</v>
      </c>
      <c r="AJ234" s="39">
        <v>4</v>
      </c>
      <c r="AK234" s="39">
        <v>4</v>
      </c>
    </row>
    <row r="235" spans="1:37" x14ac:dyDescent="0.3">
      <c r="A235" t="s">
        <v>491</v>
      </c>
      <c r="B235" t="s">
        <v>1653</v>
      </c>
      <c r="C235" s="37" t="s">
        <v>491</v>
      </c>
      <c r="D235" s="37" t="s">
        <v>490</v>
      </c>
      <c r="E235" s="38">
        <v>5989370</v>
      </c>
      <c r="F235" s="38">
        <v>6152195</v>
      </c>
      <c r="G235" s="39">
        <v>2.72</v>
      </c>
      <c r="H235" s="38">
        <v>1293700</v>
      </c>
      <c r="I235" s="38">
        <v>1345000</v>
      </c>
      <c r="J235" s="38">
        <v>0</v>
      </c>
      <c r="K235" s="38">
        <v>0</v>
      </c>
      <c r="L235" s="38">
        <v>0</v>
      </c>
      <c r="M235" s="38">
        <v>0</v>
      </c>
      <c r="N235" s="38">
        <v>0</v>
      </c>
      <c r="O235" s="38">
        <v>0</v>
      </c>
      <c r="P235" s="38">
        <v>1293700</v>
      </c>
      <c r="Q235" s="38">
        <v>1345000</v>
      </c>
      <c r="R235" s="39">
        <v>3.97</v>
      </c>
      <c r="S235" s="38">
        <v>24008</v>
      </c>
      <c r="T235" s="38">
        <v>38251</v>
      </c>
      <c r="U235" s="38">
        <v>1171298</v>
      </c>
      <c r="V235" s="38">
        <v>1307614</v>
      </c>
      <c r="W235" s="38">
        <v>1269692</v>
      </c>
      <c r="X235" s="38">
        <v>1306749</v>
      </c>
      <c r="Y235" s="38">
        <v>-98394</v>
      </c>
      <c r="Z235" s="38">
        <v>865</v>
      </c>
      <c r="AA235" s="38">
        <v>240</v>
      </c>
      <c r="AB235" s="38">
        <v>235</v>
      </c>
      <c r="AC235" s="39">
        <v>-2.08</v>
      </c>
      <c r="AD235" s="38">
        <v>205191</v>
      </c>
      <c r="AE235" s="38">
        <v>206000</v>
      </c>
      <c r="AF235" s="38">
        <v>207558</v>
      </c>
      <c r="AG235" s="38">
        <v>200000</v>
      </c>
      <c r="AH235" s="38">
        <v>0</v>
      </c>
      <c r="AI235" s="38">
        <v>0</v>
      </c>
      <c r="AJ235" s="39">
        <v>0</v>
      </c>
      <c r="AK235" s="39">
        <v>0</v>
      </c>
    </row>
    <row r="236" spans="1:37" x14ac:dyDescent="0.3">
      <c r="A236" t="s">
        <v>495</v>
      </c>
      <c r="B236" t="s">
        <v>1654</v>
      </c>
      <c r="C236" s="37" t="s">
        <v>495</v>
      </c>
      <c r="D236" s="37" t="s">
        <v>494</v>
      </c>
      <c r="E236" s="38">
        <v>26495954</v>
      </c>
      <c r="F236" s="38">
        <v>26858858</v>
      </c>
      <c r="G236" s="39">
        <v>1.37</v>
      </c>
      <c r="H236" s="38">
        <v>16855459</v>
      </c>
      <c r="I236" s="38">
        <v>17199310</v>
      </c>
      <c r="J236" s="38">
        <v>0</v>
      </c>
      <c r="K236" s="38">
        <v>0</v>
      </c>
      <c r="L236" s="38">
        <v>0</v>
      </c>
      <c r="M236" s="38">
        <v>0</v>
      </c>
      <c r="N236" s="38">
        <v>0</v>
      </c>
      <c r="O236" s="38">
        <v>0</v>
      </c>
      <c r="P236" s="38">
        <v>16855459</v>
      </c>
      <c r="Q236" s="38">
        <v>17199310</v>
      </c>
      <c r="R236" s="39">
        <v>2.04</v>
      </c>
      <c r="S236" s="38">
        <v>727881</v>
      </c>
      <c r="T236" s="38">
        <v>746999</v>
      </c>
      <c r="U236" s="38">
        <v>16127578</v>
      </c>
      <c r="V236" s="38">
        <v>16452311</v>
      </c>
      <c r="W236" s="38">
        <v>16127578</v>
      </c>
      <c r="X236" s="38">
        <v>16452311</v>
      </c>
      <c r="Y236" s="38">
        <v>0</v>
      </c>
      <c r="Z236" s="38">
        <v>0</v>
      </c>
      <c r="AA236" s="38">
        <v>1499</v>
      </c>
      <c r="AB236" s="38">
        <v>1468</v>
      </c>
      <c r="AC236" s="39">
        <v>-2.0699999999999998</v>
      </c>
      <c r="AD236" s="38">
        <v>1850238</v>
      </c>
      <c r="AE236" s="38">
        <v>1950000</v>
      </c>
      <c r="AF236" s="38">
        <v>870101</v>
      </c>
      <c r="AG236" s="38">
        <v>250000</v>
      </c>
      <c r="AH236" s="38">
        <v>84961</v>
      </c>
      <c r="AI236" s="38">
        <v>350000</v>
      </c>
      <c r="AJ236" s="39">
        <v>0.32</v>
      </c>
      <c r="AK236" s="39">
        <v>1.3</v>
      </c>
    </row>
    <row r="237" spans="1:37" x14ac:dyDescent="0.3">
      <c r="A237" t="s">
        <v>499</v>
      </c>
      <c r="B237" t="s">
        <v>1655</v>
      </c>
      <c r="C237" s="37" t="s">
        <v>499</v>
      </c>
      <c r="D237" s="37" t="s">
        <v>498</v>
      </c>
      <c r="E237" s="38">
        <v>10016241</v>
      </c>
      <c r="F237" s="38">
        <v>9732611</v>
      </c>
      <c r="G237" s="39">
        <v>-2.83</v>
      </c>
      <c r="H237" s="38">
        <v>3445039</v>
      </c>
      <c r="I237" s="38">
        <v>3496192</v>
      </c>
      <c r="J237" s="38">
        <v>0</v>
      </c>
      <c r="K237" s="38">
        <v>0</v>
      </c>
      <c r="L237" s="38">
        <v>0</v>
      </c>
      <c r="M237" s="38">
        <v>0</v>
      </c>
      <c r="N237" s="38">
        <v>0</v>
      </c>
      <c r="O237" s="38">
        <v>0</v>
      </c>
      <c r="P237" s="38">
        <v>3445039</v>
      </c>
      <c r="Q237" s="38">
        <v>3496192</v>
      </c>
      <c r="R237" s="39">
        <v>1.48</v>
      </c>
      <c r="S237" s="38">
        <v>0</v>
      </c>
      <c r="T237" s="38">
        <v>0</v>
      </c>
      <c r="U237" s="38">
        <v>3445039</v>
      </c>
      <c r="V237" s="38">
        <v>3498841</v>
      </c>
      <c r="W237" s="38">
        <v>3445039</v>
      </c>
      <c r="X237" s="38">
        <v>3496192</v>
      </c>
      <c r="Y237" s="38">
        <v>0</v>
      </c>
      <c r="Z237" s="38">
        <v>2649</v>
      </c>
      <c r="AA237" s="38">
        <v>415</v>
      </c>
      <c r="AB237" s="38">
        <v>415</v>
      </c>
      <c r="AC237" s="39">
        <v>0</v>
      </c>
      <c r="AD237" s="38">
        <v>43186</v>
      </c>
      <c r="AE237" s="38">
        <v>112875</v>
      </c>
      <c r="AF237" s="38">
        <v>376626</v>
      </c>
      <c r="AG237" s="38">
        <v>250000</v>
      </c>
      <c r="AH237" s="38">
        <v>192639</v>
      </c>
      <c r="AI237" s="38">
        <v>30000</v>
      </c>
      <c r="AJ237" s="39">
        <v>1.92</v>
      </c>
      <c r="AK237" s="39">
        <v>0.31</v>
      </c>
    </row>
    <row r="238" spans="1:37" x14ac:dyDescent="0.3">
      <c r="A238" t="s">
        <v>505</v>
      </c>
      <c r="B238" t="s">
        <v>1656</v>
      </c>
      <c r="C238" s="37" t="s">
        <v>505</v>
      </c>
      <c r="D238" s="37" t="s">
        <v>504</v>
      </c>
      <c r="E238" s="38">
        <v>15025042</v>
      </c>
      <c r="F238" s="38">
        <v>15047431</v>
      </c>
      <c r="G238" s="39">
        <v>0.15</v>
      </c>
      <c r="H238" s="38">
        <v>4301268</v>
      </c>
      <c r="I238" s="38">
        <v>4458798</v>
      </c>
      <c r="J238" s="38">
        <v>0</v>
      </c>
      <c r="K238" s="38">
        <v>0</v>
      </c>
      <c r="L238" s="38">
        <v>0</v>
      </c>
      <c r="M238" s="38">
        <v>0</v>
      </c>
      <c r="N238" s="38">
        <v>0</v>
      </c>
      <c r="O238" s="38">
        <v>0</v>
      </c>
      <c r="P238" s="38">
        <v>4301268</v>
      </c>
      <c r="Q238" s="38">
        <v>4458798</v>
      </c>
      <c r="R238" s="39">
        <v>3.66</v>
      </c>
      <c r="S238" s="38">
        <v>90276</v>
      </c>
      <c r="T238" s="38">
        <v>65301</v>
      </c>
      <c r="U238" s="38">
        <v>4210992</v>
      </c>
      <c r="V238" s="38">
        <v>4302165</v>
      </c>
      <c r="W238" s="38">
        <v>4210992</v>
      </c>
      <c r="X238" s="38">
        <v>4393497</v>
      </c>
      <c r="Y238" s="38">
        <v>0</v>
      </c>
      <c r="Z238" s="38">
        <v>-91332</v>
      </c>
      <c r="AA238" s="38">
        <v>745</v>
      </c>
      <c r="AB238" s="38">
        <v>745</v>
      </c>
      <c r="AC238" s="39">
        <v>0</v>
      </c>
      <c r="AD238" s="38">
        <v>1009632</v>
      </c>
      <c r="AE238" s="38">
        <v>859632</v>
      </c>
      <c r="AF238" s="38">
        <v>250000</v>
      </c>
      <c r="AG238" s="38">
        <v>150000</v>
      </c>
      <c r="AH238" s="38">
        <v>462641</v>
      </c>
      <c r="AI238" s="38">
        <v>601000</v>
      </c>
      <c r="AJ238" s="39">
        <v>3.08</v>
      </c>
      <c r="AK238" s="39">
        <v>3.99</v>
      </c>
    </row>
    <row r="239" spans="1:37" x14ac:dyDescent="0.3">
      <c r="A239" t="s">
        <v>501</v>
      </c>
      <c r="B239" t="s">
        <v>1657</v>
      </c>
      <c r="C239" s="37" t="s">
        <v>501</v>
      </c>
      <c r="D239" s="37" t="s">
        <v>500</v>
      </c>
      <c r="E239" s="38">
        <v>12260960</v>
      </c>
      <c r="F239" s="38">
        <v>12293752</v>
      </c>
      <c r="G239" s="39">
        <v>0.27</v>
      </c>
      <c r="H239" s="38">
        <v>6604783</v>
      </c>
      <c r="I239" s="38">
        <v>6851272</v>
      </c>
      <c r="J239" s="38">
        <v>111132</v>
      </c>
      <c r="K239" s="38">
        <v>116851</v>
      </c>
      <c r="L239" s="38">
        <v>0</v>
      </c>
      <c r="M239" s="38">
        <v>0</v>
      </c>
      <c r="N239" s="38">
        <v>0</v>
      </c>
      <c r="O239" s="38">
        <v>0</v>
      </c>
      <c r="P239" s="38">
        <v>6715915</v>
      </c>
      <c r="Q239" s="38">
        <v>6968123</v>
      </c>
      <c r="R239" s="39">
        <v>3.7600000000000002</v>
      </c>
      <c r="S239" s="38">
        <v>252594</v>
      </c>
      <c r="T239" s="38">
        <v>77045</v>
      </c>
      <c r="U239" s="38">
        <v>6352189</v>
      </c>
      <c r="V239" s="38">
        <v>6495365</v>
      </c>
      <c r="W239" s="38">
        <v>6352189</v>
      </c>
      <c r="X239" s="38">
        <v>6774227</v>
      </c>
      <c r="Y239" s="38">
        <v>0</v>
      </c>
      <c r="Z239" s="38">
        <v>-278862</v>
      </c>
      <c r="AA239" s="38">
        <v>538</v>
      </c>
      <c r="AB239" s="38">
        <v>538</v>
      </c>
      <c r="AC239" s="39">
        <v>0</v>
      </c>
      <c r="AD239" s="38">
        <v>1334036</v>
      </c>
      <c r="AE239" s="38">
        <v>1334036</v>
      </c>
      <c r="AF239" s="38">
        <v>130000</v>
      </c>
      <c r="AG239" s="38">
        <v>130000</v>
      </c>
      <c r="AH239" s="38">
        <v>416205</v>
      </c>
      <c r="AI239" s="38">
        <v>350000</v>
      </c>
      <c r="AJ239" s="39">
        <v>3.39</v>
      </c>
      <c r="AK239" s="39">
        <v>2.85</v>
      </c>
    </row>
    <row r="240" spans="1:37" x14ac:dyDescent="0.3">
      <c r="A240" t="s">
        <v>493</v>
      </c>
      <c r="B240" t="s">
        <v>1658</v>
      </c>
      <c r="C240" s="37" t="s">
        <v>493</v>
      </c>
      <c r="D240" s="37" t="s">
        <v>492</v>
      </c>
      <c r="E240" s="38">
        <v>26657140</v>
      </c>
      <c r="F240" s="38">
        <v>27638020</v>
      </c>
      <c r="G240" s="39">
        <v>3.68</v>
      </c>
      <c r="H240" s="38">
        <v>11221405</v>
      </c>
      <c r="I240" s="38">
        <v>11434698</v>
      </c>
      <c r="J240" s="38">
        <v>0</v>
      </c>
      <c r="K240" s="38">
        <v>0</v>
      </c>
      <c r="L240" s="38">
        <v>0</v>
      </c>
      <c r="M240" s="38">
        <v>0</v>
      </c>
      <c r="N240" s="38">
        <v>0</v>
      </c>
      <c r="O240" s="38">
        <v>0</v>
      </c>
      <c r="P240" s="38">
        <v>11221405</v>
      </c>
      <c r="Q240" s="38">
        <v>11434698</v>
      </c>
      <c r="R240" s="39">
        <v>1.9000000000000001</v>
      </c>
      <c r="S240" s="38">
        <v>251074</v>
      </c>
      <c r="T240" s="38">
        <v>267809</v>
      </c>
      <c r="U240" s="38">
        <v>10970331</v>
      </c>
      <c r="V240" s="38">
        <v>11166889</v>
      </c>
      <c r="W240" s="38">
        <v>10970331</v>
      </c>
      <c r="X240" s="38">
        <v>11166889</v>
      </c>
      <c r="Y240" s="38">
        <v>0</v>
      </c>
      <c r="Z240" s="38">
        <v>0</v>
      </c>
      <c r="AA240" s="38">
        <v>1560</v>
      </c>
      <c r="AB240" s="38">
        <v>1555</v>
      </c>
      <c r="AC240" s="39">
        <v>-0.32</v>
      </c>
      <c r="AD240" s="38">
        <v>7514415</v>
      </c>
      <c r="AE240" s="38">
        <v>6115000</v>
      </c>
      <c r="AF240" s="38">
        <v>820000</v>
      </c>
      <c r="AG240" s="38">
        <v>1384832</v>
      </c>
      <c r="AH240" s="38">
        <v>1237572</v>
      </c>
      <c r="AI240" s="38">
        <v>1105500</v>
      </c>
      <c r="AJ240" s="39">
        <v>4.6399999999999997</v>
      </c>
      <c r="AK240" s="39">
        <v>4</v>
      </c>
    </row>
    <row r="241" spans="1:37" x14ac:dyDescent="0.3">
      <c r="A241" t="s">
        <v>503</v>
      </c>
      <c r="B241" t="s">
        <v>1659</v>
      </c>
      <c r="C241" s="37" t="s">
        <v>503</v>
      </c>
      <c r="D241" s="37" t="s">
        <v>502</v>
      </c>
      <c r="E241" s="38">
        <v>9268083</v>
      </c>
      <c r="F241" s="38">
        <v>9615371</v>
      </c>
      <c r="G241" s="39">
        <v>3.75</v>
      </c>
      <c r="H241" s="38">
        <v>3024743</v>
      </c>
      <c r="I241" s="38">
        <v>3070114</v>
      </c>
      <c r="J241" s="38">
        <v>0</v>
      </c>
      <c r="K241" s="38">
        <v>0</v>
      </c>
      <c r="L241" s="38">
        <v>0</v>
      </c>
      <c r="M241" s="38">
        <v>0</v>
      </c>
      <c r="N241" s="38">
        <v>0</v>
      </c>
      <c r="O241" s="38">
        <v>0</v>
      </c>
      <c r="P241" s="38">
        <v>3024743</v>
      </c>
      <c r="Q241" s="38">
        <v>3070114</v>
      </c>
      <c r="R241" s="39">
        <v>1.5</v>
      </c>
      <c r="S241" s="38">
        <v>0</v>
      </c>
      <c r="T241" s="38">
        <v>0</v>
      </c>
      <c r="U241" s="38">
        <v>3039042</v>
      </c>
      <c r="V241" s="38">
        <v>3139492</v>
      </c>
      <c r="W241" s="38">
        <v>3024743</v>
      </c>
      <c r="X241" s="38">
        <v>3070114</v>
      </c>
      <c r="Y241" s="38">
        <v>14299</v>
      </c>
      <c r="Z241" s="38">
        <v>69378</v>
      </c>
      <c r="AA241" s="38">
        <v>535</v>
      </c>
      <c r="AB241" s="38">
        <v>540</v>
      </c>
      <c r="AC241" s="39">
        <v>0.93</v>
      </c>
      <c r="AD241" s="38">
        <v>2026408</v>
      </c>
      <c r="AE241" s="38">
        <v>1986524</v>
      </c>
      <c r="AF241" s="38">
        <v>189879</v>
      </c>
      <c r="AG241" s="38">
        <v>205379</v>
      </c>
      <c r="AH241" s="38">
        <v>343126</v>
      </c>
      <c r="AI241" s="38">
        <v>314368</v>
      </c>
      <c r="AJ241" s="39">
        <v>3.7</v>
      </c>
      <c r="AK241" s="39">
        <v>3.27</v>
      </c>
    </row>
    <row r="242" spans="1:37" x14ac:dyDescent="0.3">
      <c r="A242" t="s">
        <v>507</v>
      </c>
      <c r="B242" t="s">
        <v>1660</v>
      </c>
      <c r="C242" s="37" t="s">
        <v>507</v>
      </c>
      <c r="D242" s="37" t="s">
        <v>506</v>
      </c>
      <c r="E242" s="38">
        <v>41292103</v>
      </c>
      <c r="F242" s="38">
        <v>41490849</v>
      </c>
      <c r="G242" s="39">
        <v>0.48</v>
      </c>
      <c r="H242" s="38">
        <v>16261654</v>
      </c>
      <c r="I242" s="38">
        <v>16478579</v>
      </c>
      <c r="J242" s="38">
        <v>0</v>
      </c>
      <c r="K242" s="38">
        <v>0</v>
      </c>
      <c r="L242" s="38">
        <v>0</v>
      </c>
      <c r="M242" s="38">
        <v>0</v>
      </c>
      <c r="N242" s="38">
        <v>0</v>
      </c>
      <c r="O242" s="38">
        <v>0</v>
      </c>
      <c r="P242" s="38">
        <v>16261654</v>
      </c>
      <c r="Q242" s="38">
        <v>16478579</v>
      </c>
      <c r="R242" s="39">
        <v>1.33</v>
      </c>
      <c r="S242" s="38">
        <v>478879</v>
      </c>
      <c r="T242" s="38">
        <v>335929</v>
      </c>
      <c r="U242" s="38">
        <v>15782775</v>
      </c>
      <c r="V242" s="38">
        <v>16142650</v>
      </c>
      <c r="W242" s="38">
        <v>15782775</v>
      </c>
      <c r="X242" s="38">
        <v>16142650</v>
      </c>
      <c r="Y242" s="38">
        <v>0</v>
      </c>
      <c r="Z242" s="38">
        <v>0</v>
      </c>
      <c r="AA242" s="38">
        <v>2205</v>
      </c>
      <c r="AB242" s="38">
        <v>2184</v>
      </c>
      <c r="AC242" s="39">
        <v>-0.95000000000000007</v>
      </c>
      <c r="AD242" s="38">
        <v>3958851</v>
      </c>
      <c r="AE242" s="38">
        <v>3299188</v>
      </c>
      <c r="AF242" s="38">
        <v>400000</v>
      </c>
      <c r="AG242" s="38">
        <v>536239</v>
      </c>
      <c r="AH242" s="38">
        <v>2201610</v>
      </c>
      <c r="AI242" s="38">
        <v>1529132</v>
      </c>
      <c r="AJ242" s="39">
        <v>5.33</v>
      </c>
      <c r="AK242" s="39">
        <v>3.69</v>
      </c>
    </row>
    <row r="243" spans="1:37" x14ac:dyDescent="0.3">
      <c r="A243" t="s">
        <v>509</v>
      </c>
      <c r="B243" t="s">
        <v>1661</v>
      </c>
      <c r="C243" s="37" t="s">
        <v>509</v>
      </c>
      <c r="D243" s="37" t="s">
        <v>508</v>
      </c>
      <c r="E243" s="38">
        <v>10458995</v>
      </c>
      <c r="F243" s="38">
        <v>10710767</v>
      </c>
      <c r="G243" s="39">
        <v>2.41</v>
      </c>
      <c r="H243" s="38">
        <v>2138984</v>
      </c>
      <c r="I243" s="38">
        <v>2181336</v>
      </c>
      <c r="J243" s="38">
        <v>0</v>
      </c>
      <c r="K243" s="38">
        <v>0</v>
      </c>
      <c r="L243" s="38">
        <v>0</v>
      </c>
      <c r="M243" s="38">
        <v>0</v>
      </c>
      <c r="N243" s="38">
        <v>0</v>
      </c>
      <c r="O243" s="38">
        <v>0</v>
      </c>
      <c r="P243" s="38">
        <v>2138984</v>
      </c>
      <c r="Q243" s="38">
        <v>2181336</v>
      </c>
      <c r="R243" s="39">
        <v>1.98</v>
      </c>
      <c r="S243" s="38">
        <v>0</v>
      </c>
      <c r="T243" s="38">
        <v>0</v>
      </c>
      <c r="U243" s="38">
        <v>2254757</v>
      </c>
      <c r="V243" s="38">
        <v>2186275</v>
      </c>
      <c r="W243" s="38">
        <v>2138984</v>
      </c>
      <c r="X243" s="38">
        <v>2181336</v>
      </c>
      <c r="Y243" s="38">
        <v>115773</v>
      </c>
      <c r="Z243" s="38">
        <v>4939</v>
      </c>
      <c r="AA243" s="38">
        <v>504</v>
      </c>
      <c r="AB243" s="38">
        <v>503</v>
      </c>
      <c r="AC243" s="39">
        <v>-0.2</v>
      </c>
      <c r="AD243" s="38">
        <v>2615786</v>
      </c>
      <c r="AE243" s="38">
        <v>2366509</v>
      </c>
      <c r="AF243" s="38">
        <v>540000</v>
      </c>
      <c r="AG243" s="38">
        <v>540000</v>
      </c>
      <c r="AH243" s="38">
        <v>417193</v>
      </c>
      <c r="AI243" s="38">
        <v>428431</v>
      </c>
      <c r="AJ243" s="39">
        <v>3.99</v>
      </c>
      <c r="AK243" s="39">
        <v>4</v>
      </c>
    </row>
    <row r="244" spans="1:37" x14ac:dyDescent="0.3">
      <c r="A244" t="s">
        <v>497</v>
      </c>
      <c r="B244" t="s">
        <v>1662</v>
      </c>
      <c r="C244" s="37" t="s">
        <v>497</v>
      </c>
      <c r="D244" s="37" t="s">
        <v>496</v>
      </c>
      <c r="E244" s="38">
        <v>37417871</v>
      </c>
      <c r="F244" s="38">
        <v>36958984</v>
      </c>
      <c r="G244" s="39">
        <v>-1.23</v>
      </c>
      <c r="H244" s="38">
        <v>17455859</v>
      </c>
      <c r="I244" s="38">
        <v>17708969</v>
      </c>
      <c r="J244" s="38">
        <v>0</v>
      </c>
      <c r="K244" s="38">
        <v>0</v>
      </c>
      <c r="L244" s="38">
        <v>0</v>
      </c>
      <c r="M244" s="38">
        <v>0</v>
      </c>
      <c r="N244" s="38">
        <v>0</v>
      </c>
      <c r="O244" s="38">
        <v>0</v>
      </c>
      <c r="P244" s="38">
        <v>17455859</v>
      </c>
      <c r="Q244" s="38">
        <v>17708969</v>
      </c>
      <c r="R244" s="39">
        <v>1.45</v>
      </c>
      <c r="S244" s="38">
        <v>609070</v>
      </c>
      <c r="T244" s="38">
        <v>667456</v>
      </c>
      <c r="U244" s="38">
        <v>16912461</v>
      </c>
      <c r="V244" s="38">
        <v>17303270</v>
      </c>
      <c r="W244" s="38">
        <v>16846789</v>
      </c>
      <c r="X244" s="38">
        <v>17041513</v>
      </c>
      <c r="Y244" s="38">
        <v>65672</v>
      </c>
      <c r="Z244" s="38">
        <v>261757</v>
      </c>
      <c r="AA244" s="38">
        <v>1977</v>
      </c>
      <c r="AB244" s="38">
        <v>1920</v>
      </c>
      <c r="AC244" s="39">
        <v>-2.88</v>
      </c>
      <c r="AD244" s="38">
        <v>3557104</v>
      </c>
      <c r="AE244" s="38">
        <v>4105000</v>
      </c>
      <c r="AF244" s="38">
        <v>1567000</v>
      </c>
      <c r="AG244" s="38">
        <v>0</v>
      </c>
      <c r="AH244" s="38">
        <v>1167572</v>
      </c>
      <c r="AI244" s="38">
        <v>1315000</v>
      </c>
      <c r="AJ244" s="39">
        <v>3.12</v>
      </c>
      <c r="AK244" s="39">
        <v>3.56</v>
      </c>
    </row>
    <row r="245" spans="1:37" x14ac:dyDescent="0.3">
      <c r="A245" t="s">
        <v>512</v>
      </c>
      <c r="B245" t="s">
        <v>1663</v>
      </c>
      <c r="C245" s="37" t="s">
        <v>512</v>
      </c>
      <c r="D245" s="37" t="s">
        <v>511</v>
      </c>
      <c r="E245" s="38">
        <v>69868796</v>
      </c>
      <c r="F245" s="38">
        <v>71879115</v>
      </c>
      <c r="G245" s="39">
        <v>2.88</v>
      </c>
      <c r="H245" s="38">
        <v>48895803</v>
      </c>
      <c r="I245" s="38">
        <v>49971511</v>
      </c>
      <c r="J245" s="38">
        <v>0</v>
      </c>
      <c r="K245" s="38">
        <v>0</v>
      </c>
      <c r="L245" s="38">
        <v>0</v>
      </c>
      <c r="M245" s="38">
        <v>0</v>
      </c>
      <c r="N245" s="38">
        <v>0</v>
      </c>
      <c r="O245" s="38">
        <v>0</v>
      </c>
      <c r="P245" s="38">
        <v>48895803</v>
      </c>
      <c r="Q245" s="38">
        <v>49971511</v>
      </c>
      <c r="R245" s="39">
        <v>2.2000000000000002</v>
      </c>
      <c r="S245" s="38">
        <v>0</v>
      </c>
      <c r="T245" s="38">
        <v>0</v>
      </c>
      <c r="U245" s="38">
        <v>48188401</v>
      </c>
      <c r="V245" s="38">
        <v>49986313</v>
      </c>
      <c r="W245" s="38">
        <v>48895803</v>
      </c>
      <c r="X245" s="38">
        <v>49971511</v>
      </c>
      <c r="Y245" s="38">
        <v>-707402</v>
      </c>
      <c r="Z245" s="38">
        <v>14802</v>
      </c>
      <c r="AA245" s="38">
        <v>3514</v>
      </c>
      <c r="AB245" s="38">
        <v>3506</v>
      </c>
      <c r="AC245" s="39">
        <v>-0.23</v>
      </c>
      <c r="AD245" s="38">
        <v>16032200</v>
      </c>
      <c r="AE245" s="38">
        <v>15282200</v>
      </c>
      <c r="AF245" s="38">
        <v>2600000</v>
      </c>
      <c r="AG245" s="38">
        <v>2600000</v>
      </c>
      <c r="AH245" s="38">
        <v>2794752</v>
      </c>
      <c r="AI245" s="38">
        <v>2875165</v>
      </c>
      <c r="AJ245" s="39">
        <v>4</v>
      </c>
      <c r="AK245" s="39">
        <v>4</v>
      </c>
    </row>
    <row r="246" spans="1:37" x14ac:dyDescent="0.3">
      <c r="A246" t="s">
        <v>524</v>
      </c>
      <c r="B246" t="s">
        <v>1664</v>
      </c>
      <c r="C246" s="37" t="s">
        <v>524</v>
      </c>
      <c r="D246" s="37" t="s">
        <v>523</v>
      </c>
      <c r="E246" s="38">
        <v>97052650</v>
      </c>
      <c r="F246" s="38">
        <v>99703885</v>
      </c>
      <c r="G246" s="39">
        <v>2.73</v>
      </c>
      <c r="H246" s="38">
        <v>49010268</v>
      </c>
      <c r="I246" s="38">
        <v>50125734</v>
      </c>
      <c r="J246" s="38">
        <v>0</v>
      </c>
      <c r="K246" s="38">
        <v>0</v>
      </c>
      <c r="L246" s="38">
        <v>0</v>
      </c>
      <c r="M246" s="38">
        <v>0</v>
      </c>
      <c r="N246" s="38">
        <v>0</v>
      </c>
      <c r="O246" s="38">
        <v>0</v>
      </c>
      <c r="P246" s="38">
        <v>49010268</v>
      </c>
      <c r="Q246" s="38">
        <v>50125734</v>
      </c>
      <c r="R246" s="39">
        <v>2.2800000000000002</v>
      </c>
      <c r="S246" s="38">
        <v>2700057</v>
      </c>
      <c r="T246" s="38">
        <v>2700951</v>
      </c>
      <c r="U246" s="38">
        <v>46310211</v>
      </c>
      <c r="V246" s="38">
        <v>47424783</v>
      </c>
      <c r="W246" s="38">
        <v>46310211</v>
      </c>
      <c r="X246" s="38">
        <v>47424783</v>
      </c>
      <c r="Y246" s="38">
        <v>0</v>
      </c>
      <c r="Z246" s="38">
        <v>0</v>
      </c>
      <c r="AA246" s="38">
        <v>4102</v>
      </c>
      <c r="AB246" s="38">
        <v>4071</v>
      </c>
      <c r="AC246" s="39">
        <v>-0.76</v>
      </c>
      <c r="AD246" s="38">
        <v>12840347</v>
      </c>
      <c r="AE246" s="38">
        <v>13795000</v>
      </c>
      <c r="AF246" s="38">
        <v>3000000</v>
      </c>
      <c r="AG246" s="38">
        <v>2000000</v>
      </c>
      <c r="AH246" s="38">
        <v>3882106</v>
      </c>
      <c r="AI246" s="38">
        <v>3988155</v>
      </c>
      <c r="AJ246" s="39">
        <v>4</v>
      </c>
      <c r="AK246" s="39">
        <v>4</v>
      </c>
    </row>
    <row r="247" spans="1:37" x14ac:dyDescent="0.3">
      <c r="A247" t="s">
        <v>526</v>
      </c>
      <c r="B247" t="s">
        <v>1665</v>
      </c>
      <c r="C247" s="37" t="s">
        <v>526</v>
      </c>
      <c r="D247" s="37" t="s">
        <v>525</v>
      </c>
      <c r="E247" s="38">
        <v>210162828</v>
      </c>
      <c r="F247" s="38">
        <v>217724729</v>
      </c>
      <c r="G247" s="39">
        <v>3.6</v>
      </c>
      <c r="H247" s="38">
        <v>101354831</v>
      </c>
      <c r="I247" s="38">
        <v>103270437</v>
      </c>
      <c r="J247" s="38">
        <v>0</v>
      </c>
      <c r="K247" s="38">
        <v>0</v>
      </c>
      <c r="L247" s="38">
        <v>0</v>
      </c>
      <c r="M247" s="38">
        <v>0</v>
      </c>
      <c r="N247" s="38">
        <v>0</v>
      </c>
      <c r="O247" s="38">
        <v>0</v>
      </c>
      <c r="P247" s="38">
        <v>101354831</v>
      </c>
      <c r="Q247" s="38">
        <v>103270437</v>
      </c>
      <c r="R247" s="39">
        <v>1.8900000000000001</v>
      </c>
      <c r="S247" s="38">
        <v>1008174</v>
      </c>
      <c r="T247" s="38">
        <v>2066395</v>
      </c>
      <c r="U247" s="38">
        <v>101624069</v>
      </c>
      <c r="V247" s="38">
        <v>102481313</v>
      </c>
      <c r="W247" s="38">
        <v>100346657</v>
      </c>
      <c r="X247" s="38">
        <v>101204042</v>
      </c>
      <c r="Y247" s="38">
        <v>1277412</v>
      </c>
      <c r="Z247" s="38">
        <v>1277271</v>
      </c>
      <c r="AA247" s="38">
        <v>11187</v>
      </c>
      <c r="AB247" s="38">
        <v>11060</v>
      </c>
      <c r="AC247" s="39">
        <v>-1.1400000000000001</v>
      </c>
      <c r="AD247" s="38">
        <v>14416143</v>
      </c>
      <c r="AE247" s="38">
        <v>16401143</v>
      </c>
      <c r="AF247" s="38">
        <v>7777413</v>
      </c>
      <c r="AG247" s="38">
        <v>6000000</v>
      </c>
      <c r="AH247" s="38">
        <v>6983051</v>
      </c>
      <c r="AI247" s="38">
        <v>8033051</v>
      </c>
      <c r="AJ247" s="39">
        <v>3.3200000000000003</v>
      </c>
      <c r="AK247" s="39">
        <v>3.69</v>
      </c>
    </row>
    <row r="248" spans="1:37" x14ac:dyDescent="0.3">
      <c r="A248" t="s">
        <v>518</v>
      </c>
      <c r="B248" t="s">
        <v>1666</v>
      </c>
      <c r="C248" s="37" t="s">
        <v>518</v>
      </c>
      <c r="D248" s="37" t="s">
        <v>517</v>
      </c>
      <c r="E248" s="38">
        <v>71604022</v>
      </c>
      <c r="F248" s="38">
        <v>74009525</v>
      </c>
      <c r="G248" s="39">
        <v>3.36</v>
      </c>
      <c r="H248" s="38">
        <v>39511411</v>
      </c>
      <c r="I248" s="38">
        <v>40279495</v>
      </c>
      <c r="J248" s="38">
        <v>0</v>
      </c>
      <c r="K248" s="38">
        <v>0</v>
      </c>
      <c r="L248" s="38">
        <v>0</v>
      </c>
      <c r="M248" s="38">
        <v>0</v>
      </c>
      <c r="N248" s="38">
        <v>0</v>
      </c>
      <c r="O248" s="38">
        <v>0</v>
      </c>
      <c r="P248" s="38">
        <v>39511411</v>
      </c>
      <c r="Q248" s="38">
        <v>40279495</v>
      </c>
      <c r="R248" s="39">
        <v>1.94</v>
      </c>
      <c r="S248" s="38">
        <v>322796</v>
      </c>
      <c r="T248" s="38">
        <v>413956</v>
      </c>
      <c r="U248" s="38">
        <v>39188615</v>
      </c>
      <c r="V248" s="38">
        <v>39865539</v>
      </c>
      <c r="W248" s="38">
        <v>39188615</v>
      </c>
      <c r="X248" s="38">
        <v>39865539</v>
      </c>
      <c r="Y248" s="38">
        <v>0</v>
      </c>
      <c r="Z248" s="38">
        <v>0</v>
      </c>
      <c r="AA248" s="38">
        <v>3050</v>
      </c>
      <c r="AB248" s="38">
        <v>3020</v>
      </c>
      <c r="AC248" s="39">
        <v>-0.98</v>
      </c>
      <c r="AD248" s="38">
        <v>30168475</v>
      </c>
      <c r="AE248" s="38">
        <v>29496865</v>
      </c>
      <c r="AF248" s="38">
        <v>1171300</v>
      </c>
      <c r="AG248" s="38">
        <v>989706</v>
      </c>
      <c r="AH248" s="38">
        <v>2864161</v>
      </c>
      <c r="AI248" s="38">
        <v>2960381</v>
      </c>
      <c r="AJ248" s="39">
        <v>4</v>
      </c>
      <c r="AK248" s="39">
        <v>4</v>
      </c>
    </row>
    <row r="249" spans="1:37" x14ac:dyDescent="0.3">
      <c r="A249" t="s">
        <v>544</v>
      </c>
      <c r="B249" t="s">
        <v>1667</v>
      </c>
      <c r="C249" s="37" t="s">
        <v>544</v>
      </c>
      <c r="D249" s="37" t="s">
        <v>543</v>
      </c>
      <c r="E249" s="38">
        <v>66418431</v>
      </c>
      <c r="F249" s="38">
        <v>68368086</v>
      </c>
      <c r="G249" s="39">
        <v>2.94</v>
      </c>
      <c r="H249" s="38">
        <v>36469172</v>
      </c>
      <c r="I249" s="38">
        <v>37417370</v>
      </c>
      <c r="J249" s="38">
        <v>0</v>
      </c>
      <c r="K249" s="38">
        <v>0</v>
      </c>
      <c r="L249" s="38">
        <v>0</v>
      </c>
      <c r="M249" s="38">
        <v>0</v>
      </c>
      <c r="N249" s="38">
        <v>0</v>
      </c>
      <c r="O249" s="38">
        <v>0</v>
      </c>
      <c r="P249" s="38">
        <v>36469172</v>
      </c>
      <c r="Q249" s="38">
        <v>37417370</v>
      </c>
      <c r="R249" s="39">
        <v>2.6</v>
      </c>
      <c r="S249" s="38">
        <v>0</v>
      </c>
      <c r="T249" s="38">
        <v>0</v>
      </c>
      <c r="U249" s="38">
        <v>36937099</v>
      </c>
      <c r="V249" s="38">
        <v>37601229</v>
      </c>
      <c r="W249" s="38">
        <v>36469172</v>
      </c>
      <c r="X249" s="38">
        <v>37417370</v>
      </c>
      <c r="Y249" s="38">
        <v>467927</v>
      </c>
      <c r="Z249" s="38">
        <v>183859</v>
      </c>
      <c r="AA249" s="38">
        <v>3600</v>
      </c>
      <c r="AB249" s="38">
        <v>3600</v>
      </c>
      <c r="AC249" s="39">
        <v>0</v>
      </c>
      <c r="AD249" s="38">
        <v>12292000</v>
      </c>
      <c r="AE249" s="38">
        <v>8997000</v>
      </c>
      <c r="AF249" s="38">
        <v>3291972</v>
      </c>
      <c r="AG249" s="38">
        <v>2374757</v>
      </c>
      <c r="AH249" s="38">
        <v>2655453</v>
      </c>
      <c r="AI249" s="38">
        <v>2734700</v>
      </c>
      <c r="AJ249" s="39">
        <v>4</v>
      </c>
      <c r="AK249" s="39">
        <v>4</v>
      </c>
    </row>
    <row r="250" spans="1:37" x14ac:dyDescent="0.3">
      <c r="A250" t="s">
        <v>530</v>
      </c>
      <c r="B250" t="s">
        <v>1668</v>
      </c>
      <c r="C250" s="37" t="s">
        <v>530</v>
      </c>
      <c r="D250" s="37" t="s">
        <v>529</v>
      </c>
      <c r="E250" s="38">
        <v>45848400</v>
      </c>
      <c r="F250" s="38">
        <v>47426328</v>
      </c>
      <c r="G250" s="39">
        <v>3.44</v>
      </c>
      <c r="H250" s="38">
        <v>26359067</v>
      </c>
      <c r="I250" s="38">
        <v>26975588</v>
      </c>
      <c r="J250" s="38">
        <v>0</v>
      </c>
      <c r="K250" s="38">
        <v>0</v>
      </c>
      <c r="L250" s="38">
        <v>0</v>
      </c>
      <c r="M250" s="38">
        <v>0</v>
      </c>
      <c r="N250" s="38">
        <v>0</v>
      </c>
      <c r="O250" s="38">
        <v>0</v>
      </c>
      <c r="P250" s="38">
        <v>26359067</v>
      </c>
      <c r="Q250" s="38">
        <v>26975588</v>
      </c>
      <c r="R250" s="39">
        <v>2.34</v>
      </c>
      <c r="S250" s="38">
        <v>0</v>
      </c>
      <c r="T250" s="38">
        <v>0</v>
      </c>
      <c r="U250" s="38">
        <v>26359067</v>
      </c>
      <c r="V250" s="38">
        <v>26975589</v>
      </c>
      <c r="W250" s="38">
        <v>26359067</v>
      </c>
      <c r="X250" s="38">
        <v>26975588</v>
      </c>
      <c r="Y250" s="38">
        <v>0</v>
      </c>
      <c r="Z250" s="38">
        <v>1</v>
      </c>
      <c r="AA250" s="38">
        <v>2521</v>
      </c>
      <c r="AB250" s="38">
        <v>2484</v>
      </c>
      <c r="AC250" s="39">
        <v>-1.47</v>
      </c>
      <c r="AD250" s="38">
        <v>888524</v>
      </c>
      <c r="AE250" s="38">
        <v>888524</v>
      </c>
      <c r="AF250" s="38">
        <v>1059000</v>
      </c>
      <c r="AG250" s="38">
        <v>610000</v>
      </c>
      <c r="AH250" s="38">
        <v>1833936</v>
      </c>
      <c r="AI250" s="38">
        <v>1897053</v>
      </c>
      <c r="AJ250" s="39">
        <v>4</v>
      </c>
      <c r="AK250" s="39">
        <v>4</v>
      </c>
    </row>
    <row r="251" spans="1:37" x14ac:dyDescent="0.3">
      <c r="A251" t="s">
        <v>540</v>
      </c>
      <c r="B251" t="s">
        <v>1669</v>
      </c>
      <c r="C251" s="37" t="s">
        <v>540</v>
      </c>
      <c r="D251" s="37" t="s">
        <v>539</v>
      </c>
      <c r="E251" s="38">
        <v>73092800</v>
      </c>
      <c r="F251" s="38">
        <v>74898073</v>
      </c>
      <c r="G251" s="39">
        <v>2.4700000000000002</v>
      </c>
      <c r="H251" s="38">
        <v>34864593</v>
      </c>
      <c r="I251" s="38">
        <v>35377919</v>
      </c>
      <c r="J251" s="38">
        <v>0</v>
      </c>
      <c r="K251" s="38">
        <v>0</v>
      </c>
      <c r="L251" s="38">
        <v>0</v>
      </c>
      <c r="M251" s="38">
        <v>0</v>
      </c>
      <c r="N251" s="38">
        <v>0</v>
      </c>
      <c r="O251" s="38">
        <v>0</v>
      </c>
      <c r="P251" s="38">
        <v>34864593</v>
      </c>
      <c r="Q251" s="38">
        <v>35377919</v>
      </c>
      <c r="R251" s="39">
        <v>1.47</v>
      </c>
      <c r="S251" s="38">
        <v>214617</v>
      </c>
      <c r="T251" s="38">
        <v>75777</v>
      </c>
      <c r="U251" s="38">
        <v>34663794</v>
      </c>
      <c r="V251" s="38">
        <v>35440405</v>
      </c>
      <c r="W251" s="38">
        <v>34649976</v>
      </c>
      <c r="X251" s="38">
        <v>35302142</v>
      </c>
      <c r="Y251" s="38">
        <v>13818</v>
      </c>
      <c r="Z251" s="38">
        <v>138263</v>
      </c>
      <c r="AA251" s="38">
        <v>3678</v>
      </c>
      <c r="AB251" s="38">
        <v>3629</v>
      </c>
      <c r="AC251" s="39">
        <v>-1.33</v>
      </c>
      <c r="AD251" s="38">
        <v>18903320</v>
      </c>
      <c r="AE251" s="38">
        <v>16131713</v>
      </c>
      <c r="AF251" s="38">
        <v>650000</v>
      </c>
      <c r="AG251" s="38">
        <v>150000</v>
      </c>
      <c r="AH251" s="38">
        <v>2923712</v>
      </c>
      <c r="AI251" s="38">
        <v>2997458</v>
      </c>
      <c r="AJ251" s="39">
        <v>4</v>
      </c>
      <c r="AK251" s="39">
        <v>4</v>
      </c>
    </row>
    <row r="252" spans="1:37" x14ac:dyDescent="0.3">
      <c r="A252" t="s">
        <v>528</v>
      </c>
      <c r="B252" t="s">
        <v>1670</v>
      </c>
      <c r="C252" s="37" t="s">
        <v>528</v>
      </c>
      <c r="D252" s="37" t="s">
        <v>527</v>
      </c>
      <c r="E252" s="38">
        <v>74695529</v>
      </c>
      <c r="F252" s="38">
        <v>76925369</v>
      </c>
      <c r="G252" s="39">
        <v>2.99</v>
      </c>
      <c r="H252" s="38">
        <v>36190495</v>
      </c>
      <c r="I252" s="38">
        <v>36986687</v>
      </c>
      <c r="J252" s="38">
        <v>0</v>
      </c>
      <c r="K252" s="38">
        <v>0</v>
      </c>
      <c r="L252" s="38">
        <v>0</v>
      </c>
      <c r="M252" s="38">
        <v>0</v>
      </c>
      <c r="N252" s="38">
        <v>0</v>
      </c>
      <c r="O252" s="38">
        <v>0</v>
      </c>
      <c r="P252" s="38">
        <v>36190495</v>
      </c>
      <c r="Q252" s="38">
        <v>36986687</v>
      </c>
      <c r="R252" s="39">
        <v>2.2000000000000002</v>
      </c>
      <c r="S252" s="38">
        <v>1049306</v>
      </c>
      <c r="T252" s="38">
        <v>1025664</v>
      </c>
      <c r="U252" s="38">
        <v>35321189</v>
      </c>
      <c r="V252" s="38">
        <v>35961023</v>
      </c>
      <c r="W252" s="38">
        <v>35141189</v>
      </c>
      <c r="X252" s="38">
        <v>35961023</v>
      </c>
      <c r="Y252" s="38">
        <v>180000</v>
      </c>
      <c r="Z252" s="38">
        <v>0</v>
      </c>
      <c r="AA252" s="38">
        <v>4419</v>
      </c>
      <c r="AB252" s="38">
        <v>4324</v>
      </c>
      <c r="AC252" s="39">
        <v>-2.15</v>
      </c>
      <c r="AD252" s="38">
        <v>4068456</v>
      </c>
      <c r="AE252" s="38">
        <v>4068456</v>
      </c>
      <c r="AF252" s="38">
        <v>1857339</v>
      </c>
      <c r="AG252" s="38">
        <v>1657339</v>
      </c>
      <c r="AH252" s="38">
        <v>2978591</v>
      </c>
      <c r="AI252" s="38">
        <v>3077015</v>
      </c>
      <c r="AJ252" s="39">
        <v>3.99</v>
      </c>
      <c r="AK252" s="39">
        <v>4</v>
      </c>
    </row>
    <row r="253" spans="1:37" x14ac:dyDescent="0.3">
      <c r="A253" t="s">
        <v>532</v>
      </c>
      <c r="B253" t="s">
        <v>1671</v>
      </c>
      <c r="C253" s="37" t="s">
        <v>532</v>
      </c>
      <c r="D253" s="37" t="s">
        <v>531</v>
      </c>
      <c r="E253" s="38">
        <v>89174836</v>
      </c>
      <c r="F253" s="38">
        <v>90826964</v>
      </c>
      <c r="G253" s="39">
        <v>1.85</v>
      </c>
      <c r="H253" s="38">
        <v>58535391</v>
      </c>
      <c r="I253" s="38">
        <v>59814816</v>
      </c>
      <c r="J253" s="38">
        <v>0</v>
      </c>
      <c r="K253" s="38">
        <v>0</v>
      </c>
      <c r="L253" s="38">
        <v>0</v>
      </c>
      <c r="M253" s="38">
        <v>0</v>
      </c>
      <c r="N253" s="38">
        <v>0</v>
      </c>
      <c r="O253" s="38">
        <v>0</v>
      </c>
      <c r="P253" s="38">
        <v>58535391</v>
      </c>
      <c r="Q253" s="38">
        <v>59814816</v>
      </c>
      <c r="R253" s="39">
        <v>2.19</v>
      </c>
      <c r="S253" s="38">
        <v>0</v>
      </c>
      <c r="T253" s="38">
        <v>0</v>
      </c>
      <c r="U253" s="38">
        <v>58585391</v>
      </c>
      <c r="V253" s="38">
        <v>59945869</v>
      </c>
      <c r="W253" s="38">
        <v>58535391</v>
      </c>
      <c r="X253" s="38">
        <v>59814816</v>
      </c>
      <c r="Y253" s="38">
        <v>50000</v>
      </c>
      <c r="Z253" s="38">
        <v>131053</v>
      </c>
      <c r="AA253" s="38">
        <v>4480</v>
      </c>
      <c r="AB253" s="38">
        <v>4467</v>
      </c>
      <c r="AC253" s="39">
        <v>-0.28999999999999998</v>
      </c>
      <c r="AD253" s="38">
        <v>21566616</v>
      </c>
      <c r="AE253" s="38">
        <v>23566616</v>
      </c>
      <c r="AF253" s="38">
        <v>2071599</v>
      </c>
      <c r="AG253" s="38">
        <v>2071599</v>
      </c>
      <c r="AH253" s="38">
        <v>3566993</v>
      </c>
      <c r="AI253" s="38">
        <v>3633079</v>
      </c>
      <c r="AJ253" s="39">
        <v>4</v>
      </c>
      <c r="AK253" s="39">
        <v>4</v>
      </c>
    </row>
    <row r="254" spans="1:37" x14ac:dyDescent="0.3">
      <c r="A254" t="s">
        <v>522</v>
      </c>
      <c r="B254" t="s">
        <v>1672</v>
      </c>
      <c r="C254" s="37" t="s">
        <v>522</v>
      </c>
      <c r="D254" s="37" t="s">
        <v>521</v>
      </c>
      <c r="E254" s="38">
        <v>114018788</v>
      </c>
      <c r="F254" s="38">
        <v>119205832</v>
      </c>
      <c r="G254" s="39">
        <v>4.55</v>
      </c>
      <c r="H254" s="38">
        <v>67859805</v>
      </c>
      <c r="I254" s="38">
        <v>69840856</v>
      </c>
      <c r="J254" s="38">
        <v>0</v>
      </c>
      <c r="K254" s="38">
        <v>384544</v>
      </c>
      <c r="L254" s="38">
        <v>0</v>
      </c>
      <c r="M254" s="38">
        <v>0</v>
      </c>
      <c r="N254" s="38">
        <v>0</v>
      </c>
      <c r="O254" s="38">
        <v>0</v>
      </c>
      <c r="P254" s="38">
        <v>67859805</v>
      </c>
      <c r="Q254" s="38">
        <v>70225400</v>
      </c>
      <c r="R254" s="39">
        <v>3.49</v>
      </c>
      <c r="S254" s="38">
        <v>274833</v>
      </c>
      <c r="T254" s="38">
        <v>1060410</v>
      </c>
      <c r="U254" s="38">
        <v>67584972</v>
      </c>
      <c r="V254" s="38">
        <v>69164990</v>
      </c>
      <c r="W254" s="38">
        <v>67584972</v>
      </c>
      <c r="X254" s="38">
        <v>68780446</v>
      </c>
      <c r="Y254" s="38">
        <v>0</v>
      </c>
      <c r="Z254" s="38">
        <v>384544</v>
      </c>
      <c r="AA254" s="38">
        <v>6041</v>
      </c>
      <c r="AB254" s="38">
        <v>5950</v>
      </c>
      <c r="AC254" s="39">
        <v>-1.51</v>
      </c>
      <c r="AD254" s="38">
        <v>34154467</v>
      </c>
      <c r="AE254" s="38">
        <v>32024000</v>
      </c>
      <c r="AF254" s="38">
        <v>5634813</v>
      </c>
      <c r="AG254" s="38">
        <v>4577692</v>
      </c>
      <c r="AH254" s="38">
        <v>4560752</v>
      </c>
      <c r="AI254" s="38">
        <v>4600000</v>
      </c>
      <c r="AJ254" s="39">
        <v>4</v>
      </c>
      <c r="AK254" s="39">
        <v>3.86</v>
      </c>
    </row>
    <row r="255" spans="1:37" x14ac:dyDescent="0.3">
      <c r="A255" t="s">
        <v>520</v>
      </c>
      <c r="B255" t="s">
        <v>1673</v>
      </c>
      <c r="C255" s="37" t="s">
        <v>520</v>
      </c>
      <c r="D255" s="37" t="s">
        <v>519</v>
      </c>
      <c r="E255" s="38">
        <v>25286645</v>
      </c>
      <c r="F255" s="38">
        <v>26520888</v>
      </c>
      <c r="G255" s="39">
        <v>4.88</v>
      </c>
      <c r="H255" s="38">
        <v>13098289</v>
      </c>
      <c r="I255" s="38">
        <v>13457376</v>
      </c>
      <c r="J255" s="38">
        <v>0</v>
      </c>
      <c r="K255" s="38">
        <v>0</v>
      </c>
      <c r="L255" s="38">
        <v>0</v>
      </c>
      <c r="M255" s="38">
        <v>0</v>
      </c>
      <c r="N255" s="38">
        <v>0</v>
      </c>
      <c r="O255" s="38">
        <v>0</v>
      </c>
      <c r="P255" s="38">
        <v>13098289</v>
      </c>
      <c r="Q255" s="38">
        <v>13457376</v>
      </c>
      <c r="R255" s="39">
        <v>2.74</v>
      </c>
      <c r="S255" s="38">
        <v>0</v>
      </c>
      <c r="T255" s="38">
        <v>0</v>
      </c>
      <c r="U255" s="38">
        <v>13098289</v>
      </c>
      <c r="V255" s="38">
        <v>13457376</v>
      </c>
      <c r="W255" s="38">
        <v>13098289</v>
      </c>
      <c r="X255" s="38">
        <v>13457376</v>
      </c>
      <c r="Y255" s="38">
        <v>0</v>
      </c>
      <c r="Z255" s="38">
        <v>0</v>
      </c>
      <c r="AA255" s="38">
        <v>1047</v>
      </c>
      <c r="AB255" s="38">
        <v>1026</v>
      </c>
      <c r="AC255" s="39">
        <v>-2.0100000000000002</v>
      </c>
      <c r="AD255" s="38">
        <v>14036897</v>
      </c>
      <c r="AE255" s="38">
        <v>15000000</v>
      </c>
      <c r="AF255" s="38">
        <v>400000</v>
      </c>
      <c r="AG255" s="38">
        <v>400000</v>
      </c>
      <c r="AH255" s="38">
        <v>1011462</v>
      </c>
      <c r="AI255" s="38">
        <v>1060830</v>
      </c>
      <c r="AJ255" s="39">
        <v>4</v>
      </c>
      <c r="AK255" s="39">
        <v>4</v>
      </c>
    </row>
    <row r="256" spans="1:37" x14ac:dyDescent="0.3">
      <c r="A256" t="s">
        <v>534</v>
      </c>
      <c r="B256" t="s">
        <v>1674</v>
      </c>
      <c r="C256" s="37" t="s">
        <v>534</v>
      </c>
      <c r="D256" s="37" t="s">
        <v>533</v>
      </c>
      <c r="E256" s="38">
        <v>119905108</v>
      </c>
      <c r="F256" s="38">
        <v>122588393</v>
      </c>
      <c r="G256" s="39">
        <v>2.2400000000000002</v>
      </c>
      <c r="H256" s="38">
        <v>92666331</v>
      </c>
      <c r="I256" s="38">
        <v>94750493</v>
      </c>
      <c r="J256" s="38">
        <v>0</v>
      </c>
      <c r="K256" s="38">
        <v>0</v>
      </c>
      <c r="L256" s="38">
        <v>0</v>
      </c>
      <c r="M256" s="38">
        <v>0</v>
      </c>
      <c r="N256" s="38">
        <v>0</v>
      </c>
      <c r="O256" s="38">
        <v>0</v>
      </c>
      <c r="P256" s="38">
        <v>92666331</v>
      </c>
      <c r="Q256" s="38">
        <v>94750493</v>
      </c>
      <c r="R256" s="39">
        <v>2.25</v>
      </c>
      <c r="S256" s="38">
        <v>2657294</v>
      </c>
      <c r="T256" s="38">
        <v>2677983</v>
      </c>
      <c r="U256" s="38">
        <v>90009037</v>
      </c>
      <c r="V256" s="38">
        <v>92072510</v>
      </c>
      <c r="W256" s="38">
        <v>90009037</v>
      </c>
      <c r="X256" s="38">
        <v>92072510</v>
      </c>
      <c r="Y256" s="38">
        <v>0</v>
      </c>
      <c r="Z256" s="38">
        <v>0</v>
      </c>
      <c r="AA256" s="38">
        <v>5850</v>
      </c>
      <c r="AB256" s="38">
        <v>5850</v>
      </c>
      <c r="AC256" s="39">
        <v>0</v>
      </c>
      <c r="AD256" s="38">
        <v>20911154</v>
      </c>
      <c r="AE256" s="38">
        <v>21027453</v>
      </c>
      <c r="AF256" s="38">
        <v>1300000</v>
      </c>
      <c r="AG256" s="38">
        <v>1300000</v>
      </c>
      <c r="AH256" s="38">
        <v>4796204</v>
      </c>
      <c r="AI256" s="38">
        <v>4903536</v>
      </c>
      <c r="AJ256" s="39">
        <v>4</v>
      </c>
      <c r="AK256" s="39">
        <v>4</v>
      </c>
    </row>
    <row r="257" spans="1:37" x14ac:dyDescent="0.3">
      <c r="A257" t="s">
        <v>516</v>
      </c>
      <c r="B257" t="s">
        <v>1675</v>
      </c>
      <c r="C257" s="37" t="s">
        <v>516</v>
      </c>
      <c r="D257" s="37" t="s">
        <v>515</v>
      </c>
      <c r="E257" s="38">
        <v>77325373</v>
      </c>
      <c r="F257" s="38">
        <v>79498144</v>
      </c>
      <c r="G257" s="39">
        <v>2.81</v>
      </c>
      <c r="H257" s="38">
        <v>33798534</v>
      </c>
      <c r="I257" s="38">
        <v>34440706</v>
      </c>
      <c r="J257" s="38">
        <v>0</v>
      </c>
      <c r="K257" s="38">
        <v>0</v>
      </c>
      <c r="L257" s="38">
        <v>0</v>
      </c>
      <c r="M257" s="38">
        <v>0</v>
      </c>
      <c r="N257" s="38">
        <v>0</v>
      </c>
      <c r="O257" s="38">
        <v>0</v>
      </c>
      <c r="P257" s="38">
        <v>33798534</v>
      </c>
      <c r="Q257" s="38">
        <v>34440706</v>
      </c>
      <c r="R257" s="39">
        <v>1.9000000000000001</v>
      </c>
      <c r="S257" s="38">
        <v>0</v>
      </c>
      <c r="T257" s="38">
        <v>0</v>
      </c>
      <c r="U257" s="38">
        <v>33808932</v>
      </c>
      <c r="V257" s="38">
        <v>34557300</v>
      </c>
      <c r="W257" s="38">
        <v>33798534</v>
      </c>
      <c r="X257" s="38">
        <v>34440706</v>
      </c>
      <c r="Y257" s="38">
        <v>10398</v>
      </c>
      <c r="Z257" s="38">
        <v>116594</v>
      </c>
      <c r="AA257" s="38">
        <v>3851</v>
      </c>
      <c r="AB257" s="38">
        <v>3819</v>
      </c>
      <c r="AC257" s="39">
        <v>-0.83000000000000007</v>
      </c>
      <c r="AD257" s="38">
        <v>20054474</v>
      </c>
      <c r="AE257" s="38">
        <v>18748170</v>
      </c>
      <c r="AF257" s="38">
        <v>2695310</v>
      </c>
      <c r="AG257" s="38">
        <v>1662181</v>
      </c>
      <c r="AH257" s="38">
        <v>2984489</v>
      </c>
      <c r="AI257" s="38">
        <v>3179566</v>
      </c>
      <c r="AJ257" s="39">
        <v>3.86</v>
      </c>
      <c r="AK257" s="39">
        <v>4</v>
      </c>
    </row>
    <row r="258" spans="1:37" x14ac:dyDescent="0.3">
      <c r="A258" t="s">
        <v>536</v>
      </c>
      <c r="B258" t="s">
        <v>1676</v>
      </c>
      <c r="I258" t="s">
        <v>2136</v>
      </c>
    </row>
    <row r="259" spans="1:37" x14ac:dyDescent="0.3">
      <c r="A259" t="s">
        <v>538</v>
      </c>
      <c r="B259" t="s">
        <v>1677</v>
      </c>
      <c r="C259" s="37" t="s">
        <v>538</v>
      </c>
      <c r="D259" s="37" t="s">
        <v>537</v>
      </c>
      <c r="E259" s="38">
        <v>110253694</v>
      </c>
      <c r="F259" s="38">
        <v>112533282</v>
      </c>
      <c r="G259" s="39">
        <v>2.0699999999999998</v>
      </c>
      <c r="H259" s="38">
        <v>68080385</v>
      </c>
      <c r="I259" s="38">
        <v>70273678</v>
      </c>
      <c r="J259" s="38">
        <v>0</v>
      </c>
      <c r="K259" s="38">
        <v>0</v>
      </c>
      <c r="L259" s="38">
        <v>0</v>
      </c>
      <c r="M259" s="38">
        <v>0</v>
      </c>
      <c r="N259" s="38">
        <v>0</v>
      </c>
      <c r="O259" s="38">
        <v>0</v>
      </c>
      <c r="P259" s="38">
        <v>68080385</v>
      </c>
      <c r="Q259" s="38">
        <v>70273678</v>
      </c>
      <c r="R259" s="39">
        <v>3.22</v>
      </c>
      <c r="S259" s="38">
        <v>0</v>
      </c>
      <c r="T259" s="38">
        <v>0</v>
      </c>
      <c r="U259" s="38">
        <v>68080385</v>
      </c>
      <c r="V259" s="38">
        <v>70437116</v>
      </c>
      <c r="W259" s="38">
        <v>68080385</v>
      </c>
      <c r="X259" s="38">
        <v>70273678</v>
      </c>
      <c r="Y259" s="38">
        <v>0</v>
      </c>
      <c r="Z259" s="38">
        <v>163438</v>
      </c>
      <c r="AA259" s="38">
        <v>5337</v>
      </c>
      <c r="AB259" s="38">
        <v>5379</v>
      </c>
      <c r="AC259" s="39">
        <v>0.79</v>
      </c>
      <c r="AD259" s="38">
        <v>34504338</v>
      </c>
      <c r="AE259" s="38">
        <v>15387717</v>
      </c>
      <c r="AF259" s="38">
        <v>2200000</v>
      </c>
      <c r="AG259" s="38">
        <v>2950000</v>
      </c>
      <c r="AH259" s="38">
        <v>4410147</v>
      </c>
      <c r="AI259" s="38">
        <v>4501331</v>
      </c>
      <c r="AJ259" s="39">
        <v>4</v>
      </c>
      <c r="AK259" s="39">
        <v>4</v>
      </c>
    </row>
    <row r="260" spans="1:37" x14ac:dyDescent="0.3">
      <c r="A260" t="s">
        <v>514</v>
      </c>
      <c r="B260" t="s">
        <v>1678</v>
      </c>
      <c r="C260" s="37" t="s">
        <v>514</v>
      </c>
      <c r="D260" s="37" t="s">
        <v>513</v>
      </c>
      <c r="E260" s="38">
        <v>73783814</v>
      </c>
      <c r="F260" s="38">
        <v>75946267</v>
      </c>
      <c r="G260" s="39">
        <v>2.93</v>
      </c>
      <c r="H260" s="38">
        <v>29637825</v>
      </c>
      <c r="I260" s="38">
        <v>30197980</v>
      </c>
      <c r="J260" s="38">
        <v>0</v>
      </c>
      <c r="K260" s="38">
        <v>0</v>
      </c>
      <c r="L260" s="38">
        <v>0</v>
      </c>
      <c r="M260" s="38">
        <v>0</v>
      </c>
      <c r="N260" s="38">
        <v>0</v>
      </c>
      <c r="O260" s="38">
        <v>0</v>
      </c>
      <c r="P260" s="38">
        <v>29637825</v>
      </c>
      <c r="Q260" s="38">
        <v>30197980</v>
      </c>
      <c r="R260" s="39">
        <v>1.8900000000000001</v>
      </c>
      <c r="S260" s="38">
        <v>629055</v>
      </c>
      <c r="T260" s="38">
        <v>722756</v>
      </c>
      <c r="U260" s="38">
        <v>29103646</v>
      </c>
      <c r="V260" s="38">
        <v>29650079</v>
      </c>
      <c r="W260" s="38">
        <v>29008770</v>
      </c>
      <c r="X260" s="38">
        <v>29475224</v>
      </c>
      <c r="Y260" s="38">
        <v>94876</v>
      </c>
      <c r="Z260" s="38">
        <v>174855</v>
      </c>
      <c r="AA260" s="38">
        <v>3455</v>
      </c>
      <c r="AB260" s="38">
        <v>3379</v>
      </c>
      <c r="AC260" s="39">
        <v>-2.2000000000000002</v>
      </c>
      <c r="AD260" s="38">
        <v>23269254</v>
      </c>
      <c r="AE260" s="38">
        <v>23269254</v>
      </c>
      <c r="AF260" s="38">
        <v>2140486</v>
      </c>
      <c r="AG260" s="38">
        <v>1950000</v>
      </c>
      <c r="AH260" s="38">
        <v>2951351</v>
      </c>
      <c r="AI260" s="38">
        <v>3037850</v>
      </c>
      <c r="AJ260" s="39">
        <v>4</v>
      </c>
      <c r="AK260" s="39">
        <v>4</v>
      </c>
    </row>
    <row r="261" spans="1:37" x14ac:dyDescent="0.3">
      <c r="A261" t="s">
        <v>542</v>
      </c>
      <c r="B261" t="s">
        <v>1679</v>
      </c>
      <c r="C261" s="37" t="s">
        <v>542</v>
      </c>
      <c r="D261" s="37" t="s">
        <v>541</v>
      </c>
      <c r="E261" s="38">
        <v>152423567</v>
      </c>
      <c r="F261" s="38">
        <v>158309719</v>
      </c>
      <c r="G261" s="39">
        <v>3.86</v>
      </c>
      <c r="H261" s="38">
        <v>93960254</v>
      </c>
      <c r="I261" s="38">
        <v>97248862</v>
      </c>
      <c r="J261" s="38">
        <v>0</v>
      </c>
      <c r="K261" s="38">
        <v>0</v>
      </c>
      <c r="L261" s="38">
        <v>0</v>
      </c>
      <c r="M261" s="38">
        <v>0</v>
      </c>
      <c r="N261" s="38">
        <v>0</v>
      </c>
      <c r="O261" s="38">
        <v>0</v>
      </c>
      <c r="P261" s="38">
        <v>93960254</v>
      </c>
      <c r="Q261" s="38">
        <v>97248862</v>
      </c>
      <c r="R261" s="39">
        <v>3.5</v>
      </c>
      <c r="S261" s="38">
        <v>2026829</v>
      </c>
      <c r="T261" s="38">
        <v>2118450</v>
      </c>
      <c r="U261" s="38">
        <v>91933425</v>
      </c>
      <c r="V261" s="38">
        <v>95520463</v>
      </c>
      <c r="W261" s="38">
        <v>91933425</v>
      </c>
      <c r="X261" s="38">
        <v>95130412</v>
      </c>
      <c r="Y261" s="38">
        <v>0</v>
      </c>
      <c r="Z261" s="38">
        <v>390051</v>
      </c>
      <c r="AA261" s="38">
        <v>8730</v>
      </c>
      <c r="AB261" s="38">
        <v>8750</v>
      </c>
      <c r="AC261" s="39">
        <v>0.23</v>
      </c>
      <c r="AD261" s="38">
        <v>21273258</v>
      </c>
      <c r="AE261" s="38">
        <v>20133258</v>
      </c>
      <c r="AF261" s="38">
        <v>5500000</v>
      </c>
      <c r="AG261" s="38">
        <v>5500000</v>
      </c>
      <c r="AH261" s="38">
        <v>6096943</v>
      </c>
      <c r="AI261" s="38">
        <v>6332389</v>
      </c>
      <c r="AJ261" s="39">
        <v>4</v>
      </c>
      <c r="AK261" s="39">
        <v>4</v>
      </c>
    </row>
    <row r="262" spans="1:37" x14ac:dyDescent="0.3">
      <c r="A262" t="s">
        <v>546</v>
      </c>
      <c r="B262" t="s">
        <v>1680</v>
      </c>
      <c r="C262" s="37" t="s">
        <v>546</v>
      </c>
      <c r="D262" s="37" t="s">
        <v>545</v>
      </c>
      <c r="E262" s="38">
        <v>16680175</v>
      </c>
      <c r="F262" s="38">
        <v>17384949</v>
      </c>
      <c r="G262" s="39">
        <v>4.2300000000000004</v>
      </c>
      <c r="H262" s="38">
        <v>8864458</v>
      </c>
      <c r="I262" s="38">
        <v>9130392</v>
      </c>
      <c r="J262" s="38">
        <v>0</v>
      </c>
      <c r="K262" s="38">
        <v>0</v>
      </c>
      <c r="L262" s="38">
        <v>0</v>
      </c>
      <c r="M262" s="38">
        <v>0</v>
      </c>
      <c r="N262" s="38">
        <v>0</v>
      </c>
      <c r="O262" s="38">
        <v>0</v>
      </c>
      <c r="P262" s="38">
        <v>8864458</v>
      </c>
      <c r="Q262" s="38">
        <v>9130392</v>
      </c>
      <c r="R262" s="39">
        <v>3</v>
      </c>
      <c r="S262" s="38">
        <v>160457</v>
      </c>
      <c r="T262" s="38">
        <v>200747</v>
      </c>
      <c r="U262" s="38">
        <v>8722822</v>
      </c>
      <c r="V262" s="38">
        <v>8952935</v>
      </c>
      <c r="W262" s="38">
        <v>8704001</v>
      </c>
      <c r="X262" s="38">
        <v>8929645</v>
      </c>
      <c r="Y262" s="38">
        <v>18821</v>
      </c>
      <c r="Z262" s="38">
        <v>23290</v>
      </c>
      <c r="AA262" s="38">
        <v>681</v>
      </c>
      <c r="AB262" s="38">
        <v>670</v>
      </c>
      <c r="AC262" s="39">
        <v>-1.62</v>
      </c>
      <c r="AD262" s="38">
        <v>1378347</v>
      </c>
      <c r="AE262" s="38">
        <v>1930092</v>
      </c>
      <c r="AF262" s="38">
        <v>993908</v>
      </c>
      <c r="AG262" s="38">
        <v>859242</v>
      </c>
      <c r="AH262" s="38">
        <v>645294</v>
      </c>
      <c r="AI262" s="38">
        <v>637983</v>
      </c>
      <c r="AJ262" s="39">
        <v>3.87</v>
      </c>
      <c r="AK262" s="39">
        <v>3.67</v>
      </c>
    </row>
    <row r="263" spans="1:37" x14ac:dyDescent="0.3">
      <c r="A263" t="s">
        <v>549</v>
      </c>
      <c r="B263" t="s">
        <v>1681</v>
      </c>
      <c r="C263" s="37" t="s">
        <v>549</v>
      </c>
      <c r="D263" s="37" t="s">
        <v>548</v>
      </c>
      <c r="E263" s="38">
        <v>63918906</v>
      </c>
      <c r="F263" s="38">
        <v>65087322</v>
      </c>
      <c r="G263" s="39">
        <v>1.83</v>
      </c>
      <c r="H263" s="38">
        <v>20634525</v>
      </c>
      <c r="I263" s="38">
        <v>21047216</v>
      </c>
      <c r="J263" s="38">
        <v>0</v>
      </c>
      <c r="K263" s="38">
        <v>0</v>
      </c>
      <c r="L263" s="38">
        <v>0</v>
      </c>
      <c r="M263" s="38">
        <v>0</v>
      </c>
      <c r="N263" s="38">
        <v>0</v>
      </c>
      <c r="O263" s="38">
        <v>0</v>
      </c>
      <c r="P263" s="38">
        <v>20634525</v>
      </c>
      <c r="Q263" s="38">
        <v>21047216</v>
      </c>
      <c r="R263" s="39">
        <v>2</v>
      </c>
      <c r="S263" s="38">
        <v>0</v>
      </c>
      <c r="T263" s="38">
        <v>270286</v>
      </c>
      <c r="U263" s="38">
        <v>20634525</v>
      </c>
      <c r="V263" s="38">
        <v>21017553</v>
      </c>
      <c r="W263" s="38">
        <v>20634525</v>
      </c>
      <c r="X263" s="38">
        <v>20776930</v>
      </c>
      <c r="Y263" s="38">
        <v>0</v>
      </c>
      <c r="Z263" s="38">
        <v>240623</v>
      </c>
      <c r="AA263" s="38">
        <v>3720</v>
      </c>
      <c r="AB263" s="38">
        <v>3715</v>
      </c>
      <c r="AC263" s="39">
        <v>-0.13</v>
      </c>
      <c r="AD263" s="38">
        <v>838361</v>
      </c>
      <c r="AE263" s="38">
        <v>1442030</v>
      </c>
      <c r="AF263" s="38">
        <v>513593</v>
      </c>
      <c r="AG263" s="38">
        <v>625000</v>
      </c>
      <c r="AH263" s="38">
        <v>5222136</v>
      </c>
      <c r="AI263" s="38">
        <v>3850000</v>
      </c>
      <c r="AJ263" s="39">
        <v>8.17</v>
      </c>
      <c r="AK263" s="39">
        <v>5.92</v>
      </c>
    </row>
    <row r="264" spans="1:37" x14ac:dyDescent="0.3">
      <c r="A264" t="s">
        <v>551</v>
      </c>
      <c r="B264" t="s">
        <v>1682</v>
      </c>
      <c r="C264" s="37" t="s">
        <v>551</v>
      </c>
      <c r="D264" s="37" t="s">
        <v>550</v>
      </c>
      <c r="E264" s="38">
        <v>20409405</v>
      </c>
      <c r="F264" s="38">
        <v>21060000</v>
      </c>
      <c r="G264" s="39">
        <v>3.19</v>
      </c>
      <c r="H264" s="38">
        <v>6870395</v>
      </c>
      <c r="I264" s="38">
        <v>6982081</v>
      </c>
      <c r="J264" s="38">
        <v>0</v>
      </c>
      <c r="K264" s="38">
        <v>0</v>
      </c>
      <c r="L264" s="38">
        <v>0</v>
      </c>
      <c r="M264" s="38">
        <v>0</v>
      </c>
      <c r="N264" s="38">
        <v>0</v>
      </c>
      <c r="O264" s="38">
        <v>0</v>
      </c>
      <c r="P264" s="38">
        <v>6870395</v>
      </c>
      <c r="Q264" s="38">
        <v>6982081</v>
      </c>
      <c r="R264" s="39">
        <v>1.6300000000000001</v>
      </c>
      <c r="S264" s="38">
        <v>0</v>
      </c>
      <c r="T264" s="38">
        <v>0</v>
      </c>
      <c r="U264" s="38">
        <v>6870395</v>
      </c>
      <c r="V264" s="38">
        <v>6982081</v>
      </c>
      <c r="W264" s="38">
        <v>6870395</v>
      </c>
      <c r="X264" s="38">
        <v>6982081</v>
      </c>
      <c r="Y264" s="38">
        <v>0</v>
      </c>
      <c r="Z264" s="38">
        <v>0</v>
      </c>
      <c r="AA264" s="38">
        <v>936</v>
      </c>
      <c r="AB264" s="38">
        <v>930</v>
      </c>
      <c r="AC264" s="39">
        <v>-0.64</v>
      </c>
      <c r="AD264" s="38">
        <v>2303000</v>
      </c>
      <c r="AE264" s="38">
        <v>1950000</v>
      </c>
      <c r="AF264" s="38">
        <v>984566</v>
      </c>
      <c r="AG264" s="38">
        <v>922761</v>
      </c>
      <c r="AH264" s="38">
        <v>1629600</v>
      </c>
      <c r="AI264" s="38">
        <v>1629000</v>
      </c>
      <c r="AJ264" s="39">
        <v>7.98</v>
      </c>
      <c r="AK264" s="39">
        <v>7.74</v>
      </c>
    </row>
    <row r="265" spans="1:37" x14ac:dyDescent="0.3">
      <c r="A265" t="s">
        <v>553</v>
      </c>
      <c r="B265" t="s">
        <v>1683</v>
      </c>
      <c r="C265" s="37" t="s">
        <v>553</v>
      </c>
      <c r="D265" s="37" t="s">
        <v>552</v>
      </c>
      <c r="E265" s="38">
        <v>24943663</v>
      </c>
      <c r="F265" s="38">
        <v>26009404</v>
      </c>
      <c r="G265" s="39">
        <v>4.2700000000000005</v>
      </c>
      <c r="H265" s="38">
        <v>9972255</v>
      </c>
      <c r="I265" s="38">
        <v>10118935</v>
      </c>
      <c r="J265" s="38">
        <v>22716</v>
      </c>
      <c r="K265" s="38">
        <v>25961</v>
      </c>
      <c r="L265" s="38">
        <v>0</v>
      </c>
      <c r="M265" s="38">
        <v>0</v>
      </c>
      <c r="N265" s="38">
        <v>0</v>
      </c>
      <c r="O265" s="38">
        <v>0</v>
      </c>
      <c r="P265" s="38">
        <v>9994971</v>
      </c>
      <c r="Q265" s="38">
        <v>10144896</v>
      </c>
      <c r="R265" s="39">
        <v>1.5</v>
      </c>
      <c r="S265" s="38">
        <v>2444531</v>
      </c>
      <c r="T265" s="38">
        <v>2493422</v>
      </c>
      <c r="U265" s="38">
        <v>7550440</v>
      </c>
      <c r="V265" s="38">
        <v>7826558</v>
      </c>
      <c r="W265" s="38">
        <v>7527724</v>
      </c>
      <c r="X265" s="38">
        <v>7625513</v>
      </c>
      <c r="Y265" s="38">
        <v>22716</v>
      </c>
      <c r="Z265" s="38">
        <v>201045</v>
      </c>
      <c r="AA265" s="38">
        <v>1510</v>
      </c>
      <c r="AB265" s="38">
        <v>1520</v>
      </c>
      <c r="AC265" s="39">
        <v>0.66</v>
      </c>
      <c r="AD265" s="38">
        <v>0</v>
      </c>
      <c r="AE265" s="38">
        <v>0</v>
      </c>
      <c r="AF265" s="38">
        <v>1040000</v>
      </c>
      <c r="AG265" s="38">
        <v>1290000</v>
      </c>
      <c r="AH265" s="38">
        <v>725000</v>
      </c>
      <c r="AI265" s="38">
        <v>700000</v>
      </c>
      <c r="AJ265" s="39">
        <v>2.91</v>
      </c>
      <c r="AK265" s="39">
        <v>2.69</v>
      </c>
    </row>
    <row r="266" spans="1:37" x14ac:dyDescent="0.3">
      <c r="A266" t="s">
        <v>555</v>
      </c>
      <c r="B266" t="s">
        <v>1684</v>
      </c>
      <c r="C266" s="37" t="s">
        <v>555</v>
      </c>
      <c r="D266" s="37" t="s">
        <v>554</v>
      </c>
      <c r="E266" s="38">
        <v>18800000</v>
      </c>
      <c r="F266" s="38">
        <v>19000000</v>
      </c>
      <c r="G266" s="39">
        <v>1.06</v>
      </c>
      <c r="H266" s="38">
        <v>5473489</v>
      </c>
      <c r="I266" s="38">
        <v>5473489</v>
      </c>
      <c r="J266" s="38">
        <v>75000</v>
      </c>
      <c r="K266" s="38">
        <v>75000</v>
      </c>
      <c r="L266" s="38">
        <v>0</v>
      </c>
      <c r="M266" s="38">
        <v>0</v>
      </c>
      <c r="N266" s="38">
        <v>0</v>
      </c>
      <c r="O266" s="38">
        <v>0</v>
      </c>
      <c r="P266" s="38">
        <v>5548489</v>
      </c>
      <c r="Q266" s="38">
        <v>5548489</v>
      </c>
      <c r="R266" s="39">
        <v>0</v>
      </c>
      <c r="S266" s="38">
        <v>0</v>
      </c>
      <c r="T266" s="38">
        <v>0</v>
      </c>
      <c r="U266" s="38">
        <v>5731416</v>
      </c>
      <c r="V266" s="38">
        <v>5689574</v>
      </c>
      <c r="W266" s="38">
        <v>5473489</v>
      </c>
      <c r="X266" s="38">
        <v>5473489</v>
      </c>
      <c r="Y266" s="38">
        <v>257927</v>
      </c>
      <c r="Z266" s="38">
        <v>216085</v>
      </c>
      <c r="AA266" s="38">
        <v>810</v>
      </c>
      <c r="AB266" s="38">
        <v>800</v>
      </c>
      <c r="AC266" s="39">
        <v>-1.23</v>
      </c>
      <c r="AD266" s="38">
        <v>2808317</v>
      </c>
      <c r="AE266" s="38">
        <v>2600000</v>
      </c>
      <c r="AF266" s="38">
        <v>840000</v>
      </c>
      <c r="AG266" s="38">
        <v>950000</v>
      </c>
      <c r="AH266" s="38">
        <v>752000</v>
      </c>
      <c r="AI266" s="38">
        <v>760000</v>
      </c>
      <c r="AJ266" s="39">
        <v>4</v>
      </c>
      <c r="AK266" s="39">
        <v>4</v>
      </c>
    </row>
    <row r="267" spans="1:37" x14ac:dyDescent="0.3">
      <c r="A267" t="s">
        <v>2120</v>
      </c>
      <c r="B267" t="s">
        <v>2121</v>
      </c>
      <c r="C267" s="37" t="s">
        <v>2120</v>
      </c>
      <c r="D267" s="37" t="s">
        <v>2176</v>
      </c>
      <c r="E267" s="38">
        <v>18510847</v>
      </c>
      <c r="F267" s="38">
        <v>18785271</v>
      </c>
      <c r="G267" s="39">
        <v>1.48</v>
      </c>
      <c r="H267" s="38">
        <v>4781849</v>
      </c>
      <c r="I267" s="38">
        <v>4829667</v>
      </c>
      <c r="J267" s="38">
        <v>0</v>
      </c>
      <c r="K267" s="38">
        <v>0</v>
      </c>
      <c r="L267" s="38">
        <v>0</v>
      </c>
      <c r="M267" s="38">
        <v>0</v>
      </c>
      <c r="N267" s="38">
        <v>0</v>
      </c>
      <c r="O267" s="38">
        <v>0</v>
      </c>
      <c r="P267" s="38">
        <v>4781849</v>
      </c>
      <c r="Q267" s="38">
        <v>4829667</v>
      </c>
      <c r="R267" s="39">
        <v>1</v>
      </c>
      <c r="S267" s="38">
        <v>37270</v>
      </c>
      <c r="T267" s="38">
        <v>86198</v>
      </c>
      <c r="U267" s="38">
        <v>4753459</v>
      </c>
      <c r="V267" s="38">
        <v>4821487</v>
      </c>
      <c r="W267" s="38">
        <v>4744579</v>
      </c>
      <c r="X267" s="38">
        <v>4743469</v>
      </c>
      <c r="Y267" s="38">
        <v>8880</v>
      </c>
      <c r="Z267" s="38">
        <v>78018</v>
      </c>
      <c r="AA267" s="38">
        <v>792</v>
      </c>
      <c r="AB267" s="38">
        <v>770</v>
      </c>
      <c r="AC267" s="39">
        <v>-2.7800000000000002</v>
      </c>
      <c r="AD267" s="38">
        <v>6413492</v>
      </c>
      <c r="AE267" s="38">
        <v>7663492</v>
      </c>
      <c r="AF267" s="38">
        <v>705625</v>
      </c>
      <c r="AG267" s="38">
        <v>691772</v>
      </c>
      <c r="AH267" s="38">
        <v>2890044</v>
      </c>
      <c r="AI267" s="38">
        <v>1640044</v>
      </c>
      <c r="AJ267" s="39">
        <v>15.610000000000001</v>
      </c>
      <c r="AK267" s="39">
        <v>8.73</v>
      </c>
    </row>
    <row r="268" spans="1:37" x14ac:dyDescent="0.3">
      <c r="A268" t="s">
        <v>587</v>
      </c>
      <c r="B268" t="s">
        <v>1686</v>
      </c>
      <c r="C268" s="37" t="s">
        <v>587</v>
      </c>
      <c r="D268" s="37" t="s">
        <v>586</v>
      </c>
      <c r="E268" s="38">
        <v>79281428</v>
      </c>
      <c r="F268" s="38">
        <v>82486118</v>
      </c>
      <c r="G268" s="39">
        <v>4.04</v>
      </c>
      <c r="H268" s="38">
        <v>64780719</v>
      </c>
      <c r="I268" s="38">
        <v>66104265</v>
      </c>
      <c r="J268" s="38">
        <v>0</v>
      </c>
      <c r="K268" s="38">
        <v>0</v>
      </c>
      <c r="L268" s="38">
        <v>0</v>
      </c>
      <c r="M268" s="38">
        <v>0</v>
      </c>
      <c r="N268" s="38">
        <v>0</v>
      </c>
      <c r="O268" s="38">
        <v>0</v>
      </c>
      <c r="P268" s="38">
        <v>64780719</v>
      </c>
      <c r="Q268" s="38">
        <v>66104265</v>
      </c>
      <c r="R268" s="39">
        <v>2.04</v>
      </c>
      <c r="S268" s="38">
        <v>588131</v>
      </c>
      <c r="T268" s="38">
        <v>565133</v>
      </c>
      <c r="U268" s="38">
        <v>64192588</v>
      </c>
      <c r="V268" s="38">
        <v>65539132</v>
      </c>
      <c r="W268" s="38">
        <v>64192588</v>
      </c>
      <c r="X268" s="38">
        <v>65539132</v>
      </c>
      <c r="Y268" s="38">
        <v>0</v>
      </c>
      <c r="Z268" s="38">
        <v>0</v>
      </c>
      <c r="AA268" s="38">
        <v>3141</v>
      </c>
      <c r="AB268" s="38">
        <v>3164</v>
      </c>
      <c r="AC268" s="39">
        <v>0.73</v>
      </c>
      <c r="AD268" s="38">
        <v>8091205</v>
      </c>
      <c r="AE268" s="38">
        <v>5016205</v>
      </c>
      <c r="AF268" s="38">
        <v>951223</v>
      </c>
      <c r="AG268" s="38">
        <v>950000</v>
      </c>
      <c r="AH268" s="38">
        <v>3170675</v>
      </c>
      <c r="AI268" s="38">
        <v>3000000</v>
      </c>
      <c r="AJ268" s="39">
        <v>4</v>
      </c>
      <c r="AK268" s="39">
        <v>3.64</v>
      </c>
    </row>
    <row r="269" spans="1:37" x14ac:dyDescent="0.3">
      <c r="A269" t="s">
        <v>591</v>
      </c>
      <c r="B269" t="s">
        <v>1687</v>
      </c>
      <c r="C269" s="37" t="s">
        <v>591</v>
      </c>
      <c r="D269" s="37" t="s">
        <v>590</v>
      </c>
      <c r="E269" s="38">
        <v>184960572</v>
      </c>
      <c r="F269" s="38">
        <v>189934158</v>
      </c>
      <c r="G269" s="39">
        <v>2.69</v>
      </c>
      <c r="H269" s="38">
        <v>74141076</v>
      </c>
      <c r="I269" s="38">
        <v>75609069</v>
      </c>
      <c r="J269" s="38">
        <v>0</v>
      </c>
      <c r="K269" s="38">
        <v>0</v>
      </c>
      <c r="L269" s="38">
        <v>0</v>
      </c>
      <c r="M269" s="38">
        <v>0</v>
      </c>
      <c r="N269" s="38">
        <v>0</v>
      </c>
      <c r="O269" s="38">
        <v>0</v>
      </c>
      <c r="P269" s="38">
        <v>74141076</v>
      </c>
      <c r="Q269" s="38">
        <v>75609069</v>
      </c>
      <c r="R269" s="39">
        <v>1.98</v>
      </c>
      <c r="S269" s="38">
        <v>1313701</v>
      </c>
      <c r="T269" s="38">
        <v>813701</v>
      </c>
      <c r="U269" s="38">
        <v>72857600</v>
      </c>
      <c r="V269" s="38">
        <v>74826580</v>
      </c>
      <c r="W269" s="38">
        <v>72827375</v>
      </c>
      <c r="X269" s="38">
        <v>74795368</v>
      </c>
      <c r="Y269" s="38">
        <v>30225</v>
      </c>
      <c r="Z269" s="38">
        <v>31212</v>
      </c>
      <c r="AA269" s="38">
        <v>7593</v>
      </c>
      <c r="AB269" s="38">
        <v>8093</v>
      </c>
      <c r="AC269" s="39">
        <v>6.59</v>
      </c>
      <c r="AD269" s="38">
        <v>9992697</v>
      </c>
      <c r="AE269" s="38">
        <v>4515277</v>
      </c>
      <c r="AF269" s="38">
        <v>2965202</v>
      </c>
      <c r="AG269" s="38">
        <v>0</v>
      </c>
      <c r="AH269" s="38">
        <v>1901896</v>
      </c>
      <c r="AI269" s="38">
        <v>579317</v>
      </c>
      <c r="AJ269" s="39">
        <v>1.03</v>
      </c>
      <c r="AK269" s="39">
        <v>0.31</v>
      </c>
    </row>
    <row r="270" spans="1:37" x14ac:dyDescent="0.3">
      <c r="A270" t="s">
        <v>655</v>
      </c>
      <c r="B270" t="s">
        <v>1688</v>
      </c>
      <c r="C270" s="37" t="s">
        <v>655</v>
      </c>
      <c r="D270" s="37" t="s">
        <v>654</v>
      </c>
      <c r="E270" s="38">
        <v>169680640</v>
      </c>
      <c r="F270" s="38">
        <v>175425636</v>
      </c>
      <c r="G270" s="39">
        <v>3.39</v>
      </c>
      <c r="H270" s="38">
        <v>120792495</v>
      </c>
      <c r="I270" s="38">
        <v>120792495</v>
      </c>
      <c r="J270" s="38">
        <v>0</v>
      </c>
      <c r="K270" s="38">
        <v>0</v>
      </c>
      <c r="L270" s="38">
        <v>0</v>
      </c>
      <c r="M270" s="38">
        <v>0</v>
      </c>
      <c r="N270" s="38">
        <v>0</v>
      </c>
      <c r="O270" s="38">
        <v>0</v>
      </c>
      <c r="P270" s="38">
        <v>120792495</v>
      </c>
      <c r="Q270" s="38">
        <v>120792495</v>
      </c>
      <c r="R270" s="39">
        <v>0</v>
      </c>
      <c r="S270" s="38">
        <v>0</v>
      </c>
      <c r="T270" s="38">
        <v>0</v>
      </c>
      <c r="U270" s="38">
        <v>122788370</v>
      </c>
      <c r="V270" s="38">
        <v>125835199</v>
      </c>
      <c r="W270" s="38">
        <v>120792495</v>
      </c>
      <c r="X270" s="38">
        <v>120792495</v>
      </c>
      <c r="Y270" s="38">
        <v>1995875</v>
      </c>
      <c r="Z270" s="38">
        <v>5042704</v>
      </c>
      <c r="AA270" s="38">
        <v>6646</v>
      </c>
      <c r="AB270" s="38">
        <v>6733</v>
      </c>
      <c r="AC270" s="39">
        <v>1.31</v>
      </c>
      <c r="AD270" s="38">
        <v>15967740</v>
      </c>
      <c r="AE270" s="38">
        <v>15967740</v>
      </c>
      <c r="AF270" s="38">
        <v>2567304</v>
      </c>
      <c r="AG270" s="38">
        <v>4829938</v>
      </c>
      <c r="AH270" s="38">
        <v>6327915</v>
      </c>
      <c r="AI270" s="38">
        <v>3933585</v>
      </c>
      <c r="AJ270" s="39">
        <v>3.73</v>
      </c>
      <c r="AK270" s="39">
        <v>2.2400000000000002</v>
      </c>
    </row>
    <row r="271" spans="1:37" x14ac:dyDescent="0.3">
      <c r="A271" t="s">
        <v>569</v>
      </c>
      <c r="B271" t="s">
        <v>1689</v>
      </c>
      <c r="C271" s="37" t="s">
        <v>569</v>
      </c>
      <c r="D271" s="37" t="s">
        <v>568</v>
      </c>
      <c r="E271" s="38">
        <v>191128156</v>
      </c>
      <c r="F271" s="38">
        <v>192852723</v>
      </c>
      <c r="G271" s="39">
        <v>0.9</v>
      </c>
      <c r="H271" s="38">
        <v>133524944</v>
      </c>
      <c r="I271" s="38">
        <v>136362701</v>
      </c>
      <c r="J271" s="38">
        <v>0</v>
      </c>
      <c r="K271" s="38">
        <v>0</v>
      </c>
      <c r="L271" s="38">
        <v>0</v>
      </c>
      <c r="M271" s="38">
        <v>0</v>
      </c>
      <c r="N271" s="38">
        <v>0</v>
      </c>
      <c r="O271" s="38">
        <v>0</v>
      </c>
      <c r="P271" s="38">
        <v>133524944</v>
      </c>
      <c r="Q271" s="38">
        <v>136362701</v>
      </c>
      <c r="R271" s="39">
        <v>2.13</v>
      </c>
      <c r="S271" s="38">
        <v>3844049</v>
      </c>
      <c r="T271" s="38">
        <v>3640990</v>
      </c>
      <c r="U271" s="38">
        <v>129680895</v>
      </c>
      <c r="V271" s="38">
        <v>132721711</v>
      </c>
      <c r="W271" s="38">
        <v>129680895</v>
      </c>
      <c r="X271" s="38">
        <v>132721711</v>
      </c>
      <c r="Y271" s="38">
        <v>0</v>
      </c>
      <c r="Z271" s="38">
        <v>0</v>
      </c>
      <c r="AA271" s="38">
        <v>7040</v>
      </c>
      <c r="AB271" s="38">
        <v>6902</v>
      </c>
      <c r="AC271" s="39">
        <v>-1.96</v>
      </c>
      <c r="AD271" s="38">
        <v>20722703</v>
      </c>
      <c r="AE271" s="38">
        <v>16643171</v>
      </c>
      <c r="AF271" s="38">
        <v>17602990</v>
      </c>
      <c r="AG271" s="38">
        <v>15607748</v>
      </c>
      <c r="AH271" s="38">
        <v>10163689</v>
      </c>
      <c r="AI271" s="38">
        <v>7657413</v>
      </c>
      <c r="AJ271" s="39">
        <v>5.32</v>
      </c>
      <c r="AK271" s="39">
        <v>3.97</v>
      </c>
    </row>
    <row r="272" spans="1:37" x14ac:dyDescent="0.3">
      <c r="A272" t="s">
        <v>627</v>
      </c>
      <c r="B272" t="s">
        <v>1690</v>
      </c>
      <c r="C272" s="37" t="s">
        <v>627</v>
      </c>
      <c r="D272" s="37" t="s">
        <v>626</v>
      </c>
      <c r="E272" s="38">
        <v>52291099</v>
      </c>
      <c r="F272" s="38">
        <v>53303507</v>
      </c>
      <c r="G272" s="39">
        <v>1.94</v>
      </c>
      <c r="H272" s="38">
        <v>35867458</v>
      </c>
      <c r="I272" s="38">
        <v>36495138</v>
      </c>
      <c r="J272" s="38">
        <v>0</v>
      </c>
      <c r="K272" s="38">
        <v>0</v>
      </c>
      <c r="L272" s="38">
        <v>0</v>
      </c>
      <c r="M272" s="38">
        <v>0</v>
      </c>
      <c r="N272" s="38">
        <v>0</v>
      </c>
      <c r="O272" s="38">
        <v>0</v>
      </c>
      <c r="P272" s="38">
        <v>35867458</v>
      </c>
      <c r="Q272" s="38">
        <v>36495138</v>
      </c>
      <c r="R272" s="39">
        <v>1.75</v>
      </c>
      <c r="S272" s="38">
        <v>195000</v>
      </c>
      <c r="T272" s="38">
        <v>2463</v>
      </c>
      <c r="U272" s="38">
        <v>35919743</v>
      </c>
      <c r="V272" s="38">
        <v>36500238</v>
      </c>
      <c r="W272" s="38">
        <v>35672458</v>
      </c>
      <c r="X272" s="38">
        <v>36492675</v>
      </c>
      <c r="Y272" s="38">
        <v>247285</v>
      </c>
      <c r="Z272" s="38">
        <v>7563</v>
      </c>
      <c r="AA272" s="38">
        <v>2102</v>
      </c>
      <c r="AB272" s="38">
        <v>2085</v>
      </c>
      <c r="AC272" s="39">
        <v>-0.81</v>
      </c>
      <c r="AD272" s="38">
        <v>5260189</v>
      </c>
      <c r="AE272" s="38">
        <v>4800548</v>
      </c>
      <c r="AF272" s="38">
        <v>3441000</v>
      </c>
      <c r="AG272" s="38">
        <v>2500000</v>
      </c>
      <c r="AH272" s="38">
        <v>2090896</v>
      </c>
      <c r="AI272" s="38">
        <v>2100000</v>
      </c>
      <c r="AJ272" s="39">
        <v>4</v>
      </c>
      <c r="AK272" s="39">
        <v>3.94</v>
      </c>
    </row>
    <row r="273" spans="1:37" x14ac:dyDescent="0.3">
      <c r="A273" t="s">
        <v>607</v>
      </c>
      <c r="B273" t="s">
        <v>1691</v>
      </c>
      <c r="C273" s="37" t="s">
        <v>607</v>
      </c>
      <c r="D273" s="37" t="s">
        <v>606</v>
      </c>
      <c r="E273" s="38">
        <v>198758768</v>
      </c>
      <c r="F273" s="38">
        <v>201817794</v>
      </c>
      <c r="G273" s="39">
        <v>1.54</v>
      </c>
      <c r="H273" s="38">
        <v>133280952</v>
      </c>
      <c r="I273" s="38">
        <v>135702305</v>
      </c>
      <c r="J273" s="38">
        <v>0</v>
      </c>
      <c r="K273" s="38">
        <v>0</v>
      </c>
      <c r="L273" s="38">
        <v>0</v>
      </c>
      <c r="M273" s="38">
        <v>0</v>
      </c>
      <c r="N273" s="38">
        <v>0</v>
      </c>
      <c r="O273" s="38">
        <v>0</v>
      </c>
      <c r="P273" s="38">
        <v>133280952</v>
      </c>
      <c r="Q273" s="38">
        <v>135702305</v>
      </c>
      <c r="R273" s="39">
        <v>1.82</v>
      </c>
      <c r="S273" s="38">
        <v>0</v>
      </c>
      <c r="T273" s="38">
        <v>253670</v>
      </c>
      <c r="U273" s="38">
        <v>133280952</v>
      </c>
      <c r="V273" s="38">
        <v>135448635</v>
      </c>
      <c r="W273" s="38">
        <v>133280952</v>
      </c>
      <c r="X273" s="38">
        <v>135448635</v>
      </c>
      <c r="Y273" s="38">
        <v>0</v>
      </c>
      <c r="Z273" s="38">
        <v>0</v>
      </c>
      <c r="AA273" s="38">
        <v>7363</v>
      </c>
      <c r="AB273" s="38">
        <v>7258</v>
      </c>
      <c r="AC273" s="39">
        <v>-1.43</v>
      </c>
      <c r="AD273" s="38">
        <v>36239050</v>
      </c>
      <c r="AE273" s="38">
        <v>33153114</v>
      </c>
      <c r="AF273" s="38">
        <v>8434826</v>
      </c>
      <c r="AG273" s="38">
        <v>8307646</v>
      </c>
      <c r="AH273" s="38">
        <v>7872640</v>
      </c>
      <c r="AI273" s="38">
        <v>8072711</v>
      </c>
      <c r="AJ273" s="39">
        <v>3.96</v>
      </c>
      <c r="AK273" s="39">
        <v>4</v>
      </c>
    </row>
    <row r="274" spans="1:37" x14ac:dyDescent="0.3">
      <c r="A274" t="s">
        <v>649</v>
      </c>
      <c r="B274" t="s">
        <v>1692</v>
      </c>
      <c r="C274" s="37" t="s">
        <v>649</v>
      </c>
      <c r="D274" s="37" t="s">
        <v>648</v>
      </c>
      <c r="E274" s="38">
        <v>62637930</v>
      </c>
      <c r="F274" s="38">
        <v>63637843</v>
      </c>
      <c r="G274" s="39">
        <v>1.6</v>
      </c>
      <c r="H274" s="38">
        <v>48180522</v>
      </c>
      <c r="I274" s="38">
        <v>49278482</v>
      </c>
      <c r="J274" s="38">
        <v>0</v>
      </c>
      <c r="K274" s="38">
        <v>0</v>
      </c>
      <c r="L274" s="38">
        <v>0</v>
      </c>
      <c r="M274" s="38">
        <v>0</v>
      </c>
      <c r="N274" s="38">
        <v>0</v>
      </c>
      <c r="O274" s="38">
        <v>0</v>
      </c>
      <c r="P274" s="38">
        <v>48180522</v>
      </c>
      <c r="Q274" s="38">
        <v>49278482</v>
      </c>
      <c r="R274" s="39">
        <v>2.2800000000000002</v>
      </c>
      <c r="S274" s="38">
        <v>340050</v>
      </c>
      <c r="T274" s="38">
        <v>602558</v>
      </c>
      <c r="U274" s="38">
        <v>47840472</v>
      </c>
      <c r="V274" s="38">
        <v>48675924</v>
      </c>
      <c r="W274" s="38">
        <v>47840472</v>
      </c>
      <c r="X274" s="38">
        <v>48675924</v>
      </c>
      <c r="Y274" s="38">
        <v>0</v>
      </c>
      <c r="Z274" s="38">
        <v>0</v>
      </c>
      <c r="AA274" s="38">
        <v>2360</v>
      </c>
      <c r="AB274" s="38">
        <v>2341</v>
      </c>
      <c r="AC274" s="39">
        <v>-0.81</v>
      </c>
      <c r="AD274" s="38">
        <v>2002096</v>
      </c>
      <c r="AE274" s="38">
        <v>2599272</v>
      </c>
      <c r="AF274" s="38">
        <v>711728</v>
      </c>
      <c r="AG274" s="38">
        <v>711728</v>
      </c>
      <c r="AH274" s="38">
        <v>2505517</v>
      </c>
      <c r="AI274" s="38">
        <v>2545514</v>
      </c>
      <c r="AJ274" s="39">
        <v>4</v>
      </c>
      <c r="AK274" s="39">
        <v>4</v>
      </c>
    </row>
    <row r="275" spans="1:37" x14ac:dyDescent="0.3">
      <c r="A275" t="s">
        <v>561</v>
      </c>
      <c r="B275" t="s">
        <v>1693</v>
      </c>
      <c r="C275" s="37" t="s">
        <v>561</v>
      </c>
      <c r="D275" s="37" t="s">
        <v>560</v>
      </c>
      <c r="E275" s="38">
        <v>33246182</v>
      </c>
      <c r="F275" s="38">
        <v>33582394</v>
      </c>
      <c r="G275" s="39">
        <v>1.01</v>
      </c>
      <c r="H275" s="38">
        <v>23550746</v>
      </c>
      <c r="I275" s="38">
        <v>24085348</v>
      </c>
      <c r="J275" s="38">
        <v>0</v>
      </c>
      <c r="K275" s="38">
        <v>0</v>
      </c>
      <c r="L275" s="38">
        <v>0</v>
      </c>
      <c r="M275" s="38">
        <v>0</v>
      </c>
      <c r="N275" s="38">
        <v>0</v>
      </c>
      <c r="O275" s="38">
        <v>0</v>
      </c>
      <c r="P275" s="38">
        <v>23550746</v>
      </c>
      <c r="Q275" s="38">
        <v>24085348</v>
      </c>
      <c r="R275" s="39">
        <v>2.27</v>
      </c>
      <c r="S275" s="38">
        <v>66168</v>
      </c>
      <c r="T275" s="38">
        <v>185733</v>
      </c>
      <c r="U275" s="38">
        <v>23486695</v>
      </c>
      <c r="V275" s="38">
        <v>23912778</v>
      </c>
      <c r="W275" s="38">
        <v>23484578</v>
      </c>
      <c r="X275" s="38">
        <v>23899615</v>
      </c>
      <c r="Y275" s="38">
        <v>2117</v>
      </c>
      <c r="Z275" s="38">
        <v>13163</v>
      </c>
      <c r="AA275" s="38">
        <v>1050</v>
      </c>
      <c r="AB275" s="38">
        <v>1024</v>
      </c>
      <c r="AC275" s="39">
        <v>-2.48</v>
      </c>
      <c r="AD275" s="38">
        <v>4631509</v>
      </c>
      <c r="AE275" s="38">
        <v>5396509</v>
      </c>
      <c r="AF275" s="38">
        <v>3794265</v>
      </c>
      <c r="AG275" s="38">
        <v>3646783</v>
      </c>
      <c r="AH275" s="38">
        <v>2547624</v>
      </c>
      <c r="AI275" s="38">
        <v>1343296</v>
      </c>
      <c r="AJ275" s="39">
        <v>7.66</v>
      </c>
      <c r="AK275" s="39">
        <v>4</v>
      </c>
    </row>
    <row r="276" spans="1:37" x14ac:dyDescent="0.3">
      <c r="A276" t="s">
        <v>645</v>
      </c>
      <c r="B276" t="s">
        <v>1694</v>
      </c>
      <c r="C276" s="37" t="s">
        <v>645</v>
      </c>
      <c r="D276" s="37" t="s">
        <v>644</v>
      </c>
      <c r="E276" s="38">
        <v>92802978</v>
      </c>
      <c r="F276" s="38">
        <v>92728197</v>
      </c>
      <c r="G276" s="39">
        <v>-0.08</v>
      </c>
      <c r="H276" s="38">
        <v>22689410</v>
      </c>
      <c r="I276" s="38">
        <v>21884707</v>
      </c>
      <c r="J276" s="38">
        <v>0</v>
      </c>
      <c r="K276" s="38">
        <v>0</v>
      </c>
      <c r="L276" s="38">
        <v>0</v>
      </c>
      <c r="M276" s="38">
        <v>0</v>
      </c>
      <c r="N276" s="38">
        <v>0</v>
      </c>
      <c r="O276" s="38">
        <v>0</v>
      </c>
      <c r="P276" s="38">
        <v>22689410</v>
      </c>
      <c r="Q276" s="38">
        <v>21884707</v>
      </c>
      <c r="R276" s="39">
        <v>-3.5500000000000003</v>
      </c>
      <c r="S276" s="38">
        <v>0</v>
      </c>
      <c r="T276" s="38">
        <v>0</v>
      </c>
      <c r="U276" s="38">
        <v>23009435</v>
      </c>
      <c r="V276" s="38">
        <v>23398799</v>
      </c>
      <c r="W276" s="38">
        <v>22689410</v>
      </c>
      <c r="X276" s="38">
        <v>21884707</v>
      </c>
      <c r="Y276" s="38">
        <v>320025</v>
      </c>
      <c r="Z276" s="38">
        <v>1514092</v>
      </c>
      <c r="AA276" s="38">
        <v>3256</v>
      </c>
      <c r="AB276" s="38">
        <v>3417</v>
      </c>
      <c r="AC276" s="39">
        <v>4.9400000000000004</v>
      </c>
      <c r="AD276" s="38">
        <v>13613274</v>
      </c>
      <c r="AE276" s="38">
        <v>12085274</v>
      </c>
      <c r="AF276" s="38">
        <v>2900000</v>
      </c>
      <c r="AG276" s="38">
        <v>1500000</v>
      </c>
      <c r="AH276" s="38">
        <v>3657704</v>
      </c>
      <c r="AI276" s="38">
        <v>3700000</v>
      </c>
      <c r="AJ276" s="39">
        <v>3.94</v>
      </c>
      <c r="AK276" s="39">
        <v>3.99</v>
      </c>
    </row>
    <row r="277" spans="1:37" x14ac:dyDescent="0.3">
      <c r="A277" t="s">
        <v>583</v>
      </c>
      <c r="B277" t="s">
        <v>1695</v>
      </c>
      <c r="C277" s="37" t="s">
        <v>583</v>
      </c>
      <c r="D277" s="37" t="s">
        <v>582</v>
      </c>
      <c r="E277" s="38">
        <v>162358708</v>
      </c>
      <c r="F277" s="38">
        <v>167132054</v>
      </c>
      <c r="G277" s="39">
        <v>2.94</v>
      </c>
      <c r="H277" s="38">
        <v>87784865</v>
      </c>
      <c r="I277" s="38">
        <v>87705765</v>
      </c>
      <c r="J277" s="38">
        <v>0</v>
      </c>
      <c r="K277" s="38">
        <v>0</v>
      </c>
      <c r="L277" s="38">
        <v>0</v>
      </c>
      <c r="M277" s="38">
        <v>0</v>
      </c>
      <c r="N277" s="38">
        <v>0</v>
      </c>
      <c r="O277" s="38">
        <v>0</v>
      </c>
      <c r="P277" s="38">
        <v>87784865</v>
      </c>
      <c r="Q277" s="38">
        <v>87705765</v>
      </c>
      <c r="R277" s="39">
        <v>-0.09</v>
      </c>
      <c r="S277" s="38">
        <v>1672719</v>
      </c>
      <c r="T277" s="38">
        <v>1425708</v>
      </c>
      <c r="U277" s="38">
        <v>87292999</v>
      </c>
      <c r="V277" s="38">
        <v>87684415</v>
      </c>
      <c r="W277" s="38">
        <v>86112146</v>
      </c>
      <c r="X277" s="38">
        <v>86280057</v>
      </c>
      <c r="Y277" s="38">
        <v>1180853</v>
      </c>
      <c r="Z277" s="38">
        <v>1404358</v>
      </c>
      <c r="AA277" s="38">
        <v>6883</v>
      </c>
      <c r="AB277" s="38">
        <v>7040</v>
      </c>
      <c r="AC277" s="39">
        <v>2.2800000000000002</v>
      </c>
      <c r="AD277" s="38">
        <v>34440022</v>
      </c>
      <c r="AE277" s="38">
        <v>38400000</v>
      </c>
      <c r="AF277" s="38">
        <v>9000000</v>
      </c>
      <c r="AG277" s="38">
        <v>8000000</v>
      </c>
      <c r="AH277" s="38">
        <v>9812194</v>
      </c>
      <c r="AI277" s="38">
        <v>6685282</v>
      </c>
      <c r="AJ277" s="39">
        <v>6.04</v>
      </c>
      <c r="AK277" s="39">
        <v>4</v>
      </c>
    </row>
    <row r="278" spans="1:37" x14ac:dyDescent="0.3">
      <c r="A278" t="s">
        <v>559</v>
      </c>
      <c r="B278" t="s">
        <v>1696</v>
      </c>
      <c r="C278" s="37" t="s">
        <v>559</v>
      </c>
      <c r="D278" s="37" t="s">
        <v>558</v>
      </c>
      <c r="E278" s="38">
        <v>121993915</v>
      </c>
      <c r="F278" s="38">
        <v>124433793</v>
      </c>
      <c r="G278" s="39">
        <v>2</v>
      </c>
      <c r="H278" s="38">
        <v>90651731</v>
      </c>
      <c r="I278" s="38">
        <v>91911950</v>
      </c>
      <c r="J278" s="38">
        <v>0</v>
      </c>
      <c r="K278" s="38">
        <v>0</v>
      </c>
      <c r="L278" s="38">
        <v>0</v>
      </c>
      <c r="M278" s="38">
        <v>0</v>
      </c>
      <c r="N278" s="38">
        <v>0</v>
      </c>
      <c r="O278" s="38">
        <v>0</v>
      </c>
      <c r="P278" s="38">
        <v>90651731</v>
      </c>
      <c r="Q278" s="38">
        <v>91911950</v>
      </c>
      <c r="R278" s="39">
        <v>1.3900000000000001</v>
      </c>
      <c r="S278" s="38">
        <v>1911341</v>
      </c>
      <c r="T278" s="38">
        <v>1667829</v>
      </c>
      <c r="U278" s="38">
        <v>88740390</v>
      </c>
      <c r="V278" s="38">
        <v>90244121</v>
      </c>
      <c r="W278" s="38">
        <v>88740390</v>
      </c>
      <c r="X278" s="38">
        <v>90244121</v>
      </c>
      <c r="Y278" s="38">
        <v>0</v>
      </c>
      <c r="Z278" s="38">
        <v>0</v>
      </c>
      <c r="AA278" s="38">
        <v>4798</v>
      </c>
      <c r="AB278" s="38">
        <v>4785</v>
      </c>
      <c r="AC278" s="39">
        <v>-0.27</v>
      </c>
      <c r="AD278" s="38">
        <v>13850542</v>
      </c>
      <c r="AE278" s="38">
        <v>13525175</v>
      </c>
      <c r="AF278" s="38">
        <v>2523954</v>
      </c>
      <c r="AG278" s="38">
        <v>3108622</v>
      </c>
      <c r="AH278" s="38">
        <v>3843264</v>
      </c>
      <c r="AI278" s="38">
        <v>4040183</v>
      </c>
      <c r="AJ278" s="39">
        <v>3.15</v>
      </c>
      <c r="AK278" s="39">
        <v>3.25</v>
      </c>
    </row>
    <row r="279" spans="1:37" x14ac:dyDescent="0.3">
      <c r="A279" t="s">
        <v>633</v>
      </c>
      <c r="B279" t="s">
        <v>1697</v>
      </c>
      <c r="C279" s="37" t="s">
        <v>633</v>
      </c>
      <c r="D279" s="37" t="s">
        <v>632</v>
      </c>
      <c r="E279" s="38">
        <v>142237190</v>
      </c>
      <c r="F279" s="38">
        <v>144399509</v>
      </c>
      <c r="G279" s="39">
        <v>1.52</v>
      </c>
      <c r="H279" s="38">
        <v>117010822</v>
      </c>
      <c r="I279" s="38">
        <v>118831706</v>
      </c>
      <c r="J279" s="38">
        <v>0</v>
      </c>
      <c r="K279" s="38">
        <v>0</v>
      </c>
      <c r="L279" s="38">
        <v>0</v>
      </c>
      <c r="M279" s="38">
        <v>0</v>
      </c>
      <c r="N279" s="38">
        <v>0</v>
      </c>
      <c r="O279" s="38">
        <v>0</v>
      </c>
      <c r="P279" s="38">
        <v>117010822</v>
      </c>
      <c r="Q279" s="38">
        <v>118831706</v>
      </c>
      <c r="R279" s="39">
        <v>1.56</v>
      </c>
      <c r="S279" s="38">
        <v>2249475</v>
      </c>
      <c r="T279" s="38">
        <v>2107939</v>
      </c>
      <c r="U279" s="38">
        <v>114761347</v>
      </c>
      <c r="V279" s="38">
        <v>116723767</v>
      </c>
      <c r="W279" s="38">
        <v>114761347</v>
      </c>
      <c r="X279" s="38">
        <v>116723767</v>
      </c>
      <c r="Y279" s="38">
        <v>0</v>
      </c>
      <c r="Z279" s="38">
        <v>0</v>
      </c>
      <c r="AA279" s="38">
        <v>5630</v>
      </c>
      <c r="AB279" s="38">
        <v>5600</v>
      </c>
      <c r="AC279" s="39">
        <v>-0.53</v>
      </c>
      <c r="AD279" s="38">
        <v>2110554</v>
      </c>
      <c r="AE279" s="38">
        <v>1372414</v>
      </c>
      <c r="AF279" s="38">
        <v>3250000</v>
      </c>
      <c r="AG279" s="38">
        <v>3250000</v>
      </c>
      <c r="AH279" s="38">
        <v>4214846</v>
      </c>
      <c r="AI279" s="38">
        <v>3514846</v>
      </c>
      <c r="AJ279" s="39">
        <v>2.96</v>
      </c>
      <c r="AK279" s="39">
        <v>2.4300000000000002</v>
      </c>
    </row>
    <row r="280" spans="1:37" x14ac:dyDescent="0.3">
      <c r="A280" t="s">
        <v>615</v>
      </c>
      <c r="B280" t="s">
        <v>1698</v>
      </c>
      <c r="C280" s="37" t="s">
        <v>615</v>
      </c>
      <c r="D280" s="37" t="s">
        <v>614</v>
      </c>
      <c r="E280" s="38">
        <v>52505659</v>
      </c>
      <c r="F280" s="38">
        <v>53461648</v>
      </c>
      <c r="G280" s="39">
        <v>1.82</v>
      </c>
      <c r="H280" s="38">
        <v>40816759</v>
      </c>
      <c r="I280" s="38">
        <v>41630700</v>
      </c>
      <c r="J280" s="38">
        <v>0</v>
      </c>
      <c r="K280" s="38">
        <v>0</v>
      </c>
      <c r="L280" s="38">
        <v>0</v>
      </c>
      <c r="M280" s="38">
        <v>0</v>
      </c>
      <c r="N280" s="38">
        <v>0</v>
      </c>
      <c r="O280" s="38">
        <v>0</v>
      </c>
      <c r="P280" s="38">
        <v>40816759</v>
      </c>
      <c r="Q280" s="38">
        <v>41630700</v>
      </c>
      <c r="R280" s="39">
        <v>1.99</v>
      </c>
      <c r="S280" s="38">
        <v>535233</v>
      </c>
      <c r="T280" s="38">
        <v>407311</v>
      </c>
      <c r="U280" s="38">
        <v>40281526</v>
      </c>
      <c r="V280" s="38">
        <v>41331850</v>
      </c>
      <c r="W280" s="38">
        <v>40281526</v>
      </c>
      <c r="X280" s="38">
        <v>41223389</v>
      </c>
      <c r="Y280" s="38">
        <v>0</v>
      </c>
      <c r="Z280" s="38">
        <v>108461</v>
      </c>
      <c r="AA280" s="38">
        <v>1685</v>
      </c>
      <c r="AB280" s="38">
        <v>1700</v>
      </c>
      <c r="AC280" s="39">
        <v>0.89</v>
      </c>
      <c r="AD280" s="38">
        <v>7367590</v>
      </c>
      <c r="AE280" s="38">
        <v>8518613</v>
      </c>
      <c r="AF280" s="38">
        <v>1400000</v>
      </c>
      <c r="AG280" s="38">
        <v>1000000</v>
      </c>
      <c r="AH280" s="38">
        <v>2100226</v>
      </c>
      <c r="AI280" s="38">
        <v>2138465</v>
      </c>
      <c r="AJ280" s="39">
        <v>4</v>
      </c>
      <c r="AK280" s="39">
        <v>4</v>
      </c>
    </row>
    <row r="281" spans="1:37" x14ac:dyDescent="0.3">
      <c r="A281" t="s">
        <v>657</v>
      </c>
      <c r="B281" t="s">
        <v>1699</v>
      </c>
      <c r="C281" s="37" t="s">
        <v>657</v>
      </c>
      <c r="D281" s="37" t="s">
        <v>656</v>
      </c>
      <c r="E281" s="38">
        <v>45811975</v>
      </c>
      <c r="F281" s="38">
        <v>46966691</v>
      </c>
      <c r="G281" s="39">
        <v>2.52</v>
      </c>
      <c r="H281" s="38">
        <v>34100613</v>
      </c>
      <c r="I281" s="38">
        <v>34963678</v>
      </c>
      <c r="J281" s="38">
        <v>0</v>
      </c>
      <c r="K281" s="38">
        <v>0</v>
      </c>
      <c r="L281" s="38">
        <v>0</v>
      </c>
      <c r="M281" s="38">
        <v>0</v>
      </c>
      <c r="N281" s="38">
        <v>0</v>
      </c>
      <c r="O281" s="38">
        <v>0</v>
      </c>
      <c r="P281" s="38">
        <v>34100613</v>
      </c>
      <c r="Q281" s="38">
        <v>34963678</v>
      </c>
      <c r="R281" s="39">
        <v>2.5300000000000002</v>
      </c>
      <c r="S281" s="38">
        <v>550938</v>
      </c>
      <c r="T281" s="38">
        <v>582602</v>
      </c>
      <c r="U281" s="38">
        <v>33549675</v>
      </c>
      <c r="V281" s="38">
        <v>34381076</v>
      </c>
      <c r="W281" s="38">
        <v>33549675</v>
      </c>
      <c r="X281" s="38">
        <v>34381076</v>
      </c>
      <c r="Y281" s="38">
        <v>0</v>
      </c>
      <c r="Z281" s="38">
        <v>0</v>
      </c>
      <c r="AA281" s="38">
        <v>2131</v>
      </c>
      <c r="AB281" s="38">
        <v>2090</v>
      </c>
      <c r="AC281" s="39">
        <v>-1.92</v>
      </c>
      <c r="AD281" s="38">
        <v>6067923</v>
      </c>
      <c r="AE281" s="38">
        <v>6100000</v>
      </c>
      <c r="AF281" s="38">
        <v>1930881</v>
      </c>
      <c r="AG281" s="38">
        <v>1925000</v>
      </c>
      <c r="AH281" s="38">
        <v>1832479</v>
      </c>
      <c r="AI281" s="38">
        <v>1878668</v>
      </c>
      <c r="AJ281" s="39">
        <v>4</v>
      </c>
      <c r="AK281" s="39">
        <v>4</v>
      </c>
    </row>
    <row r="282" spans="1:37" x14ac:dyDescent="0.3">
      <c r="A282" t="s">
        <v>595</v>
      </c>
      <c r="B282" t="s">
        <v>1700</v>
      </c>
      <c r="C282" s="37" t="s">
        <v>595</v>
      </c>
      <c r="D282" s="37" t="s">
        <v>594</v>
      </c>
      <c r="E282" s="38">
        <v>111955771</v>
      </c>
      <c r="F282" s="38">
        <v>113628101</v>
      </c>
      <c r="G282" s="39">
        <v>1.49</v>
      </c>
      <c r="H282" s="38">
        <v>99053905</v>
      </c>
      <c r="I282" s="38">
        <v>100446816</v>
      </c>
      <c r="J282" s="38">
        <v>0</v>
      </c>
      <c r="K282" s="38">
        <v>0</v>
      </c>
      <c r="L282" s="38">
        <v>0</v>
      </c>
      <c r="M282" s="38">
        <v>0</v>
      </c>
      <c r="N282" s="38">
        <v>0</v>
      </c>
      <c r="O282" s="38">
        <v>0</v>
      </c>
      <c r="P282" s="38">
        <v>99053905</v>
      </c>
      <c r="Q282" s="38">
        <v>100446816</v>
      </c>
      <c r="R282" s="39">
        <v>1.41</v>
      </c>
      <c r="S282" s="38">
        <v>3544826</v>
      </c>
      <c r="T282" s="38">
        <v>2964932</v>
      </c>
      <c r="U282" s="38">
        <v>95509079</v>
      </c>
      <c r="V282" s="38">
        <v>97481884</v>
      </c>
      <c r="W282" s="38">
        <v>95509079</v>
      </c>
      <c r="X282" s="38">
        <v>97481884</v>
      </c>
      <c r="Y282" s="38">
        <v>0</v>
      </c>
      <c r="Z282" s="38">
        <v>0</v>
      </c>
      <c r="AA282" s="38">
        <v>3002</v>
      </c>
      <c r="AB282" s="38">
        <v>2992</v>
      </c>
      <c r="AC282" s="39">
        <v>-0.33</v>
      </c>
      <c r="AD282" s="38">
        <v>56109385</v>
      </c>
      <c r="AE282" s="38">
        <v>62509400</v>
      </c>
      <c r="AF282" s="38">
        <v>4294289</v>
      </c>
      <c r="AG282" s="38">
        <v>4300000</v>
      </c>
      <c r="AH282" s="38">
        <v>4366275</v>
      </c>
      <c r="AI282" s="38">
        <v>4431400</v>
      </c>
      <c r="AJ282" s="39">
        <v>3.9</v>
      </c>
      <c r="AK282" s="39">
        <v>3.9</v>
      </c>
    </row>
    <row r="283" spans="1:37" x14ac:dyDescent="0.3">
      <c r="A283" t="s">
        <v>605</v>
      </c>
      <c r="B283" t="s">
        <v>1701</v>
      </c>
      <c r="C283" s="37" t="s">
        <v>605</v>
      </c>
      <c r="D283" s="37" t="s">
        <v>604</v>
      </c>
      <c r="E283" s="38">
        <v>95615672</v>
      </c>
      <c r="F283" s="38">
        <v>98563486</v>
      </c>
      <c r="G283" s="39">
        <v>3.08</v>
      </c>
      <c r="H283" s="38">
        <v>83748426</v>
      </c>
      <c r="I283" s="38">
        <v>85004652</v>
      </c>
      <c r="J283" s="38">
        <v>0</v>
      </c>
      <c r="K283" s="38">
        <v>0</v>
      </c>
      <c r="L283" s="38">
        <v>0</v>
      </c>
      <c r="M283" s="38">
        <v>0</v>
      </c>
      <c r="N283" s="38">
        <v>0</v>
      </c>
      <c r="O283" s="38">
        <v>0</v>
      </c>
      <c r="P283" s="38">
        <v>83748426</v>
      </c>
      <c r="Q283" s="38">
        <v>85004652</v>
      </c>
      <c r="R283" s="39">
        <v>1.5</v>
      </c>
      <c r="S283" s="38">
        <v>0</v>
      </c>
      <c r="T283" s="38">
        <v>1256226</v>
      </c>
      <c r="U283" s="38">
        <v>83748426</v>
      </c>
      <c r="V283" s="38">
        <v>83748426</v>
      </c>
      <c r="W283" s="38">
        <v>83748426</v>
      </c>
      <c r="X283" s="38">
        <v>83748426</v>
      </c>
      <c r="Y283" s="38">
        <v>0</v>
      </c>
      <c r="Z283" s="38">
        <v>0</v>
      </c>
      <c r="AA283" s="38">
        <v>2871</v>
      </c>
      <c r="AB283" s="38">
        <v>2841</v>
      </c>
      <c r="AC283" s="39">
        <v>-1.04</v>
      </c>
      <c r="AD283" s="38">
        <v>1932711</v>
      </c>
      <c r="AE283" s="38">
        <v>1933678</v>
      </c>
      <c r="AF283" s="38">
        <v>0</v>
      </c>
      <c r="AG283" s="38">
        <v>0</v>
      </c>
      <c r="AH283" s="38">
        <v>597425</v>
      </c>
      <c r="AI283" s="38">
        <v>985000</v>
      </c>
      <c r="AJ283" s="39">
        <v>0.62</v>
      </c>
      <c r="AK283" s="39">
        <v>1</v>
      </c>
    </row>
    <row r="284" spans="1:37" x14ac:dyDescent="0.3">
      <c r="A284" t="s">
        <v>575</v>
      </c>
      <c r="B284" t="s">
        <v>1702</v>
      </c>
      <c r="C284" s="37" t="s">
        <v>575</v>
      </c>
      <c r="D284" s="37" t="s">
        <v>574</v>
      </c>
      <c r="E284" s="38">
        <v>83767318</v>
      </c>
      <c r="F284" s="38">
        <v>84787214</v>
      </c>
      <c r="G284" s="39">
        <v>1.22</v>
      </c>
      <c r="H284" s="38">
        <v>53706256</v>
      </c>
      <c r="I284" s="38">
        <v>53705872</v>
      </c>
      <c r="J284" s="38">
        <v>1013263</v>
      </c>
      <c r="K284" s="38">
        <v>1013426</v>
      </c>
      <c r="L284" s="38">
        <v>0</v>
      </c>
      <c r="M284" s="38">
        <v>0</v>
      </c>
      <c r="N284" s="38">
        <v>0</v>
      </c>
      <c r="O284" s="38">
        <v>0</v>
      </c>
      <c r="P284" s="38">
        <v>54719519</v>
      </c>
      <c r="Q284" s="38">
        <v>54719298</v>
      </c>
      <c r="R284" s="39">
        <v>0</v>
      </c>
      <c r="S284" s="38">
        <v>1085238</v>
      </c>
      <c r="T284" s="38">
        <v>1474129</v>
      </c>
      <c r="U284" s="38">
        <v>52894868</v>
      </c>
      <c r="V284" s="38">
        <v>53612984</v>
      </c>
      <c r="W284" s="38">
        <v>52621018</v>
      </c>
      <c r="X284" s="38">
        <v>52231743</v>
      </c>
      <c r="Y284" s="38">
        <v>273850</v>
      </c>
      <c r="Z284" s="38">
        <v>1381241</v>
      </c>
      <c r="AA284" s="38">
        <v>3700</v>
      </c>
      <c r="AB284" s="38">
        <v>3640</v>
      </c>
      <c r="AC284" s="39">
        <v>-1.62</v>
      </c>
      <c r="AD284" s="38">
        <v>829670</v>
      </c>
      <c r="AE284" s="38">
        <v>829670</v>
      </c>
      <c r="AF284" s="38">
        <v>7301085</v>
      </c>
      <c r="AG284" s="38">
        <v>7150000</v>
      </c>
      <c r="AH284" s="38">
        <v>2940277</v>
      </c>
      <c r="AI284" s="38">
        <v>2375431</v>
      </c>
      <c r="AJ284" s="39">
        <v>3.5100000000000002</v>
      </c>
      <c r="AK284" s="39">
        <v>2.8000000000000003</v>
      </c>
    </row>
    <row r="285" spans="1:37" x14ac:dyDescent="0.3">
      <c r="A285" t="s">
        <v>581</v>
      </c>
      <c r="B285" t="s">
        <v>1703</v>
      </c>
      <c r="C285" s="37" t="s">
        <v>581</v>
      </c>
      <c r="D285" s="37" t="s">
        <v>580</v>
      </c>
      <c r="E285" s="38">
        <v>36255700</v>
      </c>
      <c r="F285" s="38">
        <v>36728580</v>
      </c>
      <c r="G285" s="39">
        <v>1.3</v>
      </c>
      <c r="H285" s="38">
        <v>26847495</v>
      </c>
      <c r="I285" s="38">
        <v>27307279</v>
      </c>
      <c r="J285" s="38">
        <v>0</v>
      </c>
      <c r="K285" s="38">
        <v>0</v>
      </c>
      <c r="L285" s="38">
        <v>0</v>
      </c>
      <c r="M285" s="38">
        <v>0</v>
      </c>
      <c r="N285" s="38">
        <v>0</v>
      </c>
      <c r="O285" s="38">
        <v>0</v>
      </c>
      <c r="P285" s="38">
        <v>26847495</v>
      </c>
      <c r="Q285" s="38">
        <v>27307279</v>
      </c>
      <c r="R285" s="39">
        <v>1.71</v>
      </c>
      <c r="S285" s="38">
        <v>844869</v>
      </c>
      <c r="T285" s="38">
        <v>844977</v>
      </c>
      <c r="U285" s="38">
        <v>26004328</v>
      </c>
      <c r="V285" s="38">
        <v>26462302</v>
      </c>
      <c r="W285" s="38">
        <v>26002626</v>
      </c>
      <c r="X285" s="38">
        <v>26462302</v>
      </c>
      <c r="Y285" s="38">
        <v>1702</v>
      </c>
      <c r="Z285" s="38">
        <v>0</v>
      </c>
      <c r="AA285" s="38">
        <v>2045</v>
      </c>
      <c r="AB285" s="38">
        <v>2060</v>
      </c>
      <c r="AC285" s="39">
        <v>0.73</v>
      </c>
      <c r="AD285" s="38">
        <v>3893039</v>
      </c>
      <c r="AE285" s="38">
        <v>3900000</v>
      </c>
      <c r="AF285" s="38">
        <v>1265000</v>
      </c>
      <c r="AG285" s="38">
        <v>1265000</v>
      </c>
      <c r="AH285" s="38">
        <v>1226278</v>
      </c>
      <c r="AI285" s="38">
        <v>1250000</v>
      </c>
      <c r="AJ285" s="39">
        <v>3.38</v>
      </c>
      <c r="AK285" s="39">
        <v>3.4</v>
      </c>
    </row>
    <row r="286" spans="1:37" x14ac:dyDescent="0.3">
      <c r="A286" t="s">
        <v>585</v>
      </c>
      <c r="B286" t="s">
        <v>1704</v>
      </c>
      <c r="C286" s="37" t="s">
        <v>585</v>
      </c>
      <c r="D286" s="37" t="s">
        <v>584</v>
      </c>
      <c r="E286" s="38">
        <v>109407138</v>
      </c>
      <c r="F286" s="38">
        <v>110158627</v>
      </c>
      <c r="G286" s="39">
        <v>0.69000000000000006</v>
      </c>
      <c r="H286" s="38">
        <v>98376806</v>
      </c>
      <c r="I286" s="38">
        <v>99036334</v>
      </c>
      <c r="J286" s="38">
        <v>0</v>
      </c>
      <c r="K286" s="38">
        <v>0</v>
      </c>
      <c r="L286" s="38">
        <v>0</v>
      </c>
      <c r="M286" s="38">
        <v>0</v>
      </c>
      <c r="N286" s="38">
        <v>0</v>
      </c>
      <c r="O286" s="38">
        <v>0</v>
      </c>
      <c r="P286" s="38">
        <v>98376806</v>
      </c>
      <c r="Q286" s="38">
        <v>99036334</v>
      </c>
      <c r="R286" s="39">
        <v>0.67</v>
      </c>
      <c r="S286" s="38">
        <v>7143772</v>
      </c>
      <c r="T286" s="38">
        <v>5739350</v>
      </c>
      <c r="U286" s="38">
        <v>91234472</v>
      </c>
      <c r="V286" s="38">
        <v>93298978</v>
      </c>
      <c r="W286" s="38">
        <v>91233034</v>
      </c>
      <c r="X286" s="38">
        <v>93296984</v>
      </c>
      <c r="Y286" s="38">
        <v>1438</v>
      </c>
      <c r="Z286" s="38">
        <v>1994</v>
      </c>
      <c r="AA286" s="38">
        <v>3874</v>
      </c>
      <c r="AB286" s="38">
        <v>3790</v>
      </c>
      <c r="AC286" s="39">
        <v>-2.17</v>
      </c>
      <c r="AD286" s="38">
        <v>14115533</v>
      </c>
      <c r="AE286" s="38">
        <v>13195533</v>
      </c>
      <c r="AF286" s="38">
        <v>2800000</v>
      </c>
      <c r="AG286" s="38">
        <v>2500000</v>
      </c>
      <c r="AH286" s="38">
        <v>4319561</v>
      </c>
      <c r="AI286" s="38">
        <v>4406345</v>
      </c>
      <c r="AJ286" s="39">
        <v>3.95</v>
      </c>
      <c r="AK286" s="39">
        <v>4</v>
      </c>
    </row>
    <row r="287" spans="1:37" x14ac:dyDescent="0.3">
      <c r="A287" t="s">
        <v>571</v>
      </c>
      <c r="B287" t="s">
        <v>1705</v>
      </c>
      <c r="C287" s="37" t="s">
        <v>571</v>
      </c>
      <c r="D287" s="37" t="s">
        <v>570</v>
      </c>
      <c r="E287" s="38">
        <v>37295028</v>
      </c>
      <c r="F287" s="38">
        <v>37994804</v>
      </c>
      <c r="G287" s="39">
        <v>1.8800000000000001</v>
      </c>
      <c r="H287" s="38">
        <v>28760630</v>
      </c>
      <c r="I287" s="38">
        <v>29215176</v>
      </c>
      <c r="J287" s="38">
        <v>0</v>
      </c>
      <c r="K287" s="38">
        <v>0</v>
      </c>
      <c r="L287" s="38">
        <v>0</v>
      </c>
      <c r="M287" s="38">
        <v>0</v>
      </c>
      <c r="N287" s="38">
        <v>0</v>
      </c>
      <c r="O287" s="38">
        <v>0</v>
      </c>
      <c r="P287" s="38">
        <v>28760630</v>
      </c>
      <c r="Q287" s="38">
        <v>29215176</v>
      </c>
      <c r="R287" s="39">
        <v>1.58</v>
      </c>
      <c r="S287" s="38">
        <v>1122904</v>
      </c>
      <c r="T287" s="38">
        <v>1135269</v>
      </c>
      <c r="U287" s="38">
        <v>27637726</v>
      </c>
      <c r="V287" s="38">
        <v>28079907</v>
      </c>
      <c r="W287" s="38">
        <v>27637726</v>
      </c>
      <c r="X287" s="38">
        <v>28079907</v>
      </c>
      <c r="Y287" s="38">
        <v>0</v>
      </c>
      <c r="Z287" s="38">
        <v>0</v>
      </c>
      <c r="AA287" s="38">
        <v>1201</v>
      </c>
      <c r="AB287" s="38">
        <v>1200</v>
      </c>
      <c r="AC287" s="39">
        <v>-0.08</v>
      </c>
      <c r="AD287" s="38">
        <v>4886368</v>
      </c>
      <c r="AE287" s="38">
        <v>4964109</v>
      </c>
      <c r="AF287" s="38">
        <v>2233878</v>
      </c>
      <c r="AG287" s="38">
        <v>760000</v>
      </c>
      <c r="AH287" s="38">
        <v>335584</v>
      </c>
      <c r="AI287" s="38">
        <v>1519792</v>
      </c>
      <c r="AJ287" s="39">
        <v>0.9</v>
      </c>
      <c r="AK287" s="39">
        <v>4</v>
      </c>
    </row>
    <row r="288" spans="1:37" x14ac:dyDescent="0.3">
      <c r="A288" t="s">
        <v>613</v>
      </c>
      <c r="B288" t="s">
        <v>1706</v>
      </c>
      <c r="C288" s="37" t="s">
        <v>613</v>
      </c>
      <c r="D288" s="37" t="s">
        <v>612</v>
      </c>
      <c r="E288" s="38">
        <v>77229010</v>
      </c>
      <c r="F288" s="38">
        <v>79373791</v>
      </c>
      <c r="G288" s="39">
        <v>2.7800000000000002</v>
      </c>
      <c r="H288" s="38">
        <v>66358631</v>
      </c>
      <c r="I288" s="38">
        <v>67471251</v>
      </c>
      <c r="J288" s="38">
        <v>0</v>
      </c>
      <c r="K288" s="38">
        <v>0</v>
      </c>
      <c r="L288" s="38">
        <v>0</v>
      </c>
      <c r="M288" s="38">
        <v>0</v>
      </c>
      <c r="N288" s="38">
        <v>0</v>
      </c>
      <c r="O288" s="38">
        <v>0</v>
      </c>
      <c r="P288" s="38">
        <v>66358631</v>
      </c>
      <c r="Q288" s="38">
        <v>67471251</v>
      </c>
      <c r="R288" s="39">
        <v>1.68</v>
      </c>
      <c r="S288" s="38">
        <v>0</v>
      </c>
      <c r="T288" s="38">
        <v>0</v>
      </c>
      <c r="U288" s="38">
        <v>66358631</v>
      </c>
      <c r="V288" s="38">
        <v>67471251</v>
      </c>
      <c r="W288" s="38">
        <v>66358631</v>
      </c>
      <c r="X288" s="38">
        <v>67471251</v>
      </c>
      <c r="Y288" s="38">
        <v>0</v>
      </c>
      <c r="Z288" s="38">
        <v>0</v>
      </c>
      <c r="AA288" s="38">
        <v>2824</v>
      </c>
      <c r="AB288" s="38">
        <v>2800</v>
      </c>
      <c r="AC288" s="39">
        <v>-0.85</v>
      </c>
      <c r="AD288" s="38">
        <v>16305041</v>
      </c>
      <c r="AE288" s="38">
        <v>16280038</v>
      </c>
      <c r="AF288" s="38">
        <v>1500000</v>
      </c>
      <c r="AG288" s="38">
        <v>1500000</v>
      </c>
      <c r="AH288" s="38">
        <v>3089159</v>
      </c>
      <c r="AI288" s="38">
        <v>3174952</v>
      </c>
      <c r="AJ288" s="39">
        <v>4</v>
      </c>
      <c r="AK288" s="39">
        <v>4</v>
      </c>
    </row>
    <row r="289" spans="1:37" x14ac:dyDescent="0.3">
      <c r="A289" t="s">
        <v>643</v>
      </c>
      <c r="B289" t="s">
        <v>1707</v>
      </c>
      <c r="C289" s="37" t="s">
        <v>643</v>
      </c>
      <c r="D289" s="37" t="s">
        <v>642</v>
      </c>
      <c r="E289" s="38">
        <v>103136754</v>
      </c>
      <c r="F289" s="38">
        <v>107078660</v>
      </c>
      <c r="G289" s="39">
        <v>3.8200000000000003</v>
      </c>
      <c r="H289" s="38">
        <v>88750000</v>
      </c>
      <c r="I289" s="38">
        <v>91231906</v>
      </c>
      <c r="J289" s="38">
        <v>0</v>
      </c>
      <c r="K289" s="38">
        <v>0</v>
      </c>
      <c r="L289" s="38">
        <v>0</v>
      </c>
      <c r="M289" s="38">
        <v>0</v>
      </c>
      <c r="N289" s="38">
        <v>0</v>
      </c>
      <c r="O289" s="38">
        <v>0</v>
      </c>
      <c r="P289" s="38">
        <v>88750000</v>
      </c>
      <c r="Q289" s="38">
        <v>91231906</v>
      </c>
      <c r="R289" s="39">
        <v>2.8000000000000003</v>
      </c>
      <c r="S289" s="38">
        <v>2388065</v>
      </c>
      <c r="T289" s="38">
        <v>3145088</v>
      </c>
      <c r="U289" s="38">
        <v>86592853</v>
      </c>
      <c r="V289" s="38">
        <v>88103114</v>
      </c>
      <c r="W289" s="38">
        <v>86361935</v>
      </c>
      <c r="X289" s="38">
        <v>88086818</v>
      </c>
      <c r="Y289" s="38">
        <v>230918</v>
      </c>
      <c r="Z289" s="38">
        <v>16296</v>
      </c>
      <c r="AA289" s="38">
        <v>3573</v>
      </c>
      <c r="AB289" s="38">
        <v>3550</v>
      </c>
      <c r="AC289" s="39">
        <v>-0.64</v>
      </c>
      <c r="AD289" s="38">
        <v>4664038</v>
      </c>
      <c r="AE289" s="38">
        <v>4410767</v>
      </c>
      <c r="AF289" s="38">
        <v>2800000</v>
      </c>
      <c r="AG289" s="38">
        <v>2800000</v>
      </c>
      <c r="AH289" s="38">
        <v>3930764</v>
      </c>
      <c r="AI289" s="38">
        <v>3568035</v>
      </c>
      <c r="AJ289" s="39">
        <v>3.81</v>
      </c>
      <c r="AK289" s="39">
        <v>3.33</v>
      </c>
    </row>
    <row r="290" spans="1:37" x14ac:dyDescent="0.3">
      <c r="A290" t="s">
        <v>579</v>
      </c>
      <c r="B290" t="s">
        <v>1708</v>
      </c>
      <c r="C290" s="37" t="s">
        <v>579</v>
      </c>
      <c r="D290" s="37" t="s">
        <v>578</v>
      </c>
      <c r="E290" s="38">
        <v>28403479</v>
      </c>
      <c r="F290" s="38">
        <v>29200518</v>
      </c>
      <c r="G290" s="39">
        <v>2.81</v>
      </c>
      <c r="H290" s="38">
        <v>22456631</v>
      </c>
      <c r="I290" s="38">
        <v>22878153</v>
      </c>
      <c r="J290" s="38">
        <v>0</v>
      </c>
      <c r="K290" s="38">
        <v>0</v>
      </c>
      <c r="L290" s="38">
        <v>0</v>
      </c>
      <c r="M290" s="38">
        <v>0</v>
      </c>
      <c r="N290" s="38">
        <v>0</v>
      </c>
      <c r="O290" s="38">
        <v>0</v>
      </c>
      <c r="P290" s="38">
        <v>22456631</v>
      </c>
      <c r="Q290" s="38">
        <v>22878153</v>
      </c>
      <c r="R290" s="39">
        <v>1.8800000000000001</v>
      </c>
      <c r="S290" s="38">
        <v>492185</v>
      </c>
      <c r="T290" s="38">
        <v>522293</v>
      </c>
      <c r="U290" s="38">
        <v>21965553</v>
      </c>
      <c r="V290" s="38">
        <v>22355862</v>
      </c>
      <c r="W290" s="38">
        <v>21964446</v>
      </c>
      <c r="X290" s="38">
        <v>22355860</v>
      </c>
      <c r="Y290" s="38">
        <v>1107</v>
      </c>
      <c r="Z290" s="38">
        <v>2</v>
      </c>
      <c r="AA290" s="38">
        <v>1550</v>
      </c>
      <c r="AB290" s="38">
        <v>1580</v>
      </c>
      <c r="AC290" s="39">
        <v>1.94</v>
      </c>
      <c r="AD290" s="38">
        <v>5364363</v>
      </c>
      <c r="AE290" s="38">
        <v>3900000</v>
      </c>
      <c r="AF290" s="38">
        <v>1250000</v>
      </c>
      <c r="AG290" s="38">
        <v>1250000</v>
      </c>
      <c r="AH290" s="38">
        <v>1136139</v>
      </c>
      <c r="AI290" s="38">
        <v>1168021</v>
      </c>
      <c r="AJ290" s="39">
        <v>4</v>
      </c>
      <c r="AK290" s="39">
        <v>4</v>
      </c>
    </row>
    <row r="291" spans="1:37" x14ac:dyDescent="0.3">
      <c r="A291" t="s">
        <v>665</v>
      </c>
      <c r="B291" t="s">
        <v>1709</v>
      </c>
      <c r="C291" s="37" t="s">
        <v>665</v>
      </c>
      <c r="D291" s="37" t="s">
        <v>664</v>
      </c>
      <c r="E291" s="38">
        <v>75481754</v>
      </c>
      <c r="F291" s="38">
        <v>75711069</v>
      </c>
      <c r="G291" s="39">
        <v>0.3</v>
      </c>
      <c r="H291" s="38">
        <v>56895906</v>
      </c>
      <c r="I291" s="38">
        <v>56888803</v>
      </c>
      <c r="J291" s="38">
        <v>0</v>
      </c>
      <c r="K291" s="38">
        <v>0</v>
      </c>
      <c r="L291" s="38">
        <v>0</v>
      </c>
      <c r="M291" s="38">
        <v>0</v>
      </c>
      <c r="N291" s="38">
        <v>0</v>
      </c>
      <c r="O291" s="38">
        <v>0</v>
      </c>
      <c r="P291" s="38">
        <v>56895906</v>
      </c>
      <c r="Q291" s="38">
        <v>56888803</v>
      </c>
      <c r="R291" s="39">
        <v>-0.01</v>
      </c>
      <c r="S291" s="38">
        <v>1650869</v>
      </c>
      <c r="T291" s="38">
        <v>1681657</v>
      </c>
      <c r="U291" s="38">
        <v>55245037</v>
      </c>
      <c r="V291" s="38">
        <v>56235709</v>
      </c>
      <c r="W291" s="38">
        <v>55245037</v>
      </c>
      <c r="X291" s="38">
        <v>55207146</v>
      </c>
      <c r="Y291" s="38">
        <v>0</v>
      </c>
      <c r="Z291" s="38">
        <v>1028563</v>
      </c>
      <c r="AA291" s="38">
        <v>3150</v>
      </c>
      <c r="AB291" s="38">
        <v>3088</v>
      </c>
      <c r="AC291" s="39">
        <v>-1.97</v>
      </c>
      <c r="AD291" s="38">
        <v>8536689</v>
      </c>
      <c r="AE291" s="38">
        <v>10262689</v>
      </c>
      <c r="AF291" s="38">
        <v>3475000</v>
      </c>
      <c r="AG291" s="38">
        <v>2845000</v>
      </c>
      <c r="AH291" s="38">
        <v>3019269</v>
      </c>
      <c r="AI291" s="38">
        <v>3028443</v>
      </c>
      <c r="AJ291" s="39">
        <v>4</v>
      </c>
      <c r="AK291" s="39">
        <v>4</v>
      </c>
    </row>
    <row r="292" spans="1:37" x14ac:dyDescent="0.3">
      <c r="A292" t="s">
        <v>659</v>
      </c>
      <c r="B292" t="s">
        <v>1710</v>
      </c>
      <c r="C292" s="37" t="s">
        <v>659</v>
      </c>
      <c r="D292" s="37" t="s">
        <v>658</v>
      </c>
      <c r="E292" s="38">
        <v>28485443</v>
      </c>
      <c r="F292" s="38">
        <v>27232372</v>
      </c>
      <c r="G292" s="39">
        <v>-4.4000000000000004</v>
      </c>
      <c r="H292" s="38">
        <v>19954435</v>
      </c>
      <c r="I292" s="38">
        <v>20269420</v>
      </c>
      <c r="J292" s="38">
        <v>0</v>
      </c>
      <c r="K292" s="38">
        <v>0</v>
      </c>
      <c r="L292" s="38">
        <v>0</v>
      </c>
      <c r="M292" s="38">
        <v>0</v>
      </c>
      <c r="N292" s="38">
        <v>0</v>
      </c>
      <c r="O292" s="38">
        <v>0</v>
      </c>
      <c r="P292" s="38">
        <v>19954435</v>
      </c>
      <c r="Q292" s="38">
        <v>20269420</v>
      </c>
      <c r="R292" s="39">
        <v>1.58</v>
      </c>
      <c r="S292" s="38">
        <v>222000</v>
      </c>
      <c r="T292" s="38">
        <v>240264</v>
      </c>
      <c r="U292" s="38">
        <v>19732435</v>
      </c>
      <c r="V292" s="38">
        <v>20031436</v>
      </c>
      <c r="W292" s="38">
        <v>19732435</v>
      </c>
      <c r="X292" s="38">
        <v>20029156</v>
      </c>
      <c r="Y292" s="38">
        <v>0</v>
      </c>
      <c r="Z292" s="38">
        <v>2280</v>
      </c>
      <c r="AA292" s="38">
        <v>1106</v>
      </c>
      <c r="AB292" s="38">
        <v>1110</v>
      </c>
      <c r="AC292" s="39">
        <v>0.36</v>
      </c>
      <c r="AD292" s="38">
        <v>3352407</v>
      </c>
      <c r="AE292" s="38">
        <v>2764159</v>
      </c>
      <c r="AF292" s="38">
        <v>1814714</v>
      </c>
      <c r="AG292" s="38">
        <v>370000</v>
      </c>
      <c r="AH292" s="38">
        <v>115637</v>
      </c>
      <c r="AI292" s="38">
        <v>442247</v>
      </c>
      <c r="AJ292" s="39">
        <v>0.41000000000000003</v>
      </c>
      <c r="AK292" s="39">
        <v>1.62</v>
      </c>
    </row>
    <row r="293" spans="1:37" x14ac:dyDescent="0.3">
      <c r="A293" t="s">
        <v>621</v>
      </c>
      <c r="B293" t="s">
        <v>1711</v>
      </c>
      <c r="C293" s="37" t="s">
        <v>621</v>
      </c>
      <c r="D293" s="37" t="s">
        <v>620</v>
      </c>
      <c r="E293" s="38">
        <v>45801563</v>
      </c>
      <c r="F293" s="38">
        <v>46911578</v>
      </c>
      <c r="G293" s="39">
        <v>2.42</v>
      </c>
      <c r="H293" s="38">
        <v>37726907</v>
      </c>
      <c r="I293" s="38">
        <v>38630878</v>
      </c>
      <c r="J293" s="38">
        <v>0</v>
      </c>
      <c r="K293" s="38">
        <v>0</v>
      </c>
      <c r="L293" s="38">
        <v>0</v>
      </c>
      <c r="M293" s="38">
        <v>0</v>
      </c>
      <c r="N293" s="38">
        <v>0</v>
      </c>
      <c r="O293" s="38">
        <v>0</v>
      </c>
      <c r="P293" s="38">
        <v>37726907</v>
      </c>
      <c r="Q293" s="38">
        <v>38630878</v>
      </c>
      <c r="R293" s="39">
        <v>2.4</v>
      </c>
      <c r="S293" s="38">
        <v>187416</v>
      </c>
      <c r="T293" s="38">
        <v>322574</v>
      </c>
      <c r="U293" s="38">
        <v>37539491</v>
      </c>
      <c r="V293" s="38">
        <v>38373825</v>
      </c>
      <c r="W293" s="38">
        <v>37539491</v>
      </c>
      <c r="X293" s="38">
        <v>38308304</v>
      </c>
      <c r="Y293" s="38">
        <v>0</v>
      </c>
      <c r="Z293" s="38">
        <v>65521</v>
      </c>
      <c r="AA293" s="38">
        <v>1570</v>
      </c>
      <c r="AB293" s="38">
        <v>1560</v>
      </c>
      <c r="AC293" s="39">
        <v>-0.64</v>
      </c>
      <c r="AD293" s="38">
        <v>1907003</v>
      </c>
      <c r="AE293" s="38">
        <v>2500000</v>
      </c>
      <c r="AF293" s="38">
        <v>2762608</v>
      </c>
      <c r="AG293" s="38">
        <v>3000000</v>
      </c>
      <c r="AH293" s="38">
        <v>7012200</v>
      </c>
      <c r="AI293" s="38">
        <v>1876463</v>
      </c>
      <c r="AJ293" s="39">
        <v>15.31</v>
      </c>
      <c r="AK293" s="39">
        <v>4</v>
      </c>
    </row>
    <row r="294" spans="1:37" x14ac:dyDescent="0.3">
      <c r="A294" t="s">
        <v>601</v>
      </c>
      <c r="B294" t="s">
        <v>1712</v>
      </c>
      <c r="C294" s="37" t="s">
        <v>601</v>
      </c>
      <c r="D294" s="37" t="s">
        <v>600</v>
      </c>
      <c r="E294" s="38">
        <v>60294338</v>
      </c>
      <c r="F294" s="38">
        <v>60790427</v>
      </c>
      <c r="G294" s="39">
        <v>0.82000000000000006</v>
      </c>
      <c r="H294" s="38">
        <v>41319615</v>
      </c>
      <c r="I294" s="38">
        <v>41981799</v>
      </c>
      <c r="J294" s="38">
        <v>0</v>
      </c>
      <c r="K294" s="38">
        <v>0</v>
      </c>
      <c r="L294" s="38">
        <v>0</v>
      </c>
      <c r="M294" s="38">
        <v>0</v>
      </c>
      <c r="N294" s="38">
        <v>0</v>
      </c>
      <c r="O294" s="38">
        <v>0</v>
      </c>
      <c r="P294" s="38">
        <v>41319615</v>
      </c>
      <c r="Q294" s="38">
        <v>41981799</v>
      </c>
      <c r="R294" s="39">
        <v>1.6</v>
      </c>
      <c r="S294" s="38">
        <v>998536</v>
      </c>
      <c r="T294" s="38">
        <v>959996</v>
      </c>
      <c r="U294" s="38">
        <v>41288414</v>
      </c>
      <c r="V294" s="38">
        <v>41022233</v>
      </c>
      <c r="W294" s="38">
        <v>40321079</v>
      </c>
      <c r="X294" s="38">
        <v>41021803</v>
      </c>
      <c r="Y294" s="38">
        <v>967335</v>
      </c>
      <c r="Z294" s="38">
        <v>430</v>
      </c>
      <c r="AA294" s="38">
        <v>2449</v>
      </c>
      <c r="AB294" s="38">
        <v>2324</v>
      </c>
      <c r="AC294" s="39">
        <v>-5.1000000000000005</v>
      </c>
      <c r="AD294" s="38">
        <v>6117663</v>
      </c>
      <c r="AE294" s="38">
        <v>5707596</v>
      </c>
      <c r="AF294" s="38">
        <v>2950000</v>
      </c>
      <c r="AG294" s="38">
        <v>2800000</v>
      </c>
      <c r="AH294" s="38">
        <v>2392889</v>
      </c>
      <c r="AI294" s="38">
        <v>2237067</v>
      </c>
      <c r="AJ294" s="39">
        <v>3.97</v>
      </c>
      <c r="AK294" s="39">
        <v>3.68</v>
      </c>
    </row>
    <row r="295" spans="1:37" x14ac:dyDescent="0.3">
      <c r="A295" t="s">
        <v>667</v>
      </c>
      <c r="B295" t="s">
        <v>1713</v>
      </c>
      <c r="C295" s="37" t="s">
        <v>667</v>
      </c>
      <c r="D295" s="37" t="s">
        <v>666</v>
      </c>
      <c r="E295" s="38">
        <v>57235856</v>
      </c>
      <c r="F295" s="38">
        <v>59494066</v>
      </c>
      <c r="G295" s="39">
        <v>3.95</v>
      </c>
      <c r="H295" s="38">
        <v>42924873</v>
      </c>
      <c r="I295" s="38">
        <v>44047044</v>
      </c>
      <c r="J295" s="38">
        <v>0</v>
      </c>
      <c r="K295" s="38">
        <v>0</v>
      </c>
      <c r="L295" s="38">
        <v>0</v>
      </c>
      <c r="M295" s="38">
        <v>0</v>
      </c>
      <c r="N295" s="38">
        <v>0</v>
      </c>
      <c r="O295" s="38">
        <v>0</v>
      </c>
      <c r="P295" s="38">
        <v>42924873</v>
      </c>
      <c r="Q295" s="38">
        <v>44047044</v>
      </c>
      <c r="R295" s="39">
        <v>2.61</v>
      </c>
      <c r="S295" s="38">
        <v>628815</v>
      </c>
      <c r="T295" s="38">
        <v>837539</v>
      </c>
      <c r="U295" s="38">
        <v>42296058</v>
      </c>
      <c r="V295" s="38">
        <v>43209505</v>
      </c>
      <c r="W295" s="38">
        <v>42296058</v>
      </c>
      <c r="X295" s="38">
        <v>43209505</v>
      </c>
      <c r="Y295" s="38">
        <v>0</v>
      </c>
      <c r="Z295" s="38">
        <v>0</v>
      </c>
      <c r="AA295" s="38">
        <v>2113</v>
      </c>
      <c r="AB295" s="38">
        <v>2011</v>
      </c>
      <c r="AC295" s="39">
        <v>-4.83</v>
      </c>
      <c r="AD295" s="38">
        <v>3014659</v>
      </c>
      <c r="AE295" s="38">
        <v>2452177</v>
      </c>
      <c r="AF295" s="38">
        <v>960000</v>
      </c>
      <c r="AG295" s="38">
        <v>960000</v>
      </c>
      <c r="AH295" s="38">
        <v>1910451</v>
      </c>
      <c r="AI295" s="38">
        <v>568277</v>
      </c>
      <c r="AJ295" s="39">
        <v>3.34</v>
      </c>
      <c r="AK295" s="39">
        <v>0.96</v>
      </c>
    </row>
    <row r="296" spans="1:37" x14ac:dyDescent="0.3">
      <c r="A296" t="s">
        <v>629</v>
      </c>
      <c r="B296" t="s">
        <v>1714</v>
      </c>
      <c r="C296" s="37" t="s">
        <v>629</v>
      </c>
      <c r="D296" s="37" t="s">
        <v>628</v>
      </c>
      <c r="E296" s="38">
        <v>29517000</v>
      </c>
      <c r="F296" s="38">
        <v>29936000</v>
      </c>
      <c r="G296" s="39">
        <v>1.42</v>
      </c>
      <c r="H296" s="38">
        <v>21138606</v>
      </c>
      <c r="I296" s="38">
        <v>21374087</v>
      </c>
      <c r="J296" s="38">
        <v>0</v>
      </c>
      <c r="K296" s="38">
        <v>0</v>
      </c>
      <c r="L296" s="38">
        <v>0</v>
      </c>
      <c r="M296" s="38">
        <v>0</v>
      </c>
      <c r="N296" s="38">
        <v>0</v>
      </c>
      <c r="O296" s="38">
        <v>0</v>
      </c>
      <c r="P296" s="38">
        <v>21138606</v>
      </c>
      <c r="Q296" s="38">
        <v>21374087</v>
      </c>
      <c r="R296" s="39">
        <v>1.1100000000000001</v>
      </c>
      <c r="S296" s="38">
        <v>0</v>
      </c>
      <c r="T296" s="38">
        <v>0</v>
      </c>
      <c r="U296" s="38">
        <v>21183606</v>
      </c>
      <c r="V296" s="38">
        <v>21599087</v>
      </c>
      <c r="W296" s="38">
        <v>21138606</v>
      </c>
      <c r="X296" s="38">
        <v>21374087</v>
      </c>
      <c r="Y296" s="38">
        <v>45000</v>
      </c>
      <c r="Z296" s="38">
        <v>225000</v>
      </c>
      <c r="AA296" s="38">
        <v>1206</v>
      </c>
      <c r="AB296" s="38">
        <v>1211</v>
      </c>
      <c r="AC296" s="39">
        <v>0.41000000000000003</v>
      </c>
      <c r="AD296" s="38">
        <v>3854143</v>
      </c>
      <c r="AE296" s="38">
        <v>3129436</v>
      </c>
      <c r="AF296" s="38">
        <v>645000</v>
      </c>
      <c r="AG296" s="38">
        <v>720000</v>
      </c>
      <c r="AH296" s="38">
        <v>1180046</v>
      </c>
      <c r="AI296" s="38">
        <v>1197440</v>
      </c>
      <c r="AJ296" s="39">
        <v>4</v>
      </c>
      <c r="AK296" s="39">
        <v>4</v>
      </c>
    </row>
    <row r="297" spans="1:37" x14ac:dyDescent="0.3">
      <c r="A297" t="s">
        <v>661</v>
      </c>
      <c r="B297" t="s">
        <v>1715</v>
      </c>
      <c r="C297" s="37" t="s">
        <v>661</v>
      </c>
      <c r="D297" s="37" t="s">
        <v>660</v>
      </c>
      <c r="E297" s="38">
        <v>33348021</v>
      </c>
      <c r="F297" s="38">
        <v>34050116</v>
      </c>
      <c r="G297" s="39">
        <v>2.11</v>
      </c>
      <c r="H297" s="38">
        <v>26591233</v>
      </c>
      <c r="I297" s="38">
        <v>26591233</v>
      </c>
      <c r="J297" s="38">
        <v>0</v>
      </c>
      <c r="K297" s="38">
        <v>0</v>
      </c>
      <c r="L297" s="38">
        <v>0</v>
      </c>
      <c r="M297" s="38">
        <v>0</v>
      </c>
      <c r="N297" s="38">
        <v>0</v>
      </c>
      <c r="O297" s="38">
        <v>0</v>
      </c>
      <c r="P297" s="38">
        <v>26591233</v>
      </c>
      <c r="Q297" s="38">
        <v>26591233</v>
      </c>
      <c r="R297" s="39">
        <v>0</v>
      </c>
      <c r="S297" s="38">
        <v>0</v>
      </c>
      <c r="T297" s="38">
        <v>0</v>
      </c>
      <c r="U297" s="38">
        <v>26952170</v>
      </c>
      <c r="V297" s="38">
        <v>27069559</v>
      </c>
      <c r="W297" s="38">
        <v>26591233</v>
      </c>
      <c r="X297" s="38">
        <v>26591233</v>
      </c>
      <c r="Y297" s="38">
        <v>360937</v>
      </c>
      <c r="Z297" s="38">
        <v>478326</v>
      </c>
      <c r="AA297" s="38">
        <v>1540</v>
      </c>
      <c r="AB297" s="38">
        <v>1579</v>
      </c>
      <c r="AC297" s="39">
        <v>2.5300000000000002</v>
      </c>
      <c r="AD297" s="38">
        <v>12014575</v>
      </c>
      <c r="AE297" s="38">
        <v>13097868</v>
      </c>
      <c r="AF297" s="38">
        <v>30565</v>
      </c>
      <c r="AG297" s="38">
        <v>0</v>
      </c>
      <c r="AH297" s="38">
        <v>1333921</v>
      </c>
      <c r="AI297" s="38">
        <v>1362005</v>
      </c>
      <c r="AJ297" s="39">
        <v>4</v>
      </c>
      <c r="AK297" s="39">
        <v>4</v>
      </c>
    </row>
    <row r="298" spans="1:37" x14ac:dyDescent="0.3">
      <c r="A298" t="s">
        <v>599</v>
      </c>
      <c r="B298" t="s">
        <v>1716</v>
      </c>
      <c r="C298" s="37" t="s">
        <v>599</v>
      </c>
      <c r="D298" s="37" t="s">
        <v>598</v>
      </c>
      <c r="E298" s="38">
        <v>38338125</v>
      </c>
      <c r="F298" s="38">
        <v>38904746</v>
      </c>
      <c r="G298" s="39">
        <v>1.48</v>
      </c>
      <c r="H298" s="38">
        <v>31405396</v>
      </c>
      <c r="I298" s="38">
        <v>31877086</v>
      </c>
      <c r="J298" s="38">
        <v>0</v>
      </c>
      <c r="K298" s="38">
        <v>0</v>
      </c>
      <c r="L298" s="38">
        <v>0</v>
      </c>
      <c r="M298" s="38">
        <v>0</v>
      </c>
      <c r="N298" s="38">
        <v>0</v>
      </c>
      <c r="O298" s="38">
        <v>0</v>
      </c>
      <c r="P298" s="38">
        <v>31405396</v>
      </c>
      <c r="Q298" s="38">
        <v>31877086</v>
      </c>
      <c r="R298" s="39">
        <v>1.5</v>
      </c>
      <c r="S298" s="38">
        <v>750067</v>
      </c>
      <c r="T298" s="38">
        <v>1592451</v>
      </c>
      <c r="U298" s="38">
        <v>30655329</v>
      </c>
      <c r="V298" s="38">
        <v>31201997</v>
      </c>
      <c r="W298" s="38">
        <v>30655329</v>
      </c>
      <c r="X298" s="38">
        <v>30284635</v>
      </c>
      <c r="Y298" s="38">
        <v>0</v>
      </c>
      <c r="Z298" s="38">
        <v>917362</v>
      </c>
      <c r="AA298" s="38">
        <v>988</v>
      </c>
      <c r="AB298" s="38">
        <v>974</v>
      </c>
      <c r="AC298" s="39">
        <v>-1.42</v>
      </c>
      <c r="AD298" s="38">
        <v>5124283</v>
      </c>
      <c r="AE298" s="38">
        <v>4503283</v>
      </c>
      <c r="AF298" s="38">
        <v>5851332</v>
      </c>
      <c r="AG298" s="38">
        <v>5851332</v>
      </c>
      <c r="AH298" s="38">
        <v>1533525</v>
      </c>
      <c r="AI298" s="38">
        <v>1556190</v>
      </c>
      <c r="AJ298" s="39">
        <v>4</v>
      </c>
      <c r="AK298" s="39">
        <v>4</v>
      </c>
    </row>
    <row r="299" spans="1:37" x14ac:dyDescent="0.3">
      <c r="A299" t="s">
        <v>663</v>
      </c>
      <c r="B299" t="s">
        <v>1717</v>
      </c>
      <c r="C299" s="37" t="s">
        <v>663</v>
      </c>
      <c r="D299" s="37" t="s">
        <v>662</v>
      </c>
      <c r="E299" s="38">
        <v>108025843</v>
      </c>
      <c r="F299" s="38">
        <v>109702140</v>
      </c>
      <c r="G299" s="39">
        <v>1.55</v>
      </c>
      <c r="H299" s="38">
        <v>83372366</v>
      </c>
      <c r="I299" s="38">
        <v>85149418</v>
      </c>
      <c r="J299" s="38">
        <v>0</v>
      </c>
      <c r="K299" s="38">
        <v>0</v>
      </c>
      <c r="L299" s="38">
        <v>0</v>
      </c>
      <c r="M299" s="38">
        <v>0</v>
      </c>
      <c r="N299" s="38">
        <v>0</v>
      </c>
      <c r="O299" s="38">
        <v>0</v>
      </c>
      <c r="P299" s="38">
        <v>83372366</v>
      </c>
      <c r="Q299" s="38">
        <v>85149418</v>
      </c>
      <c r="R299" s="39">
        <v>2.13</v>
      </c>
      <c r="S299" s="38">
        <v>0</v>
      </c>
      <c r="T299" s="38">
        <v>0</v>
      </c>
      <c r="U299" s="38">
        <v>83372366</v>
      </c>
      <c r="V299" s="38">
        <v>85149418</v>
      </c>
      <c r="W299" s="38">
        <v>83372366</v>
      </c>
      <c r="X299" s="38">
        <v>85149418</v>
      </c>
      <c r="Y299" s="38">
        <v>0</v>
      </c>
      <c r="Z299" s="38">
        <v>0</v>
      </c>
      <c r="AA299" s="38">
        <v>4624</v>
      </c>
      <c r="AB299" s="38">
        <v>4660</v>
      </c>
      <c r="AC299" s="39">
        <v>0.78</v>
      </c>
      <c r="AD299" s="38">
        <v>17891015</v>
      </c>
      <c r="AE299" s="38">
        <v>17291015</v>
      </c>
      <c r="AF299" s="38">
        <v>3000000</v>
      </c>
      <c r="AG299" s="38">
        <v>3000000</v>
      </c>
      <c r="AH299" s="38">
        <v>4321031</v>
      </c>
      <c r="AI299" s="38">
        <v>4388086</v>
      </c>
      <c r="AJ299" s="39">
        <v>4</v>
      </c>
      <c r="AK299" s="39">
        <v>4</v>
      </c>
    </row>
    <row r="300" spans="1:37" x14ac:dyDescent="0.3">
      <c r="A300" t="s">
        <v>651</v>
      </c>
      <c r="B300" t="s">
        <v>1718</v>
      </c>
      <c r="C300" s="37" t="s">
        <v>651</v>
      </c>
      <c r="D300" s="37" t="s">
        <v>650</v>
      </c>
      <c r="E300" s="38">
        <v>175309061</v>
      </c>
      <c r="F300" s="38">
        <v>178806581</v>
      </c>
      <c r="G300" s="39">
        <v>2</v>
      </c>
      <c r="H300" s="38">
        <v>135912301</v>
      </c>
      <c r="I300" s="38">
        <v>138473177</v>
      </c>
      <c r="J300" s="38">
        <v>0</v>
      </c>
      <c r="K300" s="38">
        <v>0</v>
      </c>
      <c r="L300" s="38">
        <v>0</v>
      </c>
      <c r="M300" s="38">
        <v>0</v>
      </c>
      <c r="N300" s="38">
        <v>0</v>
      </c>
      <c r="O300" s="38">
        <v>0</v>
      </c>
      <c r="P300" s="38">
        <v>135912301</v>
      </c>
      <c r="Q300" s="38">
        <v>138473177</v>
      </c>
      <c r="R300" s="39">
        <v>1.8800000000000001</v>
      </c>
      <c r="S300" s="38">
        <v>0</v>
      </c>
      <c r="T300" s="38">
        <v>0</v>
      </c>
      <c r="U300" s="38">
        <v>135912301</v>
      </c>
      <c r="V300" s="38">
        <v>138473177</v>
      </c>
      <c r="W300" s="38">
        <v>135912301</v>
      </c>
      <c r="X300" s="38">
        <v>138473177</v>
      </c>
      <c r="Y300" s="38">
        <v>0</v>
      </c>
      <c r="Z300" s="38">
        <v>0</v>
      </c>
      <c r="AA300" s="38">
        <v>8161</v>
      </c>
      <c r="AB300" s="38">
        <v>8089</v>
      </c>
      <c r="AC300" s="39">
        <v>-0.88</v>
      </c>
      <c r="AD300" s="38">
        <v>7967258</v>
      </c>
      <c r="AE300" s="38">
        <v>7500000</v>
      </c>
      <c r="AF300" s="38">
        <v>5000000</v>
      </c>
      <c r="AG300" s="38">
        <v>5000000</v>
      </c>
      <c r="AH300" s="38">
        <v>6897196</v>
      </c>
      <c r="AI300" s="38">
        <v>7152260</v>
      </c>
      <c r="AJ300" s="39">
        <v>3.93</v>
      </c>
      <c r="AK300" s="39">
        <v>4</v>
      </c>
    </row>
    <row r="301" spans="1:37" x14ac:dyDescent="0.3">
      <c r="A301" t="s">
        <v>563</v>
      </c>
      <c r="B301" t="s">
        <v>1719</v>
      </c>
      <c r="C301" s="37" t="s">
        <v>563</v>
      </c>
      <c r="D301" s="37" t="s">
        <v>562</v>
      </c>
      <c r="E301" s="38">
        <v>139418645</v>
      </c>
      <c r="F301" s="38">
        <v>142802333</v>
      </c>
      <c r="G301" s="39">
        <v>2.4300000000000002</v>
      </c>
      <c r="H301" s="38">
        <v>108807688</v>
      </c>
      <c r="I301" s="38">
        <v>111038136</v>
      </c>
      <c r="J301" s="38">
        <v>0</v>
      </c>
      <c r="K301" s="38">
        <v>0</v>
      </c>
      <c r="L301" s="38">
        <v>0</v>
      </c>
      <c r="M301" s="38">
        <v>0</v>
      </c>
      <c r="N301" s="38">
        <v>0</v>
      </c>
      <c r="O301" s="38">
        <v>0</v>
      </c>
      <c r="P301" s="38">
        <v>108807688</v>
      </c>
      <c r="Q301" s="38">
        <v>111038136</v>
      </c>
      <c r="R301" s="39">
        <v>2.0499999999999998</v>
      </c>
      <c r="S301" s="38">
        <v>0</v>
      </c>
      <c r="T301" s="38">
        <v>0</v>
      </c>
      <c r="U301" s="38">
        <v>108807688</v>
      </c>
      <c r="V301" s="38">
        <v>111063694</v>
      </c>
      <c r="W301" s="38">
        <v>108807688</v>
      </c>
      <c r="X301" s="38">
        <v>111038136</v>
      </c>
      <c r="Y301" s="38">
        <v>0</v>
      </c>
      <c r="Z301" s="38">
        <v>25558</v>
      </c>
      <c r="AA301" s="38">
        <v>5553</v>
      </c>
      <c r="AB301" s="38">
        <v>5496</v>
      </c>
      <c r="AC301" s="39">
        <v>-1.03</v>
      </c>
      <c r="AD301" s="38">
        <v>16012609</v>
      </c>
      <c r="AE301" s="38">
        <v>13212609</v>
      </c>
      <c r="AF301" s="38">
        <v>5128800</v>
      </c>
      <c r="AG301" s="38">
        <v>5000000</v>
      </c>
      <c r="AH301" s="38">
        <v>5645357</v>
      </c>
      <c r="AI301" s="38">
        <v>5645357</v>
      </c>
      <c r="AJ301" s="39">
        <v>4.05</v>
      </c>
      <c r="AK301" s="39">
        <v>3.95</v>
      </c>
    </row>
    <row r="302" spans="1:37" x14ac:dyDescent="0.3">
      <c r="A302" t="s">
        <v>611</v>
      </c>
      <c r="B302" t="s">
        <v>1720</v>
      </c>
      <c r="C302" s="37" t="s">
        <v>611</v>
      </c>
      <c r="D302" s="37" t="s">
        <v>610</v>
      </c>
      <c r="E302" s="38">
        <v>130040198</v>
      </c>
      <c r="F302" s="38">
        <v>131966905</v>
      </c>
      <c r="G302" s="39">
        <v>1.48</v>
      </c>
      <c r="H302" s="38">
        <v>96250283</v>
      </c>
      <c r="I302" s="38">
        <v>99320430</v>
      </c>
      <c r="J302" s="38">
        <v>0</v>
      </c>
      <c r="K302" s="38">
        <v>0</v>
      </c>
      <c r="L302" s="38">
        <v>0</v>
      </c>
      <c r="M302" s="38">
        <v>0</v>
      </c>
      <c r="N302" s="38">
        <v>0</v>
      </c>
      <c r="O302" s="38">
        <v>0</v>
      </c>
      <c r="P302" s="38">
        <v>96250283</v>
      </c>
      <c r="Q302" s="38">
        <v>99320430</v>
      </c>
      <c r="R302" s="39">
        <v>3.19</v>
      </c>
      <c r="S302" s="38">
        <v>3980205</v>
      </c>
      <c r="T302" s="38">
        <v>5315706</v>
      </c>
      <c r="U302" s="38">
        <v>92747194</v>
      </c>
      <c r="V302" s="38">
        <v>94004724</v>
      </c>
      <c r="W302" s="38">
        <v>92270078</v>
      </c>
      <c r="X302" s="38">
        <v>94004724</v>
      </c>
      <c r="Y302" s="38">
        <v>477116</v>
      </c>
      <c r="Z302" s="38">
        <v>0</v>
      </c>
      <c r="AA302" s="38">
        <v>3626</v>
      </c>
      <c r="AB302" s="38">
        <v>3626</v>
      </c>
      <c r="AC302" s="39">
        <v>0</v>
      </c>
      <c r="AD302" s="38">
        <v>18560215</v>
      </c>
      <c r="AE302" s="38">
        <v>16357235</v>
      </c>
      <c r="AF302" s="38">
        <v>2000000</v>
      </c>
      <c r="AG302" s="38">
        <v>2000000</v>
      </c>
      <c r="AH302" s="38">
        <v>6679903</v>
      </c>
      <c r="AI302" s="38">
        <v>6679903</v>
      </c>
      <c r="AJ302" s="39">
        <v>5.14</v>
      </c>
      <c r="AK302" s="39">
        <v>5.0600000000000005</v>
      </c>
    </row>
    <row r="303" spans="1:37" x14ac:dyDescent="0.3">
      <c r="A303" t="s">
        <v>669</v>
      </c>
      <c r="B303" t="s">
        <v>1721</v>
      </c>
      <c r="C303" s="37" t="s">
        <v>669</v>
      </c>
      <c r="D303" s="37" t="s">
        <v>668</v>
      </c>
      <c r="E303" s="38">
        <v>123715746</v>
      </c>
      <c r="F303" s="38">
        <v>130718342</v>
      </c>
      <c r="G303" s="39">
        <v>5.66</v>
      </c>
      <c r="H303" s="38">
        <v>75741151</v>
      </c>
      <c r="I303" s="38">
        <v>77142183</v>
      </c>
      <c r="J303" s="38">
        <v>0</v>
      </c>
      <c r="K303" s="38">
        <v>0</v>
      </c>
      <c r="L303" s="38">
        <v>0</v>
      </c>
      <c r="M303" s="38">
        <v>0</v>
      </c>
      <c r="N303" s="38">
        <v>0</v>
      </c>
      <c r="O303" s="38">
        <v>0</v>
      </c>
      <c r="P303" s="38">
        <v>75741151</v>
      </c>
      <c r="Q303" s="38">
        <v>77142183</v>
      </c>
      <c r="R303" s="39">
        <v>1.85</v>
      </c>
      <c r="S303" s="38">
        <v>269022</v>
      </c>
      <c r="T303" s="38">
        <v>190967</v>
      </c>
      <c r="U303" s="38">
        <v>75472129</v>
      </c>
      <c r="V303" s="38">
        <v>76951216</v>
      </c>
      <c r="W303" s="38">
        <v>75472129</v>
      </c>
      <c r="X303" s="38">
        <v>76951216</v>
      </c>
      <c r="Y303" s="38">
        <v>0</v>
      </c>
      <c r="Z303" s="38">
        <v>0</v>
      </c>
      <c r="AA303" s="38">
        <v>5338</v>
      </c>
      <c r="AB303" s="38">
        <v>5498</v>
      </c>
      <c r="AC303" s="39">
        <v>3</v>
      </c>
      <c r="AD303" s="38">
        <v>24286605</v>
      </c>
      <c r="AE303" s="38">
        <v>23054527</v>
      </c>
      <c r="AF303" s="38">
        <v>7316099</v>
      </c>
      <c r="AG303" s="38">
        <v>10062723</v>
      </c>
      <c r="AH303" s="38">
        <v>4928500</v>
      </c>
      <c r="AI303" s="38">
        <v>5228734</v>
      </c>
      <c r="AJ303" s="39">
        <v>3.98</v>
      </c>
      <c r="AK303" s="39">
        <v>4</v>
      </c>
    </row>
    <row r="304" spans="1:37" x14ac:dyDescent="0.3">
      <c r="A304" t="s">
        <v>573</v>
      </c>
      <c r="B304" t="s">
        <v>1722</v>
      </c>
      <c r="C304" s="37" t="s">
        <v>573</v>
      </c>
      <c r="D304" s="37" t="s">
        <v>572</v>
      </c>
      <c r="E304" s="38">
        <v>55749034</v>
      </c>
      <c r="F304" s="38">
        <v>56687113</v>
      </c>
      <c r="G304" s="39">
        <v>1.68</v>
      </c>
      <c r="H304" s="38">
        <v>52207620</v>
      </c>
      <c r="I304" s="38">
        <v>53145699</v>
      </c>
      <c r="J304" s="38">
        <v>0</v>
      </c>
      <c r="K304" s="38">
        <v>0</v>
      </c>
      <c r="L304" s="38">
        <v>0</v>
      </c>
      <c r="M304" s="38">
        <v>0</v>
      </c>
      <c r="N304" s="38">
        <v>0</v>
      </c>
      <c r="O304" s="38">
        <v>0</v>
      </c>
      <c r="P304" s="38">
        <v>52207620</v>
      </c>
      <c r="Q304" s="38">
        <v>53145699</v>
      </c>
      <c r="R304" s="39">
        <v>1.8</v>
      </c>
      <c r="S304" s="38">
        <v>2147870</v>
      </c>
      <c r="T304" s="38">
        <v>2163497</v>
      </c>
      <c r="U304" s="38">
        <v>50204759</v>
      </c>
      <c r="V304" s="38">
        <v>51348198</v>
      </c>
      <c r="W304" s="38">
        <v>50059750</v>
      </c>
      <c r="X304" s="38">
        <v>50982202</v>
      </c>
      <c r="Y304" s="38">
        <v>145009</v>
      </c>
      <c r="Z304" s="38">
        <v>365996</v>
      </c>
      <c r="AA304" s="38">
        <v>1731</v>
      </c>
      <c r="AB304" s="38">
        <v>1729</v>
      </c>
      <c r="AC304" s="39">
        <v>-0.12</v>
      </c>
      <c r="AD304" s="38">
        <v>4118994</v>
      </c>
      <c r="AE304" s="38">
        <v>4040551</v>
      </c>
      <c r="AF304" s="38">
        <v>544000</v>
      </c>
      <c r="AG304" s="38">
        <v>544000</v>
      </c>
      <c r="AH304" s="38">
        <v>2229961</v>
      </c>
      <c r="AI304" s="38">
        <v>2267485</v>
      </c>
      <c r="AJ304" s="39">
        <v>4</v>
      </c>
      <c r="AK304" s="39">
        <v>4</v>
      </c>
    </row>
    <row r="305" spans="1:37" x14ac:dyDescent="0.3">
      <c r="A305" t="s">
        <v>647</v>
      </c>
      <c r="B305" t="s">
        <v>1723</v>
      </c>
      <c r="C305" s="37" t="s">
        <v>647</v>
      </c>
      <c r="D305" s="37" t="s">
        <v>646</v>
      </c>
      <c r="E305" s="38">
        <v>102731007</v>
      </c>
      <c r="F305" s="38">
        <v>103851841</v>
      </c>
      <c r="G305" s="39">
        <v>1.0900000000000001</v>
      </c>
      <c r="H305" s="38">
        <v>91631155</v>
      </c>
      <c r="I305" s="38">
        <v>92481169</v>
      </c>
      <c r="J305" s="38">
        <v>0</v>
      </c>
      <c r="K305" s="38">
        <v>0</v>
      </c>
      <c r="L305" s="38">
        <v>0</v>
      </c>
      <c r="M305" s="38">
        <v>0</v>
      </c>
      <c r="N305" s="38">
        <v>0</v>
      </c>
      <c r="O305" s="38">
        <v>0</v>
      </c>
      <c r="P305" s="38">
        <v>91631155</v>
      </c>
      <c r="Q305" s="38">
        <v>92481169</v>
      </c>
      <c r="R305" s="39">
        <v>0.93</v>
      </c>
      <c r="S305" s="38">
        <v>3810865</v>
      </c>
      <c r="T305" s="38">
        <v>3935340</v>
      </c>
      <c r="U305" s="38">
        <v>89164754</v>
      </c>
      <c r="V305" s="38">
        <v>89303518</v>
      </c>
      <c r="W305" s="38">
        <v>87820290</v>
      </c>
      <c r="X305" s="38">
        <v>88545829</v>
      </c>
      <c r="Y305" s="38">
        <v>1344464</v>
      </c>
      <c r="Z305" s="38">
        <v>757689</v>
      </c>
      <c r="AA305" s="38">
        <v>3100</v>
      </c>
      <c r="AB305" s="38">
        <v>3100</v>
      </c>
      <c r="AC305" s="39">
        <v>0</v>
      </c>
      <c r="AD305" s="38">
        <v>15807922</v>
      </c>
      <c r="AE305" s="38">
        <v>16257922</v>
      </c>
      <c r="AF305" s="38">
        <v>2263916</v>
      </c>
      <c r="AG305" s="38">
        <v>763916</v>
      </c>
      <c r="AH305" s="38">
        <v>4108867</v>
      </c>
      <c r="AI305" s="38">
        <v>4155718</v>
      </c>
      <c r="AJ305" s="39">
        <v>4</v>
      </c>
      <c r="AK305" s="39">
        <v>4</v>
      </c>
    </row>
    <row r="306" spans="1:37" x14ac:dyDescent="0.3">
      <c r="A306" t="s">
        <v>641</v>
      </c>
      <c r="B306" t="s">
        <v>1724</v>
      </c>
      <c r="C306" s="37" t="s">
        <v>641</v>
      </c>
      <c r="D306" s="37" t="s">
        <v>640</v>
      </c>
      <c r="E306" s="38">
        <v>144067917</v>
      </c>
      <c r="F306" s="38">
        <v>144919392</v>
      </c>
      <c r="G306" s="39">
        <v>0.59</v>
      </c>
      <c r="H306" s="38">
        <v>129436320</v>
      </c>
      <c r="I306" s="38">
        <v>132522571</v>
      </c>
      <c r="J306" s="38">
        <v>0</v>
      </c>
      <c r="K306" s="38">
        <v>0</v>
      </c>
      <c r="L306" s="38">
        <v>0</v>
      </c>
      <c r="M306" s="38">
        <v>0</v>
      </c>
      <c r="N306" s="38">
        <v>0</v>
      </c>
      <c r="O306" s="38">
        <v>0</v>
      </c>
      <c r="P306" s="38">
        <v>129436320</v>
      </c>
      <c r="Q306" s="38">
        <v>132522571</v>
      </c>
      <c r="R306" s="39">
        <v>2.38</v>
      </c>
      <c r="S306" s="38">
        <v>4944370</v>
      </c>
      <c r="T306" s="38">
        <v>5803887</v>
      </c>
      <c r="U306" s="38">
        <v>124491950</v>
      </c>
      <c r="V306" s="38">
        <v>126718684</v>
      </c>
      <c r="W306" s="38">
        <v>124491950</v>
      </c>
      <c r="X306" s="38">
        <v>126718684</v>
      </c>
      <c r="Y306" s="38">
        <v>0</v>
      </c>
      <c r="Z306" s="38">
        <v>0</v>
      </c>
      <c r="AA306" s="38">
        <v>5337</v>
      </c>
      <c r="AB306" s="38">
        <v>5341</v>
      </c>
      <c r="AC306" s="39">
        <v>7.0000000000000007E-2</v>
      </c>
      <c r="AD306" s="38">
        <v>5365555</v>
      </c>
      <c r="AE306" s="38">
        <v>5124525</v>
      </c>
      <c r="AF306" s="38">
        <v>4250446</v>
      </c>
      <c r="AG306" s="38">
        <v>1270000</v>
      </c>
      <c r="AH306" s="38">
        <v>2974368</v>
      </c>
      <c r="AI306" s="38">
        <v>1792350</v>
      </c>
      <c r="AJ306" s="39">
        <v>2.06</v>
      </c>
      <c r="AK306" s="39">
        <v>1.24</v>
      </c>
    </row>
    <row r="307" spans="1:37" x14ac:dyDescent="0.3">
      <c r="A307" t="s">
        <v>625</v>
      </c>
      <c r="B307" t="s">
        <v>1725</v>
      </c>
      <c r="C307" s="37" t="s">
        <v>625</v>
      </c>
      <c r="D307" s="37" t="s">
        <v>624</v>
      </c>
      <c r="E307" s="38">
        <v>36075435</v>
      </c>
      <c r="F307" s="38">
        <v>36794425</v>
      </c>
      <c r="G307" s="39">
        <v>1.99</v>
      </c>
      <c r="H307" s="38">
        <v>29531279</v>
      </c>
      <c r="I307" s="38">
        <v>29795947</v>
      </c>
      <c r="J307" s="38">
        <v>0</v>
      </c>
      <c r="K307" s="38">
        <v>0</v>
      </c>
      <c r="L307" s="38">
        <v>0</v>
      </c>
      <c r="M307" s="38">
        <v>0</v>
      </c>
      <c r="N307" s="38">
        <v>0</v>
      </c>
      <c r="O307" s="38">
        <v>0</v>
      </c>
      <c r="P307" s="38">
        <v>29531279</v>
      </c>
      <c r="Q307" s="38">
        <v>29795947</v>
      </c>
      <c r="R307" s="39">
        <v>0.9</v>
      </c>
      <c r="S307" s="38">
        <v>1028494</v>
      </c>
      <c r="T307" s="38">
        <v>779980</v>
      </c>
      <c r="U307" s="38">
        <v>28502785</v>
      </c>
      <c r="V307" s="38">
        <v>29076974</v>
      </c>
      <c r="W307" s="38">
        <v>28502785</v>
      </c>
      <c r="X307" s="38">
        <v>29015967</v>
      </c>
      <c r="Y307" s="38">
        <v>0</v>
      </c>
      <c r="Z307" s="38">
        <v>61007</v>
      </c>
      <c r="AA307" s="38">
        <v>1660</v>
      </c>
      <c r="AB307" s="38">
        <v>1670</v>
      </c>
      <c r="AC307" s="39">
        <v>0.6</v>
      </c>
      <c r="AD307" s="38">
        <v>7558008</v>
      </c>
      <c r="AE307" s="38">
        <v>7711387</v>
      </c>
      <c r="AF307" s="38">
        <v>899098</v>
      </c>
      <c r="AG307" s="38">
        <v>815301</v>
      </c>
      <c r="AH307" s="38">
        <v>1443018</v>
      </c>
      <c r="AI307" s="38">
        <v>1471777</v>
      </c>
      <c r="AJ307" s="39">
        <v>4</v>
      </c>
      <c r="AK307" s="39">
        <v>4</v>
      </c>
    </row>
    <row r="308" spans="1:37" x14ac:dyDescent="0.3">
      <c r="A308" t="s">
        <v>617</v>
      </c>
      <c r="B308" t="s">
        <v>1726</v>
      </c>
      <c r="C308" s="37" t="s">
        <v>617</v>
      </c>
      <c r="D308" s="37" t="s">
        <v>616</v>
      </c>
      <c r="E308" s="38">
        <v>87933150</v>
      </c>
      <c r="F308" s="38">
        <v>90389627</v>
      </c>
      <c r="G308" s="39">
        <v>2.79</v>
      </c>
      <c r="H308" s="38">
        <v>80839019</v>
      </c>
      <c r="I308" s="38">
        <v>82872705</v>
      </c>
      <c r="J308" s="38">
        <v>0</v>
      </c>
      <c r="K308" s="38">
        <v>0</v>
      </c>
      <c r="L308" s="38">
        <v>0</v>
      </c>
      <c r="M308" s="38">
        <v>0</v>
      </c>
      <c r="N308" s="38">
        <v>0</v>
      </c>
      <c r="O308" s="38">
        <v>0</v>
      </c>
      <c r="P308" s="38">
        <v>80839019</v>
      </c>
      <c r="Q308" s="38">
        <v>82872705</v>
      </c>
      <c r="R308" s="39">
        <v>2.52</v>
      </c>
      <c r="S308" s="38">
        <v>1799689</v>
      </c>
      <c r="T308" s="38">
        <v>1730232</v>
      </c>
      <c r="U308" s="38">
        <v>79039484</v>
      </c>
      <c r="V308" s="38">
        <v>81142473</v>
      </c>
      <c r="W308" s="38">
        <v>79039330</v>
      </c>
      <c r="X308" s="38">
        <v>81142473</v>
      </c>
      <c r="Y308" s="38">
        <v>154</v>
      </c>
      <c r="Z308" s="38">
        <v>0</v>
      </c>
      <c r="AA308" s="38">
        <v>3390</v>
      </c>
      <c r="AB308" s="38">
        <v>3386</v>
      </c>
      <c r="AC308" s="39">
        <v>-0.12</v>
      </c>
      <c r="AD308" s="38">
        <v>2348196</v>
      </c>
      <c r="AE308" s="38">
        <v>2754008</v>
      </c>
      <c r="AF308" s="38">
        <v>308000</v>
      </c>
      <c r="AG308" s="38">
        <v>426748</v>
      </c>
      <c r="AH308" s="38">
        <v>3923138</v>
      </c>
      <c r="AI308" s="38">
        <v>3615585</v>
      </c>
      <c r="AJ308" s="39">
        <v>4.46</v>
      </c>
      <c r="AK308" s="39">
        <v>4</v>
      </c>
    </row>
    <row r="309" spans="1:37" x14ac:dyDescent="0.3">
      <c r="A309" t="s">
        <v>589</v>
      </c>
      <c r="B309" t="s">
        <v>1727</v>
      </c>
      <c r="C309" s="37" t="s">
        <v>589</v>
      </c>
      <c r="D309" s="37" t="s">
        <v>588</v>
      </c>
      <c r="E309" s="38">
        <v>214067850</v>
      </c>
      <c r="F309" s="38">
        <v>216697754</v>
      </c>
      <c r="G309" s="39">
        <v>1.23</v>
      </c>
      <c r="H309" s="38">
        <v>196435489</v>
      </c>
      <c r="I309" s="38">
        <v>199496645</v>
      </c>
      <c r="J309" s="38">
        <v>0</v>
      </c>
      <c r="K309" s="38">
        <v>0</v>
      </c>
      <c r="L309" s="38">
        <v>0</v>
      </c>
      <c r="M309" s="38">
        <v>0</v>
      </c>
      <c r="N309" s="38">
        <v>0</v>
      </c>
      <c r="O309" s="38">
        <v>0</v>
      </c>
      <c r="P309" s="38">
        <v>196435489</v>
      </c>
      <c r="Q309" s="38">
        <v>199496645</v>
      </c>
      <c r="R309" s="39">
        <v>1.56</v>
      </c>
      <c r="S309" s="38">
        <v>7186246</v>
      </c>
      <c r="T309" s="38">
        <v>7096405</v>
      </c>
      <c r="U309" s="38">
        <v>189249243</v>
      </c>
      <c r="V309" s="38">
        <v>192400240</v>
      </c>
      <c r="W309" s="38">
        <v>189249243</v>
      </c>
      <c r="X309" s="38">
        <v>192400240</v>
      </c>
      <c r="Y309" s="38">
        <v>0</v>
      </c>
      <c r="Z309" s="38">
        <v>0</v>
      </c>
      <c r="AA309" s="38">
        <v>6399</v>
      </c>
      <c r="AB309" s="38">
        <v>6398</v>
      </c>
      <c r="AC309" s="39">
        <v>-0.02</v>
      </c>
      <c r="AD309" s="38">
        <v>37028886</v>
      </c>
      <c r="AE309" s="38">
        <v>38190855</v>
      </c>
      <c r="AF309" s="38">
        <v>1450813</v>
      </c>
      <c r="AG309" s="38">
        <v>1910000</v>
      </c>
      <c r="AH309" s="38">
        <v>8561969</v>
      </c>
      <c r="AI309" s="38">
        <v>8600000</v>
      </c>
      <c r="AJ309" s="39">
        <v>4</v>
      </c>
      <c r="AK309" s="39">
        <v>3.97</v>
      </c>
    </row>
    <row r="310" spans="1:37" x14ac:dyDescent="0.3">
      <c r="A310" t="s">
        <v>593</v>
      </c>
      <c r="B310" t="s">
        <v>1728</v>
      </c>
      <c r="C310" s="37" t="s">
        <v>593</v>
      </c>
      <c r="D310" s="37" t="s">
        <v>592</v>
      </c>
      <c r="E310" s="38">
        <v>107594911</v>
      </c>
      <c r="F310" s="38">
        <v>108240992</v>
      </c>
      <c r="G310" s="39">
        <v>0.6</v>
      </c>
      <c r="H310" s="38">
        <v>93325352</v>
      </c>
      <c r="I310" s="38">
        <v>94841366</v>
      </c>
      <c r="J310" s="38">
        <v>0</v>
      </c>
      <c r="K310" s="38">
        <v>0</v>
      </c>
      <c r="L310" s="38">
        <v>0</v>
      </c>
      <c r="M310" s="38">
        <v>0</v>
      </c>
      <c r="N310" s="38">
        <v>0</v>
      </c>
      <c r="O310" s="38">
        <v>0</v>
      </c>
      <c r="P310" s="38">
        <v>93325352</v>
      </c>
      <c r="Q310" s="38">
        <v>94841366</v>
      </c>
      <c r="R310" s="39">
        <v>1.62</v>
      </c>
      <c r="S310" s="38">
        <v>1433413</v>
      </c>
      <c r="T310" s="38">
        <v>1573142</v>
      </c>
      <c r="U310" s="38">
        <v>92350575</v>
      </c>
      <c r="V310" s="38">
        <v>93973559</v>
      </c>
      <c r="W310" s="38">
        <v>91891939</v>
      </c>
      <c r="X310" s="38">
        <v>93268224</v>
      </c>
      <c r="Y310" s="38">
        <v>458636</v>
      </c>
      <c r="Z310" s="38">
        <v>705335</v>
      </c>
      <c r="AA310" s="38">
        <v>3948</v>
      </c>
      <c r="AB310" s="38">
        <v>3900</v>
      </c>
      <c r="AC310" s="39">
        <v>-1.22</v>
      </c>
      <c r="AD310" s="38">
        <v>9586388</v>
      </c>
      <c r="AE310" s="38">
        <v>10500000</v>
      </c>
      <c r="AF310" s="38">
        <v>1950000</v>
      </c>
      <c r="AG310" s="38">
        <v>2000000</v>
      </c>
      <c r="AH310" s="38">
        <v>4303676</v>
      </c>
      <c r="AI310" s="38">
        <v>4329639</v>
      </c>
      <c r="AJ310" s="39">
        <v>4</v>
      </c>
      <c r="AK310" s="39">
        <v>4</v>
      </c>
    </row>
    <row r="311" spans="1:37" x14ac:dyDescent="0.3">
      <c r="A311" t="s">
        <v>623</v>
      </c>
      <c r="B311" t="s">
        <v>1729</v>
      </c>
      <c r="C311" s="37" t="s">
        <v>623</v>
      </c>
      <c r="D311" s="37" t="s">
        <v>622</v>
      </c>
      <c r="E311" s="38">
        <v>87799041</v>
      </c>
      <c r="F311" s="38">
        <v>89664263</v>
      </c>
      <c r="G311" s="39">
        <v>2.12</v>
      </c>
      <c r="H311" s="38">
        <v>79045241</v>
      </c>
      <c r="I311" s="38">
        <v>80124481</v>
      </c>
      <c r="J311" s="38">
        <v>0</v>
      </c>
      <c r="K311" s="38">
        <v>0</v>
      </c>
      <c r="L311" s="38">
        <v>0</v>
      </c>
      <c r="M311" s="38">
        <v>0</v>
      </c>
      <c r="N311" s="38">
        <v>0</v>
      </c>
      <c r="O311" s="38">
        <v>0</v>
      </c>
      <c r="P311" s="38">
        <v>79045241</v>
      </c>
      <c r="Q311" s="38">
        <v>80124481</v>
      </c>
      <c r="R311" s="39">
        <v>1.37</v>
      </c>
      <c r="S311" s="38">
        <v>2105904</v>
      </c>
      <c r="T311" s="38">
        <v>2254440</v>
      </c>
      <c r="U311" s="38">
        <v>76969555</v>
      </c>
      <c r="V311" s="38">
        <v>77870041</v>
      </c>
      <c r="W311" s="38">
        <v>76939337</v>
      </c>
      <c r="X311" s="38">
        <v>77870041</v>
      </c>
      <c r="Y311" s="38">
        <v>30218</v>
      </c>
      <c r="Z311" s="38">
        <v>0</v>
      </c>
      <c r="AA311" s="38">
        <v>2700</v>
      </c>
      <c r="AB311" s="38">
        <v>2750</v>
      </c>
      <c r="AC311" s="39">
        <v>1.85</v>
      </c>
      <c r="AD311" s="38">
        <v>3933786</v>
      </c>
      <c r="AE311" s="38">
        <v>6420000</v>
      </c>
      <c r="AF311" s="38">
        <v>1135542</v>
      </c>
      <c r="AG311" s="38">
        <v>950000</v>
      </c>
      <c r="AH311" s="38">
        <v>4362314</v>
      </c>
      <c r="AI311" s="38">
        <v>3570000</v>
      </c>
      <c r="AJ311" s="39">
        <v>4.97</v>
      </c>
      <c r="AK311" s="39">
        <v>3.98</v>
      </c>
    </row>
    <row r="312" spans="1:37" x14ac:dyDescent="0.3">
      <c r="A312" t="s">
        <v>567</v>
      </c>
      <c r="B312" t="s">
        <v>1730</v>
      </c>
      <c r="C312" s="37" t="s">
        <v>567</v>
      </c>
      <c r="D312" s="37" t="s">
        <v>566</v>
      </c>
      <c r="E312" s="38">
        <v>48180796</v>
      </c>
      <c r="F312" s="38">
        <v>47660182</v>
      </c>
      <c r="G312" s="39">
        <v>-1.08</v>
      </c>
      <c r="H312" s="38">
        <v>42323209</v>
      </c>
      <c r="I312" s="38">
        <v>42323209</v>
      </c>
      <c r="J312" s="38">
        <v>0</v>
      </c>
      <c r="K312" s="38">
        <v>0</v>
      </c>
      <c r="L312" s="38">
        <v>0</v>
      </c>
      <c r="M312" s="38">
        <v>0</v>
      </c>
      <c r="N312" s="38">
        <v>0</v>
      </c>
      <c r="O312" s="38">
        <v>0</v>
      </c>
      <c r="P312" s="38">
        <v>42323209</v>
      </c>
      <c r="Q312" s="38">
        <v>42323209</v>
      </c>
      <c r="R312" s="39">
        <v>0</v>
      </c>
      <c r="S312" s="38">
        <v>995342</v>
      </c>
      <c r="T312" s="38">
        <v>731942</v>
      </c>
      <c r="U312" s="38">
        <v>41329404</v>
      </c>
      <c r="V312" s="38">
        <v>41992704</v>
      </c>
      <c r="W312" s="38">
        <v>41327867</v>
      </c>
      <c r="X312" s="38">
        <v>41591267</v>
      </c>
      <c r="Y312" s="38">
        <v>1537</v>
      </c>
      <c r="Z312" s="38">
        <v>401437</v>
      </c>
      <c r="AA312" s="38">
        <v>1354</v>
      </c>
      <c r="AB312" s="38">
        <v>1367</v>
      </c>
      <c r="AC312" s="39">
        <v>0.96</v>
      </c>
      <c r="AD312" s="38">
        <v>9853115</v>
      </c>
      <c r="AE312" s="38">
        <v>13400000</v>
      </c>
      <c r="AF312" s="38">
        <v>1100000</v>
      </c>
      <c r="AG312" s="38">
        <v>300000</v>
      </c>
      <c r="AH312" s="38">
        <v>1927232</v>
      </c>
      <c r="AI312" s="38">
        <v>1906407</v>
      </c>
      <c r="AJ312" s="39">
        <v>4</v>
      </c>
      <c r="AK312" s="39">
        <v>4</v>
      </c>
    </row>
    <row r="313" spans="1:37" x14ac:dyDescent="0.3">
      <c r="A313" t="s">
        <v>631</v>
      </c>
      <c r="B313" t="s">
        <v>1731</v>
      </c>
      <c r="C313" s="37" t="s">
        <v>631</v>
      </c>
      <c r="D313" s="37" t="s">
        <v>630</v>
      </c>
      <c r="E313" s="38">
        <v>95850329</v>
      </c>
      <c r="F313" s="38">
        <v>97575530</v>
      </c>
      <c r="G313" s="39">
        <v>1.8</v>
      </c>
      <c r="H313" s="38">
        <v>87886065</v>
      </c>
      <c r="I313" s="38">
        <v>89580765</v>
      </c>
      <c r="J313" s="38">
        <v>0</v>
      </c>
      <c r="K313" s="38">
        <v>0</v>
      </c>
      <c r="L313" s="38">
        <v>0</v>
      </c>
      <c r="M313" s="38">
        <v>0</v>
      </c>
      <c r="N313" s="38">
        <v>0</v>
      </c>
      <c r="O313" s="38">
        <v>0</v>
      </c>
      <c r="P313" s="38">
        <v>87886065</v>
      </c>
      <c r="Q313" s="38">
        <v>89580765</v>
      </c>
      <c r="R313" s="39">
        <v>1.93</v>
      </c>
      <c r="S313" s="38">
        <v>4631700</v>
      </c>
      <c r="T313" s="38">
        <v>4768231</v>
      </c>
      <c r="U313" s="38">
        <v>83564535</v>
      </c>
      <c r="V313" s="38">
        <v>84952432</v>
      </c>
      <c r="W313" s="38">
        <v>83254365</v>
      </c>
      <c r="X313" s="38">
        <v>84812534</v>
      </c>
      <c r="Y313" s="38">
        <v>310170</v>
      </c>
      <c r="Z313" s="38">
        <v>139898</v>
      </c>
      <c r="AA313" s="38">
        <v>2723</v>
      </c>
      <c r="AB313" s="38">
        <v>2724</v>
      </c>
      <c r="AC313" s="39">
        <v>0.04</v>
      </c>
      <c r="AD313" s="38">
        <v>18485529</v>
      </c>
      <c r="AE313" s="38">
        <v>18500000</v>
      </c>
      <c r="AF313" s="38">
        <v>2426737</v>
      </c>
      <c r="AG313" s="38">
        <v>2400000</v>
      </c>
      <c r="AH313" s="38">
        <v>3833679</v>
      </c>
      <c r="AI313" s="38">
        <v>3903021</v>
      </c>
      <c r="AJ313" s="39">
        <v>4</v>
      </c>
      <c r="AK313" s="39">
        <v>4</v>
      </c>
    </row>
    <row r="314" spans="1:37" x14ac:dyDescent="0.3">
      <c r="A314" t="s">
        <v>653</v>
      </c>
      <c r="B314" t="s">
        <v>1732</v>
      </c>
      <c r="C314" s="37" t="s">
        <v>653</v>
      </c>
      <c r="D314" s="37" t="s">
        <v>652</v>
      </c>
      <c r="E314" s="38">
        <v>212730695</v>
      </c>
      <c r="F314" s="38">
        <v>215585452</v>
      </c>
      <c r="G314" s="39">
        <v>1.34</v>
      </c>
      <c r="H314" s="38">
        <v>190299054</v>
      </c>
      <c r="I314" s="38">
        <v>192035706</v>
      </c>
      <c r="J314" s="38">
        <v>0</v>
      </c>
      <c r="K314" s="38">
        <v>0</v>
      </c>
      <c r="L314" s="38">
        <v>0</v>
      </c>
      <c r="M314" s="38">
        <v>0</v>
      </c>
      <c r="N314" s="38">
        <v>0</v>
      </c>
      <c r="O314" s="38">
        <v>0</v>
      </c>
      <c r="P314" s="38">
        <v>190299054</v>
      </c>
      <c r="Q314" s="38">
        <v>192035706</v>
      </c>
      <c r="R314" s="39">
        <v>0.91</v>
      </c>
      <c r="S314" s="38">
        <v>2878386</v>
      </c>
      <c r="T314" s="38">
        <v>2882390</v>
      </c>
      <c r="U314" s="38">
        <v>187532330</v>
      </c>
      <c r="V314" s="38">
        <v>190380187</v>
      </c>
      <c r="W314" s="38">
        <v>187420668</v>
      </c>
      <c r="X314" s="38">
        <v>189153316</v>
      </c>
      <c r="Y314" s="38">
        <v>111662</v>
      </c>
      <c r="Z314" s="38">
        <v>1226871</v>
      </c>
      <c r="AA314" s="38">
        <v>6386</v>
      </c>
      <c r="AB314" s="38">
        <v>6312</v>
      </c>
      <c r="AC314" s="39">
        <v>-1.1599999999999999</v>
      </c>
      <c r="AD314" s="38">
        <v>37288886</v>
      </c>
      <c r="AE314" s="38">
        <v>37288886</v>
      </c>
      <c r="AF314" s="38">
        <v>2100000</v>
      </c>
      <c r="AG314" s="38">
        <v>2469325</v>
      </c>
      <c r="AH314" s="38">
        <v>8509228</v>
      </c>
      <c r="AI314" s="38">
        <v>8623418</v>
      </c>
      <c r="AJ314" s="39">
        <v>4</v>
      </c>
      <c r="AK314" s="39">
        <v>4</v>
      </c>
    </row>
    <row r="315" spans="1:37" x14ac:dyDescent="0.3">
      <c r="A315" t="s">
        <v>609</v>
      </c>
      <c r="B315" t="s">
        <v>1733</v>
      </c>
      <c r="C315" s="37" t="s">
        <v>609</v>
      </c>
      <c r="D315" s="37" t="s">
        <v>608</v>
      </c>
      <c r="E315" s="38">
        <v>79807697</v>
      </c>
      <c r="F315" s="38">
        <v>81316154</v>
      </c>
      <c r="G315" s="39">
        <v>1.8900000000000001</v>
      </c>
      <c r="H315" s="38">
        <v>76058197</v>
      </c>
      <c r="I315" s="38">
        <v>77366654</v>
      </c>
      <c r="J315" s="38">
        <v>0</v>
      </c>
      <c r="K315" s="38">
        <v>0</v>
      </c>
      <c r="L315" s="38">
        <v>0</v>
      </c>
      <c r="M315" s="38">
        <v>0</v>
      </c>
      <c r="N315" s="38">
        <v>0</v>
      </c>
      <c r="O315" s="38">
        <v>0</v>
      </c>
      <c r="P315" s="38">
        <v>76058197</v>
      </c>
      <c r="Q315" s="38">
        <v>77366654</v>
      </c>
      <c r="R315" s="39">
        <v>1.72</v>
      </c>
      <c r="S315" s="38">
        <v>3335824</v>
      </c>
      <c r="T315" s="38">
        <v>3340725</v>
      </c>
      <c r="U315" s="38">
        <v>72734247</v>
      </c>
      <c r="V315" s="38">
        <v>74078243</v>
      </c>
      <c r="W315" s="38">
        <v>72722373</v>
      </c>
      <c r="X315" s="38">
        <v>74025929</v>
      </c>
      <c r="Y315" s="38">
        <v>11874</v>
      </c>
      <c r="Z315" s="38">
        <v>52314</v>
      </c>
      <c r="AA315" s="38">
        <v>2157</v>
      </c>
      <c r="AB315" s="38">
        <v>2126</v>
      </c>
      <c r="AC315" s="39">
        <v>-1.44</v>
      </c>
      <c r="AD315" s="38">
        <v>10873478</v>
      </c>
      <c r="AE315" s="38">
        <v>11850198</v>
      </c>
      <c r="AF315" s="38">
        <v>0</v>
      </c>
      <c r="AG315" s="38">
        <v>0</v>
      </c>
      <c r="AH315" s="38">
        <v>4550000</v>
      </c>
      <c r="AI315" s="38">
        <v>3237308</v>
      </c>
      <c r="AJ315" s="39">
        <v>5.7</v>
      </c>
      <c r="AK315" s="39">
        <v>3.98</v>
      </c>
    </row>
    <row r="316" spans="1:37" x14ac:dyDescent="0.3">
      <c r="A316" t="s">
        <v>639</v>
      </c>
      <c r="B316" t="s">
        <v>1734</v>
      </c>
      <c r="C316" s="37" t="s">
        <v>639</v>
      </c>
      <c r="D316" s="37" t="s">
        <v>638</v>
      </c>
      <c r="E316" s="38">
        <v>144639038</v>
      </c>
      <c r="F316" s="38">
        <v>146035602</v>
      </c>
      <c r="G316" s="39">
        <v>0.97</v>
      </c>
      <c r="H316" s="38">
        <v>121638961</v>
      </c>
      <c r="I316" s="38">
        <v>121910510</v>
      </c>
      <c r="J316" s="38">
        <v>0</v>
      </c>
      <c r="K316" s="38">
        <v>0</v>
      </c>
      <c r="L316" s="38">
        <v>0</v>
      </c>
      <c r="M316" s="38">
        <v>0</v>
      </c>
      <c r="N316" s="38">
        <v>0</v>
      </c>
      <c r="O316" s="38">
        <v>0</v>
      </c>
      <c r="P316" s="38">
        <v>121638961</v>
      </c>
      <c r="Q316" s="38">
        <v>121910510</v>
      </c>
      <c r="R316" s="39">
        <v>0.22</v>
      </c>
      <c r="S316" s="38">
        <v>2946102</v>
      </c>
      <c r="T316" s="38">
        <v>3228115</v>
      </c>
      <c r="U316" s="38">
        <v>118714629</v>
      </c>
      <c r="V316" s="38">
        <v>120874332</v>
      </c>
      <c r="W316" s="38">
        <v>118692859</v>
      </c>
      <c r="X316" s="38">
        <v>118682395</v>
      </c>
      <c r="Y316" s="38">
        <v>21770</v>
      </c>
      <c r="Z316" s="38">
        <v>2191937</v>
      </c>
      <c r="AA316" s="38">
        <v>4902</v>
      </c>
      <c r="AB316" s="38">
        <v>4881</v>
      </c>
      <c r="AC316" s="39">
        <v>-0.43</v>
      </c>
      <c r="AD316" s="38">
        <v>26084260</v>
      </c>
      <c r="AE316" s="38">
        <v>28970115</v>
      </c>
      <c r="AF316" s="38">
        <v>5432872</v>
      </c>
      <c r="AG316" s="38">
        <v>5452872</v>
      </c>
      <c r="AH316" s="38">
        <v>5785562</v>
      </c>
      <c r="AI316" s="38">
        <v>5838356</v>
      </c>
      <c r="AJ316" s="39">
        <v>4</v>
      </c>
      <c r="AK316" s="39">
        <v>4</v>
      </c>
    </row>
    <row r="317" spans="1:37" x14ac:dyDescent="0.3">
      <c r="A317" t="s">
        <v>635</v>
      </c>
      <c r="B317" t="s">
        <v>1735</v>
      </c>
      <c r="C317" s="37" t="s">
        <v>635</v>
      </c>
      <c r="D317" s="37" t="s">
        <v>634</v>
      </c>
      <c r="E317" s="38">
        <v>54578478</v>
      </c>
      <c r="F317" s="38">
        <v>55409484</v>
      </c>
      <c r="G317" s="39">
        <v>1.52</v>
      </c>
      <c r="H317" s="38">
        <v>50436548</v>
      </c>
      <c r="I317" s="38">
        <v>51203142</v>
      </c>
      <c r="J317" s="38">
        <v>0</v>
      </c>
      <c r="K317" s="38">
        <v>0</v>
      </c>
      <c r="L317" s="38">
        <v>0</v>
      </c>
      <c r="M317" s="38">
        <v>0</v>
      </c>
      <c r="N317" s="38">
        <v>0</v>
      </c>
      <c r="O317" s="38">
        <v>0</v>
      </c>
      <c r="P317" s="38">
        <v>50436548</v>
      </c>
      <c r="Q317" s="38">
        <v>51203142</v>
      </c>
      <c r="R317" s="39">
        <v>1.52</v>
      </c>
      <c r="S317" s="38">
        <v>2442289</v>
      </c>
      <c r="T317" s="38">
        <v>2442476</v>
      </c>
      <c r="U317" s="38">
        <v>47994260</v>
      </c>
      <c r="V317" s="38">
        <v>48843521</v>
      </c>
      <c r="W317" s="38">
        <v>47994259</v>
      </c>
      <c r="X317" s="38">
        <v>48760666</v>
      </c>
      <c r="Y317" s="38">
        <v>1</v>
      </c>
      <c r="Z317" s="38">
        <v>82855</v>
      </c>
      <c r="AA317" s="38">
        <v>1643</v>
      </c>
      <c r="AB317" s="38">
        <v>1632</v>
      </c>
      <c r="AC317" s="39">
        <v>-0.67</v>
      </c>
      <c r="AD317" s="38">
        <v>9109408</v>
      </c>
      <c r="AE317" s="38">
        <v>7687023</v>
      </c>
      <c r="AF317" s="38">
        <v>1000000</v>
      </c>
      <c r="AG317" s="38">
        <v>1000000</v>
      </c>
      <c r="AH317" s="38">
        <v>2183139</v>
      </c>
      <c r="AI317" s="38">
        <v>2216379</v>
      </c>
      <c r="AJ317" s="39">
        <v>4</v>
      </c>
      <c r="AK317" s="39">
        <v>4</v>
      </c>
    </row>
    <row r="318" spans="1:37" x14ac:dyDescent="0.3">
      <c r="A318" t="s">
        <v>603</v>
      </c>
      <c r="B318" t="s">
        <v>1736</v>
      </c>
      <c r="C318" s="37" t="s">
        <v>603</v>
      </c>
      <c r="D318" s="37" t="s">
        <v>602</v>
      </c>
      <c r="E318" s="38">
        <v>119572384</v>
      </c>
      <c r="F318" s="38">
        <v>121185238</v>
      </c>
      <c r="G318" s="39">
        <v>1.35</v>
      </c>
      <c r="H318" s="38">
        <v>106811992</v>
      </c>
      <c r="I318" s="38">
        <v>108531665</v>
      </c>
      <c r="J318" s="38">
        <v>0</v>
      </c>
      <c r="K318" s="38">
        <v>0</v>
      </c>
      <c r="L318" s="38">
        <v>0</v>
      </c>
      <c r="M318" s="38">
        <v>0</v>
      </c>
      <c r="N318" s="38">
        <v>0</v>
      </c>
      <c r="O318" s="38">
        <v>0</v>
      </c>
      <c r="P318" s="38">
        <v>106811992</v>
      </c>
      <c r="Q318" s="38">
        <v>108531665</v>
      </c>
      <c r="R318" s="39">
        <v>1.61</v>
      </c>
      <c r="S318" s="38">
        <v>2153507</v>
      </c>
      <c r="T318" s="38">
        <v>2089377</v>
      </c>
      <c r="U318" s="38">
        <v>106022791</v>
      </c>
      <c r="V318" s="38">
        <v>106530047</v>
      </c>
      <c r="W318" s="38">
        <v>104658485</v>
      </c>
      <c r="X318" s="38">
        <v>106442288</v>
      </c>
      <c r="Y318" s="38">
        <v>1364306</v>
      </c>
      <c r="Z318" s="38">
        <v>87759</v>
      </c>
      <c r="AA318" s="38">
        <v>2958</v>
      </c>
      <c r="AB318" s="38">
        <v>2950</v>
      </c>
      <c r="AC318" s="39">
        <v>-0.27</v>
      </c>
      <c r="AD318" s="38">
        <v>44302613</v>
      </c>
      <c r="AE318" s="38">
        <v>50638095</v>
      </c>
      <c r="AF318" s="38">
        <v>5600000</v>
      </c>
      <c r="AG318" s="38">
        <v>5200000</v>
      </c>
      <c r="AH318" s="38">
        <v>4782892</v>
      </c>
      <c r="AI318" s="38">
        <v>4847410</v>
      </c>
      <c r="AJ318" s="39">
        <v>4</v>
      </c>
      <c r="AK318" s="39">
        <v>4</v>
      </c>
    </row>
    <row r="319" spans="1:37" x14ac:dyDescent="0.3">
      <c r="A319" t="s">
        <v>597</v>
      </c>
      <c r="B319" t="s">
        <v>1737</v>
      </c>
      <c r="C319" s="37" t="s">
        <v>597</v>
      </c>
      <c r="D319" s="37" t="s">
        <v>596</v>
      </c>
      <c r="E319" s="38">
        <v>127985953</v>
      </c>
      <c r="F319" s="38">
        <v>130163135</v>
      </c>
      <c r="G319" s="39">
        <v>1.7</v>
      </c>
      <c r="H319" s="38">
        <v>101856170</v>
      </c>
      <c r="I319" s="38">
        <v>102522655</v>
      </c>
      <c r="J319" s="38">
        <v>0</v>
      </c>
      <c r="K319" s="38">
        <v>0</v>
      </c>
      <c r="L319" s="38">
        <v>0</v>
      </c>
      <c r="M319" s="38">
        <v>0</v>
      </c>
      <c r="N319" s="38">
        <v>0</v>
      </c>
      <c r="O319" s="38">
        <v>0</v>
      </c>
      <c r="P319" s="38">
        <v>101856170</v>
      </c>
      <c r="Q319" s="38">
        <v>102522655</v>
      </c>
      <c r="R319" s="39">
        <v>0.65</v>
      </c>
      <c r="S319" s="38">
        <v>3894328</v>
      </c>
      <c r="T319" s="38">
        <v>2793029</v>
      </c>
      <c r="U319" s="38">
        <v>97961842</v>
      </c>
      <c r="V319" s="38">
        <v>99729626</v>
      </c>
      <c r="W319" s="38">
        <v>97961842</v>
      </c>
      <c r="X319" s="38">
        <v>99729626</v>
      </c>
      <c r="Y319" s="38">
        <v>0</v>
      </c>
      <c r="Z319" s="38">
        <v>0</v>
      </c>
      <c r="AA319" s="38">
        <v>5165</v>
      </c>
      <c r="AB319" s="38">
        <v>5243</v>
      </c>
      <c r="AC319" s="39">
        <v>1.51</v>
      </c>
      <c r="AD319" s="38">
        <v>21501015</v>
      </c>
      <c r="AE319" s="38">
        <v>17295621</v>
      </c>
      <c r="AF319" s="38">
        <v>2500000</v>
      </c>
      <c r="AG319" s="38">
        <v>2500000</v>
      </c>
      <c r="AH319" s="38">
        <v>5119438</v>
      </c>
      <c r="AI319" s="38">
        <v>5206525</v>
      </c>
      <c r="AJ319" s="39">
        <v>4</v>
      </c>
      <c r="AK319" s="39">
        <v>4</v>
      </c>
    </row>
    <row r="320" spans="1:37" x14ac:dyDescent="0.3">
      <c r="A320" t="s">
        <v>637</v>
      </c>
      <c r="B320" t="s">
        <v>1738</v>
      </c>
      <c r="C320" s="37" t="s">
        <v>637</v>
      </c>
      <c r="D320" s="37" t="s">
        <v>636</v>
      </c>
      <c r="E320" s="38">
        <v>88463342</v>
      </c>
      <c r="F320" s="38">
        <v>90185141</v>
      </c>
      <c r="G320" s="39">
        <v>1.95</v>
      </c>
      <c r="H320" s="38">
        <v>63428859</v>
      </c>
      <c r="I320" s="38">
        <v>64663700</v>
      </c>
      <c r="J320" s="38">
        <v>0</v>
      </c>
      <c r="K320" s="38">
        <v>0</v>
      </c>
      <c r="L320" s="38">
        <v>0</v>
      </c>
      <c r="M320" s="38">
        <v>0</v>
      </c>
      <c r="N320" s="38">
        <v>0</v>
      </c>
      <c r="O320" s="38">
        <v>0</v>
      </c>
      <c r="P320" s="38">
        <v>63428859</v>
      </c>
      <c r="Q320" s="38">
        <v>64663700</v>
      </c>
      <c r="R320" s="39">
        <v>1.95</v>
      </c>
      <c r="S320" s="38">
        <v>1966695</v>
      </c>
      <c r="T320" s="38">
        <v>1928687</v>
      </c>
      <c r="U320" s="38">
        <v>61462164</v>
      </c>
      <c r="V320" s="38">
        <v>62735013</v>
      </c>
      <c r="W320" s="38">
        <v>61462164</v>
      </c>
      <c r="X320" s="38">
        <v>62735013</v>
      </c>
      <c r="Y320" s="38">
        <v>0</v>
      </c>
      <c r="Z320" s="38">
        <v>0</v>
      </c>
      <c r="AA320" s="38">
        <v>3106</v>
      </c>
      <c r="AB320" s="38">
        <v>3102</v>
      </c>
      <c r="AC320" s="39">
        <v>-0.13</v>
      </c>
      <c r="AD320" s="38">
        <v>27380091</v>
      </c>
      <c r="AE320" s="38">
        <v>24634626</v>
      </c>
      <c r="AF320" s="38">
        <v>4199618</v>
      </c>
      <c r="AG320" s="38">
        <v>3675684</v>
      </c>
      <c r="AH320" s="38">
        <v>3538534</v>
      </c>
      <c r="AI320" s="38">
        <v>3607405</v>
      </c>
      <c r="AJ320" s="39">
        <v>4</v>
      </c>
      <c r="AK320" s="39">
        <v>4</v>
      </c>
    </row>
    <row r="321" spans="1:37" x14ac:dyDescent="0.3">
      <c r="A321" t="s">
        <v>565</v>
      </c>
      <c r="B321" t="s">
        <v>1739</v>
      </c>
      <c r="C321" s="37" t="s">
        <v>565</v>
      </c>
      <c r="D321" s="37" t="s">
        <v>564</v>
      </c>
      <c r="E321" s="38">
        <v>80364954</v>
      </c>
      <c r="F321" s="38">
        <v>81203591</v>
      </c>
      <c r="G321" s="39">
        <v>1.04</v>
      </c>
      <c r="H321" s="38">
        <v>63593037</v>
      </c>
      <c r="I321" s="38">
        <v>63593037</v>
      </c>
      <c r="J321" s="38">
        <v>0</v>
      </c>
      <c r="K321" s="38">
        <v>0</v>
      </c>
      <c r="L321" s="38">
        <v>0</v>
      </c>
      <c r="M321" s="38">
        <v>0</v>
      </c>
      <c r="N321" s="38">
        <v>0</v>
      </c>
      <c r="O321" s="38">
        <v>0</v>
      </c>
      <c r="P321" s="38">
        <v>63593037</v>
      </c>
      <c r="Q321" s="38">
        <v>63593037</v>
      </c>
      <c r="R321" s="39">
        <v>0</v>
      </c>
      <c r="S321" s="38">
        <v>1201758</v>
      </c>
      <c r="T321" s="38">
        <v>587245</v>
      </c>
      <c r="U321" s="38">
        <v>62391279</v>
      </c>
      <c r="V321" s="38">
        <v>63089062</v>
      </c>
      <c r="W321" s="38">
        <v>62391279</v>
      </c>
      <c r="X321" s="38">
        <v>63005792</v>
      </c>
      <c r="Y321" s="38">
        <v>0</v>
      </c>
      <c r="Z321" s="38">
        <v>83270</v>
      </c>
      <c r="AA321" s="38">
        <v>2926</v>
      </c>
      <c r="AB321" s="38">
        <v>2902</v>
      </c>
      <c r="AC321" s="39">
        <v>-0.82000000000000006</v>
      </c>
      <c r="AD321" s="38">
        <v>10053327</v>
      </c>
      <c r="AE321" s="38">
        <v>10193903</v>
      </c>
      <c r="AF321" s="38">
        <v>500000</v>
      </c>
      <c r="AG321" s="38">
        <v>500000</v>
      </c>
      <c r="AH321" s="38">
        <v>5019868</v>
      </c>
      <c r="AI321" s="38">
        <v>3246332</v>
      </c>
      <c r="AJ321" s="39">
        <v>6.25</v>
      </c>
      <c r="AK321" s="39">
        <v>4</v>
      </c>
    </row>
    <row r="322" spans="1:37" x14ac:dyDescent="0.3">
      <c r="A322" t="s">
        <v>577</v>
      </c>
      <c r="B322" t="s">
        <v>1740</v>
      </c>
      <c r="C322" s="37" t="s">
        <v>577</v>
      </c>
      <c r="D322" s="37" t="s">
        <v>576</v>
      </c>
      <c r="E322" s="38">
        <v>156496648</v>
      </c>
      <c r="F322" s="38">
        <v>157357708</v>
      </c>
      <c r="G322" s="39">
        <v>0.55000000000000004</v>
      </c>
      <c r="H322" s="38">
        <v>119265142</v>
      </c>
      <c r="I322" s="38">
        <v>120787363</v>
      </c>
      <c r="J322" s="38">
        <v>0</v>
      </c>
      <c r="K322" s="38">
        <v>0</v>
      </c>
      <c r="L322" s="38">
        <v>0</v>
      </c>
      <c r="M322" s="38">
        <v>0</v>
      </c>
      <c r="N322" s="38">
        <v>0</v>
      </c>
      <c r="O322" s="38">
        <v>0</v>
      </c>
      <c r="P322" s="38">
        <v>119265142</v>
      </c>
      <c r="Q322" s="38">
        <v>120787363</v>
      </c>
      <c r="R322" s="39">
        <v>1.28</v>
      </c>
      <c r="S322" s="38">
        <v>2241391</v>
      </c>
      <c r="T322" s="38">
        <v>1968173</v>
      </c>
      <c r="U322" s="38">
        <v>117046197</v>
      </c>
      <c r="V322" s="38">
        <v>118819190</v>
      </c>
      <c r="W322" s="38">
        <v>117023751</v>
      </c>
      <c r="X322" s="38">
        <v>118819190</v>
      </c>
      <c r="Y322" s="38">
        <v>22446</v>
      </c>
      <c r="Z322" s="38">
        <v>0</v>
      </c>
      <c r="AA322" s="38">
        <v>5831</v>
      </c>
      <c r="AB322" s="38">
        <v>5821</v>
      </c>
      <c r="AC322" s="39">
        <v>-0.17</v>
      </c>
      <c r="AD322" s="38">
        <v>30873917</v>
      </c>
      <c r="AE322" s="38">
        <v>27873917</v>
      </c>
      <c r="AF322" s="38">
        <v>7500000</v>
      </c>
      <c r="AG322" s="38">
        <v>5500000</v>
      </c>
      <c r="AH322" s="38">
        <v>6259865</v>
      </c>
      <c r="AI322" s="38">
        <v>6294308</v>
      </c>
      <c r="AJ322" s="39">
        <v>4</v>
      </c>
      <c r="AK322" s="39">
        <v>4</v>
      </c>
    </row>
    <row r="323" spans="1:37" x14ac:dyDescent="0.3">
      <c r="A323" t="s">
        <v>619</v>
      </c>
      <c r="B323" t="s">
        <v>1741</v>
      </c>
      <c r="C323" s="37" t="s">
        <v>619</v>
      </c>
      <c r="D323" s="37" t="s">
        <v>618</v>
      </c>
      <c r="E323" s="38">
        <v>189746159</v>
      </c>
      <c r="F323" s="38">
        <v>189746159</v>
      </c>
      <c r="G323" s="39">
        <v>0</v>
      </c>
      <c r="H323" s="38">
        <v>155703530</v>
      </c>
      <c r="I323" s="38">
        <v>157178136</v>
      </c>
      <c r="J323" s="38">
        <v>0</v>
      </c>
      <c r="K323" s="38">
        <v>0</v>
      </c>
      <c r="L323" s="38">
        <v>0</v>
      </c>
      <c r="M323" s="38">
        <v>0</v>
      </c>
      <c r="N323" s="38">
        <v>0</v>
      </c>
      <c r="O323" s="38">
        <v>0</v>
      </c>
      <c r="P323" s="38">
        <v>155703530</v>
      </c>
      <c r="Q323" s="38">
        <v>157178136</v>
      </c>
      <c r="R323" s="39">
        <v>0.95000000000000007</v>
      </c>
      <c r="S323" s="38">
        <v>2538831</v>
      </c>
      <c r="T323" s="38">
        <v>2524127</v>
      </c>
      <c r="U323" s="38">
        <v>153630533</v>
      </c>
      <c r="V323" s="38">
        <v>155995494</v>
      </c>
      <c r="W323" s="38">
        <v>153164699</v>
      </c>
      <c r="X323" s="38">
        <v>154654009</v>
      </c>
      <c r="Y323" s="38">
        <v>465834</v>
      </c>
      <c r="Z323" s="38">
        <v>1341485</v>
      </c>
      <c r="AA323" s="38">
        <v>7240</v>
      </c>
      <c r="AB323" s="38">
        <v>7126</v>
      </c>
      <c r="AC323" s="39">
        <v>-1.57</v>
      </c>
      <c r="AD323" s="38">
        <v>28915910</v>
      </c>
      <c r="AE323" s="38">
        <v>32000000</v>
      </c>
      <c r="AF323" s="38">
        <v>1793525</v>
      </c>
      <c r="AG323" s="38">
        <v>100000</v>
      </c>
      <c r="AH323" s="38">
        <v>6759791</v>
      </c>
      <c r="AI323" s="38">
        <v>7500000</v>
      </c>
      <c r="AJ323" s="39">
        <v>3.56</v>
      </c>
      <c r="AK323" s="39">
        <v>3.95</v>
      </c>
    </row>
    <row r="324" spans="1:37" x14ac:dyDescent="0.3">
      <c r="A324" t="s">
        <v>672</v>
      </c>
      <c r="B324" t="s">
        <v>1742</v>
      </c>
      <c r="I324" t="s">
        <v>2136</v>
      </c>
    </row>
    <row r="325" spans="1:37" x14ac:dyDescent="0.3">
      <c r="A325" t="s">
        <v>1743</v>
      </c>
      <c r="B325" t="s">
        <v>1744</v>
      </c>
      <c r="I325" t="s">
        <v>2136</v>
      </c>
    </row>
    <row r="326" spans="1:37" x14ac:dyDescent="0.3">
      <c r="A326" t="s">
        <v>1745</v>
      </c>
      <c r="B326" t="s">
        <v>1746</v>
      </c>
      <c r="I326" t="s">
        <v>2136</v>
      </c>
    </row>
    <row r="327" spans="1:37" x14ac:dyDescent="0.3">
      <c r="A327" t="s">
        <v>1747</v>
      </c>
      <c r="B327" t="s">
        <v>1748</v>
      </c>
      <c r="I327" t="s">
        <v>2136</v>
      </c>
    </row>
    <row r="328" spans="1:37" x14ac:dyDescent="0.3">
      <c r="A328" t="s">
        <v>1749</v>
      </c>
      <c r="B328" t="s">
        <v>1750</v>
      </c>
      <c r="I328" t="s">
        <v>2136</v>
      </c>
    </row>
    <row r="329" spans="1:37" x14ac:dyDescent="0.3">
      <c r="A329" t="s">
        <v>1751</v>
      </c>
      <c r="B329" t="s">
        <v>1752</v>
      </c>
      <c r="I329" t="s">
        <v>2136</v>
      </c>
    </row>
    <row r="330" spans="1:37" x14ac:dyDescent="0.3">
      <c r="A330" t="s">
        <v>677</v>
      </c>
      <c r="B330" t="s">
        <v>1753</v>
      </c>
      <c r="C330" s="37" t="s">
        <v>677</v>
      </c>
      <c r="D330" s="37" t="s">
        <v>676</v>
      </c>
      <c r="E330" s="38">
        <v>41220963</v>
      </c>
      <c r="F330" s="38">
        <v>41707564</v>
      </c>
      <c r="G330" s="39">
        <v>1.18</v>
      </c>
      <c r="H330" s="38">
        <v>24199615</v>
      </c>
      <c r="I330" s="38">
        <v>24913504</v>
      </c>
      <c r="J330" s="38">
        <v>0</v>
      </c>
      <c r="K330" s="38">
        <v>0</v>
      </c>
      <c r="L330" s="38">
        <v>0</v>
      </c>
      <c r="M330" s="38">
        <v>0</v>
      </c>
      <c r="N330" s="38">
        <v>0</v>
      </c>
      <c r="O330" s="38">
        <v>0</v>
      </c>
      <c r="P330" s="38">
        <v>24199615</v>
      </c>
      <c r="Q330" s="38">
        <v>24913504</v>
      </c>
      <c r="R330" s="39">
        <v>2.95</v>
      </c>
      <c r="S330" s="38">
        <v>789075</v>
      </c>
      <c r="T330" s="38">
        <v>1086458</v>
      </c>
      <c r="U330" s="38">
        <v>23480503</v>
      </c>
      <c r="V330" s="38">
        <v>24176281</v>
      </c>
      <c r="W330" s="38">
        <v>23410540</v>
      </c>
      <c r="X330" s="38">
        <v>23827046</v>
      </c>
      <c r="Y330" s="38">
        <v>69963</v>
      </c>
      <c r="Z330" s="38">
        <v>349235</v>
      </c>
      <c r="AA330" s="38">
        <v>2081</v>
      </c>
      <c r="AB330" s="38">
        <v>2069</v>
      </c>
      <c r="AC330" s="39">
        <v>-0.57999999999999996</v>
      </c>
      <c r="AD330" s="38">
        <v>433000</v>
      </c>
      <c r="AE330" s="38">
        <v>329427</v>
      </c>
      <c r="AF330" s="38">
        <v>0</v>
      </c>
      <c r="AG330" s="38">
        <v>0</v>
      </c>
      <c r="AH330" s="38">
        <v>867118</v>
      </c>
      <c r="AI330" s="38">
        <v>867118</v>
      </c>
      <c r="AJ330" s="39">
        <v>2.1</v>
      </c>
      <c r="AK330" s="39">
        <v>2.08</v>
      </c>
    </row>
    <row r="331" spans="1:37" x14ac:dyDescent="0.3">
      <c r="A331" t="s">
        <v>679</v>
      </c>
      <c r="B331" t="s">
        <v>1754</v>
      </c>
      <c r="C331" s="37" t="s">
        <v>679</v>
      </c>
      <c r="D331" s="37" t="s">
        <v>678</v>
      </c>
      <c r="E331" s="38">
        <v>86328656</v>
      </c>
      <c r="F331" s="38">
        <v>90868309</v>
      </c>
      <c r="G331" s="39">
        <v>5.26</v>
      </c>
      <c r="H331" s="38">
        <v>36044694</v>
      </c>
      <c r="I331" s="38">
        <v>36776266</v>
      </c>
      <c r="J331" s="38">
        <v>0</v>
      </c>
      <c r="K331" s="38">
        <v>0</v>
      </c>
      <c r="L331" s="38">
        <v>0</v>
      </c>
      <c r="M331" s="38">
        <v>0</v>
      </c>
      <c r="N331" s="38">
        <v>0</v>
      </c>
      <c r="O331" s="38">
        <v>0</v>
      </c>
      <c r="P331" s="38">
        <v>36044694</v>
      </c>
      <c r="Q331" s="38">
        <v>36776266</v>
      </c>
      <c r="R331" s="39">
        <v>2.0300000000000002</v>
      </c>
      <c r="S331" s="38">
        <v>0</v>
      </c>
      <c r="T331" s="38">
        <v>0</v>
      </c>
      <c r="U331" s="38">
        <v>36044694</v>
      </c>
      <c r="V331" s="38">
        <v>36776266</v>
      </c>
      <c r="W331" s="38">
        <v>36044694</v>
      </c>
      <c r="X331" s="38">
        <v>36776266</v>
      </c>
      <c r="Y331" s="38">
        <v>0</v>
      </c>
      <c r="Z331" s="38">
        <v>0</v>
      </c>
      <c r="AA331" s="38">
        <v>4815</v>
      </c>
      <c r="AB331" s="38">
        <v>4777</v>
      </c>
      <c r="AC331" s="39">
        <v>-0.79</v>
      </c>
      <c r="AD331" s="38">
        <v>13974769</v>
      </c>
      <c r="AE331" s="38">
        <v>10572821</v>
      </c>
      <c r="AF331" s="38">
        <v>2010000</v>
      </c>
      <c r="AG331" s="38">
        <v>1728480</v>
      </c>
      <c r="AH331" s="38">
        <v>3453146</v>
      </c>
      <c r="AI331" s="38">
        <v>3634732</v>
      </c>
      <c r="AJ331" s="39">
        <v>4</v>
      </c>
      <c r="AK331" s="39">
        <v>4</v>
      </c>
    </row>
    <row r="332" spans="1:37" x14ac:dyDescent="0.3">
      <c r="A332" t="s">
        <v>681</v>
      </c>
      <c r="B332" t="s">
        <v>1755</v>
      </c>
      <c r="C332" s="37" t="s">
        <v>681</v>
      </c>
      <c r="D332" s="37" t="s">
        <v>680</v>
      </c>
      <c r="E332" s="38">
        <v>33918036</v>
      </c>
      <c r="F332" s="38">
        <v>33616363</v>
      </c>
      <c r="G332" s="39">
        <v>-0.89</v>
      </c>
      <c r="H332" s="38">
        <v>13025928</v>
      </c>
      <c r="I332" s="38">
        <v>13025928</v>
      </c>
      <c r="J332" s="38">
        <v>0</v>
      </c>
      <c r="K332" s="38">
        <v>0</v>
      </c>
      <c r="L332" s="38">
        <v>0</v>
      </c>
      <c r="M332" s="38">
        <v>0</v>
      </c>
      <c r="N332" s="38">
        <v>0</v>
      </c>
      <c r="O332" s="38">
        <v>0</v>
      </c>
      <c r="P332" s="38">
        <v>13025928</v>
      </c>
      <c r="Q332" s="38">
        <v>13025928</v>
      </c>
      <c r="R332" s="39">
        <v>0</v>
      </c>
      <c r="S332" s="38">
        <v>0</v>
      </c>
      <c r="T332" s="38">
        <v>0</v>
      </c>
      <c r="U332" s="38">
        <v>13025928</v>
      </c>
      <c r="V332" s="38">
        <v>13259898</v>
      </c>
      <c r="W332" s="38">
        <v>13025928</v>
      </c>
      <c r="X332" s="38">
        <v>13025928</v>
      </c>
      <c r="Y332" s="38">
        <v>0</v>
      </c>
      <c r="Z332" s="38">
        <v>233970</v>
      </c>
      <c r="AA332" s="38">
        <v>1640</v>
      </c>
      <c r="AB332" s="38">
        <v>1590</v>
      </c>
      <c r="AC332" s="39">
        <v>-3.0500000000000003</v>
      </c>
      <c r="AD332" s="38">
        <v>11483938</v>
      </c>
      <c r="AE332" s="38">
        <v>10083938</v>
      </c>
      <c r="AF332" s="38">
        <v>2610006</v>
      </c>
      <c r="AG332" s="38">
        <v>1818564</v>
      </c>
      <c r="AH332" s="38">
        <v>1356721</v>
      </c>
      <c r="AI332" s="38">
        <v>1344655</v>
      </c>
      <c r="AJ332" s="39">
        <v>4</v>
      </c>
      <c r="AK332" s="39">
        <v>4</v>
      </c>
    </row>
    <row r="333" spans="1:37" x14ac:dyDescent="0.3">
      <c r="A333" t="s">
        <v>685</v>
      </c>
      <c r="B333" t="s">
        <v>1756</v>
      </c>
      <c r="C333" s="37" t="s">
        <v>685</v>
      </c>
      <c r="D333" s="37" t="s">
        <v>684</v>
      </c>
      <c r="E333" s="38">
        <v>64616391</v>
      </c>
      <c r="F333" s="38">
        <v>67965701</v>
      </c>
      <c r="G333" s="39">
        <v>5.18</v>
      </c>
      <c r="H333" s="38">
        <v>31384323</v>
      </c>
      <c r="I333" s="38">
        <v>32069386</v>
      </c>
      <c r="J333" s="38">
        <v>0</v>
      </c>
      <c r="K333" s="38">
        <v>0</v>
      </c>
      <c r="L333" s="38">
        <v>0</v>
      </c>
      <c r="M333" s="38">
        <v>0</v>
      </c>
      <c r="N333" s="38">
        <v>0</v>
      </c>
      <c r="O333" s="38">
        <v>0</v>
      </c>
      <c r="P333" s="38">
        <v>31384323</v>
      </c>
      <c r="Q333" s="38">
        <v>32069386</v>
      </c>
      <c r="R333" s="39">
        <v>2.1800000000000002</v>
      </c>
      <c r="S333" s="38">
        <v>1720622</v>
      </c>
      <c r="T333" s="38">
        <v>1747756</v>
      </c>
      <c r="U333" s="38">
        <v>29663701</v>
      </c>
      <c r="V333" s="38">
        <v>30321630</v>
      </c>
      <c r="W333" s="38">
        <v>29663701</v>
      </c>
      <c r="X333" s="38">
        <v>30321630</v>
      </c>
      <c r="Y333" s="38">
        <v>0</v>
      </c>
      <c r="Z333" s="38">
        <v>0</v>
      </c>
      <c r="AA333" s="38">
        <v>3799</v>
      </c>
      <c r="AB333" s="38">
        <v>3682</v>
      </c>
      <c r="AC333" s="39">
        <v>-3.08</v>
      </c>
      <c r="AD333" s="38">
        <v>3915801</v>
      </c>
      <c r="AE333" s="38">
        <v>5190801</v>
      </c>
      <c r="AF333" s="38">
        <v>133939</v>
      </c>
      <c r="AG333" s="38">
        <v>150000</v>
      </c>
      <c r="AH333" s="38">
        <v>2584656</v>
      </c>
      <c r="AI333" s="38">
        <v>2718628</v>
      </c>
      <c r="AJ333" s="39">
        <v>4</v>
      </c>
      <c r="AK333" s="39">
        <v>4</v>
      </c>
    </row>
    <row r="334" spans="1:37" x14ac:dyDescent="0.3">
      <c r="A334" t="s">
        <v>683</v>
      </c>
      <c r="B334" t="s">
        <v>1757</v>
      </c>
      <c r="C334" s="37" t="s">
        <v>683</v>
      </c>
      <c r="D334" s="37" t="s">
        <v>682</v>
      </c>
      <c r="E334" s="38">
        <v>126363144</v>
      </c>
      <c r="F334" s="38">
        <v>133605602</v>
      </c>
      <c r="G334" s="39">
        <v>5.73</v>
      </c>
      <c r="H334" s="38">
        <v>25828989</v>
      </c>
      <c r="I334" s="38">
        <v>25828989</v>
      </c>
      <c r="J334" s="38">
        <v>0</v>
      </c>
      <c r="K334" s="38">
        <v>0</v>
      </c>
      <c r="L334" s="38">
        <v>0</v>
      </c>
      <c r="M334" s="38">
        <v>0</v>
      </c>
      <c r="N334" s="38">
        <v>0</v>
      </c>
      <c r="O334" s="38">
        <v>0</v>
      </c>
      <c r="P334" s="38">
        <v>25828989</v>
      </c>
      <c r="Q334" s="38">
        <v>25828989</v>
      </c>
      <c r="R334" s="39">
        <v>0</v>
      </c>
      <c r="S334" s="38">
        <v>3141513</v>
      </c>
      <c r="T334" s="38">
        <v>2326658</v>
      </c>
      <c r="U334" s="38">
        <v>22718131</v>
      </c>
      <c r="V334" s="38">
        <v>23152432</v>
      </c>
      <c r="W334" s="38">
        <v>22687476</v>
      </c>
      <c r="X334" s="38">
        <v>23502331</v>
      </c>
      <c r="Y334" s="38">
        <v>30655</v>
      </c>
      <c r="Z334" s="38">
        <v>-349899</v>
      </c>
      <c r="AA334" s="38">
        <v>7425</v>
      </c>
      <c r="AB334" s="38">
        <v>7216</v>
      </c>
      <c r="AC334" s="39">
        <v>-2.81</v>
      </c>
      <c r="AD334" s="38">
        <v>2322035</v>
      </c>
      <c r="AE334" s="38">
        <v>2000000</v>
      </c>
      <c r="AF334" s="38">
        <v>2000000</v>
      </c>
      <c r="AG334" s="38">
        <v>2100000</v>
      </c>
      <c r="AH334" s="38">
        <v>2130156</v>
      </c>
      <c r="AI334" s="38">
        <v>500000</v>
      </c>
      <c r="AJ334" s="39">
        <v>1.69</v>
      </c>
      <c r="AK334" s="39">
        <v>0.37</v>
      </c>
    </row>
    <row r="335" spans="1:37" x14ac:dyDescent="0.3">
      <c r="A335" t="s">
        <v>687</v>
      </c>
      <c r="B335" t="s">
        <v>1758</v>
      </c>
      <c r="C335" s="37" t="s">
        <v>687</v>
      </c>
      <c r="D335" s="37" t="s">
        <v>686</v>
      </c>
      <c r="E335" s="38">
        <v>68423968</v>
      </c>
      <c r="F335" s="38">
        <v>70548964</v>
      </c>
      <c r="G335" s="39">
        <v>3.11</v>
      </c>
      <c r="H335" s="38">
        <v>27338052</v>
      </c>
      <c r="I335" s="38">
        <v>27338052</v>
      </c>
      <c r="J335" s="38">
        <v>0</v>
      </c>
      <c r="K335" s="38">
        <v>0</v>
      </c>
      <c r="L335" s="38">
        <v>0</v>
      </c>
      <c r="M335" s="38">
        <v>0</v>
      </c>
      <c r="N335" s="38">
        <v>0</v>
      </c>
      <c r="O335" s="38">
        <v>0</v>
      </c>
      <c r="P335" s="38">
        <v>27338052</v>
      </c>
      <c r="Q335" s="38">
        <v>27338052</v>
      </c>
      <c r="R335" s="39">
        <v>0</v>
      </c>
      <c r="S335" s="38">
        <v>0</v>
      </c>
      <c r="T335" s="38">
        <v>0</v>
      </c>
      <c r="U335" s="38">
        <v>27356720</v>
      </c>
      <c r="V335" s="38">
        <v>27856524</v>
      </c>
      <c r="W335" s="38">
        <v>27338052</v>
      </c>
      <c r="X335" s="38">
        <v>27338052</v>
      </c>
      <c r="Y335" s="38">
        <v>18668</v>
      </c>
      <c r="Z335" s="38">
        <v>518472</v>
      </c>
      <c r="AA335" s="38">
        <v>3581</v>
      </c>
      <c r="AB335" s="38">
        <v>3602</v>
      </c>
      <c r="AC335" s="39">
        <v>0.59</v>
      </c>
      <c r="AD335" s="38">
        <v>9203106</v>
      </c>
      <c r="AE335" s="38">
        <v>9209136</v>
      </c>
      <c r="AF335" s="38">
        <v>4757385</v>
      </c>
      <c r="AG335" s="38">
        <v>4757385</v>
      </c>
      <c r="AH335" s="38">
        <v>2106651</v>
      </c>
      <c r="AI335" s="38">
        <v>2529905</v>
      </c>
      <c r="AJ335" s="39">
        <v>3.08</v>
      </c>
      <c r="AK335" s="39">
        <v>3.59</v>
      </c>
    </row>
    <row r="336" spans="1:37" x14ac:dyDescent="0.3">
      <c r="A336" t="s">
        <v>691</v>
      </c>
      <c r="B336" t="s">
        <v>1759</v>
      </c>
      <c r="C336" s="37" t="s">
        <v>691</v>
      </c>
      <c r="D336" s="37" t="s">
        <v>690</v>
      </c>
      <c r="E336" s="38">
        <v>47749900</v>
      </c>
      <c r="F336" s="38">
        <v>49400852</v>
      </c>
      <c r="G336" s="39">
        <v>3.46</v>
      </c>
      <c r="H336" s="38">
        <v>26510202</v>
      </c>
      <c r="I336" s="38">
        <v>27195846</v>
      </c>
      <c r="J336" s="38">
        <v>0</v>
      </c>
      <c r="K336" s="38">
        <v>0</v>
      </c>
      <c r="L336" s="38">
        <v>0</v>
      </c>
      <c r="M336" s="38">
        <v>0</v>
      </c>
      <c r="N336" s="38">
        <v>0</v>
      </c>
      <c r="O336" s="38">
        <v>0</v>
      </c>
      <c r="P336" s="38">
        <v>26510202</v>
      </c>
      <c r="Q336" s="38">
        <v>27195846</v>
      </c>
      <c r="R336" s="39">
        <v>2.59</v>
      </c>
      <c r="S336" s="38">
        <v>4271</v>
      </c>
      <c r="T336" s="38">
        <v>120670</v>
      </c>
      <c r="U336" s="38">
        <v>26506091</v>
      </c>
      <c r="V336" s="38">
        <v>27435923</v>
      </c>
      <c r="W336" s="38">
        <v>26505931</v>
      </c>
      <c r="X336" s="38">
        <v>27075176</v>
      </c>
      <c r="Y336" s="38">
        <v>160</v>
      </c>
      <c r="Z336" s="38">
        <v>360747</v>
      </c>
      <c r="AA336" s="38">
        <v>2651</v>
      </c>
      <c r="AB336" s="38">
        <v>2610</v>
      </c>
      <c r="AC336" s="39">
        <v>-1.55</v>
      </c>
      <c r="AD336" s="38">
        <v>8753854</v>
      </c>
      <c r="AE336" s="38">
        <v>8759423</v>
      </c>
      <c r="AF336" s="38">
        <v>2000000</v>
      </c>
      <c r="AG336" s="38">
        <v>2000000</v>
      </c>
      <c r="AH336" s="38">
        <v>1886702</v>
      </c>
      <c r="AI336" s="38">
        <v>1790311</v>
      </c>
      <c r="AJ336" s="39">
        <v>3.95</v>
      </c>
      <c r="AK336" s="39">
        <v>3.62</v>
      </c>
    </row>
    <row r="337" spans="1:37" x14ac:dyDescent="0.3">
      <c r="A337" t="s">
        <v>689</v>
      </c>
      <c r="B337" t="s">
        <v>1760</v>
      </c>
      <c r="C337" s="37" t="s">
        <v>689</v>
      </c>
      <c r="D337" s="37" t="s">
        <v>688</v>
      </c>
      <c r="E337" s="38">
        <v>22363886</v>
      </c>
      <c r="F337" s="38">
        <v>22975776</v>
      </c>
      <c r="G337" s="39">
        <v>2.74</v>
      </c>
      <c r="H337" s="38">
        <v>9639652</v>
      </c>
      <c r="I337" s="38">
        <v>9841700</v>
      </c>
      <c r="J337" s="38">
        <v>0</v>
      </c>
      <c r="K337" s="38">
        <v>0</v>
      </c>
      <c r="L337" s="38">
        <v>0</v>
      </c>
      <c r="M337" s="38">
        <v>0</v>
      </c>
      <c r="N337" s="38">
        <v>0</v>
      </c>
      <c r="O337" s="38">
        <v>0</v>
      </c>
      <c r="P337" s="38">
        <v>9639652</v>
      </c>
      <c r="Q337" s="38">
        <v>9841700</v>
      </c>
      <c r="R337" s="39">
        <v>2.1</v>
      </c>
      <c r="S337" s="38">
        <v>0</v>
      </c>
      <c r="T337" s="38">
        <v>0</v>
      </c>
      <c r="U337" s="38">
        <v>9639652</v>
      </c>
      <c r="V337" s="38">
        <v>9841700</v>
      </c>
      <c r="W337" s="38">
        <v>9639652</v>
      </c>
      <c r="X337" s="38">
        <v>9841700</v>
      </c>
      <c r="Y337" s="38">
        <v>0</v>
      </c>
      <c r="Z337" s="38">
        <v>0</v>
      </c>
      <c r="AA337" s="38">
        <v>1400</v>
      </c>
      <c r="AB337" s="38">
        <v>1406</v>
      </c>
      <c r="AC337" s="39">
        <v>0.43</v>
      </c>
      <c r="AD337" s="38">
        <v>3988578</v>
      </c>
      <c r="AE337" s="38">
        <v>4284918</v>
      </c>
      <c r="AF337" s="38">
        <v>1753040</v>
      </c>
      <c r="AG337" s="38">
        <v>1753040</v>
      </c>
      <c r="AH337" s="38">
        <v>3736351</v>
      </c>
      <c r="AI337" s="38">
        <v>919031</v>
      </c>
      <c r="AJ337" s="39">
        <v>16.71</v>
      </c>
      <c r="AK337" s="39">
        <v>4</v>
      </c>
    </row>
    <row r="338" spans="1:37" x14ac:dyDescent="0.3">
      <c r="A338" t="s">
        <v>675</v>
      </c>
      <c r="B338" t="s">
        <v>1761</v>
      </c>
      <c r="C338" s="37" t="s">
        <v>675</v>
      </c>
      <c r="D338" s="37" t="s">
        <v>674</v>
      </c>
      <c r="E338" s="38">
        <v>18543787</v>
      </c>
      <c r="F338" s="38">
        <v>18315472</v>
      </c>
      <c r="G338" s="39">
        <v>-1.23</v>
      </c>
      <c r="H338" s="38">
        <v>3992689</v>
      </c>
      <c r="I338" s="38">
        <v>4072543</v>
      </c>
      <c r="J338" s="38">
        <v>75000</v>
      </c>
      <c r="K338" s="38">
        <v>75000</v>
      </c>
      <c r="L338" s="38">
        <v>0</v>
      </c>
      <c r="M338" s="38">
        <v>0</v>
      </c>
      <c r="N338" s="38">
        <v>0</v>
      </c>
      <c r="O338" s="38">
        <v>0</v>
      </c>
      <c r="P338" s="38">
        <v>4067689</v>
      </c>
      <c r="Q338" s="38">
        <v>4147543</v>
      </c>
      <c r="R338" s="39">
        <v>1.96</v>
      </c>
      <c r="S338" s="38">
        <v>0</v>
      </c>
      <c r="T338" s="38">
        <v>0</v>
      </c>
      <c r="U338" s="38">
        <v>5696988</v>
      </c>
      <c r="V338" s="38">
        <v>4202519</v>
      </c>
      <c r="W338" s="38">
        <v>3992689</v>
      </c>
      <c r="X338" s="38">
        <v>4072543</v>
      </c>
      <c r="Y338" s="38">
        <v>1704299</v>
      </c>
      <c r="Z338" s="38">
        <v>129976</v>
      </c>
      <c r="AA338" s="38">
        <v>815</v>
      </c>
      <c r="AB338" s="38">
        <v>777</v>
      </c>
      <c r="AC338" s="39">
        <v>-4.66</v>
      </c>
      <c r="AD338" s="38">
        <v>20510704</v>
      </c>
      <c r="AE338" s="38">
        <v>18277185</v>
      </c>
      <c r="AF338" s="38">
        <v>2233519</v>
      </c>
      <c r="AG338" s="38">
        <v>3181526</v>
      </c>
      <c r="AH338" s="38">
        <v>698138</v>
      </c>
      <c r="AI338" s="38">
        <v>698138</v>
      </c>
      <c r="AJ338" s="39">
        <v>3.7600000000000002</v>
      </c>
      <c r="AK338" s="39">
        <v>3.81</v>
      </c>
    </row>
    <row r="339" spans="1:37" x14ac:dyDescent="0.3">
      <c r="A339" t="s">
        <v>693</v>
      </c>
      <c r="B339" t="s">
        <v>1762</v>
      </c>
      <c r="C339" s="37" t="s">
        <v>693</v>
      </c>
      <c r="D339" s="37" t="s">
        <v>692</v>
      </c>
      <c r="E339" s="38">
        <v>24518096</v>
      </c>
      <c r="F339" s="38">
        <v>24919321</v>
      </c>
      <c r="G339" s="39">
        <v>1.6400000000000001</v>
      </c>
      <c r="H339" s="38">
        <v>11000000</v>
      </c>
      <c r="I339" s="38">
        <v>11198000</v>
      </c>
      <c r="J339" s="38">
        <v>0</v>
      </c>
      <c r="K339" s="38">
        <v>0</v>
      </c>
      <c r="L339" s="38">
        <v>0</v>
      </c>
      <c r="M339" s="38">
        <v>0</v>
      </c>
      <c r="N339" s="38">
        <v>0</v>
      </c>
      <c r="O339" s="38">
        <v>0</v>
      </c>
      <c r="P339" s="38">
        <v>11000000</v>
      </c>
      <c r="Q339" s="38">
        <v>11198000</v>
      </c>
      <c r="R339" s="39">
        <v>1.8</v>
      </c>
      <c r="S339" s="38">
        <v>0</v>
      </c>
      <c r="T339" s="38">
        <v>0</v>
      </c>
      <c r="U339" s="38">
        <v>11104694</v>
      </c>
      <c r="V339" s="38">
        <v>11339563</v>
      </c>
      <c r="W339" s="38">
        <v>11000000</v>
      </c>
      <c r="X339" s="38">
        <v>11198000</v>
      </c>
      <c r="Y339" s="38">
        <v>104694</v>
      </c>
      <c r="Z339" s="38">
        <v>141563</v>
      </c>
      <c r="AA339" s="38">
        <v>1200</v>
      </c>
      <c r="AB339" s="38">
        <v>1150</v>
      </c>
      <c r="AC339" s="39">
        <v>-4.17</v>
      </c>
      <c r="AD339" s="38">
        <v>10257511</v>
      </c>
      <c r="AE339" s="38">
        <v>10250000</v>
      </c>
      <c r="AF339" s="38">
        <v>500000</v>
      </c>
      <c r="AG339" s="38">
        <v>500000</v>
      </c>
      <c r="AH339" s="38">
        <v>980723</v>
      </c>
      <c r="AI339" s="38">
        <v>980000</v>
      </c>
      <c r="AJ339" s="39">
        <v>4</v>
      </c>
      <c r="AK339" s="39">
        <v>3.93</v>
      </c>
    </row>
    <row r="340" spans="1:37" x14ac:dyDescent="0.3">
      <c r="A340" t="s">
        <v>696</v>
      </c>
      <c r="B340" t="s">
        <v>1763</v>
      </c>
      <c r="C340" s="37" t="s">
        <v>696</v>
      </c>
      <c r="D340" s="37" t="s">
        <v>695</v>
      </c>
      <c r="E340" s="38">
        <v>27733095</v>
      </c>
      <c r="F340" s="38">
        <v>28606940</v>
      </c>
      <c r="G340" s="39">
        <v>3.15</v>
      </c>
      <c r="H340" s="38">
        <v>9597197</v>
      </c>
      <c r="I340" s="38">
        <v>9809860</v>
      </c>
      <c r="J340" s="38">
        <v>0</v>
      </c>
      <c r="K340" s="38">
        <v>0</v>
      </c>
      <c r="L340" s="38">
        <v>0</v>
      </c>
      <c r="M340" s="38">
        <v>0</v>
      </c>
      <c r="N340" s="38">
        <v>0</v>
      </c>
      <c r="O340" s="38">
        <v>0</v>
      </c>
      <c r="P340" s="38">
        <v>9597197</v>
      </c>
      <c r="Q340" s="38">
        <v>9809860</v>
      </c>
      <c r="R340" s="39">
        <v>2.2200000000000002</v>
      </c>
      <c r="S340" s="38">
        <v>129252</v>
      </c>
      <c r="T340" s="38">
        <v>125452</v>
      </c>
      <c r="U340" s="38">
        <v>9467945</v>
      </c>
      <c r="V340" s="38">
        <v>9684408</v>
      </c>
      <c r="W340" s="38">
        <v>9467945</v>
      </c>
      <c r="X340" s="38">
        <v>9684408</v>
      </c>
      <c r="Y340" s="38">
        <v>0</v>
      </c>
      <c r="Z340" s="38">
        <v>0</v>
      </c>
      <c r="AA340" s="38">
        <v>1319</v>
      </c>
      <c r="AB340" s="38">
        <v>1301</v>
      </c>
      <c r="AC340" s="39">
        <v>-1.36</v>
      </c>
      <c r="AD340" s="38">
        <v>6664686</v>
      </c>
      <c r="AE340" s="38">
        <v>6664686</v>
      </c>
      <c r="AF340" s="38">
        <v>961151</v>
      </c>
      <c r="AG340" s="38">
        <v>961151</v>
      </c>
      <c r="AH340" s="38">
        <v>1080410</v>
      </c>
      <c r="AI340" s="38">
        <v>1080410</v>
      </c>
      <c r="AJ340" s="39">
        <v>3.9</v>
      </c>
      <c r="AK340" s="39">
        <v>3.7800000000000002</v>
      </c>
    </row>
    <row r="341" spans="1:37" x14ac:dyDescent="0.3">
      <c r="A341" t="s">
        <v>698</v>
      </c>
      <c r="B341" t="s">
        <v>1764</v>
      </c>
      <c r="C341" s="37" t="s">
        <v>698</v>
      </c>
      <c r="D341" s="37" t="s">
        <v>697</v>
      </c>
      <c r="E341" s="38">
        <v>50627891</v>
      </c>
      <c r="F341" s="38">
        <v>51173360</v>
      </c>
      <c r="G341" s="39">
        <v>1.08</v>
      </c>
      <c r="H341" s="38">
        <v>10609836</v>
      </c>
      <c r="I341" s="38">
        <v>10409819</v>
      </c>
      <c r="J341" s="38">
        <v>0</v>
      </c>
      <c r="K341" s="38">
        <v>0</v>
      </c>
      <c r="L341" s="38">
        <v>0</v>
      </c>
      <c r="M341" s="38">
        <v>0</v>
      </c>
      <c r="N341" s="38">
        <v>0</v>
      </c>
      <c r="O341" s="38">
        <v>0</v>
      </c>
      <c r="P341" s="38">
        <v>10609836</v>
      </c>
      <c r="Q341" s="38">
        <v>10409819</v>
      </c>
      <c r="R341" s="39">
        <v>-1.8900000000000001</v>
      </c>
      <c r="S341" s="38">
        <v>758819</v>
      </c>
      <c r="T341" s="38">
        <v>264201</v>
      </c>
      <c r="U341" s="38">
        <v>10258884</v>
      </c>
      <c r="V341" s="38">
        <v>10145618</v>
      </c>
      <c r="W341" s="38">
        <v>9851017</v>
      </c>
      <c r="X341" s="38">
        <v>10145618</v>
      </c>
      <c r="Y341" s="38">
        <v>407867</v>
      </c>
      <c r="Z341" s="38">
        <v>0</v>
      </c>
      <c r="AA341" s="38">
        <v>2209</v>
      </c>
      <c r="AB341" s="38">
        <v>2204</v>
      </c>
      <c r="AC341" s="39">
        <v>-0.23</v>
      </c>
      <c r="AD341" s="38">
        <v>3430000</v>
      </c>
      <c r="AE341" s="38">
        <v>2350000</v>
      </c>
      <c r="AF341" s="38">
        <v>4322780</v>
      </c>
      <c r="AG341" s="38">
        <v>4171456</v>
      </c>
      <c r="AH341" s="38">
        <v>3506883</v>
      </c>
      <c r="AI341" s="38">
        <v>2400000</v>
      </c>
      <c r="AJ341" s="39">
        <v>6.93</v>
      </c>
      <c r="AK341" s="39">
        <v>4.6900000000000004</v>
      </c>
    </row>
    <row r="342" spans="1:37" x14ac:dyDescent="0.3">
      <c r="A342" t="s">
        <v>700</v>
      </c>
      <c r="B342" t="s">
        <v>1765</v>
      </c>
      <c r="C342" s="37" t="s">
        <v>700</v>
      </c>
      <c r="D342" s="37" t="s">
        <v>699</v>
      </c>
      <c r="E342" s="38">
        <v>24886057</v>
      </c>
      <c r="F342" s="38">
        <v>26123699</v>
      </c>
      <c r="G342" s="39">
        <v>4.97</v>
      </c>
      <c r="H342" s="38">
        <v>14341396</v>
      </c>
      <c r="I342" s="38">
        <v>14845962</v>
      </c>
      <c r="J342" s="38">
        <v>0</v>
      </c>
      <c r="K342" s="38">
        <v>0</v>
      </c>
      <c r="L342" s="38">
        <v>0</v>
      </c>
      <c r="M342" s="38">
        <v>0</v>
      </c>
      <c r="N342" s="38">
        <v>0</v>
      </c>
      <c r="O342" s="38">
        <v>0</v>
      </c>
      <c r="P342" s="38">
        <v>14341396</v>
      </c>
      <c r="Q342" s="38">
        <v>14845962</v>
      </c>
      <c r="R342" s="39">
        <v>3.52</v>
      </c>
      <c r="S342" s="38">
        <v>484349</v>
      </c>
      <c r="T342" s="38">
        <v>725587</v>
      </c>
      <c r="U342" s="38">
        <v>13857047</v>
      </c>
      <c r="V342" s="38">
        <v>14120375</v>
      </c>
      <c r="W342" s="38">
        <v>13857047</v>
      </c>
      <c r="X342" s="38">
        <v>14120375</v>
      </c>
      <c r="Y342" s="38">
        <v>0</v>
      </c>
      <c r="Z342" s="38">
        <v>0</v>
      </c>
      <c r="AA342" s="38">
        <v>1319</v>
      </c>
      <c r="AB342" s="38">
        <v>1320</v>
      </c>
      <c r="AC342" s="39">
        <v>0.08</v>
      </c>
      <c r="AD342" s="38">
        <v>410000</v>
      </c>
      <c r="AE342" s="38">
        <v>900000</v>
      </c>
      <c r="AF342" s="38">
        <v>516295</v>
      </c>
      <c r="AG342" s="38">
        <v>550000</v>
      </c>
      <c r="AH342" s="38">
        <v>1484699</v>
      </c>
      <c r="AI342" s="38">
        <v>1050000</v>
      </c>
      <c r="AJ342" s="39">
        <v>5.97</v>
      </c>
      <c r="AK342" s="39">
        <v>4.0200000000000005</v>
      </c>
    </row>
    <row r="343" spans="1:37" x14ac:dyDescent="0.3">
      <c r="A343" t="s">
        <v>704</v>
      </c>
      <c r="B343" t="s">
        <v>1766</v>
      </c>
      <c r="C343" s="37" t="s">
        <v>704</v>
      </c>
      <c r="D343" s="37" t="s">
        <v>703</v>
      </c>
      <c r="E343" s="38">
        <v>48476646</v>
      </c>
      <c r="F343" s="38">
        <v>49419245</v>
      </c>
      <c r="G343" s="39">
        <v>1.94</v>
      </c>
      <c r="H343" s="38">
        <v>32896802</v>
      </c>
      <c r="I343" s="38">
        <v>33799636</v>
      </c>
      <c r="J343" s="38">
        <v>0</v>
      </c>
      <c r="K343" s="38">
        <v>0</v>
      </c>
      <c r="L343" s="38">
        <v>0</v>
      </c>
      <c r="M343" s="38">
        <v>0</v>
      </c>
      <c r="N343" s="38">
        <v>0</v>
      </c>
      <c r="O343" s="38">
        <v>0</v>
      </c>
      <c r="P343" s="38">
        <v>32896802</v>
      </c>
      <c r="Q343" s="38">
        <v>33799636</v>
      </c>
      <c r="R343" s="39">
        <v>2.74</v>
      </c>
      <c r="S343" s="38">
        <v>980194</v>
      </c>
      <c r="T343" s="38">
        <v>1141314</v>
      </c>
      <c r="U343" s="38">
        <v>31924964</v>
      </c>
      <c r="V343" s="38">
        <v>32732612</v>
      </c>
      <c r="W343" s="38">
        <v>31916608</v>
      </c>
      <c r="X343" s="38">
        <v>32658322</v>
      </c>
      <c r="Y343" s="38">
        <v>8356</v>
      </c>
      <c r="Z343" s="38">
        <v>74290</v>
      </c>
      <c r="AA343" s="38">
        <v>2659</v>
      </c>
      <c r="AB343" s="38">
        <v>2662</v>
      </c>
      <c r="AC343" s="39">
        <v>0.11</v>
      </c>
      <c r="AD343" s="38">
        <v>2457000</v>
      </c>
      <c r="AE343" s="38">
        <v>2440000</v>
      </c>
      <c r="AF343" s="38">
        <v>1177000</v>
      </c>
      <c r="AG343" s="38">
        <v>1177000</v>
      </c>
      <c r="AH343" s="38">
        <v>1582577</v>
      </c>
      <c r="AI343" s="38">
        <v>1760808</v>
      </c>
      <c r="AJ343" s="39">
        <v>3.2600000000000002</v>
      </c>
      <c r="AK343" s="39">
        <v>3.56</v>
      </c>
    </row>
    <row r="344" spans="1:37" x14ac:dyDescent="0.3">
      <c r="A344" t="s">
        <v>706</v>
      </c>
      <c r="B344" t="s">
        <v>1767</v>
      </c>
      <c r="C344" s="37" t="s">
        <v>706</v>
      </c>
      <c r="D344" s="37" t="s">
        <v>705</v>
      </c>
      <c r="E344" s="38">
        <v>13150675</v>
      </c>
      <c r="F344" s="38">
        <v>13518387</v>
      </c>
      <c r="G344" s="39">
        <v>2.8000000000000003</v>
      </c>
      <c r="H344" s="38">
        <v>7388815</v>
      </c>
      <c r="I344" s="38">
        <v>7481175</v>
      </c>
      <c r="J344" s="38">
        <v>0</v>
      </c>
      <c r="K344" s="38">
        <v>0</v>
      </c>
      <c r="L344" s="38">
        <v>0</v>
      </c>
      <c r="M344" s="38">
        <v>0</v>
      </c>
      <c r="N344" s="38">
        <v>0</v>
      </c>
      <c r="O344" s="38">
        <v>0</v>
      </c>
      <c r="P344" s="38">
        <v>7388815</v>
      </c>
      <c r="Q344" s="38">
        <v>7481175</v>
      </c>
      <c r="R344" s="39">
        <v>1.25</v>
      </c>
      <c r="S344" s="38">
        <v>168542</v>
      </c>
      <c r="T344" s="38">
        <v>169413</v>
      </c>
      <c r="U344" s="38">
        <v>7225407</v>
      </c>
      <c r="V344" s="38">
        <v>7435040</v>
      </c>
      <c r="W344" s="38">
        <v>7220273</v>
      </c>
      <c r="X344" s="38">
        <v>7311762</v>
      </c>
      <c r="Y344" s="38">
        <v>5134</v>
      </c>
      <c r="Z344" s="38">
        <v>123278</v>
      </c>
      <c r="AA344" s="38">
        <v>597</v>
      </c>
      <c r="AB344" s="38">
        <v>600</v>
      </c>
      <c r="AC344" s="39">
        <v>0.5</v>
      </c>
      <c r="AD344" s="38">
        <v>2292147</v>
      </c>
      <c r="AE344" s="38">
        <v>1237470</v>
      </c>
      <c r="AF344" s="38">
        <v>1214000</v>
      </c>
      <c r="AG344" s="38">
        <v>1214000</v>
      </c>
      <c r="AH344" s="38">
        <v>520027</v>
      </c>
      <c r="AI344" s="38">
        <v>540735</v>
      </c>
      <c r="AJ344" s="39">
        <v>3.95</v>
      </c>
      <c r="AK344" s="39">
        <v>4</v>
      </c>
    </row>
    <row r="345" spans="1:37" x14ac:dyDescent="0.3">
      <c r="A345" t="s">
        <v>714</v>
      </c>
      <c r="B345" t="s">
        <v>1768</v>
      </c>
      <c r="C345" s="37" t="s">
        <v>714</v>
      </c>
      <c r="D345" s="37" t="s">
        <v>713</v>
      </c>
      <c r="E345" s="38">
        <v>19510300</v>
      </c>
      <c r="F345" s="38">
        <v>20041201</v>
      </c>
      <c r="G345" s="39">
        <v>2.72</v>
      </c>
      <c r="H345" s="38">
        <v>6975624</v>
      </c>
      <c r="I345" s="38">
        <v>7177518</v>
      </c>
      <c r="J345" s="38">
        <v>0</v>
      </c>
      <c r="K345" s="38">
        <v>0</v>
      </c>
      <c r="L345" s="38">
        <v>0</v>
      </c>
      <c r="M345" s="38">
        <v>0</v>
      </c>
      <c r="N345" s="38">
        <v>0</v>
      </c>
      <c r="O345" s="38">
        <v>0</v>
      </c>
      <c r="P345" s="38">
        <v>6975624</v>
      </c>
      <c r="Q345" s="38">
        <v>7177518</v>
      </c>
      <c r="R345" s="39">
        <v>2.89</v>
      </c>
      <c r="S345" s="38">
        <v>0</v>
      </c>
      <c r="T345" s="38">
        <v>85361</v>
      </c>
      <c r="U345" s="38">
        <v>6975624</v>
      </c>
      <c r="V345" s="38">
        <v>7092173</v>
      </c>
      <c r="W345" s="38">
        <v>6975624</v>
      </c>
      <c r="X345" s="38">
        <v>7092157</v>
      </c>
      <c r="Y345" s="38">
        <v>0</v>
      </c>
      <c r="Z345" s="38">
        <v>16</v>
      </c>
      <c r="AA345" s="38">
        <v>1024</v>
      </c>
      <c r="AB345" s="38">
        <v>1030</v>
      </c>
      <c r="AC345" s="39">
        <v>0.59</v>
      </c>
      <c r="AD345" s="38">
        <v>17014</v>
      </c>
      <c r="AE345" s="38">
        <v>20000</v>
      </c>
      <c r="AF345" s="38">
        <v>817183</v>
      </c>
      <c r="AG345" s="38">
        <v>727683</v>
      </c>
      <c r="AH345" s="38">
        <v>384568</v>
      </c>
      <c r="AI345" s="38">
        <v>450000</v>
      </c>
      <c r="AJ345" s="39">
        <v>1.97</v>
      </c>
      <c r="AK345" s="39">
        <v>2.25</v>
      </c>
    </row>
    <row r="346" spans="1:37" x14ac:dyDescent="0.3">
      <c r="A346" t="s">
        <v>710</v>
      </c>
      <c r="B346" t="s">
        <v>1769</v>
      </c>
      <c r="C346" s="37" t="s">
        <v>710</v>
      </c>
      <c r="D346" s="37" t="s">
        <v>709</v>
      </c>
      <c r="E346" s="38">
        <v>10809357</v>
      </c>
      <c r="F346" s="38">
        <v>11150849</v>
      </c>
      <c r="G346" s="39">
        <v>3.16</v>
      </c>
      <c r="H346" s="38">
        <v>4890305</v>
      </c>
      <c r="I346" s="38">
        <v>4988111</v>
      </c>
      <c r="J346" s="38">
        <v>0</v>
      </c>
      <c r="K346" s="38">
        <v>0</v>
      </c>
      <c r="L346" s="38">
        <v>0</v>
      </c>
      <c r="M346" s="38">
        <v>0</v>
      </c>
      <c r="N346" s="38">
        <v>0</v>
      </c>
      <c r="O346" s="38">
        <v>0</v>
      </c>
      <c r="P346" s="38">
        <v>4890305</v>
      </c>
      <c r="Q346" s="38">
        <v>4988111</v>
      </c>
      <c r="R346" s="39">
        <v>2</v>
      </c>
      <c r="S346" s="38">
        <v>25686</v>
      </c>
      <c r="T346" s="38">
        <v>65498</v>
      </c>
      <c r="U346" s="38">
        <v>4956777</v>
      </c>
      <c r="V346" s="38">
        <v>5024309</v>
      </c>
      <c r="W346" s="38">
        <v>4864619</v>
      </c>
      <c r="X346" s="38">
        <v>4922613</v>
      </c>
      <c r="Y346" s="38">
        <v>92158</v>
      </c>
      <c r="Z346" s="38">
        <v>101696</v>
      </c>
      <c r="AA346" s="38">
        <v>430</v>
      </c>
      <c r="AB346" s="38">
        <v>430</v>
      </c>
      <c r="AC346" s="39">
        <v>0</v>
      </c>
      <c r="AD346" s="38">
        <v>1314579</v>
      </c>
      <c r="AE346" s="38">
        <v>1700000</v>
      </c>
      <c r="AF346" s="38">
        <v>55000</v>
      </c>
      <c r="AG346" s="38">
        <v>55000</v>
      </c>
      <c r="AH346" s="38">
        <v>582374</v>
      </c>
      <c r="AI346" s="38">
        <v>446034</v>
      </c>
      <c r="AJ346" s="39">
        <v>5.39</v>
      </c>
      <c r="AK346" s="39">
        <v>4</v>
      </c>
    </row>
    <row r="347" spans="1:37" x14ac:dyDescent="0.3">
      <c r="A347" t="s">
        <v>712</v>
      </c>
      <c r="B347" t="s">
        <v>1770</v>
      </c>
      <c r="C347" s="37" t="s">
        <v>712</v>
      </c>
      <c r="D347" s="37" t="s">
        <v>711</v>
      </c>
      <c r="E347" s="38">
        <v>108273542</v>
      </c>
      <c r="F347" s="38">
        <v>110432816</v>
      </c>
      <c r="G347" s="39">
        <v>1.99</v>
      </c>
      <c r="H347" s="38">
        <v>32787985</v>
      </c>
      <c r="I347" s="38">
        <v>32787985</v>
      </c>
      <c r="J347" s="38">
        <v>0</v>
      </c>
      <c r="K347" s="38">
        <v>0</v>
      </c>
      <c r="L347" s="38">
        <v>0</v>
      </c>
      <c r="M347" s="38">
        <v>0</v>
      </c>
      <c r="N347" s="38">
        <v>0</v>
      </c>
      <c r="O347" s="38">
        <v>0</v>
      </c>
      <c r="P347" s="38">
        <v>32787985</v>
      </c>
      <c r="Q347" s="38">
        <v>32787985</v>
      </c>
      <c r="R347" s="39">
        <v>0</v>
      </c>
      <c r="S347" s="38">
        <v>499855</v>
      </c>
      <c r="T347" s="38">
        <v>13740</v>
      </c>
      <c r="U347" s="38">
        <v>32305459</v>
      </c>
      <c r="V347" s="38">
        <v>32981954</v>
      </c>
      <c r="W347" s="38">
        <v>32288130</v>
      </c>
      <c r="X347" s="38">
        <v>32774245</v>
      </c>
      <c r="Y347" s="38">
        <v>17329</v>
      </c>
      <c r="Z347" s="38">
        <v>207709</v>
      </c>
      <c r="AA347" s="38">
        <v>5333</v>
      </c>
      <c r="AB347" s="38">
        <v>5369</v>
      </c>
      <c r="AC347" s="39">
        <v>0.68</v>
      </c>
      <c r="AD347" s="38">
        <v>2795680</v>
      </c>
      <c r="AE347" s="38">
        <v>2320817</v>
      </c>
      <c r="AF347" s="38">
        <v>6167611</v>
      </c>
      <c r="AG347" s="38">
        <v>6556103</v>
      </c>
      <c r="AH347" s="38">
        <v>4330941</v>
      </c>
      <c r="AI347" s="38">
        <v>4417312</v>
      </c>
      <c r="AJ347" s="39">
        <v>4</v>
      </c>
      <c r="AK347" s="39">
        <v>4</v>
      </c>
    </row>
    <row r="348" spans="1:37" x14ac:dyDescent="0.3">
      <c r="A348" t="s">
        <v>720</v>
      </c>
      <c r="B348" t="s">
        <v>1771</v>
      </c>
      <c r="C348" s="37" t="s">
        <v>720</v>
      </c>
      <c r="D348" s="37" t="s">
        <v>719</v>
      </c>
      <c r="E348" s="38">
        <v>16531207</v>
      </c>
      <c r="F348" s="38">
        <v>16727133</v>
      </c>
      <c r="G348" s="39">
        <v>1.19</v>
      </c>
      <c r="H348" s="38">
        <v>4681735</v>
      </c>
      <c r="I348" s="38">
        <v>4798778</v>
      </c>
      <c r="J348" s="38">
        <v>0</v>
      </c>
      <c r="K348" s="38">
        <v>0</v>
      </c>
      <c r="L348" s="38">
        <v>0</v>
      </c>
      <c r="M348" s="38">
        <v>0</v>
      </c>
      <c r="N348" s="38">
        <v>0</v>
      </c>
      <c r="O348" s="38">
        <v>0</v>
      </c>
      <c r="P348" s="38">
        <v>4681735</v>
      </c>
      <c r="Q348" s="38">
        <v>4798778</v>
      </c>
      <c r="R348" s="39">
        <v>2.5</v>
      </c>
      <c r="S348" s="38">
        <v>327756</v>
      </c>
      <c r="T348" s="38">
        <v>416428</v>
      </c>
      <c r="U348" s="38">
        <v>4354170</v>
      </c>
      <c r="V348" s="38">
        <v>4464258</v>
      </c>
      <c r="W348" s="38">
        <v>4353979</v>
      </c>
      <c r="X348" s="38">
        <v>4382350</v>
      </c>
      <c r="Y348" s="38">
        <v>191</v>
      </c>
      <c r="Z348" s="38">
        <v>81908</v>
      </c>
      <c r="AA348" s="38">
        <v>820</v>
      </c>
      <c r="AB348" s="38">
        <v>820</v>
      </c>
      <c r="AC348" s="39">
        <v>0</v>
      </c>
      <c r="AD348" s="38">
        <v>1584467</v>
      </c>
      <c r="AE348" s="38">
        <v>1334467</v>
      </c>
      <c r="AF348" s="38">
        <v>1047135</v>
      </c>
      <c r="AG348" s="38">
        <v>115082</v>
      </c>
      <c r="AH348" s="38">
        <v>751737</v>
      </c>
      <c r="AI348" s="38">
        <v>669085</v>
      </c>
      <c r="AJ348" s="39">
        <v>4.55</v>
      </c>
      <c r="AK348" s="39">
        <v>4</v>
      </c>
    </row>
    <row r="349" spans="1:37" x14ac:dyDescent="0.3">
      <c r="A349" t="s">
        <v>716</v>
      </c>
      <c r="B349" t="s">
        <v>1772</v>
      </c>
      <c r="C349" s="37" t="s">
        <v>716</v>
      </c>
      <c r="D349" s="37" t="s">
        <v>715</v>
      </c>
      <c r="E349" s="38">
        <v>33844698</v>
      </c>
      <c r="F349" s="38">
        <v>34686000</v>
      </c>
      <c r="G349" s="39">
        <v>2.4900000000000002</v>
      </c>
      <c r="H349" s="38">
        <v>12848862</v>
      </c>
      <c r="I349" s="38">
        <v>13103269</v>
      </c>
      <c r="J349" s="38">
        <v>0</v>
      </c>
      <c r="K349" s="38">
        <v>0</v>
      </c>
      <c r="L349" s="38">
        <v>0</v>
      </c>
      <c r="M349" s="38">
        <v>0</v>
      </c>
      <c r="N349" s="38">
        <v>0</v>
      </c>
      <c r="O349" s="38">
        <v>0</v>
      </c>
      <c r="P349" s="38">
        <v>12848862</v>
      </c>
      <c r="Q349" s="38">
        <v>13103269</v>
      </c>
      <c r="R349" s="39">
        <v>1.98</v>
      </c>
      <c r="S349" s="38">
        <v>218894</v>
      </c>
      <c r="T349" s="38">
        <v>254507</v>
      </c>
      <c r="U349" s="38">
        <v>13250056</v>
      </c>
      <c r="V349" s="38">
        <v>12997768</v>
      </c>
      <c r="W349" s="38">
        <v>12629968</v>
      </c>
      <c r="X349" s="38">
        <v>12848762</v>
      </c>
      <c r="Y349" s="38">
        <v>620088</v>
      </c>
      <c r="Z349" s="38">
        <v>149006</v>
      </c>
      <c r="AA349" s="38">
        <v>1900</v>
      </c>
      <c r="AB349" s="38">
        <v>1872</v>
      </c>
      <c r="AC349" s="39">
        <v>-1.47</v>
      </c>
      <c r="AD349" s="38">
        <v>8849397</v>
      </c>
      <c r="AE349" s="38">
        <v>9606848</v>
      </c>
      <c r="AF349" s="38">
        <v>2311445</v>
      </c>
      <c r="AG349" s="38">
        <v>1663012</v>
      </c>
      <c r="AH349" s="38">
        <v>1236303</v>
      </c>
      <c r="AI349" s="38">
        <v>1127295</v>
      </c>
      <c r="AJ349" s="39">
        <v>3.65</v>
      </c>
      <c r="AK349" s="39">
        <v>3.25</v>
      </c>
    </row>
    <row r="350" spans="1:37" x14ac:dyDescent="0.3">
      <c r="A350" t="s">
        <v>702</v>
      </c>
      <c r="B350" t="s">
        <v>1773</v>
      </c>
      <c r="C350" s="37" t="s">
        <v>702</v>
      </c>
      <c r="D350" s="37" t="s">
        <v>701</v>
      </c>
      <c r="E350" s="38">
        <v>29958847</v>
      </c>
      <c r="F350" s="38">
        <v>30697826</v>
      </c>
      <c r="G350" s="39">
        <v>2.4700000000000002</v>
      </c>
      <c r="H350" s="38">
        <v>11915353</v>
      </c>
      <c r="I350" s="38">
        <v>12222422</v>
      </c>
      <c r="J350" s="38">
        <v>30000</v>
      </c>
      <c r="K350" s="38">
        <v>30000</v>
      </c>
      <c r="L350" s="38">
        <v>0</v>
      </c>
      <c r="M350" s="38">
        <v>0</v>
      </c>
      <c r="N350" s="38">
        <v>0</v>
      </c>
      <c r="O350" s="38">
        <v>0</v>
      </c>
      <c r="P350" s="38">
        <v>11945353</v>
      </c>
      <c r="Q350" s="38">
        <v>12252422</v>
      </c>
      <c r="R350" s="39">
        <v>2.57</v>
      </c>
      <c r="S350" s="38">
        <v>472396</v>
      </c>
      <c r="T350" s="38">
        <v>524485</v>
      </c>
      <c r="U350" s="38">
        <v>11442957</v>
      </c>
      <c r="V350" s="38">
        <v>11697938</v>
      </c>
      <c r="W350" s="38">
        <v>11442957</v>
      </c>
      <c r="X350" s="38">
        <v>11697937</v>
      </c>
      <c r="Y350" s="38">
        <v>0</v>
      </c>
      <c r="Z350" s="38">
        <v>1</v>
      </c>
      <c r="AA350" s="38">
        <v>1503</v>
      </c>
      <c r="AB350" s="38">
        <v>1499</v>
      </c>
      <c r="AC350" s="39">
        <v>-0.27</v>
      </c>
      <c r="AD350" s="38">
        <v>3854622</v>
      </c>
      <c r="AE350" s="38">
        <v>4562978</v>
      </c>
      <c r="AF350" s="38">
        <v>2250000</v>
      </c>
      <c r="AG350" s="38">
        <v>2250000</v>
      </c>
      <c r="AH350" s="38">
        <v>1901688</v>
      </c>
      <c r="AI350" s="38">
        <v>1227913</v>
      </c>
      <c r="AJ350" s="39">
        <v>6.3500000000000005</v>
      </c>
      <c r="AK350" s="39">
        <v>4</v>
      </c>
    </row>
    <row r="351" spans="1:37" x14ac:dyDescent="0.3">
      <c r="A351" t="s">
        <v>718</v>
      </c>
      <c r="B351" t="s">
        <v>1774</v>
      </c>
      <c r="C351" s="37" t="s">
        <v>718</v>
      </c>
      <c r="D351" s="37" t="s">
        <v>717</v>
      </c>
      <c r="E351" s="38">
        <v>146709543</v>
      </c>
      <c r="F351" s="38">
        <v>152553835</v>
      </c>
      <c r="G351" s="39">
        <v>3.98</v>
      </c>
      <c r="H351" s="38">
        <v>30005865</v>
      </c>
      <c r="I351" s="38">
        <v>30005865</v>
      </c>
      <c r="J351" s="38">
        <v>0</v>
      </c>
      <c r="K351" s="38">
        <v>0</v>
      </c>
      <c r="L351" s="38">
        <v>0</v>
      </c>
      <c r="M351" s="38">
        <v>0</v>
      </c>
      <c r="N351" s="38">
        <v>0</v>
      </c>
      <c r="O351" s="38">
        <v>0</v>
      </c>
      <c r="P351" s="38">
        <v>30005865</v>
      </c>
      <c r="Q351" s="38">
        <v>30005865</v>
      </c>
      <c r="R351" s="39">
        <v>0</v>
      </c>
      <c r="S351" s="38">
        <v>498000</v>
      </c>
      <c r="T351" s="38">
        <v>515891</v>
      </c>
      <c r="U351" s="38">
        <v>29729417</v>
      </c>
      <c r="V351" s="38">
        <v>30016523</v>
      </c>
      <c r="W351" s="38">
        <v>29507865</v>
      </c>
      <c r="X351" s="38">
        <v>29489974</v>
      </c>
      <c r="Y351" s="38">
        <v>221552</v>
      </c>
      <c r="Z351" s="38">
        <v>526549</v>
      </c>
      <c r="AA351" s="38">
        <v>10002</v>
      </c>
      <c r="AB351" s="38">
        <v>10850</v>
      </c>
      <c r="AC351" s="39">
        <v>8.48</v>
      </c>
      <c r="AD351" s="38">
        <v>1371242</v>
      </c>
      <c r="AE351" s="38">
        <v>1350000</v>
      </c>
      <c r="AF351" s="38">
        <v>28561</v>
      </c>
      <c r="AG351" s="38">
        <v>50000</v>
      </c>
      <c r="AH351" s="38">
        <v>445674</v>
      </c>
      <c r="AI351" s="38">
        <v>2500000</v>
      </c>
      <c r="AJ351" s="39">
        <v>0.3</v>
      </c>
      <c r="AK351" s="39">
        <v>1.6400000000000001</v>
      </c>
    </row>
    <row r="352" spans="1:37" x14ac:dyDescent="0.3">
      <c r="A352" t="s">
        <v>722</v>
      </c>
      <c r="B352" t="s">
        <v>1775</v>
      </c>
      <c r="C352" s="37" t="s">
        <v>722</v>
      </c>
      <c r="D352" s="37" t="s">
        <v>721</v>
      </c>
      <c r="E352" s="38">
        <v>20081181</v>
      </c>
      <c r="F352" s="38">
        <v>21025382</v>
      </c>
      <c r="G352" s="39">
        <v>4.7</v>
      </c>
      <c r="H352" s="38">
        <v>7832410</v>
      </c>
      <c r="I352" s="38">
        <v>7874905</v>
      </c>
      <c r="J352" s="38">
        <v>0</v>
      </c>
      <c r="K352" s="38">
        <v>0</v>
      </c>
      <c r="L352" s="38">
        <v>0</v>
      </c>
      <c r="M352" s="38">
        <v>0</v>
      </c>
      <c r="N352" s="38">
        <v>0</v>
      </c>
      <c r="O352" s="38">
        <v>0</v>
      </c>
      <c r="P352" s="38">
        <v>7832410</v>
      </c>
      <c r="Q352" s="38">
        <v>7874905</v>
      </c>
      <c r="R352" s="39">
        <v>0.54</v>
      </c>
      <c r="S352" s="38">
        <v>121420</v>
      </c>
      <c r="T352" s="38">
        <v>0</v>
      </c>
      <c r="U352" s="38">
        <v>7954847</v>
      </c>
      <c r="V352" s="38">
        <v>7874905</v>
      </c>
      <c r="W352" s="38">
        <v>7710990</v>
      </c>
      <c r="X352" s="38">
        <v>7874905</v>
      </c>
      <c r="Y352" s="38">
        <v>243857</v>
      </c>
      <c r="Z352" s="38">
        <v>0</v>
      </c>
      <c r="AA352" s="38">
        <v>950</v>
      </c>
      <c r="AB352" s="38">
        <v>947</v>
      </c>
      <c r="AC352" s="39">
        <v>-0.32</v>
      </c>
      <c r="AD352" s="38">
        <v>2091456</v>
      </c>
      <c r="AE352" s="38">
        <v>2091456</v>
      </c>
      <c r="AF352" s="38">
        <v>1450000</v>
      </c>
      <c r="AG352" s="38">
        <v>1300000</v>
      </c>
      <c r="AH352" s="38">
        <v>803247</v>
      </c>
      <c r="AI352" s="38">
        <v>841000</v>
      </c>
      <c r="AJ352" s="39">
        <v>4</v>
      </c>
      <c r="AK352" s="39">
        <v>4</v>
      </c>
    </row>
    <row r="353" spans="1:37" x14ac:dyDescent="0.3">
      <c r="A353" t="s">
        <v>708</v>
      </c>
      <c r="B353" t="s">
        <v>1776</v>
      </c>
      <c r="C353" s="37" t="s">
        <v>708</v>
      </c>
      <c r="D353" s="37" t="s">
        <v>707</v>
      </c>
      <c r="E353" s="38">
        <v>13886685</v>
      </c>
      <c r="F353" s="38">
        <v>14074523</v>
      </c>
      <c r="G353" s="39">
        <v>1.35</v>
      </c>
      <c r="H353" s="38">
        <v>5614950</v>
      </c>
      <c r="I353" s="38">
        <v>5657062</v>
      </c>
      <c r="J353" s="38">
        <v>0</v>
      </c>
      <c r="K353" s="38">
        <v>0</v>
      </c>
      <c r="L353" s="38">
        <v>0</v>
      </c>
      <c r="M353" s="38">
        <v>0</v>
      </c>
      <c r="N353" s="38">
        <v>0</v>
      </c>
      <c r="O353" s="38">
        <v>0</v>
      </c>
      <c r="P353" s="38">
        <v>5614950</v>
      </c>
      <c r="Q353" s="38">
        <v>5657062</v>
      </c>
      <c r="R353" s="39">
        <v>0.75</v>
      </c>
      <c r="S353" s="38">
        <v>135506</v>
      </c>
      <c r="T353" s="38">
        <v>177120</v>
      </c>
      <c r="U353" s="38">
        <v>5479444</v>
      </c>
      <c r="V353" s="38">
        <v>5554338</v>
      </c>
      <c r="W353" s="38">
        <v>5479444</v>
      </c>
      <c r="X353" s="38">
        <v>5479942</v>
      </c>
      <c r="Y353" s="38">
        <v>0</v>
      </c>
      <c r="Z353" s="38">
        <v>74396</v>
      </c>
      <c r="AA353" s="38">
        <v>623</v>
      </c>
      <c r="AB353" s="38">
        <v>630</v>
      </c>
      <c r="AC353" s="39">
        <v>1.1200000000000001</v>
      </c>
      <c r="AD353" s="38">
        <v>4574738</v>
      </c>
      <c r="AE353" s="38">
        <v>3437738</v>
      </c>
      <c r="AF353" s="38">
        <v>1483901</v>
      </c>
      <c r="AG353" s="38">
        <v>1366526</v>
      </c>
      <c r="AH353" s="38">
        <v>649052</v>
      </c>
      <c r="AI353" s="38">
        <v>562980</v>
      </c>
      <c r="AJ353" s="39">
        <v>4.67</v>
      </c>
      <c r="AK353" s="39">
        <v>4</v>
      </c>
    </row>
    <row r="354" spans="1:37" x14ac:dyDescent="0.3">
      <c r="A354" t="s">
        <v>724</v>
      </c>
      <c r="B354" t="s">
        <v>1777</v>
      </c>
      <c r="C354" s="37" t="s">
        <v>724</v>
      </c>
      <c r="D354" s="37" t="s">
        <v>723</v>
      </c>
      <c r="E354" s="38">
        <v>61653660</v>
      </c>
      <c r="F354" s="38">
        <v>63135177</v>
      </c>
      <c r="G354" s="39">
        <v>2.4</v>
      </c>
      <c r="H354" s="38">
        <v>29235954</v>
      </c>
      <c r="I354" s="38">
        <v>29764114</v>
      </c>
      <c r="J354" s="38">
        <v>0</v>
      </c>
      <c r="K354" s="38">
        <v>0</v>
      </c>
      <c r="L354" s="38">
        <v>0</v>
      </c>
      <c r="M354" s="38">
        <v>0</v>
      </c>
      <c r="N354" s="38">
        <v>0</v>
      </c>
      <c r="O354" s="38">
        <v>0</v>
      </c>
      <c r="P354" s="38">
        <v>29235954</v>
      </c>
      <c r="Q354" s="38">
        <v>29764114</v>
      </c>
      <c r="R354" s="39">
        <v>1.81</v>
      </c>
      <c r="S354" s="38">
        <v>826216</v>
      </c>
      <c r="T354" s="38">
        <v>763502</v>
      </c>
      <c r="U354" s="38">
        <v>28409738</v>
      </c>
      <c r="V354" s="38">
        <v>29000612</v>
      </c>
      <c r="W354" s="38">
        <v>28409738</v>
      </c>
      <c r="X354" s="38">
        <v>29000612</v>
      </c>
      <c r="Y354" s="38">
        <v>0</v>
      </c>
      <c r="Z354" s="38">
        <v>0</v>
      </c>
      <c r="AA354" s="38">
        <v>3290</v>
      </c>
      <c r="AB354" s="38">
        <v>3309</v>
      </c>
      <c r="AC354" s="39">
        <v>0.57999999999999996</v>
      </c>
      <c r="AD354" s="38">
        <v>4203690</v>
      </c>
      <c r="AE354" s="38">
        <v>2523018</v>
      </c>
      <c r="AF354" s="38">
        <v>5733774</v>
      </c>
      <c r="AG354" s="38">
        <v>5321774</v>
      </c>
      <c r="AH354" s="38">
        <v>2405378</v>
      </c>
      <c r="AI354" s="38">
        <v>2078529</v>
      </c>
      <c r="AJ354" s="39">
        <v>3.9</v>
      </c>
      <c r="AK354" s="39">
        <v>3.29</v>
      </c>
    </row>
    <row r="355" spans="1:37" x14ac:dyDescent="0.3">
      <c r="A355" t="s">
        <v>759</v>
      </c>
      <c r="B355" t="s">
        <v>1778</v>
      </c>
      <c r="C355" s="37" t="s">
        <v>759</v>
      </c>
      <c r="D355" s="37" t="s">
        <v>758</v>
      </c>
      <c r="E355" s="38">
        <v>77054420</v>
      </c>
      <c r="F355" s="38">
        <v>78608230</v>
      </c>
      <c r="G355" s="39">
        <v>2.02</v>
      </c>
      <c r="H355" s="38">
        <v>44833050</v>
      </c>
      <c r="I355" s="38">
        <v>45954635</v>
      </c>
      <c r="J355" s="38">
        <v>0</v>
      </c>
      <c r="K355" s="38">
        <v>0</v>
      </c>
      <c r="L355" s="38">
        <v>0</v>
      </c>
      <c r="M355" s="38">
        <v>0</v>
      </c>
      <c r="N355" s="38">
        <v>0</v>
      </c>
      <c r="O355" s="38">
        <v>0</v>
      </c>
      <c r="P355" s="38">
        <v>44833050</v>
      </c>
      <c r="Q355" s="38">
        <v>45954635</v>
      </c>
      <c r="R355" s="39">
        <v>2.5</v>
      </c>
      <c r="S355" s="38">
        <v>971516</v>
      </c>
      <c r="T355" s="38">
        <v>1167247</v>
      </c>
      <c r="U355" s="38">
        <v>43907788</v>
      </c>
      <c r="V355" s="38">
        <v>44788393</v>
      </c>
      <c r="W355" s="38">
        <v>43861534</v>
      </c>
      <c r="X355" s="38">
        <v>44787388</v>
      </c>
      <c r="Y355" s="38">
        <v>46254</v>
      </c>
      <c r="Z355" s="38">
        <v>1005</v>
      </c>
      <c r="AA355" s="38">
        <v>4750</v>
      </c>
      <c r="AB355" s="38">
        <v>4744</v>
      </c>
      <c r="AC355" s="39">
        <v>-0.13</v>
      </c>
      <c r="AD355" s="38">
        <v>4956844</v>
      </c>
      <c r="AE355" s="38">
        <v>4556844</v>
      </c>
      <c r="AF355" s="38">
        <v>2475600</v>
      </c>
      <c r="AG355" s="38">
        <v>1675000</v>
      </c>
      <c r="AH355" s="38">
        <v>2550507</v>
      </c>
      <c r="AI355" s="38">
        <v>2900000</v>
      </c>
      <c r="AJ355" s="39">
        <v>3.31</v>
      </c>
      <c r="AK355" s="39">
        <v>3.69</v>
      </c>
    </row>
    <row r="356" spans="1:37" x14ac:dyDescent="0.3">
      <c r="A356" t="s">
        <v>747</v>
      </c>
      <c r="B356" t="s">
        <v>1779</v>
      </c>
      <c r="C356" s="37" t="s">
        <v>747</v>
      </c>
      <c r="D356" s="37" t="s">
        <v>746</v>
      </c>
      <c r="E356" s="38">
        <v>145665035</v>
      </c>
      <c r="F356" s="38">
        <v>150862724</v>
      </c>
      <c r="G356" s="39">
        <v>3.5700000000000003</v>
      </c>
      <c r="H356" s="38">
        <v>80257941</v>
      </c>
      <c r="I356" s="38">
        <v>81884213</v>
      </c>
      <c r="J356" s="38">
        <v>0</v>
      </c>
      <c r="K356" s="38">
        <v>0</v>
      </c>
      <c r="L356" s="38">
        <v>0</v>
      </c>
      <c r="M356" s="38">
        <v>0</v>
      </c>
      <c r="N356" s="38">
        <v>0</v>
      </c>
      <c r="O356" s="38">
        <v>0</v>
      </c>
      <c r="P356" s="38">
        <v>80257941</v>
      </c>
      <c r="Q356" s="38">
        <v>81884213</v>
      </c>
      <c r="R356" s="39">
        <v>2.0300000000000002</v>
      </c>
      <c r="S356" s="38">
        <v>0</v>
      </c>
      <c r="T356" s="38">
        <v>0</v>
      </c>
      <c r="U356" s="38">
        <v>80257941</v>
      </c>
      <c r="V356" s="38">
        <v>81884213</v>
      </c>
      <c r="W356" s="38">
        <v>80257941</v>
      </c>
      <c r="X356" s="38">
        <v>81884213</v>
      </c>
      <c r="Y356" s="38">
        <v>0</v>
      </c>
      <c r="Z356" s="38">
        <v>0</v>
      </c>
      <c r="AA356" s="38">
        <v>8834</v>
      </c>
      <c r="AB356" s="38">
        <v>8841</v>
      </c>
      <c r="AC356" s="39">
        <v>0.08</v>
      </c>
      <c r="AD356" s="38">
        <v>2152380</v>
      </c>
      <c r="AE356" s="38">
        <v>1850139</v>
      </c>
      <c r="AF356" s="38">
        <v>847356</v>
      </c>
      <c r="AG356" s="38">
        <v>750000</v>
      </c>
      <c r="AH356" s="38">
        <v>4584367</v>
      </c>
      <c r="AI356" s="38">
        <v>5705050</v>
      </c>
      <c r="AJ356" s="39">
        <v>3.15</v>
      </c>
      <c r="AK356" s="39">
        <v>3.7800000000000002</v>
      </c>
    </row>
    <row r="357" spans="1:37" x14ac:dyDescent="0.3">
      <c r="A357" t="s">
        <v>729</v>
      </c>
      <c r="B357" t="s">
        <v>1780</v>
      </c>
      <c r="C357" s="37" t="s">
        <v>729</v>
      </c>
      <c r="D357" s="37" t="s">
        <v>728</v>
      </c>
      <c r="E357" s="38">
        <v>72388863</v>
      </c>
      <c r="F357" s="38">
        <v>74631884</v>
      </c>
      <c r="G357" s="39">
        <v>3.1</v>
      </c>
      <c r="H357" s="38">
        <v>44745860</v>
      </c>
      <c r="I357" s="38">
        <v>45449414</v>
      </c>
      <c r="J357" s="38">
        <v>0</v>
      </c>
      <c r="K357" s="38">
        <v>0</v>
      </c>
      <c r="L357" s="38">
        <v>0</v>
      </c>
      <c r="M357" s="38">
        <v>0</v>
      </c>
      <c r="N357" s="38">
        <v>0</v>
      </c>
      <c r="O357" s="38">
        <v>0</v>
      </c>
      <c r="P357" s="38">
        <v>44745860</v>
      </c>
      <c r="Q357" s="38">
        <v>45449414</v>
      </c>
      <c r="R357" s="39">
        <v>1.57</v>
      </c>
      <c r="S357" s="38">
        <v>1082978</v>
      </c>
      <c r="T357" s="38">
        <v>1986230</v>
      </c>
      <c r="U357" s="38">
        <v>43662882</v>
      </c>
      <c r="V357" s="38">
        <v>43463184</v>
      </c>
      <c r="W357" s="38">
        <v>43662882</v>
      </c>
      <c r="X357" s="38">
        <v>43463184</v>
      </c>
      <c r="Y357" s="38">
        <v>0</v>
      </c>
      <c r="Z357" s="38">
        <v>0</v>
      </c>
      <c r="AA357" s="38">
        <v>3554</v>
      </c>
      <c r="AB357" s="38">
        <v>3554</v>
      </c>
      <c r="AC357" s="39">
        <v>0</v>
      </c>
      <c r="AD357" s="38">
        <v>14387608</v>
      </c>
      <c r="AE357" s="38">
        <v>11818873</v>
      </c>
      <c r="AF357" s="38">
        <v>3200460</v>
      </c>
      <c r="AG357" s="38">
        <v>1650000</v>
      </c>
      <c r="AH357" s="38">
        <v>3019537</v>
      </c>
      <c r="AI357" s="38">
        <v>2950000</v>
      </c>
      <c r="AJ357" s="39">
        <v>4.17</v>
      </c>
      <c r="AK357" s="39">
        <v>3.95</v>
      </c>
    </row>
    <row r="358" spans="1:37" x14ac:dyDescent="0.3">
      <c r="A358" t="s">
        <v>735</v>
      </c>
      <c r="B358" t="s">
        <v>1781</v>
      </c>
      <c r="C358" s="37" t="s">
        <v>735</v>
      </c>
      <c r="D358" s="37" t="s">
        <v>734</v>
      </c>
      <c r="E358" s="38">
        <v>51069349</v>
      </c>
      <c r="F358" s="38">
        <v>52532262</v>
      </c>
      <c r="G358" s="39">
        <v>2.86</v>
      </c>
      <c r="H358" s="38">
        <v>36806764</v>
      </c>
      <c r="I358" s="38">
        <v>37855945</v>
      </c>
      <c r="J358" s="38">
        <v>0</v>
      </c>
      <c r="K358" s="38">
        <v>0</v>
      </c>
      <c r="L358" s="38">
        <v>0</v>
      </c>
      <c r="M358" s="38">
        <v>0</v>
      </c>
      <c r="N358" s="38">
        <v>0</v>
      </c>
      <c r="O358" s="38">
        <v>0</v>
      </c>
      <c r="P358" s="38">
        <v>36806764</v>
      </c>
      <c r="Q358" s="38">
        <v>37855945</v>
      </c>
      <c r="R358" s="39">
        <v>2.85</v>
      </c>
      <c r="S358" s="38">
        <v>1078842</v>
      </c>
      <c r="T358" s="38">
        <v>1354743</v>
      </c>
      <c r="U358" s="38">
        <v>35727922</v>
      </c>
      <c r="V358" s="38">
        <v>36501205</v>
      </c>
      <c r="W358" s="38">
        <v>35727922</v>
      </c>
      <c r="X358" s="38">
        <v>36501202</v>
      </c>
      <c r="Y358" s="38">
        <v>0</v>
      </c>
      <c r="Z358" s="38">
        <v>3</v>
      </c>
      <c r="AA358" s="38">
        <v>2930</v>
      </c>
      <c r="AB358" s="38">
        <v>2900</v>
      </c>
      <c r="AC358" s="39">
        <v>-1.02</v>
      </c>
      <c r="AD358" s="38">
        <v>4921551</v>
      </c>
      <c r="AE358" s="38">
        <v>2593551</v>
      </c>
      <c r="AF358" s="38">
        <v>1145000</v>
      </c>
      <c r="AG358" s="38">
        <v>1109532</v>
      </c>
      <c r="AH358" s="38">
        <v>1984072</v>
      </c>
      <c r="AI358" s="38">
        <v>984072</v>
      </c>
      <c r="AJ358" s="39">
        <v>3.89</v>
      </c>
      <c r="AK358" s="39">
        <v>1.87</v>
      </c>
    </row>
    <row r="359" spans="1:37" x14ac:dyDescent="0.3">
      <c r="A359" t="s">
        <v>737</v>
      </c>
      <c r="B359" t="s">
        <v>1782</v>
      </c>
      <c r="C359" s="37" t="s">
        <v>737</v>
      </c>
      <c r="D359" s="37" t="s">
        <v>736</v>
      </c>
      <c r="E359" s="38">
        <v>28094000</v>
      </c>
      <c r="F359" s="38">
        <v>29268750</v>
      </c>
      <c r="G359" s="39">
        <v>4.18</v>
      </c>
      <c r="H359" s="38">
        <v>12129962</v>
      </c>
      <c r="I359" s="38">
        <v>12239336</v>
      </c>
      <c r="J359" s="38">
        <v>0</v>
      </c>
      <c r="K359" s="38">
        <v>0</v>
      </c>
      <c r="L359" s="38">
        <v>0</v>
      </c>
      <c r="M359" s="38">
        <v>0</v>
      </c>
      <c r="N359" s="38">
        <v>0</v>
      </c>
      <c r="O359" s="38">
        <v>0</v>
      </c>
      <c r="P359" s="38">
        <v>12129962</v>
      </c>
      <c r="Q359" s="38">
        <v>12239336</v>
      </c>
      <c r="R359" s="39">
        <v>0.9</v>
      </c>
      <c r="S359" s="38">
        <v>315776</v>
      </c>
      <c r="T359" s="38">
        <v>390148</v>
      </c>
      <c r="U359" s="38">
        <v>11839933</v>
      </c>
      <c r="V359" s="38">
        <v>12136225</v>
      </c>
      <c r="W359" s="38">
        <v>11814186</v>
      </c>
      <c r="X359" s="38">
        <v>11849188</v>
      </c>
      <c r="Y359" s="38">
        <v>25747</v>
      </c>
      <c r="Z359" s="38">
        <v>287037</v>
      </c>
      <c r="AA359" s="38">
        <v>1362</v>
      </c>
      <c r="AB359" s="38">
        <v>1355</v>
      </c>
      <c r="AC359" s="39">
        <v>-0.51</v>
      </c>
      <c r="AD359" s="38">
        <v>2800864</v>
      </c>
      <c r="AE359" s="38">
        <v>3700000</v>
      </c>
      <c r="AF359" s="38">
        <v>949554</v>
      </c>
      <c r="AG359" s="38">
        <v>1100000</v>
      </c>
      <c r="AH359" s="38">
        <v>1122812</v>
      </c>
      <c r="AI359" s="38">
        <v>1170000</v>
      </c>
      <c r="AJ359" s="39">
        <v>4</v>
      </c>
      <c r="AK359" s="39">
        <v>4</v>
      </c>
    </row>
    <row r="360" spans="1:37" x14ac:dyDescent="0.3">
      <c r="A360" t="s">
        <v>731</v>
      </c>
      <c r="B360" t="s">
        <v>1783</v>
      </c>
      <c r="C360" s="37" t="s">
        <v>731</v>
      </c>
      <c r="D360" s="37" t="s">
        <v>730</v>
      </c>
      <c r="E360" s="38">
        <v>17230885</v>
      </c>
      <c r="F360" s="38">
        <v>17408772</v>
      </c>
      <c r="G360" s="39">
        <v>1.03</v>
      </c>
      <c r="H360" s="38">
        <v>8123402</v>
      </c>
      <c r="I360" s="38">
        <v>8245253</v>
      </c>
      <c r="J360" s="38">
        <v>0</v>
      </c>
      <c r="K360" s="38">
        <v>0</v>
      </c>
      <c r="L360" s="38">
        <v>0</v>
      </c>
      <c r="M360" s="38">
        <v>0</v>
      </c>
      <c r="N360" s="38">
        <v>0</v>
      </c>
      <c r="O360" s="38">
        <v>0</v>
      </c>
      <c r="P360" s="38">
        <v>8123402</v>
      </c>
      <c r="Q360" s="38">
        <v>8245253</v>
      </c>
      <c r="R360" s="39">
        <v>1.5</v>
      </c>
      <c r="S360" s="38">
        <v>81198</v>
      </c>
      <c r="T360" s="38">
        <v>190758</v>
      </c>
      <c r="U360" s="38">
        <v>8042204</v>
      </c>
      <c r="V360" s="38">
        <v>8214588</v>
      </c>
      <c r="W360" s="38">
        <v>8042204</v>
      </c>
      <c r="X360" s="38">
        <v>8054495</v>
      </c>
      <c r="Y360" s="38">
        <v>0</v>
      </c>
      <c r="Z360" s="38">
        <v>160093</v>
      </c>
      <c r="AA360" s="38">
        <v>702</v>
      </c>
      <c r="AB360" s="38">
        <v>695</v>
      </c>
      <c r="AC360" s="39">
        <v>-1</v>
      </c>
      <c r="AD360" s="38">
        <v>1098394</v>
      </c>
      <c r="AE360" s="38">
        <v>1314900</v>
      </c>
      <c r="AF360" s="38">
        <v>580760</v>
      </c>
      <c r="AG360" s="38">
        <v>456736</v>
      </c>
      <c r="AH360" s="38">
        <v>585555</v>
      </c>
      <c r="AI360" s="38">
        <v>696350</v>
      </c>
      <c r="AJ360" s="39">
        <v>3.4</v>
      </c>
      <c r="AK360" s="39">
        <v>4</v>
      </c>
    </row>
    <row r="361" spans="1:37" x14ac:dyDescent="0.3">
      <c r="A361" t="s">
        <v>761</v>
      </c>
      <c r="B361" t="s">
        <v>1784</v>
      </c>
      <c r="C361" s="37" t="s">
        <v>761</v>
      </c>
      <c r="D361" s="37" t="s">
        <v>760</v>
      </c>
      <c r="E361" s="38">
        <v>34062769</v>
      </c>
      <c r="F361" s="38">
        <v>35238477</v>
      </c>
      <c r="G361" s="39">
        <v>3.45</v>
      </c>
      <c r="H361" s="38">
        <v>20010623</v>
      </c>
      <c r="I361" s="38">
        <v>20370815</v>
      </c>
      <c r="J361" s="38">
        <v>0</v>
      </c>
      <c r="K361" s="38">
        <v>0</v>
      </c>
      <c r="L361" s="38">
        <v>0</v>
      </c>
      <c r="M361" s="38">
        <v>0</v>
      </c>
      <c r="N361" s="38">
        <v>0</v>
      </c>
      <c r="O361" s="38">
        <v>158733</v>
      </c>
      <c r="P361" s="38">
        <v>20010623</v>
      </c>
      <c r="Q361" s="38">
        <v>20212082</v>
      </c>
      <c r="R361" s="39">
        <v>1.01</v>
      </c>
      <c r="S361" s="38">
        <v>1072548</v>
      </c>
      <c r="T361" s="38">
        <v>1044981</v>
      </c>
      <c r="U361" s="38">
        <v>18939853</v>
      </c>
      <c r="V361" s="38">
        <v>19332311</v>
      </c>
      <c r="W361" s="38">
        <v>18938075</v>
      </c>
      <c r="X361" s="38">
        <v>19325834</v>
      </c>
      <c r="Y361" s="38">
        <v>1778</v>
      </c>
      <c r="Z361" s="38">
        <v>6477</v>
      </c>
      <c r="AA361" s="38">
        <v>1842</v>
      </c>
      <c r="AB361" s="38">
        <v>1832</v>
      </c>
      <c r="AC361" s="39">
        <v>-0.54</v>
      </c>
      <c r="AD361" s="38">
        <v>3016008</v>
      </c>
      <c r="AE361" s="38">
        <v>3174741</v>
      </c>
      <c r="AF361" s="38">
        <v>1872122</v>
      </c>
      <c r="AG361" s="38">
        <v>1187397</v>
      </c>
      <c r="AH361" s="38">
        <v>3043297</v>
      </c>
      <c r="AI361" s="38">
        <v>3313933</v>
      </c>
      <c r="AJ361" s="39">
        <v>8.93</v>
      </c>
      <c r="AK361" s="39">
        <v>9.4</v>
      </c>
    </row>
    <row r="362" spans="1:37" x14ac:dyDescent="0.3">
      <c r="A362" t="s">
        <v>753</v>
      </c>
      <c r="B362" t="s">
        <v>1785</v>
      </c>
      <c r="C362" s="37" t="s">
        <v>753</v>
      </c>
      <c r="D362" s="37" t="s">
        <v>752</v>
      </c>
      <c r="E362" s="38">
        <v>30662000</v>
      </c>
      <c r="F362" s="38">
        <v>31632000</v>
      </c>
      <c r="G362" s="39">
        <v>3.16</v>
      </c>
      <c r="H362" s="38">
        <v>13979000</v>
      </c>
      <c r="I362" s="38">
        <v>14365000</v>
      </c>
      <c r="J362" s="38">
        <v>0</v>
      </c>
      <c r="K362" s="38">
        <v>0</v>
      </c>
      <c r="L362" s="38">
        <v>0</v>
      </c>
      <c r="M362" s="38">
        <v>0</v>
      </c>
      <c r="N362" s="38">
        <v>0</v>
      </c>
      <c r="O362" s="38">
        <v>0</v>
      </c>
      <c r="P362" s="38">
        <v>13979000</v>
      </c>
      <c r="Q362" s="38">
        <v>14365000</v>
      </c>
      <c r="R362" s="39">
        <v>2.7600000000000002</v>
      </c>
      <c r="S362" s="38">
        <v>634443</v>
      </c>
      <c r="T362" s="38">
        <v>605428</v>
      </c>
      <c r="U362" s="38">
        <v>13744858</v>
      </c>
      <c r="V362" s="38">
        <v>13761480</v>
      </c>
      <c r="W362" s="38">
        <v>13344557</v>
      </c>
      <c r="X362" s="38">
        <v>13759572</v>
      </c>
      <c r="Y362" s="38">
        <v>400301</v>
      </c>
      <c r="Z362" s="38">
        <v>1908</v>
      </c>
      <c r="AA362" s="38">
        <v>1538</v>
      </c>
      <c r="AB362" s="38">
        <v>1491</v>
      </c>
      <c r="AC362" s="39">
        <v>-3.06</v>
      </c>
      <c r="AD362" s="38">
        <v>3410688</v>
      </c>
      <c r="AE362" s="38">
        <v>4000000</v>
      </c>
      <c r="AF362" s="38">
        <v>1419317</v>
      </c>
      <c r="AG362" s="38">
        <v>1025000</v>
      </c>
      <c r="AH362" s="38">
        <v>2718453</v>
      </c>
      <c r="AI362" s="38">
        <v>1200000</v>
      </c>
      <c r="AJ362" s="39">
        <v>8.870000000000001</v>
      </c>
      <c r="AK362" s="39">
        <v>3.79</v>
      </c>
    </row>
    <row r="363" spans="1:37" x14ac:dyDescent="0.3">
      <c r="A363" t="s">
        <v>739</v>
      </c>
      <c r="B363" t="s">
        <v>1786</v>
      </c>
      <c r="C363" s="37" t="s">
        <v>739</v>
      </c>
      <c r="D363" s="37" t="s">
        <v>738</v>
      </c>
      <c r="E363" s="38">
        <v>16844356</v>
      </c>
      <c r="F363" s="38">
        <v>17042640</v>
      </c>
      <c r="G363" s="39">
        <v>1.18</v>
      </c>
      <c r="H363" s="38">
        <v>5673715</v>
      </c>
      <c r="I363" s="38">
        <v>5729535</v>
      </c>
      <c r="J363" s="38">
        <v>0</v>
      </c>
      <c r="K363" s="38">
        <v>0</v>
      </c>
      <c r="L363" s="38">
        <v>0</v>
      </c>
      <c r="M363" s="38">
        <v>0</v>
      </c>
      <c r="N363" s="38">
        <v>0</v>
      </c>
      <c r="O363" s="38">
        <v>0</v>
      </c>
      <c r="P363" s="38">
        <v>5673715</v>
      </c>
      <c r="Q363" s="38">
        <v>5729535</v>
      </c>
      <c r="R363" s="39">
        <v>0.98</v>
      </c>
      <c r="S363" s="38">
        <v>176475</v>
      </c>
      <c r="T363" s="38">
        <v>188771</v>
      </c>
      <c r="U363" s="38">
        <v>5525845</v>
      </c>
      <c r="V363" s="38">
        <v>5605898</v>
      </c>
      <c r="W363" s="38">
        <v>5497240</v>
      </c>
      <c r="X363" s="38">
        <v>5540764</v>
      </c>
      <c r="Y363" s="38">
        <v>28605</v>
      </c>
      <c r="Z363" s="38">
        <v>65134</v>
      </c>
      <c r="AA363" s="38">
        <v>872</v>
      </c>
      <c r="AB363" s="38">
        <v>871</v>
      </c>
      <c r="AC363" s="39">
        <v>-0.11</v>
      </c>
      <c r="AD363" s="38">
        <v>2082311</v>
      </c>
      <c r="AE363" s="38">
        <v>2082311</v>
      </c>
      <c r="AF363" s="38">
        <v>798678</v>
      </c>
      <c r="AG363" s="38">
        <v>750000</v>
      </c>
      <c r="AH363" s="38">
        <v>261471</v>
      </c>
      <c r="AI363" s="38">
        <v>411471</v>
      </c>
      <c r="AJ363" s="39">
        <v>1.55</v>
      </c>
      <c r="AK363" s="39">
        <v>2.41</v>
      </c>
    </row>
    <row r="364" spans="1:37" x14ac:dyDescent="0.3">
      <c r="A364" t="s">
        <v>727</v>
      </c>
      <c r="B364" t="s">
        <v>1787</v>
      </c>
      <c r="C364" s="37" t="s">
        <v>727</v>
      </c>
      <c r="D364" s="37" t="s">
        <v>726</v>
      </c>
      <c r="E364" s="38">
        <v>96887219</v>
      </c>
      <c r="F364" s="38">
        <v>98973915</v>
      </c>
      <c r="G364" s="39">
        <v>2.15</v>
      </c>
      <c r="H364" s="38">
        <v>51870096</v>
      </c>
      <c r="I364" s="38">
        <v>52811641</v>
      </c>
      <c r="J364" s="38">
        <v>0</v>
      </c>
      <c r="K364" s="38">
        <v>0</v>
      </c>
      <c r="L364" s="38">
        <v>0</v>
      </c>
      <c r="M364" s="38">
        <v>0</v>
      </c>
      <c r="N364" s="38">
        <v>0</v>
      </c>
      <c r="O364" s="38">
        <v>0</v>
      </c>
      <c r="P364" s="38">
        <v>51870096</v>
      </c>
      <c r="Q364" s="38">
        <v>52811641</v>
      </c>
      <c r="R364" s="39">
        <v>1.82</v>
      </c>
      <c r="S364" s="38">
        <v>891894</v>
      </c>
      <c r="T364" s="38">
        <v>369650</v>
      </c>
      <c r="U364" s="38">
        <v>50978202</v>
      </c>
      <c r="V364" s="38">
        <v>52441991</v>
      </c>
      <c r="W364" s="38">
        <v>50978202</v>
      </c>
      <c r="X364" s="38">
        <v>52441991</v>
      </c>
      <c r="Y364" s="38">
        <v>0</v>
      </c>
      <c r="Z364" s="38">
        <v>0</v>
      </c>
      <c r="AA364" s="38">
        <v>5659</v>
      </c>
      <c r="AB364" s="38">
        <v>5690</v>
      </c>
      <c r="AC364" s="39">
        <v>0.55000000000000004</v>
      </c>
      <c r="AD364" s="38">
        <v>440000</v>
      </c>
      <c r="AE364" s="38">
        <v>480000</v>
      </c>
      <c r="AF364" s="38">
        <v>5236088</v>
      </c>
      <c r="AG364" s="38">
        <v>3842257</v>
      </c>
      <c r="AH364" s="38">
        <v>3875488</v>
      </c>
      <c r="AI364" s="38">
        <v>3958956</v>
      </c>
      <c r="AJ364" s="39">
        <v>4</v>
      </c>
      <c r="AK364" s="39">
        <v>4</v>
      </c>
    </row>
    <row r="365" spans="1:37" x14ac:dyDescent="0.3">
      <c r="A365" t="s">
        <v>733</v>
      </c>
      <c r="B365" t="s">
        <v>1788</v>
      </c>
      <c r="C365" s="37" t="s">
        <v>733</v>
      </c>
      <c r="D365" s="37" t="s">
        <v>732</v>
      </c>
      <c r="E365" s="38">
        <v>77912924</v>
      </c>
      <c r="F365" s="38">
        <v>78917391</v>
      </c>
      <c r="G365" s="39">
        <v>1.29</v>
      </c>
      <c r="H365" s="38">
        <v>56194762</v>
      </c>
      <c r="I365" s="38">
        <v>57258897</v>
      </c>
      <c r="J365" s="38">
        <v>0</v>
      </c>
      <c r="K365" s="38">
        <v>0</v>
      </c>
      <c r="L365" s="38">
        <v>0</v>
      </c>
      <c r="M365" s="38">
        <v>0</v>
      </c>
      <c r="N365" s="38">
        <v>0</v>
      </c>
      <c r="O365" s="38">
        <v>0</v>
      </c>
      <c r="P365" s="38">
        <v>56194762</v>
      </c>
      <c r="Q365" s="38">
        <v>57258897</v>
      </c>
      <c r="R365" s="39">
        <v>1.8900000000000001</v>
      </c>
      <c r="S365" s="38">
        <v>657346</v>
      </c>
      <c r="T365" s="38">
        <v>466386</v>
      </c>
      <c r="U365" s="38">
        <v>55564092</v>
      </c>
      <c r="V365" s="38">
        <v>56871875</v>
      </c>
      <c r="W365" s="38">
        <v>55537416</v>
      </c>
      <c r="X365" s="38">
        <v>56792511</v>
      </c>
      <c r="Y365" s="38">
        <v>26676</v>
      </c>
      <c r="Z365" s="38">
        <v>79364</v>
      </c>
      <c r="AA365" s="38">
        <v>4236</v>
      </c>
      <c r="AB365" s="38">
        <v>4196</v>
      </c>
      <c r="AC365" s="39">
        <v>-0.94000000000000006</v>
      </c>
      <c r="AD365" s="38">
        <v>10817451</v>
      </c>
      <c r="AE365" s="38">
        <v>11737451</v>
      </c>
      <c r="AF365" s="38">
        <v>1450000</v>
      </c>
      <c r="AG365" s="38">
        <v>725000</v>
      </c>
      <c r="AH365" s="38">
        <v>3099094</v>
      </c>
      <c r="AI365" s="38">
        <v>3140000</v>
      </c>
      <c r="AJ365" s="39">
        <v>3.98</v>
      </c>
      <c r="AK365" s="39">
        <v>3.98</v>
      </c>
    </row>
    <row r="366" spans="1:37" x14ac:dyDescent="0.3">
      <c r="A366" t="s">
        <v>745</v>
      </c>
      <c r="B366" t="s">
        <v>1789</v>
      </c>
      <c r="C366" s="37" t="s">
        <v>745</v>
      </c>
      <c r="D366" s="37" t="s">
        <v>744</v>
      </c>
      <c r="E366" s="38">
        <v>31605814</v>
      </c>
      <c r="F366" s="38">
        <v>32253589</v>
      </c>
      <c r="G366" s="39">
        <v>2.0499999999999998</v>
      </c>
      <c r="H366" s="38">
        <v>17776775</v>
      </c>
      <c r="I366" s="38">
        <v>17907445</v>
      </c>
      <c r="J366" s="38">
        <v>0</v>
      </c>
      <c r="K366" s="38">
        <v>0</v>
      </c>
      <c r="L366" s="38">
        <v>0</v>
      </c>
      <c r="M366" s="38">
        <v>0</v>
      </c>
      <c r="N366" s="38">
        <v>0</v>
      </c>
      <c r="O366" s="38">
        <v>0</v>
      </c>
      <c r="P366" s="38">
        <v>17776775</v>
      </c>
      <c r="Q366" s="38">
        <v>17907445</v>
      </c>
      <c r="R366" s="39">
        <v>0.74</v>
      </c>
      <c r="S366" s="38">
        <v>693257</v>
      </c>
      <c r="T366" s="38">
        <v>467689</v>
      </c>
      <c r="U366" s="38">
        <v>17083518</v>
      </c>
      <c r="V366" s="38">
        <v>17439756</v>
      </c>
      <c r="W366" s="38">
        <v>17083518</v>
      </c>
      <c r="X366" s="38">
        <v>17439756</v>
      </c>
      <c r="Y366" s="38">
        <v>0</v>
      </c>
      <c r="Z366" s="38">
        <v>0</v>
      </c>
      <c r="AA366" s="38">
        <v>1756</v>
      </c>
      <c r="AB366" s="38">
        <v>1726</v>
      </c>
      <c r="AC366" s="39">
        <v>-1.71</v>
      </c>
      <c r="AD366" s="38">
        <v>3088360</v>
      </c>
      <c r="AE366" s="38">
        <v>3088360</v>
      </c>
      <c r="AF366" s="38">
        <v>983336</v>
      </c>
      <c r="AG366" s="38">
        <v>601366</v>
      </c>
      <c r="AH366" s="38">
        <v>1403234</v>
      </c>
      <c r="AI366" s="38">
        <v>1290143</v>
      </c>
      <c r="AJ366" s="39">
        <v>4.4400000000000004</v>
      </c>
      <c r="AK366" s="39">
        <v>4</v>
      </c>
    </row>
    <row r="367" spans="1:37" x14ac:dyDescent="0.3">
      <c r="A367" t="s">
        <v>749</v>
      </c>
      <c r="B367" t="s">
        <v>1790</v>
      </c>
      <c r="C367" s="37" t="s">
        <v>749</v>
      </c>
      <c r="D367" s="37" t="s">
        <v>748</v>
      </c>
      <c r="E367" s="38">
        <v>19741257</v>
      </c>
      <c r="F367" s="38">
        <v>20264915</v>
      </c>
      <c r="G367" s="39">
        <v>2.65</v>
      </c>
      <c r="H367" s="38">
        <v>9535857</v>
      </c>
      <c r="I367" s="38">
        <v>9702735</v>
      </c>
      <c r="J367" s="38">
        <v>0</v>
      </c>
      <c r="K367" s="38">
        <v>0</v>
      </c>
      <c r="L367" s="38">
        <v>0</v>
      </c>
      <c r="M367" s="38">
        <v>0</v>
      </c>
      <c r="N367" s="38">
        <v>0</v>
      </c>
      <c r="O367" s="38">
        <v>0</v>
      </c>
      <c r="P367" s="38">
        <v>9535857</v>
      </c>
      <c r="Q367" s="38">
        <v>9702735</v>
      </c>
      <c r="R367" s="39">
        <v>1.75</v>
      </c>
      <c r="S367" s="38">
        <v>333348</v>
      </c>
      <c r="T367" s="38">
        <v>337460</v>
      </c>
      <c r="U367" s="38">
        <v>9248509</v>
      </c>
      <c r="V367" s="38">
        <v>9415275</v>
      </c>
      <c r="W367" s="38">
        <v>9202509</v>
      </c>
      <c r="X367" s="38">
        <v>9365275</v>
      </c>
      <c r="Y367" s="38">
        <v>46000</v>
      </c>
      <c r="Z367" s="38">
        <v>50000</v>
      </c>
      <c r="AA367" s="38">
        <v>922</v>
      </c>
      <c r="AB367" s="38">
        <v>896</v>
      </c>
      <c r="AC367" s="39">
        <v>-2.82</v>
      </c>
      <c r="AD367" s="38">
        <v>2914056</v>
      </c>
      <c r="AE367" s="38">
        <v>2387575</v>
      </c>
      <c r="AF367" s="38">
        <v>1823066</v>
      </c>
      <c r="AG367" s="38">
        <v>914590</v>
      </c>
      <c r="AH367" s="38">
        <v>311482</v>
      </c>
      <c r="AI367" s="38">
        <v>810596</v>
      </c>
      <c r="AJ367" s="39">
        <v>1.58</v>
      </c>
      <c r="AK367" s="39">
        <v>4</v>
      </c>
    </row>
    <row r="368" spans="1:37" x14ac:dyDescent="0.3">
      <c r="A368" t="s">
        <v>741</v>
      </c>
      <c r="B368" t="s">
        <v>1791</v>
      </c>
      <c r="C368" s="37" t="s">
        <v>741</v>
      </c>
      <c r="D368" s="37" t="s">
        <v>740</v>
      </c>
      <c r="E368" s="38">
        <v>138641389</v>
      </c>
      <c r="F368" s="38">
        <v>142711050</v>
      </c>
      <c r="G368" s="39">
        <v>2.94</v>
      </c>
      <c r="H368" s="38">
        <v>77944576</v>
      </c>
      <c r="I368" s="38">
        <v>79339783</v>
      </c>
      <c r="J368" s="38">
        <v>0</v>
      </c>
      <c r="K368" s="38">
        <v>0</v>
      </c>
      <c r="L368" s="38">
        <v>0</v>
      </c>
      <c r="M368" s="38">
        <v>0</v>
      </c>
      <c r="N368" s="38">
        <v>0</v>
      </c>
      <c r="O368" s="38">
        <v>0</v>
      </c>
      <c r="P368" s="38">
        <v>77944576</v>
      </c>
      <c r="Q368" s="38">
        <v>79339783</v>
      </c>
      <c r="R368" s="39">
        <v>1.79</v>
      </c>
      <c r="S368" s="38">
        <v>2697847</v>
      </c>
      <c r="T368" s="38">
        <v>2524785</v>
      </c>
      <c r="U368" s="38">
        <v>75246730</v>
      </c>
      <c r="V368" s="38">
        <v>77047299</v>
      </c>
      <c r="W368" s="38">
        <v>75246729</v>
      </c>
      <c r="X368" s="38">
        <v>76814998</v>
      </c>
      <c r="Y368" s="38">
        <v>1</v>
      </c>
      <c r="Z368" s="38">
        <v>232301</v>
      </c>
      <c r="AA368" s="38">
        <v>7311</v>
      </c>
      <c r="AB368" s="38">
        <v>7245</v>
      </c>
      <c r="AC368" s="39">
        <v>-0.9</v>
      </c>
      <c r="AD368" s="38">
        <v>10578927</v>
      </c>
      <c r="AE368" s="38">
        <v>12044300</v>
      </c>
      <c r="AF368" s="38">
        <v>4712576</v>
      </c>
      <c r="AG368" s="38">
        <v>1675000</v>
      </c>
      <c r="AH368" s="38">
        <v>5534403</v>
      </c>
      <c r="AI368" s="38">
        <v>5708440</v>
      </c>
      <c r="AJ368" s="39">
        <v>3.99</v>
      </c>
      <c r="AK368" s="39">
        <v>4</v>
      </c>
    </row>
    <row r="369" spans="1:37" x14ac:dyDescent="0.3">
      <c r="A369" t="s">
        <v>743</v>
      </c>
      <c r="B369" t="s">
        <v>1792</v>
      </c>
      <c r="C369" s="37" t="s">
        <v>743</v>
      </c>
      <c r="D369" s="37" t="s">
        <v>742</v>
      </c>
      <c r="E369" s="38">
        <v>9575195</v>
      </c>
      <c r="F369" s="38">
        <v>9892300</v>
      </c>
      <c r="G369" s="39">
        <v>3.31</v>
      </c>
      <c r="H369" s="38">
        <v>5394080</v>
      </c>
      <c r="I369" s="38">
        <v>5429199</v>
      </c>
      <c r="J369" s="38">
        <v>0</v>
      </c>
      <c r="K369" s="38">
        <v>0</v>
      </c>
      <c r="L369" s="38">
        <v>0</v>
      </c>
      <c r="M369" s="38">
        <v>0</v>
      </c>
      <c r="N369" s="38">
        <v>0</v>
      </c>
      <c r="O369" s="38">
        <v>0</v>
      </c>
      <c r="P369" s="38">
        <v>5394080</v>
      </c>
      <c r="Q369" s="38">
        <v>5429199</v>
      </c>
      <c r="R369" s="39">
        <v>0.65</v>
      </c>
      <c r="S369" s="38">
        <v>51612</v>
      </c>
      <c r="T369" s="38">
        <v>43666</v>
      </c>
      <c r="U369" s="38">
        <v>5342469</v>
      </c>
      <c r="V369" s="38">
        <v>5385533</v>
      </c>
      <c r="W369" s="38">
        <v>5342468</v>
      </c>
      <c r="X369" s="38">
        <v>5385533</v>
      </c>
      <c r="Y369" s="38">
        <v>1</v>
      </c>
      <c r="Z369" s="38">
        <v>0</v>
      </c>
      <c r="AA369" s="38">
        <v>456</v>
      </c>
      <c r="AB369" s="38">
        <v>463</v>
      </c>
      <c r="AC369" s="39">
        <v>1.54</v>
      </c>
      <c r="AD369" s="38">
        <v>857954</v>
      </c>
      <c r="AE369" s="38">
        <v>1057950</v>
      </c>
      <c r="AF369" s="38">
        <v>270000</v>
      </c>
      <c r="AG369" s="38">
        <v>370000</v>
      </c>
      <c r="AH369" s="38">
        <v>1522634</v>
      </c>
      <c r="AI369" s="38">
        <v>950630</v>
      </c>
      <c r="AJ369" s="39">
        <v>15.9</v>
      </c>
      <c r="AK369" s="39">
        <v>9.61</v>
      </c>
    </row>
    <row r="370" spans="1:37" x14ac:dyDescent="0.3">
      <c r="A370" t="s">
        <v>751</v>
      </c>
      <c r="B370" t="s">
        <v>1793</v>
      </c>
      <c r="C370" s="37" t="s">
        <v>751</v>
      </c>
      <c r="D370" s="37" t="s">
        <v>750</v>
      </c>
      <c r="E370" s="38">
        <v>30194522</v>
      </c>
      <c r="F370" s="38">
        <v>30910606</v>
      </c>
      <c r="G370" s="39">
        <v>2.37</v>
      </c>
      <c r="H370" s="38">
        <v>23148066</v>
      </c>
      <c r="I370" s="38">
        <v>23606398</v>
      </c>
      <c r="J370" s="38">
        <v>0</v>
      </c>
      <c r="K370" s="38">
        <v>0</v>
      </c>
      <c r="L370" s="38">
        <v>0</v>
      </c>
      <c r="M370" s="38">
        <v>0</v>
      </c>
      <c r="N370" s="38">
        <v>0</v>
      </c>
      <c r="O370" s="38">
        <v>0</v>
      </c>
      <c r="P370" s="38">
        <v>23148066</v>
      </c>
      <c r="Q370" s="38">
        <v>23606398</v>
      </c>
      <c r="R370" s="39">
        <v>1.98</v>
      </c>
      <c r="S370" s="38">
        <v>1502657</v>
      </c>
      <c r="T370" s="38">
        <v>2000621</v>
      </c>
      <c r="U370" s="38">
        <v>21645409</v>
      </c>
      <c r="V370" s="38">
        <v>22125839</v>
      </c>
      <c r="W370" s="38">
        <v>21645409</v>
      </c>
      <c r="X370" s="38">
        <v>21605777</v>
      </c>
      <c r="Y370" s="38">
        <v>0</v>
      </c>
      <c r="Z370" s="38">
        <v>520062</v>
      </c>
      <c r="AA370" s="38">
        <v>1427</v>
      </c>
      <c r="AB370" s="38">
        <v>1417</v>
      </c>
      <c r="AC370" s="39">
        <v>-0.70000000000000007</v>
      </c>
      <c r="AD370" s="38">
        <v>2515422</v>
      </c>
      <c r="AE370" s="38">
        <v>2500000</v>
      </c>
      <c r="AF370" s="38">
        <v>211262</v>
      </c>
      <c r="AG370" s="38">
        <v>90000</v>
      </c>
      <c r="AH370" s="38">
        <v>1084679</v>
      </c>
      <c r="AI370" s="38">
        <v>1000000</v>
      </c>
      <c r="AJ370" s="39">
        <v>3.59</v>
      </c>
      <c r="AK370" s="39">
        <v>3.24</v>
      </c>
    </row>
    <row r="371" spans="1:37" x14ac:dyDescent="0.3">
      <c r="A371" t="s">
        <v>755</v>
      </c>
      <c r="B371" t="s">
        <v>1794</v>
      </c>
      <c r="I371" t="s">
        <v>2136</v>
      </c>
    </row>
    <row r="372" spans="1:37" x14ac:dyDescent="0.3">
      <c r="A372" t="s">
        <v>757</v>
      </c>
      <c r="B372" t="s">
        <v>1795</v>
      </c>
      <c r="C372" s="37" t="s">
        <v>757</v>
      </c>
      <c r="D372" s="37" t="s">
        <v>756</v>
      </c>
      <c r="E372" s="38">
        <v>19157347</v>
      </c>
      <c r="F372" s="38">
        <v>19692212</v>
      </c>
      <c r="G372" s="39">
        <v>2.79</v>
      </c>
      <c r="H372" s="38">
        <v>9379790</v>
      </c>
      <c r="I372" s="38">
        <v>9528230</v>
      </c>
      <c r="J372" s="38">
        <v>0</v>
      </c>
      <c r="K372" s="38">
        <v>0</v>
      </c>
      <c r="L372" s="38">
        <v>0</v>
      </c>
      <c r="M372" s="38">
        <v>0</v>
      </c>
      <c r="N372" s="38">
        <v>0</v>
      </c>
      <c r="O372" s="38">
        <v>0</v>
      </c>
      <c r="P372" s="38">
        <v>9379790</v>
      </c>
      <c r="Q372" s="38">
        <v>9528230</v>
      </c>
      <c r="R372" s="39">
        <v>1.58</v>
      </c>
      <c r="S372" s="38">
        <v>515564</v>
      </c>
      <c r="T372" s="38">
        <v>484240</v>
      </c>
      <c r="U372" s="38">
        <v>8932888</v>
      </c>
      <c r="V372" s="38">
        <v>9044047</v>
      </c>
      <c r="W372" s="38">
        <v>8864226</v>
      </c>
      <c r="X372" s="38">
        <v>9043990</v>
      </c>
      <c r="Y372" s="38">
        <v>68662</v>
      </c>
      <c r="Z372" s="38">
        <v>57</v>
      </c>
      <c r="AA372" s="38">
        <v>974</v>
      </c>
      <c r="AB372" s="38">
        <v>948</v>
      </c>
      <c r="AC372" s="39">
        <v>-2.67</v>
      </c>
      <c r="AD372" s="38">
        <v>3376059</v>
      </c>
      <c r="AE372" s="38">
        <v>3929367</v>
      </c>
      <c r="AF372" s="38">
        <v>150000</v>
      </c>
      <c r="AG372" s="38">
        <v>425952</v>
      </c>
      <c r="AH372" s="38">
        <v>722321</v>
      </c>
      <c r="AI372" s="38">
        <v>500028</v>
      </c>
      <c r="AJ372" s="39">
        <v>3.77</v>
      </c>
      <c r="AK372" s="39">
        <v>2.54</v>
      </c>
    </row>
    <row r="373" spans="1:37" x14ac:dyDescent="0.3">
      <c r="A373" t="s">
        <v>764</v>
      </c>
      <c r="B373" t="s">
        <v>1796</v>
      </c>
      <c r="C373" s="37" t="s">
        <v>764</v>
      </c>
      <c r="D373" s="37" t="s">
        <v>763</v>
      </c>
      <c r="E373" s="38">
        <v>68706692</v>
      </c>
      <c r="F373" s="38">
        <v>70721717</v>
      </c>
      <c r="G373" s="39">
        <v>2.93</v>
      </c>
      <c r="H373" s="38">
        <v>41961492</v>
      </c>
      <c r="I373" s="38">
        <v>42381568</v>
      </c>
      <c r="J373" s="38">
        <v>0</v>
      </c>
      <c r="K373" s="38">
        <v>0</v>
      </c>
      <c r="L373" s="38">
        <v>0</v>
      </c>
      <c r="M373" s="38">
        <v>0</v>
      </c>
      <c r="N373" s="38">
        <v>0</v>
      </c>
      <c r="O373" s="38">
        <v>0</v>
      </c>
      <c r="P373" s="38">
        <v>41961492</v>
      </c>
      <c r="Q373" s="38">
        <v>42381568</v>
      </c>
      <c r="R373" s="39">
        <v>1</v>
      </c>
      <c r="S373" s="38">
        <v>624545</v>
      </c>
      <c r="T373" s="38">
        <v>1443071</v>
      </c>
      <c r="U373" s="38">
        <v>41403085</v>
      </c>
      <c r="V373" s="38">
        <v>42329403</v>
      </c>
      <c r="W373" s="38">
        <v>41336947</v>
      </c>
      <c r="X373" s="38">
        <v>40938497</v>
      </c>
      <c r="Y373" s="38">
        <v>66138</v>
      </c>
      <c r="Z373" s="38">
        <v>1390906</v>
      </c>
      <c r="AA373" s="38">
        <v>3773</v>
      </c>
      <c r="AB373" s="38">
        <v>3671</v>
      </c>
      <c r="AC373" s="39">
        <v>-2.7</v>
      </c>
      <c r="AD373" s="38">
        <v>9043991</v>
      </c>
      <c r="AE373" s="38">
        <v>9170349</v>
      </c>
      <c r="AF373" s="38">
        <v>1000000</v>
      </c>
      <c r="AG373" s="38">
        <v>535000</v>
      </c>
      <c r="AH373" s="38">
        <v>2745959</v>
      </c>
      <c r="AI373" s="38">
        <v>2828869</v>
      </c>
      <c r="AJ373" s="39">
        <v>4</v>
      </c>
      <c r="AK373" s="39">
        <v>4</v>
      </c>
    </row>
    <row r="374" spans="1:37" x14ac:dyDescent="0.3">
      <c r="A374" t="s">
        <v>766</v>
      </c>
      <c r="B374" t="s">
        <v>1797</v>
      </c>
      <c r="C374" s="37" t="s">
        <v>766</v>
      </c>
      <c r="D374" s="37" t="s">
        <v>765</v>
      </c>
      <c r="E374" s="38">
        <v>19359764</v>
      </c>
      <c r="F374" s="38">
        <v>20198000</v>
      </c>
      <c r="G374" s="39">
        <v>4.33</v>
      </c>
      <c r="H374" s="38">
        <v>9324419</v>
      </c>
      <c r="I374" s="38">
        <v>9458100</v>
      </c>
      <c r="J374" s="38">
        <v>0</v>
      </c>
      <c r="K374" s="38">
        <v>0</v>
      </c>
      <c r="L374" s="38">
        <v>0</v>
      </c>
      <c r="M374" s="38">
        <v>0</v>
      </c>
      <c r="N374" s="38">
        <v>0</v>
      </c>
      <c r="O374" s="38">
        <v>0</v>
      </c>
      <c r="P374" s="38">
        <v>9324419</v>
      </c>
      <c r="Q374" s="38">
        <v>9458100</v>
      </c>
      <c r="R374" s="39">
        <v>1.43</v>
      </c>
      <c r="S374" s="38">
        <v>70220</v>
      </c>
      <c r="T374" s="38">
        <v>115033</v>
      </c>
      <c r="U374" s="38">
        <v>9283016</v>
      </c>
      <c r="V374" s="38">
        <v>9438340</v>
      </c>
      <c r="W374" s="38">
        <v>9254199</v>
      </c>
      <c r="X374" s="38">
        <v>9343067</v>
      </c>
      <c r="Y374" s="38">
        <v>28817</v>
      </c>
      <c r="Z374" s="38">
        <v>95273</v>
      </c>
      <c r="AA374" s="38">
        <v>927</v>
      </c>
      <c r="AB374" s="38">
        <v>910</v>
      </c>
      <c r="AC374" s="39">
        <v>-1.83</v>
      </c>
      <c r="AD374" s="38">
        <v>2354023</v>
      </c>
      <c r="AE374" s="38">
        <v>2150000</v>
      </c>
      <c r="AF374" s="38">
        <v>100000</v>
      </c>
      <c r="AG374" s="38">
        <v>100000</v>
      </c>
      <c r="AH374" s="38">
        <v>779752</v>
      </c>
      <c r="AI374" s="38">
        <v>800000</v>
      </c>
      <c r="AJ374" s="39">
        <v>4.03</v>
      </c>
      <c r="AK374" s="39">
        <v>3.96</v>
      </c>
    </row>
    <row r="375" spans="1:37" x14ac:dyDescent="0.3">
      <c r="A375" t="s">
        <v>768</v>
      </c>
      <c r="B375" t="s">
        <v>1798</v>
      </c>
      <c r="C375" s="37" t="s">
        <v>768</v>
      </c>
      <c r="D375" s="37" t="s">
        <v>767</v>
      </c>
      <c r="E375" s="38">
        <v>46774500</v>
      </c>
      <c r="F375" s="38">
        <v>48825170</v>
      </c>
      <c r="G375" s="39">
        <v>4.38</v>
      </c>
      <c r="H375" s="38">
        <v>17706565</v>
      </c>
      <c r="I375" s="38">
        <v>18051840</v>
      </c>
      <c r="J375" s="38">
        <v>0</v>
      </c>
      <c r="K375" s="38">
        <v>0</v>
      </c>
      <c r="L375" s="38">
        <v>0</v>
      </c>
      <c r="M375" s="38">
        <v>0</v>
      </c>
      <c r="N375" s="38">
        <v>0</v>
      </c>
      <c r="O375" s="38">
        <v>0</v>
      </c>
      <c r="P375" s="38">
        <v>17706565</v>
      </c>
      <c r="Q375" s="38">
        <v>18051840</v>
      </c>
      <c r="R375" s="39">
        <v>1.95</v>
      </c>
      <c r="S375" s="38">
        <v>0</v>
      </c>
      <c r="T375" s="38">
        <v>0</v>
      </c>
      <c r="U375" s="38">
        <v>17713628</v>
      </c>
      <c r="V375" s="38">
        <v>17766767</v>
      </c>
      <c r="W375" s="38">
        <v>17706565</v>
      </c>
      <c r="X375" s="38">
        <v>18051840</v>
      </c>
      <c r="Y375" s="38">
        <v>7063</v>
      </c>
      <c r="Z375" s="38">
        <v>-285073</v>
      </c>
      <c r="AA375" s="38">
        <v>2103</v>
      </c>
      <c r="AB375" s="38">
        <v>2121</v>
      </c>
      <c r="AC375" s="39">
        <v>0.86</v>
      </c>
      <c r="AD375" s="38">
        <v>661958</v>
      </c>
      <c r="AE375" s="38">
        <v>700000</v>
      </c>
      <c r="AF375" s="38">
        <v>500000</v>
      </c>
      <c r="AG375" s="38">
        <v>500000</v>
      </c>
      <c r="AH375" s="38">
        <v>1870886</v>
      </c>
      <c r="AI375" s="38">
        <v>1953007</v>
      </c>
      <c r="AJ375" s="39">
        <v>4</v>
      </c>
      <c r="AK375" s="39">
        <v>4</v>
      </c>
    </row>
    <row r="376" spans="1:37" x14ac:dyDescent="0.3">
      <c r="A376" t="s">
        <v>770</v>
      </c>
      <c r="B376" t="s">
        <v>1799</v>
      </c>
      <c r="C376" s="37" t="s">
        <v>770</v>
      </c>
      <c r="D376" s="37" t="s">
        <v>769</v>
      </c>
      <c r="E376" s="38">
        <v>29655536</v>
      </c>
      <c r="F376" s="38">
        <v>31458244</v>
      </c>
      <c r="G376" s="39">
        <v>6.08</v>
      </c>
      <c r="H376" s="38">
        <v>13201936</v>
      </c>
      <c r="I376" s="38">
        <v>13537265</v>
      </c>
      <c r="J376" s="38">
        <v>0</v>
      </c>
      <c r="K376" s="38">
        <v>0</v>
      </c>
      <c r="L376" s="38">
        <v>0</v>
      </c>
      <c r="M376" s="38">
        <v>0</v>
      </c>
      <c r="N376" s="38">
        <v>0</v>
      </c>
      <c r="O376" s="38">
        <v>0</v>
      </c>
      <c r="P376" s="38">
        <v>13201936</v>
      </c>
      <c r="Q376" s="38">
        <v>13537265</v>
      </c>
      <c r="R376" s="39">
        <v>2.54</v>
      </c>
      <c r="S376" s="38">
        <v>0</v>
      </c>
      <c r="T376" s="38">
        <v>7688</v>
      </c>
      <c r="U376" s="38">
        <v>13203986</v>
      </c>
      <c r="V376" s="38">
        <v>13550485</v>
      </c>
      <c r="W376" s="38">
        <v>13201936</v>
      </c>
      <c r="X376" s="38">
        <v>13529577</v>
      </c>
      <c r="Y376" s="38">
        <v>2050</v>
      </c>
      <c r="Z376" s="38">
        <v>20908</v>
      </c>
      <c r="AA376" s="38">
        <v>1301</v>
      </c>
      <c r="AB376" s="38">
        <v>1280</v>
      </c>
      <c r="AC376" s="39">
        <v>-1.61</v>
      </c>
      <c r="AD376" s="38">
        <v>6064099</v>
      </c>
      <c r="AE376" s="38">
        <v>6000000</v>
      </c>
      <c r="AF376" s="38">
        <v>580000</v>
      </c>
      <c r="AG376" s="38">
        <v>580000</v>
      </c>
      <c r="AH376" s="38">
        <v>1186221</v>
      </c>
      <c r="AI376" s="38">
        <v>1258000</v>
      </c>
      <c r="AJ376" s="39">
        <v>4</v>
      </c>
      <c r="AK376" s="39">
        <v>4</v>
      </c>
    </row>
    <row r="377" spans="1:37" x14ac:dyDescent="0.3">
      <c r="A377" t="s">
        <v>774</v>
      </c>
      <c r="B377" t="s">
        <v>1800</v>
      </c>
      <c r="C377" s="37" t="s">
        <v>774</v>
      </c>
      <c r="D377" s="37" t="s">
        <v>773</v>
      </c>
      <c r="E377" s="38">
        <v>15992000</v>
      </c>
      <c r="F377" s="38">
        <v>16615700</v>
      </c>
      <c r="G377" s="39">
        <v>3.9</v>
      </c>
      <c r="H377" s="38">
        <v>7232811</v>
      </c>
      <c r="I377" s="38">
        <v>7319605</v>
      </c>
      <c r="J377" s="38">
        <v>0</v>
      </c>
      <c r="K377" s="38">
        <v>0</v>
      </c>
      <c r="L377" s="38">
        <v>0</v>
      </c>
      <c r="M377" s="38">
        <v>0</v>
      </c>
      <c r="N377" s="38">
        <v>0</v>
      </c>
      <c r="O377" s="38">
        <v>0</v>
      </c>
      <c r="P377" s="38">
        <v>7232811</v>
      </c>
      <c r="Q377" s="38">
        <v>7319605</v>
      </c>
      <c r="R377" s="39">
        <v>1.2</v>
      </c>
      <c r="S377" s="38">
        <v>31877</v>
      </c>
      <c r="T377" s="38">
        <v>51821</v>
      </c>
      <c r="U377" s="38">
        <v>7294085</v>
      </c>
      <c r="V377" s="38">
        <v>7399298</v>
      </c>
      <c r="W377" s="38">
        <v>7200934</v>
      </c>
      <c r="X377" s="38">
        <v>7267784</v>
      </c>
      <c r="Y377" s="38">
        <v>93151</v>
      </c>
      <c r="Z377" s="38">
        <v>131514</v>
      </c>
      <c r="AA377" s="38">
        <v>825</v>
      </c>
      <c r="AB377" s="38">
        <v>825</v>
      </c>
      <c r="AC377" s="39">
        <v>0</v>
      </c>
      <c r="AD377" s="38">
        <v>3983563</v>
      </c>
      <c r="AE377" s="38">
        <v>3900000</v>
      </c>
      <c r="AF377" s="38">
        <v>153491</v>
      </c>
      <c r="AG377" s="38">
        <v>175000</v>
      </c>
      <c r="AH377" s="38">
        <v>636861</v>
      </c>
      <c r="AI377" s="38">
        <v>664628</v>
      </c>
      <c r="AJ377" s="39">
        <v>3.98</v>
      </c>
      <c r="AK377" s="39">
        <v>4</v>
      </c>
    </row>
    <row r="378" spans="1:37" x14ac:dyDescent="0.3">
      <c r="A378" t="s">
        <v>776</v>
      </c>
      <c r="B378" t="s">
        <v>1801</v>
      </c>
      <c r="C378" s="37" t="s">
        <v>776</v>
      </c>
      <c r="D378" s="37" t="s">
        <v>775</v>
      </c>
      <c r="E378" s="38">
        <v>19744900</v>
      </c>
      <c r="F378" s="38">
        <v>19569425</v>
      </c>
      <c r="G378" s="39">
        <v>-0.89</v>
      </c>
      <c r="H378" s="38">
        <v>10577807</v>
      </c>
      <c r="I378" s="38">
        <v>10663031</v>
      </c>
      <c r="J378" s="38">
        <v>0</v>
      </c>
      <c r="K378" s="38">
        <v>0</v>
      </c>
      <c r="L378" s="38">
        <v>0</v>
      </c>
      <c r="M378" s="38">
        <v>0</v>
      </c>
      <c r="N378" s="38">
        <v>0</v>
      </c>
      <c r="O378" s="38">
        <v>0</v>
      </c>
      <c r="P378" s="38">
        <v>10577807</v>
      </c>
      <c r="Q378" s="38">
        <v>10663031</v>
      </c>
      <c r="R378" s="39">
        <v>0.81</v>
      </c>
      <c r="S378" s="38">
        <v>944944</v>
      </c>
      <c r="T378" s="38">
        <v>808741</v>
      </c>
      <c r="U378" s="38">
        <v>9632863</v>
      </c>
      <c r="V378" s="38">
        <v>9854290</v>
      </c>
      <c r="W378" s="38">
        <v>9632863</v>
      </c>
      <c r="X378" s="38">
        <v>9854290</v>
      </c>
      <c r="Y378" s="38">
        <v>0</v>
      </c>
      <c r="Z378" s="38">
        <v>0</v>
      </c>
      <c r="AA378" s="38">
        <v>746</v>
      </c>
      <c r="AB378" s="38">
        <v>740</v>
      </c>
      <c r="AC378" s="39">
        <v>-0.8</v>
      </c>
      <c r="AD378" s="38">
        <v>4925832</v>
      </c>
      <c r="AE378" s="38">
        <v>4698088</v>
      </c>
      <c r="AF378" s="38">
        <v>850000</v>
      </c>
      <c r="AG378" s="38">
        <v>750000</v>
      </c>
      <c r="AH378" s="38">
        <v>789796</v>
      </c>
      <c r="AI378" s="38">
        <v>782777</v>
      </c>
      <c r="AJ378" s="39">
        <v>4</v>
      </c>
      <c r="AK378" s="39">
        <v>4</v>
      </c>
    </row>
    <row r="379" spans="1:37" x14ac:dyDescent="0.3">
      <c r="A379" t="s">
        <v>778</v>
      </c>
      <c r="B379" t="s">
        <v>1802</v>
      </c>
      <c r="C379" s="37" t="s">
        <v>778</v>
      </c>
      <c r="D379" s="37" t="s">
        <v>777</v>
      </c>
      <c r="E379" s="38">
        <v>33796909</v>
      </c>
      <c r="F379" s="38">
        <v>34479417</v>
      </c>
      <c r="G379" s="39">
        <v>2.02</v>
      </c>
      <c r="H379" s="38">
        <v>13426356</v>
      </c>
      <c r="I379" s="38">
        <v>13691721</v>
      </c>
      <c r="J379" s="38">
        <v>0</v>
      </c>
      <c r="K379" s="38">
        <v>0</v>
      </c>
      <c r="L379" s="38">
        <v>0</v>
      </c>
      <c r="M379" s="38">
        <v>0</v>
      </c>
      <c r="N379" s="38">
        <v>0</v>
      </c>
      <c r="O379" s="38">
        <v>0</v>
      </c>
      <c r="P379" s="38">
        <v>13426356</v>
      </c>
      <c r="Q379" s="38">
        <v>13691721</v>
      </c>
      <c r="R379" s="39">
        <v>1.98</v>
      </c>
      <c r="S379" s="38">
        <v>0</v>
      </c>
      <c r="T379" s="38">
        <v>0</v>
      </c>
      <c r="U379" s="38">
        <v>13431325</v>
      </c>
      <c r="V379" s="38">
        <v>13758525</v>
      </c>
      <c r="W379" s="38">
        <v>13426356</v>
      </c>
      <c r="X379" s="38">
        <v>13691721</v>
      </c>
      <c r="Y379" s="38">
        <v>4969</v>
      </c>
      <c r="Z379" s="38">
        <v>66804</v>
      </c>
      <c r="AA379" s="38">
        <v>1655</v>
      </c>
      <c r="AB379" s="38">
        <v>1625</v>
      </c>
      <c r="AC379" s="39">
        <v>-1.81</v>
      </c>
      <c r="AD379" s="38">
        <v>6986570</v>
      </c>
      <c r="AE379" s="38">
        <v>8582627</v>
      </c>
      <c r="AF379" s="38">
        <v>850000</v>
      </c>
      <c r="AG379" s="38">
        <v>500000</v>
      </c>
      <c r="AH379" s="38">
        <v>1351876</v>
      </c>
      <c r="AI379" s="38">
        <v>1379177</v>
      </c>
      <c r="AJ379" s="39">
        <v>4</v>
      </c>
      <c r="AK379" s="39">
        <v>4</v>
      </c>
    </row>
    <row r="380" spans="1:37" x14ac:dyDescent="0.3">
      <c r="A380" t="s">
        <v>772</v>
      </c>
      <c r="B380" t="s">
        <v>1803</v>
      </c>
      <c r="C380" s="37" t="s">
        <v>772</v>
      </c>
      <c r="D380" s="37" t="s">
        <v>771</v>
      </c>
      <c r="E380" s="38">
        <v>17144510</v>
      </c>
      <c r="F380" s="38">
        <v>17486240</v>
      </c>
      <c r="G380" s="39">
        <v>1.99</v>
      </c>
      <c r="H380" s="38">
        <v>9034342</v>
      </c>
      <c r="I380" s="38">
        <v>9150671</v>
      </c>
      <c r="J380" s="38">
        <v>0</v>
      </c>
      <c r="K380" s="38">
        <v>0</v>
      </c>
      <c r="L380" s="38">
        <v>0</v>
      </c>
      <c r="M380" s="38">
        <v>0</v>
      </c>
      <c r="N380" s="38">
        <v>0</v>
      </c>
      <c r="O380" s="38">
        <v>0</v>
      </c>
      <c r="P380" s="38">
        <v>9034342</v>
      </c>
      <c r="Q380" s="38">
        <v>9150671</v>
      </c>
      <c r="R380" s="39">
        <v>1.29</v>
      </c>
      <c r="S380" s="38">
        <v>271525</v>
      </c>
      <c r="T380" s="38">
        <v>326617</v>
      </c>
      <c r="U380" s="38">
        <v>8762817</v>
      </c>
      <c r="V380" s="38">
        <v>8824054</v>
      </c>
      <c r="W380" s="38">
        <v>8762817</v>
      </c>
      <c r="X380" s="38">
        <v>8824054</v>
      </c>
      <c r="Y380" s="38">
        <v>0</v>
      </c>
      <c r="Z380" s="38">
        <v>0</v>
      </c>
      <c r="AA380" s="38">
        <v>642</v>
      </c>
      <c r="AB380" s="38">
        <v>624</v>
      </c>
      <c r="AC380" s="39">
        <v>-2.8000000000000003</v>
      </c>
      <c r="AD380" s="38">
        <v>3168240</v>
      </c>
      <c r="AE380" s="38">
        <v>3168560</v>
      </c>
      <c r="AF380" s="38">
        <v>742314</v>
      </c>
      <c r="AG380" s="38">
        <v>586088</v>
      </c>
      <c r="AH380" s="38">
        <v>523936</v>
      </c>
      <c r="AI380" s="38">
        <v>664470</v>
      </c>
      <c r="AJ380" s="39">
        <v>3.06</v>
      </c>
      <c r="AK380" s="39">
        <v>3.8000000000000003</v>
      </c>
    </row>
    <row r="381" spans="1:37" x14ac:dyDescent="0.3">
      <c r="A381" t="s">
        <v>780</v>
      </c>
      <c r="B381" t="s">
        <v>1804</v>
      </c>
      <c r="C381" s="37" t="s">
        <v>780</v>
      </c>
      <c r="D381" s="37" t="s">
        <v>779</v>
      </c>
      <c r="E381" s="38">
        <v>62155998</v>
      </c>
      <c r="F381" s="38">
        <v>63969683</v>
      </c>
      <c r="G381" s="39">
        <v>2.92</v>
      </c>
      <c r="H381" s="38">
        <v>38485927</v>
      </c>
      <c r="I381" s="38">
        <v>39695158</v>
      </c>
      <c r="J381" s="38">
        <v>0</v>
      </c>
      <c r="K381" s="38">
        <v>0</v>
      </c>
      <c r="L381" s="38">
        <v>0</v>
      </c>
      <c r="M381" s="38">
        <v>0</v>
      </c>
      <c r="N381" s="38">
        <v>0</v>
      </c>
      <c r="O381" s="38">
        <v>0</v>
      </c>
      <c r="P381" s="38">
        <v>38485927</v>
      </c>
      <c r="Q381" s="38">
        <v>39695158</v>
      </c>
      <c r="R381" s="39">
        <v>3.14</v>
      </c>
      <c r="S381" s="38">
        <v>1072346</v>
      </c>
      <c r="T381" s="38">
        <v>1201756</v>
      </c>
      <c r="U381" s="38">
        <v>37413581</v>
      </c>
      <c r="V381" s="38">
        <v>38493402</v>
      </c>
      <c r="W381" s="38">
        <v>37413581</v>
      </c>
      <c r="X381" s="38">
        <v>38493402</v>
      </c>
      <c r="Y381" s="38">
        <v>0</v>
      </c>
      <c r="Z381" s="38">
        <v>0</v>
      </c>
      <c r="AA381" s="38">
        <v>4320</v>
      </c>
      <c r="AB381" s="38">
        <v>4337</v>
      </c>
      <c r="AC381" s="39">
        <v>0.39</v>
      </c>
      <c r="AD381" s="38">
        <v>5111122</v>
      </c>
      <c r="AE381" s="38">
        <v>4276122</v>
      </c>
      <c r="AF381" s="38">
        <v>529000</v>
      </c>
      <c r="AG381" s="38">
        <v>529000</v>
      </c>
      <c r="AH381" s="38">
        <v>2329793</v>
      </c>
      <c r="AI381" s="38">
        <v>2558787</v>
      </c>
      <c r="AJ381" s="39">
        <v>3.75</v>
      </c>
      <c r="AK381" s="39">
        <v>4</v>
      </c>
    </row>
    <row r="382" spans="1:37" x14ac:dyDescent="0.3">
      <c r="A382" t="s">
        <v>815</v>
      </c>
      <c r="B382" t="s">
        <v>1805</v>
      </c>
      <c r="C382" s="37" t="s">
        <v>815</v>
      </c>
      <c r="D382" s="37" t="s">
        <v>814</v>
      </c>
      <c r="E382" s="38">
        <v>85967234</v>
      </c>
      <c r="F382" s="38">
        <v>87342651</v>
      </c>
      <c r="G382" s="39">
        <v>1.6</v>
      </c>
      <c r="H382" s="38">
        <v>53429761</v>
      </c>
      <c r="I382" s="38">
        <v>53429761</v>
      </c>
      <c r="J382" s="38">
        <v>0</v>
      </c>
      <c r="K382" s="38">
        <v>0</v>
      </c>
      <c r="L382" s="38">
        <v>0</v>
      </c>
      <c r="M382" s="38">
        <v>0</v>
      </c>
      <c r="N382" s="38">
        <v>0</v>
      </c>
      <c r="O382" s="38">
        <v>0</v>
      </c>
      <c r="P382" s="38">
        <v>53429761</v>
      </c>
      <c r="Q382" s="38">
        <v>53429761</v>
      </c>
      <c r="R382" s="39">
        <v>0</v>
      </c>
      <c r="S382" s="38">
        <v>802491</v>
      </c>
      <c r="T382" s="38">
        <v>759242</v>
      </c>
      <c r="U382" s="38">
        <v>52850440</v>
      </c>
      <c r="V382" s="38">
        <v>54071938</v>
      </c>
      <c r="W382" s="38">
        <v>52627270</v>
      </c>
      <c r="X382" s="38">
        <v>52670519</v>
      </c>
      <c r="Y382" s="38">
        <v>223170</v>
      </c>
      <c r="Z382" s="38">
        <v>1401419</v>
      </c>
      <c r="AA382" s="38">
        <v>4250</v>
      </c>
      <c r="AB382" s="38">
        <v>4255</v>
      </c>
      <c r="AC382" s="39">
        <v>0.12</v>
      </c>
      <c r="AD382" s="38">
        <v>9988637</v>
      </c>
      <c r="AE382" s="38">
        <v>9988637</v>
      </c>
      <c r="AF382" s="38">
        <v>3500000</v>
      </c>
      <c r="AG382" s="38">
        <v>3660000</v>
      </c>
      <c r="AH382" s="38">
        <v>3415046</v>
      </c>
      <c r="AI382" s="38">
        <v>3493706</v>
      </c>
      <c r="AJ382" s="39">
        <v>3.97</v>
      </c>
      <c r="AK382" s="39">
        <v>4</v>
      </c>
    </row>
    <row r="383" spans="1:37" x14ac:dyDescent="0.3">
      <c r="A383" t="s">
        <v>783</v>
      </c>
      <c r="B383" t="s">
        <v>1806</v>
      </c>
      <c r="C383" s="37" t="s">
        <v>783</v>
      </c>
      <c r="D383" s="37" t="s">
        <v>782</v>
      </c>
      <c r="E383" s="38">
        <v>24375822</v>
      </c>
      <c r="F383" s="38">
        <v>25024626</v>
      </c>
      <c r="G383" s="39">
        <v>2.66</v>
      </c>
      <c r="H383" s="38">
        <v>15235599</v>
      </c>
      <c r="I383" s="38">
        <v>15383427</v>
      </c>
      <c r="J383" s="38">
        <v>0</v>
      </c>
      <c r="K383" s="38">
        <v>0</v>
      </c>
      <c r="L383" s="38">
        <v>0</v>
      </c>
      <c r="M383" s="38">
        <v>0</v>
      </c>
      <c r="N383" s="38">
        <v>0</v>
      </c>
      <c r="O383" s="38">
        <v>0</v>
      </c>
      <c r="P383" s="38">
        <v>15235599</v>
      </c>
      <c r="Q383" s="38">
        <v>15383427</v>
      </c>
      <c r="R383" s="39">
        <v>0.97</v>
      </c>
      <c r="S383" s="38">
        <v>480000</v>
      </c>
      <c r="T383" s="38">
        <v>506179</v>
      </c>
      <c r="U383" s="38">
        <v>14756323</v>
      </c>
      <c r="V383" s="38">
        <v>14978224</v>
      </c>
      <c r="W383" s="38">
        <v>14755599</v>
      </c>
      <c r="X383" s="38">
        <v>14877248</v>
      </c>
      <c r="Y383" s="38">
        <v>724</v>
      </c>
      <c r="Z383" s="38">
        <v>100976</v>
      </c>
      <c r="AA383" s="38">
        <v>1021</v>
      </c>
      <c r="AB383" s="38">
        <v>1030</v>
      </c>
      <c r="AC383" s="39">
        <v>0.88</v>
      </c>
      <c r="AD383" s="38">
        <v>1945421</v>
      </c>
      <c r="AE383" s="38">
        <v>1950000</v>
      </c>
      <c r="AF383" s="38">
        <v>1420957</v>
      </c>
      <c r="AG383" s="38">
        <v>1420000</v>
      </c>
      <c r="AH383" s="38">
        <v>1854690</v>
      </c>
      <c r="AI383" s="38">
        <v>975000</v>
      </c>
      <c r="AJ383" s="39">
        <v>7.61</v>
      </c>
      <c r="AK383" s="39">
        <v>3.9</v>
      </c>
    </row>
    <row r="384" spans="1:37" x14ac:dyDescent="0.3">
      <c r="A384" t="s">
        <v>785</v>
      </c>
      <c r="B384" t="s">
        <v>1807</v>
      </c>
      <c r="C384" s="37" t="s">
        <v>785</v>
      </c>
      <c r="D384" s="37" t="s">
        <v>784</v>
      </c>
      <c r="E384" s="38">
        <v>65043619</v>
      </c>
      <c r="F384" s="38">
        <v>66719149</v>
      </c>
      <c r="G384" s="39">
        <v>2.58</v>
      </c>
      <c r="H384" s="38">
        <v>44505638</v>
      </c>
      <c r="I384" s="38">
        <v>45343987</v>
      </c>
      <c r="J384" s="38">
        <v>0</v>
      </c>
      <c r="K384" s="38">
        <v>0</v>
      </c>
      <c r="L384" s="38">
        <v>0</v>
      </c>
      <c r="M384" s="38">
        <v>0</v>
      </c>
      <c r="N384" s="38">
        <v>0</v>
      </c>
      <c r="O384" s="38">
        <v>0</v>
      </c>
      <c r="P384" s="38">
        <v>44505638</v>
      </c>
      <c r="Q384" s="38">
        <v>45343987</v>
      </c>
      <c r="R384" s="39">
        <v>1.8800000000000001</v>
      </c>
      <c r="S384" s="38">
        <v>1174237</v>
      </c>
      <c r="T384" s="38">
        <v>1159053</v>
      </c>
      <c r="U384" s="38">
        <v>43335701</v>
      </c>
      <c r="V384" s="38">
        <v>44443891</v>
      </c>
      <c r="W384" s="38">
        <v>43331401</v>
      </c>
      <c r="X384" s="38">
        <v>44184934</v>
      </c>
      <c r="Y384" s="38">
        <v>4300</v>
      </c>
      <c r="Z384" s="38">
        <v>258957</v>
      </c>
      <c r="AA384" s="38">
        <v>3263</v>
      </c>
      <c r="AB384" s="38">
        <v>3278</v>
      </c>
      <c r="AC384" s="39">
        <v>0.46</v>
      </c>
      <c r="AD384" s="38">
        <v>823171</v>
      </c>
      <c r="AE384" s="38">
        <v>323500</v>
      </c>
      <c r="AF384" s="38">
        <v>2741455</v>
      </c>
      <c r="AG384" s="38">
        <v>2550000</v>
      </c>
      <c r="AH384" s="38">
        <v>1864911</v>
      </c>
      <c r="AI384" s="38">
        <v>2100000</v>
      </c>
      <c r="AJ384" s="39">
        <v>2.87</v>
      </c>
      <c r="AK384" s="39">
        <v>3.15</v>
      </c>
    </row>
    <row r="385" spans="1:37" x14ac:dyDescent="0.3">
      <c r="A385" t="s">
        <v>805</v>
      </c>
      <c r="B385" t="s">
        <v>1808</v>
      </c>
      <c r="C385" s="37" t="s">
        <v>805</v>
      </c>
      <c r="D385" s="37" t="s">
        <v>804</v>
      </c>
      <c r="E385" s="38">
        <v>104558977</v>
      </c>
      <c r="F385" s="38">
        <v>109254136</v>
      </c>
      <c r="G385" s="39">
        <v>4.49</v>
      </c>
      <c r="H385" s="38">
        <v>54331221</v>
      </c>
      <c r="I385" s="38">
        <v>55677089</v>
      </c>
      <c r="J385" s="38">
        <v>0</v>
      </c>
      <c r="K385" s="38">
        <v>0</v>
      </c>
      <c r="L385" s="38">
        <v>0</v>
      </c>
      <c r="M385" s="38">
        <v>0</v>
      </c>
      <c r="N385" s="38">
        <v>0</v>
      </c>
      <c r="O385" s="38">
        <v>0</v>
      </c>
      <c r="P385" s="38">
        <v>54331221</v>
      </c>
      <c r="Q385" s="38">
        <v>55677089</v>
      </c>
      <c r="R385" s="39">
        <v>2.48</v>
      </c>
      <c r="S385" s="38">
        <v>598956</v>
      </c>
      <c r="T385" s="38">
        <v>1014139</v>
      </c>
      <c r="U385" s="38">
        <v>53732265</v>
      </c>
      <c r="V385" s="38">
        <v>54812950</v>
      </c>
      <c r="W385" s="38">
        <v>53732265</v>
      </c>
      <c r="X385" s="38">
        <v>54662950</v>
      </c>
      <c r="Y385" s="38">
        <v>0</v>
      </c>
      <c r="Z385" s="38">
        <v>150000</v>
      </c>
      <c r="AA385" s="38">
        <v>5337</v>
      </c>
      <c r="AB385" s="38">
        <v>5207</v>
      </c>
      <c r="AC385" s="39">
        <v>-2.44</v>
      </c>
      <c r="AD385" s="38">
        <v>4106401</v>
      </c>
      <c r="AE385" s="38">
        <v>3875090</v>
      </c>
      <c r="AF385" s="38">
        <v>1100000</v>
      </c>
      <c r="AG385" s="38">
        <v>0</v>
      </c>
      <c r="AH385" s="38">
        <v>4150359</v>
      </c>
      <c r="AI385" s="38">
        <v>5924910</v>
      </c>
      <c r="AJ385" s="39">
        <v>3.97</v>
      </c>
      <c r="AK385" s="39">
        <v>5.42</v>
      </c>
    </row>
    <row r="386" spans="1:37" x14ac:dyDescent="0.3">
      <c r="A386" t="s">
        <v>789</v>
      </c>
      <c r="B386" t="s">
        <v>1809</v>
      </c>
      <c r="C386" s="37" t="s">
        <v>789</v>
      </c>
      <c r="D386" s="37" t="s">
        <v>788</v>
      </c>
      <c r="E386" s="38">
        <v>65441124</v>
      </c>
      <c r="F386" s="38">
        <v>67196457</v>
      </c>
      <c r="G386" s="39">
        <v>2.68</v>
      </c>
      <c r="H386" s="38">
        <v>43945411</v>
      </c>
      <c r="I386" s="38">
        <v>44997483</v>
      </c>
      <c r="J386" s="38">
        <v>0</v>
      </c>
      <c r="K386" s="38">
        <v>0</v>
      </c>
      <c r="L386" s="38">
        <v>0</v>
      </c>
      <c r="M386" s="38">
        <v>0</v>
      </c>
      <c r="N386" s="38">
        <v>0</v>
      </c>
      <c r="O386" s="38">
        <v>0</v>
      </c>
      <c r="P386" s="38">
        <v>43945411</v>
      </c>
      <c r="Q386" s="38">
        <v>44997483</v>
      </c>
      <c r="R386" s="39">
        <v>2.39</v>
      </c>
      <c r="S386" s="38">
        <v>821243</v>
      </c>
      <c r="T386" s="38">
        <v>789374</v>
      </c>
      <c r="U386" s="38">
        <v>43124168</v>
      </c>
      <c r="V386" s="38">
        <v>44208109</v>
      </c>
      <c r="W386" s="38">
        <v>43124168</v>
      </c>
      <c r="X386" s="38">
        <v>44208109</v>
      </c>
      <c r="Y386" s="38">
        <v>0</v>
      </c>
      <c r="Z386" s="38">
        <v>0</v>
      </c>
      <c r="AA386" s="38">
        <v>2916</v>
      </c>
      <c r="AB386" s="38">
        <v>2898</v>
      </c>
      <c r="AC386" s="39">
        <v>-0.62</v>
      </c>
      <c r="AD386" s="38">
        <v>14457398</v>
      </c>
      <c r="AE386" s="38">
        <v>16957398</v>
      </c>
      <c r="AF386" s="38">
        <v>980434</v>
      </c>
      <c r="AG386" s="38">
        <v>980434</v>
      </c>
      <c r="AH386" s="38">
        <v>2617644</v>
      </c>
      <c r="AI386" s="38">
        <v>2687858</v>
      </c>
      <c r="AJ386" s="39">
        <v>4</v>
      </c>
      <c r="AK386" s="39">
        <v>4</v>
      </c>
    </row>
    <row r="387" spans="1:37" x14ac:dyDescent="0.3">
      <c r="A387" t="s">
        <v>793</v>
      </c>
      <c r="B387" t="s">
        <v>1810</v>
      </c>
      <c r="C387" s="37" t="s">
        <v>793</v>
      </c>
      <c r="D387" s="37" t="s">
        <v>792</v>
      </c>
      <c r="E387" s="38">
        <v>27512790</v>
      </c>
      <c r="F387" s="38">
        <v>28181395</v>
      </c>
      <c r="G387" s="39">
        <v>2.4300000000000002</v>
      </c>
      <c r="H387" s="38">
        <v>9795307</v>
      </c>
      <c r="I387" s="38">
        <v>9936021</v>
      </c>
      <c r="J387" s="38">
        <v>0</v>
      </c>
      <c r="K387" s="38">
        <v>0</v>
      </c>
      <c r="L387" s="38">
        <v>0</v>
      </c>
      <c r="M387" s="38">
        <v>0</v>
      </c>
      <c r="N387" s="38">
        <v>0</v>
      </c>
      <c r="O387" s="38">
        <v>0</v>
      </c>
      <c r="P387" s="38">
        <v>9795307</v>
      </c>
      <c r="Q387" s="38">
        <v>9936021</v>
      </c>
      <c r="R387" s="39">
        <v>1.44</v>
      </c>
      <c r="S387" s="38">
        <v>78589</v>
      </c>
      <c r="T387" s="38">
        <v>118859</v>
      </c>
      <c r="U387" s="38">
        <v>9729251</v>
      </c>
      <c r="V387" s="38">
        <v>9874129</v>
      </c>
      <c r="W387" s="38">
        <v>9716718</v>
      </c>
      <c r="X387" s="38">
        <v>9817162</v>
      </c>
      <c r="Y387" s="38">
        <v>12533</v>
      </c>
      <c r="Z387" s="38">
        <v>56967</v>
      </c>
      <c r="AA387" s="38">
        <v>990</v>
      </c>
      <c r="AB387" s="38">
        <v>1000</v>
      </c>
      <c r="AC387" s="39">
        <v>1.01</v>
      </c>
      <c r="AD387" s="38">
        <v>1756616</v>
      </c>
      <c r="AE387" s="38">
        <v>5059616</v>
      </c>
      <c r="AF387" s="38">
        <v>860273</v>
      </c>
      <c r="AG387" s="38">
        <v>80000</v>
      </c>
      <c r="AH387" s="38">
        <v>2490583</v>
      </c>
      <c r="AI387" s="38">
        <v>1125560</v>
      </c>
      <c r="AJ387" s="39">
        <v>9.0500000000000007</v>
      </c>
      <c r="AK387" s="39">
        <v>3.99</v>
      </c>
    </row>
    <row r="388" spans="1:37" x14ac:dyDescent="0.3">
      <c r="A388" t="s">
        <v>797</v>
      </c>
      <c r="B388" t="s">
        <v>1811</v>
      </c>
      <c r="C388" s="37" t="s">
        <v>797</v>
      </c>
      <c r="D388" s="37" t="s">
        <v>796</v>
      </c>
      <c r="E388" s="38">
        <v>154014126</v>
      </c>
      <c r="F388" s="38">
        <v>161693691</v>
      </c>
      <c r="G388" s="39">
        <v>4.99</v>
      </c>
      <c r="H388" s="38">
        <v>67840677</v>
      </c>
      <c r="I388" s="38">
        <v>70111870</v>
      </c>
      <c r="J388" s="38">
        <v>0</v>
      </c>
      <c r="K388" s="38">
        <v>0</v>
      </c>
      <c r="L388" s="38">
        <v>0</v>
      </c>
      <c r="M388" s="38">
        <v>0</v>
      </c>
      <c r="N388" s="38">
        <v>0</v>
      </c>
      <c r="O388" s="38">
        <v>0</v>
      </c>
      <c r="P388" s="38">
        <v>67840677</v>
      </c>
      <c r="Q388" s="38">
        <v>70111870</v>
      </c>
      <c r="R388" s="39">
        <v>3.35</v>
      </c>
      <c r="S388" s="38">
        <v>5254353</v>
      </c>
      <c r="T388" s="38">
        <v>5722453</v>
      </c>
      <c r="U388" s="38">
        <v>62596324</v>
      </c>
      <c r="V388" s="38">
        <v>64399417</v>
      </c>
      <c r="W388" s="38">
        <v>62586324</v>
      </c>
      <c r="X388" s="38">
        <v>64389417</v>
      </c>
      <c r="Y388" s="38">
        <v>10000</v>
      </c>
      <c r="Z388" s="38">
        <v>10000</v>
      </c>
      <c r="AA388" s="38">
        <v>7454</v>
      </c>
      <c r="AB388" s="38">
        <v>7582</v>
      </c>
      <c r="AC388" s="39">
        <v>1.72</v>
      </c>
      <c r="AD388" s="38">
        <v>16618418</v>
      </c>
      <c r="AE388" s="38">
        <v>15500000</v>
      </c>
      <c r="AF388" s="38">
        <v>8214419</v>
      </c>
      <c r="AG388" s="38">
        <v>7500000</v>
      </c>
      <c r="AH388" s="38">
        <v>16739856</v>
      </c>
      <c r="AI388" s="38">
        <v>9450000</v>
      </c>
      <c r="AJ388" s="39">
        <v>10.870000000000001</v>
      </c>
      <c r="AK388" s="39">
        <v>5.84</v>
      </c>
    </row>
    <row r="389" spans="1:37" x14ac:dyDescent="0.3">
      <c r="A389" t="s">
        <v>799</v>
      </c>
      <c r="B389" t="s">
        <v>1812</v>
      </c>
      <c r="C389" s="37" t="s">
        <v>799</v>
      </c>
      <c r="D389" s="37" t="s">
        <v>798</v>
      </c>
      <c r="E389" s="38">
        <v>92317143</v>
      </c>
      <c r="F389" s="38">
        <v>94160154</v>
      </c>
      <c r="G389" s="39">
        <v>2</v>
      </c>
      <c r="H389" s="38">
        <v>42859304</v>
      </c>
      <c r="I389" s="38">
        <v>43840582</v>
      </c>
      <c r="J389" s="38">
        <v>0</v>
      </c>
      <c r="K389" s="38">
        <v>0</v>
      </c>
      <c r="L389" s="38">
        <v>0</v>
      </c>
      <c r="M389" s="38">
        <v>0</v>
      </c>
      <c r="N389" s="38">
        <v>0</v>
      </c>
      <c r="O389" s="38">
        <v>0</v>
      </c>
      <c r="P389" s="38">
        <v>42859304</v>
      </c>
      <c r="Q389" s="38">
        <v>43840582</v>
      </c>
      <c r="R389" s="39">
        <v>2.29</v>
      </c>
      <c r="S389" s="38">
        <v>1194169</v>
      </c>
      <c r="T389" s="38">
        <v>1172338</v>
      </c>
      <c r="U389" s="38">
        <v>41665135</v>
      </c>
      <c r="V389" s="38">
        <v>42668244</v>
      </c>
      <c r="W389" s="38">
        <v>41665135</v>
      </c>
      <c r="X389" s="38">
        <v>42668244</v>
      </c>
      <c r="Y389" s="38">
        <v>0</v>
      </c>
      <c r="Z389" s="38">
        <v>0</v>
      </c>
      <c r="AA389" s="38">
        <v>3970</v>
      </c>
      <c r="AB389" s="38">
        <v>3965</v>
      </c>
      <c r="AC389" s="39">
        <v>-0.13</v>
      </c>
      <c r="AD389" s="38">
        <v>7941457</v>
      </c>
      <c r="AE389" s="38">
        <v>12750000</v>
      </c>
      <c r="AF389" s="38">
        <v>7060094</v>
      </c>
      <c r="AG389" s="38">
        <v>7370000</v>
      </c>
      <c r="AH389" s="38">
        <v>9186931</v>
      </c>
      <c r="AI389" s="38">
        <v>3766219</v>
      </c>
      <c r="AJ389" s="39">
        <v>9.9500000000000011</v>
      </c>
      <c r="AK389" s="39">
        <v>4</v>
      </c>
    </row>
    <row r="390" spans="1:37" x14ac:dyDescent="0.3">
      <c r="A390" t="s">
        <v>801</v>
      </c>
      <c r="B390" t="s">
        <v>1813</v>
      </c>
      <c r="C390" s="37" t="s">
        <v>801</v>
      </c>
      <c r="D390" s="37" t="s">
        <v>800</v>
      </c>
      <c r="E390" s="38">
        <v>156576323</v>
      </c>
      <c r="F390" s="38">
        <v>161261255</v>
      </c>
      <c r="G390" s="39">
        <v>2.99</v>
      </c>
      <c r="H390" s="38">
        <v>108174462</v>
      </c>
      <c r="I390" s="38">
        <v>110878824</v>
      </c>
      <c r="J390" s="38">
        <v>0</v>
      </c>
      <c r="K390" s="38">
        <v>0</v>
      </c>
      <c r="L390" s="38">
        <v>0</v>
      </c>
      <c r="M390" s="38">
        <v>0</v>
      </c>
      <c r="N390" s="38">
        <v>0</v>
      </c>
      <c r="O390" s="38">
        <v>0</v>
      </c>
      <c r="P390" s="38">
        <v>108174462</v>
      </c>
      <c r="Q390" s="38">
        <v>110878824</v>
      </c>
      <c r="R390" s="39">
        <v>2.5</v>
      </c>
      <c r="S390" s="38">
        <v>1042389</v>
      </c>
      <c r="T390" s="38">
        <v>1453279</v>
      </c>
      <c r="U390" s="38">
        <v>107132073</v>
      </c>
      <c r="V390" s="38">
        <v>110098739</v>
      </c>
      <c r="W390" s="38">
        <v>107132073</v>
      </c>
      <c r="X390" s="38">
        <v>109425545</v>
      </c>
      <c r="Y390" s="38">
        <v>0</v>
      </c>
      <c r="Z390" s="38">
        <v>673194</v>
      </c>
      <c r="AA390" s="38">
        <v>6862</v>
      </c>
      <c r="AB390" s="38">
        <v>6738</v>
      </c>
      <c r="AC390" s="39">
        <v>-1.81</v>
      </c>
      <c r="AD390" s="38">
        <v>5426943</v>
      </c>
      <c r="AE390" s="38">
        <v>5454077</v>
      </c>
      <c r="AF390" s="38">
        <v>842290</v>
      </c>
      <c r="AG390" s="38">
        <v>846501</v>
      </c>
      <c r="AH390" s="38">
        <v>6263052</v>
      </c>
      <c r="AI390" s="38">
        <v>6450450</v>
      </c>
      <c r="AJ390" s="39">
        <v>4</v>
      </c>
      <c r="AK390" s="39">
        <v>4</v>
      </c>
    </row>
    <row r="391" spans="1:37" x14ac:dyDescent="0.3">
      <c r="A391" t="s">
        <v>795</v>
      </c>
      <c r="B391" t="s">
        <v>1814</v>
      </c>
      <c r="C391" s="37" t="s">
        <v>795</v>
      </c>
      <c r="D391" s="37" t="s">
        <v>794</v>
      </c>
      <c r="E391" s="38">
        <v>22633965</v>
      </c>
      <c r="F391" s="38">
        <v>23043815</v>
      </c>
      <c r="G391" s="39">
        <v>1.81</v>
      </c>
      <c r="H391" s="38">
        <v>9247530</v>
      </c>
      <c r="I391" s="38">
        <v>9605293</v>
      </c>
      <c r="J391" s="38">
        <v>0</v>
      </c>
      <c r="K391" s="38">
        <v>0</v>
      </c>
      <c r="L391" s="38">
        <v>0</v>
      </c>
      <c r="M391" s="38">
        <v>0</v>
      </c>
      <c r="N391" s="38">
        <v>0</v>
      </c>
      <c r="O391" s="38">
        <v>0</v>
      </c>
      <c r="P391" s="38">
        <v>9247530</v>
      </c>
      <c r="Q391" s="38">
        <v>9605293</v>
      </c>
      <c r="R391" s="39">
        <v>3.87</v>
      </c>
      <c r="S391" s="38">
        <v>945650</v>
      </c>
      <c r="T391" s="38">
        <v>973458</v>
      </c>
      <c r="U391" s="38">
        <v>7941492</v>
      </c>
      <c r="V391" s="38">
        <v>8631835</v>
      </c>
      <c r="W391" s="38">
        <v>8301880</v>
      </c>
      <c r="X391" s="38">
        <v>8631835</v>
      </c>
      <c r="Y391" s="38">
        <v>-360388</v>
      </c>
      <c r="Z391" s="38">
        <v>0</v>
      </c>
      <c r="AA391" s="38">
        <v>155</v>
      </c>
      <c r="AB391" s="38">
        <v>164</v>
      </c>
      <c r="AC391" s="39">
        <v>5.8100000000000005</v>
      </c>
      <c r="AD391" s="38">
        <v>340329</v>
      </c>
      <c r="AE391" s="38">
        <v>340329</v>
      </c>
      <c r="AF391" s="38">
        <v>0</v>
      </c>
      <c r="AG391" s="38">
        <v>366432</v>
      </c>
      <c r="AH391" s="38">
        <v>905359</v>
      </c>
      <c r="AI391" s="38">
        <v>921753</v>
      </c>
      <c r="AJ391" s="39">
        <v>4</v>
      </c>
      <c r="AK391" s="39">
        <v>4</v>
      </c>
    </row>
    <row r="392" spans="1:37" x14ac:dyDescent="0.3">
      <c r="A392" t="s">
        <v>811</v>
      </c>
      <c r="B392" t="s">
        <v>1815</v>
      </c>
      <c r="C392" s="37" t="s">
        <v>811</v>
      </c>
      <c r="D392" s="37" t="s">
        <v>810</v>
      </c>
      <c r="E392" s="38">
        <v>92426974</v>
      </c>
      <c r="F392" s="38">
        <v>96687265</v>
      </c>
      <c r="G392" s="39">
        <v>4.6100000000000003</v>
      </c>
      <c r="H392" s="38">
        <v>56359399</v>
      </c>
      <c r="I392" s="38">
        <v>57334455</v>
      </c>
      <c r="J392" s="38">
        <v>0</v>
      </c>
      <c r="K392" s="38">
        <v>0</v>
      </c>
      <c r="L392" s="38">
        <v>0</v>
      </c>
      <c r="M392" s="38">
        <v>0</v>
      </c>
      <c r="N392" s="38">
        <v>0</v>
      </c>
      <c r="O392" s="38">
        <v>0</v>
      </c>
      <c r="P392" s="38">
        <v>56359399</v>
      </c>
      <c r="Q392" s="38">
        <v>57334455</v>
      </c>
      <c r="R392" s="39">
        <v>1.73</v>
      </c>
      <c r="S392" s="38">
        <v>1000154</v>
      </c>
      <c r="T392" s="38">
        <v>668596</v>
      </c>
      <c r="U392" s="38">
        <v>54816801</v>
      </c>
      <c r="V392" s="38">
        <v>57334455</v>
      </c>
      <c r="W392" s="38">
        <v>55359245</v>
      </c>
      <c r="X392" s="38">
        <v>56665859</v>
      </c>
      <c r="Y392" s="38">
        <v>-542444</v>
      </c>
      <c r="Z392" s="38">
        <v>668596</v>
      </c>
      <c r="AA392" s="38">
        <v>4396</v>
      </c>
      <c r="AB392" s="38">
        <v>4414</v>
      </c>
      <c r="AC392" s="39">
        <v>0.41000000000000003</v>
      </c>
      <c r="AD392" s="38">
        <v>8029441</v>
      </c>
      <c r="AE392" s="38">
        <v>9270392</v>
      </c>
      <c r="AF392" s="38">
        <v>2000000</v>
      </c>
      <c r="AG392" s="38">
        <v>2000000</v>
      </c>
      <c r="AH392" s="38">
        <v>3692357</v>
      </c>
      <c r="AI392" s="38">
        <v>3867491</v>
      </c>
      <c r="AJ392" s="39">
        <v>3.99</v>
      </c>
      <c r="AK392" s="39">
        <v>4</v>
      </c>
    </row>
    <row r="393" spans="1:37" x14ac:dyDescent="0.3">
      <c r="A393" t="s">
        <v>803</v>
      </c>
      <c r="B393" t="s">
        <v>1816</v>
      </c>
      <c r="C393" s="37" t="s">
        <v>803</v>
      </c>
      <c r="D393" s="37" t="s">
        <v>802</v>
      </c>
      <c r="E393" s="38">
        <v>244792719</v>
      </c>
      <c r="F393" s="38">
        <v>256916269</v>
      </c>
      <c r="G393" s="39">
        <v>4.95</v>
      </c>
      <c r="H393" s="38">
        <v>108787712</v>
      </c>
      <c r="I393" s="38">
        <v>110626396</v>
      </c>
      <c r="J393" s="38">
        <v>0</v>
      </c>
      <c r="K393" s="38">
        <v>0</v>
      </c>
      <c r="L393" s="38">
        <v>0</v>
      </c>
      <c r="M393" s="38">
        <v>0</v>
      </c>
      <c r="N393" s="38">
        <v>0</v>
      </c>
      <c r="O393" s="38">
        <v>0</v>
      </c>
      <c r="P393" s="38">
        <v>108787712</v>
      </c>
      <c r="Q393" s="38">
        <v>110626396</v>
      </c>
      <c r="R393" s="39">
        <v>1.69</v>
      </c>
      <c r="S393" s="38">
        <v>2657357</v>
      </c>
      <c r="T393" s="38">
        <v>2689595</v>
      </c>
      <c r="U393" s="38">
        <v>106130355</v>
      </c>
      <c r="V393" s="38">
        <v>107936801</v>
      </c>
      <c r="W393" s="38">
        <v>106130355</v>
      </c>
      <c r="X393" s="38">
        <v>107936801</v>
      </c>
      <c r="Y393" s="38">
        <v>0</v>
      </c>
      <c r="Z393" s="38">
        <v>0</v>
      </c>
      <c r="AA393" s="38">
        <v>11601</v>
      </c>
      <c r="AB393" s="38">
        <v>11472</v>
      </c>
      <c r="AC393" s="39">
        <v>-1.1100000000000001</v>
      </c>
      <c r="AD393" s="38">
        <v>9079059</v>
      </c>
      <c r="AE393" s="38">
        <v>9579059</v>
      </c>
      <c r="AF393" s="38">
        <v>154425</v>
      </c>
      <c r="AG393" s="38">
        <v>0</v>
      </c>
      <c r="AH393" s="38">
        <v>8969781</v>
      </c>
      <c r="AI393" s="38">
        <v>9124206</v>
      </c>
      <c r="AJ393" s="39">
        <v>3.66</v>
      </c>
      <c r="AK393" s="39">
        <v>3.5500000000000003</v>
      </c>
    </row>
    <row r="394" spans="1:37" x14ac:dyDescent="0.3">
      <c r="A394" t="s">
        <v>807</v>
      </c>
      <c r="B394" t="s">
        <v>1817</v>
      </c>
      <c r="C394" s="37" t="s">
        <v>807</v>
      </c>
      <c r="D394" s="37" t="s">
        <v>806</v>
      </c>
      <c r="E394" s="38">
        <v>63856785</v>
      </c>
      <c r="F394" s="38">
        <v>65659635</v>
      </c>
      <c r="G394" s="39">
        <v>2.82</v>
      </c>
      <c r="H394" s="38">
        <v>27368000</v>
      </c>
      <c r="I394" s="38">
        <v>27696501</v>
      </c>
      <c r="J394" s="38">
        <v>0</v>
      </c>
      <c r="K394" s="38">
        <v>0</v>
      </c>
      <c r="L394" s="38">
        <v>0</v>
      </c>
      <c r="M394" s="38">
        <v>0</v>
      </c>
      <c r="N394" s="38">
        <v>0</v>
      </c>
      <c r="O394" s="38">
        <v>0</v>
      </c>
      <c r="P394" s="38">
        <v>27368000</v>
      </c>
      <c r="Q394" s="38">
        <v>27696501</v>
      </c>
      <c r="R394" s="39">
        <v>1.2</v>
      </c>
      <c r="S394" s="38">
        <v>250335</v>
      </c>
      <c r="T394" s="38">
        <v>174335</v>
      </c>
      <c r="U394" s="38">
        <v>27117665</v>
      </c>
      <c r="V394" s="38">
        <v>27522166</v>
      </c>
      <c r="W394" s="38">
        <v>27117665</v>
      </c>
      <c r="X394" s="38">
        <v>27522166</v>
      </c>
      <c r="Y394" s="38">
        <v>0</v>
      </c>
      <c r="Z394" s="38">
        <v>0</v>
      </c>
      <c r="AA394" s="38">
        <v>2748</v>
      </c>
      <c r="AB394" s="38">
        <v>2689</v>
      </c>
      <c r="AC394" s="39">
        <v>-2.15</v>
      </c>
      <c r="AD394" s="38">
        <v>11098019</v>
      </c>
      <c r="AE394" s="38">
        <v>11100000</v>
      </c>
      <c r="AF394" s="38">
        <v>1348206</v>
      </c>
      <c r="AG394" s="38">
        <v>1050000</v>
      </c>
      <c r="AH394" s="38">
        <v>9672948</v>
      </c>
      <c r="AI394" s="38">
        <v>8324742</v>
      </c>
      <c r="AJ394" s="39">
        <v>15.15</v>
      </c>
      <c r="AK394" s="39">
        <v>12.68</v>
      </c>
    </row>
    <row r="395" spans="1:37" x14ac:dyDescent="0.3">
      <c r="A395" t="s">
        <v>809</v>
      </c>
      <c r="B395" t="s">
        <v>1818</v>
      </c>
      <c r="C395" s="37" t="s">
        <v>809</v>
      </c>
      <c r="D395" s="37" t="s">
        <v>808</v>
      </c>
      <c r="E395" s="38">
        <v>15932099</v>
      </c>
      <c r="F395" s="38">
        <v>14167143</v>
      </c>
      <c r="G395" s="39">
        <v>-11.08</v>
      </c>
      <c r="H395" s="38">
        <v>11141944</v>
      </c>
      <c r="I395" s="38">
        <v>11330364</v>
      </c>
      <c r="J395" s="38">
        <v>0</v>
      </c>
      <c r="K395" s="38">
        <v>0</v>
      </c>
      <c r="L395" s="38">
        <v>0</v>
      </c>
      <c r="M395" s="38">
        <v>0</v>
      </c>
      <c r="N395" s="38">
        <v>0</v>
      </c>
      <c r="O395" s="38">
        <v>0</v>
      </c>
      <c r="P395" s="38">
        <v>11141944</v>
      </c>
      <c r="Q395" s="38">
        <v>11330364</v>
      </c>
      <c r="R395" s="39">
        <v>1.69</v>
      </c>
      <c r="S395" s="38">
        <v>814798</v>
      </c>
      <c r="T395" s="38">
        <v>830904</v>
      </c>
      <c r="U395" s="38">
        <v>10327146</v>
      </c>
      <c r="V395" s="38">
        <v>10499460</v>
      </c>
      <c r="W395" s="38">
        <v>10327146</v>
      </c>
      <c r="X395" s="38">
        <v>10499460</v>
      </c>
      <c r="Y395" s="38">
        <v>0</v>
      </c>
      <c r="Z395" s="38">
        <v>0</v>
      </c>
      <c r="AA395" s="38">
        <v>472</v>
      </c>
      <c r="AB395" s="38">
        <v>260</v>
      </c>
      <c r="AC395" s="39">
        <v>-44.92</v>
      </c>
      <c r="AD395" s="38">
        <v>582387</v>
      </c>
      <c r="AE395" s="38">
        <v>1000000</v>
      </c>
      <c r="AF395" s="38">
        <v>600000</v>
      </c>
      <c r="AG395" s="38">
        <v>600000</v>
      </c>
      <c r="AH395" s="38">
        <v>399756</v>
      </c>
      <c r="AI395" s="38">
        <v>399756</v>
      </c>
      <c r="AJ395" s="39">
        <v>2.5100000000000002</v>
      </c>
      <c r="AK395" s="39">
        <v>2.82</v>
      </c>
    </row>
    <row r="396" spans="1:37" x14ac:dyDescent="0.3">
      <c r="A396" t="s">
        <v>813</v>
      </c>
      <c r="B396" t="s">
        <v>1819</v>
      </c>
      <c r="C396" s="37" t="s">
        <v>813</v>
      </c>
      <c r="D396" s="37" t="s">
        <v>812</v>
      </c>
      <c r="E396" s="38">
        <v>84022624</v>
      </c>
      <c r="F396" s="38">
        <v>86276244</v>
      </c>
      <c r="G396" s="39">
        <v>2.68</v>
      </c>
      <c r="H396" s="38">
        <v>57161134</v>
      </c>
      <c r="I396" s="38">
        <v>57970526</v>
      </c>
      <c r="J396" s="38">
        <v>507445</v>
      </c>
      <c r="K396" s="38">
        <v>509245</v>
      </c>
      <c r="L396" s="38">
        <v>0</v>
      </c>
      <c r="M396" s="38">
        <v>0</v>
      </c>
      <c r="N396" s="38">
        <v>0</v>
      </c>
      <c r="O396" s="38">
        <v>0</v>
      </c>
      <c r="P396" s="38">
        <v>57668579</v>
      </c>
      <c r="Q396" s="38">
        <v>58479771</v>
      </c>
      <c r="R396" s="39">
        <v>1.41</v>
      </c>
      <c r="S396" s="38">
        <v>2089821</v>
      </c>
      <c r="T396" s="38">
        <v>1836074</v>
      </c>
      <c r="U396" s="38">
        <v>55578758</v>
      </c>
      <c r="V396" s="38">
        <v>56643697</v>
      </c>
      <c r="W396" s="38">
        <v>55071313</v>
      </c>
      <c r="X396" s="38">
        <v>56134452</v>
      </c>
      <c r="Y396" s="38">
        <v>507445</v>
      </c>
      <c r="Z396" s="38">
        <v>509245</v>
      </c>
      <c r="AA396" s="38">
        <v>3619</v>
      </c>
      <c r="AB396" s="38">
        <v>3700</v>
      </c>
      <c r="AC396" s="39">
        <v>2.2400000000000002</v>
      </c>
      <c r="AD396" s="38">
        <v>7659236</v>
      </c>
      <c r="AE396" s="38">
        <v>7000000</v>
      </c>
      <c r="AF396" s="38">
        <v>2980178</v>
      </c>
      <c r="AG396" s="38">
        <v>2700000</v>
      </c>
      <c r="AH396" s="38">
        <v>3355207</v>
      </c>
      <c r="AI396" s="38">
        <v>3401050</v>
      </c>
      <c r="AJ396" s="39">
        <v>3.99</v>
      </c>
      <c r="AK396" s="39">
        <v>3.94</v>
      </c>
    </row>
    <row r="397" spans="1:37" x14ac:dyDescent="0.3">
      <c r="A397" t="s">
        <v>791</v>
      </c>
      <c r="B397" t="s">
        <v>1820</v>
      </c>
      <c r="C397" s="37" t="s">
        <v>791</v>
      </c>
      <c r="D397" s="37" t="s">
        <v>790</v>
      </c>
      <c r="E397" s="38">
        <v>24404235</v>
      </c>
      <c r="F397" s="38">
        <v>25075375</v>
      </c>
      <c r="G397" s="39">
        <v>2.75</v>
      </c>
      <c r="H397" s="38">
        <v>15816023</v>
      </c>
      <c r="I397" s="38">
        <v>16100912</v>
      </c>
      <c r="J397" s="38">
        <v>0</v>
      </c>
      <c r="K397" s="38">
        <v>0</v>
      </c>
      <c r="L397" s="38">
        <v>0</v>
      </c>
      <c r="M397" s="38">
        <v>0</v>
      </c>
      <c r="N397" s="38">
        <v>0</v>
      </c>
      <c r="O397" s="38">
        <v>0</v>
      </c>
      <c r="P397" s="38">
        <v>15816023</v>
      </c>
      <c r="Q397" s="38">
        <v>16100912</v>
      </c>
      <c r="R397" s="39">
        <v>1.8</v>
      </c>
      <c r="S397" s="38">
        <v>123508</v>
      </c>
      <c r="T397" s="38">
        <v>144822</v>
      </c>
      <c r="U397" s="38">
        <v>15692515</v>
      </c>
      <c r="V397" s="38">
        <v>15956090</v>
      </c>
      <c r="W397" s="38">
        <v>15692515</v>
      </c>
      <c r="X397" s="38">
        <v>15956090</v>
      </c>
      <c r="Y397" s="38">
        <v>0</v>
      </c>
      <c r="Z397" s="38">
        <v>0</v>
      </c>
      <c r="AA397" s="38">
        <v>873</v>
      </c>
      <c r="AB397" s="38">
        <v>863</v>
      </c>
      <c r="AC397" s="39">
        <v>-1.1500000000000001</v>
      </c>
      <c r="AD397" s="38">
        <v>7947323</v>
      </c>
      <c r="AE397" s="38">
        <v>7998962</v>
      </c>
      <c r="AF397" s="38">
        <v>1905548</v>
      </c>
      <c r="AG397" s="38">
        <v>1925308</v>
      </c>
      <c r="AH397" s="38">
        <v>976169</v>
      </c>
      <c r="AI397" s="38">
        <v>1003015</v>
      </c>
      <c r="AJ397" s="39">
        <v>4</v>
      </c>
      <c r="AK397" s="39">
        <v>4</v>
      </c>
    </row>
    <row r="398" spans="1:37" x14ac:dyDescent="0.3">
      <c r="A398" t="s">
        <v>787</v>
      </c>
      <c r="B398" t="s">
        <v>1821</v>
      </c>
      <c r="C398" s="37" t="s">
        <v>787</v>
      </c>
      <c r="D398" s="37" t="s">
        <v>786</v>
      </c>
      <c r="E398" s="38">
        <v>20151625</v>
      </c>
      <c r="F398" s="38">
        <v>20427155</v>
      </c>
      <c r="G398" s="39">
        <v>1.37</v>
      </c>
      <c r="H398" s="38">
        <v>14210950</v>
      </c>
      <c r="I398" s="38">
        <v>14377830</v>
      </c>
      <c r="J398" s="38">
        <v>0</v>
      </c>
      <c r="K398" s="38">
        <v>0</v>
      </c>
      <c r="L398" s="38">
        <v>0</v>
      </c>
      <c r="M398" s="38">
        <v>0</v>
      </c>
      <c r="N398" s="38">
        <v>0</v>
      </c>
      <c r="O398" s="38">
        <v>0</v>
      </c>
      <c r="P398" s="38">
        <v>14210950</v>
      </c>
      <c r="Q398" s="38">
        <v>14377830</v>
      </c>
      <c r="R398" s="39">
        <v>1.17</v>
      </c>
      <c r="S398" s="38">
        <v>529525</v>
      </c>
      <c r="T398" s="38">
        <v>399674</v>
      </c>
      <c r="U398" s="38">
        <v>13681425</v>
      </c>
      <c r="V398" s="38">
        <v>13978160</v>
      </c>
      <c r="W398" s="38">
        <v>13681425</v>
      </c>
      <c r="X398" s="38">
        <v>13978156</v>
      </c>
      <c r="Y398" s="38">
        <v>0</v>
      </c>
      <c r="Z398" s="38">
        <v>4</v>
      </c>
      <c r="AA398" s="38">
        <v>866</v>
      </c>
      <c r="AB398" s="38">
        <v>864</v>
      </c>
      <c r="AC398" s="39">
        <v>-0.23</v>
      </c>
      <c r="AD398" s="38">
        <v>1854578</v>
      </c>
      <c r="AE398" s="38">
        <v>1822900</v>
      </c>
      <c r="AF398" s="38">
        <v>326343</v>
      </c>
      <c r="AG398" s="38">
        <v>350000</v>
      </c>
      <c r="AH398" s="38">
        <v>806028</v>
      </c>
      <c r="AI398" s="38">
        <v>815000</v>
      </c>
      <c r="AJ398" s="39">
        <v>4</v>
      </c>
      <c r="AK398" s="39">
        <v>3.99</v>
      </c>
    </row>
    <row r="399" spans="1:37" x14ac:dyDescent="0.3">
      <c r="A399" t="s">
        <v>818</v>
      </c>
      <c r="B399" t="s">
        <v>1822</v>
      </c>
      <c r="C399" s="37" t="s">
        <v>818</v>
      </c>
      <c r="D399" s="37" t="s">
        <v>817</v>
      </c>
      <c r="E399" s="38">
        <v>33551051</v>
      </c>
      <c r="F399" s="38">
        <v>33240940</v>
      </c>
      <c r="G399" s="39">
        <v>-0.92</v>
      </c>
      <c r="H399" s="38">
        <v>8439939</v>
      </c>
      <c r="I399" s="38">
        <v>8355939</v>
      </c>
      <c r="J399" s="38">
        <v>0</v>
      </c>
      <c r="K399" s="38">
        <v>0</v>
      </c>
      <c r="L399" s="38">
        <v>0</v>
      </c>
      <c r="M399" s="38">
        <v>0</v>
      </c>
      <c r="N399" s="38">
        <v>0</v>
      </c>
      <c r="O399" s="38">
        <v>0</v>
      </c>
      <c r="P399" s="38">
        <v>8439939</v>
      </c>
      <c r="Q399" s="38">
        <v>8355939</v>
      </c>
      <c r="R399" s="39">
        <v>-1</v>
      </c>
      <c r="S399" s="38">
        <v>0</v>
      </c>
      <c r="T399" s="38">
        <v>0</v>
      </c>
      <c r="U399" s="38">
        <v>8708275</v>
      </c>
      <c r="V399" s="38">
        <v>8730211</v>
      </c>
      <c r="W399" s="38">
        <v>8439939</v>
      </c>
      <c r="X399" s="38">
        <v>8355939</v>
      </c>
      <c r="Y399" s="38">
        <v>268336</v>
      </c>
      <c r="Z399" s="38">
        <v>374272</v>
      </c>
      <c r="AA399" s="38">
        <v>1895</v>
      </c>
      <c r="AB399" s="38">
        <v>1878</v>
      </c>
      <c r="AC399" s="39">
        <v>-0.9</v>
      </c>
      <c r="AD399" s="38">
        <v>14741902</v>
      </c>
      <c r="AE399" s="38">
        <v>14825000</v>
      </c>
      <c r="AF399" s="38">
        <v>1777190</v>
      </c>
      <c r="AG399" s="38">
        <v>1425000</v>
      </c>
      <c r="AH399" s="38">
        <v>8026763</v>
      </c>
      <c r="AI399" s="38">
        <v>1328000</v>
      </c>
      <c r="AJ399" s="39">
        <v>23.92</v>
      </c>
      <c r="AK399" s="39">
        <v>4</v>
      </c>
    </row>
    <row r="400" spans="1:37" x14ac:dyDescent="0.3">
      <c r="A400" t="s">
        <v>822</v>
      </c>
      <c r="B400" t="s">
        <v>1823</v>
      </c>
      <c r="C400" s="37" t="s">
        <v>822</v>
      </c>
      <c r="D400" s="37" t="s">
        <v>821</v>
      </c>
      <c r="E400" s="38">
        <v>14826116</v>
      </c>
      <c r="F400" s="38">
        <v>15065842</v>
      </c>
      <c r="G400" s="39">
        <v>1.62</v>
      </c>
      <c r="H400" s="38">
        <v>4669245</v>
      </c>
      <c r="I400" s="38">
        <v>4669245</v>
      </c>
      <c r="J400" s="38">
        <v>0</v>
      </c>
      <c r="K400" s="38">
        <v>0</v>
      </c>
      <c r="L400" s="38">
        <v>0</v>
      </c>
      <c r="M400" s="38">
        <v>0</v>
      </c>
      <c r="N400" s="38">
        <v>0</v>
      </c>
      <c r="O400" s="38">
        <v>0</v>
      </c>
      <c r="P400" s="38">
        <v>4669245</v>
      </c>
      <c r="Q400" s="38">
        <v>4669245</v>
      </c>
      <c r="R400" s="39">
        <v>0</v>
      </c>
      <c r="S400" s="38">
        <v>0</v>
      </c>
      <c r="T400" s="38">
        <v>0</v>
      </c>
      <c r="U400" s="38">
        <v>4778457</v>
      </c>
      <c r="V400" s="38">
        <v>4755800</v>
      </c>
      <c r="W400" s="38">
        <v>4669245</v>
      </c>
      <c r="X400" s="38">
        <v>4669245</v>
      </c>
      <c r="Y400" s="38">
        <v>109212</v>
      </c>
      <c r="Z400" s="38">
        <v>86555</v>
      </c>
      <c r="AA400" s="38">
        <v>759</v>
      </c>
      <c r="AB400" s="38">
        <v>718</v>
      </c>
      <c r="AC400" s="39">
        <v>-5.4</v>
      </c>
      <c r="AD400" s="38">
        <v>5750936</v>
      </c>
      <c r="AE400" s="38">
        <v>5750936</v>
      </c>
      <c r="AF400" s="38">
        <v>200737</v>
      </c>
      <c r="AG400" s="38">
        <v>200737</v>
      </c>
      <c r="AH400" s="38">
        <v>593045</v>
      </c>
      <c r="AI400" s="38">
        <v>602605</v>
      </c>
      <c r="AJ400" s="39">
        <v>4</v>
      </c>
      <c r="AK400" s="39">
        <v>4</v>
      </c>
    </row>
    <row r="401" spans="1:37" x14ac:dyDescent="0.3">
      <c r="A401" t="s">
        <v>820</v>
      </c>
      <c r="B401" t="s">
        <v>1824</v>
      </c>
      <c r="C401" s="37" t="s">
        <v>820</v>
      </c>
      <c r="D401" s="37" t="s">
        <v>819</v>
      </c>
      <c r="E401" s="38">
        <v>25070000</v>
      </c>
      <c r="F401" s="38">
        <v>23300000</v>
      </c>
      <c r="G401" s="39">
        <v>-7.0600000000000005</v>
      </c>
      <c r="H401" s="38">
        <v>6741780</v>
      </c>
      <c r="I401" s="38">
        <v>6741780</v>
      </c>
      <c r="J401" s="38">
        <v>0</v>
      </c>
      <c r="K401" s="38">
        <v>0</v>
      </c>
      <c r="L401" s="38">
        <v>0</v>
      </c>
      <c r="M401" s="38">
        <v>0</v>
      </c>
      <c r="N401" s="38">
        <v>0</v>
      </c>
      <c r="O401" s="38">
        <v>0</v>
      </c>
      <c r="P401" s="38">
        <v>6741780</v>
      </c>
      <c r="Q401" s="38">
        <v>6741780</v>
      </c>
      <c r="R401" s="39">
        <v>0</v>
      </c>
      <c r="S401" s="38">
        <v>0</v>
      </c>
      <c r="T401" s="38">
        <v>0</v>
      </c>
      <c r="U401" s="38">
        <v>6741780</v>
      </c>
      <c r="V401" s="38">
        <v>6741780</v>
      </c>
      <c r="W401" s="38">
        <v>6741780</v>
      </c>
      <c r="X401" s="38">
        <v>6741780</v>
      </c>
      <c r="Y401" s="38">
        <v>0</v>
      </c>
      <c r="Z401" s="38">
        <v>0</v>
      </c>
      <c r="AA401" s="38">
        <v>1097</v>
      </c>
      <c r="AB401" s="38">
        <v>1049</v>
      </c>
      <c r="AC401" s="39">
        <v>-4.38</v>
      </c>
      <c r="AD401" s="38">
        <v>5852157</v>
      </c>
      <c r="AE401" s="38">
        <v>4666988</v>
      </c>
      <c r="AF401" s="38">
        <v>1380651</v>
      </c>
      <c r="AG401" s="38">
        <v>1400000</v>
      </c>
      <c r="AH401" s="38">
        <v>1146831</v>
      </c>
      <c r="AI401" s="38">
        <v>932000</v>
      </c>
      <c r="AJ401" s="39">
        <v>4.57</v>
      </c>
      <c r="AK401" s="39">
        <v>4</v>
      </c>
    </row>
    <row r="402" spans="1:37" x14ac:dyDescent="0.3">
      <c r="A402" t="s">
        <v>826</v>
      </c>
      <c r="B402" t="s">
        <v>1825</v>
      </c>
      <c r="C402" s="37" t="s">
        <v>826</v>
      </c>
      <c r="D402" s="37" t="s">
        <v>825</v>
      </c>
      <c r="E402" s="38">
        <v>34477994</v>
      </c>
      <c r="F402" s="38">
        <v>34802870</v>
      </c>
      <c r="G402" s="39">
        <v>0.94000000000000006</v>
      </c>
      <c r="H402" s="38">
        <v>8863394</v>
      </c>
      <c r="I402" s="38">
        <v>8863394</v>
      </c>
      <c r="J402" s="38">
        <v>0</v>
      </c>
      <c r="K402" s="38">
        <v>0</v>
      </c>
      <c r="L402" s="38">
        <v>0</v>
      </c>
      <c r="M402" s="38">
        <v>0</v>
      </c>
      <c r="N402" s="38">
        <v>0</v>
      </c>
      <c r="O402" s="38">
        <v>0</v>
      </c>
      <c r="P402" s="38">
        <v>8863394</v>
      </c>
      <c r="Q402" s="38">
        <v>8863394</v>
      </c>
      <c r="R402" s="39">
        <v>0</v>
      </c>
      <c r="S402" s="38">
        <v>11274</v>
      </c>
      <c r="T402" s="38">
        <v>0</v>
      </c>
      <c r="U402" s="38">
        <v>9033598</v>
      </c>
      <c r="V402" s="38">
        <v>9153304</v>
      </c>
      <c r="W402" s="38">
        <v>8852120</v>
      </c>
      <c r="X402" s="38">
        <v>8863394</v>
      </c>
      <c r="Y402" s="38">
        <v>181478</v>
      </c>
      <c r="Z402" s="38">
        <v>289910</v>
      </c>
      <c r="AA402" s="38">
        <v>1683</v>
      </c>
      <c r="AB402" s="38">
        <v>1637</v>
      </c>
      <c r="AC402" s="39">
        <v>-2.73</v>
      </c>
      <c r="AD402" s="38">
        <v>11037463</v>
      </c>
      <c r="AE402" s="38">
        <v>10687463</v>
      </c>
      <c r="AF402" s="38">
        <v>1432620</v>
      </c>
      <c r="AG402" s="38">
        <v>1432620</v>
      </c>
      <c r="AH402" s="38">
        <v>1402429</v>
      </c>
      <c r="AI402" s="38">
        <v>1392115</v>
      </c>
      <c r="AJ402" s="39">
        <v>4.07</v>
      </c>
      <c r="AK402" s="39">
        <v>4</v>
      </c>
    </row>
    <row r="403" spans="1:37" x14ac:dyDescent="0.3">
      <c r="A403" t="s">
        <v>824</v>
      </c>
      <c r="B403" t="s">
        <v>1826</v>
      </c>
      <c r="C403" s="37" t="s">
        <v>824</v>
      </c>
      <c r="D403" s="37" t="s">
        <v>823</v>
      </c>
      <c r="E403" s="38">
        <v>13188750</v>
      </c>
      <c r="F403" s="38">
        <v>13253892</v>
      </c>
      <c r="G403" s="39">
        <v>0.49</v>
      </c>
      <c r="H403" s="38">
        <v>4666578</v>
      </c>
      <c r="I403" s="38">
        <v>4416578</v>
      </c>
      <c r="J403" s="38">
        <v>0</v>
      </c>
      <c r="K403" s="38">
        <v>0</v>
      </c>
      <c r="L403" s="38">
        <v>0</v>
      </c>
      <c r="M403" s="38">
        <v>0</v>
      </c>
      <c r="N403" s="38">
        <v>0</v>
      </c>
      <c r="O403" s="38">
        <v>0</v>
      </c>
      <c r="P403" s="38">
        <v>4666578</v>
      </c>
      <c r="Q403" s="38">
        <v>4416578</v>
      </c>
      <c r="R403" s="39">
        <v>-5.36</v>
      </c>
      <c r="S403" s="38">
        <v>0</v>
      </c>
      <c r="T403" s="38">
        <v>0</v>
      </c>
      <c r="U403" s="38">
        <v>4823156</v>
      </c>
      <c r="V403" s="38">
        <v>4828173</v>
      </c>
      <c r="W403" s="38">
        <v>4666578</v>
      </c>
      <c r="X403" s="38">
        <v>4416578</v>
      </c>
      <c r="Y403" s="38">
        <v>156578</v>
      </c>
      <c r="Z403" s="38">
        <v>411595</v>
      </c>
      <c r="AA403" s="38">
        <v>635</v>
      </c>
      <c r="AB403" s="38">
        <v>638</v>
      </c>
      <c r="AC403" s="39">
        <v>0.47000000000000003</v>
      </c>
      <c r="AD403" s="38">
        <v>8608214</v>
      </c>
      <c r="AE403" s="38">
        <v>9144140</v>
      </c>
      <c r="AF403" s="38">
        <v>300000</v>
      </c>
      <c r="AG403" s="38">
        <v>300000</v>
      </c>
      <c r="AH403" s="38">
        <v>526574</v>
      </c>
      <c r="AI403" s="38">
        <v>530155</v>
      </c>
      <c r="AJ403" s="39">
        <v>3.99</v>
      </c>
      <c r="AK403" s="39">
        <v>4</v>
      </c>
    </row>
    <row r="404" spans="1:37" x14ac:dyDescent="0.3">
      <c r="A404" t="s">
        <v>829</v>
      </c>
      <c r="B404" t="s">
        <v>1827</v>
      </c>
      <c r="C404" s="37" t="s">
        <v>829</v>
      </c>
      <c r="D404" s="37" t="s">
        <v>828</v>
      </c>
      <c r="E404" s="38">
        <v>29860528</v>
      </c>
      <c r="F404" s="38">
        <v>30537690</v>
      </c>
      <c r="G404" s="39">
        <v>2.27</v>
      </c>
      <c r="H404" s="38">
        <v>6885150</v>
      </c>
      <c r="I404" s="38">
        <v>6964395</v>
      </c>
      <c r="J404" s="38">
        <v>55000</v>
      </c>
      <c r="K404" s="38">
        <v>55000</v>
      </c>
      <c r="L404" s="38">
        <v>0</v>
      </c>
      <c r="M404" s="38">
        <v>0</v>
      </c>
      <c r="N404" s="38">
        <v>0</v>
      </c>
      <c r="O404" s="38">
        <v>0</v>
      </c>
      <c r="P404" s="38">
        <v>6940150</v>
      </c>
      <c r="Q404" s="38">
        <v>7019395</v>
      </c>
      <c r="R404" s="39">
        <v>1.1400000000000001</v>
      </c>
      <c r="S404" s="38">
        <v>814571</v>
      </c>
      <c r="T404" s="38">
        <v>856373</v>
      </c>
      <c r="U404" s="38">
        <v>7054618</v>
      </c>
      <c r="V404" s="38">
        <v>7052580</v>
      </c>
      <c r="W404" s="38">
        <v>6070579</v>
      </c>
      <c r="X404" s="38">
        <v>6108022</v>
      </c>
      <c r="Y404" s="38">
        <v>984039</v>
      </c>
      <c r="Z404" s="38">
        <v>944558</v>
      </c>
      <c r="AA404" s="38">
        <v>1309</v>
      </c>
      <c r="AB404" s="38">
        <v>1284</v>
      </c>
      <c r="AC404" s="39">
        <v>-1.9100000000000001</v>
      </c>
      <c r="AD404" s="38">
        <v>4079841</v>
      </c>
      <c r="AE404" s="38">
        <v>4079841</v>
      </c>
      <c r="AF404" s="38">
        <v>728590</v>
      </c>
      <c r="AG404" s="38">
        <v>0</v>
      </c>
      <c r="AH404" s="38">
        <v>5837206</v>
      </c>
      <c r="AI404" s="38">
        <v>5837206</v>
      </c>
      <c r="AJ404" s="39">
        <v>19.55</v>
      </c>
      <c r="AK404" s="39">
        <v>19.11</v>
      </c>
    </row>
    <row r="405" spans="1:37" x14ac:dyDescent="0.3">
      <c r="A405" t="s">
        <v>833</v>
      </c>
      <c r="B405" t="s">
        <v>1828</v>
      </c>
      <c r="C405" s="37" t="s">
        <v>833</v>
      </c>
      <c r="D405" s="37" t="s">
        <v>832</v>
      </c>
      <c r="E405" s="38">
        <v>67357685</v>
      </c>
      <c r="F405" s="38">
        <v>68641061</v>
      </c>
      <c r="G405" s="39">
        <v>1.9100000000000001</v>
      </c>
      <c r="H405" s="38">
        <v>20142125</v>
      </c>
      <c r="I405" s="38">
        <v>20494612</v>
      </c>
      <c r="J405" s="38">
        <v>0</v>
      </c>
      <c r="K405" s="38">
        <v>0</v>
      </c>
      <c r="L405" s="38">
        <v>0</v>
      </c>
      <c r="M405" s="38">
        <v>0</v>
      </c>
      <c r="N405" s="38">
        <v>0</v>
      </c>
      <c r="O405" s="38">
        <v>0</v>
      </c>
      <c r="P405" s="38">
        <v>20142125</v>
      </c>
      <c r="Q405" s="38">
        <v>20494612</v>
      </c>
      <c r="R405" s="39">
        <v>1.75</v>
      </c>
      <c r="S405" s="38">
        <v>362140</v>
      </c>
      <c r="T405" s="38">
        <v>730217</v>
      </c>
      <c r="U405" s="38">
        <v>20219058</v>
      </c>
      <c r="V405" s="38">
        <v>20222210</v>
      </c>
      <c r="W405" s="38">
        <v>19779985</v>
      </c>
      <c r="X405" s="38">
        <v>19764395</v>
      </c>
      <c r="Y405" s="38">
        <v>439073</v>
      </c>
      <c r="Z405" s="38">
        <v>457815</v>
      </c>
      <c r="AA405" s="38">
        <v>3486</v>
      </c>
      <c r="AB405" s="38">
        <v>3500</v>
      </c>
      <c r="AC405" s="39">
        <v>0.4</v>
      </c>
      <c r="AD405" s="38">
        <v>7843516</v>
      </c>
      <c r="AE405" s="38">
        <v>7093516</v>
      </c>
      <c r="AF405" s="38">
        <v>2427875</v>
      </c>
      <c r="AG405" s="38">
        <v>1887875</v>
      </c>
      <c r="AH405" s="38">
        <v>1142968</v>
      </c>
      <c r="AI405" s="38">
        <v>492968</v>
      </c>
      <c r="AJ405" s="39">
        <v>1.7</v>
      </c>
      <c r="AK405" s="39">
        <v>0.72</v>
      </c>
    </row>
    <row r="406" spans="1:37" x14ac:dyDescent="0.3">
      <c r="A406" t="s">
        <v>835</v>
      </c>
      <c r="B406" t="s">
        <v>1829</v>
      </c>
      <c r="C406" s="37" t="s">
        <v>835</v>
      </c>
      <c r="D406" s="37" t="s">
        <v>834</v>
      </c>
      <c r="E406" s="38">
        <v>30092500</v>
      </c>
      <c r="F406" s="38">
        <v>30660000</v>
      </c>
      <c r="G406" s="39">
        <v>1.8900000000000001</v>
      </c>
      <c r="H406" s="38">
        <v>6531755</v>
      </c>
      <c r="I406" s="38">
        <v>6555922</v>
      </c>
      <c r="J406" s="38">
        <v>0</v>
      </c>
      <c r="K406" s="38">
        <v>0</v>
      </c>
      <c r="L406" s="38">
        <v>0</v>
      </c>
      <c r="M406" s="38">
        <v>0</v>
      </c>
      <c r="N406" s="38">
        <v>0</v>
      </c>
      <c r="O406" s="38">
        <v>0</v>
      </c>
      <c r="P406" s="38">
        <v>6531755</v>
      </c>
      <c r="Q406" s="38">
        <v>6555922</v>
      </c>
      <c r="R406" s="39">
        <v>0.37</v>
      </c>
      <c r="S406" s="38">
        <v>117206</v>
      </c>
      <c r="T406" s="38">
        <v>0</v>
      </c>
      <c r="U406" s="38">
        <v>6465909</v>
      </c>
      <c r="V406" s="38">
        <v>6555930</v>
      </c>
      <c r="W406" s="38">
        <v>6414549</v>
      </c>
      <c r="X406" s="38">
        <v>6555922</v>
      </c>
      <c r="Y406" s="38">
        <v>51360</v>
      </c>
      <c r="Z406" s="38">
        <v>8</v>
      </c>
      <c r="AA406" s="38">
        <v>1395</v>
      </c>
      <c r="AB406" s="38">
        <v>1395</v>
      </c>
      <c r="AC406" s="39">
        <v>0</v>
      </c>
      <c r="AD406" s="38">
        <v>6531724</v>
      </c>
      <c r="AE406" s="38">
        <v>7000000</v>
      </c>
      <c r="AF406" s="38">
        <v>1583070</v>
      </c>
      <c r="AG406" s="38">
        <v>1658805</v>
      </c>
      <c r="AH406" s="38">
        <v>2617387</v>
      </c>
      <c r="AI406" s="38">
        <v>1220000</v>
      </c>
      <c r="AJ406" s="39">
        <v>8.7000000000000011</v>
      </c>
      <c r="AK406" s="39">
        <v>3.98</v>
      </c>
    </row>
    <row r="407" spans="1:37" x14ac:dyDescent="0.3">
      <c r="A407" t="s">
        <v>831</v>
      </c>
      <c r="B407" t="s">
        <v>1830</v>
      </c>
      <c r="C407" s="37" t="s">
        <v>831</v>
      </c>
      <c r="D407" s="37" t="s">
        <v>830</v>
      </c>
      <c r="E407" s="38">
        <v>70167278</v>
      </c>
      <c r="F407" s="38">
        <v>72623196</v>
      </c>
      <c r="G407" s="39">
        <v>3.5</v>
      </c>
      <c r="H407" s="38">
        <v>26377182</v>
      </c>
      <c r="I407" s="38">
        <v>26989378</v>
      </c>
      <c r="J407" s="38">
        <v>0</v>
      </c>
      <c r="K407" s="38">
        <v>0</v>
      </c>
      <c r="L407" s="38">
        <v>0</v>
      </c>
      <c r="M407" s="38">
        <v>0</v>
      </c>
      <c r="N407" s="38">
        <v>0</v>
      </c>
      <c r="O407" s="38">
        <v>0</v>
      </c>
      <c r="P407" s="38">
        <v>26377182</v>
      </c>
      <c r="Q407" s="38">
        <v>26989378</v>
      </c>
      <c r="R407" s="39">
        <v>2.3199999999999998</v>
      </c>
      <c r="S407" s="38">
        <v>996776</v>
      </c>
      <c r="T407" s="38">
        <v>967020</v>
      </c>
      <c r="U407" s="38">
        <v>25477647</v>
      </c>
      <c r="V407" s="38">
        <v>26022358</v>
      </c>
      <c r="W407" s="38">
        <v>25380406</v>
      </c>
      <c r="X407" s="38">
        <v>26022358</v>
      </c>
      <c r="Y407" s="38">
        <v>97241</v>
      </c>
      <c r="Z407" s="38">
        <v>0</v>
      </c>
      <c r="AA407" s="38">
        <v>3928</v>
      </c>
      <c r="AB407" s="38">
        <v>3900</v>
      </c>
      <c r="AC407" s="39">
        <v>-0.71</v>
      </c>
      <c r="AD407" s="38">
        <v>2913815</v>
      </c>
      <c r="AE407" s="38">
        <v>2613815</v>
      </c>
      <c r="AF407" s="38">
        <v>1500000</v>
      </c>
      <c r="AG407" s="38">
        <v>1000000</v>
      </c>
      <c r="AH407" s="38">
        <v>2450335</v>
      </c>
      <c r="AI407" s="38">
        <v>1450335</v>
      </c>
      <c r="AJ407" s="39">
        <v>3.49</v>
      </c>
      <c r="AK407" s="39">
        <v>2</v>
      </c>
    </row>
    <row r="408" spans="1:37" x14ac:dyDescent="0.3">
      <c r="A408" t="s">
        <v>837</v>
      </c>
      <c r="B408" t="s">
        <v>1831</v>
      </c>
      <c r="C408" s="37" t="s">
        <v>837</v>
      </c>
      <c r="D408" s="37" t="s">
        <v>836</v>
      </c>
      <c r="E408" s="38">
        <v>52654122</v>
      </c>
      <c r="F408" s="38">
        <v>54152525</v>
      </c>
      <c r="G408" s="39">
        <v>2.85</v>
      </c>
      <c r="H408" s="38">
        <v>24842526</v>
      </c>
      <c r="I408" s="38">
        <v>25689366</v>
      </c>
      <c r="J408" s="38">
        <v>0</v>
      </c>
      <c r="K408" s="38">
        <v>0</v>
      </c>
      <c r="L408" s="38">
        <v>0</v>
      </c>
      <c r="M408" s="38">
        <v>0</v>
      </c>
      <c r="N408" s="38">
        <v>0</v>
      </c>
      <c r="O408" s="38">
        <v>0</v>
      </c>
      <c r="P408" s="38">
        <v>24842526</v>
      </c>
      <c r="Q408" s="38">
        <v>25689366</v>
      </c>
      <c r="R408" s="39">
        <v>3.41</v>
      </c>
      <c r="S408" s="38">
        <v>498132</v>
      </c>
      <c r="T408" s="38">
        <v>895054</v>
      </c>
      <c r="U408" s="38">
        <v>24344394</v>
      </c>
      <c r="V408" s="38">
        <v>24794312</v>
      </c>
      <c r="W408" s="38">
        <v>24344394</v>
      </c>
      <c r="X408" s="38">
        <v>24794312</v>
      </c>
      <c r="Y408" s="38">
        <v>0</v>
      </c>
      <c r="Z408" s="38">
        <v>0</v>
      </c>
      <c r="AA408" s="38">
        <v>2091</v>
      </c>
      <c r="AB408" s="38">
        <v>2088</v>
      </c>
      <c r="AC408" s="39">
        <v>-0.14000000000000001</v>
      </c>
      <c r="AD408" s="38">
        <v>28756381</v>
      </c>
      <c r="AE408" s="38">
        <v>26305644</v>
      </c>
      <c r="AF408" s="38">
        <v>3373881</v>
      </c>
      <c r="AG408" s="38">
        <v>2366147</v>
      </c>
      <c r="AH408" s="38">
        <v>2106165</v>
      </c>
      <c r="AI408" s="38">
        <v>2166101</v>
      </c>
      <c r="AJ408" s="39">
        <v>4</v>
      </c>
      <c r="AK408" s="39">
        <v>4</v>
      </c>
    </row>
    <row r="409" spans="1:37" x14ac:dyDescent="0.3">
      <c r="A409" t="s">
        <v>839</v>
      </c>
      <c r="B409" t="s">
        <v>1832</v>
      </c>
      <c r="C409" s="37" t="s">
        <v>839</v>
      </c>
      <c r="D409" s="37" t="s">
        <v>838</v>
      </c>
      <c r="E409" s="38">
        <v>79900000</v>
      </c>
      <c r="F409" s="38">
        <v>82847354</v>
      </c>
      <c r="G409" s="39">
        <v>3.69</v>
      </c>
      <c r="H409" s="38">
        <v>51018038</v>
      </c>
      <c r="I409" s="38">
        <v>28169825</v>
      </c>
      <c r="J409" s="38">
        <v>0</v>
      </c>
      <c r="K409" s="38">
        <v>0</v>
      </c>
      <c r="L409" s="38">
        <v>0</v>
      </c>
      <c r="M409" s="38">
        <v>0</v>
      </c>
      <c r="N409" s="38">
        <v>0</v>
      </c>
      <c r="O409" s="38">
        <v>0</v>
      </c>
      <c r="P409" s="38">
        <v>51018038</v>
      </c>
      <c r="Q409" s="38">
        <v>28169825</v>
      </c>
      <c r="R409" s="39">
        <v>-44.78</v>
      </c>
      <c r="S409" s="38">
        <v>3303803</v>
      </c>
      <c r="T409" s="38">
        <v>4830414</v>
      </c>
      <c r="U409" s="38">
        <v>47714235</v>
      </c>
      <c r="V409" s="38">
        <v>23339411</v>
      </c>
      <c r="W409" s="38">
        <v>47714235</v>
      </c>
      <c r="X409" s="38">
        <v>23339411</v>
      </c>
      <c r="Y409" s="38">
        <v>0</v>
      </c>
      <c r="Z409" s="38">
        <v>0</v>
      </c>
      <c r="AA409" s="38">
        <v>3817</v>
      </c>
      <c r="AB409" s="38">
        <v>3781</v>
      </c>
      <c r="AC409" s="39">
        <v>-0.94000000000000006</v>
      </c>
      <c r="AD409" s="38">
        <v>7959735</v>
      </c>
      <c r="AE409" s="38">
        <v>5023687</v>
      </c>
      <c r="AF409" s="38">
        <v>2675553</v>
      </c>
      <c r="AG409" s="38">
        <v>2936048</v>
      </c>
      <c r="AH409" s="38">
        <v>3196000</v>
      </c>
      <c r="AI409" s="38">
        <v>3313894</v>
      </c>
      <c r="AJ409" s="39">
        <v>4</v>
      </c>
      <c r="AK409" s="39">
        <v>4</v>
      </c>
    </row>
    <row r="410" spans="1:37" x14ac:dyDescent="0.3">
      <c r="A410" t="s">
        <v>843</v>
      </c>
      <c r="B410" t="s">
        <v>1833</v>
      </c>
      <c r="C410" s="37" t="s">
        <v>843</v>
      </c>
      <c r="D410" s="37" t="s">
        <v>842</v>
      </c>
      <c r="E410" s="38">
        <v>23620000</v>
      </c>
      <c r="F410" s="38">
        <v>24100000</v>
      </c>
      <c r="G410" s="39">
        <v>2.0300000000000002</v>
      </c>
      <c r="H410" s="38">
        <v>6399885</v>
      </c>
      <c r="I410" s="38">
        <v>6399144</v>
      </c>
      <c r="J410" s="38">
        <v>0</v>
      </c>
      <c r="K410" s="38">
        <v>0</v>
      </c>
      <c r="L410" s="38">
        <v>0</v>
      </c>
      <c r="M410" s="38">
        <v>0</v>
      </c>
      <c r="N410" s="38">
        <v>0</v>
      </c>
      <c r="O410" s="38">
        <v>0</v>
      </c>
      <c r="P410" s="38">
        <v>6399885</v>
      </c>
      <c r="Q410" s="38">
        <v>6399144</v>
      </c>
      <c r="R410" s="39">
        <v>-0.01</v>
      </c>
      <c r="S410" s="38">
        <v>370472</v>
      </c>
      <c r="T410" s="38">
        <v>329286</v>
      </c>
      <c r="U410" s="38">
        <v>6087535</v>
      </c>
      <c r="V410" s="38">
        <v>6069858</v>
      </c>
      <c r="W410" s="38">
        <v>6029413</v>
      </c>
      <c r="X410" s="38">
        <v>6069858</v>
      </c>
      <c r="Y410" s="38">
        <v>58122</v>
      </c>
      <c r="Z410" s="38">
        <v>0</v>
      </c>
      <c r="AA410" s="38">
        <v>1096</v>
      </c>
      <c r="AB410" s="38">
        <v>1087</v>
      </c>
      <c r="AC410" s="39">
        <v>-0.82000000000000006</v>
      </c>
      <c r="AD410" s="38">
        <v>2063601</v>
      </c>
      <c r="AE410" s="38">
        <v>1800000</v>
      </c>
      <c r="AF410" s="38">
        <v>1400293</v>
      </c>
      <c r="AG410" s="38">
        <v>1000000</v>
      </c>
      <c r="AH410" s="38">
        <v>1041013</v>
      </c>
      <c r="AI410" s="38">
        <v>900000</v>
      </c>
      <c r="AJ410" s="39">
        <v>4.41</v>
      </c>
      <c r="AK410" s="39">
        <v>3.73</v>
      </c>
    </row>
    <row r="411" spans="1:37" x14ac:dyDescent="0.3">
      <c r="A411" t="s">
        <v>845</v>
      </c>
      <c r="B411" t="s">
        <v>1834</v>
      </c>
      <c r="C411" s="37" t="s">
        <v>845</v>
      </c>
      <c r="D411" s="37" t="s">
        <v>844</v>
      </c>
      <c r="E411" s="38">
        <v>23142881</v>
      </c>
      <c r="F411" s="38">
        <v>23548922</v>
      </c>
      <c r="G411" s="39">
        <v>1.75</v>
      </c>
      <c r="H411" s="38">
        <v>6238273</v>
      </c>
      <c r="I411" s="38">
        <v>6294170</v>
      </c>
      <c r="J411" s="38">
        <v>0</v>
      </c>
      <c r="K411" s="38">
        <v>0</v>
      </c>
      <c r="L411" s="38">
        <v>0</v>
      </c>
      <c r="M411" s="38">
        <v>0</v>
      </c>
      <c r="N411" s="38">
        <v>0</v>
      </c>
      <c r="O411" s="38">
        <v>0</v>
      </c>
      <c r="P411" s="38">
        <v>6238273</v>
      </c>
      <c r="Q411" s="38">
        <v>6294170</v>
      </c>
      <c r="R411" s="39">
        <v>0.9</v>
      </c>
      <c r="S411" s="38">
        <v>173813</v>
      </c>
      <c r="T411" s="38">
        <v>82019</v>
      </c>
      <c r="U411" s="38">
        <v>6064460</v>
      </c>
      <c r="V411" s="38">
        <v>6212151</v>
      </c>
      <c r="W411" s="38">
        <v>6064460</v>
      </c>
      <c r="X411" s="38">
        <v>6212151</v>
      </c>
      <c r="Y411" s="38">
        <v>0</v>
      </c>
      <c r="Z411" s="38">
        <v>0</v>
      </c>
      <c r="AA411" s="38">
        <v>820</v>
      </c>
      <c r="AB411" s="38">
        <v>794</v>
      </c>
      <c r="AC411" s="39">
        <v>-3.17</v>
      </c>
      <c r="AD411" s="38">
        <v>7240406</v>
      </c>
      <c r="AE411" s="38">
        <v>5660000</v>
      </c>
      <c r="AF411" s="38">
        <v>1580414</v>
      </c>
      <c r="AG411" s="38">
        <v>1190000</v>
      </c>
      <c r="AH411" s="38">
        <v>865510</v>
      </c>
      <c r="AI411" s="38">
        <v>525000</v>
      </c>
      <c r="AJ411" s="39">
        <v>3.74</v>
      </c>
      <c r="AK411" s="39">
        <v>2.23</v>
      </c>
    </row>
    <row r="412" spans="1:37" x14ac:dyDescent="0.3">
      <c r="A412" t="s">
        <v>841</v>
      </c>
      <c r="B412" t="s">
        <v>1835</v>
      </c>
      <c r="C412" s="37" t="s">
        <v>841</v>
      </c>
      <c r="D412" s="37" t="s">
        <v>840</v>
      </c>
      <c r="E412" s="38">
        <v>42559049</v>
      </c>
      <c r="F412" s="38">
        <v>43747467</v>
      </c>
      <c r="G412" s="39">
        <v>2.79</v>
      </c>
      <c r="H412" s="38">
        <v>16751880</v>
      </c>
      <c r="I412" s="38">
        <v>16833964</v>
      </c>
      <c r="J412" s="38">
        <v>0</v>
      </c>
      <c r="K412" s="38">
        <v>0</v>
      </c>
      <c r="L412" s="38">
        <v>0</v>
      </c>
      <c r="M412" s="38">
        <v>0</v>
      </c>
      <c r="N412" s="38">
        <v>0</v>
      </c>
      <c r="O412" s="38">
        <v>0</v>
      </c>
      <c r="P412" s="38">
        <v>16751880</v>
      </c>
      <c r="Q412" s="38">
        <v>16833964</v>
      </c>
      <c r="R412" s="39">
        <v>0.49</v>
      </c>
      <c r="S412" s="38">
        <v>534022</v>
      </c>
      <c r="T412" s="38">
        <v>374180</v>
      </c>
      <c r="U412" s="38">
        <v>16259805</v>
      </c>
      <c r="V412" s="38">
        <v>16572921</v>
      </c>
      <c r="W412" s="38">
        <v>16217858</v>
      </c>
      <c r="X412" s="38">
        <v>16459784</v>
      </c>
      <c r="Y412" s="38">
        <v>41947</v>
      </c>
      <c r="Z412" s="38">
        <v>113137</v>
      </c>
      <c r="AA412" s="38">
        <v>1850</v>
      </c>
      <c r="AB412" s="38">
        <v>1839</v>
      </c>
      <c r="AC412" s="39">
        <v>-0.59</v>
      </c>
      <c r="AD412" s="38">
        <v>4564358</v>
      </c>
      <c r="AE412" s="38">
        <v>4865460</v>
      </c>
      <c r="AF412" s="38">
        <v>150000</v>
      </c>
      <c r="AG412" s="38">
        <v>0</v>
      </c>
      <c r="AH412" s="38">
        <v>2102154</v>
      </c>
      <c r="AI412" s="38">
        <v>2102154</v>
      </c>
      <c r="AJ412" s="39">
        <v>4.9400000000000004</v>
      </c>
      <c r="AK412" s="39">
        <v>4.8100000000000005</v>
      </c>
    </row>
    <row r="413" spans="1:37" x14ac:dyDescent="0.3">
      <c r="A413" t="s">
        <v>854</v>
      </c>
      <c r="B413" t="s">
        <v>1836</v>
      </c>
      <c r="C413" s="37" t="s">
        <v>854</v>
      </c>
      <c r="D413" s="37" t="s">
        <v>853</v>
      </c>
      <c r="E413" s="38">
        <v>8858730</v>
      </c>
      <c r="F413" s="38">
        <v>8995610</v>
      </c>
      <c r="G413" s="39">
        <v>1.55</v>
      </c>
      <c r="H413" s="38">
        <v>2318615</v>
      </c>
      <c r="I413" s="38">
        <v>2318615</v>
      </c>
      <c r="J413" s="38">
        <v>0</v>
      </c>
      <c r="K413" s="38">
        <v>0</v>
      </c>
      <c r="L413" s="38">
        <v>0</v>
      </c>
      <c r="M413" s="38">
        <v>0</v>
      </c>
      <c r="N413" s="38">
        <v>0</v>
      </c>
      <c r="O413" s="38">
        <v>0</v>
      </c>
      <c r="P413" s="38">
        <v>2318615</v>
      </c>
      <c r="Q413" s="38">
        <v>2318615</v>
      </c>
      <c r="R413" s="39">
        <v>0</v>
      </c>
      <c r="S413" s="38">
        <v>0</v>
      </c>
      <c r="T413" s="38">
        <v>0</v>
      </c>
      <c r="U413" s="38">
        <v>2342815</v>
      </c>
      <c r="V413" s="38">
        <v>2387445</v>
      </c>
      <c r="W413" s="38">
        <v>2318615</v>
      </c>
      <c r="X413" s="38">
        <v>2318615</v>
      </c>
      <c r="Y413" s="38">
        <v>24200</v>
      </c>
      <c r="Z413" s="38">
        <v>68830</v>
      </c>
      <c r="AA413" s="38">
        <v>405</v>
      </c>
      <c r="AB413" s="38">
        <v>400</v>
      </c>
      <c r="AC413" s="39">
        <v>-1.23</v>
      </c>
      <c r="AD413" s="38">
        <v>2235336</v>
      </c>
      <c r="AE413" s="38">
        <v>2227355</v>
      </c>
      <c r="AF413" s="38">
        <v>324568</v>
      </c>
      <c r="AG413" s="38">
        <v>315000</v>
      </c>
      <c r="AH413" s="38">
        <v>331314</v>
      </c>
      <c r="AI413" s="38">
        <v>348863</v>
      </c>
      <c r="AJ413" s="39">
        <v>3.74</v>
      </c>
      <c r="AK413" s="39">
        <v>3.88</v>
      </c>
    </row>
    <row r="414" spans="1:37" x14ac:dyDescent="0.3">
      <c r="A414" t="s">
        <v>852</v>
      </c>
      <c r="B414" t="s">
        <v>1837</v>
      </c>
      <c r="C414" s="37" t="s">
        <v>852</v>
      </c>
      <c r="D414" s="37" t="s">
        <v>851</v>
      </c>
      <c r="E414" s="38">
        <v>9912805</v>
      </c>
      <c r="F414" s="38">
        <v>10171760</v>
      </c>
      <c r="G414" s="39">
        <v>2.61</v>
      </c>
      <c r="H414" s="38">
        <v>2477675</v>
      </c>
      <c r="I414" s="38">
        <v>2512805</v>
      </c>
      <c r="J414" s="38">
        <v>0</v>
      </c>
      <c r="K414" s="38">
        <v>0</v>
      </c>
      <c r="L414" s="38">
        <v>0</v>
      </c>
      <c r="M414" s="38">
        <v>0</v>
      </c>
      <c r="N414" s="38">
        <v>0</v>
      </c>
      <c r="O414" s="38">
        <v>0</v>
      </c>
      <c r="P414" s="38">
        <v>2477675</v>
      </c>
      <c r="Q414" s="38">
        <v>2512805</v>
      </c>
      <c r="R414" s="39">
        <v>1.42</v>
      </c>
      <c r="S414" s="38">
        <v>169037</v>
      </c>
      <c r="T414" s="38">
        <v>148894</v>
      </c>
      <c r="U414" s="38">
        <v>2363914</v>
      </c>
      <c r="V414" s="38">
        <v>2363914</v>
      </c>
      <c r="W414" s="38">
        <v>2308638</v>
      </c>
      <c r="X414" s="38">
        <v>2363911</v>
      </c>
      <c r="Y414" s="38">
        <v>55276</v>
      </c>
      <c r="Z414" s="38">
        <v>3</v>
      </c>
      <c r="AA414" s="38">
        <v>429</v>
      </c>
      <c r="AB414" s="38">
        <v>425</v>
      </c>
      <c r="AC414" s="39">
        <v>-0.93</v>
      </c>
      <c r="AD414" s="38">
        <v>1010371</v>
      </c>
      <c r="AE414" s="38">
        <v>980000</v>
      </c>
      <c r="AF414" s="38">
        <v>141136</v>
      </c>
      <c r="AG414" s="38">
        <v>175880</v>
      </c>
      <c r="AH414" s="38">
        <v>369735</v>
      </c>
      <c r="AI414" s="38">
        <v>360000</v>
      </c>
      <c r="AJ414" s="39">
        <v>3.73</v>
      </c>
      <c r="AK414" s="39">
        <v>3.54</v>
      </c>
    </row>
    <row r="415" spans="1:37" x14ac:dyDescent="0.3">
      <c r="A415" t="s">
        <v>856</v>
      </c>
      <c r="B415" t="s">
        <v>1838</v>
      </c>
      <c r="C415" s="37" t="s">
        <v>856</v>
      </c>
      <c r="D415" s="37" t="s">
        <v>855</v>
      </c>
      <c r="E415" s="38">
        <v>9054787</v>
      </c>
      <c r="F415" s="38">
        <v>9283513</v>
      </c>
      <c r="G415" s="39">
        <v>2.5300000000000002</v>
      </c>
      <c r="H415" s="38">
        <v>2532619</v>
      </c>
      <c r="I415" s="38">
        <v>2602519</v>
      </c>
      <c r="J415" s="38">
        <v>0</v>
      </c>
      <c r="K415" s="38">
        <v>0</v>
      </c>
      <c r="L415" s="38">
        <v>0</v>
      </c>
      <c r="M415" s="38">
        <v>0</v>
      </c>
      <c r="N415" s="38">
        <v>0</v>
      </c>
      <c r="O415" s="38">
        <v>0</v>
      </c>
      <c r="P415" s="38">
        <v>2532619</v>
      </c>
      <c r="Q415" s="38">
        <v>2602519</v>
      </c>
      <c r="R415" s="39">
        <v>2.7600000000000002</v>
      </c>
      <c r="S415" s="38">
        <v>133541</v>
      </c>
      <c r="T415" s="38">
        <v>155386</v>
      </c>
      <c r="U415" s="38">
        <v>2399144</v>
      </c>
      <c r="V415" s="38">
        <v>2447208</v>
      </c>
      <c r="W415" s="38">
        <v>2399078</v>
      </c>
      <c r="X415" s="38">
        <v>2447133</v>
      </c>
      <c r="Y415" s="38">
        <v>66</v>
      </c>
      <c r="Z415" s="38">
        <v>75</v>
      </c>
      <c r="AA415" s="38">
        <v>348</v>
      </c>
      <c r="AB415" s="38">
        <v>350</v>
      </c>
      <c r="AC415" s="39">
        <v>0.57000000000000006</v>
      </c>
      <c r="AD415" s="38">
        <v>2638191</v>
      </c>
      <c r="AE415" s="38">
        <v>2475041</v>
      </c>
      <c r="AF415" s="38">
        <v>360000</v>
      </c>
      <c r="AG415" s="38">
        <v>375000</v>
      </c>
      <c r="AH415" s="38">
        <v>362191</v>
      </c>
      <c r="AI415" s="38">
        <v>371341</v>
      </c>
      <c r="AJ415" s="39">
        <v>4</v>
      </c>
      <c r="AK415" s="39">
        <v>4</v>
      </c>
    </row>
    <row r="416" spans="1:37" x14ac:dyDescent="0.3">
      <c r="A416" t="s">
        <v>868</v>
      </c>
      <c r="B416" t="s">
        <v>1839</v>
      </c>
      <c r="C416" s="37" t="s">
        <v>868</v>
      </c>
      <c r="D416" s="37" t="s">
        <v>867</v>
      </c>
      <c r="E416" s="38">
        <v>8053014</v>
      </c>
      <c r="F416" s="38">
        <v>8141946</v>
      </c>
      <c r="G416" s="39">
        <v>1.1000000000000001</v>
      </c>
      <c r="H416" s="38">
        <v>3014197</v>
      </c>
      <c r="I416" s="38">
        <v>3048109</v>
      </c>
      <c r="J416" s="38">
        <v>0</v>
      </c>
      <c r="K416" s="38">
        <v>0</v>
      </c>
      <c r="L416" s="38">
        <v>0</v>
      </c>
      <c r="M416" s="38">
        <v>0</v>
      </c>
      <c r="N416" s="38">
        <v>0</v>
      </c>
      <c r="O416" s="38">
        <v>0</v>
      </c>
      <c r="P416" s="38">
        <v>3014197</v>
      </c>
      <c r="Q416" s="38">
        <v>3048109</v>
      </c>
      <c r="R416" s="39">
        <v>1.1300000000000001</v>
      </c>
      <c r="S416" s="38">
        <v>55747</v>
      </c>
      <c r="T416" s="38">
        <v>27949</v>
      </c>
      <c r="U416" s="38">
        <v>3014197</v>
      </c>
      <c r="V416" s="38">
        <v>3048109</v>
      </c>
      <c r="W416" s="38">
        <v>2958450</v>
      </c>
      <c r="X416" s="38">
        <v>3020160</v>
      </c>
      <c r="Y416" s="38">
        <v>55747</v>
      </c>
      <c r="Z416" s="38">
        <v>27949</v>
      </c>
      <c r="AA416" s="38">
        <v>359</v>
      </c>
      <c r="AB416" s="38">
        <v>367</v>
      </c>
      <c r="AC416" s="39">
        <v>2.23</v>
      </c>
      <c r="AD416" s="38">
        <v>556291</v>
      </c>
      <c r="AE416" s="38">
        <v>546291</v>
      </c>
      <c r="AF416" s="38">
        <v>269512</v>
      </c>
      <c r="AG416" s="38">
        <v>167788</v>
      </c>
      <c r="AH416" s="38">
        <v>322120</v>
      </c>
      <c r="AI416" s="38">
        <v>325677</v>
      </c>
      <c r="AJ416" s="39">
        <v>4</v>
      </c>
      <c r="AK416" s="39">
        <v>4</v>
      </c>
    </row>
    <row r="417" spans="1:37" x14ac:dyDescent="0.3">
      <c r="A417" t="s">
        <v>858</v>
      </c>
      <c r="B417" t="s">
        <v>1840</v>
      </c>
      <c r="C417" s="37" t="s">
        <v>858</v>
      </c>
      <c r="D417" s="37" t="s">
        <v>857</v>
      </c>
      <c r="E417" s="38">
        <v>9969277</v>
      </c>
      <c r="F417" s="38">
        <v>10093952</v>
      </c>
      <c r="G417" s="39">
        <v>1.25</v>
      </c>
      <c r="H417" s="38">
        <v>3906399</v>
      </c>
      <c r="I417" s="38">
        <v>3990214</v>
      </c>
      <c r="J417" s="38">
        <v>0</v>
      </c>
      <c r="K417" s="38">
        <v>0</v>
      </c>
      <c r="L417" s="38">
        <v>0</v>
      </c>
      <c r="M417" s="38">
        <v>0</v>
      </c>
      <c r="N417" s="38">
        <v>0</v>
      </c>
      <c r="O417" s="38">
        <v>0</v>
      </c>
      <c r="P417" s="38">
        <v>3906399</v>
      </c>
      <c r="Q417" s="38">
        <v>3990214</v>
      </c>
      <c r="R417" s="39">
        <v>2.15</v>
      </c>
      <c r="S417" s="38">
        <v>133127</v>
      </c>
      <c r="T417" s="38">
        <v>131014</v>
      </c>
      <c r="U417" s="38">
        <v>3773274</v>
      </c>
      <c r="V417" s="38">
        <v>3859200</v>
      </c>
      <c r="W417" s="38">
        <v>3773272</v>
      </c>
      <c r="X417" s="38">
        <v>3859200</v>
      </c>
      <c r="Y417" s="38">
        <v>2</v>
      </c>
      <c r="Z417" s="38">
        <v>0</v>
      </c>
      <c r="AA417" s="38">
        <v>423</v>
      </c>
      <c r="AB417" s="38">
        <v>418</v>
      </c>
      <c r="AC417" s="39">
        <v>-1.18</v>
      </c>
      <c r="AD417" s="38">
        <v>858709</v>
      </c>
      <c r="AE417" s="38">
        <v>1257526</v>
      </c>
      <c r="AF417" s="38">
        <v>703250</v>
      </c>
      <c r="AG417" s="38">
        <v>681641</v>
      </c>
      <c r="AH417" s="38">
        <v>741319</v>
      </c>
      <c r="AI417" s="38">
        <v>403758</v>
      </c>
      <c r="AJ417" s="39">
        <v>7.44</v>
      </c>
      <c r="AK417" s="39">
        <v>4</v>
      </c>
    </row>
    <row r="418" spans="1:37" x14ac:dyDescent="0.3">
      <c r="A418" t="s">
        <v>860</v>
      </c>
      <c r="B418" t="s">
        <v>1841</v>
      </c>
      <c r="C418" s="37" t="s">
        <v>860</v>
      </c>
      <c r="D418" s="37" t="s">
        <v>859</v>
      </c>
      <c r="E418" s="38">
        <v>9471394</v>
      </c>
      <c r="F418" s="38">
        <v>9486945</v>
      </c>
      <c r="G418" s="39">
        <v>0.16</v>
      </c>
      <c r="H418" s="38">
        <v>2920494</v>
      </c>
      <c r="I418" s="38">
        <v>2890892</v>
      </c>
      <c r="J418" s="38">
        <v>0</v>
      </c>
      <c r="K418" s="38">
        <v>0</v>
      </c>
      <c r="L418" s="38">
        <v>0</v>
      </c>
      <c r="M418" s="38">
        <v>0</v>
      </c>
      <c r="N418" s="38">
        <v>0</v>
      </c>
      <c r="O418" s="38">
        <v>0</v>
      </c>
      <c r="P418" s="38">
        <v>2920494</v>
      </c>
      <c r="Q418" s="38">
        <v>2890892</v>
      </c>
      <c r="R418" s="39">
        <v>-1.01</v>
      </c>
      <c r="S418" s="38">
        <v>305207</v>
      </c>
      <c r="T418" s="38">
        <v>215399</v>
      </c>
      <c r="U418" s="38">
        <v>2615287</v>
      </c>
      <c r="V418" s="38">
        <v>2680804</v>
      </c>
      <c r="W418" s="38">
        <v>2615287</v>
      </c>
      <c r="X418" s="38">
        <v>2675493</v>
      </c>
      <c r="Y418" s="38">
        <v>0</v>
      </c>
      <c r="Z418" s="38">
        <v>5311</v>
      </c>
      <c r="AA418" s="38">
        <v>399</v>
      </c>
      <c r="AB418" s="38">
        <v>399</v>
      </c>
      <c r="AC418" s="39">
        <v>0</v>
      </c>
      <c r="AD418" s="38">
        <v>159757</v>
      </c>
      <c r="AE418" s="38">
        <v>1644473</v>
      </c>
      <c r="AF418" s="38">
        <v>220000</v>
      </c>
      <c r="AG418" s="38">
        <v>132755</v>
      </c>
      <c r="AH418" s="38">
        <v>366324</v>
      </c>
      <c r="AI418" s="38">
        <v>326008</v>
      </c>
      <c r="AJ418" s="39">
        <v>3.87</v>
      </c>
      <c r="AK418" s="39">
        <v>3.44</v>
      </c>
    </row>
    <row r="419" spans="1:37" x14ac:dyDescent="0.3">
      <c r="A419" t="s">
        <v>862</v>
      </c>
      <c r="B419" t="s">
        <v>1842</v>
      </c>
      <c r="C419" s="37" t="s">
        <v>862</v>
      </c>
      <c r="D419" s="37" t="s">
        <v>861</v>
      </c>
      <c r="E419" s="38">
        <v>35349977</v>
      </c>
      <c r="F419" s="38">
        <v>36948839</v>
      </c>
      <c r="G419" s="39">
        <v>4.5200000000000005</v>
      </c>
      <c r="H419" s="38">
        <v>19887922</v>
      </c>
      <c r="I419" s="38">
        <v>20189411</v>
      </c>
      <c r="J419" s="38">
        <v>0</v>
      </c>
      <c r="K419" s="38">
        <v>0</v>
      </c>
      <c r="L419" s="38">
        <v>0</v>
      </c>
      <c r="M419" s="38">
        <v>0</v>
      </c>
      <c r="N419" s="38">
        <v>0</v>
      </c>
      <c r="O419" s="38">
        <v>0</v>
      </c>
      <c r="P419" s="38">
        <v>19887922</v>
      </c>
      <c r="Q419" s="38">
        <v>20189411</v>
      </c>
      <c r="R419" s="39">
        <v>1.52</v>
      </c>
      <c r="S419" s="38">
        <v>621100</v>
      </c>
      <c r="T419" s="38">
        <v>646197</v>
      </c>
      <c r="U419" s="38">
        <v>19266822</v>
      </c>
      <c r="V419" s="38">
        <v>19543308</v>
      </c>
      <c r="W419" s="38">
        <v>19266822</v>
      </c>
      <c r="X419" s="38">
        <v>19543214</v>
      </c>
      <c r="Y419" s="38">
        <v>0</v>
      </c>
      <c r="Z419" s="38">
        <v>94</v>
      </c>
      <c r="AA419" s="38">
        <v>1743</v>
      </c>
      <c r="AB419" s="38">
        <v>1704</v>
      </c>
      <c r="AC419" s="39">
        <v>-2.2400000000000002</v>
      </c>
      <c r="AD419" s="38">
        <v>698254</v>
      </c>
      <c r="AE419" s="38">
        <v>759900</v>
      </c>
      <c r="AF419" s="38">
        <v>175465</v>
      </c>
      <c r="AG419" s="38">
        <v>879680</v>
      </c>
      <c r="AH419" s="38">
        <v>1355450</v>
      </c>
      <c r="AI419" s="38">
        <v>1477954</v>
      </c>
      <c r="AJ419" s="39">
        <v>3.83</v>
      </c>
      <c r="AK419" s="39">
        <v>4</v>
      </c>
    </row>
    <row r="420" spans="1:37" x14ac:dyDescent="0.3">
      <c r="A420" t="s">
        <v>864</v>
      </c>
      <c r="B420" t="s">
        <v>1843</v>
      </c>
      <c r="C420" s="37" t="s">
        <v>864</v>
      </c>
      <c r="D420" s="37" t="s">
        <v>863</v>
      </c>
      <c r="E420" s="38">
        <v>22139335</v>
      </c>
      <c r="F420" s="38">
        <v>22114446</v>
      </c>
      <c r="G420" s="39">
        <v>-0.11</v>
      </c>
      <c r="H420" s="38">
        <v>6968746</v>
      </c>
      <c r="I420" s="38">
        <v>7101132</v>
      </c>
      <c r="J420" s="38">
        <v>0</v>
      </c>
      <c r="K420" s="38">
        <v>0</v>
      </c>
      <c r="L420" s="38">
        <v>0</v>
      </c>
      <c r="M420" s="38">
        <v>0</v>
      </c>
      <c r="N420" s="38">
        <v>0</v>
      </c>
      <c r="O420" s="38">
        <v>0</v>
      </c>
      <c r="P420" s="38">
        <v>6968746</v>
      </c>
      <c r="Q420" s="38">
        <v>7101132</v>
      </c>
      <c r="R420" s="39">
        <v>1.9000000000000001</v>
      </c>
      <c r="S420" s="38">
        <v>653800</v>
      </c>
      <c r="T420" s="38">
        <v>407275</v>
      </c>
      <c r="U420" s="38">
        <v>6365946</v>
      </c>
      <c r="V420" s="38">
        <v>6436692</v>
      </c>
      <c r="W420" s="38">
        <v>6314946</v>
      </c>
      <c r="X420" s="38">
        <v>6693857</v>
      </c>
      <c r="Y420" s="38">
        <v>51000</v>
      </c>
      <c r="Z420" s="38">
        <v>-257165</v>
      </c>
      <c r="AA420" s="38">
        <v>940</v>
      </c>
      <c r="AB420" s="38">
        <v>911</v>
      </c>
      <c r="AC420" s="39">
        <v>-3.09</v>
      </c>
      <c r="AD420" s="38">
        <v>240332</v>
      </c>
      <c r="AE420" s="38">
        <v>221548</v>
      </c>
      <c r="AF420" s="38">
        <v>1053494</v>
      </c>
      <c r="AG420" s="38">
        <v>50000</v>
      </c>
      <c r="AH420" s="38">
        <v>280727</v>
      </c>
      <c r="AI420" s="38">
        <v>300000</v>
      </c>
      <c r="AJ420" s="39">
        <v>1.27</v>
      </c>
      <c r="AK420" s="39">
        <v>1.36</v>
      </c>
    </row>
    <row r="421" spans="1:37" x14ac:dyDescent="0.3">
      <c r="A421" t="s">
        <v>850</v>
      </c>
      <c r="B421" t="s">
        <v>1844</v>
      </c>
      <c r="C421" s="37" t="s">
        <v>850</v>
      </c>
      <c r="D421" s="37" t="s">
        <v>849</v>
      </c>
      <c r="E421" s="38">
        <v>17755706</v>
      </c>
      <c r="F421" s="38">
        <v>17871526</v>
      </c>
      <c r="G421" s="39">
        <v>0.65</v>
      </c>
      <c r="H421" s="38">
        <v>11104043</v>
      </c>
      <c r="I421" s="38">
        <v>11326124</v>
      </c>
      <c r="J421" s="38">
        <v>0</v>
      </c>
      <c r="K421" s="38">
        <v>0</v>
      </c>
      <c r="L421" s="38">
        <v>0</v>
      </c>
      <c r="M421" s="38">
        <v>0</v>
      </c>
      <c r="N421" s="38">
        <v>0</v>
      </c>
      <c r="O421" s="38">
        <v>0</v>
      </c>
      <c r="P421" s="38">
        <v>11104043</v>
      </c>
      <c r="Q421" s="38">
        <v>11326124</v>
      </c>
      <c r="R421" s="39">
        <v>2</v>
      </c>
      <c r="S421" s="38">
        <v>359400</v>
      </c>
      <c r="T421" s="38">
        <v>493331</v>
      </c>
      <c r="U421" s="38">
        <v>10744649</v>
      </c>
      <c r="V421" s="38">
        <v>10888804</v>
      </c>
      <c r="W421" s="38">
        <v>10744643</v>
      </c>
      <c r="X421" s="38">
        <v>10832793</v>
      </c>
      <c r="Y421" s="38">
        <v>6</v>
      </c>
      <c r="Z421" s="38">
        <v>56011</v>
      </c>
      <c r="AA421" s="38">
        <v>902</v>
      </c>
      <c r="AB421" s="38">
        <v>876</v>
      </c>
      <c r="AC421" s="39">
        <v>-2.88</v>
      </c>
      <c r="AD421" s="38">
        <v>751745</v>
      </c>
      <c r="AE421" s="38">
        <v>751745</v>
      </c>
      <c r="AF421" s="38">
        <v>930000</v>
      </c>
      <c r="AG421" s="38">
        <v>800000</v>
      </c>
      <c r="AH421" s="38">
        <v>652960</v>
      </c>
      <c r="AI421" s="38">
        <v>714861</v>
      </c>
      <c r="AJ421" s="39">
        <v>3.68</v>
      </c>
      <c r="AK421" s="39">
        <v>4</v>
      </c>
    </row>
    <row r="422" spans="1:37" x14ac:dyDescent="0.3">
      <c r="A422" t="s">
        <v>866</v>
      </c>
      <c r="B422" t="s">
        <v>1845</v>
      </c>
      <c r="C422" s="37" t="s">
        <v>866</v>
      </c>
      <c r="D422" s="37" t="s">
        <v>865</v>
      </c>
      <c r="E422" s="38">
        <v>12041057</v>
      </c>
      <c r="F422" s="38">
        <v>11923206</v>
      </c>
      <c r="G422" s="39">
        <v>-0.98</v>
      </c>
      <c r="H422" s="38">
        <v>3515778</v>
      </c>
      <c r="I422" s="38">
        <v>3302777</v>
      </c>
      <c r="J422" s="38">
        <v>0</v>
      </c>
      <c r="K422" s="38">
        <v>0</v>
      </c>
      <c r="L422" s="38">
        <v>0</v>
      </c>
      <c r="M422" s="38">
        <v>0</v>
      </c>
      <c r="N422" s="38">
        <v>0</v>
      </c>
      <c r="O422" s="38">
        <v>0</v>
      </c>
      <c r="P422" s="38">
        <v>3515778</v>
      </c>
      <c r="Q422" s="38">
        <v>3302777</v>
      </c>
      <c r="R422" s="39">
        <v>-6.0600000000000005</v>
      </c>
      <c r="S422" s="38">
        <v>269600</v>
      </c>
      <c r="T422" s="38">
        <v>0</v>
      </c>
      <c r="U422" s="38">
        <v>3246178</v>
      </c>
      <c r="V422" s="38">
        <v>3302777</v>
      </c>
      <c r="W422" s="38">
        <v>3246178</v>
      </c>
      <c r="X422" s="38">
        <v>3302777</v>
      </c>
      <c r="Y422" s="38">
        <v>0</v>
      </c>
      <c r="Z422" s="38">
        <v>0</v>
      </c>
      <c r="AA422" s="38">
        <v>520</v>
      </c>
      <c r="AB422" s="38">
        <v>503</v>
      </c>
      <c r="AC422" s="39">
        <v>-3.27</v>
      </c>
      <c r="AD422" s="38">
        <v>3095530</v>
      </c>
      <c r="AE422" s="38">
        <v>3000000</v>
      </c>
      <c r="AF422" s="38">
        <v>800000</v>
      </c>
      <c r="AG422" s="38">
        <v>800000</v>
      </c>
      <c r="AH422" s="38">
        <v>528233</v>
      </c>
      <c r="AI422" s="38">
        <v>476928</v>
      </c>
      <c r="AJ422" s="39">
        <v>4.3899999999999997</v>
      </c>
      <c r="AK422" s="39">
        <v>4</v>
      </c>
    </row>
    <row r="423" spans="1:37" x14ac:dyDescent="0.3">
      <c r="A423" t="s">
        <v>848</v>
      </c>
      <c r="B423" t="s">
        <v>1846</v>
      </c>
      <c r="C423" s="37" t="s">
        <v>848</v>
      </c>
      <c r="D423" s="37" t="s">
        <v>847</v>
      </c>
      <c r="E423" s="38">
        <v>13026239</v>
      </c>
      <c r="F423" s="38">
        <v>12928017</v>
      </c>
      <c r="G423" s="39">
        <v>-0.75</v>
      </c>
      <c r="H423" s="38">
        <v>4951595</v>
      </c>
      <c r="I423" s="38">
        <v>5067267</v>
      </c>
      <c r="J423" s="38">
        <v>0</v>
      </c>
      <c r="K423" s="38">
        <v>0</v>
      </c>
      <c r="L423" s="38">
        <v>0</v>
      </c>
      <c r="M423" s="38">
        <v>0</v>
      </c>
      <c r="N423" s="38">
        <v>0</v>
      </c>
      <c r="O423" s="38">
        <v>0</v>
      </c>
      <c r="P423" s="38">
        <v>4951595</v>
      </c>
      <c r="Q423" s="38">
        <v>5067267</v>
      </c>
      <c r="R423" s="39">
        <v>2.34</v>
      </c>
      <c r="S423" s="38">
        <v>49479</v>
      </c>
      <c r="T423" s="38">
        <v>102235</v>
      </c>
      <c r="U423" s="38">
        <v>4902116</v>
      </c>
      <c r="V423" s="38">
        <v>4970843</v>
      </c>
      <c r="W423" s="38">
        <v>4902116</v>
      </c>
      <c r="X423" s="38">
        <v>4965032</v>
      </c>
      <c r="Y423" s="38">
        <v>0</v>
      </c>
      <c r="Z423" s="38">
        <v>5811</v>
      </c>
      <c r="AA423" s="38">
        <v>475</v>
      </c>
      <c r="AB423" s="38">
        <v>475</v>
      </c>
      <c r="AC423" s="39">
        <v>0</v>
      </c>
      <c r="AD423" s="38">
        <v>1030369</v>
      </c>
      <c r="AE423" s="38">
        <v>1035369</v>
      </c>
      <c r="AF423" s="38">
        <v>694268</v>
      </c>
      <c r="AG423" s="38">
        <v>695000</v>
      </c>
      <c r="AH423" s="38">
        <v>416687</v>
      </c>
      <c r="AI423" s="38">
        <v>490000</v>
      </c>
      <c r="AJ423" s="39">
        <v>3.2</v>
      </c>
      <c r="AK423" s="39">
        <v>3.79</v>
      </c>
    </row>
    <row r="424" spans="1:37" x14ac:dyDescent="0.3">
      <c r="A424" t="s">
        <v>870</v>
      </c>
      <c r="B424" t="s">
        <v>1847</v>
      </c>
      <c r="C424" s="37" t="s">
        <v>870</v>
      </c>
      <c r="D424" s="37" t="s">
        <v>869</v>
      </c>
      <c r="E424" s="38">
        <v>10843433</v>
      </c>
      <c r="F424" s="38">
        <v>10909004</v>
      </c>
      <c r="G424" s="39">
        <v>0.6</v>
      </c>
      <c r="H424" s="38">
        <v>3133316</v>
      </c>
      <c r="I424" s="38">
        <v>3169056</v>
      </c>
      <c r="J424" s="38">
        <v>0</v>
      </c>
      <c r="K424" s="38">
        <v>0</v>
      </c>
      <c r="L424" s="38">
        <v>0</v>
      </c>
      <c r="M424" s="38">
        <v>0</v>
      </c>
      <c r="N424" s="38">
        <v>0</v>
      </c>
      <c r="O424" s="38">
        <v>0</v>
      </c>
      <c r="P424" s="38">
        <v>3133316</v>
      </c>
      <c r="Q424" s="38">
        <v>3169056</v>
      </c>
      <c r="R424" s="39">
        <v>1.1400000000000001</v>
      </c>
      <c r="S424" s="38">
        <v>413810</v>
      </c>
      <c r="T424" s="38">
        <v>405494</v>
      </c>
      <c r="U424" s="38">
        <v>2719506</v>
      </c>
      <c r="V424" s="38">
        <v>2763562</v>
      </c>
      <c r="W424" s="38">
        <v>2719506</v>
      </c>
      <c r="X424" s="38">
        <v>2763562</v>
      </c>
      <c r="Y424" s="38">
        <v>0</v>
      </c>
      <c r="Z424" s="38">
        <v>0</v>
      </c>
      <c r="AA424" s="38">
        <v>368</v>
      </c>
      <c r="AB424" s="38">
        <v>358</v>
      </c>
      <c r="AC424" s="39">
        <v>-2.72</v>
      </c>
      <c r="AD424" s="38">
        <v>1189104</v>
      </c>
      <c r="AE424" s="38">
        <v>1014342</v>
      </c>
      <c r="AF424" s="38">
        <v>900000</v>
      </c>
      <c r="AG424" s="38">
        <v>1025000</v>
      </c>
      <c r="AH424" s="38">
        <v>1637526</v>
      </c>
      <c r="AI424" s="38">
        <v>1239022</v>
      </c>
      <c r="AJ424" s="39">
        <v>15.1</v>
      </c>
      <c r="AK424" s="39">
        <v>11.36</v>
      </c>
    </row>
    <row r="425" spans="1:37" x14ac:dyDescent="0.3">
      <c r="A425" t="s">
        <v>881</v>
      </c>
      <c r="B425" t="s">
        <v>1848</v>
      </c>
      <c r="C425" s="37" t="s">
        <v>881</v>
      </c>
      <c r="D425" s="37" t="s">
        <v>880</v>
      </c>
      <c r="E425" s="38">
        <v>117763226</v>
      </c>
      <c r="F425" s="38">
        <v>119998767</v>
      </c>
      <c r="G425" s="39">
        <v>1.9000000000000001</v>
      </c>
      <c r="H425" s="38">
        <v>83276749</v>
      </c>
      <c r="I425" s="38">
        <v>84101189</v>
      </c>
      <c r="J425" s="38">
        <v>0</v>
      </c>
      <c r="K425" s="38">
        <v>0</v>
      </c>
      <c r="L425" s="38">
        <v>0</v>
      </c>
      <c r="M425" s="38">
        <v>0</v>
      </c>
      <c r="N425" s="38">
        <v>0</v>
      </c>
      <c r="O425" s="38">
        <v>0</v>
      </c>
      <c r="P425" s="38">
        <v>83276749</v>
      </c>
      <c r="Q425" s="38">
        <v>84101189</v>
      </c>
      <c r="R425" s="39">
        <v>0.99</v>
      </c>
      <c r="S425" s="38">
        <v>2290509</v>
      </c>
      <c r="T425" s="38">
        <v>2858736</v>
      </c>
      <c r="U425" s="38">
        <v>81944201</v>
      </c>
      <c r="V425" s="38">
        <v>82518244</v>
      </c>
      <c r="W425" s="38">
        <v>80986240</v>
      </c>
      <c r="X425" s="38">
        <v>81242453</v>
      </c>
      <c r="Y425" s="38">
        <v>957961</v>
      </c>
      <c r="Z425" s="38">
        <v>1275791</v>
      </c>
      <c r="AA425" s="38">
        <v>4665</v>
      </c>
      <c r="AB425" s="38">
        <v>4504</v>
      </c>
      <c r="AC425" s="39">
        <v>-3.45</v>
      </c>
      <c r="AD425" s="38">
        <v>5976508</v>
      </c>
      <c r="AE425" s="38">
        <v>5976508</v>
      </c>
      <c r="AF425" s="38">
        <v>2889732</v>
      </c>
      <c r="AG425" s="38">
        <v>2094945</v>
      </c>
      <c r="AH425" s="38">
        <v>3869494</v>
      </c>
      <c r="AI425" s="38">
        <v>4094887</v>
      </c>
      <c r="AJ425" s="39">
        <v>3.29</v>
      </c>
      <c r="AK425" s="39">
        <v>3.41</v>
      </c>
    </row>
    <row r="426" spans="1:37" x14ac:dyDescent="0.3">
      <c r="A426" t="s">
        <v>875</v>
      </c>
      <c r="B426" t="s">
        <v>1849</v>
      </c>
      <c r="C426" s="37" t="s">
        <v>875</v>
      </c>
      <c r="D426" s="37" t="s">
        <v>874</v>
      </c>
      <c r="E426" s="38">
        <v>116352340</v>
      </c>
      <c r="F426" s="38">
        <v>119052258</v>
      </c>
      <c r="G426" s="39">
        <v>2.3199999999999998</v>
      </c>
      <c r="H426" s="38">
        <v>88371871</v>
      </c>
      <c r="I426" s="38">
        <v>90242289</v>
      </c>
      <c r="J426" s="38">
        <v>0</v>
      </c>
      <c r="K426" s="38">
        <v>0</v>
      </c>
      <c r="L426" s="38">
        <v>0</v>
      </c>
      <c r="M426" s="38">
        <v>0</v>
      </c>
      <c r="N426" s="38">
        <v>0</v>
      </c>
      <c r="O426" s="38">
        <v>0</v>
      </c>
      <c r="P426" s="38">
        <v>88371871</v>
      </c>
      <c r="Q426" s="38">
        <v>90242289</v>
      </c>
      <c r="R426" s="39">
        <v>2.12</v>
      </c>
      <c r="S426" s="38">
        <v>1391063</v>
      </c>
      <c r="T426" s="38">
        <v>1700869</v>
      </c>
      <c r="U426" s="38">
        <v>86987236</v>
      </c>
      <c r="V426" s="38">
        <v>88641420</v>
      </c>
      <c r="W426" s="38">
        <v>86980808</v>
      </c>
      <c r="X426" s="38">
        <v>88541420</v>
      </c>
      <c r="Y426" s="38">
        <v>6428</v>
      </c>
      <c r="Z426" s="38">
        <v>100000</v>
      </c>
      <c r="AA426" s="38">
        <v>4223</v>
      </c>
      <c r="AB426" s="38">
        <v>4223</v>
      </c>
      <c r="AC426" s="39">
        <v>0</v>
      </c>
      <c r="AD426" s="38">
        <v>4927981</v>
      </c>
      <c r="AE426" s="38">
        <v>3123929</v>
      </c>
      <c r="AF426" s="38">
        <v>2525500</v>
      </c>
      <c r="AG426" s="38">
        <v>2250000</v>
      </c>
      <c r="AH426" s="38">
        <v>4654094</v>
      </c>
      <c r="AI426" s="38">
        <v>4762090</v>
      </c>
      <c r="AJ426" s="39">
        <v>4</v>
      </c>
      <c r="AK426" s="39">
        <v>4</v>
      </c>
    </row>
    <row r="427" spans="1:37" x14ac:dyDescent="0.3">
      <c r="A427" t="s">
        <v>879</v>
      </c>
      <c r="B427" t="s">
        <v>1850</v>
      </c>
      <c r="C427" s="37" t="s">
        <v>879</v>
      </c>
      <c r="D427" s="37" t="s">
        <v>878</v>
      </c>
      <c r="E427" s="38">
        <v>22405488</v>
      </c>
      <c r="F427" s="38">
        <v>22879325</v>
      </c>
      <c r="G427" s="39">
        <v>2.11</v>
      </c>
      <c r="H427" s="38">
        <v>18036911</v>
      </c>
      <c r="I427" s="38">
        <v>18527313</v>
      </c>
      <c r="J427" s="38">
        <v>0</v>
      </c>
      <c r="K427" s="38">
        <v>73150</v>
      </c>
      <c r="L427" s="38">
        <v>0</v>
      </c>
      <c r="M427" s="38">
        <v>0</v>
      </c>
      <c r="N427" s="38">
        <v>0</v>
      </c>
      <c r="O427" s="38">
        <v>115252</v>
      </c>
      <c r="P427" s="38">
        <v>18036911</v>
      </c>
      <c r="Q427" s="38">
        <v>18485211</v>
      </c>
      <c r="R427" s="39">
        <v>2.4900000000000002</v>
      </c>
      <c r="S427" s="38">
        <v>637432</v>
      </c>
      <c r="T427" s="38">
        <v>721324</v>
      </c>
      <c r="U427" s="38">
        <v>17399479</v>
      </c>
      <c r="V427" s="38">
        <v>17805989</v>
      </c>
      <c r="W427" s="38">
        <v>17399479</v>
      </c>
      <c r="X427" s="38">
        <v>17805989</v>
      </c>
      <c r="Y427" s="38">
        <v>0</v>
      </c>
      <c r="Z427" s="38">
        <v>0</v>
      </c>
      <c r="AA427" s="38">
        <v>875</v>
      </c>
      <c r="AB427" s="38">
        <v>853</v>
      </c>
      <c r="AC427" s="39">
        <v>-2.5100000000000002</v>
      </c>
      <c r="AD427" s="38">
        <v>553767</v>
      </c>
      <c r="AE427" s="38">
        <v>503767</v>
      </c>
      <c r="AF427" s="38">
        <v>725149</v>
      </c>
      <c r="AG427" s="38">
        <v>680149</v>
      </c>
      <c r="AH427" s="38">
        <v>892898</v>
      </c>
      <c r="AI427" s="38">
        <v>915173</v>
      </c>
      <c r="AJ427" s="39">
        <v>3.99</v>
      </c>
      <c r="AK427" s="39">
        <v>4</v>
      </c>
    </row>
    <row r="428" spans="1:37" x14ac:dyDescent="0.3">
      <c r="A428" t="s">
        <v>877</v>
      </c>
      <c r="B428" t="s">
        <v>1851</v>
      </c>
      <c r="C428" s="37" t="s">
        <v>877</v>
      </c>
      <c r="D428" s="37" t="s">
        <v>876</v>
      </c>
      <c r="E428" s="38">
        <v>10051660</v>
      </c>
      <c r="F428" s="38">
        <v>10201153</v>
      </c>
      <c r="G428" s="39">
        <v>1.49</v>
      </c>
      <c r="H428" s="38">
        <v>8542556</v>
      </c>
      <c r="I428" s="38">
        <v>8715639</v>
      </c>
      <c r="J428" s="38">
        <v>0</v>
      </c>
      <c r="K428" s="38">
        <v>0</v>
      </c>
      <c r="L428" s="38">
        <v>0</v>
      </c>
      <c r="M428" s="38">
        <v>0</v>
      </c>
      <c r="N428" s="38">
        <v>0</v>
      </c>
      <c r="O428" s="38">
        <v>0</v>
      </c>
      <c r="P428" s="38">
        <v>8542556</v>
      </c>
      <c r="Q428" s="38">
        <v>8715639</v>
      </c>
      <c r="R428" s="39">
        <v>2.0300000000000002</v>
      </c>
      <c r="S428" s="38">
        <v>548770</v>
      </c>
      <c r="T428" s="38">
        <v>536390</v>
      </c>
      <c r="U428" s="38">
        <v>7993792</v>
      </c>
      <c r="V428" s="38">
        <v>8180580</v>
      </c>
      <c r="W428" s="38">
        <v>7993786</v>
      </c>
      <c r="X428" s="38">
        <v>8179249</v>
      </c>
      <c r="Y428" s="38">
        <v>6</v>
      </c>
      <c r="Z428" s="38">
        <v>1331</v>
      </c>
      <c r="AA428" s="38">
        <v>324</v>
      </c>
      <c r="AB428" s="38">
        <v>324</v>
      </c>
      <c r="AC428" s="39">
        <v>0</v>
      </c>
      <c r="AD428" s="38">
        <v>1954362</v>
      </c>
      <c r="AE428" s="38">
        <v>1900000</v>
      </c>
      <c r="AF428" s="38">
        <v>911878</v>
      </c>
      <c r="AG428" s="38">
        <v>900000</v>
      </c>
      <c r="AH428" s="38">
        <v>395252</v>
      </c>
      <c r="AI428" s="38">
        <v>408046</v>
      </c>
      <c r="AJ428" s="39">
        <v>3.93</v>
      </c>
      <c r="AK428" s="39">
        <v>4</v>
      </c>
    </row>
    <row r="429" spans="1:37" x14ac:dyDescent="0.3">
      <c r="A429" t="s">
        <v>883</v>
      </c>
      <c r="B429" t="s">
        <v>1852</v>
      </c>
      <c r="C429" s="37" t="s">
        <v>883</v>
      </c>
      <c r="D429" s="37" t="s">
        <v>882</v>
      </c>
      <c r="E429" s="38">
        <v>48155147</v>
      </c>
      <c r="F429" s="38">
        <v>47975919</v>
      </c>
      <c r="G429" s="39">
        <v>-0.37</v>
      </c>
      <c r="H429" s="38">
        <v>36125964</v>
      </c>
      <c r="I429" s="38">
        <v>35944964</v>
      </c>
      <c r="J429" s="38">
        <v>0</v>
      </c>
      <c r="K429" s="38">
        <v>0</v>
      </c>
      <c r="L429" s="38">
        <v>0</v>
      </c>
      <c r="M429" s="38">
        <v>0</v>
      </c>
      <c r="N429" s="38">
        <v>0</v>
      </c>
      <c r="O429" s="38">
        <v>0</v>
      </c>
      <c r="P429" s="38">
        <v>36125964</v>
      </c>
      <c r="Q429" s="38">
        <v>35944964</v>
      </c>
      <c r="R429" s="39">
        <v>-0.5</v>
      </c>
      <c r="S429" s="38">
        <v>1353787</v>
      </c>
      <c r="T429" s="38">
        <v>1010465</v>
      </c>
      <c r="U429" s="38">
        <v>36162507</v>
      </c>
      <c r="V429" s="38">
        <v>36345951</v>
      </c>
      <c r="W429" s="38">
        <v>34772177</v>
      </c>
      <c r="X429" s="38">
        <v>34934499</v>
      </c>
      <c r="Y429" s="38">
        <v>1390330</v>
      </c>
      <c r="Z429" s="38">
        <v>1411452</v>
      </c>
      <c r="AA429" s="38">
        <v>1734</v>
      </c>
      <c r="AB429" s="38">
        <v>1718</v>
      </c>
      <c r="AC429" s="39">
        <v>-0.92</v>
      </c>
      <c r="AD429" s="38">
        <v>3716080</v>
      </c>
      <c r="AE429" s="38">
        <v>3725000</v>
      </c>
      <c r="AF429" s="38">
        <v>1179068</v>
      </c>
      <c r="AG429" s="38">
        <v>994632</v>
      </c>
      <c r="AH429" s="38">
        <v>1926204</v>
      </c>
      <c r="AI429" s="38">
        <v>1919037</v>
      </c>
      <c r="AJ429" s="39">
        <v>4</v>
      </c>
      <c r="AK429" s="39">
        <v>4</v>
      </c>
    </row>
    <row r="430" spans="1:37" x14ac:dyDescent="0.3">
      <c r="A430" t="s">
        <v>873</v>
      </c>
      <c r="B430" t="s">
        <v>1853</v>
      </c>
      <c r="C430" s="37" t="s">
        <v>873</v>
      </c>
      <c r="D430" s="37" t="s">
        <v>872</v>
      </c>
      <c r="E430" s="38">
        <v>87877891</v>
      </c>
      <c r="F430" s="38">
        <v>89947796</v>
      </c>
      <c r="G430" s="39">
        <v>2.36</v>
      </c>
      <c r="H430" s="38">
        <v>68215605</v>
      </c>
      <c r="I430" s="38">
        <v>69702103</v>
      </c>
      <c r="J430" s="38">
        <v>0</v>
      </c>
      <c r="K430" s="38">
        <v>0</v>
      </c>
      <c r="L430" s="38">
        <v>0</v>
      </c>
      <c r="M430" s="38">
        <v>0</v>
      </c>
      <c r="N430" s="38">
        <v>0</v>
      </c>
      <c r="O430" s="38">
        <v>0</v>
      </c>
      <c r="P430" s="38">
        <v>68215605</v>
      </c>
      <c r="Q430" s="38">
        <v>69702103</v>
      </c>
      <c r="R430" s="39">
        <v>2.1800000000000002</v>
      </c>
      <c r="S430" s="38">
        <v>1666814</v>
      </c>
      <c r="T430" s="38">
        <v>1795905</v>
      </c>
      <c r="U430" s="38">
        <v>66573791</v>
      </c>
      <c r="V430" s="38">
        <v>67906198</v>
      </c>
      <c r="W430" s="38">
        <v>66548791</v>
      </c>
      <c r="X430" s="38">
        <v>67906198</v>
      </c>
      <c r="Y430" s="38">
        <v>25000</v>
      </c>
      <c r="Z430" s="38">
        <v>0</v>
      </c>
      <c r="AA430" s="38">
        <v>3284</v>
      </c>
      <c r="AB430" s="38">
        <v>3200</v>
      </c>
      <c r="AC430" s="39">
        <v>-2.56</v>
      </c>
      <c r="AD430" s="38">
        <v>3720633</v>
      </c>
      <c r="AE430" s="38">
        <v>2846340</v>
      </c>
      <c r="AF430" s="38">
        <v>3089592</v>
      </c>
      <c r="AG430" s="38">
        <v>2681080</v>
      </c>
      <c r="AH430" s="38">
        <v>3515106</v>
      </c>
      <c r="AI430" s="38">
        <v>3597911</v>
      </c>
      <c r="AJ430" s="39">
        <v>4</v>
      </c>
      <c r="AK430" s="39">
        <v>4</v>
      </c>
    </row>
    <row r="431" spans="1:37" x14ac:dyDescent="0.3">
      <c r="A431" t="s">
        <v>888</v>
      </c>
      <c r="B431" t="s">
        <v>1854</v>
      </c>
      <c r="C431" s="37" t="s">
        <v>888</v>
      </c>
      <c r="D431" s="37" t="s">
        <v>887</v>
      </c>
      <c r="E431" s="38">
        <v>18188653</v>
      </c>
      <c r="F431" s="38">
        <v>19099991</v>
      </c>
      <c r="G431" s="39">
        <v>5.01</v>
      </c>
      <c r="H431" s="38">
        <v>8810940</v>
      </c>
      <c r="I431" s="38">
        <v>8890232</v>
      </c>
      <c r="J431" s="38">
        <v>0</v>
      </c>
      <c r="K431" s="38">
        <v>0</v>
      </c>
      <c r="L431" s="38">
        <v>0</v>
      </c>
      <c r="M431" s="38">
        <v>0</v>
      </c>
      <c r="N431" s="38">
        <v>0</v>
      </c>
      <c r="O431" s="38">
        <v>0</v>
      </c>
      <c r="P431" s="38">
        <v>8810940</v>
      </c>
      <c r="Q431" s="38">
        <v>8890232</v>
      </c>
      <c r="R431" s="39">
        <v>0.9</v>
      </c>
      <c r="S431" s="38">
        <v>72460</v>
      </c>
      <c r="T431" s="38">
        <v>0</v>
      </c>
      <c r="U431" s="38">
        <v>8782635</v>
      </c>
      <c r="V431" s="38">
        <v>8901533</v>
      </c>
      <c r="W431" s="38">
        <v>8738480</v>
      </c>
      <c r="X431" s="38">
        <v>8890232</v>
      </c>
      <c r="Y431" s="38">
        <v>44155</v>
      </c>
      <c r="Z431" s="38">
        <v>11301</v>
      </c>
      <c r="AA431" s="38">
        <v>772</v>
      </c>
      <c r="AB431" s="38">
        <v>791</v>
      </c>
      <c r="AC431" s="39">
        <v>2.46</v>
      </c>
      <c r="AD431" s="38">
        <v>2067886</v>
      </c>
      <c r="AE431" s="38">
        <v>2048722</v>
      </c>
      <c r="AF431" s="38">
        <v>573806</v>
      </c>
      <c r="AG431" s="38">
        <v>573806</v>
      </c>
      <c r="AH431" s="38">
        <v>833037</v>
      </c>
      <c r="AI431" s="38">
        <v>764450</v>
      </c>
      <c r="AJ431" s="39">
        <v>4.58</v>
      </c>
      <c r="AK431" s="39">
        <v>4</v>
      </c>
    </row>
    <row r="432" spans="1:37" x14ac:dyDescent="0.3">
      <c r="A432" t="s">
        <v>890</v>
      </c>
      <c r="B432" t="s">
        <v>1855</v>
      </c>
      <c r="C432" s="37" t="s">
        <v>890</v>
      </c>
      <c r="D432" s="37" t="s">
        <v>889</v>
      </c>
      <c r="E432" s="38">
        <v>21730716</v>
      </c>
      <c r="F432" s="38">
        <v>22425975</v>
      </c>
      <c r="G432" s="39">
        <v>3.2</v>
      </c>
      <c r="H432" s="38">
        <v>11777730</v>
      </c>
      <c r="I432" s="38">
        <v>12008066</v>
      </c>
      <c r="J432" s="38">
        <v>0</v>
      </c>
      <c r="K432" s="38">
        <v>0</v>
      </c>
      <c r="L432" s="38">
        <v>0</v>
      </c>
      <c r="M432" s="38">
        <v>0</v>
      </c>
      <c r="N432" s="38">
        <v>0</v>
      </c>
      <c r="O432" s="38">
        <v>0</v>
      </c>
      <c r="P432" s="38">
        <v>11777730</v>
      </c>
      <c r="Q432" s="38">
        <v>12008066</v>
      </c>
      <c r="R432" s="39">
        <v>1.96</v>
      </c>
      <c r="S432" s="38">
        <v>0</v>
      </c>
      <c r="T432" s="38">
        <v>0</v>
      </c>
      <c r="U432" s="38">
        <v>11783757</v>
      </c>
      <c r="V432" s="38">
        <v>12008068</v>
      </c>
      <c r="W432" s="38">
        <v>11777730</v>
      </c>
      <c r="X432" s="38">
        <v>12008066</v>
      </c>
      <c r="Y432" s="38">
        <v>6027</v>
      </c>
      <c r="Z432" s="38">
        <v>2</v>
      </c>
      <c r="AA432" s="38">
        <v>1198</v>
      </c>
      <c r="AB432" s="38">
        <v>1173</v>
      </c>
      <c r="AC432" s="39">
        <v>-2.09</v>
      </c>
      <c r="AD432" s="38">
        <v>2450796</v>
      </c>
      <c r="AE432" s="38">
        <v>2707949</v>
      </c>
      <c r="AF432" s="38">
        <v>650000</v>
      </c>
      <c r="AG432" s="38">
        <v>650000</v>
      </c>
      <c r="AH432" s="38">
        <v>869228</v>
      </c>
      <c r="AI432" s="38">
        <v>897039</v>
      </c>
      <c r="AJ432" s="39">
        <v>4</v>
      </c>
      <c r="AK432" s="39">
        <v>4</v>
      </c>
    </row>
    <row r="433" spans="1:37" x14ac:dyDescent="0.3">
      <c r="A433" t="s">
        <v>892</v>
      </c>
      <c r="B433" t="s">
        <v>1856</v>
      </c>
      <c r="C433" s="37" t="s">
        <v>892</v>
      </c>
      <c r="D433" s="37" t="s">
        <v>891</v>
      </c>
      <c r="E433" s="38">
        <v>87863409</v>
      </c>
      <c r="F433" s="38">
        <v>88181329</v>
      </c>
      <c r="G433" s="39">
        <v>0.36</v>
      </c>
      <c r="H433" s="38">
        <v>50827256</v>
      </c>
      <c r="I433" s="38">
        <v>50827256</v>
      </c>
      <c r="J433" s="38">
        <v>0</v>
      </c>
      <c r="K433" s="38">
        <v>0</v>
      </c>
      <c r="L433" s="38">
        <v>0</v>
      </c>
      <c r="M433" s="38">
        <v>0</v>
      </c>
      <c r="N433" s="38">
        <v>0</v>
      </c>
      <c r="O433" s="38">
        <v>0</v>
      </c>
      <c r="P433" s="38">
        <v>50827256</v>
      </c>
      <c r="Q433" s="38">
        <v>50827256</v>
      </c>
      <c r="R433" s="39">
        <v>0</v>
      </c>
      <c r="S433" s="38">
        <v>1188806</v>
      </c>
      <c r="T433" s="38">
        <v>0</v>
      </c>
      <c r="U433" s="38">
        <v>49659183</v>
      </c>
      <c r="V433" s="38">
        <v>50865415</v>
      </c>
      <c r="W433" s="38">
        <v>49638450</v>
      </c>
      <c r="X433" s="38">
        <v>50827256</v>
      </c>
      <c r="Y433" s="38">
        <v>20733</v>
      </c>
      <c r="Z433" s="38">
        <v>38159</v>
      </c>
      <c r="AA433" s="38">
        <v>4087</v>
      </c>
      <c r="AB433" s="38">
        <v>4009</v>
      </c>
      <c r="AC433" s="39">
        <v>-1.9100000000000001</v>
      </c>
      <c r="AD433" s="38">
        <v>12330936</v>
      </c>
      <c r="AE433" s="38">
        <v>11032608</v>
      </c>
      <c r="AF433" s="38">
        <v>6000488</v>
      </c>
      <c r="AG433" s="38">
        <v>3700488</v>
      </c>
      <c r="AH433" s="38">
        <v>3464983</v>
      </c>
      <c r="AI433" s="38">
        <v>3250965</v>
      </c>
      <c r="AJ433" s="39">
        <v>3.94</v>
      </c>
      <c r="AK433" s="39">
        <v>3.69</v>
      </c>
    </row>
    <row r="434" spans="1:37" x14ac:dyDescent="0.3">
      <c r="A434" t="s">
        <v>896</v>
      </c>
      <c r="B434" t="s">
        <v>1857</v>
      </c>
      <c r="C434" s="37" t="s">
        <v>896</v>
      </c>
      <c r="D434" s="37" t="s">
        <v>895</v>
      </c>
      <c r="E434" s="38">
        <v>22487085</v>
      </c>
      <c r="F434" s="38">
        <v>23145413</v>
      </c>
      <c r="G434" s="39">
        <v>2.93</v>
      </c>
      <c r="H434" s="38">
        <v>9284277</v>
      </c>
      <c r="I434" s="38">
        <v>9470390</v>
      </c>
      <c r="J434" s="38">
        <v>0</v>
      </c>
      <c r="K434" s="38">
        <v>0</v>
      </c>
      <c r="L434" s="38">
        <v>0</v>
      </c>
      <c r="M434" s="38">
        <v>0</v>
      </c>
      <c r="N434" s="38">
        <v>0</v>
      </c>
      <c r="O434" s="38">
        <v>0</v>
      </c>
      <c r="P434" s="38">
        <v>9284277</v>
      </c>
      <c r="Q434" s="38">
        <v>9470390</v>
      </c>
      <c r="R434" s="39">
        <v>2</v>
      </c>
      <c r="S434" s="38">
        <v>275760</v>
      </c>
      <c r="T434" s="38">
        <v>362983</v>
      </c>
      <c r="U434" s="38">
        <v>9009066</v>
      </c>
      <c r="V434" s="38">
        <v>9154455</v>
      </c>
      <c r="W434" s="38">
        <v>9008517</v>
      </c>
      <c r="X434" s="38">
        <v>9107407</v>
      </c>
      <c r="Y434" s="38">
        <v>549</v>
      </c>
      <c r="Z434" s="38">
        <v>47048</v>
      </c>
      <c r="AA434" s="38">
        <v>1128</v>
      </c>
      <c r="AB434" s="38">
        <v>1157</v>
      </c>
      <c r="AC434" s="39">
        <v>2.57</v>
      </c>
      <c r="AD434" s="38">
        <v>2062637</v>
      </c>
      <c r="AE434" s="38">
        <v>1850000</v>
      </c>
      <c r="AF434" s="38">
        <v>2082406</v>
      </c>
      <c r="AG434" s="38">
        <v>2000000</v>
      </c>
      <c r="AH434" s="38">
        <v>750000</v>
      </c>
      <c r="AI434" s="38">
        <v>700000</v>
      </c>
      <c r="AJ434" s="39">
        <v>3.34</v>
      </c>
      <c r="AK434" s="39">
        <v>3.02</v>
      </c>
    </row>
    <row r="435" spans="1:37" x14ac:dyDescent="0.3">
      <c r="A435" t="s">
        <v>898</v>
      </c>
      <c r="B435" t="s">
        <v>1858</v>
      </c>
      <c r="C435" s="37" t="s">
        <v>898</v>
      </c>
      <c r="D435" s="37" t="s">
        <v>897</v>
      </c>
      <c r="E435" s="38">
        <v>41141040</v>
      </c>
      <c r="F435" s="38">
        <v>43550151</v>
      </c>
      <c r="G435" s="39">
        <v>5.86</v>
      </c>
      <c r="H435" s="38">
        <v>14485049</v>
      </c>
      <c r="I435" s="38">
        <v>14803730</v>
      </c>
      <c r="J435" s="38">
        <v>0</v>
      </c>
      <c r="K435" s="38">
        <v>0</v>
      </c>
      <c r="L435" s="38">
        <v>0</v>
      </c>
      <c r="M435" s="38">
        <v>0</v>
      </c>
      <c r="N435" s="38">
        <v>0</v>
      </c>
      <c r="O435" s="38">
        <v>0</v>
      </c>
      <c r="P435" s="38">
        <v>14485049</v>
      </c>
      <c r="Q435" s="38">
        <v>14803730</v>
      </c>
      <c r="R435" s="39">
        <v>2.2000000000000002</v>
      </c>
      <c r="S435" s="38">
        <v>757754</v>
      </c>
      <c r="T435" s="38">
        <v>881376</v>
      </c>
      <c r="U435" s="38">
        <v>13727295</v>
      </c>
      <c r="V435" s="38">
        <v>14024261</v>
      </c>
      <c r="W435" s="38">
        <v>13727295</v>
      </c>
      <c r="X435" s="38">
        <v>13922354</v>
      </c>
      <c r="Y435" s="38">
        <v>0</v>
      </c>
      <c r="Z435" s="38">
        <v>101907</v>
      </c>
      <c r="AA435" s="38">
        <v>2364</v>
      </c>
      <c r="AB435" s="38">
        <v>2340</v>
      </c>
      <c r="AC435" s="39">
        <v>-1.02</v>
      </c>
      <c r="AD435" s="38">
        <v>5488725</v>
      </c>
      <c r="AE435" s="38">
        <v>5000000</v>
      </c>
      <c r="AF435" s="38">
        <v>1440000</v>
      </c>
      <c r="AG435" s="38">
        <v>1440000</v>
      </c>
      <c r="AH435" s="38">
        <v>1336651</v>
      </c>
      <c r="AI435" s="38">
        <v>1742006</v>
      </c>
      <c r="AJ435" s="39">
        <v>3.25</v>
      </c>
      <c r="AK435" s="39">
        <v>4</v>
      </c>
    </row>
    <row r="436" spans="1:37" x14ac:dyDescent="0.3">
      <c r="A436" t="s">
        <v>906</v>
      </c>
      <c r="B436" t="s">
        <v>1859</v>
      </c>
      <c r="C436" s="37" t="s">
        <v>906</v>
      </c>
      <c r="D436" s="37" t="s">
        <v>905</v>
      </c>
      <c r="E436" s="38">
        <v>8505104</v>
      </c>
      <c r="F436" s="38">
        <v>8863296</v>
      </c>
      <c r="G436" s="39">
        <v>4.21</v>
      </c>
      <c r="H436" s="38">
        <v>4935336</v>
      </c>
      <c r="I436" s="38">
        <v>5029833</v>
      </c>
      <c r="J436" s="38">
        <v>0</v>
      </c>
      <c r="K436" s="38">
        <v>0</v>
      </c>
      <c r="L436" s="38">
        <v>0</v>
      </c>
      <c r="M436" s="38">
        <v>0</v>
      </c>
      <c r="N436" s="38">
        <v>0</v>
      </c>
      <c r="O436" s="38">
        <v>0</v>
      </c>
      <c r="P436" s="38">
        <v>4935336</v>
      </c>
      <c r="Q436" s="38">
        <v>5029833</v>
      </c>
      <c r="R436" s="39">
        <v>1.9100000000000001</v>
      </c>
      <c r="S436" s="38">
        <v>0</v>
      </c>
      <c r="T436" s="38">
        <v>0</v>
      </c>
      <c r="U436" s="38">
        <v>5003041</v>
      </c>
      <c r="V436" s="38">
        <v>5097538</v>
      </c>
      <c r="W436" s="38">
        <v>4935336</v>
      </c>
      <c r="X436" s="38">
        <v>5029833</v>
      </c>
      <c r="Y436" s="38">
        <v>67705</v>
      </c>
      <c r="Z436" s="38">
        <v>67705</v>
      </c>
      <c r="AA436" s="38">
        <v>321</v>
      </c>
      <c r="AB436" s="38">
        <v>330</v>
      </c>
      <c r="AC436" s="39">
        <v>2.8000000000000003</v>
      </c>
      <c r="AD436" s="38">
        <v>2630486</v>
      </c>
      <c r="AE436" s="38">
        <v>1281238</v>
      </c>
      <c r="AF436" s="38">
        <v>156000</v>
      </c>
      <c r="AG436" s="38">
        <v>156000</v>
      </c>
      <c r="AH436" s="38">
        <v>340204</v>
      </c>
      <c r="AI436" s="38">
        <v>354532</v>
      </c>
      <c r="AJ436" s="39">
        <v>4</v>
      </c>
      <c r="AK436" s="39">
        <v>4</v>
      </c>
    </row>
    <row r="437" spans="1:37" x14ac:dyDescent="0.3">
      <c r="A437" t="s">
        <v>900</v>
      </c>
      <c r="B437" t="s">
        <v>1860</v>
      </c>
      <c r="C437" s="37" t="s">
        <v>900</v>
      </c>
      <c r="D437" s="37" t="s">
        <v>899</v>
      </c>
      <c r="E437" s="38">
        <v>22624700</v>
      </c>
      <c r="F437" s="38">
        <v>22868600</v>
      </c>
      <c r="G437" s="39">
        <v>1.08</v>
      </c>
      <c r="H437" s="38">
        <v>7476678</v>
      </c>
      <c r="I437" s="38">
        <v>7476678</v>
      </c>
      <c r="J437" s="38">
        <v>0</v>
      </c>
      <c r="K437" s="38">
        <v>0</v>
      </c>
      <c r="L437" s="38">
        <v>0</v>
      </c>
      <c r="M437" s="38">
        <v>0</v>
      </c>
      <c r="N437" s="38">
        <v>0</v>
      </c>
      <c r="O437" s="38">
        <v>0</v>
      </c>
      <c r="P437" s="38">
        <v>7476678</v>
      </c>
      <c r="Q437" s="38">
        <v>7476678</v>
      </c>
      <c r="R437" s="39">
        <v>0</v>
      </c>
      <c r="S437" s="38">
        <v>2701365</v>
      </c>
      <c r="T437" s="38">
        <v>2669106</v>
      </c>
      <c r="U437" s="38">
        <v>4780153</v>
      </c>
      <c r="V437" s="38">
        <v>4823628</v>
      </c>
      <c r="W437" s="38">
        <v>4775313</v>
      </c>
      <c r="X437" s="38">
        <v>4807572</v>
      </c>
      <c r="Y437" s="38">
        <v>4840</v>
      </c>
      <c r="Z437" s="38">
        <v>16056</v>
      </c>
      <c r="AA437" s="38">
        <v>1093</v>
      </c>
      <c r="AB437" s="38">
        <v>1149</v>
      </c>
      <c r="AC437" s="39">
        <v>5.12</v>
      </c>
      <c r="AD437" s="38">
        <v>1643165</v>
      </c>
      <c r="AE437" s="38">
        <v>1600000</v>
      </c>
      <c r="AF437" s="38">
        <v>932290</v>
      </c>
      <c r="AG437" s="38">
        <v>500000</v>
      </c>
      <c r="AH437" s="38">
        <v>1087904</v>
      </c>
      <c r="AI437" s="38">
        <v>1050000</v>
      </c>
      <c r="AJ437" s="39">
        <v>4.8100000000000005</v>
      </c>
      <c r="AK437" s="39">
        <v>4.59</v>
      </c>
    </row>
    <row r="438" spans="1:37" x14ac:dyDescent="0.3">
      <c r="A438" t="s">
        <v>886</v>
      </c>
      <c r="B438" t="s">
        <v>1861</v>
      </c>
      <c r="C438" s="37" t="s">
        <v>886</v>
      </c>
      <c r="D438" s="37" t="s">
        <v>885</v>
      </c>
      <c r="E438" s="38">
        <v>52867185</v>
      </c>
      <c r="F438" s="38">
        <v>53906501</v>
      </c>
      <c r="G438" s="39">
        <v>1.97</v>
      </c>
      <c r="H438" s="38">
        <v>28081086</v>
      </c>
      <c r="I438" s="38">
        <v>28712910</v>
      </c>
      <c r="J438" s="38">
        <v>0</v>
      </c>
      <c r="K438" s="38">
        <v>0</v>
      </c>
      <c r="L438" s="38">
        <v>0</v>
      </c>
      <c r="M438" s="38">
        <v>0</v>
      </c>
      <c r="N438" s="38">
        <v>0</v>
      </c>
      <c r="O438" s="38">
        <v>0</v>
      </c>
      <c r="P438" s="38">
        <v>28081086</v>
      </c>
      <c r="Q438" s="38">
        <v>28712910</v>
      </c>
      <c r="R438" s="39">
        <v>2.25</v>
      </c>
      <c r="S438" s="38">
        <v>0</v>
      </c>
      <c r="T438" s="38">
        <v>0</v>
      </c>
      <c r="U438" s="38">
        <v>28081086</v>
      </c>
      <c r="V438" s="38">
        <v>28712910</v>
      </c>
      <c r="W438" s="38">
        <v>28081086</v>
      </c>
      <c r="X438" s="38">
        <v>28712910</v>
      </c>
      <c r="Y438" s="38">
        <v>0</v>
      </c>
      <c r="Z438" s="38">
        <v>0</v>
      </c>
      <c r="AA438" s="38">
        <v>3029</v>
      </c>
      <c r="AB438" s="38">
        <v>2926</v>
      </c>
      <c r="AC438" s="39">
        <v>-3.4</v>
      </c>
      <c r="AD438" s="38">
        <v>1465769</v>
      </c>
      <c r="AE438" s="38">
        <v>1451011</v>
      </c>
      <c r="AF438" s="38">
        <v>475000</v>
      </c>
      <c r="AG438" s="38">
        <v>645000</v>
      </c>
      <c r="AH438" s="38">
        <v>1967222</v>
      </c>
      <c r="AI438" s="38">
        <v>2156260</v>
      </c>
      <c r="AJ438" s="39">
        <v>3.72</v>
      </c>
      <c r="AK438" s="39">
        <v>4</v>
      </c>
    </row>
    <row r="439" spans="1:37" x14ac:dyDescent="0.3">
      <c r="A439" t="s">
        <v>894</v>
      </c>
      <c r="B439" t="s">
        <v>1862</v>
      </c>
      <c r="C439" s="37" t="s">
        <v>894</v>
      </c>
      <c r="D439" s="37" t="s">
        <v>893</v>
      </c>
      <c r="E439" s="38">
        <v>20250551</v>
      </c>
      <c r="F439" s="38">
        <v>20475511</v>
      </c>
      <c r="G439" s="39">
        <v>1.1100000000000001</v>
      </c>
      <c r="H439" s="38">
        <v>8822342</v>
      </c>
      <c r="I439" s="38">
        <v>8822342</v>
      </c>
      <c r="J439" s="38">
        <v>0</v>
      </c>
      <c r="K439" s="38">
        <v>0</v>
      </c>
      <c r="L439" s="38">
        <v>0</v>
      </c>
      <c r="M439" s="38">
        <v>0</v>
      </c>
      <c r="N439" s="38">
        <v>0</v>
      </c>
      <c r="O439" s="38">
        <v>0</v>
      </c>
      <c r="P439" s="38">
        <v>8822342</v>
      </c>
      <c r="Q439" s="38">
        <v>8822342</v>
      </c>
      <c r="R439" s="39">
        <v>0</v>
      </c>
      <c r="S439" s="38">
        <v>280109</v>
      </c>
      <c r="T439" s="38">
        <v>125047</v>
      </c>
      <c r="U439" s="38">
        <v>8684297</v>
      </c>
      <c r="V439" s="38">
        <v>8704823</v>
      </c>
      <c r="W439" s="38">
        <v>8542233</v>
      </c>
      <c r="X439" s="38">
        <v>8697295</v>
      </c>
      <c r="Y439" s="38">
        <v>142064</v>
      </c>
      <c r="Z439" s="38">
        <v>7528</v>
      </c>
      <c r="AA439" s="38">
        <v>1014</v>
      </c>
      <c r="AB439" s="38">
        <v>998</v>
      </c>
      <c r="AC439" s="39">
        <v>-1.58</v>
      </c>
      <c r="AD439" s="38">
        <v>4507663</v>
      </c>
      <c r="AE439" s="38">
        <v>3954183</v>
      </c>
      <c r="AF439" s="38">
        <v>1024279</v>
      </c>
      <c r="AG439" s="38">
        <v>838029</v>
      </c>
      <c r="AH439" s="38">
        <v>800000</v>
      </c>
      <c r="AI439" s="38">
        <v>819020</v>
      </c>
      <c r="AJ439" s="39">
        <v>3.95</v>
      </c>
      <c r="AK439" s="39">
        <v>4</v>
      </c>
    </row>
    <row r="440" spans="1:37" x14ac:dyDescent="0.3">
      <c r="A440" t="s">
        <v>902</v>
      </c>
      <c r="B440" t="s">
        <v>1863</v>
      </c>
      <c r="C440" s="37" t="s">
        <v>902</v>
      </c>
      <c r="D440" s="37" t="s">
        <v>901</v>
      </c>
      <c r="E440" s="38">
        <v>21217292</v>
      </c>
      <c r="F440" s="38">
        <v>21724754</v>
      </c>
      <c r="G440" s="39">
        <v>2.39</v>
      </c>
      <c r="H440" s="38">
        <v>12473355</v>
      </c>
      <c r="I440" s="38">
        <v>12785245</v>
      </c>
      <c r="J440" s="38">
        <v>0</v>
      </c>
      <c r="K440" s="38">
        <v>0</v>
      </c>
      <c r="L440" s="38">
        <v>0</v>
      </c>
      <c r="M440" s="38">
        <v>0</v>
      </c>
      <c r="N440" s="38">
        <v>0</v>
      </c>
      <c r="O440" s="38">
        <v>0</v>
      </c>
      <c r="P440" s="38">
        <v>12473355</v>
      </c>
      <c r="Q440" s="38">
        <v>12785245</v>
      </c>
      <c r="R440" s="39">
        <v>2.5</v>
      </c>
      <c r="S440" s="38">
        <v>549539</v>
      </c>
      <c r="T440" s="38">
        <v>695775</v>
      </c>
      <c r="U440" s="38">
        <v>11923825</v>
      </c>
      <c r="V440" s="38">
        <v>12206773</v>
      </c>
      <c r="W440" s="38">
        <v>11923816</v>
      </c>
      <c r="X440" s="38">
        <v>12089470</v>
      </c>
      <c r="Y440" s="38">
        <v>9</v>
      </c>
      <c r="Z440" s="38">
        <v>117303</v>
      </c>
      <c r="AA440" s="38">
        <v>913</v>
      </c>
      <c r="AB440" s="38">
        <v>902</v>
      </c>
      <c r="AC440" s="39">
        <v>-1.2</v>
      </c>
      <c r="AD440" s="38">
        <v>2202821</v>
      </c>
      <c r="AE440" s="38">
        <v>2457679</v>
      </c>
      <c r="AF440" s="38">
        <v>1000000</v>
      </c>
      <c r="AG440" s="38">
        <v>752000</v>
      </c>
      <c r="AH440" s="38">
        <v>848399</v>
      </c>
      <c r="AI440" s="38">
        <v>868990</v>
      </c>
      <c r="AJ440" s="39">
        <v>4</v>
      </c>
      <c r="AK440" s="39">
        <v>4</v>
      </c>
    </row>
    <row r="441" spans="1:37" x14ac:dyDescent="0.3">
      <c r="A441" t="s">
        <v>904</v>
      </c>
      <c r="B441" t="s">
        <v>1864</v>
      </c>
      <c r="C441" s="37" t="s">
        <v>904</v>
      </c>
      <c r="D441" s="37" t="s">
        <v>903</v>
      </c>
      <c r="E441" s="38">
        <v>106788864</v>
      </c>
      <c r="F441" s="38">
        <v>108163850</v>
      </c>
      <c r="G441" s="39">
        <v>1.29</v>
      </c>
      <c r="H441" s="38">
        <v>35231942</v>
      </c>
      <c r="I441" s="38">
        <v>36109217</v>
      </c>
      <c r="J441" s="38">
        <v>0</v>
      </c>
      <c r="K441" s="38">
        <v>0</v>
      </c>
      <c r="L441" s="38">
        <v>0</v>
      </c>
      <c r="M441" s="38">
        <v>0</v>
      </c>
      <c r="N441" s="38">
        <v>0</v>
      </c>
      <c r="O441" s="38">
        <v>0</v>
      </c>
      <c r="P441" s="38">
        <v>35231942</v>
      </c>
      <c r="Q441" s="38">
        <v>36109217</v>
      </c>
      <c r="R441" s="39">
        <v>2.4900000000000002</v>
      </c>
      <c r="S441" s="38">
        <v>967115</v>
      </c>
      <c r="T441" s="38">
        <v>1167768</v>
      </c>
      <c r="U441" s="38">
        <v>34474359</v>
      </c>
      <c r="V441" s="38">
        <v>35034561</v>
      </c>
      <c r="W441" s="38">
        <v>34264827</v>
      </c>
      <c r="X441" s="38">
        <v>34941449</v>
      </c>
      <c r="Y441" s="38">
        <v>209532</v>
      </c>
      <c r="Z441" s="38">
        <v>93112</v>
      </c>
      <c r="AA441" s="38">
        <v>4025</v>
      </c>
      <c r="AB441" s="38">
        <v>4060</v>
      </c>
      <c r="AC441" s="39">
        <v>0.87</v>
      </c>
      <c r="AD441" s="38">
        <v>3526057</v>
      </c>
      <c r="AE441" s="38">
        <v>3166820</v>
      </c>
      <c r="AF441" s="38">
        <v>8925000</v>
      </c>
      <c r="AG441" s="38">
        <v>8925000</v>
      </c>
      <c r="AH441" s="38">
        <v>3487542</v>
      </c>
      <c r="AI441" s="38">
        <v>4226554</v>
      </c>
      <c r="AJ441" s="39">
        <v>3.27</v>
      </c>
      <c r="AK441" s="39">
        <v>3.91</v>
      </c>
    </row>
    <row r="442" spans="1:37" x14ac:dyDescent="0.3">
      <c r="A442" t="s">
        <v>909</v>
      </c>
      <c r="B442" t="s">
        <v>1865</v>
      </c>
      <c r="C442" s="37" t="s">
        <v>909</v>
      </c>
      <c r="D442" s="37" t="s">
        <v>908</v>
      </c>
      <c r="E442" s="38">
        <v>201829069</v>
      </c>
      <c r="F442" s="38">
        <v>191441799</v>
      </c>
      <c r="G442" s="39">
        <v>-5.15</v>
      </c>
      <c r="H442" s="38">
        <v>154271359</v>
      </c>
      <c r="I442" s="38">
        <v>156913912</v>
      </c>
      <c r="J442" s="38">
        <v>0</v>
      </c>
      <c r="K442" s="38">
        <v>0</v>
      </c>
      <c r="L442" s="38">
        <v>0</v>
      </c>
      <c r="M442" s="38">
        <v>0</v>
      </c>
      <c r="N442" s="38">
        <v>0</v>
      </c>
      <c r="O442" s="38">
        <v>0</v>
      </c>
      <c r="P442" s="38">
        <v>154271359</v>
      </c>
      <c r="Q442" s="38">
        <v>156913912</v>
      </c>
      <c r="R442" s="39">
        <v>1.71</v>
      </c>
      <c r="S442" s="38">
        <v>5609306</v>
      </c>
      <c r="T442" s="38">
        <v>5499802</v>
      </c>
      <c r="U442" s="38">
        <v>148662053</v>
      </c>
      <c r="V442" s="38">
        <v>151414110</v>
      </c>
      <c r="W442" s="38">
        <v>148662053</v>
      </c>
      <c r="X442" s="38">
        <v>151414110</v>
      </c>
      <c r="Y442" s="38">
        <v>0</v>
      </c>
      <c r="Z442" s="38">
        <v>0</v>
      </c>
      <c r="AA442" s="38">
        <v>8285</v>
      </c>
      <c r="AB442" s="38">
        <v>8058</v>
      </c>
      <c r="AC442" s="39">
        <v>-2.74</v>
      </c>
      <c r="AD442" s="38">
        <v>6570408</v>
      </c>
      <c r="AE442" s="38">
        <v>6773390</v>
      </c>
      <c r="AF442" s="38">
        <v>1200000</v>
      </c>
      <c r="AG442" s="38">
        <v>0</v>
      </c>
      <c r="AH442" s="38">
        <v>8073163</v>
      </c>
      <c r="AI442" s="38">
        <v>7657672</v>
      </c>
      <c r="AJ442" s="39">
        <v>4</v>
      </c>
      <c r="AK442" s="39">
        <v>4</v>
      </c>
    </row>
    <row r="443" spans="1:37" x14ac:dyDescent="0.3">
      <c r="A443" t="s">
        <v>915</v>
      </c>
      <c r="B443" t="s">
        <v>1866</v>
      </c>
      <c r="C443" s="37" t="s">
        <v>915</v>
      </c>
      <c r="D443" s="37" t="s">
        <v>914</v>
      </c>
      <c r="E443" s="38">
        <v>66490022</v>
      </c>
      <c r="F443" s="38">
        <v>67738299</v>
      </c>
      <c r="G443" s="39">
        <v>1.8800000000000001</v>
      </c>
      <c r="H443" s="38">
        <v>53456405</v>
      </c>
      <c r="I443" s="38">
        <v>54221076</v>
      </c>
      <c r="J443" s="38">
        <v>0</v>
      </c>
      <c r="K443" s="38">
        <v>0</v>
      </c>
      <c r="L443" s="38">
        <v>0</v>
      </c>
      <c r="M443" s="38">
        <v>0</v>
      </c>
      <c r="N443" s="38">
        <v>0</v>
      </c>
      <c r="O443" s="38">
        <v>0</v>
      </c>
      <c r="P443" s="38">
        <v>53456405</v>
      </c>
      <c r="Q443" s="38">
        <v>54221076</v>
      </c>
      <c r="R443" s="39">
        <v>1.43</v>
      </c>
      <c r="S443" s="38">
        <v>4063644</v>
      </c>
      <c r="T443" s="38">
        <v>4132045</v>
      </c>
      <c r="U443" s="38">
        <v>49392761</v>
      </c>
      <c r="V443" s="38">
        <v>50089031</v>
      </c>
      <c r="W443" s="38">
        <v>49392761</v>
      </c>
      <c r="X443" s="38">
        <v>50089031</v>
      </c>
      <c r="Y443" s="38">
        <v>0</v>
      </c>
      <c r="Z443" s="38">
        <v>0</v>
      </c>
      <c r="AA443" s="38">
        <v>2279</v>
      </c>
      <c r="AB443" s="38">
        <v>2238</v>
      </c>
      <c r="AC443" s="39">
        <v>-1.8</v>
      </c>
      <c r="AD443" s="38">
        <v>4685035</v>
      </c>
      <c r="AE443" s="38">
        <v>3957973</v>
      </c>
      <c r="AF443" s="38">
        <v>2160261</v>
      </c>
      <c r="AG443" s="38">
        <v>2052062</v>
      </c>
      <c r="AH443" s="38">
        <v>2659601</v>
      </c>
      <c r="AI443" s="38">
        <v>2709532</v>
      </c>
      <c r="AJ443" s="39">
        <v>4</v>
      </c>
      <c r="AK443" s="39">
        <v>4</v>
      </c>
    </row>
    <row r="444" spans="1:37" x14ac:dyDescent="0.3">
      <c r="A444" t="s">
        <v>913</v>
      </c>
      <c r="B444" t="s">
        <v>1867</v>
      </c>
      <c r="C444" s="37" t="s">
        <v>913</v>
      </c>
      <c r="D444" s="37" t="s">
        <v>912</v>
      </c>
      <c r="E444" s="38">
        <v>208323157</v>
      </c>
      <c r="F444" s="38">
        <v>210160879</v>
      </c>
      <c r="G444" s="39">
        <v>0.88</v>
      </c>
      <c r="H444" s="38">
        <v>137834168</v>
      </c>
      <c r="I444" s="38">
        <v>139671890</v>
      </c>
      <c r="J444" s="38">
        <v>0</v>
      </c>
      <c r="K444" s="38">
        <v>0</v>
      </c>
      <c r="L444" s="38">
        <v>0</v>
      </c>
      <c r="M444" s="38">
        <v>0</v>
      </c>
      <c r="N444" s="38">
        <v>0</v>
      </c>
      <c r="O444" s="38">
        <v>0</v>
      </c>
      <c r="P444" s="38">
        <v>137834168</v>
      </c>
      <c r="Q444" s="38">
        <v>139671890</v>
      </c>
      <c r="R444" s="39">
        <v>1.33</v>
      </c>
      <c r="S444" s="38">
        <v>2500482</v>
      </c>
      <c r="T444" s="38">
        <v>2114128</v>
      </c>
      <c r="U444" s="38">
        <v>135333686</v>
      </c>
      <c r="V444" s="38">
        <v>137557762</v>
      </c>
      <c r="W444" s="38">
        <v>135333686</v>
      </c>
      <c r="X444" s="38">
        <v>137557762</v>
      </c>
      <c r="Y444" s="38">
        <v>0</v>
      </c>
      <c r="Z444" s="38">
        <v>0</v>
      </c>
      <c r="AA444" s="38">
        <v>8060</v>
      </c>
      <c r="AB444" s="38">
        <v>7975</v>
      </c>
      <c r="AC444" s="39">
        <v>-1.05</v>
      </c>
      <c r="AD444" s="38">
        <v>7004311</v>
      </c>
      <c r="AE444" s="38">
        <v>6704311</v>
      </c>
      <c r="AF444" s="38">
        <v>19252757</v>
      </c>
      <c r="AG444" s="38">
        <v>16264648</v>
      </c>
      <c r="AH444" s="38">
        <v>8332926</v>
      </c>
      <c r="AI444" s="38">
        <v>8406435</v>
      </c>
      <c r="AJ444" s="39">
        <v>4</v>
      </c>
      <c r="AK444" s="39">
        <v>4</v>
      </c>
    </row>
    <row r="445" spans="1:37" x14ac:dyDescent="0.3">
      <c r="A445" t="s">
        <v>923</v>
      </c>
      <c r="B445" t="s">
        <v>1868</v>
      </c>
      <c r="C445" s="37" t="s">
        <v>923</v>
      </c>
      <c r="D445" s="37" t="s">
        <v>922</v>
      </c>
      <c r="E445" s="38">
        <v>86395154</v>
      </c>
      <c r="F445" s="38">
        <v>85969882</v>
      </c>
      <c r="G445" s="39">
        <v>-0.49</v>
      </c>
      <c r="H445" s="38">
        <v>72958232</v>
      </c>
      <c r="I445" s="38">
        <v>74132269</v>
      </c>
      <c r="J445" s="38">
        <v>0</v>
      </c>
      <c r="K445" s="38">
        <v>0</v>
      </c>
      <c r="L445" s="38">
        <v>0</v>
      </c>
      <c r="M445" s="38">
        <v>0</v>
      </c>
      <c r="N445" s="38">
        <v>0</v>
      </c>
      <c r="O445" s="38">
        <v>0</v>
      </c>
      <c r="P445" s="38">
        <v>72958232</v>
      </c>
      <c r="Q445" s="38">
        <v>74132269</v>
      </c>
      <c r="R445" s="39">
        <v>1.61</v>
      </c>
      <c r="S445" s="38">
        <v>1140063</v>
      </c>
      <c r="T445" s="38">
        <v>676656</v>
      </c>
      <c r="U445" s="38">
        <v>71818169</v>
      </c>
      <c r="V445" s="38">
        <v>73455613</v>
      </c>
      <c r="W445" s="38">
        <v>71818169</v>
      </c>
      <c r="X445" s="38">
        <v>73455613</v>
      </c>
      <c r="Y445" s="38">
        <v>0</v>
      </c>
      <c r="Z445" s="38">
        <v>0</v>
      </c>
      <c r="AA445" s="38">
        <v>3251</v>
      </c>
      <c r="AB445" s="38">
        <v>3169</v>
      </c>
      <c r="AC445" s="39">
        <v>-2.52</v>
      </c>
      <c r="AD445" s="38">
        <v>10910797</v>
      </c>
      <c r="AE445" s="38">
        <v>10069805</v>
      </c>
      <c r="AF445" s="38">
        <v>2535047</v>
      </c>
      <c r="AG445" s="38">
        <v>42449</v>
      </c>
      <c r="AH445" s="38">
        <v>3455806</v>
      </c>
      <c r="AI445" s="38">
        <v>3438795</v>
      </c>
      <c r="AJ445" s="39">
        <v>4</v>
      </c>
      <c r="AK445" s="39">
        <v>4</v>
      </c>
    </row>
    <row r="446" spans="1:37" x14ac:dyDescent="0.3">
      <c r="A446" t="s">
        <v>917</v>
      </c>
      <c r="B446" t="s">
        <v>1869</v>
      </c>
      <c r="C446" s="37" t="s">
        <v>917</v>
      </c>
      <c r="D446" s="37" t="s">
        <v>916</v>
      </c>
      <c r="E446" s="38">
        <v>77320000</v>
      </c>
      <c r="F446" s="38">
        <v>78588000</v>
      </c>
      <c r="G446" s="39">
        <v>1.6400000000000001</v>
      </c>
      <c r="H446" s="38">
        <v>66236821</v>
      </c>
      <c r="I446" s="38">
        <v>67326463</v>
      </c>
      <c r="J446" s="38">
        <v>0</v>
      </c>
      <c r="K446" s="38">
        <v>0</v>
      </c>
      <c r="L446" s="38">
        <v>0</v>
      </c>
      <c r="M446" s="38">
        <v>0</v>
      </c>
      <c r="N446" s="38">
        <v>0</v>
      </c>
      <c r="O446" s="38">
        <v>0</v>
      </c>
      <c r="P446" s="38">
        <v>66236821</v>
      </c>
      <c r="Q446" s="38">
        <v>67326463</v>
      </c>
      <c r="R446" s="39">
        <v>1.6500000000000001</v>
      </c>
      <c r="S446" s="38">
        <v>1753046</v>
      </c>
      <c r="T446" s="38">
        <v>1760460</v>
      </c>
      <c r="U446" s="38">
        <v>64483775</v>
      </c>
      <c r="V446" s="38">
        <v>65716003</v>
      </c>
      <c r="W446" s="38">
        <v>64483775</v>
      </c>
      <c r="X446" s="38">
        <v>65566003</v>
      </c>
      <c r="Y446" s="38">
        <v>0</v>
      </c>
      <c r="Z446" s="38">
        <v>150000</v>
      </c>
      <c r="AA446" s="38">
        <v>3016</v>
      </c>
      <c r="AB446" s="38">
        <v>3026</v>
      </c>
      <c r="AC446" s="39">
        <v>0.33</v>
      </c>
      <c r="AD446" s="38">
        <v>15160551</v>
      </c>
      <c r="AE446" s="38">
        <v>17660551</v>
      </c>
      <c r="AF446" s="38">
        <v>3101127</v>
      </c>
      <c r="AG446" s="38">
        <v>2757000</v>
      </c>
      <c r="AH446" s="38">
        <v>3092800</v>
      </c>
      <c r="AI446" s="38">
        <v>3143520</v>
      </c>
      <c r="AJ446" s="39">
        <v>4</v>
      </c>
      <c r="AK446" s="39">
        <v>4</v>
      </c>
    </row>
    <row r="447" spans="1:37" x14ac:dyDescent="0.3">
      <c r="A447" t="s">
        <v>919</v>
      </c>
      <c r="B447" t="s">
        <v>1870</v>
      </c>
      <c r="C447" s="37" t="s">
        <v>919</v>
      </c>
      <c r="D447" s="37" t="s">
        <v>918</v>
      </c>
      <c r="E447" s="38">
        <v>63071934</v>
      </c>
      <c r="F447" s="38">
        <v>63503163</v>
      </c>
      <c r="G447" s="39">
        <v>0.68</v>
      </c>
      <c r="H447" s="38">
        <v>52068100</v>
      </c>
      <c r="I447" s="38">
        <v>52655544</v>
      </c>
      <c r="J447" s="38">
        <v>0</v>
      </c>
      <c r="K447" s="38">
        <v>0</v>
      </c>
      <c r="L447" s="38">
        <v>0</v>
      </c>
      <c r="M447" s="38">
        <v>0</v>
      </c>
      <c r="N447" s="38">
        <v>0</v>
      </c>
      <c r="O447" s="38">
        <v>0</v>
      </c>
      <c r="P447" s="38">
        <v>52068100</v>
      </c>
      <c r="Q447" s="38">
        <v>52655544</v>
      </c>
      <c r="R447" s="39">
        <v>1.1300000000000001</v>
      </c>
      <c r="S447" s="38">
        <v>0</v>
      </c>
      <c r="T447" s="38">
        <v>0</v>
      </c>
      <c r="U447" s="38">
        <v>52068100</v>
      </c>
      <c r="V447" s="38">
        <v>52655544</v>
      </c>
      <c r="W447" s="38">
        <v>52068100</v>
      </c>
      <c r="X447" s="38">
        <v>52655544</v>
      </c>
      <c r="Y447" s="38">
        <v>0</v>
      </c>
      <c r="Z447" s="38">
        <v>0</v>
      </c>
      <c r="AA447" s="38">
        <v>2586</v>
      </c>
      <c r="AB447" s="38">
        <v>2566</v>
      </c>
      <c r="AC447" s="39">
        <v>-0.77</v>
      </c>
      <c r="AD447" s="38">
        <v>7068583</v>
      </c>
      <c r="AE447" s="38">
        <v>7068583</v>
      </c>
      <c r="AF447" s="38">
        <v>677788</v>
      </c>
      <c r="AG447" s="38">
        <v>677788</v>
      </c>
      <c r="AH447" s="38">
        <v>2522877</v>
      </c>
      <c r="AI447" s="38">
        <v>2522877</v>
      </c>
      <c r="AJ447" s="39">
        <v>4</v>
      </c>
      <c r="AK447" s="39">
        <v>3.97</v>
      </c>
    </row>
    <row r="448" spans="1:37" x14ac:dyDescent="0.3">
      <c r="A448" t="s">
        <v>921</v>
      </c>
      <c r="B448" t="s">
        <v>1871</v>
      </c>
      <c r="C448" s="37" t="s">
        <v>921</v>
      </c>
      <c r="D448" s="37" t="s">
        <v>920</v>
      </c>
      <c r="E448" s="38">
        <v>130372327</v>
      </c>
      <c r="F448" s="38">
        <v>131693736</v>
      </c>
      <c r="G448" s="39">
        <v>1.01</v>
      </c>
      <c r="H448" s="38">
        <v>105262181</v>
      </c>
      <c r="I448" s="38">
        <v>106888160</v>
      </c>
      <c r="J448" s="38">
        <v>0</v>
      </c>
      <c r="K448" s="38">
        <v>0</v>
      </c>
      <c r="L448" s="38">
        <v>0</v>
      </c>
      <c r="M448" s="38">
        <v>0</v>
      </c>
      <c r="N448" s="38">
        <v>0</v>
      </c>
      <c r="O448" s="38">
        <v>0</v>
      </c>
      <c r="P448" s="38">
        <v>105262181</v>
      </c>
      <c r="Q448" s="38">
        <v>106888160</v>
      </c>
      <c r="R448" s="39">
        <v>1.54</v>
      </c>
      <c r="S448" s="38">
        <v>2849272</v>
      </c>
      <c r="T448" s="38">
        <v>2783397</v>
      </c>
      <c r="U448" s="38">
        <v>102412909</v>
      </c>
      <c r="V448" s="38">
        <v>104104763</v>
      </c>
      <c r="W448" s="38">
        <v>102412909</v>
      </c>
      <c r="X448" s="38">
        <v>104104763</v>
      </c>
      <c r="Y448" s="38">
        <v>0</v>
      </c>
      <c r="Z448" s="38">
        <v>0</v>
      </c>
      <c r="AA448" s="38">
        <v>4410</v>
      </c>
      <c r="AB448" s="38">
        <v>4295</v>
      </c>
      <c r="AC448" s="39">
        <v>-2.61</v>
      </c>
      <c r="AD448" s="38">
        <v>16122870</v>
      </c>
      <c r="AE448" s="38">
        <v>15372870</v>
      </c>
      <c r="AF448" s="38">
        <v>3100000</v>
      </c>
      <c r="AG448" s="38">
        <v>2100000</v>
      </c>
      <c r="AH448" s="38">
        <v>5214893</v>
      </c>
      <c r="AI448" s="38">
        <v>5267749</v>
      </c>
      <c r="AJ448" s="39">
        <v>4</v>
      </c>
      <c r="AK448" s="39">
        <v>4</v>
      </c>
    </row>
    <row r="449" spans="1:37" x14ac:dyDescent="0.3">
      <c r="A449" t="s">
        <v>911</v>
      </c>
      <c r="B449" t="s">
        <v>1872</v>
      </c>
      <c r="C449" s="37" t="s">
        <v>911</v>
      </c>
      <c r="D449" s="37" t="s">
        <v>910</v>
      </c>
      <c r="E449" s="38">
        <v>210909476</v>
      </c>
      <c r="F449" s="38">
        <v>218226651</v>
      </c>
      <c r="G449" s="39">
        <v>3.47</v>
      </c>
      <c r="H449" s="38">
        <v>144954820</v>
      </c>
      <c r="I449" s="38">
        <v>146776896</v>
      </c>
      <c r="J449" s="38">
        <v>0</v>
      </c>
      <c r="K449" s="38">
        <v>0</v>
      </c>
      <c r="L449" s="38">
        <v>0</v>
      </c>
      <c r="M449" s="38">
        <v>0</v>
      </c>
      <c r="N449" s="38">
        <v>0</v>
      </c>
      <c r="O449" s="38">
        <v>0</v>
      </c>
      <c r="P449" s="38">
        <v>144954820</v>
      </c>
      <c r="Q449" s="38">
        <v>146776896</v>
      </c>
      <c r="R449" s="39">
        <v>1.26</v>
      </c>
      <c r="S449" s="38">
        <v>1691955</v>
      </c>
      <c r="T449" s="38">
        <v>1214593</v>
      </c>
      <c r="U449" s="38">
        <v>143262865</v>
      </c>
      <c r="V449" s="38">
        <v>145562303</v>
      </c>
      <c r="W449" s="38">
        <v>143262865</v>
      </c>
      <c r="X449" s="38">
        <v>145562303</v>
      </c>
      <c r="Y449" s="38">
        <v>0</v>
      </c>
      <c r="Z449" s="38">
        <v>0</v>
      </c>
      <c r="AA449" s="38">
        <v>8512</v>
      </c>
      <c r="AB449" s="38">
        <v>8656</v>
      </c>
      <c r="AC449" s="39">
        <v>1.69</v>
      </c>
      <c r="AD449" s="38">
        <v>101544</v>
      </c>
      <c r="AE449" s="38">
        <v>216566</v>
      </c>
      <c r="AF449" s="38">
        <v>0</v>
      </c>
      <c r="AG449" s="38">
        <v>0</v>
      </c>
      <c r="AH449" s="38">
        <v>-6662120</v>
      </c>
      <c r="AI449" s="38">
        <v>2600000</v>
      </c>
      <c r="AJ449" s="39">
        <v>-3.16</v>
      </c>
      <c r="AK449" s="39">
        <v>1.19</v>
      </c>
    </row>
    <row r="450" spans="1:37" x14ac:dyDescent="0.3">
      <c r="A450" t="s">
        <v>991</v>
      </c>
      <c r="B450" t="s">
        <v>1873</v>
      </c>
      <c r="C450" s="37" t="s">
        <v>991</v>
      </c>
      <c r="D450" s="37" t="s">
        <v>990</v>
      </c>
      <c r="E450" s="38">
        <v>21353197</v>
      </c>
      <c r="F450" s="38">
        <v>21855723</v>
      </c>
      <c r="G450" s="39">
        <v>2.35</v>
      </c>
      <c r="H450" s="38">
        <v>4803359</v>
      </c>
      <c r="I450" s="38">
        <v>4888459</v>
      </c>
      <c r="J450" s="38">
        <v>0</v>
      </c>
      <c r="K450" s="38">
        <v>0</v>
      </c>
      <c r="L450" s="38">
        <v>0</v>
      </c>
      <c r="M450" s="38">
        <v>0</v>
      </c>
      <c r="N450" s="38">
        <v>0</v>
      </c>
      <c r="O450" s="38">
        <v>0</v>
      </c>
      <c r="P450" s="38">
        <v>4803359</v>
      </c>
      <c r="Q450" s="38">
        <v>4888459</v>
      </c>
      <c r="R450" s="39">
        <v>1.77</v>
      </c>
      <c r="S450" s="38">
        <v>44749</v>
      </c>
      <c r="T450" s="38">
        <v>37262</v>
      </c>
      <c r="U450" s="38">
        <v>4758610</v>
      </c>
      <c r="V450" s="38">
        <v>4853760</v>
      </c>
      <c r="W450" s="38">
        <v>4758610</v>
      </c>
      <c r="X450" s="38">
        <v>4851197</v>
      </c>
      <c r="Y450" s="38">
        <v>0</v>
      </c>
      <c r="Z450" s="38">
        <v>2563</v>
      </c>
      <c r="AA450" s="38">
        <v>1060</v>
      </c>
      <c r="AB450" s="38">
        <v>1035</v>
      </c>
      <c r="AC450" s="39">
        <v>-2.36</v>
      </c>
      <c r="AD450" s="38">
        <v>1483344</v>
      </c>
      <c r="AE450" s="38">
        <v>1485121</v>
      </c>
      <c r="AF450" s="38">
        <v>850000</v>
      </c>
      <c r="AG450" s="38">
        <v>650000</v>
      </c>
      <c r="AH450" s="38">
        <v>532033</v>
      </c>
      <c r="AI450" s="38">
        <v>808662</v>
      </c>
      <c r="AJ450" s="39">
        <v>2.4900000000000002</v>
      </c>
      <c r="AK450" s="39">
        <v>3.7</v>
      </c>
    </row>
    <row r="451" spans="1:37" x14ac:dyDescent="0.3">
      <c r="A451" t="s">
        <v>993</v>
      </c>
      <c r="B451" t="s">
        <v>1874</v>
      </c>
      <c r="C451" s="37" t="s">
        <v>993</v>
      </c>
      <c r="D451" s="37" t="s">
        <v>992</v>
      </c>
      <c r="E451" s="38">
        <v>26522577</v>
      </c>
      <c r="F451" s="38">
        <v>27165762</v>
      </c>
      <c r="G451" s="39">
        <v>2.4300000000000002</v>
      </c>
      <c r="H451" s="38">
        <v>8648428</v>
      </c>
      <c r="I451" s="38">
        <v>9075017</v>
      </c>
      <c r="J451" s="38">
        <v>0</v>
      </c>
      <c r="K451" s="38">
        <v>0</v>
      </c>
      <c r="L451" s="38">
        <v>0</v>
      </c>
      <c r="M451" s="38">
        <v>0</v>
      </c>
      <c r="N451" s="38">
        <v>0</v>
      </c>
      <c r="O451" s="38">
        <v>0</v>
      </c>
      <c r="P451" s="38">
        <v>8648428</v>
      </c>
      <c r="Q451" s="38">
        <v>9075017</v>
      </c>
      <c r="R451" s="39">
        <v>4.93</v>
      </c>
      <c r="S451" s="38">
        <v>0</v>
      </c>
      <c r="T451" s="38">
        <v>211137</v>
      </c>
      <c r="U451" s="38">
        <v>8648428</v>
      </c>
      <c r="V451" s="38">
        <v>8863880</v>
      </c>
      <c r="W451" s="38">
        <v>8648428</v>
      </c>
      <c r="X451" s="38">
        <v>8863880</v>
      </c>
      <c r="Y451" s="38">
        <v>0</v>
      </c>
      <c r="Z451" s="38">
        <v>0</v>
      </c>
      <c r="AA451" s="38">
        <v>1275</v>
      </c>
      <c r="AB451" s="38">
        <v>1250</v>
      </c>
      <c r="AC451" s="39">
        <v>-1.96</v>
      </c>
      <c r="AD451" s="38">
        <v>1206805</v>
      </c>
      <c r="AE451" s="38">
        <v>907412</v>
      </c>
      <c r="AF451" s="38">
        <v>1494455</v>
      </c>
      <c r="AG451" s="38">
        <v>1057337</v>
      </c>
      <c r="AH451" s="38">
        <v>498442</v>
      </c>
      <c r="AI451" s="38">
        <v>415000</v>
      </c>
      <c r="AJ451" s="39">
        <v>1.8800000000000001</v>
      </c>
      <c r="AK451" s="39">
        <v>1.53</v>
      </c>
    </row>
    <row r="452" spans="1:37" x14ac:dyDescent="0.3">
      <c r="A452" t="s">
        <v>995</v>
      </c>
      <c r="B452" t="s">
        <v>1875</v>
      </c>
      <c r="C452" s="37" t="s">
        <v>995</v>
      </c>
      <c r="D452" s="37" t="s">
        <v>994</v>
      </c>
      <c r="E452" s="38">
        <v>10043401</v>
      </c>
      <c r="F452" s="38">
        <v>10282632</v>
      </c>
      <c r="G452" s="39">
        <v>2.38</v>
      </c>
      <c r="H452" s="38">
        <v>4028198</v>
      </c>
      <c r="I452" s="38">
        <v>4068480</v>
      </c>
      <c r="J452" s="38">
        <v>0</v>
      </c>
      <c r="K452" s="38">
        <v>0</v>
      </c>
      <c r="L452" s="38">
        <v>0</v>
      </c>
      <c r="M452" s="38">
        <v>0</v>
      </c>
      <c r="N452" s="38">
        <v>0</v>
      </c>
      <c r="O452" s="38">
        <v>0</v>
      </c>
      <c r="P452" s="38">
        <v>4028198</v>
      </c>
      <c r="Q452" s="38">
        <v>4068480</v>
      </c>
      <c r="R452" s="39">
        <v>1</v>
      </c>
      <c r="S452" s="38">
        <v>180707</v>
      </c>
      <c r="T452" s="38">
        <v>146179</v>
      </c>
      <c r="U452" s="38">
        <v>3908265</v>
      </c>
      <c r="V452" s="38">
        <v>3946661</v>
      </c>
      <c r="W452" s="38">
        <v>3847491</v>
      </c>
      <c r="X452" s="38">
        <v>3922301</v>
      </c>
      <c r="Y452" s="38">
        <v>60774</v>
      </c>
      <c r="Z452" s="38">
        <v>24360</v>
      </c>
      <c r="AA452" s="38">
        <v>313</v>
      </c>
      <c r="AB452" s="38">
        <v>320</v>
      </c>
      <c r="AC452" s="39">
        <v>2.2400000000000002</v>
      </c>
      <c r="AD452" s="38">
        <v>3738115</v>
      </c>
      <c r="AE452" s="38">
        <v>3000685</v>
      </c>
      <c r="AF452" s="38">
        <v>918334</v>
      </c>
      <c r="AG452" s="38">
        <v>1406664</v>
      </c>
      <c r="AH452" s="38">
        <v>396334</v>
      </c>
      <c r="AI452" s="38">
        <v>411305</v>
      </c>
      <c r="AJ452" s="39">
        <v>3.95</v>
      </c>
      <c r="AK452" s="39">
        <v>4</v>
      </c>
    </row>
    <row r="453" spans="1:37" x14ac:dyDescent="0.3">
      <c r="A453" t="s">
        <v>997</v>
      </c>
      <c r="B453" t="s">
        <v>1876</v>
      </c>
      <c r="C453" s="37" t="s">
        <v>997</v>
      </c>
      <c r="D453" s="37" t="s">
        <v>996</v>
      </c>
      <c r="E453" s="38">
        <v>10280000</v>
      </c>
      <c r="F453" s="38">
        <v>10480000</v>
      </c>
      <c r="G453" s="39">
        <v>1.95</v>
      </c>
      <c r="H453" s="38">
        <v>7120000</v>
      </c>
      <c r="I453" s="38">
        <v>7250000</v>
      </c>
      <c r="J453" s="38">
        <v>20000</v>
      </c>
      <c r="K453" s="38">
        <v>25000</v>
      </c>
      <c r="L453" s="38">
        <v>0</v>
      </c>
      <c r="M453" s="38">
        <v>0</v>
      </c>
      <c r="N453" s="38">
        <v>0</v>
      </c>
      <c r="O453" s="38">
        <v>0</v>
      </c>
      <c r="P453" s="38">
        <v>7140000</v>
      </c>
      <c r="Q453" s="38">
        <v>7275000</v>
      </c>
      <c r="R453" s="39">
        <v>1.8900000000000001</v>
      </c>
      <c r="S453" s="38">
        <v>482172</v>
      </c>
      <c r="T453" s="38">
        <v>480041</v>
      </c>
      <c r="U453" s="38">
        <v>6638279</v>
      </c>
      <c r="V453" s="38">
        <v>6796329</v>
      </c>
      <c r="W453" s="38">
        <v>6637828</v>
      </c>
      <c r="X453" s="38">
        <v>6769959</v>
      </c>
      <c r="Y453" s="38">
        <v>451</v>
      </c>
      <c r="Z453" s="38">
        <v>26370</v>
      </c>
      <c r="AA453" s="38">
        <v>325</v>
      </c>
      <c r="AB453" s="38">
        <v>320</v>
      </c>
      <c r="AC453" s="39">
        <v>-1.54</v>
      </c>
      <c r="AD453" s="38">
        <v>2886219</v>
      </c>
      <c r="AE453" s="38">
        <v>2900000</v>
      </c>
      <c r="AF453" s="38">
        <v>650000</v>
      </c>
      <c r="AG453" s="38">
        <v>550000</v>
      </c>
      <c r="AH453" s="38">
        <v>5112</v>
      </c>
      <c r="AI453" s="38">
        <v>20000</v>
      </c>
      <c r="AJ453" s="39">
        <v>0.05</v>
      </c>
      <c r="AK453" s="39">
        <v>0.19</v>
      </c>
    </row>
    <row r="454" spans="1:37" x14ac:dyDescent="0.3">
      <c r="A454" t="s">
        <v>1001</v>
      </c>
      <c r="B454" t="s">
        <v>1877</v>
      </c>
      <c r="C454" s="37" t="s">
        <v>1001</v>
      </c>
      <c r="D454" s="37" t="s">
        <v>1000</v>
      </c>
      <c r="E454" s="38">
        <v>33723438</v>
      </c>
      <c r="F454" s="38">
        <v>34372530</v>
      </c>
      <c r="G454" s="39">
        <v>1.92</v>
      </c>
      <c r="H454" s="38">
        <v>5498816</v>
      </c>
      <c r="I454" s="38">
        <v>5658282</v>
      </c>
      <c r="J454" s="38">
        <v>0</v>
      </c>
      <c r="K454" s="38">
        <v>0</v>
      </c>
      <c r="L454" s="38">
        <v>0</v>
      </c>
      <c r="M454" s="38">
        <v>0</v>
      </c>
      <c r="N454" s="38">
        <v>0</v>
      </c>
      <c r="O454" s="38">
        <v>0</v>
      </c>
      <c r="P454" s="38">
        <v>5498816</v>
      </c>
      <c r="Q454" s="38">
        <v>5658282</v>
      </c>
      <c r="R454" s="39">
        <v>2.9</v>
      </c>
      <c r="S454" s="38">
        <v>0</v>
      </c>
      <c r="T454" s="38">
        <v>76746</v>
      </c>
      <c r="U454" s="38">
        <v>5498816</v>
      </c>
      <c r="V454" s="38">
        <v>5620023</v>
      </c>
      <c r="W454" s="38">
        <v>5498816</v>
      </c>
      <c r="X454" s="38">
        <v>5581536</v>
      </c>
      <c r="Y454" s="38">
        <v>0</v>
      </c>
      <c r="Z454" s="38">
        <v>38487</v>
      </c>
      <c r="AA454" s="38">
        <v>1608</v>
      </c>
      <c r="AB454" s="38">
        <v>1603</v>
      </c>
      <c r="AC454" s="39">
        <v>-0.31</v>
      </c>
      <c r="AD454" s="38">
        <v>5968000</v>
      </c>
      <c r="AE454" s="38">
        <v>5900000</v>
      </c>
      <c r="AF454" s="38">
        <v>3445636</v>
      </c>
      <c r="AG454" s="38">
        <v>3250000</v>
      </c>
      <c r="AH454" s="38">
        <v>1350000</v>
      </c>
      <c r="AI454" s="38">
        <v>1300000</v>
      </c>
      <c r="AJ454" s="39">
        <v>4</v>
      </c>
      <c r="AK454" s="39">
        <v>3.7800000000000002</v>
      </c>
    </row>
    <row r="455" spans="1:37" x14ac:dyDescent="0.3">
      <c r="A455" t="s">
        <v>1003</v>
      </c>
      <c r="B455" t="s">
        <v>1878</v>
      </c>
      <c r="C455" s="37" t="s">
        <v>1003</v>
      </c>
      <c r="D455" s="37" t="s">
        <v>1002</v>
      </c>
      <c r="E455" s="38">
        <v>7316456</v>
      </c>
      <c r="F455" s="38">
        <v>7426978</v>
      </c>
      <c r="G455" s="39">
        <v>1.51</v>
      </c>
      <c r="H455" s="38">
        <v>3260262</v>
      </c>
      <c r="I455" s="38">
        <v>3345215</v>
      </c>
      <c r="J455" s="38">
        <v>0</v>
      </c>
      <c r="K455" s="38">
        <v>0</v>
      </c>
      <c r="L455" s="38">
        <v>0</v>
      </c>
      <c r="M455" s="38">
        <v>0</v>
      </c>
      <c r="N455" s="38">
        <v>0</v>
      </c>
      <c r="O455" s="38">
        <v>0</v>
      </c>
      <c r="P455" s="38">
        <v>3260262</v>
      </c>
      <c r="Q455" s="38">
        <v>3345215</v>
      </c>
      <c r="R455" s="39">
        <v>2.61</v>
      </c>
      <c r="S455" s="38">
        <v>0</v>
      </c>
      <c r="T455" s="38">
        <v>0</v>
      </c>
      <c r="U455" s="38">
        <v>3260262</v>
      </c>
      <c r="V455" s="38">
        <v>3345215</v>
      </c>
      <c r="W455" s="38">
        <v>3260262</v>
      </c>
      <c r="X455" s="38">
        <v>3345215</v>
      </c>
      <c r="Y455" s="38">
        <v>0</v>
      </c>
      <c r="Z455" s="38">
        <v>0</v>
      </c>
      <c r="AA455" s="38">
        <v>320</v>
      </c>
      <c r="AB455" s="38">
        <v>320</v>
      </c>
      <c r="AC455" s="39">
        <v>0</v>
      </c>
      <c r="AD455" s="38">
        <v>2368062</v>
      </c>
      <c r="AE455" s="38">
        <v>2168062</v>
      </c>
      <c r="AF455" s="38">
        <v>528782</v>
      </c>
      <c r="AG455" s="38">
        <v>505957</v>
      </c>
      <c r="AH455" s="38">
        <v>95582</v>
      </c>
      <c r="AI455" s="38">
        <v>90000</v>
      </c>
      <c r="AJ455" s="39">
        <v>1.31</v>
      </c>
      <c r="AK455" s="39">
        <v>1.21</v>
      </c>
    </row>
    <row r="456" spans="1:37" x14ac:dyDescent="0.3">
      <c r="A456" t="s">
        <v>1005</v>
      </c>
      <c r="B456" t="s">
        <v>1879</v>
      </c>
      <c r="C456" s="37" t="s">
        <v>1005</v>
      </c>
      <c r="D456" s="37" t="s">
        <v>1004</v>
      </c>
      <c r="E456" s="38">
        <v>9275471</v>
      </c>
      <c r="F456" s="38">
        <v>9217052</v>
      </c>
      <c r="G456" s="39">
        <v>-0.63</v>
      </c>
      <c r="H456" s="38">
        <v>2412231</v>
      </c>
      <c r="I456" s="38">
        <v>2454096</v>
      </c>
      <c r="J456" s="38">
        <v>0</v>
      </c>
      <c r="K456" s="38">
        <v>0</v>
      </c>
      <c r="L456" s="38">
        <v>0</v>
      </c>
      <c r="M456" s="38">
        <v>0</v>
      </c>
      <c r="N456" s="38">
        <v>0</v>
      </c>
      <c r="O456" s="38">
        <v>0</v>
      </c>
      <c r="P456" s="38">
        <v>2412231</v>
      </c>
      <c r="Q456" s="38">
        <v>2454096</v>
      </c>
      <c r="R456" s="39">
        <v>1.74</v>
      </c>
      <c r="S456" s="38">
        <v>43054</v>
      </c>
      <c r="T456" s="38">
        <v>36199</v>
      </c>
      <c r="U456" s="38">
        <v>2369178</v>
      </c>
      <c r="V456" s="38">
        <v>2417897</v>
      </c>
      <c r="W456" s="38">
        <v>2369177</v>
      </c>
      <c r="X456" s="38">
        <v>2417897</v>
      </c>
      <c r="Y456" s="38">
        <v>1</v>
      </c>
      <c r="Z456" s="38">
        <v>0</v>
      </c>
      <c r="AA456" s="38">
        <v>384</v>
      </c>
      <c r="AB456" s="38">
        <v>397</v>
      </c>
      <c r="AC456" s="39">
        <v>3.39</v>
      </c>
      <c r="AD456" s="38">
        <v>714230</v>
      </c>
      <c r="AE456" s="38">
        <v>1144933</v>
      </c>
      <c r="AF456" s="38">
        <v>705090</v>
      </c>
      <c r="AG456" s="38">
        <v>508152</v>
      </c>
      <c r="AH456" s="38">
        <v>387111</v>
      </c>
      <c r="AI456" s="38">
        <v>368682</v>
      </c>
      <c r="AJ456" s="39">
        <v>4.17</v>
      </c>
      <c r="AK456" s="39">
        <v>4</v>
      </c>
    </row>
    <row r="457" spans="1:37" x14ac:dyDescent="0.3">
      <c r="A457" t="s">
        <v>1009</v>
      </c>
      <c r="B457" t="s">
        <v>1880</v>
      </c>
      <c r="C457" s="37" t="s">
        <v>1009</v>
      </c>
      <c r="D457" s="37" t="s">
        <v>1008</v>
      </c>
      <c r="E457" s="38">
        <v>12535832</v>
      </c>
      <c r="F457" s="38">
        <v>12903333</v>
      </c>
      <c r="G457" s="39">
        <v>2.93</v>
      </c>
      <c r="H457" s="38">
        <v>3194226</v>
      </c>
      <c r="I457" s="38">
        <v>3297917</v>
      </c>
      <c r="J457" s="38">
        <v>0</v>
      </c>
      <c r="K457" s="38">
        <v>0</v>
      </c>
      <c r="L457" s="38">
        <v>0</v>
      </c>
      <c r="M457" s="38">
        <v>0</v>
      </c>
      <c r="N457" s="38">
        <v>0</v>
      </c>
      <c r="O457" s="38">
        <v>0</v>
      </c>
      <c r="P457" s="38">
        <v>3194226</v>
      </c>
      <c r="Q457" s="38">
        <v>3297917</v>
      </c>
      <c r="R457" s="39">
        <v>3.25</v>
      </c>
      <c r="S457" s="38">
        <v>0</v>
      </c>
      <c r="T457" s="38">
        <v>0</v>
      </c>
      <c r="U457" s="38">
        <v>3194226</v>
      </c>
      <c r="V457" s="38">
        <v>3297917</v>
      </c>
      <c r="W457" s="38">
        <v>3194226</v>
      </c>
      <c r="X457" s="38">
        <v>3297917</v>
      </c>
      <c r="Y457" s="38">
        <v>0</v>
      </c>
      <c r="Z457" s="38">
        <v>0</v>
      </c>
      <c r="AA457" s="38">
        <v>589</v>
      </c>
      <c r="AB457" s="38">
        <v>589</v>
      </c>
      <c r="AC457" s="39">
        <v>0</v>
      </c>
      <c r="AD457" s="38">
        <v>1968912</v>
      </c>
      <c r="AE457" s="38">
        <v>1968912</v>
      </c>
      <c r="AF457" s="38">
        <v>2457003</v>
      </c>
      <c r="AG457" s="38">
        <v>1969964</v>
      </c>
      <c r="AH457" s="38">
        <v>501433</v>
      </c>
      <c r="AI457" s="38">
        <v>516133</v>
      </c>
      <c r="AJ457" s="39">
        <v>4</v>
      </c>
      <c r="AK457" s="39">
        <v>4</v>
      </c>
    </row>
    <row r="458" spans="1:37" x14ac:dyDescent="0.3">
      <c r="A458" t="s">
        <v>1011</v>
      </c>
      <c r="B458" t="s">
        <v>1881</v>
      </c>
      <c r="C458" s="37" t="s">
        <v>1011</v>
      </c>
      <c r="D458" s="37" t="s">
        <v>1010</v>
      </c>
      <c r="E458" s="38">
        <v>15323475</v>
      </c>
      <c r="F458" s="38">
        <v>14788913</v>
      </c>
      <c r="G458" s="39">
        <v>-3.49</v>
      </c>
      <c r="H458" s="38">
        <v>3955341</v>
      </c>
      <c r="I458" s="38">
        <v>4034590</v>
      </c>
      <c r="J458" s="38">
        <v>0</v>
      </c>
      <c r="K458" s="38">
        <v>0</v>
      </c>
      <c r="L458" s="38">
        <v>0</v>
      </c>
      <c r="M458" s="38">
        <v>0</v>
      </c>
      <c r="N458" s="38">
        <v>13660</v>
      </c>
      <c r="O458" s="38">
        <v>13660</v>
      </c>
      <c r="P458" s="38">
        <v>3941681</v>
      </c>
      <c r="Q458" s="38">
        <v>4020930</v>
      </c>
      <c r="R458" s="39">
        <v>2.0100000000000002</v>
      </c>
      <c r="S458" s="38">
        <v>0</v>
      </c>
      <c r="T458" s="38">
        <v>0</v>
      </c>
      <c r="U458" s="38">
        <v>3959409</v>
      </c>
      <c r="V458" s="38">
        <v>4060062</v>
      </c>
      <c r="W458" s="38">
        <v>3955341</v>
      </c>
      <c r="X458" s="38">
        <v>4034590</v>
      </c>
      <c r="Y458" s="38">
        <v>4068</v>
      </c>
      <c r="Z458" s="38">
        <v>25472</v>
      </c>
      <c r="AA458" s="38">
        <v>748</v>
      </c>
      <c r="AB458" s="38">
        <v>720</v>
      </c>
      <c r="AC458" s="39">
        <v>-3.74</v>
      </c>
      <c r="AD458" s="38">
        <v>1915721</v>
      </c>
      <c r="AE458" s="38">
        <v>785730</v>
      </c>
      <c r="AF458" s="38">
        <v>893357</v>
      </c>
      <c r="AG458" s="38">
        <v>750000</v>
      </c>
      <c r="AH458" s="38">
        <v>482834</v>
      </c>
      <c r="AI458" s="38">
        <v>450000</v>
      </c>
      <c r="AJ458" s="39">
        <v>3.15</v>
      </c>
      <c r="AK458" s="39">
        <v>3.04</v>
      </c>
    </row>
    <row r="459" spans="1:37" x14ac:dyDescent="0.3">
      <c r="A459" t="s">
        <v>1013</v>
      </c>
      <c r="B459" t="s">
        <v>1882</v>
      </c>
      <c r="C459" s="37" t="s">
        <v>1013</v>
      </c>
      <c r="D459" s="37" t="s">
        <v>1012</v>
      </c>
      <c r="E459" s="38">
        <v>49051678</v>
      </c>
      <c r="F459" s="38">
        <v>49991427</v>
      </c>
      <c r="G459" s="39">
        <v>1.92</v>
      </c>
      <c r="H459" s="38">
        <v>13997687</v>
      </c>
      <c r="I459" s="38">
        <v>14258588</v>
      </c>
      <c r="J459" s="38">
        <v>0</v>
      </c>
      <c r="K459" s="38">
        <v>0</v>
      </c>
      <c r="L459" s="38">
        <v>0</v>
      </c>
      <c r="M459" s="38">
        <v>0</v>
      </c>
      <c r="N459" s="38">
        <v>0</v>
      </c>
      <c r="O459" s="38">
        <v>0</v>
      </c>
      <c r="P459" s="38">
        <v>13997687</v>
      </c>
      <c r="Q459" s="38">
        <v>14258588</v>
      </c>
      <c r="R459" s="39">
        <v>1.86</v>
      </c>
      <c r="S459" s="38">
        <v>0</v>
      </c>
      <c r="T459" s="38">
        <v>0</v>
      </c>
      <c r="U459" s="38">
        <v>13997687</v>
      </c>
      <c r="V459" s="38">
        <v>14258588</v>
      </c>
      <c r="W459" s="38">
        <v>13997687</v>
      </c>
      <c r="X459" s="38">
        <v>14258588</v>
      </c>
      <c r="Y459" s="38">
        <v>0</v>
      </c>
      <c r="Z459" s="38">
        <v>0</v>
      </c>
      <c r="AA459" s="38">
        <v>2805</v>
      </c>
      <c r="AB459" s="38">
        <v>2709</v>
      </c>
      <c r="AC459" s="39">
        <v>-3.42</v>
      </c>
      <c r="AD459" s="38">
        <v>14441097</v>
      </c>
      <c r="AE459" s="38">
        <v>14075786</v>
      </c>
      <c r="AF459" s="38">
        <v>3504887</v>
      </c>
      <c r="AG459" s="38">
        <v>2768956</v>
      </c>
      <c r="AH459" s="38">
        <v>2333654</v>
      </c>
      <c r="AI459" s="38">
        <v>1601367</v>
      </c>
      <c r="AJ459" s="39">
        <v>4.76</v>
      </c>
      <c r="AK459" s="39">
        <v>3.2</v>
      </c>
    </row>
    <row r="460" spans="1:37" x14ac:dyDescent="0.3">
      <c r="A460" t="s">
        <v>1015</v>
      </c>
      <c r="B460" t="s">
        <v>1883</v>
      </c>
      <c r="C460" s="37" t="s">
        <v>1015</v>
      </c>
      <c r="D460" s="37" t="s">
        <v>1014</v>
      </c>
      <c r="E460" s="38">
        <v>9876920</v>
      </c>
      <c r="F460" s="38">
        <v>10260227</v>
      </c>
      <c r="G460" s="39">
        <v>3.88</v>
      </c>
      <c r="H460" s="38">
        <v>3512548</v>
      </c>
      <c r="I460" s="38">
        <v>3617925</v>
      </c>
      <c r="J460" s="38">
        <v>0</v>
      </c>
      <c r="K460" s="38">
        <v>0</v>
      </c>
      <c r="L460" s="38">
        <v>0</v>
      </c>
      <c r="M460" s="38">
        <v>0</v>
      </c>
      <c r="N460" s="38">
        <v>0</v>
      </c>
      <c r="O460" s="38">
        <v>0</v>
      </c>
      <c r="P460" s="38">
        <v>3512548</v>
      </c>
      <c r="Q460" s="38">
        <v>3617925</v>
      </c>
      <c r="R460" s="39">
        <v>3</v>
      </c>
      <c r="S460" s="38">
        <v>0</v>
      </c>
      <c r="T460" s="38">
        <v>38227</v>
      </c>
      <c r="U460" s="38">
        <v>3512862</v>
      </c>
      <c r="V460" s="38">
        <v>3591939</v>
      </c>
      <c r="W460" s="38">
        <v>3512548</v>
      </c>
      <c r="X460" s="38">
        <v>3579698</v>
      </c>
      <c r="Y460" s="38">
        <v>314</v>
      </c>
      <c r="Z460" s="38">
        <v>12241</v>
      </c>
      <c r="AA460" s="38">
        <v>351</v>
      </c>
      <c r="AB460" s="38">
        <v>355</v>
      </c>
      <c r="AC460" s="39">
        <v>1.1400000000000001</v>
      </c>
      <c r="AD460" s="38">
        <v>2030947</v>
      </c>
      <c r="AE460" s="38">
        <v>1768518</v>
      </c>
      <c r="AF460" s="38">
        <v>1354158</v>
      </c>
      <c r="AG460" s="38">
        <v>1409724</v>
      </c>
      <c r="AH460" s="38">
        <v>299374</v>
      </c>
      <c r="AI460" s="38">
        <v>410409</v>
      </c>
      <c r="AJ460" s="39">
        <v>3.0300000000000002</v>
      </c>
      <c r="AK460" s="39">
        <v>4</v>
      </c>
    </row>
    <row r="461" spans="1:37" x14ac:dyDescent="0.3">
      <c r="A461" t="s">
        <v>1017</v>
      </c>
      <c r="B461" t="s">
        <v>1884</v>
      </c>
      <c r="C461" s="37" t="s">
        <v>1017</v>
      </c>
      <c r="D461" s="37" t="s">
        <v>1016</v>
      </c>
      <c r="E461" s="38">
        <v>20633492</v>
      </c>
      <c r="F461" s="38">
        <v>20977972</v>
      </c>
      <c r="G461" s="39">
        <v>1.67</v>
      </c>
      <c r="H461" s="38">
        <v>6147360</v>
      </c>
      <c r="I461" s="38">
        <v>6263857</v>
      </c>
      <c r="J461" s="38">
        <v>0</v>
      </c>
      <c r="K461" s="38">
        <v>0</v>
      </c>
      <c r="L461" s="38">
        <v>0</v>
      </c>
      <c r="M461" s="38">
        <v>0</v>
      </c>
      <c r="N461" s="38">
        <v>0</v>
      </c>
      <c r="O461" s="38">
        <v>0</v>
      </c>
      <c r="P461" s="38">
        <v>6147360</v>
      </c>
      <c r="Q461" s="38">
        <v>6263857</v>
      </c>
      <c r="R461" s="39">
        <v>1.9000000000000001</v>
      </c>
      <c r="S461" s="38">
        <v>0</v>
      </c>
      <c r="T461" s="38">
        <v>0</v>
      </c>
      <c r="U461" s="38">
        <v>6147360</v>
      </c>
      <c r="V461" s="38">
        <v>6263857</v>
      </c>
      <c r="W461" s="38">
        <v>6147360</v>
      </c>
      <c r="X461" s="38">
        <v>6263857</v>
      </c>
      <c r="Y461" s="38">
        <v>0</v>
      </c>
      <c r="Z461" s="38">
        <v>0</v>
      </c>
      <c r="AA461" s="38">
        <v>1024</v>
      </c>
      <c r="AB461" s="38">
        <v>1027</v>
      </c>
      <c r="AC461" s="39">
        <v>0.28999999999999998</v>
      </c>
      <c r="AD461" s="38">
        <v>3190485</v>
      </c>
      <c r="AE461" s="38">
        <v>2950000</v>
      </c>
      <c r="AF461" s="38">
        <v>762590</v>
      </c>
      <c r="AG461" s="38">
        <v>570000</v>
      </c>
      <c r="AH461" s="38">
        <v>841480</v>
      </c>
      <c r="AI461" s="38">
        <v>839000</v>
      </c>
      <c r="AJ461" s="39">
        <v>4.08</v>
      </c>
      <c r="AK461" s="39">
        <v>4</v>
      </c>
    </row>
    <row r="462" spans="1:37" x14ac:dyDescent="0.3">
      <c r="A462" t="s">
        <v>1019</v>
      </c>
      <c r="B462" t="s">
        <v>1885</v>
      </c>
      <c r="C462" s="37" t="s">
        <v>1019</v>
      </c>
      <c r="D462" s="37" t="s">
        <v>1018</v>
      </c>
      <c r="E462" s="38">
        <v>39200000</v>
      </c>
      <c r="F462" s="38">
        <v>41900000</v>
      </c>
      <c r="G462" s="39">
        <v>6.8900000000000006</v>
      </c>
      <c r="H462" s="38">
        <v>9420777</v>
      </c>
      <c r="I462" s="38">
        <v>9624458</v>
      </c>
      <c r="J462" s="38">
        <v>0</v>
      </c>
      <c r="K462" s="38">
        <v>0</v>
      </c>
      <c r="L462" s="38">
        <v>0</v>
      </c>
      <c r="M462" s="38">
        <v>0</v>
      </c>
      <c r="N462" s="38">
        <v>0</v>
      </c>
      <c r="O462" s="38">
        <v>0</v>
      </c>
      <c r="P462" s="38">
        <v>9420777</v>
      </c>
      <c r="Q462" s="38">
        <v>9624458</v>
      </c>
      <c r="R462" s="39">
        <v>2.16</v>
      </c>
      <c r="S462" s="38">
        <v>0</v>
      </c>
      <c r="T462" s="38">
        <v>0</v>
      </c>
      <c r="U462" s="38">
        <v>9420777</v>
      </c>
      <c r="V462" s="38">
        <v>9624458</v>
      </c>
      <c r="W462" s="38">
        <v>9420777</v>
      </c>
      <c r="X462" s="38">
        <v>9624458</v>
      </c>
      <c r="Y462" s="38">
        <v>0</v>
      </c>
      <c r="Z462" s="38">
        <v>0</v>
      </c>
      <c r="AA462" s="38">
        <v>1748</v>
      </c>
      <c r="AB462" s="38">
        <v>1743</v>
      </c>
      <c r="AC462" s="39">
        <v>-0.28999999999999998</v>
      </c>
      <c r="AD462" s="38">
        <v>904221</v>
      </c>
      <c r="AE462" s="38">
        <v>850000</v>
      </c>
      <c r="AF462" s="38">
        <v>1800000</v>
      </c>
      <c r="AG462" s="38">
        <v>2200000</v>
      </c>
      <c r="AH462" s="38">
        <v>1434052</v>
      </c>
      <c r="AI462" s="38">
        <v>750000</v>
      </c>
      <c r="AJ462" s="39">
        <v>3.66</v>
      </c>
      <c r="AK462" s="39">
        <v>1.79</v>
      </c>
    </row>
    <row r="463" spans="1:37" x14ac:dyDescent="0.3">
      <c r="A463" t="s">
        <v>1007</v>
      </c>
      <c r="B463" t="s">
        <v>1886</v>
      </c>
      <c r="C463" s="37" t="s">
        <v>1007</v>
      </c>
      <c r="D463" s="37" t="s">
        <v>1006</v>
      </c>
      <c r="E463" s="38">
        <v>12668781</v>
      </c>
      <c r="F463" s="38">
        <v>13132396</v>
      </c>
      <c r="G463" s="39">
        <v>3.66</v>
      </c>
      <c r="H463" s="38">
        <v>3125865</v>
      </c>
      <c r="I463" s="38">
        <v>3207650</v>
      </c>
      <c r="J463" s="38">
        <v>0</v>
      </c>
      <c r="K463" s="38">
        <v>0</v>
      </c>
      <c r="L463" s="38">
        <v>0</v>
      </c>
      <c r="M463" s="38">
        <v>0</v>
      </c>
      <c r="N463" s="38">
        <v>0</v>
      </c>
      <c r="O463" s="38">
        <v>0</v>
      </c>
      <c r="P463" s="38">
        <v>3125865</v>
      </c>
      <c r="Q463" s="38">
        <v>3207650</v>
      </c>
      <c r="R463" s="39">
        <v>2.62</v>
      </c>
      <c r="S463" s="38">
        <v>0</v>
      </c>
      <c r="T463" s="38">
        <v>0</v>
      </c>
      <c r="U463" s="38">
        <v>3125865</v>
      </c>
      <c r="V463" s="38">
        <v>3207650</v>
      </c>
      <c r="W463" s="38">
        <v>3125865</v>
      </c>
      <c r="X463" s="38">
        <v>3207650</v>
      </c>
      <c r="Y463" s="38">
        <v>0</v>
      </c>
      <c r="Z463" s="38">
        <v>0</v>
      </c>
      <c r="AA463" s="38">
        <v>530</v>
      </c>
      <c r="AB463" s="38">
        <v>523</v>
      </c>
      <c r="AC463" s="39">
        <v>-1.32</v>
      </c>
      <c r="AD463" s="38">
        <v>3137398</v>
      </c>
      <c r="AE463" s="38">
        <v>3143808</v>
      </c>
      <c r="AF463" s="38">
        <v>969041</v>
      </c>
      <c r="AG463" s="38">
        <v>1031530</v>
      </c>
      <c r="AH463" s="38">
        <v>623848</v>
      </c>
      <c r="AI463" s="38">
        <v>400000</v>
      </c>
      <c r="AJ463" s="39">
        <v>4.92</v>
      </c>
      <c r="AK463" s="39">
        <v>3.0500000000000003</v>
      </c>
    </row>
    <row r="464" spans="1:37" x14ac:dyDescent="0.3">
      <c r="A464" t="s">
        <v>1021</v>
      </c>
      <c r="B464" t="s">
        <v>1887</v>
      </c>
      <c r="C464" s="37" t="s">
        <v>1021</v>
      </c>
      <c r="D464" s="37" t="s">
        <v>1020</v>
      </c>
      <c r="E464" s="38">
        <v>10446117</v>
      </c>
      <c r="F464" s="38">
        <v>10792137</v>
      </c>
      <c r="G464" s="39">
        <v>3.31</v>
      </c>
      <c r="H464" s="38">
        <v>3432359</v>
      </c>
      <c r="I464" s="38">
        <v>3600545</v>
      </c>
      <c r="J464" s="38">
        <v>0</v>
      </c>
      <c r="K464" s="38">
        <v>0</v>
      </c>
      <c r="L464" s="38">
        <v>0</v>
      </c>
      <c r="M464" s="38">
        <v>0</v>
      </c>
      <c r="N464" s="38">
        <v>0</v>
      </c>
      <c r="O464" s="38">
        <v>0</v>
      </c>
      <c r="P464" s="38">
        <v>3432359</v>
      </c>
      <c r="Q464" s="38">
        <v>3600545</v>
      </c>
      <c r="R464" s="39">
        <v>4.9000000000000004</v>
      </c>
      <c r="S464" s="38">
        <v>129666</v>
      </c>
      <c r="T464" s="38">
        <v>16066</v>
      </c>
      <c r="U464" s="38">
        <v>3302693</v>
      </c>
      <c r="V464" s="38">
        <v>3365282</v>
      </c>
      <c r="W464" s="38">
        <v>3302693</v>
      </c>
      <c r="X464" s="38">
        <v>3584479</v>
      </c>
      <c r="Y464" s="38">
        <v>0</v>
      </c>
      <c r="Z464" s="38">
        <v>-219197</v>
      </c>
      <c r="AA464" s="38">
        <v>450</v>
      </c>
      <c r="AB464" s="38">
        <v>436</v>
      </c>
      <c r="AC464" s="39">
        <v>-3.11</v>
      </c>
      <c r="AD464" s="38">
        <v>2920324</v>
      </c>
      <c r="AE464" s="38">
        <v>2520324</v>
      </c>
      <c r="AF464" s="38">
        <v>990206</v>
      </c>
      <c r="AG464" s="38">
        <v>913134</v>
      </c>
      <c r="AH464" s="38">
        <v>10151</v>
      </c>
      <c r="AI464" s="38">
        <v>200000</v>
      </c>
      <c r="AJ464" s="39">
        <v>0.1</v>
      </c>
      <c r="AK464" s="39">
        <v>1.85</v>
      </c>
    </row>
    <row r="465" spans="1:37" x14ac:dyDescent="0.3">
      <c r="A465" t="s">
        <v>1023</v>
      </c>
      <c r="B465" t="s">
        <v>1888</v>
      </c>
      <c r="C465" s="37" t="s">
        <v>1023</v>
      </c>
      <c r="D465" s="37" t="s">
        <v>1022</v>
      </c>
      <c r="E465" s="38">
        <v>28196659</v>
      </c>
      <c r="F465" s="38">
        <v>29833415</v>
      </c>
      <c r="G465" s="39">
        <v>5.8</v>
      </c>
      <c r="H465" s="38">
        <v>12188521</v>
      </c>
      <c r="I465" s="38">
        <v>12491631</v>
      </c>
      <c r="J465" s="38">
        <v>0</v>
      </c>
      <c r="K465" s="38">
        <v>0</v>
      </c>
      <c r="L465" s="38">
        <v>0</v>
      </c>
      <c r="M465" s="38">
        <v>0</v>
      </c>
      <c r="N465" s="38">
        <v>0</v>
      </c>
      <c r="O465" s="38">
        <v>0</v>
      </c>
      <c r="P465" s="38">
        <v>12188521</v>
      </c>
      <c r="Q465" s="38">
        <v>12491631</v>
      </c>
      <c r="R465" s="39">
        <v>2.4900000000000002</v>
      </c>
      <c r="S465" s="38">
        <v>311849</v>
      </c>
      <c r="T465" s="38">
        <v>546435</v>
      </c>
      <c r="U465" s="38">
        <v>11899032</v>
      </c>
      <c r="V465" s="38">
        <v>12220370</v>
      </c>
      <c r="W465" s="38">
        <v>11876672</v>
      </c>
      <c r="X465" s="38">
        <v>11945196</v>
      </c>
      <c r="Y465" s="38">
        <v>22360</v>
      </c>
      <c r="Z465" s="38">
        <v>275174</v>
      </c>
      <c r="AA465" s="38">
        <v>1258</v>
      </c>
      <c r="AB465" s="38">
        <v>1284</v>
      </c>
      <c r="AC465" s="39">
        <v>2.0699999999999998</v>
      </c>
      <c r="AD465" s="38">
        <v>2041140</v>
      </c>
      <c r="AE465" s="38">
        <v>2141140</v>
      </c>
      <c r="AF465" s="38">
        <v>1896420</v>
      </c>
      <c r="AG465" s="38">
        <v>1678945</v>
      </c>
      <c r="AH465" s="38">
        <v>1393671</v>
      </c>
      <c r="AI465" s="38">
        <v>1546133</v>
      </c>
      <c r="AJ465" s="39">
        <v>4.9400000000000004</v>
      </c>
      <c r="AK465" s="39">
        <v>5.18</v>
      </c>
    </row>
    <row r="466" spans="1:37" x14ac:dyDescent="0.3">
      <c r="A466" t="s">
        <v>999</v>
      </c>
      <c r="B466" t="s">
        <v>1889</v>
      </c>
      <c r="C466" s="37" t="s">
        <v>999</v>
      </c>
      <c r="D466" s="37" t="s">
        <v>998</v>
      </c>
      <c r="E466" s="38">
        <v>12665177</v>
      </c>
      <c r="F466" s="38">
        <v>13273811</v>
      </c>
      <c r="G466" s="39">
        <v>4.8100000000000005</v>
      </c>
      <c r="H466" s="38">
        <v>1866570</v>
      </c>
      <c r="I466" s="38">
        <v>1909606</v>
      </c>
      <c r="J466" s="38">
        <v>0</v>
      </c>
      <c r="K466" s="38">
        <v>0</v>
      </c>
      <c r="L466" s="38">
        <v>0</v>
      </c>
      <c r="M466" s="38">
        <v>0</v>
      </c>
      <c r="N466" s="38">
        <v>0</v>
      </c>
      <c r="O466" s="38">
        <v>0</v>
      </c>
      <c r="P466" s="38">
        <v>1866570</v>
      </c>
      <c r="Q466" s="38">
        <v>1909606</v>
      </c>
      <c r="R466" s="39">
        <v>2.31</v>
      </c>
      <c r="S466" s="38">
        <v>4007</v>
      </c>
      <c r="T466" s="38">
        <v>0</v>
      </c>
      <c r="U466" s="38">
        <v>1862563</v>
      </c>
      <c r="V466" s="38">
        <v>1909606</v>
      </c>
      <c r="W466" s="38">
        <v>1862563</v>
      </c>
      <c r="X466" s="38">
        <v>1909606</v>
      </c>
      <c r="Y466" s="38">
        <v>0</v>
      </c>
      <c r="Z466" s="38">
        <v>0</v>
      </c>
      <c r="AA466" s="38">
        <v>605</v>
      </c>
      <c r="AB466" s="38">
        <v>595</v>
      </c>
      <c r="AC466" s="39">
        <v>-1.6500000000000001</v>
      </c>
      <c r="AD466" s="38">
        <v>3804315</v>
      </c>
      <c r="AE466" s="38">
        <v>3727791</v>
      </c>
      <c r="AF466" s="38">
        <v>523249</v>
      </c>
      <c r="AG466" s="38">
        <v>485694</v>
      </c>
      <c r="AH466" s="38">
        <v>626600</v>
      </c>
      <c r="AI466" s="38">
        <v>340906</v>
      </c>
      <c r="AJ466" s="39">
        <v>4.95</v>
      </c>
      <c r="AK466" s="39">
        <v>2.57</v>
      </c>
    </row>
    <row r="467" spans="1:37" x14ac:dyDescent="0.3">
      <c r="A467" t="s">
        <v>928</v>
      </c>
      <c r="B467" t="s">
        <v>1890</v>
      </c>
      <c r="C467" s="37" t="s">
        <v>928</v>
      </c>
      <c r="D467" s="37" t="s">
        <v>927</v>
      </c>
      <c r="E467" s="38">
        <v>60458535</v>
      </c>
      <c r="F467" s="38">
        <v>62730265</v>
      </c>
      <c r="G467" s="39">
        <v>3.7600000000000002</v>
      </c>
      <c r="H467" s="38">
        <v>36652136</v>
      </c>
      <c r="I467" s="38">
        <v>37634413</v>
      </c>
      <c r="J467" s="38">
        <v>0</v>
      </c>
      <c r="K467" s="38">
        <v>0</v>
      </c>
      <c r="L467" s="38">
        <v>0</v>
      </c>
      <c r="M467" s="38">
        <v>0</v>
      </c>
      <c r="N467" s="38">
        <v>0</v>
      </c>
      <c r="O467" s="38">
        <v>0</v>
      </c>
      <c r="P467" s="38">
        <v>36652136</v>
      </c>
      <c r="Q467" s="38">
        <v>37634413</v>
      </c>
      <c r="R467" s="39">
        <v>2.68</v>
      </c>
      <c r="S467" s="38">
        <v>671238</v>
      </c>
      <c r="T467" s="38">
        <v>777146</v>
      </c>
      <c r="U467" s="38">
        <v>36106582</v>
      </c>
      <c r="V467" s="38">
        <v>36874405</v>
      </c>
      <c r="W467" s="38">
        <v>35980898</v>
      </c>
      <c r="X467" s="38">
        <v>36857267</v>
      </c>
      <c r="Y467" s="38">
        <v>125684</v>
      </c>
      <c r="Z467" s="38">
        <v>17138</v>
      </c>
      <c r="AA467" s="38">
        <v>3082</v>
      </c>
      <c r="AB467" s="38">
        <v>3029</v>
      </c>
      <c r="AC467" s="39">
        <v>-1.72</v>
      </c>
      <c r="AD467" s="38">
        <v>9496456</v>
      </c>
      <c r="AE467" s="38">
        <v>8496456</v>
      </c>
      <c r="AF467" s="38">
        <v>2835000</v>
      </c>
      <c r="AG467" s="38">
        <v>2335000</v>
      </c>
      <c r="AH467" s="38">
        <v>2418341</v>
      </c>
      <c r="AI467" s="38">
        <v>2418341</v>
      </c>
      <c r="AJ467" s="39">
        <v>4</v>
      </c>
      <c r="AK467" s="39">
        <v>3.86</v>
      </c>
    </row>
    <row r="468" spans="1:37" x14ac:dyDescent="0.3">
      <c r="A468" t="s">
        <v>942</v>
      </c>
      <c r="B468" t="s">
        <v>1891</v>
      </c>
      <c r="C468" s="37" t="s">
        <v>942</v>
      </c>
      <c r="D468" s="37" t="s">
        <v>941</v>
      </c>
      <c r="E468" s="38">
        <v>160136087</v>
      </c>
      <c r="F468" s="38">
        <v>162892823</v>
      </c>
      <c r="G468" s="39">
        <v>1.72</v>
      </c>
      <c r="H468" s="38">
        <v>113482482</v>
      </c>
      <c r="I468" s="38">
        <v>115241099</v>
      </c>
      <c r="J468" s="38">
        <v>0</v>
      </c>
      <c r="K468" s="38">
        <v>0</v>
      </c>
      <c r="L468" s="38">
        <v>0</v>
      </c>
      <c r="M468" s="38">
        <v>0</v>
      </c>
      <c r="N468" s="38">
        <v>0</v>
      </c>
      <c r="O468" s="38">
        <v>0</v>
      </c>
      <c r="P468" s="38">
        <v>113482482</v>
      </c>
      <c r="Q468" s="38">
        <v>115241099</v>
      </c>
      <c r="R468" s="39">
        <v>1.55</v>
      </c>
      <c r="S468" s="38">
        <v>3146699</v>
      </c>
      <c r="T468" s="38">
        <v>3532136</v>
      </c>
      <c r="U468" s="38">
        <v>110335783</v>
      </c>
      <c r="V468" s="38">
        <v>113544054</v>
      </c>
      <c r="W468" s="38">
        <v>110335783</v>
      </c>
      <c r="X468" s="38">
        <v>111708963</v>
      </c>
      <c r="Y468" s="38">
        <v>0</v>
      </c>
      <c r="Z468" s="38">
        <v>1835091</v>
      </c>
      <c r="AA468" s="38">
        <v>9725</v>
      </c>
      <c r="AB468" s="38">
        <v>9756</v>
      </c>
      <c r="AC468" s="39">
        <v>0.32</v>
      </c>
      <c r="AD468" s="38">
        <v>20177353</v>
      </c>
      <c r="AE468" s="38">
        <v>21567353</v>
      </c>
      <c r="AF468" s="38">
        <v>4057818</v>
      </c>
      <c r="AG468" s="38">
        <v>2800000</v>
      </c>
      <c r="AH468" s="38">
        <v>6247579</v>
      </c>
      <c r="AI468" s="38">
        <v>6248367</v>
      </c>
      <c r="AJ468" s="39">
        <v>3.9</v>
      </c>
      <c r="AK468" s="39">
        <v>3.84</v>
      </c>
    </row>
    <row r="469" spans="1:37" x14ac:dyDescent="0.3">
      <c r="A469" t="s">
        <v>930</v>
      </c>
      <c r="B469" t="s">
        <v>1892</v>
      </c>
      <c r="C469" s="37" t="s">
        <v>930</v>
      </c>
      <c r="D469" s="37" t="s">
        <v>929</v>
      </c>
      <c r="E469" s="38">
        <v>20712215</v>
      </c>
      <c r="F469" s="38">
        <v>21258172</v>
      </c>
      <c r="G469" s="39">
        <v>2.64</v>
      </c>
      <c r="H469" s="38">
        <v>8026150</v>
      </c>
      <c r="I469" s="38">
        <v>8522166</v>
      </c>
      <c r="J469" s="38">
        <v>0</v>
      </c>
      <c r="K469" s="38">
        <v>0</v>
      </c>
      <c r="L469" s="38">
        <v>0</v>
      </c>
      <c r="M469" s="38">
        <v>0</v>
      </c>
      <c r="N469" s="38">
        <v>21892</v>
      </c>
      <c r="O469" s="38">
        <v>0</v>
      </c>
      <c r="P469" s="38">
        <v>8004258</v>
      </c>
      <c r="Q469" s="38">
        <v>8522166</v>
      </c>
      <c r="R469" s="39">
        <v>6.47</v>
      </c>
      <c r="S469" s="38">
        <v>0</v>
      </c>
      <c r="T469" s="38">
        <v>328786</v>
      </c>
      <c r="U469" s="38">
        <v>8026150</v>
      </c>
      <c r="V469" s="38">
        <v>8194532</v>
      </c>
      <c r="W469" s="38">
        <v>8026150</v>
      </c>
      <c r="X469" s="38">
        <v>8193380</v>
      </c>
      <c r="Y469" s="38">
        <v>0</v>
      </c>
      <c r="Z469" s="38">
        <v>1152</v>
      </c>
      <c r="AA469" s="38">
        <v>1213</v>
      </c>
      <c r="AB469" s="38">
        <v>1212</v>
      </c>
      <c r="AC469" s="39">
        <v>-0.08</v>
      </c>
      <c r="AD469" s="38">
        <v>1765000</v>
      </c>
      <c r="AE469" s="38">
        <v>472856</v>
      </c>
      <c r="AF469" s="38">
        <v>500000</v>
      </c>
      <c r="AG469" s="38">
        <v>0</v>
      </c>
      <c r="AH469" s="38">
        <v>800000</v>
      </c>
      <c r="AI469" s="38">
        <v>100000</v>
      </c>
      <c r="AJ469" s="39">
        <v>3.86</v>
      </c>
      <c r="AK469" s="39">
        <v>0.47000000000000003</v>
      </c>
    </row>
    <row r="470" spans="1:37" x14ac:dyDescent="0.3">
      <c r="A470" t="s">
        <v>932</v>
      </c>
      <c r="B470" t="s">
        <v>1893</v>
      </c>
      <c r="C470" s="37" t="s">
        <v>932</v>
      </c>
      <c r="D470" s="37" t="s">
        <v>931</v>
      </c>
      <c r="E470" s="38">
        <v>3401330</v>
      </c>
      <c r="F470" s="38">
        <v>3375900</v>
      </c>
      <c r="G470" s="39">
        <v>-0.75</v>
      </c>
      <c r="H470" s="38">
        <v>2151230</v>
      </c>
      <c r="I470" s="38">
        <v>2150500</v>
      </c>
      <c r="J470" s="38">
        <v>0</v>
      </c>
      <c r="K470" s="38">
        <v>0</v>
      </c>
      <c r="L470" s="38">
        <v>0</v>
      </c>
      <c r="M470" s="38">
        <v>0</v>
      </c>
      <c r="N470" s="38">
        <v>0</v>
      </c>
      <c r="O470" s="38">
        <v>0</v>
      </c>
      <c r="P470" s="38">
        <v>2151230</v>
      </c>
      <c r="Q470" s="38">
        <v>2150500</v>
      </c>
      <c r="R470" s="39">
        <v>-0.03</v>
      </c>
      <c r="S470" s="38">
        <v>47805</v>
      </c>
      <c r="T470" s="38">
        <v>0</v>
      </c>
      <c r="U470" s="38">
        <v>2103436</v>
      </c>
      <c r="V470" s="38">
        <v>2150617</v>
      </c>
      <c r="W470" s="38">
        <v>2103425</v>
      </c>
      <c r="X470" s="38">
        <v>2150500</v>
      </c>
      <c r="Y470" s="38">
        <v>11</v>
      </c>
      <c r="Z470" s="38">
        <v>117</v>
      </c>
      <c r="AA470" s="38">
        <v>77</v>
      </c>
      <c r="AB470" s="38">
        <v>74</v>
      </c>
      <c r="AC470" s="39">
        <v>-3.9</v>
      </c>
      <c r="AD470" s="38">
        <v>1105491</v>
      </c>
      <c r="AE470" s="38">
        <v>1080825</v>
      </c>
      <c r="AF470" s="38">
        <v>390000</v>
      </c>
      <c r="AG470" s="38">
        <v>400000</v>
      </c>
      <c r="AH470" s="38">
        <v>131141</v>
      </c>
      <c r="AI470" s="38">
        <v>135036</v>
      </c>
      <c r="AJ470" s="39">
        <v>3.86</v>
      </c>
      <c r="AK470" s="39">
        <v>4</v>
      </c>
    </row>
    <row r="471" spans="1:37" x14ac:dyDescent="0.3">
      <c r="A471" t="s">
        <v>934</v>
      </c>
      <c r="B471" t="s">
        <v>1894</v>
      </c>
      <c r="C471" s="37" t="s">
        <v>934</v>
      </c>
      <c r="D471" s="37" t="s">
        <v>933</v>
      </c>
      <c r="E471" s="38">
        <v>18704120</v>
      </c>
      <c r="F471" s="38">
        <v>19551380</v>
      </c>
      <c r="G471" s="39">
        <v>4.53</v>
      </c>
      <c r="H471" s="38">
        <v>9750258</v>
      </c>
      <c r="I471" s="38">
        <v>9929769</v>
      </c>
      <c r="J471" s="38">
        <v>0</v>
      </c>
      <c r="K471" s="38">
        <v>0</v>
      </c>
      <c r="L471" s="38">
        <v>0</v>
      </c>
      <c r="M471" s="38">
        <v>0</v>
      </c>
      <c r="N471" s="38">
        <v>0</v>
      </c>
      <c r="O471" s="38">
        <v>0</v>
      </c>
      <c r="P471" s="38">
        <v>9750258</v>
      </c>
      <c r="Q471" s="38">
        <v>9929769</v>
      </c>
      <c r="R471" s="39">
        <v>1.84</v>
      </c>
      <c r="S471" s="38">
        <v>203637</v>
      </c>
      <c r="T471" s="38">
        <v>162981</v>
      </c>
      <c r="U471" s="38">
        <v>9546621</v>
      </c>
      <c r="V471" s="38">
        <v>9766788</v>
      </c>
      <c r="W471" s="38">
        <v>9546621</v>
      </c>
      <c r="X471" s="38">
        <v>9766788</v>
      </c>
      <c r="Y471" s="38">
        <v>0</v>
      </c>
      <c r="Z471" s="38">
        <v>0</v>
      </c>
      <c r="AA471" s="38">
        <v>935</v>
      </c>
      <c r="AB471" s="38">
        <v>927</v>
      </c>
      <c r="AC471" s="39">
        <v>-0.86</v>
      </c>
      <c r="AD471" s="38">
        <v>1877605</v>
      </c>
      <c r="AE471" s="38">
        <v>1937605</v>
      </c>
      <c r="AF471" s="38">
        <v>120000</v>
      </c>
      <c r="AG471" s="38">
        <v>110000</v>
      </c>
      <c r="AH471" s="38">
        <v>980500</v>
      </c>
      <c r="AI471" s="38">
        <v>1020500</v>
      </c>
      <c r="AJ471" s="39">
        <v>5.24</v>
      </c>
      <c r="AK471" s="39">
        <v>5.22</v>
      </c>
    </row>
    <row r="472" spans="1:37" x14ac:dyDescent="0.3">
      <c r="A472" t="s">
        <v>936</v>
      </c>
      <c r="B472" t="s">
        <v>1895</v>
      </c>
      <c r="C472" s="37" t="s">
        <v>936</v>
      </c>
      <c r="D472" s="37" t="s">
        <v>935</v>
      </c>
      <c r="E472" s="38">
        <v>22130625</v>
      </c>
      <c r="F472" s="38">
        <v>23067695</v>
      </c>
      <c r="G472" s="39">
        <v>4.2300000000000004</v>
      </c>
      <c r="H472" s="38">
        <v>11475829</v>
      </c>
      <c r="I472" s="38">
        <v>11812071</v>
      </c>
      <c r="J472" s="38">
        <v>0</v>
      </c>
      <c r="K472" s="38">
        <v>101725</v>
      </c>
      <c r="L472" s="38">
        <v>0</v>
      </c>
      <c r="M472" s="38">
        <v>0</v>
      </c>
      <c r="N472" s="38">
        <v>0</v>
      </c>
      <c r="O472" s="38">
        <v>0</v>
      </c>
      <c r="P472" s="38">
        <v>11475829</v>
      </c>
      <c r="Q472" s="38">
        <v>11913796</v>
      </c>
      <c r="R472" s="39">
        <v>3.8200000000000003</v>
      </c>
      <c r="S472" s="38">
        <v>328663</v>
      </c>
      <c r="T472" s="38">
        <v>398447</v>
      </c>
      <c r="U472" s="38">
        <v>11227867</v>
      </c>
      <c r="V472" s="38">
        <v>11496344</v>
      </c>
      <c r="W472" s="38">
        <v>11147166</v>
      </c>
      <c r="X472" s="38">
        <v>11413624</v>
      </c>
      <c r="Y472" s="38">
        <v>80701</v>
      </c>
      <c r="Z472" s="38">
        <v>82720</v>
      </c>
      <c r="AA472" s="38">
        <v>1340</v>
      </c>
      <c r="AB472" s="38">
        <v>1382</v>
      </c>
      <c r="AC472" s="39">
        <v>3.13</v>
      </c>
      <c r="AD472" s="38">
        <v>387579</v>
      </c>
      <c r="AE472" s="38">
        <v>387579</v>
      </c>
      <c r="AF472" s="38">
        <v>818070</v>
      </c>
      <c r="AG472" s="38">
        <v>728070</v>
      </c>
      <c r="AH472" s="38">
        <v>1429238</v>
      </c>
      <c r="AI472" s="38">
        <v>1704294</v>
      </c>
      <c r="AJ472" s="39">
        <v>6.46</v>
      </c>
      <c r="AK472" s="39">
        <v>7.3900000000000006</v>
      </c>
    </row>
    <row r="473" spans="1:37" x14ac:dyDescent="0.3">
      <c r="A473" t="s">
        <v>926</v>
      </c>
      <c r="B473" t="s">
        <v>1896</v>
      </c>
      <c r="C473" s="37" t="s">
        <v>926</v>
      </c>
      <c r="D473" s="37" t="s">
        <v>925</v>
      </c>
      <c r="E473" s="38">
        <v>84198998</v>
      </c>
      <c r="F473" s="38">
        <v>86352617</v>
      </c>
      <c r="G473" s="39">
        <v>2.56</v>
      </c>
      <c r="H473" s="38">
        <v>45275792</v>
      </c>
      <c r="I473" s="38">
        <v>46685950</v>
      </c>
      <c r="J473" s="38">
        <v>0</v>
      </c>
      <c r="K473" s="38">
        <v>0</v>
      </c>
      <c r="L473" s="38">
        <v>28000</v>
      </c>
      <c r="M473" s="38">
        <v>28000</v>
      </c>
      <c r="N473" s="38">
        <v>0</v>
      </c>
      <c r="O473" s="38">
        <v>0</v>
      </c>
      <c r="P473" s="38">
        <v>45303792</v>
      </c>
      <c r="Q473" s="38">
        <v>46713950</v>
      </c>
      <c r="R473" s="39">
        <v>3.11</v>
      </c>
      <c r="S473" s="38">
        <v>1421693</v>
      </c>
      <c r="T473" s="38">
        <v>1271943</v>
      </c>
      <c r="U473" s="38">
        <v>43887891</v>
      </c>
      <c r="V473" s="38">
        <v>45444075</v>
      </c>
      <c r="W473" s="38">
        <v>43882099</v>
      </c>
      <c r="X473" s="38">
        <v>45442007</v>
      </c>
      <c r="Y473" s="38">
        <v>5792</v>
      </c>
      <c r="Z473" s="38">
        <v>2068</v>
      </c>
      <c r="AA473" s="38">
        <v>4195</v>
      </c>
      <c r="AB473" s="38">
        <v>4159</v>
      </c>
      <c r="AC473" s="39">
        <v>-0.86</v>
      </c>
      <c r="AD473" s="38">
        <v>4085000</v>
      </c>
      <c r="AE473" s="38">
        <v>4960000</v>
      </c>
      <c r="AF473" s="38">
        <v>1175000</v>
      </c>
      <c r="AG473" s="38">
        <v>1175000</v>
      </c>
      <c r="AH473" s="38">
        <v>3284587</v>
      </c>
      <c r="AI473" s="38">
        <v>3325000</v>
      </c>
      <c r="AJ473" s="39">
        <v>3.9</v>
      </c>
      <c r="AK473" s="39">
        <v>3.85</v>
      </c>
    </row>
    <row r="474" spans="1:37" x14ac:dyDescent="0.3">
      <c r="A474" t="s">
        <v>944</v>
      </c>
      <c r="B474" t="s">
        <v>1897</v>
      </c>
      <c r="C474" s="37" t="s">
        <v>944</v>
      </c>
      <c r="D474" s="37" t="s">
        <v>943</v>
      </c>
      <c r="E474" s="38">
        <v>54131958</v>
      </c>
      <c r="F474" s="38">
        <v>55031681</v>
      </c>
      <c r="G474" s="39">
        <v>1.6600000000000001</v>
      </c>
      <c r="H474" s="38">
        <v>27113062</v>
      </c>
      <c r="I474" s="38">
        <v>27766304</v>
      </c>
      <c r="J474" s="38">
        <v>0</v>
      </c>
      <c r="K474" s="38">
        <v>0</v>
      </c>
      <c r="L474" s="38">
        <v>0</v>
      </c>
      <c r="M474" s="38">
        <v>0</v>
      </c>
      <c r="N474" s="38">
        <v>0</v>
      </c>
      <c r="O474" s="38">
        <v>0</v>
      </c>
      <c r="P474" s="38">
        <v>27113062</v>
      </c>
      <c r="Q474" s="38">
        <v>27766304</v>
      </c>
      <c r="R474" s="39">
        <v>2.41</v>
      </c>
      <c r="S474" s="38">
        <v>456630</v>
      </c>
      <c r="T474" s="38">
        <v>521451</v>
      </c>
      <c r="U474" s="38">
        <v>26664454</v>
      </c>
      <c r="V474" s="38">
        <v>27476740</v>
      </c>
      <c r="W474" s="38">
        <v>26656432</v>
      </c>
      <c r="X474" s="38">
        <v>27244853</v>
      </c>
      <c r="Y474" s="38">
        <v>8022</v>
      </c>
      <c r="Z474" s="38">
        <v>231887</v>
      </c>
      <c r="AA474" s="38">
        <v>3221</v>
      </c>
      <c r="AB474" s="38">
        <v>3269</v>
      </c>
      <c r="AC474" s="39">
        <v>1.49</v>
      </c>
      <c r="AD474" s="38">
        <v>8342447</v>
      </c>
      <c r="AE474" s="38">
        <v>7142447</v>
      </c>
      <c r="AF474" s="38">
        <v>2579788</v>
      </c>
      <c r="AG474" s="38">
        <v>2150000</v>
      </c>
      <c r="AH474" s="38">
        <v>1119350</v>
      </c>
      <c r="AI474" s="38">
        <v>1750000</v>
      </c>
      <c r="AJ474" s="39">
        <v>2.0699999999999998</v>
      </c>
      <c r="AK474" s="39">
        <v>3.18</v>
      </c>
    </row>
    <row r="475" spans="1:37" x14ac:dyDescent="0.3">
      <c r="A475" t="s">
        <v>940</v>
      </c>
      <c r="B475" t="s">
        <v>1898</v>
      </c>
      <c r="C475" s="37" t="s">
        <v>940</v>
      </c>
      <c r="D475" s="37" t="s">
        <v>939</v>
      </c>
      <c r="E475" s="38">
        <v>32782083</v>
      </c>
      <c r="F475" s="38">
        <v>33696614</v>
      </c>
      <c r="G475" s="39">
        <v>2.79</v>
      </c>
      <c r="H475" s="38">
        <v>16747471</v>
      </c>
      <c r="I475" s="38">
        <v>16971587</v>
      </c>
      <c r="J475" s="38">
        <v>0</v>
      </c>
      <c r="K475" s="38">
        <v>0</v>
      </c>
      <c r="L475" s="38">
        <v>0</v>
      </c>
      <c r="M475" s="38">
        <v>0</v>
      </c>
      <c r="N475" s="38">
        <v>0</v>
      </c>
      <c r="O475" s="38">
        <v>0</v>
      </c>
      <c r="P475" s="38">
        <v>16747471</v>
      </c>
      <c r="Q475" s="38">
        <v>16971587</v>
      </c>
      <c r="R475" s="39">
        <v>1.34</v>
      </c>
      <c r="S475" s="38">
        <v>477218</v>
      </c>
      <c r="T475" s="38">
        <v>508442</v>
      </c>
      <c r="U475" s="38">
        <v>16485716</v>
      </c>
      <c r="V475" s="38">
        <v>16627434</v>
      </c>
      <c r="W475" s="38">
        <v>16270253</v>
      </c>
      <c r="X475" s="38">
        <v>16463145</v>
      </c>
      <c r="Y475" s="38">
        <v>215463</v>
      </c>
      <c r="Z475" s="38">
        <v>164289</v>
      </c>
      <c r="AA475" s="38">
        <v>1699</v>
      </c>
      <c r="AB475" s="38">
        <v>1695</v>
      </c>
      <c r="AC475" s="39">
        <v>-0.24</v>
      </c>
      <c r="AD475" s="38">
        <v>4230636</v>
      </c>
      <c r="AE475" s="38">
        <v>3127669</v>
      </c>
      <c r="AF475" s="38">
        <v>718779</v>
      </c>
      <c r="AG475" s="38">
        <v>975000</v>
      </c>
      <c r="AH475" s="38">
        <v>3245642</v>
      </c>
      <c r="AI475" s="38">
        <v>3956277</v>
      </c>
      <c r="AJ475" s="39">
        <v>9.9</v>
      </c>
      <c r="AK475" s="39">
        <v>11.74</v>
      </c>
    </row>
    <row r="476" spans="1:37" x14ac:dyDescent="0.3">
      <c r="A476" t="s">
        <v>938</v>
      </c>
      <c r="B476" t="s">
        <v>1899</v>
      </c>
      <c r="C476" s="37" t="s">
        <v>938</v>
      </c>
      <c r="D476" s="37" t="s">
        <v>937</v>
      </c>
      <c r="E476" s="38">
        <v>116438658</v>
      </c>
      <c r="F476" s="38">
        <v>117111453</v>
      </c>
      <c r="G476" s="39">
        <v>0.57999999999999996</v>
      </c>
      <c r="H476" s="38">
        <v>76431670</v>
      </c>
      <c r="I476" s="38">
        <v>77883872</v>
      </c>
      <c r="J476" s="38">
        <v>0</v>
      </c>
      <c r="K476" s="38">
        <v>0</v>
      </c>
      <c r="L476" s="38">
        <v>0</v>
      </c>
      <c r="M476" s="38">
        <v>0</v>
      </c>
      <c r="N476" s="38">
        <v>0</v>
      </c>
      <c r="O476" s="38">
        <v>0</v>
      </c>
      <c r="P476" s="38">
        <v>76431670</v>
      </c>
      <c r="Q476" s="38">
        <v>77883872</v>
      </c>
      <c r="R476" s="39">
        <v>1.9000000000000001</v>
      </c>
      <c r="S476" s="38">
        <v>931136</v>
      </c>
      <c r="T476" s="38">
        <v>1677601</v>
      </c>
      <c r="U476" s="38">
        <v>75500534</v>
      </c>
      <c r="V476" s="38">
        <v>77235858</v>
      </c>
      <c r="W476" s="38">
        <v>75500534</v>
      </c>
      <c r="X476" s="38">
        <v>76206271</v>
      </c>
      <c r="Y476" s="38">
        <v>0</v>
      </c>
      <c r="Z476" s="38">
        <v>1029587</v>
      </c>
      <c r="AA476" s="38">
        <v>6542</v>
      </c>
      <c r="AB476" s="38">
        <v>6358</v>
      </c>
      <c r="AC476" s="39">
        <v>-2.81</v>
      </c>
      <c r="AD476" s="38">
        <v>24320181</v>
      </c>
      <c r="AE476" s="38">
        <v>23298960</v>
      </c>
      <c r="AF476" s="38">
        <v>8172512</v>
      </c>
      <c r="AG476" s="38">
        <v>8302673</v>
      </c>
      <c r="AH476" s="38">
        <v>8175813</v>
      </c>
      <c r="AI476" s="38">
        <v>8175813</v>
      </c>
      <c r="AJ476" s="39">
        <v>7.0200000000000005</v>
      </c>
      <c r="AK476" s="39">
        <v>6.98</v>
      </c>
    </row>
    <row r="477" spans="1:37" x14ac:dyDescent="0.3">
      <c r="A477" t="s">
        <v>946</v>
      </c>
      <c r="B477" t="s">
        <v>1900</v>
      </c>
      <c r="C477" s="37" t="s">
        <v>946</v>
      </c>
      <c r="D477" s="37" t="s">
        <v>945</v>
      </c>
      <c r="E477" s="38">
        <v>22761071</v>
      </c>
      <c r="F477" s="38">
        <v>23712421</v>
      </c>
      <c r="G477" s="39">
        <v>4.18</v>
      </c>
      <c r="H477" s="38">
        <v>9032697</v>
      </c>
      <c r="I477" s="38">
        <v>9348840</v>
      </c>
      <c r="J477" s="38">
        <v>0</v>
      </c>
      <c r="K477" s="38">
        <v>0</v>
      </c>
      <c r="L477" s="38">
        <v>0</v>
      </c>
      <c r="M477" s="38">
        <v>0</v>
      </c>
      <c r="N477" s="38">
        <v>0</v>
      </c>
      <c r="O477" s="38">
        <v>0</v>
      </c>
      <c r="P477" s="38">
        <v>9032697</v>
      </c>
      <c r="Q477" s="38">
        <v>9348840</v>
      </c>
      <c r="R477" s="39">
        <v>3.5</v>
      </c>
      <c r="S477" s="38">
        <v>251799</v>
      </c>
      <c r="T477" s="38">
        <v>337670</v>
      </c>
      <c r="U477" s="38">
        <v>9015396</v>
      </c>
      <c r="V477" s="38">
        <v>9050647</v>
      </c>
      <c r="W477" s="38">
        <v>8780898</v>
      </c>
      <c r="X477" s="38">
        <v>9011170</v>
      </c>
      <c r="Y477" s="38">
        <v>234498</v>
      </c>
      <c r="Z477" s="38">
        <v>39477</v>
      </c>
      <c r="AA477" s="38">
        <v>1155</v>
      </c>
      <c r="AB477" s="38">
        <v>1155</v>
      </c>
      <c r="AC477" s="39">
        <v>0</v>
      </c>
      <c r="AD477" s="38">
        <v>1775628</v>
      </c>
      <c r="AE477" s="38">
        <v>1775628</v>
      </c>
      <c r="AF477" s="38">
        <v>890194</v>
      </c>
      <c r="AG477" s="38">
        <v>946585</v>
      </c>
      <c r="AH477" s="38">
        <v>910000</v>
      </c>
      <c r="AI477" s="38">
        <v>945000</v>
      </c>
      <c r="AJ477" s="39">
        <v>4</v>
      </c>
      <c r="AK477" s="39">
        <v>3.99</v>
      </c>
    </row>
    <row r="478" spans="1:37" x14ac:dyDescent="0.3">
      <c r="A478" t="s">
        <v>948</v>
      </c>
      <c r="B478" t="s">
        <v>1901</v>
      </c>
      <c r="C478" s="37" t="s">
        <v>948</v>
      </c>
      <c r="D478" s="37" t="s">
        <v>947</v>
      </c>
      <c r="E478" s="38">
        <v>20158729</v>
      </c>
      <c r="F478" s="38">
        <v>20463782</v>
      </c>
      <c r="G478" s="39">
        <v>1.51</v>
      </c>
      <c r="H478" s="38">
        <v>10369101</v>
      </c>
      <c r="I478" s="38">
        <v>10569711</v>
      </c>
      <c r="J478" s="38">
        <v>0</v>
      </c>
      <c r="K478" s="38">
        <v>0</v>
      </c>
      <c r="L478" s="38">
        <v>0</v>
      </c>
      <c r="M478" s="38">
        <v>0</v>
      </c>
      <c r="N478" s="38">
        <v>0</v>
      </c>
      <c r="O478" s="38">
        <v>0</v>
      </c>
      <c r="P478" s="38">
        <v>10369101</v>
      </c>
      <c r="Q478" s="38">
        <v>10569711</v>
      </c>
      <c r="R478" s="39">
        <v>1.93</v>
      </c>
      <c r="S478" s="38">
        <v>346298</v>
      </c>
      <c r="T478" s="38">
        <v>509101</v>
      </c>
      <c r="U478" s="38">
        <v>10022803</v>
      </c>
      <c r="V478" s="38">
        <v>10240791</v>
      </c>
      <c r="W478" s="38">
        <v>10022803</v>
      </c>
      <c r="X478" s="38">
        <v>10060610</v>
      </c>
      <c r="Y478" s="38">
        <v>0</v>
      </c>
      <c r="Z478" s="38">
        <v>180181</v>
      </c>
      <c r="AA478" s="38">
        <v>850</v>
      </c>
      <c r="AB478" s="38">
        <v>850</v>
      </c>
      <c r="AC478" s="39">
        <v>0</v>
      </c>
      <c r="AD478" s="38">
        <v>2899569</v>
      </c>
      <c r="AE478" s="38">
        <v>3328240</v>
      </c>
      <c r="AF478" s="38">
        <v>2871399</v>
      </c>
      <c r="AG478" s="38">
        <v>2360571</v>
      </c>
      <c r="AH478" s="38">
        <v>806349</v>
      </c>
      <c r="AI478" s="38">
        <v>818551</v>
      </c>
      <c r="AJ478" s="39">
        <v>4</v>
      </c>
      <c r="AK478" s="39">
        <v>4</v>
      </c>
    </row>
    <row r="479" spans="1:37" x14ac:dyDescent="0.3">
      <c r="A479" t="s">
        <v>951</v>
      </c>
      <c r="B479" t="s">
        <v>1902</v>
      </c>
      <c r="C479" s="37" t="s">
        <v>951</v>
      </c>
      <c r="D479" s="37" t="s">
        <v>950</v>
      </c>
      <c r="E479" s="38">
        <v>15018000</v>
      </c>
      <c r="F479" s="38">
        <v>15620918</v>
      </c>
      <c r="G479" s="39">
        <v>4.01</v>
      </c>
      <c r="H479" s="38">
        <v>7736823</v>
      </c>
      <c r="I479" s="38">
        <v>7736823</v>
      </c>
      <c r="J479" s="38">
        <v>0</v>
      </c>
      <c r="K479" s="38">
        <v>0</v>
      </c>
      <c r="L479" s="38">
        <v>0</v>
      </c>
      <c r="M479" s="38">
        <v>0</v>
      </c>
      <c r="N479" s="38">
        <v>0</v>
      </c>
      <c r="O479" s="38">
        <v>0</v>
      </c>
      <c r="P479" s="38">
        <v>7736823</v>
      </c>
      <c r="Q479" s="38">
        <v>7736823</v>
      </c>
      <c r="R479" s="39">
        <v>0</v>
      </c>
      <c r="S479" s="38">
        <v>79448</v>
      </c>
      <c r="T479" s="38">
        <v>53844</v>
      </c>
      <c r="U479" s="38">
        <v>7741829</v>
      </c>
      <c r="V479" s="38">
        <v>7882441</v>
      </c>
      <c r="W479" s="38">
        <v>7657375</v>
      </c>
      <c r="X479" s="38">
        <v>7682979</v>
      </c>
      <c r="Y479" s="38">
        <v>84454</v>
      </c>
      <c r="Z479" s="38">
        <v>199462</v>
      </c>
      <c r="AA479" s="38">
        <v>705</v>
      </c>
      <c r="AB479" s="38">
        <v>710</v>
      </c>
      <c r="AC479" s="39">
        <v>0.71</v>
      </c>
      <c r="AD479" s="38">
        <v>4890985</v>
      </c>
      <c r="AE479" s="38">
        <v>5497115</v>
      </c>
      <c r="AF479" s="38">
        <v>988931</v>
      </c>
      <c r="AG479" s="38">
        <v>592879</v>
      </c>
      <c r="AH479" s="38">
        <v>678678</v>
      </c>
      <c r="AI479" s="38">
        <v>468600</v>
      </c>
      <c r="AJ479" s="39">
        <v>4.5200000000000005</v>
      </c>
      <c r="AK479" s="39">
        <v>3</v>
      </c>
    </row>
    <row r="480" spans="1:37" x14ac:dyDescent="0.3">
      <c r="A480" t="s">
        <v>961</v>
      </c>
      <c r="B480" t="s">
        <v>1903</v>
      </c>
      <c r="C480" s="37" t="s">
        <v>961</v>
      </c>
      <c r="D480" s="37" t="s">
        <v>960</v>
      </c>
      <c r="E480" s="38">
        <v>50782220</v>
      </c>
      <c r="F480" s="38">
        <v>51352002</v>
      </c>
      <c r="G480" s="39">
        <v>1.1200000000000001</v>
      </c>
      <c r="H480" s="38">
        <v>27968034</v>
      </c>
      <c r="I480" s="38">
        <v>27410997</v>
      </c>
      <c r="J480" s="38">
        <v>0</v>
      </c>
      <c r="K480" s="38">
        <v>0</v>
      </c>
      <c r="L480" s="38">
        <v>0</v>
      </c>
      <c r="M480" s="38">
        <v>0</v>
      </c>
      <c r="N480" s="38">
        <v>144000</v>
      </c>
      <c r="O480" s="38">
        <v>0</v>
      </c>
      <c r="P480" s="38">
        <v>27824034</v>
      </c>
      <c r="Q480" s="38">
        <v>27410997</v>
      </c>
      <c r="R480" s="39">
        <v>-1.48</v>
      </c>
      <c r="S480" s="38">
        <v>93270</v>
      </c>
      <c r="T480" s="38">
        <v>444045</v>
      </c>
      <c r="U480" s="38">
        <v>27465399</v>
      </c>
      <c r="V480" s="38">
        <v>28398696</v>
      </c>
      <c r="W480" s="38">
        <v>27874764</v>
      </c>
      <c r="X480" s="38">
        <v>26966952</v>
      </c>
      <c r="Y480" s="38">
        <v>-409365</v>
      </c>
      <c r="Z480" s="38">
        <v>1431744</v>
      </c>
      <c r="AA480" s="38">
        <v>2650</v>
      </c>
      <c r="AB480" s="38">
        <v>2650</v>
      </c>
      <c r="AC480" s="39">
        <v>0</v>
      </c>
      <c r="AD480" s="38">
        <v>1974969</v>
      </c>
      <c r="AE480" s="38">
        <v>1974969</v>
      </c>
      <c r="AF480" s="38">
        <v>4527522</v>
      </c>
      <c r="AG480" s="38">
        <v>3785000</v>
      </c>
      <c r="AH480" s="38">
        <v>2082112</v>
      </c>
      <c r="AI480" s="38">
        <v>1616928</v>
      </c>
      <c r="AJ480" s="39">
        <v>4.0999999999999996</v>
      </c>
      <c r="AK480" s="39">
        <v>3.15</v>
      </c>
    </row>
    <row r="481" spans="1:37" x14ac:dyDescent="0.3">
      <c r="A481" t="s">
        <v>953</v>
      </c>
      <c r="B481" t="s">
        <v>1904</v>
      </c>
      <c r="C481" s="37" t="s">
        <v>953</v>
      </c>
      <c r="D481" s="37" t="s">
        <v>952</v>
      </c>
      <c r="E481" s="38">
        <v>77313256</v>
      </c>
      <c r="F481" s="38">
        <v>78085153</v>
      </c>
      <c r="G481" s="39">
        <v>1</v>
      </c>
      <c r="H481" s="38">
        <v>54219475</v>
      </c>
      <c r="I481" s="38">
        <v>54219475</v>
      </c>
      <c r="J481" s="38">
        <v>0</v>
      </c>
      <c r="K481" s="38">
        <v>0</v>
      </c>
      <c r="L481" s="38">
        <v>0</v>
      </c>
      <c r="M481" s="38">
        <v>0</v>
      </c>
      <c r="N481" s="38">
        <v>0</v>
      </c>
      <c r="O481" s="38">
        <v>0</v>
      </c>
      <c r="P481" s="38">
        <v>54219475</v>
      </c>
      <c r="Q481" s="38">
        <v>54219475</v>
      </c>
      <c r="R481" s="39">
        <v>0</v>
      </c>
      <c r="S481" s="38">
        <v>3576108</v>
      </c>
      <c r="T481" s="38">
        <v>3218965</v>
      </c>
      <c r="U481" s="38">
        <v>51799169</v>
      </c>
      <c r="V481" s="38">
        <v>51668395</v>
      </c>
      <c r="W481" s="38">
        <v>50643367</v>
      </c>
      <c r="X481" s="38">
        <v>51000510</v>
      </c>
      <c r="Y481" s="38">
        <v>1155802</v>
      </c>
      <c r="Z481" s="38">
        <v>667885</v>
      </c>
      <c r="AA481" s="38">
        <v>4079</v>
      </c>
      <c r="AB481" s="38">
        <v>4090</v>
      </c>
      <c r="AC481" s="39">
        <v>0.27</v>
      </c>
      <c r="AD481" s="38">
        <v>2613697</v>
      </c>
      <c r="AE481" s="38">
        <v>2962192</v>
      </c>
      <c r="AF481" s="38">
        <v>4632875</v>
      </c>
      <c r="AG481" s="38">
        <v>1563500</v>
      </c>
      <c r="AH481" s="38">
        <v>1700518</v>
      </c>
      <c r="AI481" s="38">
        <v>3127018</v>
      </c>
      <c r="AJ481" s="39">
        <v>2.2000000000000002</v>
      </c>
      <c r="AK481" s="39">
        <v>4</v>
      </c>
    </row>
    <row r="482" spans="1:37" x14ac:dyDescent="0.3">
      <c r="A482" t="s">
        <v>957</v>
      </c>
      <c r="B482" t="s">
        <v>1905</v>
      </c>
      <c r="C482" s="37" t="s">
        <v>957</v>
      </c>
      <c r="D482" s="37" t="s">
        <v>956</v>
      </c>
      <c r="E482" s="38">
        <v>44554730</v>
      </c>
      <c r="F482" s="38">
        <v>45797561</v>
      </c>
      <c r="G482" s="39">
        <v>2.79</v>
      </c>
      <c r="H482" s="38">
        <v>27015177</v>
      </c>
      <c r="I482" s="38">
        <v>27552779</v>
      </c>
      <c r="J482" s="38">
        <v>0</v>
      </c>
      <c r="K482" s="38">
        <v>0</v>
      </c>
      <c r="L482" s="38">
        <v>0</v>
      </c>
      <c r="M482" s="38">
        <v>0</v>
      </c>
      <c r="N482" s="38">
        <v>0</v>
      </c>
      <c r="O482" s="38">
        <v>0</v>
      </c>
      <c r="P482" s="38">
        <v>27015177</v>
      </c>
      <c r="Q482" s="38">
        <v>27552779</v>
      </c>
      <c r="R482" s="39">
        <v>1.99</v>
      </c>
      <c r="S482" s="38">
        <v>416731</v>
      </c>
      <c r="T482" s="38">
        <v>391703</v>
      </c>
      <c r="U482" s="38">
        <v>26598446</v>
      </c>
      <c r="V482" s="38">
        <v>27367623</v>
      </c>
      <c r="W482" s="38">
        <v>26598446</v>
      </c>
      <c r="X482" s="38">
        <v>27161076</v>
      </c>
      <c r="Y482" s="38">
        <v>0</v>
      </c>
      <c r="Z482" s="38">
        <v>206547</v>
      </c>
      <c r="AA482" s="38">
        <v>1854</v>
      </c>
      <c r="AB482" s="38">
        <v>1797</v>
      </c>
      <c r="AC482" s="39">
        <v>-3.0700000000000003</v>
      </c>
      <c r="AD482" s="38">
        <v>7127541</v>
      </c>
      <c r="AE482" s="38">
        <v>7427541</v>
      </c>
      <c r="AF482" s="38">
        <v>644778</v>
      </c>
      <c r="AG482" s="38">
        <v>596749</v>
      </c>
      <c r="AH482" s="38">
        <v>1782189</v>
      </c>
      <c r="AI482" s="38">
        <v>1831902</v>
      </c>
      <c r="AJ482" s="39">
        <v>4</v>
      </c>
      <c r="AK482" s="39">
        <v>4</v>
      </c>
    </row>
    <row r="483" spans="1:37" x14ac:dyDescent="0.3">
      <c r="A483" t="s">
        <v>955</v>
      </c>
      <c r="B483" t="s">
        <v>1906</v>
      </c>
      <c r="C483" s="37" t="s">
        <v>955</v>
      </c>
      <c r="D483" s="37" t="s">
        <v>954</v>
      </c>
      <c r="E483" s="38">
        <v>46408029</v>
      </c>
      <c r="F483" s="38">
        <v>48002424</v>
      </c>
      <c r="G483" s="39">
        <v>3.44</v>
      </c>
      <c r="H483" s="38">
        <v>24663248</v>
      </c>
      <c r="I483" s="38">
        <v>25189220</v>
      </c>
      <c r="J483" s="38">
        <v>0</v>
      </c>
      <c r="K483" s="38">
        <v>0</v>
      </c>
      <c r="L483" s="38">
        <v>0</v>
      </c>
      <c r="M483" s="38">
        <v>0</v>
      </c>
      <c r="N483" s="38">
        <v>0</v>
      </c>
      <c r="O483" s="38">
        <v>0</v>
      </c>
      <c r="P483" s="38">
        <v>24663248</v>
      </c>
      <c r="Q483" s="38">
        <v>25189220</v>
      </c>
      <c r="R483" s="39">
        <v>2.13</v>
      </c>
      <c r="S483" s="38">
        <v>356833</v>
      </c>
      <c r="T483" s="38">
        <v>377888</v>
      </c>
      <c r="U483" s="38">
        <v>24306415</v>
      </c>
      <c r="V483" s="38">
        <v>24811332</v>
      </c>
      <c r="W483" s="38">
        <v>24306415</v>
      </c>
      <c r="X483" s="38">
        <v>24811332</v>
      </c>
      <c r="Y483" s="38">
        <v>0</v>
      </c>
      <c r="Z483" s="38">
        <v>0</v>
      </c>
      <c r="AA483" s="38">
        <v>2864</v>
      </c>
      <c r="AB483" s="38">
        <v>2867</v>
      </c>
      <c r="AC483" s="39">
        <v>0.1</v>
      </c>
      <c r="AD483" s="38">
        <v>3004099</v>
      </c>
      <c r="AE483" s="38">
        <v>2250000</v>
      </c>
      <c r="AF483" s="38">
        <v>1125000</v>
      </c>
      <c r="AG483" s="38">
        <v>1075000</v>
      </c>
      <c r="AH483" s="38">
        <v>1856000</v>
      </c>
      <c r="AI483" s="38">
        <v>1920000</v>
      </c>
      <c r="AJ483" s="39">
        <v>4</v>
      </c>
      <c r="AK483" s="39">
        <v>4</v>
      </c>
    </row>
    <row r="484" spans="1:37" x14ac:dyDescent="0.3">
      <c r="A484" t="s">
        <v>959</v>
      </c>
      <c r="B484" t="s">
        <v>1907</v>
      </c>
      <c r="C484" s="37" t="s">
        <v>959</v>
      </c>
      <c r="D484" s="37" t="s">
        <v>958</v>
      </c>
      <c r="E484" s="38">
        <v>164304428</v>
      </c>
      <c r="F484" s="38">
        <v>167742333</v>
      </c>
      <c r="G484" s="39">
        <v>2.09</v>
      </c>
      <c r="H484" s="38">
        <v>54133771</v>
      </c>
      <c r="I484" s="38">
        <v>54133771</v>
      </c>
      <c r="J484" s="38">
        <v>0</v>
      </c>
      <c r="K484" s="38">
        <v>0</v>
      </c>
      <c r="L484" s="38">
        <v>0</v>
      </c>
      <c r="M484" s="38">
        <v>0</v>
      </c>
      <c r="N484" s="38">
        <v>0</v>
      </c>
      <c r="O484" s="38">
        <v>0</v>
      </c>
      <c r="P484" s="38">
        <v>54133771</v>
      </c>
      <c r="Q484" s="38">
        <v>54133771</v>
      </c>
      <c r="R484" s="39">
        <v>0</v>
      </c>
      <c r="S484" s="38">
        <v>869669</v>
      </c>
      <c r="T484" s="38">
        <v>1188253</v>
      </c>
      <c r="U484" s="38">
        <v>53773603</v>
      </c>
      <c r="V484" s="38">
        <v>54123518</v>
      </c>
      <c r="W484" s="38">
        <v>53264102</v>
      </c>
      <c r="X484" s="38">
        <v>52945518</v>
      </c>
      <c r="Y484" s="38">
        <v>509501</v>
      </c>
      <c r="Z484" s="38">
        <v>1178000</v>
      </c>
      <c r="AA484" s="38">
        <v>10091</v>
      </c>
      <c r="AB484" s="38">
        <v>10147</v>
      </c>
      <c r="AC484" s="39">
        <v>0.55000000000000004</v>
      </c>
      <c r="AD484" s="38">
        <v>6281180</v>
      </c>
      <c r="AE484" s="38">
        <v>6755344</v>
      </c>
      <c r="AF484" s="38">
        <v>0</v>
      </c>
      <c r="AG484" s="38">
        <v>0</v>
      </c>
      <c r="AH484" s="38">
        <v>4335974</v>
      </c>
      <c r="AI484" s="38">
        <v>4723869</v>
      </c>
      <c r="AJ484" s="39">
        <v>2.64</v>
      </c>
      <c r="AK484" s="39">
        <v>2.82</v>
      </c>
    </row>
    <row r="485" spans="1:37" x14ac:dyDescent="0.3">
      <c r="A485" t="s">
        <v>966</v>
      </c>
      <c r="B485" t="s">
        <v>1908</v>
      </c>
      <c r="C485" s="37" t="s">
        <v>966</v>
      </c>
      <c r="D485" s="37" t="s">
        <v>965</v>
      </c>
      <c r="E485" s="38">
        <v>10112980</v>
      </c>
      <c r="F485" s="38">
        <v>10336834</v>
      </c>
      <c r="G485" s="39">
        <v>2.21</v>
      </c>
      <c r="H485" s="38">
        <v>6224390</v>
      </c>
      <c r="I485" s="38">
        <v>6286634</v>
      </c>
      <c r="J485" s="38">
        <v>0</v>
      </c>
      <c r="K485" s="38">
        <v>0</v>
      </c>
      <c r="L485" s="38">
        <v>0</v>
      </c>
      <c r="M485" s="38">
        <v>0</v>
      </c>
      <c r="N485" s="38">
        <v>0</v>
      </c>
      <c r="O485" s="38">
        <v>0</v>
      </c>
      <c r="P485" s="38">
        <v>6224390</v>
      </c>
      <c r="Q485" s="38">
        <v>6286634</v>
      </c>
      <c r="R485" s="39">
        <v>1</v>
      </c>
      <c r="S485" s="38">
        <v>54264</v>
      </c>
      <c r="T485" s="38">
        <v>47592</v>
      </c>
      <c r="U485" s="38">
        <v>6512970</v>
      </c>
      <c r="V485" s="38">
        <v>6380433</v>
      </c>
      <c r="W485" s="38">
        <v>6170126</v>
      </c>
      <c r="X485" s="38">
        <v>6239042</v>
      </c>
      <c r="Y485" s="38">
        <v>342844</v>
      </c>
      <c r="Z485" s="38">
        <v>141391</v>
      </c>
      <c r="AA485" s="38">
        <v>335</v>
      </c>
      <c r="AB485" s="38">
        <v>323</v>
      </c>
      <c r="AC485" s="39">
        <v>-3.58</v>
      </c>
      <c r="AD485" s="38">
        <v>3374647</v>
      </c>
      <c r="AE485" s="38">
        <v>3136704</v>
      </c>
      <c r="AF485" s="38">
        <v>500000</v>
      </c>
      <c r="AG485" s="38">
        <v>500000</v>
      </c>
      <c r="AH485" s="38">
        <v>404519</v>
      </c>
      <c r="AI485" s="38">
        <v>413473</v>
      </c>
      <c r="AJ485" s="39">
        <v>4</v>
      </c>
      <c r="AK485" s="39">
        <v>4</v>
      </c>
    </row>
    <row r="486" spans="1:37" x14ac:dyDescent="0.3">
      <c r="A486" t="s">
        <v>968</v>
      </c>
      <c r="B486" t="s">
        <v>1909</v>
      </c>
      <c r="C486" s="37" t="s">
        <v>968</v>
      </c>
      <c r="D486" s="37" t="s">
        <v>967</v>
      </c>
      <c r="E486" s="38">
        <v>6299147</v>
      </c>
      <c r="F486" s="38">
        <v>6386408</v>
      </c>
      <c r="G486" s="39">
        <v>1.3900000000000001</v>
      </c>
      <c r="H486" s="38">
        <v>2671066</v>
      </c>
      <c r="I486" s="38">
        <v>2739556</v>
      </c>
      <c r="J486" s="38">
        <v>0</v>
      </c>
      <c r="K486" s="38">
        <v>0</v>
      </c>
      <c r="L486" s="38">
        <v>0</v>
      </c>
      <c r="M486" s="38">
        <v>0</v>
      </c>
      <c r="N486" s="38">
        <v>0</v>
      </c>
      <c r="O486" s="38">
        <v>0</v>
      </c>
      <c r="P486" s="38">
        <v>2671066</v>
      </c>
      <c r="Q486" s="38">
        <v>2739556</v>
      </c>
      <c r="R486" s="39">
        <v>2.56</v>
      </c>
      <c r="S486" s="38">
        <v>170616</v>
      </c>
      <c r="T486" s="38">
        <v>191814</v>
      </c>
      <c r="U486" s="38">
        <v>2500450</v>
      </c>
      <c r="V486" s="38">
        <v>2547742</v>
      </c>
      <c r="W486" s="38">
        <v>2500450</v>
      </c>
      <c r="X486" s="38">
        <v>2547742</v>
      </c>
      <c r="Y486" s="38">
        <v>0</v>
      </c>
      <c r="Z486" s="38">
        <v>0</v>
      </c>
      <c r="AA486" s="38">
        <v>277</v>
      </c>
      <c r="AB486" s="38">
        <v>275</v>
      </c>
      <c r="AC486" s="39">
        <v>-0.72</v>
      </c>
      <c r="AD486" s="38">
        <v>929224</v>
      </c>
      <c r="AE486" s="38">
        <v>692162</v>
      </c>
      <c r="AF486" s="38">
        <v>107683</v>
      </c>
      <c r="AG486" s="38">
        <v>164589</v>
      </c>
      <c r="AH486" s="38">
        <v>328447</v>
      </c>
      <c r="AI486" s="38">
        <v>230717</v>
      </c>
      <c r="AJ486" s="39">
        <v>5.21</v>
      </c>
      <c r="AK486" s="39">
        <v>3.61</v>
      </c>
    </row>
    <row r="487" spans="1:37" x14ac:dyDescent="0.3">
      <c r="A487" t="s">
        <v>970</v>
      </c>
      <c r="B487" t="s">
        <v>1910</v>
      </c>
      <c r="C487" s="37" t="s">
        <v>970</v>
      </c>
      <c r="D487" s="37" t="s">
        <v>969</v>
      </c>
      <c r="E487" s="38">
        <v>20424951</v>
      </c>
      <c r="F487" s="38">
        <v>20765915</v>
      </c>
      <c r="G487" s="39">
        <v>1.67</v>
      </c>
      <c r="H487" s="38">
        <v>9241172</v>
      </c>
      <c r="I487" s="38">
        <v>9460904</v>
      </c>
      <c r="J487" s="38">
        <v>0</v>
      </c>
      <c r="K487" s="38">
        <v>0</v>
      </c>
      <c r="L487" s="38">
        <v>0</v>
      </c>
      <c r="M487" s="38">
        <v>0</v>
      </c>
      <c r="N487" s="38">
        <v>0</v>
      </c>
      <c r="O487" s="38">
        <v>0</v>
      </c>
      <c r="P487" s="38">
        <v>9241172</v>
      </c>
      <c r="Q487" s="38">
        <v>9460904</v>
      </c>
      <c r="R487" s="39">
        <v>2.38</v>
      </c>
      <c r="S487" s="38">
        <v>236799</v>
      </c>
      <c r="T487" s="38">
        <v>293757</v>
      </c>
      <c r="U487" s="38">
        <v>9004373</v>
      </c>
      <c r="V487" s="38">
        <v>9167147</v>
      </c>
      <c r="W487" s="38">
        <v>9004373</v>
      </c>
      <c r="X487" s="38">
        <v>9167147</v>
      </c>
      <c r="Y487" s="38">
        <v>0</v>
      </c>
      <c r="Z487" s="38">
        <v>0</v>
      </c>
      <c r="AA487" s="38">
        <v>761</v>
      </c>
      <c r="AB487" s="38">
        <v>765</v>
      </c>
      <c r="AC487" s="39">
        <v>0.53</v>
      </c>
      <c r="AD487" s="38">
        <v>1083219</v>
      </c>
      <c r="AE487" s="38">
        <v>1083219</v>
      </c>
      <c r="AF487" s="38">
        <v>477405</v>
      </c>
      <c r="AG487" s="38">
        <v>331568</v>
      </c>
      <c r="AH487" s="38">
        <v>1187991</v>
      </c>
      <c r="AI487" s="38">
        <v>1016051</v>
      </c>
      <c r="AJ487" s="39">
        <v>5.82</v>
      </c>
      <c r="AK487" s="39">
        <v>4.8899999999999997</v>
      </c>
    </row>
    <row r="488" spans="1:37" x14ac:dyDescent="0.3">
      <c r="A488" t="s">
        <v>964</v>
      </c>
      <c r="B488" t="s">
        <v>1911</v>
      </c>
      <c r="C488" s="37" t="s">
        <v>964</v>
      </c>
      <c r="D488" s="37" t="s">
        <v>963</v>
      </c>
      <c r="E488" s="38">
        <v>37583403</v>
      </c>
      <c r="F488" s="38">
        <v>38516494</v>
      </c>
      <c r="G488" s="39">
        <v>2.48</v>
      </c>
      <c r="H488" s="38">
        <v>15067166</v>
      </c>
      <c r="I488" s="38">
        <v>15248937</v>
      </c>
      <c r="J488" s="38">
        <v>0</v>
      </c>
      <c r="K488" s="38">
        <v>118813</v>
      </c>
      <c r="L488" s="38">
        <v>0</v>
      </c>
      <c r="M488" s="38">
        <v>0</v>
      </c>
      <c r="N488" s="38">
        <v>0</v>
      </c>
      <c r="O488" s="38">
        <v>0</v>
      </c>
      <c r="P488" s="38">
        <v>15067166</v>
      </c>
      <c r="Q488" s="38">
        <v>15367750</v>
      </c>
      <c r="R488" s="39">
        <v>1.99</v>
      </c>
      <c r="S488" s="38">
        <v>217270</v>
      </c>
      <c r="T488" s="38">
        <v>234206</v>
      </c>
      <c r="U488" s="38">
        <v>14849896</v>
      </c>
      <c r="V488" s="38">
        <v>15016032</v>
      </c>
      <c r="W488" s="38">
        <v>14849896</v>
      </c>
      <c r="X488" s="38">
        <v>15014731</v>
      </c>
      <c r="Y488" s="38">
        <v>0</v>
      </c>
      <c r="Z488" s="38">
        <v>1301</v>
      </c>
      <c r="AA488" s="38">
        <v>1833</v>
      </c>
      <c r="AB488" s="38">
        <v>1795</v>
      </c>
      <c r="AC488" s="39">
        <v>-2.0699999999999998</v>
      </c>
      <c r="AD488" s="38">
        <v>2047030</v>
      </c>
      <c r="AE488" s="38">
        <v>2047030</v>
      </c>
      <c r="AF488" s="38">
        <v>1037796</v>
      </c>
      <c r="AG488" s="38">
        <v>626000</v>
      </c>
      <c r="AH488" s="38">
        <v>1642356</v>
      </c>
      <c r="AI488" s="38">
        <v>1610356</v>
      </c>
      <c r="AJ488" s="39">
        <v>4.37</v>
      </c>
      <c r="AK488" s="39">
        <v>4.18</v>
      </c>
    </row>
    <row r="489" spans="1:37" x14ac:dyDescent="0.3">
      <c r="A489" t="s">
        <v>972</v>
      </c>
      <c r="B489" t="s">
        <v>1912</v>
      </c>
      <c r="C489" s="37" t="s">
        <v>972</v>
      </c>
      <c r="D489" s="37" t="s">
        <v>971</v>
      </c>
      <c r="E489" s="38">
        <v>21677470</v>
      </c>
      <c r="F489" s="38">
        <v>22382061</v>
      </c>
      <c r="G489" s="39">
        <v>3.25</v>
      </c>
      <c r="H489" s="38">
        <v>9382282</v>
      </c>
      <c r="I489" s="38">
        <v>9505510</v>
      </c>
      <c r="J489" s="38">
        <v>0</v>
      </c>
      <c r="K489" s="38">
        <v>0</v>
      </c>
      <c r="L489" s="38">
        <v>0</v>
      </c>
      <c r="M489" s="38">
        <v>0</v>
      </c>
      <c r="N489" s="38">
        <v>0</v>
      </c>
      <c r="O489" s="38">
        <v>0</v>
      </c>
      <c r="P489" s="38">
        <v>9382282</v>
      </c>
      <c r="Q489" s="38">
        <v>9505510</v>
      </c>
      <c r="R489" s="39">
        <v>1.31</v>
      </c>
      <c r="S489" s="38">
        <v>300357</v>
      </c>
      <c r="T489" s="38">
        <v>343364</v>
      </c>
      <c r="U489" s="38">
        <v>9168832</v>
      </c>
      <c r="V489" s="38">
        <v>9305319</v>
      </c>
      <c r="W489" s="38">
        <v>9081925</v>
      </c>
      <c r="X489" s="38">
        <v>9162146</v>
      </c>
      <c r="Y489" s="38">
        <v>86907</v>
      </c>
      <c r="Z489" s="38">
        <v>143173</v>
      </c>
      <c r="AA489" s="38">
        <v>858</v>
      </c>
      <c r="AB489" s="38">
        <v>863</v>
      </c>
      <c r="AC489" s="39">
        <v>0.57999999999999996</v>
      </c>
      <c r="AD489" s="38">
        <v>4144962</v>
      </c>
      <c r="AE489" s="38">
        <v>4050000</v>
      </c>
      <c r="AF489" s="38">
        <v>1749048</v>
      </c>
      <c r="AG489" s="38">
        <v>1805000</v>
      </c>
      <c r="AH489" s="38">
        <v>867094</v>
      </c>
      <c r="AI489" s="38">
        <v>893000</v>
      </c>
      <c r="AJ489" s="39">
        <v>4</v>
      </c>
      <c r="AK489" s="39">
        <v>3.99</v>
      </c>
    </row>
    <row r="490" spans="1:37" x14ac:dyDescent="0.3">
      <c r="A490" t="s">
        <v>974</v>
      </c>
      <c r="B490" t="s">
        <v>1913</v>
      </c>
      <c r="C490" s="37" t="s">
        <v>974</v>
      </c>
      <c r="D490" s="37" t="s">
        <v>973</v>
      </c>
      <c r="E490" s="38">
        <v>8896888</v>
      </c>
      <c r="F490" s="38">
        <v>9303534</v>
      </c>
      <c r="G490" s="39">
        <v>4.57</v>
      </c>
      <c r="H490" s="38">
        <v>2525592</v>
      </c>
      <c r="I490" s="38">
        <v>2299360</v>
      </c>
      <c r="J490" s="38">
        <v>0</v>
      </c>
      <c r="K490" s="38">
        <v>0</v>
      </c>
      <c r="L490" s="38">
        <v>0</v>
      </c>
      <c r="M490" s="38">
        <v>0</v>
      </c>
      <c r="N490" s="38">
        <v>0</v>
      </c>
      <c r="O490" s="38">
        <v>0</v>
      </c>
      <c r="P490" s="38">
        <v>2525592</v>
      </c>
      <c r="Q490" s="38">
        <v>2299360</v>
      </c>
      <c r="R490" s="39">
        <v>-8.9600000000000009</v>
      </c>
      <c r="S490" s="38">
        <v>66105</v>
      </c>
      <c r="T490" s="38">
        <v>52303</v>
      </c>
      <c r="U490" s="38">
        <v>2527708</v>
      </c>
      <c r="V490" s="38">
        <v>2207422</v>
      </c>
      <c r="W490" s="38">
        <v>2459487</v>
      </c>
      <c r="X490" s="38">
        <v>2247057</v>
      </c>
      <c r="Y490" s="38">
        <v>68221</v>
      </c>
      <c r="Z490" s="38">
        <v>-39635</v>
      </c>
      <c r="AA490" s="38">
        <v>305</v>
      </c>
      <c r="AB490" s="38">
        <v>311</v>
      </c>
      <c r="AC490" s="39">
        <v>1.97</v>
      </c>
      <c r="AD490" s="38">
        <v>907328</v>
      </c>
      <c r="AE490" s="38">
        <v>907328</v>
      </c>
      <c r="AF490" s="38">
        <v>934216</v>
      </c>
      <c r="AG490" s="38">
        <v>1005990</v>
      </c>
      <c r="AH490" s="38">
        <v>330477</v>
      </c>
      <c r="AI490" s="38">
        <v>247077</v>
      </c>
      <c r="AJ490" s="39">
        <v>3.71</v>
      </c>
      <c r="AK490" s="39">
        <v>2.66</v>
      </c>
    </row>
    <row r="491" spans="1:37" x14ac:dyDescent="0.3">
      <c r="A491" t="s">
        <v>977</v>
      </c>
      <c r="B491" t="s">
        <v>1914</v>
      </c>
      <c r="C491" s="37" t="s">
        <v>977</v>
      </c>
      <c r="D491" s="37" t="s">
        <v>976</v>
      </c>
      <c r="E491" s="38">
        <v>15491037</v>
      </c>
      <c r="F491" s="38">
        <v>15522182</v>
      </c>
      <c r="G491" s="39">
        <v>0.2</v>
      </c>
      <c r="H491" s="38">
        <v>4862710</v>
      </c>
      <c r="I491" s="38">
        <v>4814083</v>
      </c>
      <c r="J491" s="38">
        <v>0</v>
      </c>
      <c r="K491" s="38">
        <v>0</v>
      </c>
      <c r="L491" s="38">
        <v>0</v>
      </c>
      <c r="M491" s="38">
        <v>0</v>
      </c>
      <c r="N491" s="38">
        <v>0</v>
      </c>
      <c r="O491" s="38">
        <v>0</v>
      </c>
      <c r="P491" s="38">
        <v>4862710</v>
      </c>
      <c r="Q491" s="38">
        <v>4814083</v>
      </c>
      <c r="R491" s="39">
        <v>-1</v>
      </c>
      <c r="S491" s="38">
        <v>252968</v>
      </c>
      <c r="T491" s="38">
        <v>175257</v>
      </c>
      <c r="U491" s="38">
        <v>4609742</v>
      </c>
      <c r="V491" s="38">
        <v>4638826</v>
      </c>
      <c r="W491" s="38">
        <v>4609742</v>
      </c>
      <c r="X491" s="38">
        <v>4638826</v>
      </c>
      <c r="Y491" s="38">
        <v>0</v>
      </c>
      <c r="Z491" s="38">
        <v>0</v>
      </c>
      <c r="AA491" s="38">
        <v>786</v>
      </c>
      <c r="AB491" s="38">
        <v>778</v>
      </c>
      <c r="AC491" s="39">
        <v>-1.02</v>
      </c>
      <c r="AD491" s="38">
        <v>3048884</v>
      </c>
      <c r="AE491" s="38">
        <v>3823373</v>
      </c>
      <c r="AF491" s="38">
        <v>597252</v>
      </c>
      <c r="AG491" s="38">
        <v>451986</v>
      </c>
      <c r="AH491" s="38">
        <v>1364050</v>
      </c>
      <c r="AI491" s="38">
        <v>1328479</v>
      </c>
      <c r="AJ491" s="39">
        <v>8.81</v>
      </c>
      <c r="AK491" s="39">
        <v>8.56</v>
      </c>
    </row>
    <row r="492" spans="1:37" x14ac:dyDescent="0.3">
      <c r="A492" t="s">
        <v>979</v>
      </c>
      <c r="B492" t="s">
        <v>1915</v>
      </c>
      <c r="C492" s="37" t="s">
        <v>979</v>
      </c>
      <c r="D492" s="37" t="s">
        <v>978</v>
      </c>
      <c r="E492" s="38">
        <v>24047481</v>
      </c>
      <c r="F492" s="38">
        <v>25557076</v>
      </c>
      <c r="G492" s="39">
        <v>6.28</v>
      </c>
      <c r="H492" s="38">
        <v>8816163</v>
      </c>
      <c r="I492" s="38">
        <v>8987898</v>
      </c>
      <c r="J492" s="38">
        <v>0</v>
      </c>
      <c r="K492" s="38">
        <v>0</v>
      </c>
      <c r="L492" s="38">
        <v>0</v>
      </c>
      <c r="M492" s="38">
        <v>0</v>
      </c>
      <c r="N492" s="38">
        <v>0</v>
      </c>
      <c r="O492" s="38">
        <v>0</v>
      </c>
      <c r="P492" s="38">
        <v>8816163</v>
      </c>
      <c r="Q492" s="38">
        <v>8987898</v>
      </c>
      <c r="R492" s="39">
        <v>1.95</v>
      </c>
      <c r="S492" s="38">
        <v>362010</v>
      </c>
      <c r="T492" s="38">
        <v>445617</v>
      </c>
      <c r="U492" s="38">
        <v>8454153</v>
      </c>
      <c r="V492" s="38">
        <v>8608797</v>
      </c>
      <c r="W492" s="38">
        <v>8454153</v>
      </c>
      <c r="X492" s="38">
        <v>8542281</v>
      </c>
      <c r="Y492" s="38">
        <v>0</v>
      </c>
      <c r="Z492" s="38">
        <v>66516</v>
      </c>
      <c r="AA492" s="38">
        <v>1094</v>
      </c>
      <c r="AB492" s="38">
        <v>1080</v>
      </c>
      <c r="AC492" s="39">
        <v>-1.28</v>
      </c>
      <c r="AD492" s="38">
        <v>2254647</v>
      </c>
      <c r="AE492" s="38">
        <v>2754121</v>
      </c>
      <c r="AF492" s="38">
        <v>500000</v>
      </c>
      <c r="AG492" s="38">
        <v>500000</v>
      </c>
      <c r="AH492" s="38">
        <v>959795</v>
      </c>
      <c r="AI492" s="38">
        <v>1021795</v>
      </c>
      <c r="AJ492" s="39">
        <v>3.99</v>
      </c>
      <c r="AK492" s="39">
        <v>4</v>
      </c>
    </row>
    <row r="493" spans="1:37" x14ac:dyDescent="0.3">
      <c r="A493" t="s">
        <v>986</v>
      </c>
      <c r="B493" t="s">
        <v>1916</v>
      </c>
      <c r="C493" s="37" t="s">
        <v>986</v>
      </c>
      <c r="D493" s="37" t="s">
        <v>985</v>
      </c>
      <c r="E493" s="38">
        <v>22305723</v>
      </c>
      <c r="F493" s="38">
        <v>23053688</v>
      </c>
      <c r="G493" s="39">
        <v>3.35</v>
      </c>
      <c r="H493" s="38">
        <v>7491301</v>
      </c>
      <c r="I493" s="38">
        <v>7789256</v>
      </c>
      <c r="J493" s="38">
        <v>0</v>
      </c>
      <c r="K493" s="38">
        <v>0</v>
      </c>
      <c r="L493" s="38">
        <v>0</v>
      </c>
      <c r="M493" s="38">
        <v>0</v>
      </c>
      <c r="N493" s="38">
        <v>0</v>
      </c>
      <c r="O493" s="38">
        <v>0</v>
      </c>
      <c r="P493" s="38">
        <v>7491301</v>
      </c>
      <c r="Q493" s="38">
        <v>7789256</v>
      </c>
      <c r="R493" s="39">
        <v>3.98</v>
      </c>
      <c r="S493" s="38">
        <v>466491</v>
      </c>
      <c r="T493" s="38">
        <v>630851</v>
      </c>
      <c r="U493" s="38">
        <v>7024810</v>
      </c>
      <c r="V493" s="38">
        <v>7158405</v>
      </c>
      <c r="W493" s="38">
        <v>7024810</v>
      </c>
      <c r="X493" s="38">
        <v>7158405</v>
      </c>
      <c r="Y493" s="38">
        <v>0</v>
      </c>
      <c r="Z493" s="38">
        <v>0</v>
      </c>
      <c r="AA493" s="38">
        <v>747</v>
      </c>
      <c r="AB493" s="38">
        <v>732</v>
      </c>
      <c r="AC493" s="39">
        <v>-2.0100000000000002</v>
      </c>
      <c r="AD493" s="38">
        <v>4777324</v>
      </c>
      <c r="AE493" s="38">
        <v>4277320</v>
      </c>
      <c r="AF493" s="38">
        <v>355641</v>
      </c>
      <c r="AG493" s="38">
        <v>250000</v>
      </c>
      <c r="AH493" s="38">
        <v>1166233</v>
      </c>
      <c r="AI493" s="38">
        <v>922147</v>
      </c>
      <c r="AJ493" s="39">
        <v>5.23</v>
      </c>
      <c r="AK493" s="39">
        <v>4</v>
      </c>
    </row>
    <row r="494" spans="1:37" x14ac:dyDescent="0.3">
      <c r="A494" t="s">
        <v>982</v>
      </c>
      <c r="B494" t="s">
        <v>1917</v>
      </c>
      <c r="C494" s="37" t="s">
        <v>982</v>
      </c>
      <c r="D494" s="37" t="s">
        <v>981</v>
      </c>
      <c r="E494" s="38">
        <v>11165999</v>
      </c>
      <c r="F494" s="38">
        <v>11205999</v>
      </c>
      <c r="G494" s="39">
        <v>0.36</v>
      </c>
      <c r="H494" s="38">
        <v>5555322</v>
      </c>
      <c r="I494" s="38">
        <v>5602658</v>
      </c>
      <c r="J494" s="38">
        <v>0</v>
      </c>
      <c r="K494" s="38">
        <v>0</v>
      </c>
      <c r="L494" s="38">
        <v>0</v>
      </c>
      <c r="M494" s="38">
        <v>0</v>
      </c>
      <c r="N494" s="38">
        <v>0</v>
      </c>
      <c r="O494" s="38">
        <v>0</v>
      </c>
      <c r="P494" s="38">
        <v>5555322</v>
      </c>
      <c r="Q494" s="38">
        <v>5602658</v>
      </c>
      <c r="R494" s="39">
        <v>0.85</v>
      </c>
      <c r="S494" s="38">
        <v>90826</v>
      </c>
      <c r="T494" s="38">
        <v>71763</v>
      </c>
      <c r="U494" s="38">
        <v>5479396</v>
      </c>
      <c r="V494" s="38">
        <v>5554620</v>
      </c>
      <c r="W494" s="38">
        <v>5464496</v>
      </c>
      <c r="X494" s="38">
        <v>5530895</v>
      </c>
      <c r="Y494" s="38">
        <v>14900</v>
      </c>
      <c r="Z494" s="38">
        <v>23725</v>
      </c>
      <c r="AA494" s="38">
        <v>380</v>
      </c>
      <c r="AB494" s="38">
        <v>380</v>
      </c>
      <c r="AC494" s="39">
        <v>0</v>
      </c>
      <c r="AD494" s="38">
        <v>4118347</v>
      </c>
      <c r="AE494" s="38">
        <v>4468347</v>
      </c>
      <c r="AF494" s="38">
        <v>80433</v>
      </c>
      <c r="AG494" s="38">
        <v>80000</v>
      </c>
      <c r="AH494" s="38">
        <v>446640</v>
      </c>
      <c r="AI494" s="38">
        <v>448240</v>
      </c>
      <c r="AJ494" s="39">
        <v>4</v>
      </c>
      <c r="AK494" s="39">
        <v>4</v>
      </c>
    </row>
    <row r="495" spans="1:37" x14ac:dyDescent="0.3">
      <c r="A495" t="s">
        <v>984</v>
      </c>
      <c r="B495" t="s">
        <v>1918</v>
      </c>
      <c r="C495" s="37" t="s">
        <v>984</v>
      </c>
      <c r="D495" s="37" t="s">
        <v>983</v>
      </c>
      <c r="E495" s="38">
        <v>26631887</v>
      </c>
      <c r="F495" s="38">
        <v>27049548</v>
      </c>
      <c r="G495" s="39">
        <v>1.57</v>
      </c>
      <c r="H495" s="38">
        <v>12070249</v>
      </c>
      <c r="I495" s="38">
        <v>12304305</v>
      </c>
      <c r="J495" s="38">
        <v>0</v>
      </c>
      <c r="K495" s="38">
        <v>0</v>
      </c>
      <c r="L495" s="38">
        <v>0</v>
      </c>
      <c r="M495" s="38">
        <v>0</v>
      </c>
      <c r="N495" s="38">
        <v>0</v>
      </c>
      <c r="O495" s="38">
        <v>0</v>
      </c>
      <c r="P495" s="38">
        <v>12070249</v>
      </c>
      <c r="Q495" s="38">
        <v>12304305</v>
      </c>
      <c r="R495" s="39">
        <v>1.94</v>
      </c>
      <c r="S495" s="38">
        <v>54766</v>
      </c>
      <c r="T495" s="38">
        <v>74096</v>
      </c>
      <c r="U495" s="38">
        <v>12073972</v>
      </c>
      <c r="V495" s="38">
        <v>12241724</v>
      </c>
      <c r="W495" s="38">
        <v>12015483</v>
      </c>
      <c r="X495" s="38">
        <v>12230209</v>
      </c>
      <c r="Y495" s="38">
        <v>58489</v>
      </c>
      <c r="Z495" s="38">
        <v>11515</v>
      </c>
      <c r="AA495" s="38">
        <v>1231</v>
      </c>
      <c r="AB495" s="38">
        <v>1256</v>
      </c>
      <c r="AC495" s="39">
        <v>2.0300000000000002</v>
      </c>
      <c r="AD495" s="38">
        <v>5001045</v>
      </c>
      <c r="AE495" s="38">
        <v>5575000</v>
      </c>
      <c r="AF495" s="38">
        <v>450000</v>
      </c>
      <c r="AG495" s="38">
        <v>200000</v>
      </c>
      <c r="AH495" s="38">
        <v>1065275</v>
      </c>
      <c r="AI495" s="38">
        <v>1081981</v>
      </c>
      <c r="AJ495" s="39">
        <v>4</v>
      </c>
      <c r="AK495" s="39">
        <v>4</v>
      </c>
    </row>
    <row r="496" spans="1:37" x14ac:dyDescent="0.3">
      <c r="A496" t="s">
        <v>988</v>
      </c>
      <c r="B496" t="s">
        <v>1919</v>
      </c>
      <c r="C496" s="37" t="s">
        <v>988</v>
      </c>
      <c r="D496" s="37" t="s">
        <v>987</v>
      </c>
      <c r="E496" s="38">
        <v>36920488</v>
      </c>
      <c r="F496" s="38">
        <v>37541922</v>
      </c>
      <c r="G496" s="39">
        <v>1.68</v>
      </c>
      <c r="H496" s="38">
        <v>12042984</v>
      </c>
      <c r="I496" s="38">
        <v>12210221</v>
      </c>
      <c r="J496" s="38">
        <v>0</v>
      </c>
      <c r="K496" s="38">
        <v>0</v>
      </c>
      <c r="L496" s="38">
        <v>0</v>
      </c>
      <c r="M496" s="38">
        <v>0</v>
      </c>
      <c r="N496" s="38">
        <v>0</v>
      </c>
      <c r="O496" s="38">
        <v>0</v>
      </c>
      <c r="P496" s="38">
        <v>12042984</v>
      </c>
      <c r="Q496" s="38">
        <v>12210221</v>
      </c>
      <c r="R496" s="39">
        <v>1.3900000000000001</v>
      </c>
      <c r="S496" s="38">
        <v>190652</v>
      </c>
      <c r="T496" s="38">
        <v>46873</v>
      </c>
      <c r="U496" s="38">
        <v>11882924</v>
      </c>
      <c r="V496" s="38">
        <v>12237737</v>
      </c>
      <c r="W496" s="38">
        <v>11852332</v>
      </c>
      <c r="X496" s="38">
        <v>12163348</v>
      </c>
      <c r="Y496" s="38">
        <v>30592</v>
      </c>
      <c r="Z496" s="38">
        <v>74389</v>
      </c>
      <c r="AA496" s="38">
        <v>1735</v>
      </c>
      <c r="AB496" s="38">
        <v>1730</v>
      </c>
      <c r="AC496" s="39">
        <v>-0.28999999999999998</v>
      </c>
      <c r="AD496" s="38">
        <v>18774897</v>
      </c>
      <c r="AE496" s="38">
        <v>14042252</v>
      </c>
      <c r="AF496" s="38">
        <v>472644</v>
      </c>
      <c r="AG496" s="38">
        <v>472644</v>
      </c>
      <c r="AH496" s="38">
        <v>1476820</v>
      </c>
      <c r="AI496" s="38">
        <v>1501677</v>
      </c>
      <c r="AJ496" s="39">
        <v>4</v>
      </c>
      <c r="AK496" s="39">
        <v>4</v>
      </c>
    </row>
    <row r="497" spans="1:37" x14ac:dyDescent="0.3">
      <c r="A497" t="s">
        <v>1026</v>
      </c>
      <c r="B497" t="s">
        <v>1920</v>
      </c>
      <c r="C497" s="37" t="s">
        <v>1026</v>
      </c>
      <c r="D497" s="37" t="s">
        <v>1025</v>
      </c>
      <c r="E497" s="38">
        <v>27041385</v>
      </c>
      <c r="F497" s="38">
        <v>28747063</v>
      </c>
      <c r="G497" s="39">
        <v>6.3100000000000005</v>
      </c>
      <c r="H497" s="38">
        <v>7057593</v>
      </c>
      <c r="I497" s="38">
        <v>7057593</v>
      </c>
      <c r="J497" s="38">
        <v>0</v>
      </c>
      <c r="K497" s="38">
        <v>0</v>
      </c>
      <c r="L497" s="38">
        <v>0</v>
      </c>
      <c r="M497" s="38">
        <v>0</v>
      </c>
      <c r="N497" s="38">
        <v>0</v>
      </c>
      <c r="O497" s="38">
        <v>0</v>
      </c>
      <c r="P497" s="38">
        <v>7057593</v>
      </c>
      <c r="Q497" s="38">
        <v>7057593</v>
      </c>
      <c r="R497" s="39">
        <v>0</v>
      </c>
      <c r="S497" s="38">
        <v>0</v>
      </c>
      <c r="T497" s="38">
        <v>0</v>
      </c>
      <c r="U497" s="38">
        <v>7390108</v>
      </c>
      <c r="V497" s="38">
        <v>7234759</v>
      </c>
      <c r="W497" s="38">
        <v>7057593</v>
      </c>
      <c r="X497" s="38">
        <v>7057593</v>
      </c>
      <c r="Y497" s="38">
        <v>332515</v>
      </c>
      <c r="Z497" s="38">
        <v>177166</v>
      </c>
      <c r="AA497" s="38">
        <v>1230</v>
      </c>
      <c r="AB497" s="38">
        <v>1148</v>
      </c>
      <c r="AC497" s="39">
        <v>-6.67</v>
      </c>
      <c r="AD497" s="38">
        <v>5166515</v>
      </c>
      <c r="AE497" s="38">
        <v>6429766</v>
      </c>
      <c r="AF497" s="38">
        <v>394380</v>
      </c>
      <c r="AG497" s="38">
        <v>394515</v>
      </c>
      <c r="AH497" s="38">
        <v>1072235</v>
      </c>
      <c r="AI497" s="38">
        <v>1149882</v>
      </c>
      <c r="AJ497" s="39">
        <v>3.97</v>
      </c>
      <c r="AK497" s="39">
        <v>4</v>
      </c>
    </row>
    <row r="498" spans="1:37" x14ac:dyDescent="0.3">
      <c r="A498" t="s">
        <v>1030</v>
      </c>
      <c r="B498" t="s">
        <v>1921</v>
      </c>
      <c r="C498" s="37" t="s">
        <v>1030</v>
      </c>
      <c r="D498" s="37" t="s">
        <v>1029</v>
      </c>
      <c r="E498" s="38">
        <v>12060514</v>
      </c>
      <c r="F498" s="38">
        <v>12264626</v>
      </c>
      <c r="G498" s="39">
        <v>1.69</v>
      </c>
      <c r="H498" s="38">
        <v>2503639</v>
      </c>
      <c r="I498" s="38">
        <v>2503639</v>
      </c>
      <c r="J498" s="38">
        <v>0</v>
      </c>
      <c r="K498" s="38">
        <v>0</v>
      </c>
      <c r="L498" s="38">
        <v>0</v>
      </c>
      <c r="M498" s="38">
        <v>0</v>
      </c>
      <c r="N498" s="38">
        <v>0</v>
      </c>
      <c r="O498" s="38">
        <v>0</v>
      </c>
      <c r="P498" s="38">
        <v>2503639</v>
      </c>
      <c r="Q498" s="38">
        <v>2503639</v>
      </c>
      <c r="R498" s="39">
        <v>0</v>
      </c>
      <c r="S498" s="38">
        <v>0</v>
      </c>
      <c r="T498" s="38">
        <v>0</v>
      </c>
      <c r="U498" s="38">
        <v>2586007</v>
      </c>
      <c r="V498" s="38">
        <v>2595058</v>
      </c>
      <c r="W498" s="38">
        <v>2503639</v>
      </c>
      <c r="X498" s="38">
        <v>2503639</v>
      </c>
      <c r="Y498" s="38">
        <v>82368</v>
      </c>
      <c r="Z498" s="38">
        <v>91419</v>
      </c>
      <c r="AA498" s="38">
        <v>434</v>
      </c>
      <c r="AB498" s="38">
        <v>433</v>
      </c>
      <c r="AC498" s="39">
        <v>-0.23</v>
      </c>
      <c r="AD498" s="38">
        <v>2593988</v>
      </c>
      <c r="AE498" s="38">
        <v>2954085</v>
      </c>
      <c r="AF498" s="38">
        <v>195000</v>
      </c>
      <c r="AG498" s="38">
        <v>217251</v>
      </c>
      <c r="AH498" s="38">
        <v>1544377</v>
      </c>
      <c r="AI498" s="38">
        <v>1784262</v>
      </c>
      <c r="AJ498" s="39">
        <v>12.81</v>
      </c>
      <c r="AK498" s="39">
        <v>14.55</v>
      </c>
    </row>
    <row r="499" spans="1:37" x14ac:dyDescent="0.3">
      <c r="A499" t="s">
        <v>1032</v>
      </c>
      <c r="B499" t="s">
        <v>1922</v>
      </c>
      <c r="C499" s="37" t="s">
        <v>1032</v>
      </c>
      <c r="D499" s="37" t="s">
        <v>1031</v>
      </c>
      <c r="E499" s="38">
        <v>34195331</v>
      </c>
      <c r="F499" s="38">
        <v>35170111</v>
      </c>
      <c r="G499" s="39">
        <v>2.85</v>
      </c>
      <c r="H499" s="38">
        <v>8311685</v>
      </c>
      <c r="I499" s="38">
        <v>8388984</v>
      </c>
      <c r="J499" s="38">
        <v>0</v>
      </c>
      <c r="K499" s="38">
        <v>0</v>
      </c>
      <c r="L499" s="38">
        <v>0</v>
      </c>
      <c r="M499" s="38">
        <v>0</v>
      </c>
      <c r="N499" s="38">
        <v>0</v>
      </c>
      <c r="O499" s="38">
        <v>0</v>
      </c>
      <c r="P499" s="38">
        <v>8311685</v>
      </c>
      <c r="Q499" s="38">
        <v>8388984</v>
      </c>
      <c r="R499" s="39">
        <v>0.93</v>
      </c>
      <c r="S499" s="38">
        <v>708898</v>
      </c>
      <c r="T499" s="38">
        <v>586440</v>
      </c>
      <c r="U499" s="38">
        <v>7602787</v>
      </c>
      <c r="V499" s="38">
        <v>7802544</v>
      </c>
      <c r="W499" s="38">
        <v>7602787</v>
      </c>
      <c r="X499" s="38">
        <v>7802544</v>
      </c>
      <c r="Y499" s="38">
        <v>0</v>
      </c>
      <c r="Z499" s="38">
        <v>0</v>
      </c>
      <c r="AA499" s="38">
        <v>1603</v>
      </c>
      <c r="AB499" s="38">
        <v>1621</v>
      </c>
      <c r="AC499" s="39">
        <v>1.1200000000000001</v>
      </c>
      <c r="AD499" s="38">
        <v>1210000</v>
      </c>
      <c r="AE499" s="38">
        <v>1250000</v>
      </c>
      <c r="AF499" s="38">
        <v>500000</v>
      </c>
      <c r="AG499" s="38">
        <v>700000</v>
      </c>
      <c r="AH499" s="38">
        <v>2400000</v>
      </c>
      <c r="AI499" s="38">
        <v>2556111</v>
      </c>
      <c r="AJ499" s="39">
        <v>7.0200000000000005</v>
      </c>
      <c r="AK499" s="39">
        <v>7.2700000000000005</v>
      </c>
    </row>
    <row r="500" spans="1:37" x14ac:dyDescent="0.3">
      <c r="A500" t="s">
        <v>1034</v>
      </c>
      <c r="B500" t="s">
        <v>1923</v>
      </c>
      <c r="C500" s="37" t="s">
        <v>1034</v>
      </c>
      <c r="D500" s="37" t="s">
        <v>1033</v>
      </c>
      <c r="E500" s="38">
        <v>8898681</v>
      </c>
      <c r="F500" s="38">
        <v>8823057</v>
      </c>
      <c r="G500" s="39">
        <v>-0.85</v>
      </c>
      <c r="H500" s="38">
        <v>2286597</v>
      </c>
      <c r="I500" s="38">
        <v>2297958</v>
      </c>
      <c r="J500" s="38">
        <v>0</v>
      </c>
      <c r="K500" s="38">
        <v>0</v>
      </c>
      <c r="L500" s="38">
        <v>0</v>
      </c>
      <c r="M500" s="38">
        <v>0</v>
      </c>
      <c r="N500" s="38">
        <v>0</v>
      </c>
      <c r="O500" s="38">
        <v>0</v>
      </c>
      <c r="P500" s="38">
        <v>2286597</v>
      </c>
      <c r="Q500" s="38">
        <v>2297958</v>
      </c>
      <c r="R500" s="39">
        <v>0.5</v>
      </c>
      <c r="S500" s="38">
        <v>29790</v>
      </c>
      <c r="T500" s="38">
        <v>59450</v>
      </c>
      <c r="U500" s="38">
        <v>2426784</v>
      </c>
      <c r="V500" s="38">
        <v>2297959</v>
      </c>
      <c r="W500" s="38">
        <v>2256807</v>
      </c>
      <c r="X500" s="38">
        <v>2238508</v>
      </c>
      <c r="Y500" s="38">
        <v>169977</v>
      </c>
      <c r="Z500" s="38">
        <v>59451</v>
      </c>
      <c r="AA500" s="38">
        <v>277</v>
      </c>
      <c r="AB500" s="38">
        <v>283</v>
      </c>
      <c r="AC500" s="39">
        <v>2.17</v>
      </c>
      <c r="AD500" s="38">
        <v>684943</v>
      </c>
      <c r="AE500" s="38">
        <v>630621</v>
      </c>
      <c r="AF500" s="38">
        <v>642299</v>
      </c>
      <c r="AG500" s="38">
        <v>461673</v>
      </c>
      <c r="AH500" s="38">
        <v>707141</v>
      </c>
      <c r="AI500" s="38">
        <v>610310</v>
      </c>
      <c r="AJ500" s="39">
        <v>7.95</v>
      </c>
      <c r="AK500" s="39">
        <v>6.92</v>
      </c>
    </row>
    <row r="501" spans="1:37" x14ac:dyDescent="0.3">
      <c r="A501" t="s">
        <v>1036</v>
      </c>
      <c r="B501" t="s">
        <v>1924</v>
      </c>
      <c r="C501" s="37" t="s">
        <v>1036</v>
      </c>
      <c r="D501" s="37" t="s">
        <v>1035</v>
      </c>
      <c r="E501" s="38">
        <v>23399013</v>
      </c>
      <c r="F501" s="38">
        <v>21523175</v>
      </c>
      <c r="G501" s="39">
        <v>-8.02</v>
      </c>
      <c r="H501" s="38">
        <v>4755516</v>
      </c>
      <c r="I501" s="38">
        <v>4800693</v>
      </c>
      <c r="J501" s="38">
        <v>0</v>
      </c>
      <c r="K501" s="38">
        <v>0</v>
      </c>
      <c r="L501" s="38">
        <v>0</v>
      </c>
      <c r="M501" s="38">
        <v>0</v>
      </c>
      <c r="N501" s="38">
        <v>0</v>
      </c>
      <c r="O501" s="38">
        <v>0</v>
      </c>
      <c r="P501" s="38">
        <v>4755516</v>
      </c>
      <c r="Q501" s="38">
        <v>4800693</v>
      </c>
      <c r="R501" s="39">
        <v>0.95000000000000007</v>
      </c>
      <c r="S501" s="38">
        <v>0</v>
      </c>
      <c r="T501" s="38">
        <v>0</v>
      </c>
      <c r="U501" s="38">
        <v>4755516</v>
      </c>
      <c r="V501" s="38">
        <v>4811313</v>
      </c>
      <c r="W501" s="38">
        <v>4755516</v>
      </c>
      <c r="X501" s="38">
        <v>4800693</v>
      </c>
      <c r="Y501" s="38">
        <v>0</v>
      </c>
      <c r="Z501" s="38">
        <v>10620</v>
      </c>
      <c r="AA501" s="38">
        <v>854</v>
      </c>
      <c r="AB501" s="38">
        <v>841</v>
      </c>
      <c r="AC501" s="39">
        <v>-1.52</v>
      </c>
      <c r="AD501" s="38">
        <v>1976344</v>
      </c>
      <c r="AE501" s="38">
        <v>1950000</v>
      </c>
      <c r="AF501" s="38">
        <v>444797</v>
      </c>
      <c r="AG501" s="38">
        <v>231982</v>
      </c>
      <c r="AH501" s="38">
        <v>966397</v>
      </c>
      <c r="AI501" s="38">
        <v>860927</v>
      </c>
      <c r="AJ501" s="39">
        <v>4.13</v>
      </c>
      <c r="AK501" s="39">
        <v>4</v>
      </c>
    </row>
    <row r="502" spans="1:37" x14ac:dyDescent="0.3">
      <c r="A502" t="s">
        <v>1040</v>
      </c>
      <c r="B502" t="s">
        <v>1925</v>
      </c>
      <c r="C502" s="37" t="s">
        <v>1040</v>
      </c>
      <c r="D502" s="37" t="s">
        <v>1039</v>
      </c>
      <c r="E502" s="38">
        <v>100173305</v>
      </c>
      <c r="F502" s="38">
        <v>102553399</v>
      </c>
      <c r="G502" s="39">
        <v>2.38</v>
      </c>
      <c r="H502" s="38">
        <v>49713789</v>
      </c>
      <c r="I502" s="38">
        <v>50557936</v>
      </c>
      <c r="J502" s="38">
        <v>0</v>
      </c>
      <c r="K502" s="38">
        <v>0</v>
      </c>
      <c r="L502" s="38">
        <v>0</v>
      </c>
      <c r="M502" s="38">
        <v>0</v>
      </c>
      <c r="N502" s="38">
        <v>0</v>
      </c>
      <c r="O502" s="38">
        <v>0</v>
      </c>
      <c r="P502" s="38">
        <v>49713789</v>
      </c>
      <c r="Q502" s="38">
        <v>50557936</v>
      </c>
      <c r="R502" s="39">
        <v>1.7</v>
      </c>
      <c r="S502" s="38">
        <v>1591031</v>
      </c>
      <c r="T502" s="38">
        <v>1591030</v>
      </c>
      <c r="U502" s="38">
        <v>48122758</v>
      </c>
      <c r="V502" s="38">
        <v>48966906</v>
      </c>
      <c r="W502" s="38">
        <v>48122758</v>
      </c>
      <c r="X502" s="38">
        <v>48966906</v>
      </c>
      <c r="Y502" s="38">
        <v>0</v>
      </c>
      <c r="Z502" s="38">
        <v>0</v>
      </c>
      <c r="AA502" s="38">
        <v>4841</v>
      </c>
      <c r="AB502" s="38">
        <v>4760</v>
      </c>
      <c r="AC502" s="39">
        <v>-1.67</v>
      </c>
      <c r="AD502" s="38">
        <v>6738503</v>
      </c>
      <c r="AE502" s="38">
        <v>5503985</v>
      </c>
      <c r="AF502" s="38">
        <v>3504631</v>
      </c>
      <c r="AG502" s="38">
        <v>2200000</v>
      </c>
      <c r="AH502" s="38">
        <v>4006932</v>
      </c>
      <c r="AI502" s="38">
        <v>4102135</v>
      </c>
      <c r="AJ502" s="39">
        <v>4</v>
      </c>
      <c r="AK502" s="39">
        <v>4</v>
      </c>
    </row>
    <row r="503" spans="1:37" x14ac:dyDescent="0.3">
      <c r="A503" t="s">
        <v>1038</v>
      </c>
      <c r="B503" t="s">
        <v>1926</v>
      </c>
      <c r="C503" s="37" t="s">
        <v>1038</v>
      </c>
      <c r="D503" s="37" t="s">
        <v>1037</v>
      </c>
      <c r="E503" s="38">
        <v>22579014</v>
      </c>
      <c r="F503" s="38">
        <v>22576633</v>
      </c>
      <c r="G503" s="39">
        <v>-0.01</v>
      </c>
      <c r="H503" s="38">
        <v>5186064</v>
      </c>
      <c r="I503" s="38">
        <v>5217331</v>
      </c>
      <c r="J503" s="38">
        <v>0</v>
      </c>
      <c r="K503" s="38">
        <v>0</v>
      </c>
      <c r="L503" s="38">
        <v>0</v>
      </c>
      <c r="M503" s="38">
        <v>0</v>
      </c>
      <c r="N503" s="38">
        <v>0</v>
      </c>
      <c r="O503" s="38">
        <v>0</v>
      </c>
      <c r="P503" s="38">
        <v>5186064</v>
      </c>
      <c r="Q503" s="38">
        <v>5217331</v>
      </c>
      <c r="R503" s="39">
        <v>0.6</v>
      </c>
      <c r="S503" s="38">
        <v>0</v>
      </c>
      <c r="T503" s="38">
        <v>0</v>
      </c>
      <c r="U503" s="38">
        <v>5186064</v>
      </c>
      <c r="V503" s="38">
        <v>5217331</v>
      </c>
      <c r="W503" s="38">
        <v>5186064</v>
      </c>
      <c r="X503" s="38">
        <v>5217331</v>
      </c>
      <c r="Y503" s="38">
        <v>0</v>
      </c>
      <c r="Z503" s="38">
        <v>0</v>
      </c>
      <c r="AA503" s="38">
        <v>986</v>
      </c>
      <c r="AB503" s="38">
        <v>996</v>
      </c>
      <c r="AC503" s="39">
        <v>1.01</v>
      </c>
      <c r="AD503" s="38">
        <v>5244328</v>
      </c>
      <c r="AE503" s="38">
        <v>5244328</v>
      </c>
      <c r="AF503" s="38">
        <v>387494</v>
      </c>
      <c r="AG503" s="38">
        <v>277001</v>
      </c>
      <c r="AH503" s="38">
        <v>3437704</v>
      </c>
      <c r="AI503" s="38">
        <v>3437704</v>
      </c>
      <c r="AJ503" s="39">
        <v>15.23</v>
      </c>
      <c r="AK503" s="39">
        <v>15.23</v>
      </c>
    </row>
    <row r="504" spans="1:37" x14ac:dyDescent="0.3">
      <c r="A504" t="s">
        <v>1044</v>
      </c>
      <c r="B504" t="s">
        <v>1927</v>
      </c>
      <c r="C504" s="37" t="s">
        <v>1044</v>
      </c>
      <c r="D504" s="37" t="s">
        <v>1043</v>
      </c>
      <c r="E504" s="38">
        <v>35573492</v>
      </c>
      <c r="F504" s="38">
        <v>36558818</v>
      </c>
      <c r="G504" s="39">
        <v>2.77</v>
      </c>
      <c r="H504" s="38">
        <v>6696896</v>
      </c>
      <c r="I504" s="38">
        <v>6961001</v>
      </c>
      <c r="J504" s="38">
        <v>0</v>
      </c>
      <c r="K504" s="38">
        <v>0</v>
      </c>
      <c r="L504" s="38">
        <v>0</v>
      </c>
      <c r="M504" s="38">
        <v>0</v>
      </c>
      <c r="N504" s="38">
        <v>0</v>
      </c>
      <c r="O504" s="38">
        <v>0</v>
      </c>
      <c r="P504" s="38">
        <v>6696896</v>
      </c>
      <c r="Q504" s="38">
        <v>6961001</v>
      </c>
      <c r="R504" s="39">
        <v>3.94</v>
      </c>
      <c r="S504" s="38">
        <v>26480</v>
      </c>
      <c r="T504" s="38">
        <v>24807</v>
      </c>
      <c r="U504" s="38">
        <v>6722844</v>
      </c>
      <c r="V504" s="38">
        <v>6966018</v>
      </c>
      <c r="W504" s="38">
        <v>6670416</v>
      </c>
      <c r="X504" s="38">
        <v>6936194</v>
      </c>
      <c r="Y504" s="38">
        <v>52428</v>
      </c>
      <c r="Z504" s="38">
        <v>29824</v>
      </c>
      <c r="AA504" s="38">
        <v>1724</v>
      </c>
      <c r="AB504" s="38">
        <v>1769</v>
      </c>
      <c r="AC504" s="39">
        <v>2.61</v>
      </c>
      <c r="AD504" s="38">
        <v>5481235</v>
      </c>
      <c r="AE504" s="38">
        <v>5606257</v>
      </c>
      <c r="AF504" s="38">
        <v>1130586</v>
      </c>
      <c r="AG504" s="38">
        <v>1375000</v>
      </c>
      <c r="AH504" s="38">
        <v>1405602</v>
      </c>
      <c r="AI504" s="38">
        <v>1462353</v>
      </c>
      <c r="AJ504" s="39">
        <v>3.95</v>
      </c>
      <c r="AK504" s="39">
        <v>4</v>
      </c>
    </row>
    <row r="505" spans="1:37" x14ac:dyDescent="0.3">
      <c r="A505" t="s">
        <v>1028</v>
      </c>
      <c r="B505" t="s">
        <v>1928</v>
      </c>
      <c r="C505" s="37" t="s">
        <v>1028</v>
      </c>
      <c r="D505" s="37" t="s">
        <v>1027</v>
      </c>
      <c r="E505" s="38">
        <v>10636142</v>
      </c>
      <c r="F505" s="38">
        <v>10582207</v>
      </c>
      <c r="G505" s="39">
        <v>-0.51</v>
      </c>
      <c r="H505" s="38">
        <v>3277046</v>
      </c>
      <c r="I505" s="38">
        <v>3341997</v>
      </c>
      <c r="J505" s="38">
        <v>0</v>
      </c>
      <c r="K505" s="38">
        <v>0</v>
      </c>
      <c r="L505" s="38">
        <v>0</v>
      </c>
      <c r="M505" s="38">
        <v>0</v>
      </c>
      <c r="N505" s="38">
        <v>0</v>
      </c>
      <c r="O505" s="38">
        <v>0</v>
      </c>
      <c r="P505" s="38">
        <v>3277046</v>
      </c>
      <c r="Q505" s="38">
        <v>3341997</v>
      </c>
      <c r="R505" s="39">
        <v>1.98</v>
      </c>
      <c r="S505" s="38">
        <v>0</v>
      </c>
      <c r="T505" s="38">
        <v>0</v>
      </c>
      <c r="U505" s="38">
        <v>3277046</v>
      </c>
      <c r="V505" s="38">
        <v>3341997</v>
      </c>
      <c r="W505" s="38">
        <v>3277046</v>
      </c>
      <c r="X505" s="38">
        <v>3341997</v>
      </c>
      <c r="Y505" s="38">
        <v>0</v>
      </c>
      <c r="Z505" s="38">
        <v>0</v>
      </c>
      <c r="AA505" s="38">
        <v>468</v>
      </c>
      <c r="AB505" s="38">
        <v>455</v>
      </c>
      <c r="AC505" s="39">
        <v>-2.7800000000000002</v>
      </c>
      <c r="AD505" s="38">
        <v>377236</v>
      </c>
      <c r="AE505" s="38">
        <v>3393294</v>
      </c>
      <c r="AF505" s="38">
        <v>245400</v>
      </c>
      <c r="AG505" s="38">
        <v>50000</v>
      </c>
      <c r="AH505" s="38">
        <v>348656</v>
      </c>
      <c r="AI505" s="38">
        <v>383942</v>
      </c>
      <c r="AJ505" s="39">
        <v>3.2800000000000002</v>
      </c>
      <c r="AK505" s="39">
        <v>3.63</v>
      </c>
    </row>
    <row r="506" spans="1:37" x14ac:dyDescent="0.3">
      <c r="A506" t="s">
        <v>1048</v>
      </c>
      <c r="B506" t="s">
        <v>1929</v>
      </c>
      <c r="C506" s="37" t="s">
        <v>1048</v>
      </c>
      <c r="D506" s="37" t="s">
        <v>1047</v>
      </c>
      <c r="E506" s="38">
        <v>9681741</v>
      </c>
      <c r="F506" s="38">
        <v>9758982</v>
      </c>
      <c r="G506" s="39">
        <v>0.8</v>
      </c>
      <c r="H506" s="38">
        <v>2636219</v>
      </c>
      <c r="I506" s="38">
        <v>2652026</v>
      </c>
      <c r="J506" s="38">
        <v>0</v>
      </c>
      <c r="K506" s="38">
        <v>0</v>
      </c>
      <c r="L506" s="38">
        <v>0</v>
      </c>
      <c r="M506" s="38">
        <v>0</v>
      </c>
      <c r="N506" s="38">
        <v>0</v>
      </c>
      <c r="O506" s="38">
        <v>0</v>
      </c>
      <c r="P506" s="38">
        <v>2636219</v>
      </c>
      <c r="Q506" s="38">
        <v>2652026</v>
      </c>
      <c r="R506" s="39">
        <v>0.6</v>
      </c>
      <c r="S506" s="38">
        <v>176708</v>
      </c>
      <c r="T506" s="38">
        <v>152761</v>
      </c>
      <c r="U506" s="38">
        <v>2459511</v>
      </c>
      <c r="V506" s="38">
        <v>2499355</v>
      </c>
      <c r="W506" s="38">
        <v>2459511</v>
      </c>
      <c r="X506" s="38">
        <v>2499265</v>
      </c>
      <c r="Y506" s="38">
        <v>0</v>
      </c>
      <c r="Z506" s="38">
        <v>90</v>
      </c>
      <c r="AA506" s="38">
        <v>395</v>
      </c>
      <c r="AB506" s="38">
        <v>385</v>
      </c>
      <c r="AC506" s="39">
        <v>-2.5300000000000002</v>
      </c>
      <c r="AD506" s="38">
        <v>1006956</v>
      </c>
      <c r="AE506" s="38">
        <v>1020000</v>
      </c>
      <c r="AF506" s="38">
        <v>1072341</v>
      </c>
      <c r="AG506" s="38">
        <v>1080000</v>
      </c>
      <c r="AH506" s="38">
        <v>387271</v>
      </c>
      <c r="AI506" s="38">
        <v>390359</v>
      </c>
      <c r="AJ506" s="39">
        <v>4</v>
      </c>
      <c r="AK506" s="39">
        <v>4</v>
      </c>
    </row>
    <row r="507" spans="1:37" x14ac:dyDescent="0.3">
      <c r="A507" t="s">
        <v>1046</v>
      </c>
      <c r="B507" t="s">
        <v>1930</v>
      </c>
      <c r="C507" s="37" t="s">
        <v>1046</v>
      </c>
      <c r="D507" s="37" t="s">
        <v>1045</v>
      </c>
      <c r="E507" s="38">
        <v>11542010</v>
      </c>
      <c r="F507" s="38">
        <v>11445929</v>
      </c>
      <c r="G507" s="39">
        <v>-0.83000000000000007</v>
      </c>
      <c r="H507" s="38">
        <v>2379121</v>
      </c>
      <c r="I507" s="38">
        <v>2569451</v>
      </c>
      <c r="J507" s="38">
        <v>0</v>
      </c>
      <c r="K507" s="38">
        <v>0</v>
      </c>
      <c r="L507" s="38">
        <v>0</v>
      </c>
      <c r="M507" s="38">
        <v>0</v>
      </c>
      <c r="N507" s="38">
        <v>0</v>
      </c>
      <c r="O507" s="38">
        <v>0</v>
      </c>
      <c r="P507" s="38">
        <v>2379121</v>
      </c>
      <c r="Q507" s="38">
        <v>2569451</v>
      </c>
      <c r="R507" s="39">
        <v>8</v>
      </c>
      <c r="S507" s="38">
        <v>0</v>
      </c>
      <c r="T507" s="38">
        <v>0</v>
      </c>
      <c r="U507" s="38">
        <v>2341780</v>
      </c>
      <c r="V507" s="38">
        <v>2369054</v>
      </c>
      <c r="W507" s="38">
        <v>2379121</v>
      </c>
      <c r="X507" s="38">
        <v>2569451</v>
      </c>
      <c r="Y507" s="38">
        <v>-37341</v>
      </c>
      <c r="Z507" s="38">
        <v>-200397</v>
      </c>
      <c r="AA507" s="38">
        <v>536</v>
      </c>
      <c r="AB507" s="38">
        <v>536</v>
      </c>
      <c r="AC507" s="39">
        <v>0</v>
      </c>
      <c r="AD507" s="38">
        <v>432898</v>
      </c>
      <c r="AE507" s="38">
        <v>432898</v>
      </c>
      <c r="AF507" s="38">
        <v>573500</v>
      </c>
      <c r="AG507" s="38">
        <v>471955</v>
      </c>
      <c r="AH507" s="38">
        <v>154921</v>
      </c>
      <c r="AI507" s="38">
        <v>154921</v>
      </c>
      <c r="AJ507" s="39">
        <v>1.34</v>
      </c>
      <c r="AK507" s="39">
        <v>1.35</v>
      </c>
    </row>
    <row r="508" spans="1:37" x14ac:dyDescent="0.3">
      <c r="A508" t="s">
        <v>1042</v>
      </c>
      <c r="B508" t="s">
        <v>1931</v>
      </c>
      <c r="C508" s="37" t="s">
        <v>1042</v>
      </c>
      <c r="D508" s="37" t="s">
        <v>1041</v>
      </c>
      <c r="E508" s="38">
        <v>13088566</v>
      </c>
      <c r="F508" s="38">
        <v>13444859</v>
      </c>
      <c r="G508" s="39">
        <v>2.72</v>
      </c>
      <c r="H508" s="38">
        <v>8216491</v>
      </c>
      <c r="I508" s="38">
        <v>8348407</v>
      </c>
      <c r="J508" s="38">
        <v>0</v>
      </c>
      <c r="K508" s="38">
        <v>0</v>
      </c>
      <c r="L508" s="38">
        <v>0</v>
      </c>
      <c r="M508" s="38">
        <v>0</v>
      </c>
      <c r="N508" s="38">
        <v>0</v>
      </c>
      <c r="O508" s="38">
        <v>0</v>
      </c>
      <c r="P508" s="38">
        <v>8216491</v>
      </c>
      <c r="Q508" s="38">
        <v>8348407</v>
      </c>
      <c r="R508" s="39">
        <v>1.61</v>
      </c>
      <c r="S508" s="38">
        <v>353960</v>
      </c>
      <c r="T508" s="38">
        <v>502038</v>
      </c>
      <c r="U508" s="38">
        <v>7864241</v>
      </c>
      <c r="V508" s="38">
        <v>8031632</v>
      </c>
      <c r="W508" s="38">
        <v>7862531</v>
      </c>
      <c r="X508" s="38">
        <v>7846369</v>
      </c>
      <c r="Y508" s="38">
        <v>1710</v>
      </c>
      <c r="Z508" s="38">
        <v>185263</v>
      </c>
      <c r="AA508" s="38">
        <v>500</v>
      </c>
      <c r="AB508" s="38">
        <v>501</v>
      </c>
      <c r="AC508" s="39">
        <v>0.2</v>
      </c>
      <c r="AD508" s="38">
        <v>2855692</v>
      </c>
      <c r="AE508" s="38">
        <v>4023330</v>
      </c>
      <c r="AF508" s="38">
        <v>411766</v>
      </c>
      <c r="AG508" s="38">
        <v>350000</v>
      </c>
      <c r="AH508" s="38">
        <v>1147175</v>
      </c>
      <c r="AI508" s="38">
        <v>539023</v>
      </c>
      <c r="AJ508" s="39">
        <v>8.76</v>
      </c>
      <c r="AK508" s="39">
        <v>4.01</v>
      </c>
    </row>
    <row r="509" spans="1:37" x14ac:dyDescent="0.3">
      <c r="A509" t="s">
        <v>1050</v>
      </c>
      <c r="B509" t="s">
        <v>1932</v>
      </c>
      <c r="C509" s="37" t="s">
        <v>1050</v>
      </c>
      <c r="D509" s="37" t="s">
        <v>1049</v>
      </c>
      <c r="E509" s="38">
        <v>29369054</v>
      </c>
      <c r="F509" s="38">
        <v>29026179</v>
      </c>
      <c r="G509" s="39">
        <v>-1.17</v>
      </c>
      <c r="H509" s="38">
        <v>7235124</v>
      </c>
      <c r="I509" s="38">
        <v>7340000</v>
      </c>
      <c r="J509" s="38">
        <v>0</v>
      </c>
      <c r="K509" s="38">
        <v>0</v>
      </c>
      <c r="L509" s="38">
        <v>0</v>
      </c>
      <c r="M509" s="38">
        <v>0</v>
      </c>
      <c r="N509" s="38">
        <v>0</v>
      </c>
      <c r="O509" s="38">
        <v>0</v>
      </c>
      <c r="P509" s="38">
        <v>7235124</v>
      </c>
      <c r="Q509" s="38">
        <v>7340000</v>
      </c>
      <c r="R509" s="39">
        <v>1.45</v>
      </c>
      <c r="S509" s="38">
        <v>0</v>
      </c>
      <c r="T509" s="38">
        <v>0</v>
      </c>
      <c r="U509" s="38">
        <v>7244893</v>
      </c>
      <c r="V509" s="38">
        <v>7349706</v>
      </c>
      <c r="W509" s="38">
        <v>7235124</v>
      </c>
      <c r="X509" s="38">
        <v>7340000</v>
      </c>
      <c r="Y509" s="38">
        <v>9709</v>
      </c>
      <c r="Z509" s="38">
        <v>9706</v>
      </c>
      <c r="AA509" s="38">
        <v>1384</v>
      </c>
      <c r="AB509" s="38">
        <v>1359</v>
      </c>
      <c r="AC509" s="39">
        <v>-1.81</v>
      </c>
      <c r="AD509" s="38">
        <v>6910637</v>
      </c>
      <c r="AE509" s="38">
        <v>6545637</v>
      </c>
      <c r="AF509" s="38">
        <v>600000</v>
      </c>
      <c r="AG509" s="38">
        <v>600000</v>
      </c>
      <c r="AH509" s="38">
        <v>1174762</v>
      </c>
      <c r="AI509" s="38">
        <v>1161047</v>
      </c>
      <c r="AJ509" s="39">
        <v>4</v>
      </c>
      <c r="AK509" s="39">
        <v>4</v>
      </c>
    </row>
    <row r="510" spans="1:37" x14ac:dyDescent="0.3">
      <c r="A510" t="s">
        <v>1057</v>
      </c>
      <c r="B510" t="s">
        <v>1933</v>
      </c>
      <c r="C510" s="37" t="s">
        <v>1057</v>
      </c>
      <c r="D510" s="37" t="s">
        <v>1056</v>
      </c>
      <c r="E510" s="38">
        <v>48310474</v>
      </c>
      <c r="F510" s="38">
        <v>48763666</v>
      </c>
      <c r="G510" s="39">
        <v>0.94000000000000006</v>
      </c>
      <c r="H510" s="38">
        <v>37446077</v>
      </c>
      <c r="I510" s="38">
        <v>38558225</v>
      </c>
      <c r="J510" s="38">
        <v>0</v>
      </c>
      <c r="K510" s="38">
        <v>0</v>
      </c>
      <c r="L510" s="38">
        <v>0</v>
      </c>
      <c r="M510" s="38">
        <v>0</v>
      </c>
      <c r="N510" s="38">
        <v>0</v>
      </c>
      <c r="O510" s="38">
        <v>0</v>
      </c>
      <c r="P510" s="38">
        <v>37446077</v>
      </c>
      <c r="Q510" s="38">
        <v>38558225</v>
      </c>
      <c r="R510" s="39">
        <v>2.97</v>
      </c>
      <c r="S510" s="38">
        <v>1466586</v>
      </c>
      <c r="T510" s="38">
        <v>1753860</v>
      </c>
      <c r="U510" s="38">
        <v>35979491</v>
      </c>
      <c r="V510" s="38">
        <v>36942886</v>
      </c>
      <c r="W510" s="38">
        <v>35979491</v>
      </c>
      <c r="X510" s="38">
        <v>36804365</v>
      </c>
      <c r="Y510" s="38">
        <v>0</v>
      </c>
      <c r="Z510" s="38">
        <v>138521</v>
      </c>
      <c r="AA510" s="38">
        <v>1634</v>
      </c>
      <c r="AB510" s="38">
        <v>1660</v>
      </c>
      <c r="AC510" s="39">
        <v>1.59</v>
      </c>
      <c r="AD510" s="38">
        <v>3547506</v>
      </c>
      <c r="AE510" s="38">
        <v>3547506</v>
      </c>
      <c r="AF510" s="38">
        <v>2300000</v>
      </c>
      <c r="AG510" s="38">
        <v>1400000</v>
      </c>
      <c r="AH510" s="38">
        <v>1932418</v>
      </c>
      <c r="AI510" s="38">
        <v>1950547</v>
      </c>
      <c r="AJ510" s="39">
        <v>4</v>
      </c>
      <c r="AK510" s="39">
        <v>4</v>
      </c>
    </row>
    <row r="511" spans="1:37" x14ac:dyDescent="0.3">
      <c r="A511" t="s">
        <v>1173</v>
      </c>
      <c r="B511" t="s">
        <v>1934</v>
      </c>
      <c r="C511" s="37" t="s">
        <v>1173</v>
      </c>
      <c r="D511" s="37" t="s">
        <v>1172</v>
      </c>
      <c r="E511" s="38">
        <v>99308888</v>
      </c>
      <c r="F511" s="38">
        <v>100893074</v>
      </c>
      <c r="G511" s="39">
        <v>1.6</v>
      </c>
      <c r="H511" s="38">
        <v>66955165</v>
      </c>
      <c r="I511" s="38">
        <v>68221216</v>
      </c>
      <c r="J511" s="38">
        <v>0</v>
      </c>
      <c r="K511" s="38">
        <v>0</v>
      </c>
      <c r="L511" s="38">
        <v>0</v>
      </c>
      <c r="M511" s="38">
        <v>0</v>
      </c>
      <c r="N511" s="38">
        <v>0</v>
      </c>
      <c r="O511" s="38">
        <v>0</v>
      </c>
      <c r="P511" s="38">
        <v>66955165</v>
      </c>
      <c r="Q511" s="38">
        <v>68221216</v>
      </c>
      <c r="R511" s="39">
        <v>1.8900000000000001</v>
      </c>
      <c r="S511" s="38">
        <v>862066</v>
      </c>
      <c r="T511" s="38">
        <v>745445</v>
      </c>
      <c r="U511" s="38">
        <v>66094203</v>
      </c>
      <c r="V511" s="38">
        <v>67524666</v>
      </c>
      <c r="W511" s="38">
        <v>66093099</v>
      </c>
      <c r="X511" s="38">
        <v>67475771</v>
      </c>
      <c r="Y511" s="38">
        <v>1104</v>
      </c>
      <c r="Z511" s="38">
        <v>48895</v>
      </c>
      <c r="AA511" s="38">
        <v>4107</v>
      </c>
      <c r="AB511" s="38">
        <v>4017</v>
      </c>
      <c r="AC511" s="39">
        <v>-2.19</v>
      </c>
      <c r="AD511" s="38">
        <v>4440883</v>
      </c>
      <c r="AE511" s="38">
        <v>4240883</v>
      </c>
      <c r="AF511" s="38">
        <v>2872650</v>
      </c>
      <c r="AG511" s="38">
        <v>1282464</v>
      </c>
      <c r="AH511" s="38">
        <v>3772314</v>
      </c>
      <c r="AI511" s="38">
        <v>3997416</v>
      </c>
      <c r="AJ511" s="39">
        <v>3.8000000000000003</v>
      </c>
      <c r="AK511" s="39">
        <v>3.96</v>
      </c>
    </row>
    <row r="512" spans="1:37" x14ac:dyDescent="0.3">
      <c r="A512" t="s">
        <v>1129</v>
      </c>
      <c r="B512" t="s">
        <v>1935</v>
      </c>
      <c r="C512" s="37" t="s">
        <v>1129</v>
      </c>
      <c r="D512" s="37" t="s">
        <v>1128</v>
      </c>
      <c r="E512" s="38">
        <v>113845505</v>
      </c>
      <c r="F512" s="38">
        <v>111970552</v>
      </c>
      <c r="G512" s="39">
        <v>-1.6500000000000001</v>
      </c>
      <c r="H512" s="38">
        <v>61430928</v>
      </c>
      <c r="I512" s="38">
        <v>62896784</v>
      </c>
      <c r="J512" s="38">
        <v>0</v>
      </c>
      <c r="K512" s="38">
        <v>0</v>
      </c>
      <c r="L512" s="38">
        <v>0</v>
      </c>
      <c r="M512" s="38">
        <v>0</v>
      </c>
      <c r="N512" s="38">
        <v>0</v>
      </c>
      <c r="O512" s="38">
        <v>0</v>
      </c>
      <c r="P512" s="38">
        <v>61430928</v>
      </c>
      <c r="Q512" s="38">
        <v>62896784</v>
      </c>
      <c r="R512" s="39">
        <v>2.39</v>
      </c>
      <c r="S512" s="38">
        <v>119694</v>
      </c>
      <c r="T512" s="38">
        <v>516992</v>
      </c>
      <c r="U512" s="38">
        <v>61311234</v>
      </c>
      <c r="V512" s="38">
        <v>62379792</v>
      </c>
      <c r="W512" s="38">
        <v>61311234</v>
      </c>
      <c r="X512" s="38">
        <v>62379792</v>
      </c>
      <c r="Y512" s="38">
        <v>0</v>
      </c>
      <c r="Z512" s="38">
        <v>0</v>
      </c>
      <c r="AA512" s="38">
        <v>4776</v>
      </c>
      <c r="AB512" s="38">
        <v>4767</v>
      </c>
      <c r="AC512" s="39">
        <v>-0.19</v>
      </c>
      <c r="AD512" s="38">
        <v>11779217</v>
      </c>
      <c r="AE512" s="38">
        <v>11877857</v>
      </c>
      <c r="AF512" s="38">
        <v>9787980</v>
      </c>
      <c r="AG512" s="38">
        <v>3000000</v>
      </c>
      <c r="AH512" s="38">
        <v>4508465</v>
      </c>
      <c r="AI512" s="38">
        <v>4478822</v>
      </c>
      <c r="AJ512" s="39">
        <v>3.96</v>
      </c>
      <c r="AK512" s="39">
        <v>4</v>
      </c>
    </row>
    <row r="513" spans="1:37" x14ac:dyDescent="0.3">
      <c r="A513" t="s">
        <v>1115</v>
      </c>
      <c r="B513" t="s">
        <v>1936</v>
      </c>
      <c r="C513" s="37" t="s">
        <v>1115</v>
      </c>
      <c r="D513" s="37" t="s">
        <v>1114</v>
      </c>
      <c r="E513" s="38">
        <v>146370658</v>
      </c>
      <c r="F513" s="38">
        <v>148495451</v>
      </c>
      <c r="G513" s="39">
        <v>1.45</v>
      </c>
      <c r="H513" s="38">
        <v>92045414</v>
      </c>
      <c r="I513" s="38">
        <v>93914649</v>
      </c>
      <c r="J513" s="38">
        <v>0</v>
      </c>
      <c r="K513" s="38">
        <v>0</v>
      </c>
      <c r="L513" s="38">
        <v>0</v>
      </c>
      <c r="M513" s="38">
        <v>0</v>
      </c>
      <c r="N513" s="38">
        <v>0</v>
      </c>
      <c r="O513" s="38">
        <v>0</v>
      </c>
      <c r="P513" s="38">
        <v>92045414</v>
      </c>
      <c r="Q513" s="38">
        <v>93914649</v>
      </c>
      <c r="R513" s="39">
        <v>2.0300000000000002</v>
      </c>
      <c r="S513" s="38">
        <v>1186771</v>
      </c>
      <c r="T513" s="38">
        <v>1417282</v>
      </c>
      <c r="U513" s="38">
        <v>90868941</v>
      </c>
      <c r="V513" s="38">
        <v>92520289</v>
      </c>
      <c r="W513" s="38">
        <v>90858643</v>
      </c>
      <c r="X513" s="38">
        <v>92497367</v>
      </c>
      <c r="Y513" s="38">
        <v>10298</v>
      </c>
      <c r="Z513" s="38">
        <v>22922</v>
      </c>
      <c r="AA513" s="38">
        <v>6195</v>
      </c>
      <c r="AB513" s="38">
        <v>6133</v>
      </c>
      <c r="AC513" s="39">
        <v>-1</v>
      </c>
      <c r="AD513" s="38">
        <v>9256705</v>
      </c>
      <c r="AE513" s="38">
        <v>8043311</v>
      </c>
      <c r="AF513" s="38">
        <v>3000000</v>
      </c>
      <c r="AG513" s="38">
        <v>1500000</v>
      </c>
      <c r="AH513" s="38">
        <v>5854050</v>
      </c>
      <c r="AI513" s="38">
        <v>5939818</v>
      </c>
      <c r="AJ513" s="39">
        <v>4</v>
      </c>
      <c r="AK513" s="39">
        <v>4</v>
      </c>
    </row>
    <row r="514" spans="1:37" x14ac:dyDescent="0.3">
      <c r="A514" t="s">
        <v>1079</v>
      </c>
      <c r="B514" t="s">
        <v>1937</v>
      </c>
      <c r="C514" s="37" t="s">
        <v>1079</v>
      </c>
      <c r="D514" s="37" t="s">
        <v>1078</v>
      </c>
      <c r="E514" s="38">
        <v>109618073</v>
      </c>
      <c r="F514" s="38">
        <v>112478394</v>
      </c>
      <c r="G514" s="39">
        <v>2.61</v>
      </c>
      <c r="H514" s="38">
        <v>57100506</v>
      </c>
      <c r="I514" s="38">
        <v>58566693</v>
      </c>
      <c r="J514" s="38">
        <v>0</v>
      </c>
      <c r="K514" s="38">
        <v>0</v>
      </c>
      <c r="L514" s="38">
        <v>0</v>
      </c>
      <c r="M514" s="38">
        <v>0</v>
      </c>
      <c r="N514" s="38">
        <v>0</v>
      </c>
      <c r="O514" s="38">
        <v>0</v>
      </c>
      <c r="P514" s="38">
        <v>57100506</v>
      </c>
      <c r="Q514" s="38">
        <v>58566693</v>
      </c>
      <c r="R514" s="39">
        <v>2.57</v>
      </c>
      <c r="S514" s="38">
        <v>285438</v>
      </c>
      <c r="T514" s="38">
        <v>220589</v>
      </c>
      <c r="U514" s="38">
        <v>56815068</v>
      </c>
      <c r="V514" s="38">
        <v>58346104</v>
      </c>
      <c r="W514" s="38">
        <v>56815068</v>
      </c>
      <c r="X514" s="38">
        <v>58346104</v>
      </c>
      <c r="Y514" s="38">
        <v>0</v>
      </c>
      <c r="Z514" s="38">
        <v>0</v>
      </c>
      <c r="AA514" s="38">
        <v>5010</v>
      </c>
      <c r="AB514" s="38">
        <v>5107</v>
      </c>
      <c r="AC514" s="39">
        <v>1.94</v>
      </c>
      <c r="AD514" s="38">
        <v>3279421</v>
      </c>
      <c r="AE514" s="38">
        <v>3135421</v>
      </c>
      <c r="AF514" s="38">
        <v>2500000</v>
      </c>
      <c r="AG514" s="38">
        <v>1000000</v>
      </c>
      <c r="AH514" s="38">
        <v>588860</v>
      </c>
      <c r="AI514" s="38">
        <v>791100</v>
      </c>
      <c r="AJ514" s="39">
        <v>0.54</v>
      </c>
      <c r="AK514" s="39">
        <v>0.70000000000000007</v>
      </c>
    </row>
    <row r="515" spans="1:37" x14ac:dyDescent="0.3">
      <c r="A515" t="s">
        <v>1055</v>
      </c>
      <c r="B515" t="s">
        <v>1938</v>
      </c>
      <c r="C515" s="37" t="s">
        <v>1055</v>
      </c>
      <c r="D515" s="37" t="s">
        <v>1054</v>
      </c>
      <c r="E515" s="38">
        <v>82940931</v>
      </c>
      <c r="F515" s="38">
        <v>86233101</v>
      </c>
      <c r="G515" s="39">
        <v>3.97</v>
      </c>
      <c r="H515" s="38">
        <v>55404402</v>
      </c>
      <c r="I515" s="38">
        <v>56411701</v>
      </c>
      <c r="J515" s="38">
        <v>0</v>
      </c>
      <c r="K515" s="38">
        <v>0</v>
      </c>
      <c r="L515" s="38">
        <v>0</v>
      </c>
      <c r="M515" s="38">
        <v>0</v>
      </c>
      <c r="N515" s="38">
        <v>0</v>
      </c>
      <c r="O515" s="38">
        <v>0</v>
      </c>
      <c r="P515" s="38">
        <v>55404402</v>
      </c>
      <c r="Q515" s="38">
        <v>56411701</v>
      </c>
      <c r="R515" s="39">
        <v>1.82</v>
      </c>
      <c r="S515" s="38">
        <v>473956</v>
      </c>
      <c r="T515" s="38">
        <v>661624</v>
      </c>
      <c r="U515" s="38">
        <v>54930997</v>
      </c>
      <c r="V515" s="38">
        <v>55840856</v>
      </c>
      <c r="W515" s="38">
        <v>54930446</v>
      </c>
      <c r="X515" s="38">
        <v>55750077</v>
      </c>
      <c r="Y515" s="38">
        <v>551</v>
      </c>
      <c r="Z515" s="38">
        <v>90779</v>
      </c>
      <c r="AA515" s="38">
        <v>3160</v>
      </c>
      <c r="AB515" s="38">
        <v>3197</v>
      </c>
      <c r="AC515" s="39">
        <v>1.17</v>
      </c>
      <c r="AD515" s="38">
        <v>2864407</v>
      </c>
      <c r="AE515" s="38">
        <v>2648896</v>
      </c>
      <c r="AF515" s="38">
        <v>3800000</v>
      </c>
      <c r="AG515" s="38">
        <v>3800000</v>
      </c>
      <c r="AH515" s="38">
        <v>3284316</v>
      </c>
      <c r="AI515" s="38">
        <v>2956482</v>
      </c>
      <c r="AJ515" s="39">
        <v>3.96</v>
      </c>
      <c r="AK515" s="39">
        <v>3.43</v>
      </c>
    </row>
    <row r="516" spans="1:37" x14ac:dyDescent="0.3">
      <c r="A516" t="s">
        <v>1081</v>
      </c>
      <c r="B516" t="s">
        <v>1939</v>
      </c>
      <c r="C516" s="37" t="s">
        <v>1081</v>
      </c>
      <c r="D516" s="37" t="s">
        <v>1080</v>
      </c>
      <c r="E516" s="38">
        <v>105929364</v>
      </c>
      <c r="F516" s="38">
        <v>107329141</v>
      </c>
      <c r="G516" s="39">
        <v>1.32</v>
      </c>
      <c r="H516" s="38">
        <v>66524186</v>
      </c>
      <c r="I516" s="38">
        <v>67613571</v>
      </c>
      <c r="J516" s="38">
        <v>0</v>
      </c>
      <c r="K516" s="38">
        <v>0</v>
      </c>
      <c r="L516" s="38">
        <v>0</v>
      </c>
      <c r="M516" s="38">
        <v>0</v>
      </c>
      <c r="N516" s="38">
        <v>0</v>
      </c>
      <c r="O516" s="38">
        <v>0</v>
      </c>
      <c r="P516" s="38">
        <v>66524186</v>
      </c>
      <c r="Q516" s="38">
        <v>67613571</v>
      </c>
      <c r="R516" s="39">
        <v>1.6400000000000001</v>
      </c>
      <c r="S516" s="38">
        <v>1272676</v>
      </c>
      <c r="T516" s="38">
        <v>1209985</v>
      </c>
      <c r="U516" s="38">
        <v>65251510</v>
      </c>
      <c r="V516" s="38">
        <v>66403586</v>
      </c>
      <c r="W516" s="38">
        <v>65251510</v>
      </c>
      <c r="X516" s="38">
        <v>66403586</v>
      </c>
      <c r="Y516" s="38">
        <v>0</v>
      </c>
      <c r="Z516" s="38">
        <v>0</v>
      </c>
      <c r="AA516" s="38">
        <v>4227</v>
      </c>
      <c r="AB516" s="38">
        <v>4134</v>
      </c>
      <c r="AC516" s="39">
        <v>-2.2000000000000002</v>
      </c>
      <c r="AD516" s="38">
        <v>8908656</v>
      </c>
      <c r="AE516" s="38">
        <v>8207049</v>
      </c>
      <c r="AF516" s="38">
        <v>5079023</v>
      </c>
      <c r="AG516" s="38">
        <v>4701607</v>
      </c>
      <c r="AH516" s="38">
        <v>4237175</v>
      </c>
      <c r="AI516" s="38">
        <v>3582625</v>
      </c>
      <c r="AJ516" s="39">
        <v>4</v>
      </c>
      <c r="AK516" s="39">
        <v>3.34</v>
      </c>
    </row>
    <row r="517" spans="1:37" x14ac:dyDescent="0.3">
      <c r="A517" t="s">
        <v>1181</v>
      </c>
      <c r="B517" t="s">
        <v>1940</v>
      </c>
      <c r="C517" s="37" t="s">
        <v>1181</v>
      </c>
      <c r="D517" s="37" t="s">
        <v>1180</v>
      </c>
      <c r="E517" s="38">
        <v>60925000</v>
      </c>
      <c r="F517" s="38">
        <v>63778362</v>
      </c>
      <c r="G517" s="39">
        <v>4.68</v>
      </c>
      <c r="H517" s="38">
        <v>20834580</v>
      </c>
      <c r="I517" s="38">
        <v>21249956</v>
      </c>
      <c r="J517" s="38">
        <v>0</v>
      </c>
      <c r="K517" s="38">
        <v>0</v>
      </c>
      <c r="L517" s="38">
        <v>0</v>
      </c>
      <c r="M517" s="38">
        <v>0</v>
      </c>
      <c r="N517" s="38">
        <v>0</v>
      </c>
      <c r="O517" s="38">
        <v>0</v>
      </c>
      <c r="P517" s="38">
        <v>20834580</v>
      </c>
      <c r="Q517" s="38">
        <v>21249956</v>
      </c>
      <c r="R517" s="39">
        <v>1.99</v>
      </c>
      <c r="S517" s="38">
        <v>528630</v>
      </c>
      <c r="T517" s="38">
        <v>793005</v>
      </c>
      <c r="U517" s="38">
        <v>20407928</v>
      </c>
      <c r="V517" s="38">
        <v>20456951</v>
      </c>
      <c r="W517" s="38">
        <v>20305950</v>
      </c>
      <c r="X517" s="38">
        <v>20456951</v>
      </c>
      <c r="Y517" s="38">
        <v>101978</v>
      </c>
      <c r="Z517" s="38">
        <v>0</v>
      </c>
      <c r="AA517" s="38">
        <v>2331</v>
      </c>
      <c r="AB517" s="38">
        <v>2616</v>
      </c>
      <c r="AC517" s="39">
        <v>12.23</v>
      </c>
      <c r="AD517" s="38">
        <v>1250000</v>
      </c>
      <c r="AE517" s="38">
        <v>500000</v>
      </c>
      <c r="AF517" s="38">
        <v>0</v>
      </c>
      <c r="AG517" s="38">
        <v>0</v>
      </c>
      <c r="AH517" s="38">
        <v>459467</v>
      </c>
      <c r="AI517" s="38">
        <v>145168</v>
      </c>
      <c r="AJ517" s="39">
        <v>0.75</v>
      </c>
      <c r="AK517" s="39">
        <v>0.23</v>
      </c>
    </row>
    <row r="518" spans="1:37" x14ac:dyDescent="0.3">
      <c r="A518" t="s">
        <v>1169</v>
      </c>
      <c r="B518" t="s">
        <v>1941</v>
      </c>
      <c r="C518" s="37" t="s">
        <v>1169</v>
      </c>
      <c r="D518" s="37" t="s">
        <v>1168</v>
      </c>
      <c r="E518" s="38">
        <v>188060556</v>
      </c>
      <c r="F518" s="38">
        <v>189589217</v>
      </c>
      <c r="G518" s="39">
        <v>0.81</v>
      </c>
      <c r="H518" s="38">
        <v>139633941</v>
      </c>
      <c r="I518" s="38">
        <v>143527194</v>
      </c>
      <c r="J518" s="38">
        <v>0</v>
      </c>
      <c r="K518" s="38">
        <v>0</v>
      </c>
      <c r="L518" s="38">
        <v>0</v>
      </c>
      <c r="M518" s="38">
        <v>0</v>
      </c>
      <c r="N518" s="38">
        <v>0</v>
      </c>
      <c r="O518" s="38">
        <v>0</v>
      </c>
      <c r="P518" s="38">
        <v>139633941</v>
      </c>
      <c r="Q518" s="38">
        <v>143527194</v>
      </c>
      <c r="R518" s="39">
        <v>2.79</v>
      </c>
      <c r="S518" s="38">
        <v>1833829</v>
      </c>
      <c r="T518" s="38">
        <v>3077566</v>
      </c>
      <c r="U518" s="38">
        <v>137800112</v>
      </c>
      <c r="V518" s="38">
        <v>140449628</v>
      </c>
      <c r="W518" s="38">
        <v>137800112</v>
      </c>
      <c r="X518" s="38">
        <v>140449628</v>
      </c>
      <c r="Y518" s="38">
        <v>0</v>
      </c>
      <c r="Z518" s="38">
        <v>0</v>
      </c>
      <c r="AA518" s="38">
        <v>6715</v>
      </c>
      <c r="AB518" s="38">
        <v>6700</v>
      </c>
      <c r="AC518" s="39">
        <v>-0.22</v>
      </c>
      <c r="AD518" s="38">
        <v>10111461</v>
      </c>
      <c r="AE518" s="38">
        <v>10500000</v>
      </c>
      <c r="AF518" s="38">
        <v>4300000</v>
      </c>
      <c r="AG518" s="38">
        <v>2000000</v>
      </c>
      <c r="AH518" s="38">
        <v>6237000</v>
      </c>
      <c r="AI518" s="38">
        <v>7580000</v>
      </c>
      <c r="AJ518" s="39">
        <v>3.3200000000000003</v>
      </c>
      <c r="AK518" s="39">
        <v>4</v>
      </c>
    </row>
    <row r="519" spans="1:37" x14ac:dyDescent="0.3">
      <c r="A519" t="s">
        <v>1067</v>
      </c>
      <c r="B519" t="s">
        <v>1942</v>
      </c>
      <c r="C519" s="37" t="s">
        <v>1067</v>
      </c>
      <c r="D519" s="37" t="s">
        <v>1066</v>
      </c>
      <c r="E519" s="38">
        <v>83309267</v>
      </c>
      <c r="F519" s="38">
        <v>85187350</v>
      </c>
      <c r="G519" s="39">
        <v>2.25</v>
      </c>
      <c r="H519" s="38">
        <v>51760767</v>
      </c>
      <c r="I519" s="38">
        <v>52892350</v>
      </c>
      <c r="J519" s="38">
        <v>0</v>
      </c>
      <c r="K519" s="38">
        <v>0</v>
      </c>
      <c r="L519" s="38">
        <v>0</v>
      </c>
      <c r="M519" s="38">
        <v>0</v>
      </c>
      <c r="N519" s="38">
        <v>0</v>
      </c>
      <c r="O519" s="38">
        <v>0</v>
      </c>
      <c r="P519" s="38">
        <v>51760767</v>
      </c>
      <c r="Q519" s="38">
        <v>52892350</v>
      </c>
      <c r="R519" s="39">
        <v>2.19</v>
      </c>
      <c r="S519" s="38">
        <v>1155128</v>
      </c>
      <c r="T519" s="38">
        <v>1146937</v>
      </c>
      <c r="U519" s="38">
        <v>50645936</v>
      </c>
      <c r="V519" s="38">
        <v>51751566</v>
      </c>
      <c r="W519" s="38">
        <v>50605639</v>
      </c>
      <c r="X519" s="38">
        <v>51745413</v>
      </c>
      <c r="Y519" s="38">
        <v>40297</v>
      </c>
      <c r="Z519" s="38">
        <v>6153</v>
      </c>
      <c r="AA519" s="38">
        <v>3754</v>
      </c>
      <c r="AB519" s="38">
        <v>3696</v>
      </c>
      <c r="AC519" s="39">
        <v>-1.55</v>
      </c>
      <c r="AD519" s="38">
        <v>15710025</v>
      </c>
      <c r="AE519" s="38">
        <v>15175000</v>
      </c>
      <c r="AF519" s="38">
        <v>4415000</v>
      </c>
      <c r="AG519" s="38">
        <v>3400000</v>
      </c>
      <c r="AH519" s="38">
        <v>3210977</v>
      </c>
      <c r="AI519" s="38">
        <v>3380000</v>
      </c>
      <c r="AJ519" s="39">
        <v>3.85</v>
      </c>
      <c r="AK519" s="39">
        <v>3.97</v>
      </c>
    </row>
    <row r="520" spans="1:37" x14ac:dyDescent="0.3">
      <c r="A520" t="s">
        <v>1147</v>
      </c>
      <c r="B520" t="s">
        <v>1943</v>
      </c>
      <c r="C520" s="37" t="s">
        <v>1147</v>
      </c>
      <c r="D520" s="37" t="s">
        <v>1146</v>
      </c>
      <c r="E520" s="38">
        <v>294199322</v>
      </c>
      <c r="F520" s="38">
        <v>296073703</v>
      </c>
      <c r="G520" s="39">
        <v>0.64</v>
      </c>
      <c r="H520" s="38">
        <v>166060228</v>
      </c>
      <c r="I520" s="38">
        <v>169779032</v>
      </c>
      <c r="J520" s="38">
        <v>0</v>
      </c>
      <c r="K520" s="38">
        <v>0</v>
      </c>
      <c r="L520" s="38">
        <v>0</v>
      </c>
      <c r="M520" s="38">
        <v>0</v>
      </c>
      <c r="N520" s="38">
        <v>0</v>
      </c>
      <c r="O520" s="38">
        <v>0</v>
      </c>
      <c r="P520" s="38">
        <v>166060228</v>
      </c>
      <c r="Q520" s="38">
        <v>169779032</v>
      </c>
      <c r="R520" s="39">
        <v>2.2400000000000002</v>
      </c>
      <c r="S520" s="38">
        <v>1906170</v>
      </c>
      <c r="T520" s="38">
        <v>1258277</v>
      </c>
      <c r="U520" s="38">
        <v>164177387</v>
      </c>
      <c r="V520" s="38">
        <v>168520755</v>
      </c>
      <c r="W520" s="38">
        <v>164154058</v>
      </c>
      <c r="X520" s="38">
        <v>168520755</v>
      </c>
      <c r="Y520" s="38">
        <v>23329</v>
      </c>
      <c r="Z520" s="38">
        <v>0</v>
      </c>
      <c r="AA520" s="38">
        <v>13757</v>
      </c>
      <c r="AB520" s="38">
        <v>13565</v>
      </c>
      <c r="AC520" s="39">
        <v>-1.4000000000000001</v>
      </c>
      <c r="AD520" s="38">
        <v>5415543</v>
      </c>
      <c r="AE520" s="38">
        <v>5115543</v>
      </c>
      <c r="AF520" s="38">
        <v>7800000</v>
      </c>
      <c r="AG520" s="38">
        <v>2300000</v>
      </c>
      <c r="AH520" s="38">
        <v>826085</v>
      </c>
      <c r="AI520" s="38">
        <v>826085</v>
      </c>
      <c r="AJ520" s="39">
        <v>0.28000000000000003</v>
      </c>
      <c r="AK520" s="39">
        <v>0.28000000000000003</v>
      </c>
    </row>
    <row r="521" spans="1:37" x14ac:dyDescent="0.3">
      <c r="A521" t="s">
        <v>1137</v>
      </c>
      <c r="B521" t="s">
        <v>1944</v>
      </c>
      <c r="C521" s="37" t="s">
        <v>1137</v>
      </c>
      <c r="D521" s="37" t="s">
        <v>1136</v>
      </c>
      <c r="E521" s="38">
        <v>40326848</v>
      </c>
      <c r="F521" s="38">
        <v>42397368</v>
      </c>
      <c r="G521" s="39">
        <v>5.13</v>
      </c>
      <c r="H521" s="38">
        <v>34092063</v>
      </c>
      <c r="I521" s="38">
        <v>34644427</v>
      </c>
      <c r="J521" s="38">
        <v>0</v>
      </c>
      <c r="K521" s="38">
        <v>0</v>
      </c>
      <c r="L521" s="38">
        <v>0</v>
      </c>
      <c r="M521" s="38">
        <v>0</v>
      </c>
      <c r="N521" s="38">
        <v>0</v>
      </c>
      <c r="O521" s="38">
        <v>0</v>
      </c>
      <c r="P521" s="38">
        <v>34092063</v>
      </c>
      <c r="Q521" s="38">
        <v>34644427</v>
      </c>
      <c r="R521" s="39">
        <v>1.62</v>
      </c>
      <c r="S521" s="38">
        <v>1269684</v>
      </c>
      <c r="T521" s="38">
        <v>1268844</v>
      </c>
      <c r="U521" s="38">
        <v>32822379</v>
      </c>
      <c r="V521" s="38">
        <v>33375583</v>
      </c>
      <c r="W521" s="38">
        <v>32822379</v>
      </c>
      <c r="X521" s="38">
        <v>33375583</v>
      </c>
      <c r="Y521" s="38">
        <v>0</v>
      </c>
      <c r="Z521" s="38">
        <v>0</v>
      </c>
      <c r="AA521" s="38">
        <v>1242</v>
      </c>
      <c r="AB521" s="38">
        <v>1119</v>
      </c>
      <c r="AC521" s="39">
        <v>-9.9</v>
      </c>
      <c r="AD521" s="38">
        <v>8883843</v>
      </c>
      <c r="AE521" s="38">
        <v>9000000</v>
      </c>
      <c r="AF521" s="38">
        <v>1235306</v>
      </c>
      <c r="AG521" s="38">
        <v>350000</v>
      </c>
      <c r="AH521" s="38">
        <v>1612543</v>
      </c>
      <c r="AI521" s="38">
        <v>1695895</v>
      </c>
      <c r="AJ521" s="39">
        <v>4</v>
      </c>
      <c r="AK521" s="39">
        <v>4</v>
      </c>
    </row>
    <row r="522" spans="1:37" x14ac:dyDescent="0.3">
      <c r="A522" t="s">
        <v>1127</v>
      </c>
      <c r="B522" t="s">
        <v>1945</v>
      </c>
      <c r="C522" s="37" t="s">
        <v>1127</v>
      </c>
      <c r="D522" s="37" t="s">
        <v>1126</v>
      </c>
      <c r="E522" s="38">
        <v>54955155</v>
      </c>
      <c r="F522" s="38">
        <v>56757395</v>
      </c>
      <c r="G522" s="39">
        <v>3.2800000000000002</v>
      </c>
      <c r="H522" s="38">
        <v>37772807</v>
      </c>
      <c r="I522" s="38">
        <v>38475208</v>
      </c>
      <c r="J522" s="38">
        <v>0</v>
      </c>
      <c r="K522" s="38">
        <v>0</v>
      </c>
      <c r="L522" s="38">
        <v>0</v>
      </c>
      <c r="M522" s="38">
        <v>0</v>
      </c>
      <c r="N522" s="38">
        <v>0</v>
      </c>
      <c r="O522" s="38">
        <v>0</v>
      </c>
      <c r="P522" s="38">
        <v>37772807</v>
      </c>
      <c r="Q522" s="38">
        <v>38475208</v>
      </c>
      <c r="R522" s="39">
        <v>1.86</v>
      </c>
      <c r="S522" s="38">
        <v>852173</v>
      </c>
      <c r="T522" s="38">
        <v>756859</v>
      </c>
      <c r="U522" s="38">
        <v>36920634</v>
      </c>
      <c r="V522" s="38">
        <v>37718349</v>
      </c>
      <c r="W522" s="38">
        <v>36920634</v>
      </c>
      <c r="X522" s="38">
        <v>37718349</v>
      </c>
      <c r="Y522" s="38">
        <v>0</v>
      </c>
      <c r="Z522" s="38">
        <v>0</v>
      </c>
      <c r="AA522" s="38">
        <v>2478</v>
      </c>
      <c r="AB522" s="38">
        <v>2455</v>
      </c>
      <c r="AC522" s="39">
        <v>-0.93</v>
      </c>
      <c r="AD522" s="38">
        <v>5569083</v>
      </c>
      <c r="AE522" s="38">
        <v>5164083</v>
      </c>
      <c r="AF522" s="38">
        <v>1180487</v>
      </c>
      <c r="AG522" s="38">
        <v>1935557</v>
      </c>
      <c r="AH522" s="38">
        <v>4201580</v>
      </c>
      <c r="AI522" s="38">
        <v>2266023</v>
      </c>
      <c r="AJ522" s="39">
        <v>7.65</v>
      </c>
      <c r="AK522" s="39">
        <v>3.99</v>
      </c>
    </row>
    <row r="523" spans="1:37" x14ac:dyDescent="0.3">
      <c r="A523" t="s">
        <v>1123</v>
      </c>
      <c r="B523" t="s">
        <v>1946</v>
      </c>
      <c r="C523" s="37" t="s">
        <v>1123</v>
      </c>
      <c r="D523" s="37" t="s">
        <v>1122</v>
      </c>
      <c r="E523" s="38">
        <v>69014259</v>
      </c>
      <c r="F523" s="38">
        <v>70006880</v>
      </c>
      <c r="G523" s="39">
        <v>1.44</v>
      </c>
      <c r="H523" s="38">
        <v>43576179</v>
      </c>
      <c r="I523" s="38">
        <v>44819949</v>
      </c>
      <c r="J523" s="38">
        <v>0</v>
      </c>
      <c r="K523" s="38">
        <v>0</v>
      </c>
      <c r="L523" s="38">
        <v>0</v>
      </c>
      <c r="M523" s="38">
        <v>0</v>
      </c>
      <c r="N523" s="38">
        <v>0</v>
      </c>
      <c r="O523" s="38">
        <v>0</v>
      </c>
      <c r="P523" s="38">
        <v>43576179</v>
      </c>
      <c r="Q523" s="38">
        <v>44819949</v>
      </c>
      <c r="R523" s="39">
        <v>2.85</v>
      </c>
      <c r="S523" s="38">
        <v>1599108</v>
      </c>
      <c r="T523" s="38">
        <v>1879446</v>
      </c>
      <c r="U523" s="38">
        <v>41977071</v>
      </c>
      <c r="V523" s="38">
        <v>42940503</v>
      </c>
      <c r="W523" s="38">
        <v>41977071</v>
      </c>
      <c r="X523" s="38">
        <v>42940503</v>
      </c>
      <c r="Y523" s="38">
        <v>0</v>
      </c>
      <c r="Z523" s="38">
        <v>0</v>
      </c>
      <c r="AA523" s="38">
        <v>2845</v>
      </c>
      <c r="AB523" s="38">
        <v>2818</v>
      </c>
      <c r="AC523" s="39">
        <v>-0.95000000000000007</v>
      </c>
      <c r="AD523" s="38">
        <v>6696434</v>
      </c>
      <c r="AE523" s="38">
        <v>5697828</v>
      </c>
      <c r="AF523" s="38">
        <v>3735729</v>
      </c>
      <c r="AG523" s="38">
        <v>3500000</v>
      </c>
      <c r="AH523" s="38">
        <v>2760232</v>
      </c>
      <c r="AI523" s="38">
        <v>2800275</v>
      </c>
      <c r="AJ523" s="39">
        <v>4</v>
      </c>
      <c r="AK523" s="39">
        <v>4</v>
      </c>
    </row>
    <row r="524" spans="1:37" x14ac:dyDescent="0.3">
      <c r="A524" t="s">
        <v>1145</v>
      </c>
      <c r="B524" t="s">
        <v>1947</v>
      </c>
      <c r="C524" s="37" t="s">
        <v>1145</v>
      </c>
      <c r="D524" s="37" t="s">
        <v>1144</v>
      </c>
      <c r="E524" s="38">
        <v>76886042</v>
      </c>
      <c r="F524" s="38">
        <v>78780743</v>
      </c>
      <c r="G524" s="39">
        <v>2.46</v>
      </c>
      <c r="H524" s="38">
        <v>46928960</v>
      </c>
      <c r="I524" s="38">
        <v>47724854</v>
      </c>
      <c r="J524" s="38">
        <v>0</v>
      </c>
      <c r="K524" s="38">
        <v>0</v>
      </c>
      <c r="L524" s="38">
        <v>0</v>
      </c>
      <c r="M524" s="38">
        <v>0</v>
      </c>
      <c r="N524" s="38">
        <v>0</v>
      </c>
      <c r="O524" s="38">
        <v>0</v>
      </c>
      <c r="P524" s="38">
        <v>46928960</v>
      </c>
      <c r="Q524" s="38">
        <v>47724854</v>
      </c>
      <c r="R524" s="39">
        <v>1.7</v>
      </c>
      <c r="S524" s="38">
        <v>449599</v>
      </c>
      <c r="T524" s="38">
        <v>196854</v>
      </c>
      <c r="U524" s="38">
        <v>46479361</v>
      </c>
      <c r="V524" s="38">
        <v>47528000</v>
      </c>
      <c r="W524" s="38">
        <v>46479361</v>
      </c>
      <c r="X524" s="38">
        <v>47528000</v>
      </c>
      <c r="Y524" s="38">
        <v>0</v>
      </c>
      <c r="Z524" s="38">
        <v>0</v>
      </c>
      <c r="AA524" s="38">
        <v>3427</v>
      </c>
      <c r="AB524" s="38">
        <v>3395</v>
      </c>
      <c r="AC524" s="39">
        <v>-0.93</v>
      </c>
      <c r="AD524" s="38">
        <v>15707263</v>
      </c>
      <c r="AE524" s="38">
        <v>13783000</v>
      </c>
      <c r="AF524" s="38">
        <v>2600000</v>
      </c>
      <c r="AG524" s="38">
        <v>1465650</v>
      </c>
      <c r="AH524" s="38">
        <v>2537652</v>
      </c>
      <c r="AI524" s="38">
        <v>3150000</v>
      </c>
      <c r="AJ524" s="39">
        <v>3.3000000000000003</v>
      </c>
      <c r="AK524" s="39">
        <v>4</v>
      </c>
    </row>
    <row r="525" spans="1:37" x14ac:dyDescent="0.3">
      <c r="A525" t="s">
        <v>1121</v>
      </c>
      <c r="B525" t="s">
        <v>1948</v>
      </c>
      <c r="C525" s="37" t="s">
        <v>1121</v>
      </c>
      <c r="D525" s="37" t="s">
        <v>1120</v>
      </c>
      <c r="E525" s="38">
        <v>232035973</v>
      </c>
      <c r="F525" s="38">
        <v>235809197</v>
      </c>
      <c r="G525" s="39">
        <v>1.6300000000000001</v>
      </c>
      <c r="H525" s="38">
        <v>131367097</v>
      </c>
      <c r="I525" s="38">
        <v>133599992</v>
      </c>
      <c r="J525" s="38">
        <v>0</v>
      </c>
      <c r="K525" s="38">
        <v>0</v>
      </c>
      <c r="L525" s="38">
        <v>0</v>
      </c>
      <c r="M525" s="38">
        <v>0</v>
      </c>
      <c r="N525" s="38">
        <v>0</v>
      </c>
      <c r="O525" s="38">
        <v>0</v>
      </c>
      <c r="P525" s="38">
        <v>131367097</v>
      </c>
      <c r="Q525" s="38">
        <v>133599992</v>
      </c>
      <c r="R525" s="39">
        <v>1.7</v>
      </c>
      <c r="S525" s="38">
        <v>1059071</v>
      </c>
      <c r="T525" s="38">
        <v>1053194</v>
      </c>
      <c r="U525" s="38">
        <v>130308026</v>
      </c>
      <c r="V525" s="38">
        <v>132608089</v>
      </c>
      <c r="W525" s="38">
        <v>130308026</v>
      </c>
      <c r="X525" s="38">
        <v>132546798</v>
      </c>
      <c r="Y525" s="38">
        <v>0</v>
      </c>
      <c r="Z525" s="38">
        <v>61291</v>
      </c>
      <c r="AA525" s="38">
        <v>10651</v>
      </c>
      <c r="AB525" s="38">
        <v>10601</v>
      </c>
      <c r="AC525" s="39">
        <v>-0.47000000000000003</v>
      </c>
      <c r="AD525" s="38">
        <v>18892176</v>
      </c>
      <c r="AE525" s="38">
        <v>11899900</v>
      </c>
      <c r="AF525" s="38">
        <v>4887912</v>
      </c>
      <c r="AG525" s="38">
        <v>2100000</v>
      </c>
      <c r="AH525" s="38">
        <v>9281438</v>
      </c>
      <c r="AI525" s="38">
        <v>4873626</v>
      </c>
      <c r="AJ525" s="39">
        <v>4</v>
      </c>
      <c r="AK525" s="39">
        <v>2.0699999999999998</v>
      </c>
    </row>
    <row r="526" spans="1:37" x14ac:dyDescent="0.3">
      <c r="A526" t="s">
        <v>1117</v>
      </c>
      <c r="B526" t="s">
        <v>1949</v>
      </c>
      <c r="C526" s="37" t="s">
        <v>1117</v>
      </c>
      <c r="D526" s="37" t="s">
        <v>1116</v>
      </c>
      <c r="E526" s="38">
        <v>222500000</v>
      </c>
      <c r="F526" s="38">
        <v>227000000</v>
      </c>
      <c r="G526" s="39">
        <v>2.02</v>
      </c>
      <c r="H526" s="38">
        <v>127312951</v>
      </c>
      <c r="I526" s="38">
        <v>131386541</v>
      </c>
      <c r="J526" s="38">
        <v>0</v>
      </c>
      <c r="K526" s="38">
        <v>0</v>
      </c>
      <c r="L526" s="38">
        <v>0</v>
      </c>
      <c r="M526" s="38">
        <v>0</v>
      </c>
      <c r="N526" s="38">
        <v>0</v>
      </c>
      <c r="O526" s="38">
        <v>0</v>
      </c>
      <c r="P526" s="38">
        <v>127312951</v>
      </c>
      <c r="Q526" s="38">
        <v>131386541</v>
      </c>
      <c r="R526" s="39">
        <v>3.2</v>
      </c>
      <c r="S526" s="38">
        <v>2428609</v>
      </c>
      <c r="T526" s="38">
        <v>3118634</v>
      </c>
      <c r="U526" s="38">
        <v>124884342</v>
      </c>
      <c r="V526" s="38">
        <v>128267907</v>
      </c>
      <c r="W526" s="38">
        <v>124884342</v>
      </c>
      <c r="X526" s="38">
        <v>128267907</v>
      </c>
      <c r="Y526" s="38">
        <v>0</v>
      </c>
      <c r="Z526" s="38">
        <v>0</v>
      </c>
      <c r="AA526" s="38">
        <v>9113</v>
      </c>
      <c r="AB526" s="38">
        <v>9100</v>
      </c>
      <c r="AC526" s="39">
        <v>-0.14000000000000001</v>
      </c>
      <c r="AD526" s="38">
        <v>21173664</v>
      </c>
      <c r="AE526" s="38">
        <v>24238504</v>
      </c>
      <c r="AF526" s="38">
        <v>10000000</v>
      </c>
      <c r="AG526" s="38">
        <v>6000000</v>
      </c>
      <c r="AH526" s="38">
        <v>8897872</v>
      </c>
      <c r="AI526" s="38">
        <v>9080000</v>
      </c>
      <c r="AJ526" s="39">
        <v>4</v>
      </c>
      <c r="AK526" s="39">
        <v>4</v>
      </c>
    </row>
    <row r="527" spans="1:37" x14ac:dyDescent="0.3">
      <c r="A527" t="s">
        <v>1135</v>
      </c>
      <c r="B527" t="s">
        <v>1950</v>
      </c>
      <c r="C527" s="37" t="s">
        <v>1135</v>
      </c>
      <c r="D527" s="37" t="s">
        <v>1134</v>
      </c>
      <c r="E527" s="38">
        <v>171453825</v>
      </c>
      <c r="F527" s="38">
        <v>173068899</v>
      </c>
      <c r="G527" s="39">
        <v>0.94000000000000006</v>
      </c>
      <c r="H527" s="38">
        <v>100356806</v>
      </c>
      <c r="I527" s="38">
        <v>103563276</v>
      </c>
      <c r="J527" s="38">
        <v>0</v>
      </c>
      <c r="K527" s="38">
        <v>0</v>
      </c>
      <c r="L527" s="38">
        <v>330948</v>
      </c>
      <c r="M527" s="38">
        <v>423440</v>
      </c>
      <c r="N527" s="38">
        <v>0</v>
      </c>
      <c r="O527" s="38">
        <v>326139</v>
      </c>
      <c r="P527" s="38">
        <v>100687754</v>
      </c>
      <c r="Q527" s="38">
        <v>103660577</v>
      </c>
      <c r="R527" s="39">
        <v>2.95</v>
      </c>
      <c r="S527" s="38">
        <v>335831</v>
      </c>
      <c r="T527" s="38">
        <v>1647438</v>
      </c>
      <c r="U527" s="38">
        <v>100020975</v>
      </c>
      <c r="V527" s="38">
        <v>101915838</v>
      </c>
      <c r="W527" s="38">
        <v>100351923</v>
      </c>
      <c r="X527" s="38">
        <v>102339278</v>
      </c>
      <c r="Y527" s="38">
        <v>-330948</v>
      </c>
      <c r="Z527" s="38">
        <v>-423440</v>
      </c>
      <c r="AA527" s="38">
        <v>7959</v>
      </c>
      <c r="AB527" s="38">
        <v>7822</v>
      </c>
      <c r="AC527" s="39">
        <v>-1.72</v>
      </c>
      <c r="AD527" s="38">
        <v>11761649</v>
      </c>
      <c r="AE527" s="38">
        <v>11142298</v>
      </c>
      <c r="AF527" s="38">
        <v>4355179</v>
      </c>
      <c r="AG527" s="38">
        <v>3055179</v>
      </c>
      <c r="AH527" s="38">
        <v>6858088</v>
      </c>
      <c r="AI527" s="38">
        <v>6917197</v>
      </c>
      <c r="AJ527" s="39">
        <v>4</v>
      </c>
      <c r="AK527" s="39">
        <v>4</v>
      </c>
    </row>
    <row r="528" spans="1:37" x14ac:dyDescent="0.3">
      <c r="A528" t="s">
        <v>1179</v>
      </c>
      <c r="B528" t="s">
        <v>1951</v>
      </c>
      <c r="C528" s="37" t="s">
        <v>1179</v>
      </c>
      <c r="D528" s="37" t="s">
        <v>1178</v>
      </c>
      <c r="E528" s="38">
        <v>223943389</v>
      </c>
      <c r="F528" s="38">
        <v>222988432</v>
      </c>
      <c r="G528" s="39">
        <v>-0.43</v>
      </c>
      <c r="H528" s="38">
        <v>93886348</v>
      </c>
      <c r="I528" s="38">
        <v>95717132</v>
      </c>
      <c r="J528" s="38">
        <v>0</v>
      </c>
      <c r="K528" s="38">
        <v>0</v>
      </c>
      <c r="L528" s="38">
        <v>0</v>
      </c>
      <c r="M528" s="38">
        <v>0</v>
      </c>
      <c r="N528" s="38">
        <v>0</v>
      </c>
      <c r="O528" s="38">
        <v>0</v>
      </c>
      <c r="P528" s="38">
        <v>93886348</v>
      </c>
      <c r="Q528" s="38">
        <v>95717132</v>
      </c>
      <c r="R528" s="39">
        <v>1.95</v>
      </c>
      <c r="S528" s="38">
        <v>0</v>
      </c>
      <c r="T528" s="38">
        <v>0</v>
      </c>
      <c r="U528" s="38">
        <v>94689348</v>
      </c>
      <c r="V528" s="38">
        <v>96658721</v>
      </c>
      <c r="W528" s="38">
        <v>93886348</v>
      </c>
      <c r="X528" s="38">
        <v>95717132</v>
      </c>
      <c r="Y528" s="38">
        <v>803000</v>
      </c>
      <c r="Z528" s="38">
        <v>941589</v>
      </c>
      <c r="AA528" s="38">
        <v>9082</v>
      </c>
      <c r="AB528" s="38">
        <v>8978</v>
      </c>
      <c r="AC528" s="39">
        <v>-1.1500000000000001</v>
      </c>
      <c r="AD528" s="38">
        <v>28719951</v>
      </c>
      <c r="AE528" s="38">
        <v>26450101</v>
      </c>
      <c r="AF528" s="38">
        <v>20844000</v>
      </c>
      <c r="AG528" s="38">
        <v>11086926</v>
      </c>
      <c r="AH528" s="38">
        <v>16084713</v>
      </c>
      <c r="AI528" s="38">
        <v>8919537</v>
      </c>
      <c r="AJ528" s="39">
        <v>7.18</v>
      </c>
      <c r="AK528" s="39">
        <v>4</v>
      </c>
    </row>
    <row r="529" spans="1:37" x14ac:dyDescent="0.3">
      <c r="A529" t="s">
        <v>1069</v>
      </c>
      <c r="B529" t="s">
        <v>1952</v>
      </c>
      <c r="C529" s="37" t="s">
        <v>1069</v>
      </c>
      <c r="D529" s="37" t="s">
        <v>1068</v>
      </c>
      <c r="E529" s="38">
        <v>40486398</v>
      </c>
      <c r="F529" s="38">
        <v>40074666</v>
      </c>
      <c r="G529" s="39">
        <v>-1.02</v>
      </c>
      <c r="H529" s="38">
        <v>21357417</v>
      </c>
      <c r="I529" s="38">
        <v>21635064</v>
      </c>
      <c r="J529" s="38">
        <v>0</v>
      </c>
      <c r="K529" s="38">
        <v>0</v>
      </c>
      <c r="L529" s="38">
        <v>0</v>
      </c>
      <c r="M529" s="38">
        <v>0</v>
      </c>
      <c r="N529" s="38">
        <v>0</v>
      </c>
      <c r="O529" s="38">
        <v>0</v>
      </c>
      <c r="P529" s="38">
        <v>21357417</v>
      </c>
      <c r="Q529" s="38">
        <v>21635064</v>
      </c>
      <c r="R529" s="39">
        <v>1.3</v>
      </c>
      <c r="S529" s="38">
        <v>651891</v>
      </c>
      <c r="T529" s="38">
        <v>818633</v>
      </c>
      <c r="U529" s="38">
        <v>20705526</v>
      </c>
      <c r="V529" s="38">
        <v>21438128</v>
      </c>
      <c r="W529" s="38">
        <v>20705526</v>
      </c>
      <c r="X529" s="38">
        <v>20816431</v>
      </c>
      <c r="Y529" s="38">
        <v>0</v>
      </c>
      <c r="Z529" s="38">
        <v>621697</v>
      </c>
      <c r="AA529" s="38">
        <v>1630</v>
      </c>
      <c r="AB529" s="38">
        <v>1630</v>
      </c>
      <c r="AC529" s="39">
        <v>0</v>
      </c>
      <c r="AD529" s="38">
        <v>2880705</v>
      </c>
      <c r="AE529" s="38">
        <v>2851081</v>
      </c>
      <c r="AF529" s="38">
        <v>1400000</v>
      </c>
      <c r="AG529" s="38">
        <v>1321852</v>
      </c>
      <c r="AH529" s="38">
        <v>1617066</v>
      </c>
      <c r="AI529" s="38">
        <v>1602986</v>
      </c>
      <c r="AJ529" s="39">
        <v>3.99</v>
      </c>
      <c r="AK529" s="39">
        <v>4</v>
      </c>
    </row>
    <row r="530" spans="1:37" x14ac:dyDescent="0.3">
      <c r="A530" t="s">
        <v>1087</v>
      </c>
      <c r="B530" t="s">
        <v>1953</v>
      </c>
      <c r="C530" s="37" t="s">
        <v>1087</v>
      </c>
      <c r="D530" s="37" t="s">
        <v>1086</v>
      </c>
      <c r="E530" s="38">
        <v>25876539</v>
      </c>
      <c r="F530" s="38">
        <v>26626268</v>
      </c>
      <c r="G530" s="39">
        <v>2.9</v>
      </c>
      <c r="H530" s="38">
        <v>18586902</v>
      </c>
      <c r="I530" s="38">
        <v>19129167</v>
      </c>
      <c r="J530" s="38">
        <v>0</v>
      </c>
      <c r="K530" s="38">
        <v>0</v>
      </c>
      <c r="L530" s="38">
        <v>0</v>
      </c>
      <c r="M530" s="38">
        <v>0</v>
      </c>
      <c r="N530" s="38">
        <v>0</v>
      </c>
      <c r="O530" s="38">
        <v>0</v>
      </c>
      <c r="P530" s="38">
        <v>18586902</v>
      </c>
      <c r="Q530" s="38">
        <v>19129167</v>
      </c>
      <c r="R530" s="39">
        <v>2.92</v>
      </c>
      <c r="S530" s="38">
        <v>513501</v>
      </c>
      <c r="T530" s="38">
        <v>512242</v>
      </c>
      <c r="U530" s="38">
        <v>18642395</v>
      </c>
      <c r="V530" s="38">
        <v>19141762</v>
      </c>
      <c r="W530" s="38">
        <v>18073401</v>
      </c>
      <c r="X530" s="38">
        <v>18616925</v>
      </c>
      <c r="Y530" s="38">
        <v>568994</v>
      </c>
      <c r="Z530" s="38">
        <v>524837</v>
      </c>
      <c r="AA530" s="38">
        <v>1064</v>
      </c>
      <c r="AB530" s="38">
        <v>1066</v>
      </c>
      <c r="AC530" s="39">
        <v>0.19</v>
      </c>
      <c r="AD530" s="38">
        <v>974046</v>
      </c>
      <c r="AE530" s="38">
        <v>760059</v>
      </c>
      <c r="AF530" s="38">
        <v>275000</v>
      </c>
      <c r="AG530" s="38">
        <v>275000</v>
      </c>
      <c r="AH530" s="38">
        <v>1026294</v>
      </c>
      <c r="AI530" s="38">
        <v>1035059</v>
      </c>
      <c r="AJ530" s="39">
        <v>3.97</v>
      </c>
      <c r="AK530" s="39">
        <v>3.89</v>
      </c>
    </row>
    <row r="531" spans="1:37" x14ac:dyDescent="0.3">
      <c r="A531" t="s">
        <v>1159</v>
      </c>
      <c r="B531" t="s">
        <v>1954</v>
      </c>
      <c r="C531" s="37" t="s">
        <v>1159</v>
      </c>
      <c r="D531" s="37" t="s">
        <v>1158</v>
      </c>
      <c r="E531" s="38">
        <v>122033676</v>
      </c>
      <c r="F531" s="38">
        <v>123565274</v>
      </c>
      <c r="G531" s="39">
        <v>1.26</v>
      </c>
      <c r="H531" s="38">
        <v>56241540</v>
      </c>
      <c r="I531" s="38">
        <v>57381312</v>
      </c>
      <c r="J531" s="38">
        <v>0</v>
      </c>
      <c r="K531" s="38">
        <v>0</v>
      </c>
      <c r="L531" s="38">
        <v>0</v>
      </c>
      <c r="M531" s="38">
        <v>0</v>
      </c>
      <c r="N531" s="38">
        <v>0</v>
      </c>
      <c r="O531" s="38">
        <v>0</v>
      </c>
      <c r="P531" s="38">
        <v>56241540</v>
      </c>
      <c r="Q531" s="38">
        <v>57381312</v>
      </c>
      <c r="R531" s="39">
        <v>2.0300000000000002</v>
      </c>
      <c r="S531" s="38">
        <v>0</v>
      </c>
      <c r="T531" s="38">
        <v>0</v>
      </c>
      <c r="U531" s="38">
        <v>56241540</v>
      </c>
      <c r="V531" s="38">
        <v>57381312</v>
      </c>
      <c r="W531" s="38">
        <v>56241540</v>
      </c>
      <c r="X531" s="38">
        <v>57381312</v>
      </c>
      <c r="Y531" s="38">
        <v>0</v>
      </c>
      <c r="Z531" s="38">
        <v>0</v>
      </c>
      <c r="AA531" s="38">
        <v>4576</v>
      </c>
      <c r="AB531" s="38">
        <v>4553</v>
      </c>
      <c r="AC531" s="39">
        <v>-0.5</v>
      </c>
      <c r="AD531" s="38">
        <v>23940491</v>
      </c>
      <c r="AE531" s="38">
        <v>21581369</v>
      </c>
      <c r="AF531" s="38">
        <v>5594613</v>
      </c>
      <c r="AG531" s="38">
        <v>4968304</v>
      </c>
      <c r="AH531" s="38">
        <v>4678110</v>
      </c>
      <c r="AI531" s="38">
        <v>2359104</v>
      </c>
      <c r="AJ531" s="39">
        <v>3.83</v>
      </c>
      <c r="AK531" s="39">
        <v>1.9100000000000001</v>
      </c>
    </row>
    <row r="532" spans="1:37" x14ac:dyDescent="0.3">
      <c r="A532" t="s">
        <v>1083</v>
      </c>
      <c r="B532" t="s">
        <v>1955</v>
      </c>
      <c r="C532" s="37" t="s">
        <v>1083</v>
      </c>
      <c r="D532" s="37" t="s">
        <v>1082</v>
      </c>
      <c r="E532" s="38">
        <v>65075748</v>
      </c>
      <c r="F532" s="38">
        <v>66081710</v>
      </c>
      <c r="G532" s="39">
        <v>1.55</v>
      </c>
      <c r="H532" s="38">
        <v>47884273</v>
      </c>
      <c r="I532" s="38">
        <v>48657436</v>
      </c>
      <c r="J532" s="38">
        <v>0</v>
      </c>
      <c r="K532" s="38">
        <v>0</v>
      </c>
      <c r="L532" s="38">
        <v>0</v>
      </c>
      <c r="M532" s="38">
        <v>0</v>
      </c>
      <c r="N532" s="38">
        <v>0</v>
      </c>
      <c r="O532" s="38">
        <v>0</v>
      </c>
      <c r="P532" s="38">
        <v>47884273</v>
      </c>
      <c r="Q532" s="38">
        <v>48657436</v>
      </c>
      <c r="R532" s="39">
        <v>1.61</v>
      </c>
      <c r="S532" s="38">
        <v>6214340</v>
      </c>
      <c r="T532" s="38">
        <v>6113387</v>
      </c>
      <c r="U532" s="38">
        <v>41669933</v>
      </c>
      <c r="V532" s="38">
        <v>42644049</v>
      </c>
      <c r="W532" s="38">
        <v>41669933</v>
      </c>
      <c r="X532" s="38">
        <v>42544049</v>
      </c>
      <c r="Y532" s="38">
        <v>0</v>
      </c>
      <c r="Z532" s="38">
        <v>100000</v>
      </c>
      <c r="AA532" s="38">
        <v>1886</v>
      </c>
      <c r="AB532" s="38">
        <v>1897</v>
      </c>
      <c r="AC532" s="39">
        <v>0.57999999999999996</v>
      </c>
      <c r="AD532" s="38">
        <v>8027301</v>
      </c>
      <c r="AE532" s="38">
        <v>8120716</v>
      </c>
      <c r="AF532" s="38">
        <v>734552</v>
      </c>
      <c r="AG532" s="38">
        <v>816583</v>
      </c>
      <c r="AH532" s="38">
        <v>2174582</v>
      </c>
      <c r="AI532" s="38">
        <v>2411982</v>
      </c>
      <c r="AJ532" s="39">
        <v>3.34</v>
      </c>
      <c r="AK532" s="39">
        <v>3.65</v>
      </c>
    </row>
    <row r="533" spans="1:37" x14ac:dyDescent="0.3">
      <c r="A533" t="s">
        <v>1053</v>
      </c>
      <c r="B533" t="s">
        <v>1956</v>
      </c>
      <c r="C533" s="37" t="s">
        <v>1053</v>
      </c>
      <c r="D533" s="37" t="s">
        <v>1052</v>
      </c>
      <c r="E533" s="38">
        <v>10473646</v>
      </c>
      <c r="F533" s="38">
        <v>10587479</v>
      </c>
      <c r="G533" s="39">
        <v>1.0900000000000001</v>
      </c>
      <c r="H533" s="38">
        <v>8798651</v>
      </c>
      <c r="I533" s="38">
        <v>8765056</v>
      </c>
      <c r="J533" s="38">
        <v>0</v>
      </c>
      <c r="K533" s="38">
        <v>0</v>
      </c>
      <c r="L533" s="38">
        <v>0</v>
      </c>
      <c r="M533" s="38">
        <v>0</v>
      </c>
      <c r="N533" s="38">
        <v>0</v>
      </c>
      <c r="O533" s="38">
        <v>0</v>
      </c>
      <c r="P533" s="38">
        <v>8798651</v>
      </c>
      <c r="Q533" s="38">
        <v>8765056</v>
      </c>
      <c r="R533" s="39">
        <v>-0.38</v>
      </c>
      <c r="S533" s="38">
        <v>269736</v>
      </c>
      <c r="T533" s="38">
        <v>167629</v>
      </c>
      <c r="U533" s="38">
        <v>8529636</v>
      </c>
      <c r="V533" s="38">
        <v>8806538</v>
      </c>
      <c r="W533" s="38">
        <v>8528915</v>
      </c>
      <c r="X533" s="38">
        <v>8597427</v>
      </c>
      <c r="Y533" s="38">
        <v>721</v>
      </c>
      <c r="Z533" s="38">
        <v>209111</v>
      </c>
      <c r="AA533" s="38">
        <v>186</v>
      </c>
      <c r="AB533" s="38">
        <v>186</v>
      </c>
      <c r="AC533" s="39">
        <v>0</v>
      </c>
      <c r="AD533" s="38">
        <v>1785474</v>
      </c>
      <c r="AE533" s="38">
        <v>1893646</v>
      </c>
      <c r="AF533" s="38">
        <v>1123523</v>
      </c>
      <c r="AG533" s="38">
        <v>1123523</v>
      </c>
      <c r="AH533" s="38">
        <v>619405</v>
      </c>
      <c r="AI533" s="38">
        <v>573766</v>
      </c>
      <c r="AJ533" s="39">
        <v>5.91</v>
      </c>
      <c r="AK533" s="39">
        <v>5.42</v>
      </c>
    </row>
    <row r="534" spans="1:37" x14ac:dyDescent="0.3">
      <c r="A534" t="s">
        <v>1167</v>
      </c>
      <c r="B534" t="s">
        <v>1957</v>
      </c>
      <c r="C534" s="37" t="s">
        <v>1167</v>
      </c>
      <c r="D534" s="37" t="s">
        <v>1166</v>
      </c>
      <c r="E534" s="38">
        <v>26657873</v>
      </c>
      <c r="F534" s="38">
        <v>27363315</v>
      </c>
      <c r="G534" s="39">
        <v>2.65</v>
      </c>
      <c r="H534" s="38">
        <v>24073824</v>
      </c>
      <c r="I534" s="38">
        <v>24453200</v>
      </c>
      <c r="J534" s="38">
        <v>0</v>
      </c>
      <c r="K534" s="38">
        <v>0</v>
      </c>
      <c r="L534" s="38">
        <v>0</v>
      </c>
      <c r="M534" s="38">
        <v>0</v>
      </c>
      <c r="N534" s="38">
        <v>0</v>
      </c>
      <c r="O534" s="38">
        <v>0</v>
      </c>
      <c r="P534" s="38">
        <v>24073824</v>
      </c>
      <c r="Q534" s="38">
        <v>24453200</v>
      </c>
      <c r="R534" s="39">
        <v>1.58</v>
      </c>
      <c r="S534" s="38">
        <v>175168</v>
      </c>
      <c r="T534" s="38">
        <v>165330</v>
      </c>
      <c r="U534" s="38">
        <v>23898656</v>
      </c>
      <c r="V534" s="38">
        <v>24287870</v>
      </c>
      <c r="W534" s="38">
        <v>23898656</v>
      </c>
      <c r="X534" s="38">
        <v>24287870</v>
      </c>
      <c r="Y534" s="38">
        <v>0</v>
      </c>
      <c r="Z534" s="38">
        <v>0</v>
      </c>
      <c r="AA534" s="38">
        <v>1023</v>
      </c>
      <c r="AB534" s="38">
        <v>1066</v>
      </c>
      <c r="AC534" s="39">
        <v>4.2</v>
      </c>
      <c r="AD534" s="38">
        <v>4706813</v>
      </c>
      <c r="AE534" s="38">
        <v>3662920</v>
      </c>
      <c r="AF534" s="38">
        <v>1070022</v>
      </c>
      <c r="AG534" s="38">
        <v>1070022</v>
      </c>
      <c r="AH534" s="38">
        <v>2555818</v>
      </c>
      <c r="AI534" s="38">
        <v>1103095</v>
      </c>
      <c r="AJ534" s="39">
        <v>9.59</v>
      </c>
      <c r="AK534" s="39">
        <v>4.03</v>
      </c>
    </row>
    <row r="535" spans="1:37" x14ac:dyDescent="0.3">
      <c r="A535" t="s">
        <v>1149</v>
      </c>
      <c r="B535" t="s">
        <v>1958</v>
      </c>
      <c r="C535" s="37" t="s">
        <v>1149</v>
      </c>
      <c r="D535" s="37" t="s">
        <v>1148</v>
      </c>
      <c r="E535" s="38">
        <v>36869503</v>
      </c>
      <c r="F535" s="38">
        <v>37552566</v>
      </c>
      <c r="G535" s="39">
        <v>1.85</v>
      </c>
      <c r="H535" s="38">
        <v>33223918</v>
      </c>
      <c r="I535" s="38">
        <v>34050000</v>
      </c>
      <c r="J535" s="38">
        <v>0</v>
      </c>
      <c r="K535" s="38">
        <v>0</v>
      </c>
      <c r="L535" s="38">
        <v>0</v>
      </c>
      <c r="M535" s="38">
        <v>0</v>
      </c>
      <c r="N535" s="38">
        <v>0</v>
      </c>
      <c r="O535" s="38">
        <v>0</v>
      </c>
      <c r="P535" s="38">
        <v>33223918</v>
      </c>
      <c r="Q535" s="38">
        <v>34050000</v>
      </c>
      <c r="R535" s="39">
        <v>2.4900000000000002</v>
      </c>
      <c r="S535" s="38">
        <v>1905683</v>
      </c>
      <c r="T535" s="38">
        <v>1664979</v>
      </c>
      <c r="U535" s="38">
        <v>31329479</v>
      </c>
      <c r="V535" s="38">
        <v>32385021</v>
      </c>
      <c r="W535" s="38">
        <v>31318235</v>
      </c>
      <c r="X535" s="38">
        <v>32385021</v>
      </c>
      <c r="Y535" s="38">
        <v>11244</v>
      </c>
      <c r="Z535" s="38">
        <v>0</v>
      </c>
      <c r="AA535" s="38">
        <v>1011</v>
      </c>
      <c r="AB535" s="38">
        <v>1041</v>
      </c>
      <c r="AC535" s="39">
        <v>2.97</v>
      </c>
      <c r="AD535" s="38">
        <v>5820324</v>
      </c>
      <c r="AE535" s="38">
        <v>6820324</v>
      </c>
      <c r="AF535" s="38">
        <v>578449</v>
      </c>
      <c r="AG535" s="38">
        <v>675000</v>
      </c>
      <c r="AH535" s="38">
        <v>1474779</v>
      </c>
      <c r="AI535" s="38">
        <v>1502103</v>
      </c>
      <c r="AJ535" s="39">
        <v>4</v>
      </c>
      <c r="AK535" s="39">
        <v>4</v>
      </c>
    </row>
    <row r="536" spans="1:37" x14ac:dyDescent="0.3">
      <c r="A536" t="s">
        <v>1125</v>
      </c>
      <c r="B536" t="s">
        <v>1959</v>
      </c>
      <c r="C536" s="37" t="s">
        <v>1125</v>
      </c>
      <c r="D536" s="37" t="s">
        <v>1124</v>
      </c>
      <c r="E536" s="38">
        <v>18625466</v>
      </c>
      <c r="F536" s="38">
        <v>18993248</v>
      </c>
      <c r="G536" s="39">
        <v>1.97</v>
      </c>
      <c r="H536" s="38">
        <v>16812630</v>
      </c>
      <c r="I536" s="38">
        <v>17120393</v>
      </c>
      <c r="J536" s="38">
        <v>0</v>
      </c>
      <c r="K536" s="38">
        <v>0</v>
      </c>
      <c r="L536" s="38">
        <v>0</v>
      </c>
      <c r="M536" s="38">
        <v>0</v>
      </c>
      <c r="N536" s="38">
        <v>0</v>
      </c>
      <c r="O536" s="38">
        <v>0</v>
      </c>
      <c r="P536" s="38">
        <v>16812630</v>
      </c>
      <c r="Q536" s="38">
        <v>17120393</v>
      </c>
      <c r="R536" s="39">
        <v>1.83</v>
      </c>
      <c r="S536" s="38">
        <v>88230</v>
      </c>
      <c r="T536" s="38">
        <v>0</v>
      </c>
      <c r="U536" s="38">
        <v>16724570</v>
      </c>
      <c r="V536" s="38">
        <v>17131927</v>
      </c>
      <c r="W536" s="38">
        <v>16724400</v>
      </c>
      <c r="X536" s="38">
        <v>17120393</v>
      </c>
      <c r="Y536" s="38">
        <v>170</v>
      </c>
      <c r="Z536" s="38">
        <v>11534</v>
      </c>
      <c r="AA536" s="38">
        <v>361</v>
      </c>
      <c r="AB536" s="38">
        <v>339</v>
      </c>
      <c r="AC536" s="39">
        <v>-6.09</v>
      </c>
      <c r="AD536" s="38">
        <v>1756718</v>
      </c>
      <c r="AE536" s="38">
        <v>1757000</v>
      </c>
      <c r="AF536" s="38">
        <v>872640</v>
      </c>
      <c r="AG536" s="38">
        <v>830040</v>
      </c>
      <c r="AH536" s="38">
        <v>931273</v>
      </c>
      <c r="AI536" s="38">
        <v>949662</v>
      </c>
      <c r="AJ536" s="39">
        <v>5</v>
      </c>
      <c r="AK536" s="39">
        <v>5</v>
      </c>
    </row>
    <row r="537" spans="1:37" x14ac:dyDescent="0.3">
      <c r="A537" t="s">
        <v>1093</v>
      </c>
      <c r="B537" t="s">
        <v>1960</v>
      </c>
      <c r="C537" s="37" t="s">
        <v>1093</v>
      </c>
      <c r="D537" s="37" t="s">
        <v>1092</v>
      </c>
      <c r="E537" s="38">
        <v>58634724</v>
      </c>
      <c r="F537" s="38">
        <v>59484516</v>
      </c>
      <c r="G537" s="39">
        <v>1.45</v>
      </c>
      <c r="H537" s="38">
        <v>42669999</v>
      </c>
      <c r="I537" s="38">
        <v>43560749</v>
      </c>
      <c r="J537" s="38">
        <v>0</v>
      </c>
      <c r="K537" s="38">
        <v>0</v>
      </c>
      <c r="L537" s="38">
        <v>0</v>
      </c>
      <c r="M537" s="38">
        <v>0</v>
      </c>
      <c r="N537" s="38">
        <v>0</v>
      </c>
      <c r="O537" s="38">
        <v>0</v>
      </c>
      <c r="P537" s="38">
        <v>42669999</v>
      </c>
      <c r="Q537" s="38">
        <v>43560749</v>
      </c>
      <c r="R537" s="39">
        <v>2.09</v>
      </c>
      <c r="S537" s="38">
        <v>212799</v>
      </c>
      <c r="T537" s="38">
        <v>384093</v>
      </c>
      <c r="U537" s="38">
        <v>42457200</v>
      </c>
      <c r="V537" s="38">
        <v>43176656</v>
      </c>
      <c r="W537" s="38">
        <v>42457200</v>
      </c>
      <c r="X537" s="38">
        <v>43176656</v>
      </c>
      <c r="Y537" s="38">
        <v>0</v>
      </c>
      <c r="Z537" s="38">
        <v>0</v>
      </c>
      <c r="AA537" s="38">
        <v>2345</v>
      </c>
      <c r="AB537" s="38">
        <v>2279</v>
      </c>
      <c r="AC537" s="39">
        <v>-2.81</v>
      </c>
      <c r="AD537" s="38">
        <v>2476736</v>
      </c>
      <c r="AE537" s="38">
        <v>3223802</v>
      </c>
      <c r="AF537" s="38">
        <v>2700965</v>
      </c>
      <c r="AG537" s="38">
        <v>1934725</v>
      </c>
      <c r="AH537" s="38">
        <v>687146</v>
      </c>
      <c r="AI537" s="38">
        <v>1480190</v>
      </c>
      <c r="AJ537" s="39">
        <v>1.17</v>
      </c>
      <c r="AK537" s="39">
        <v>2.4900000000000002</v>
      </c>
    </row>
    <row r="538" spans="1:37" x14ac:dyDescent="0.3">
      <c r="A538" t="s">
        <v>1073</v>
      </c>
      <c r="B538" t="s">
        <v>1961</v>
      </c>
      <c r="C538" s="37" t="s">
        <v>1073</v>
      </c>
      <c r="D538" s="37" t="s">
        <v>1072</v>
      </c>
      <c r="E538" s="38">
        <v>62773201</v>
      </c>
      <c r="F538" s="38">
        <v>63992053</v>
      </c>
      <c r="G538" s="39">
        <v>1.94</v>
      </c>
      <c r="H538" s="38">
        <v>58160672</v>
      </c>
      <c r="I538" s="38">
        <v>59381530</v>
      </c>
      <c r="J538" s="38">
        <v>0</v>
      </c>
      <c r="K538" s="38">
        <v>0</v>
      </c>
      <c r="L538" s="38">
        <v>0</v>
      </c>
      <c r="M538" s="38">
        <v>0</v>
      </c>
      <c r="N538" s="38">
        <v>0</v>
      </c>
      <c r="O538" s="38">
        <v>0</v>
      </c>
      <c r="P538" s="38">
        <v>58160672</v>
      </c>
      <c r="Q538" s="38">
        <v>59381530</v>
      </c>
      <c r="R538" s="39">
        <v>2.1</v>
      </c>
      <c r="S538" s="38">
        <v>2293217</v>
      </c>
      <c r="T538" s="38">
        <v>2230765</v>
      </c>
      <c r="U538" s="38">
        <v>56168627</v>
      </c>
      <c r="V538" s="38">
        <v>57150766</v>
      </c>
      <c r="W538" s="38">
        <v>55867455</v>
      </c>
      <c r="X538" s="38">
        <v>57150765</v>
      </c>
      <c r="Y538" s="38">
        <v>301172</v>
      </c>
      <c r="Z538" s="38">
        <v>1</v>
      </c>
      <c r="AA538" s="38">
        <v>1806</v>
      </c>
      <c r="AB538" s="38">
        <v>1772</v>
      </c>
      <c r="AC538" s="39">
        <v>-1.8800000000000001</v>
      </c>
      <c r="AD538" s="38">
        <v>5443298</v>
      </c>
      <c r="AE538" s="38">
        <v>4593298</v>
      </c>
      <c r="AF538" s="38">
        <v>480000</v>
      </c>
      <c r="AG538" s="38">
        <v>120000</v>
      </c>
      <c r="AH538" s="38">
        <v>2510928</v>
      </c>
      <c r="AI538" s="38">
        <v>2531647</v>
      </c>
      <c r="AJ538" s="39">
        <v>4</v>
      </c>
      <c r="AK538" s="39">
        <v>3.96</v>
      </c>
    </row>
    <row r="539" spans="1:37" x14ac:dyDescent="0.3">
      <c r="A539" t="s">
        <v>1109</v>
      </c>
      <c r="B539" t="s">
        <v>1962</v>
      </c>
      <c r="C539" s="37" t="s">
        <v>1109</v>
      </c>
      <c r="D539" s="37" t="s">
        <v>1108</v>
      </c>
      <c r="E539" s="38">
        <v>117614370</v>
      </c>
      <c r="F539" s="38">
        <v>120394737</v>
      </c>
      <c r="G539" s="39">
        <v>2.36</v>
      </c>
      <c r="H539" s="38">
        <v>100413940</v>
      </c>
      <c r="I539" s="38">
        <v>102235551</v>
      </c>
      <c r="J539" s="38">
        <v>0</v>
      </c>
      <c r="K539" s="38">
        <v>0</v>
      </c>
      <c r="L539" s="38">
        <v>0</v>
      </c>
      <c r="M539" s="38">
        <v>0</v>
      </c>
      <c r="N539" s="38">
        <v>0</v>
      </c>
      <c r="O539" s="38">
        <v>0</v>
      </c>
      <c r="P539" s="38">
        <v>100413940</v>
      </c>
      <c r="Q539" s="38">
        <v>102235551</v>
      </c>
      <c r="R539" s="39">
        <v>1.81</v>
      </c>
      <c r="S539" s="38">
        <v>0</v>
      </c>
      <c r="T539" s="38">
        <v>0</v>
      </c>
      <c r="U539" s="38">
        <v>100413940</v>
      </c>
      <c r="V539" s="38">
        <v>102547638</v>
      </c>
      <c r="W539" s="38">
        <v>100413940</v>
      </c>
      <c r="X539" s="38">
        <v>102235551</v>
      </c>
      <c r="Y539" s="38">
        <v>0</v>
      </c>
      <c r="Z539" s="38">
        <v>312087</v>
      </c>
      <c r="AA539" s="38">
        <v>4514</v>
      </c>
      <c r="AB539" s="38">
        <v>4572</v>
      </c>
      <c r="AC539" s="39">
        <v>1.28</v>
      </c>
      <c r="AD539" s="38">
        <v>16460008</v>
      </c>
      <c r="AE539" s="38">
        <v>16988909</v>
      </c>
      <c r="AF539" s="38">
        <v>2049074</v>
      </c>
      <c r="AG539" s="38">
        <v>1584014</v>
      </c>
      <c r="AH539" s="38">
        <v>4704575</v>
      </c>
      <c r="AI539" s="38">
        <v>4815789</v>
      </c>
      <c r="AJ539" s="39">
        <v>4</v>
      </c>
      <c r="AK539" s="39">
        <v>4</v>
      </c>
    </row>
    <row r="540" spans="1:37" x14ac:dyDescent="0.3">
      <c r="A540" t="s">
        <v>1131</v>
      </c>
      <c r="B540" t="s">
        <v>1963</v>
      </c>
      <c r="C540" s="37" t="s">
        <v>1131</v>
      </c>
      <c r="D540" s="37" t="s">
        <v>1130</v>
      </c>
      <c r="E540" s="38">
        <v>159109341</v>
      </c>
      <c r="F540" s="38">
        <v>159588325</v>
      </c>
      <c r="G540" s="39">
        <v>0.3</v>
      </c>
      <c r="H540" s="38">
        <v>138623167</v>
      </c>
      <c r="I540" s="38">
        <v>140429309</v>
      </c>
      <c r="J540" s="38">
        <v>0</v>
      </c>
      <c r="K540" s="38">
        <v>0</v>
      </c>
      <c r="L540" s="38">
        <v>0</v>
      </c>
      <c r="M540" s="38">
        <v>0</v>
      </c>
      <c r="N540" s="38">
        <v>0</v>
      </c>
      <c r="O540" s="38">
        <v>0</v>
      </c>
      <c r="P540" s="38">
        <v>138623167</v>
      </c>
      <c r="Q540" s="38">
        <v>140429309</v>
      </c>
      <c r="R540" s="39">
        <v>1.3</v>
      </c>
      <c r="S540" s="38">
        <v>2762838</v>
      </c>
      <c r="T540" s="38">
        <v>2789222</v>
      </c>
      <c r="U540" s="38">
        <v>136118687</v>
      </c>
      <c r="V540" s="38">
        <v>138343004</v>
      </c>
      <c r="W540" s="38">
        <v>135860329</v>
      </c>
      <c r="X540" s="38">
        <v>137640087</v>
      </c>
      <c r="Y540" s="38">
        <v>258358</v>
      </c>
      <c r="Z540" s="38">
        <v>702917</v>
      </c>
      <c r="AA540" s="38">
        <v>5688</v>
      </c>
      <c r="AB540" s="38">
        <v>5583</v>
      </c>
      <c r="AC540" s="39">
        <v>-1.85</v>
      </c>
      <c r="AD540" s="38">
        <v>11988245</v>
      </c>
      <c r="AE540" s="38">
        <v>10393245</v>
      </c>
      <c r="AF540" s="38">
        <v>2825000</v>
      </c>
      <c r="AG540" s="38">
        <v>2390000</v>
      </c>
      <c r="AH540" s="38">
        <v>6364079</v>
      </c>
      <c r="AI540" s="38">
        <v>6380000</v>
      </c>
      <c r="AJ540" s="39">
        <v>4</v>
      </c>
      <c r="AK540" s="39">
        <v>4</v>
      </c>
    </row>
    <row r="541" spans="1:37" x14ac:dyDescent="0.3">
      <c r="A541" t="s">
        <v>1101</v>
      </c>
      <c r="B541" t="s">
        <v>1964</v>
      </c>
      <c r="C541" s="37" t="s">
        <v>1101</v>
      </c>
      <c r="D541" s="37" t="s">
        <v>1100</v>
      </c>
      <c r="E541" s="38">
        <v>234216849</v>
      </c>
      <c r="F541" s="38">
        <v>238658101</v>
      </c>
      <c r="G541" s="39">
        <v>1.9000000000000001</v>
      </c>
      <c r="H541" s="38">
        <v>190898714</v>
      </c>
      <c r="I541" s="38">
        <v>195369595</v>
      </c>
      <c r="J541" s="38">
        <v>0</v>
      </c>
      <c r="K541" s="38">
        <v>0</v>
      </c>
      <c r="L541" s="38">
        <v>0</v>
      </c>
      <c r="M541" s="38">
        <v>0</v>
      </c>
      <c r="N541" s="38">
        <v>0</v>
      </c>
      <c r="O541" s="38">
        <v>0</v>
      </c>
      <c r="P541" s="38">
        <v>190898714</v>
      </c>
      <c r="Q541" s="38">
        <v>195369595</v>
      </c>
      <c r="R541" s="39">
        <v>2.34</v>
      </c>
      <c r="S541" s="38">
        <v>5596772</v>
      </c>
      <c r="T541" s="38">
        <v>6377299</v>
      </c>
      <c r="U541" s="38">
        <v>186519764</v>
      </c>
      <c r="V541" s="38">
        <v>188992296</v>
      </c>
      <c r="W541" s="38">
        <v>185301942</v>
      </c>
      <c r="X541" s="38">
        <v>188992296</v>
      </c>
      <c r="Y541" s="38">
        <v>1217822</v>
      </c>
      <c r="Z541" s="38">
        <v>0</v>
      </c>
      <c r="AA541" s="38">
        <v>8926</v>
      </c>
      <c r="AB541" s="38">
        <v>8452</v>
      </c>
      <c r="AC541" s="39">
        <v>-5.3100000000000005</v>
      </c>
      <c r="AD541" s="38">
        <v>25102480</v>
      </c>
      <c r="AE541" s="38">
        <v>20852480</v>
      </c>
      <c r="AF541" s="38">
        <v>6467822</v>
      </c>
      <c r="AG541" s="38">
        <v>4606467</v>
      </c>
      <c r="AH541" s="38">
        <v>9368675</v>
      </c>
      <c r="AI541" s="38">
        <v>9546324</v>
      </c>
      <c r="AJ541" s="39">
        <v>4</v>
      </c>
      <c r="AK541" s="39">
        <v>4</v>
      </c>
    </row>
    <row r="542" spans="1:37" x14ac:dyDescent="0.3">
      <c r="A542" t="s">
        <v>1105</v>
      </c>
      <c r="B542" t="s">
        <v>1965</v>
      </c>
      <c r="C542" s="37" t="s">
        <v>1105</v>
      </c>
      <c r="D542" s="37" t="s">
        <v>1104</v>
      </c>
      <c r="E542" s="38">
        <v>79679165</v>
      </c>
      <c r="F542" s="38">
        <v>80473955</v>
      </c>
      <c r="G542" s="39">
        <v>1</v>
      </c>
      <c r="H542" s="38">
        <v>60182958</v>
      </c>
      <c r="I542" s="38">
        <v>61231280</v>
      </c>
      <c r="J542" s="38">
        <v>0</v>
      </c>
      <c r="K542" s="38">
        <v>0</v>
      </c>
      <c r="L542" s="38">
        <v>0</v>
      </c>
      <c r="M542" s="38">
        <v>0</v>
      </c>
      <c r="N542" s="38">
        <v>0</v>
      </c>
      <c r="O542" s="38">
        <v>0</v>
      </c>
      <c r="P542" s="38">
        <v>60182958</v>
      </c>
      <c r="Q542" s="38">
        <v>61231280</v>
      </c>
      <c r="R542" s="39">
        <v>1.74</v>
      </c>
      <c r="S542" s="38">
        <v>1774816</v>
      </c>
      <c r="T542" s="38">
        <v>1794253</v>
      </c>
      <c r="U542" s="38">
        <v>58411423</v>
      </c>
      <c r="V542" s="38">
        <v>59439824</v>
      </c>
      <c r="W542" s="38">
        <v>58408142</v>
      </c>
      <c r="X542" s="38">
        <v>59437027</v>
      </c>
      <c r="Y542" s="38">
        <v>3281</v>
      </c>
      <c r="Z542" s="38">
        <v>2797</v>
      </c>
      <c r="AA542" s="38">
        <v>3316</v>
      </c>
      <c r="AB542" s="38">
        <v>3232</v>
      </c>
      <c r="AC542" s="39">
        <v>-2.5300000000000002</v>
      </c>
      <c r="AD542" s="38">
        <v>4372048</v>
      </c>
      <c r="AE542" s="38">
        <v>3547048</v>
      </c>
      <c r="AF542" s="38">
        <v>3600000</v>
      </c>
      <c r="AG542" s="38">
        <v>3200000</v>
      </c>
      <c r="AH542" s="38">
        <v>3183437</v>
      </c>
      <c r="AI542" s="38">
        <v>3218958</v>
      </c>
      <c r="AJ542" s="39">
        <v>4</v>
      </c>
      <c r="AK542" s="39">
        <v>4</v>
      </c>
    </row>
    <row r="543" spans="1:37" x14ac:dyDescent="0.3">
      <c r="A543" t="s">
        <v>1075</v>
      </c>
      <c r="B543" t="s">
        <v>1966</v>
      </c>
      <c r="C543" s="37" t="s">
        <v>1075</v>
      </c>
      <c r="D543" s="37" t="s">
        <v>1074</v>
      </c>
      <c r="E543" s="38">
        <v>183234238</v>
      </c>
      <c r="F543" s="38">
        <v>185123747</v>
      </c>
      <c r="G543" s="39">
        <v>1.03</v>
      </c>
      <c r="H543" s="38">
        <v>130689787</v>
      </c>
      <c r="I543" s="38">
        <v>131931340</v>
      </c>
      <c r="J543" s="38">
        <v>0</v>
      </c>
      <c r="K543" s="38">
        <v>0</v>
      </c>
      <c r="L543" s="38">
        <v>0</v>
      </c>
      <c r="M543" s="38">
        <v>0</v>
      </c>
      <c r="N543" s="38">
        <v>0</v>
      </c>
      <c r="O543" s="38">
        <v>0</v>
      </c>
      <c r="P543" s="38">
        <v>130689787</v>
      </c>
      <c r="Q543" s="38">
        <v>131931340</v>
      </c>
      <c r="R543" s="39">
        <v>0.95000000000000007</v>
      </c>
      <c r="S543" s="38">
        <v>4640370</v>
      </c>
      <c r="T543" s="38">
        <v>4315661</v>
      </c>
      <c r="U543" s="38">
        <v>126049417</v>
      </c>
      <c r="V543" s="38">
        <v>127615679</v>
      </c>
      <c r="W543" s="38">
        <v>126049417</v>
      </c>
      <c r="X543" s="38">
        <v>127615679</v>
      </c>
      <c r="Y543" s="38">
        <v>0</v>
      </c>
      <c r="Z543" s="38">
        <v>0</v>
      </c>
      <c r="AA543" s="38">
        <v>6767</v>
      </c>
      <c r="AB543" s="38">
        <v>6522</v>
      </c>
      <c r="AC543" s="39">
        <v>-3.62</v>
      </c>
      <c r="AD543" s="38">
        <v>10676166</v>
      </c>
      <c r="AE543" s="38">
        <v>10043166</v>
      </c>
      <c r="AF543" s="38">
        <v>8332052</v>
      </c>
      <c r="AG543" s="38">
        <v>8908924</v>
      </c>
      <c r="AH543" s="38">
        <v>6679165</v>
      </c>
      <c r="AI543" s="38">
        <v>6679165</v>
      </c>
      <c r="AJ543" s="39">
        <v>3.65</v>
      </c>
      <c r="AK543" s="39">
        <v>3.61</v>
      </c>
    </row>
    <row r="544" spans="1:37" x14ac:dyDescent="0.3">
      <c r="A544" t="s">
        <v>1161</v>
      </c>
      <c r="B544" t="s">
        <v>1967</v>
      </c>
      <c r="C544" s="37" t="s">
        <v>1161</v>
      </c>
      <c r="D544" s="37" t="s">
        <v>1160</v>
      </c>
      <c r="E544" s="38">
        <v>151840230</v>
      </c>
      <c r="F544" s="38">
        <v>156069907</v>
      </c>
      <c r="G544" s="39">
        <v>2.79</v>
      </c>
      <c r="H544" s="38">
        <v>108653751</v>
      </c>
      <c r="I544" s="38">
        <v>110510532</v>
      </c>
      <c r="J544" s="38">
        <v>0</v>
      </c>
      <c r="K544" s="38">
        <v>0</v>
      </c>
      <c r="L544" s="38">
        <v>0</v>
      </c>
      <c r="M544" s="38">
        <v>0</v>
      </c>
      <c r="N544" s="38">
        <v>0</v>
      </c>
      <c r="O544" s="38">
        <v>0</v>
      </c>
      <c r="P544" s="38">
        <v>108653751</v>
      </c>
      <c r="Q544" s="38">
        <v>110510532</v>
      </c>
      <c r="R544" s="39">
        <v>1.71</v>
      </c>
      <c r="S544" s="38">
        <v>3136010</v>
      </c>
      <c r="T544" s="38">
        <v>3062576</v>
      </c>
      <c r="U544" s="38">
        <v>105517741</v>
      </c>
      <c r="V544" s="38">
        <v>107447956</v>
      </c>
      <c r="W544" s="38">
        <v>105517741</v>
      </c>
      <c r="X544" s="38">
        <v>107447956</v>
      </c>
      <c r="Y544" s="38">
        <v>0</v>
      </c>
      <c r="Z544" s="38">
        <v>0</v>
      </c>
      <c r="AA544" s="38">
        <v>6060</v>
      </c>
      <c r="AB544" s="38">
        <v>6078</v>
      </c>
      <c r="AC544" s="39">
        <v>0.3</v>
      </c>
      <c r="AD544" s="38">
        <v>20694468</v>
      </c>
      <c r="AE544" s="38">
        <v>20451672</v>
      </c>
      <c r="AF544" s="38">
        <v>6632622</v>
      </c>
      <c r="AG544" s="38">
        <v>8351337</v>
      </c>
      <c r="AH544" s="38">
        <v>6073610</v>
      </c>
      <c r="AI544" s="38">
        <v>6242796</v>
      </c>
      <c r="AJ544" s="39">
        <v>4</v>
      </c>
      <c r="AK544" s="39">
        <v>4</v>
      </c>
    </row>
    <row r="545" spans="1:37" x14ac:dyDescent="0.3">
      <c r="A545" t="s">
        <v>1059</v>
      </c>
      <c r="B545" t="s">
        <v>1968</v>
      </c>
      <c r="C545" s="37" t="s">
        <v>1059</v>
      </c>
      <c r="D545" s="37" t="s">
        <v>1058</v>
      </c>
      <c r="E545" s="38">
        <v>143944750</v>
      </c>
      <c r="F545" s="38">
        <v>146888194</v>
      </c>
      <c r="G545" s="39">
        <v>2.04</v>
      </c>
      <c r="H545" s="38">
        <v>100837407</v>
      </c>
      <c r="I545" s="38">
        <v>101905851</v>
      </c>
      <c r="J545" s="38">
        <v>0</v>
      </c>
      <c r="K545" s="38">
        <v>0</v>
      </c>
      <c r="L545" s="38">
        <v>0</v>
      </c>
      <c r="M545" s="38">
        <v>0</v>
      </c>
      <c r="N545" s="38">
        <v>0</v>
      </c>
      <c r="O545" s="38">
        <v>0</v>
      </c>
      <c r="P545" s="38">
        <v>100837407</v>
      </c>
      <c r="Q545" s="38">
        <v>101905851</v>
      </c>
      <c r="R545" s="39">
        <v>1.06</v>
      </c>
      <c r="S545" s="38">
        <v>2668665</v>
      </c>
      <c r="T545" s="38">
        <v>2007083</v>
      </c>
      <c r="U545" s="38">
        <v>98168742</v>
      </c>
      <c r="V545" s="38">
        <v>99898768</v>
      </c>
      <c r="W545" s="38">
        <v>98168742</v>
      </c>
      <c r="X545" s="38">
        <v>99898768</v>
      </c>
      <c r="Y545" s="38">
        <v>0</v>
      </c>
      <c r="Z545" s="38">
        <v>0</v>
      </c>
      <c r="AA545" s="38">
        <v>5960</v>
      </c>
      <c r="AB545" s="38">
        <v>5975</v>
      </c>
      <c r="AC545" s="39">
        <v>0.25</v>
      </c>
      <c r="AD545" s="38">
        <v>8664995</v>
      </c>
      <c r="AE545" s="38">
        <v>8250000</v>
      </c>
      <c r="AF545" s="38">
        <v>0</v>
      </c>
      <c r="AG545" s="38">
        <v>0</v>
      </c>
      <c r="AH545" s="38">
        <v>1863019</v>
      </c>
      <c r="AI545" s="38">
        <v>3000000</v>
      </c>
      <c r="AJ545" s="39">
        <v>1.29</v>
      </c>
      <c r="AK545" s="39">
        <v>2.04</v>
      </c>
    </row>
    <row r="546" spans="1:37" x14ac:dyDescent="0.3">
      <c r="A546" t="s">
        <v>1111</v>
      </c>
      <c r="B546" t="s">
        <v>1969</v>
      </c>
      <c r="C546" s="37" t="s">
        <v>1111</v>
      </c>
      <c r="D546" s="37" t="s">
        <v>1110</v>
      </c>
      <c r="E546" s="38">
        <v>74872351</v>
      </c>
      <c r="F546" s="38">
        <v>78252726</v>
      </c>
      <c r="G546" s="39">
        <v>4.51</v>
      </c>
      <c r="H546" s="38">
        <v>53891236</v>
      </c>
      <c r="I546" s="38">
        <v>55497195</v>
      </c>
      <c r="J546" s="38">
        <v>0</v>
      </c>
      <c r="K546" s="38">
        <v>0</v>
      </c>
      <c r="L546" s="38">
        <v>0</v>
      </c>
      <c r="M546" s="38">
        <v>0</v>
      </c>
      <c r="N546" s="38">
        <v>0</v>
      </c>
      <c r="O546" s="38">
        <v>0</v>
      </c>
      <c r="P546" s="38">
        <v>53891236</v>
      </c>
      <c r="Q546" s="38">
        <v>55497195</v>
      </c>
      <c r="R546" s="39">
        <v>2.98</v>
      </c>
      <c r="S546" s="38">
        <v>1321229</v>
      </c>
      <c r="T546" s="38">
        <v>3376834</v>
      </c>
      <c r="U546" s="38">
        <v>52570007</v>
      </c>
      <c r="V546" s="38">
        <v>52120361</v>
      </c>
      <c r="W546" s="38">
        <v>52570007</v>
      </c>
      <c r="X546" s="38">
        <v>52120361</v>
      </c>
      <c r="Y546" s="38">
        <v>0</v>
      </c>
      <c r="Z546" s="38">
        <v>0</v>
      </c>
      <c r="AA546" s="38">
        <v>2910</v>
      </c>
      <c r="AB546" s="38">
        <v>2800</v>
      </c>
      <c r="AC546" s="39">
        <v>-3.7800000000000002</v>
      </c>
      <c r="AD546" s="38">
        <v>3507849</v>
      </c>
      <c r="AE546" s="38">
        <v>3500000</v>
      </c>
      <c r="AF546" s="38">
        <v>1583765</v>
      </c>
      <c r="AG546" s="38">
        <v>2000000</v>
      </c>
      <c r="AH546" s="38">
        <v>2994382</v>
      </c>
      <c r="AI546" s="38">
        <v>2350000</v>
      </c>
      <c r="AJ546" s="39">
        <v>4</v>
      </c>
      <c r="AK546" s="39">
        <v>3</v>
      </c>
    </row>
    <row r="547" spans="1:37" x14ac:dyDescent="0.3">
      <c r="A547" t="s">
        <v>1085</v>
      </c>
      <c r="B547" t="s">
        <v>1970</v>
      </c>
      <c r="C547" s="37" t="s">
        <v>1085</v>
      </c>
      <c r="D547" s="37" t="s">
        <v>1084</v>
      </c>
      <c r="E547" s="38">
        <v>110785649</v>
      </c>
      <c r="F547" s="38">
        <v>111076458</v>
      </c>
      <c r="G547" s="39">
        <v>0.26</v>
      </c>
      <c r="H547" s="38">
        <v>69756866</v>
      </c>
      <c r="I547" s="38">
        <v>70428345</v>
      </c>
      <c r="J547" s="38">
        <v>0</v>
      </c>
      <c r="K547" s="38">
        <v>0</v>
      </c>
      <c r="L547" s="38">
        <v>0</v>
      </c>
      <c r="M547" s="38">
        <v>0</v>
      </c>
      <c r="N547" s="38">
        <v>0</v>
      </c>
      <c r="O547" s="38">
        <v>0</v>
      </c>
      <c r="P547" s="38">
        <v>69756866</v>
      </c>
      <c r="Q547" s="38">
        <v>70428345</v>
      </c>
      <c r="R547" s="39">
        <v>0.96</v>
      </c>
      <c r="S547" s="38">
        <v>847425</v>
      </c>
      <c r="T547" s="38">
        <v>1027844</v>
      </c>
      <c r="U547" s="38">
        <v>68909441</v>
      </c>
      <c r="V547" s="38">
        <v>70330648</v>
      </c>
      <c r="W547" s="38">
        <v>68909441</v>
      </c>
      <c r="X547" s="38">
        <v>69400501</v>
      </c>
      <c r="Y547" s="38">
        <v>0</v>
      </c>
      <c r="Z547" s="38">
        <v>930147</v>
      </c>
      <c r="AA547" s="38">
        <v>3945</v>
      </c>
      <c r="AB547" s="38">
        <v>3892</v>
      </c>
      <c r="AC547" s="39">
        <v>-1.34</v>
      </c>
      <c r="AD547" s="38">
        <v>5845609</v>
      </c>
      <c r="AE547" s="38">
        <v>5845609</v>
      </c>
      <c r="AF547" s="38">
        <v>2029169</v>
      </c>
      <c r="AG547" s="38">
        <v>1300000</v>
      </c>
      <c r="AH547" s="38">
        <v>1589318</v>
      </c>
      <c r="AI547" s="38">
        <v>2318487</v>
      </c>
      <c r="AJ547" s="39">
        <v>1.43</v>
      </c>
      <c r="AK547" s="39">
        <v>2.09</v>
      </c>
    </row>
    <row r="548" spans="1:37" x14ac:dyDescent="0.3">
      <c r="A548" t="s">
        <v>1151</v>
      </c>
      <c r="B548" t="s">
        <v>1971</v>
      </c>
      <c r="C548" s="37" t="s">
        <v>1151</v>
      </c>
      <c r="D548" s="37" t="s">
        <v>1150</v>
      </c>
      <c r="E548" s="38">
        <v>90051225</v>
      </c>
      <c r="F548" s="38">
        <v>89405025</v>
      </c>
      <c r="G548" s="39">
        <v>-0.72</v>
      </c>
      <c r="H548" s="38">
        <v>57936627</v>
      </c>
      <c r="I548" s="38">
        <v>58958645</v>
      </c>
      <c r="J548" s="38">
        <v>0</v>
      </c>
      <c r="K548" s="38">
        <v>0</v>
      </c>
      <c r="L548" s="38">
        <v>0</v>
      </c>
      <c r="M548" s="38">
        <v>0</v>
      </c>
      <c r="N548" s="38">
        <v>0</v>
      </c>
      <c r="O548" s="38">
        <v>0</v>
      </c>
      <c r="P548" s="38">
        <v>57936627</v>
      </c>
      <c r="Q548" s="38">
        <v>58958645</v>
      </c>
      <c r="R548" s="39">
        <v>1.76</v>
      </c>
      <c r="S548" s="38">
        <v>1638031</v>
      </c>
      <c r="T548" s="38">
        <v>2237321</v>
      </c>
      <c r="U548" s="38">
        <v>56298597</v>
      </c>
      <c r="V548" s="38">
        <v>57258092</v>
      </c>
      <c r="W548" s="38">
        <v>56298596</v>
      </c>
      <c r="X548" s="38">
        <v>56721324</v>
      </c>
      <c r="Y548" s="38">
        <v>1</v>
      </c>
      <c r="Z548" s="38">
        <v>536768</v>
      </c>
      <c r="AA548" s="38">
        <v>3046</v>
      </c>
      <c r="AB548" s="38">
        <v>2941</v>
      </c>
      <c r="AC548" s="39">
        <v>-3.45</v>
      </c>
      <c r="AD548" s="38">
        <v>16501916</v>
      </c>
      <c r="AE548" s="38">
        <v>14496228</v>
      </c>
      <c r="AF548" s="38">
        <v>6630753</v>
      </c>
      <c r="AG548" s="38">
        <v>4217600</v>
      </c>
      <c r="AH548" s="38">
        <v>3473107</v>
      </c>
      <c r="AI548" s="38">
        <v>3500000</v>
      </c>
      <c r="AJ548" s="39">
        <v>3.86</v>
      </c>
      <c r="AK548" s="39">
        <v>3.91</v>
      </c>
    </row>
    <row r="549" spans="1:37" x14ac:dyDescent="0.3">
      <c r="A549" t="s">
        <v>1061</v>
      </c>
      <c r="B549" t="s">
        <v>1972</v>
      </c>
      <c r="C549" s="37" t="s">
        <v>1061</v>
      </c>
      <c r="D549" s="37" t="s">
        <v>1060</v>
      </c>
      <c r="E549" s="38">
        <v>68299236</v>
      </c>
      <c r="F549" s="38">
        <v>69531543</v>
      </c>
      <c r="G549" s="39">
        <v>1.8</v>
      </c>
      <c r="H549" s="38">
        <v>46752313</v>
      </c>
      <c r="I549" s="38">
        <v>47212895</v>
      </c>
      <c r="J549" s="38">
        <v>0</v>
      </c>
      <c r="K549" s="38">
        <v>0</v>
      </c>
      <c r="L549" s="38">
        <v>0</v>
      </c>
      <c r="M549" s="38">
        <v>0</v>
      </c>
      <c r="N549" s="38">
        <v>0</v>
      </c>
      <c r="O549" s="38">
        <v>0</v>
      </c>
      <c r="P549" s="38">
        <v>46752313</v>
      </c>
      <c r="Q549" s="38">
        <v>47212895</v>
      </c>
      <c r="R549" s="39">
        <v>0.99</v>
      </c>
      <c r="S549" s="38">
        <v>1073800</v>
      </c>
      <c r="T549" s="38">
        <v>575285</v>
      </c>
      <c r="U549" s="38">
        <v>45678813</v>
      </c>
      <c r="V549" s="38">
        <v>46638160</v>
      </c>
      <c r="W549" s="38">
        <v>45678513</v>
      </c>
      <c r="X549" s="38">
        <v>46637610</v>
      </c>
      <c r="Y549" s="38">
        <v>300</v>
      </c>
      <c r="Z549" s="38">
        <v>550</v>
      </c>
      <c r="AA549" s="38">
        <v>2408</v>
      </c>
      <c r="AB549" s="38">
        <v>2390</v>
      </c>
      <c r="AC549" s="39">
        <v>-0.75</v>
      </c>
      <c r="AD549" s="38">
        <v>5862249</v>
      </c>
      <c r="AE549" s="38">
        <v>5425250</v>
      </c>
      <c r="AF549" s="38">
        <v>2400000</v>
      </c>
      <c r="AG549" s="38">
        <v>2400000</v>
      </c>
      <c r="AH549" s="38">
        <v>2731968</v>
      </c>
      <c r="AI549" s="38">
        <v>2781262</v>
      </c>
      <c r="AJ549" s="39">
        <v>4</v>
      </c>
      <c r="AK549" s="39">
        <v>4</v>
      </c>
    </row>
    <row r="550" spans="1:37" x14ac:dyDescent="0.3">
      <c r="A550" t="s">
        <v>1107</v>
      </c>
      <c r="B550" t="s">
        <v>1973</v>
      </c>
      <c r="C550" s="37" t="s">
        <v>1107</v>
      </c>
      <c r="D550" s="37" t="s">
        <v>1106</v>
      </c>
      <c r="E550" s="38">
        <v>104437521</v>
      </c>
      <c r="F550" s="38">
        <v>105393040</v>
      </c>
      <c r="G550" s="39">
        <v>0.91</v>
      </c>
      <c r="H550" s="38">
        <v>81191357</v>
      </c>
      <c r="I550" s="38">
        <v>81385340</v>
      </c>
      <c r="J550" s="38">
        <v>0</v>
      </c>
      <c r="K550" s="38">
        <v>0</v>
      </c>
      <c r="L550" s="38">
        <v>0</v>
      </c>
      <c r="M550" s="38">
        <v>0</v>
      </c>
      <c r="N550" s="38">
        <v>0</v>
      </c>
      <c r="O550" s="38">
        <v>0</v>
      </c>
      <c r="P550" s="38">
        <v>81191357</v>
      </c>
      <c r="Q550" s="38">
        <v>81385340</v>
      </c>
      <c r="R550" s="39">
        <v>0.24</v>
      </c>
      <c r="S550" s="38">
        <v>2923774</v>
      </c>
      <c r="T550" s="38">
        <v>1920277</v>
      </c>
      <c r="U550" s="38">
        <v>78267584</v>
      </c>
      <c r="V550" s="38">
        <v>79465063</v>
      </c>
      <c r="W550" s="38">
        <v>78267583</v>
      </c>
      <c r="X550" s="38">
        <v>79465063</v>
      </c>
      <c r="Y550" s="38">
        <v>1</v>
      </c>
      <c r="Z550" s="38">
        <v>0</v>
      </c>
      <c r="AA550" s="38">
        <v>3827</v>
      </c>
      <c r="AB550" s="38">
        <v>3661</v>
      </c>
      <c r="AC550" s="39">
        <v>-4.34</v>
      </c>
      <c r="AD550" s="38">
        <v>15690318</v>
      </c>
      <c r="AE550" s="38">
        <v>16132318</v>
      </c>
      <c r="AF550" s="38">
        <v>6808446</v>
      </c>
      <c r="AG550" s="38">
        <v>5150000</v>
      </c>
      <c r="AH550" s="38">
        <v>4177501</v>
      </c>
      <c r="AI550" s="38">
        <v>4215721</v>
      </c>
      <c r="AJ550" s="39">
        <v>4</v>
      </c>
      <c r="AK550" s="39">
        <v>4</v>
      </c>
    </row>
    <row r="551" spans="1:37" x14ac:dyDescent="0.3">
      <c r="A551" t="s">
        <v>1077</v>
      </c>
      <c r="B551" t="s">
        <v>1974</v>
      </c>
      <c r="C551" s="37" t="s">
        <v>1077</v>
      </c>
      <c r="D551" s="37" t="s">
        <v>1076</v>
      </c>
      <c r="E551" s="38">
        <v>177593052</v>
      </c>
      <c r="F551" s="38">
        <v>180169133</v>
      </c>
      <c r="G551" s="39">
        <v>1.45</v>
      </c>
      <c r="H551" s="38">
        <v>119235138</v>
      </c>
      <c r="I551" s="38">
        <v>120725577</v>
      </c>
      <c r="J551" s="38">
        <v>0</v>
      </c>
      <c r="K551" s="38">
        <v>0</v>
      </c>
      <c r="L551" s="38">
        <v>0</v>
      </c>
      <c r="M551" s="38">
        <v>0</v>
      </c>
      <c r="N551" s="38">
        <v>0</v>
      </c>
      <c r="O551" s="38">
        <v>0</v>
      </c>
      <c r="P551" s="38">
        <v>119235138</v>
      </c>
      <c r="Q551" s="38">
        <v>120725577</v>
      </c>
      <c r="R551" s="39">
        <v>1.25</v>
      </c>
      <c r="S551" s="38">
        <v>1011337</v>
      </c>
      <c r="T551" s="38">
        <v>703764</v>
      </c>
      <c r="U551" s="38">
        <v>118223801</v>
      </c>
      <c r="V551" s="38">
        <v>120472452</v>
      </c>
      <c r="W551" s="38">
        <v>118223801</v>
      </c>
      <c r="X551" s="38">
        <v>120021813</v>
      </c>
      <c r="Y551" s="38">
        <v>0</v>
      </c>
      <c r="Z551" s="38">
        <v>450639</v>
      </c>
      <c r="AA551" s="38">
        <v>6281</v>
      </c>
      <c r="AB551" s="38">
        <v>6096</v>
      </c>
      <c r="AC551" s="39">
        <v>-2.95</v>
      </c>
      <c r="AD551" s="38">
        <v>30241034</v>
      </c>
      <c r="AE551" s="38">
        <v>30241034</v>
      </c>
      <c r="AF551" s="38">
        <v>4751745</v>
      </c>
      <c r="AG551" s="38">
        <v>3644019</v>
      </c>
      <c r="AH551" s="38">
        <v>7103722</v>
      </c>
      <c r="AI551" s="38">
        <v>7206765</v>
      </c>
      <c r="AJ551" s="39">
        <v>4</v>
      </c>
      <c r="AK551" s="39">
        <v>4</v>
      </c>
    </row>
    <row r="552" spans="1:37" x14ac:dyDescent="0.3">
      <c r="A552" t="s">
        <v>1175</v>
      </c>
      <c r="B552" t="s">
        <v>1975</v>
      </c>
      <c r="C552" s="37" t="s">
        <v>1175</v>
      </c>
      <c r="D552" s="37" t="s">
        <v>1174</v>
      </c>
      <c r="E552" s="38">
        <v>115281645</v>
      </c>
      <c r="F552" s="38">
        <v>117750846</v>
      </c>
      <c r="G552" s="39">
        <v>2.14</v>
      </c>
      <c r="H552" s="38">
        <v>78688445</v>
      </c>
      <c r="I552" s="38">
        <v>80446692</v>
      </c>
      <c r="J552" s="38">
        <v>0</v>
      </c>
      <c r="K552" s="38">
        <v>0</v>
      </c>
      <c r="L552" s="38">
        <v>0</v>
      </c>
      <c r="M552" s="38">
        <v>0</v>
      </c>
      <c r="N552" s="38">
        <v>0</v>
      </c>
      <c r="O552" s="38">
        <v>0</v>
      </c>
      <c r="P552" s="38">
        <v>78688445</v>
      </c>
      <c r="Q552" s="38">
        <v>80446692</v>
      </c>
      <c r="R552" s="39">
        <v>2.23</v>
      </c>
      <c r="S552" s="38">
        <v>2739993</v>
      </c>
      <c r="T552" s="38">
        <v>2811680</v>
      </c>
      <c r="U552" s="38">
        <v>75948452</v>
      </c>
      <c r="V552" s="38">
        <v>77635012</v>
      </c>
      <c r="W552" s="38">
        <v>75948452</v>
      </c>
      <c r="X552" s="38">
        <v>77635012</v>
      </c>
      <c r="Y552" s="38">
        <v>0</v>
      </c>
      <c r="Z552" s="38">
        <v>0</v>
      </c>
      <c r="AA552" s="38">
        <v>4631</v>
      </c>
      <c r="AB552" s="38">
        <v>4501</v>
      </c>
      <c r="AC552" s="39">
        <v>-2.81</v>
      </c>
      <c r="AD552" s="38">
        <v>4678522</v>
      </c>
      <c r="AE552" s="38">
        <v>4564522</v>
      </c>
      <c r="AF552" s="38">
        <v>1000000</v>
      </c>
      <c r="AG552" s="38">
        <v>1000000</v>
      </c>
      <c r="AH552" s="38">
        <v>3290953</v>
      </c>
      <c r="AI552" s="38">
        <v>3540953</v>
      </c>
      <c r="AJ552" s="39">
        <v>2.85</v>
      </c>
      <c r="AK552" s="39">
        <v>3.0100000000000002</v>
      </c>
    </row>
    <row r="553" spans="1:37" x14ac:dyDescent="0.3">
      <c r="A553" t="s">
        <v>1063</v>
      </c>
      <c r="B553" t="s">
        <v>1976</v>
      </c>
      <c r="C553" s="37" t="s">
        <v>1063</v>
      </c>
      <c r="D553" s="37" t="s">
        <v>1062</v>
      </c>
      <c r="E553" s="38">
        <v>354634052</v>
      </c>
      <c r="F553" s="38">
        <v>368204872</v>
      </c>
      <c r="G553" s="39">
        <v>3.83</v>
      </c>
      <c r="H553" s="38">
        <v>99676574</v>
      </c>
      <c r="I553" s="38">
        <v>101539563</v>
      </c>
      <c r="J553" s="38">
        <v>0</v>
      </c>
      <c r="K553" s="38">
        <v>0</v>
      </c>
      <c r="L553" s="38">
        <v>0</v>
      </c>
      <c r="M553" s="38">
        <v>0</v>
      </c>
      <c r="N553" s="38">
        <v>0</v>
      </c>
      <c r="O553" s="38">
        <v>0</v>
      </c>
      <c r="P553" s="38">
        <v>99676574</v>
      </c>
      <c r="Q553" s="38">
        <v>101539563</v>
      </c>
      <c r="R553" s="39">
        <v>1.87</v>
      </c>
      <c r="S553" s="38">
        <v>0</v>
      </c>
      <c r="T553" s="38">
        <v>0</v>
      </c>
      <c r="U553" s="38">
        <v>99676574</v>
      </c>
      <c r="V553" s="38">
        <v>101539563</v>
      </c>
      <c r="W553" s="38">
        <v>99676574</v>
      </c>
      <c r="X553" s="38">
        <v>101539563</v>
      </c>
      <c r="Y553" s="38">
        <v>0</v>
      </c>
      <c r="Z553" s="38">
        <v>0</v>
      </c>
      <c r="AA553" s="38">
        <v>18431</v>
      </c>
      <c r="AB553" s="38">
        <v>18600</v>
      </c>
      <c r="AC553" s="39">
        <v>0.92</v>
      </c>
      <c r="AD553" s="38">
        <v>43572524</v>
      </c>
      <c r="AE553" s="38">
        <v>43624811</v>
      </c>
      <c r="AF553" s="38">
        <v>20903727</v>
      </c>
      <c r="AG553" s="38">
        <v>21106261</v>
      </c>
      <c r="AH553" s="38">
        <v>11365478</v>
      </c>
      <c r="AI553" s="38">
        <v>9394920</v>
      </c>
      <c r="AJ553" s="39">
        <v>3.2</v>
      </c>
      <c r="AK553" s="39">
        <v>2.5500000000000003</v>
      </c>
    </row>
    <row r="554" spans="1:37" x14ac:dyDescent="0.3">
      <c r="A554" t="s">
        <v>1071</v>
      </c>
      <c r="B554" t="s">
        <v>1977</v>
      </c>
      <c r="C554" s="37" t="s">
        <v>1071</v>
      </c>
      <c r="D554" s="37" t="s">
        <v>1070</v>
      </c>
      <c r="E554" s="38">
        <v>192496924</v>
      </c>
      <c r="F554" s="38">
        <v>197809201</v>
      </c>
      <c r="G554" s="39">
        <v>2.7600000000000002</v>
      </c>
      <c r="H554" s="38">
        <v>87943284</v>
      </c>
      <c r="I554" s="38">
        <v>88740847</v>
      </c>
      <c r="J554" s="38">
        <v>0</v>
      </c>
      <c r="K554" s="38">
        <v>0</v>
      </c>
      <c r="L554" s="38">
        <v>0</v>
      </c>
      <c r="M554" s="38">
        <v>0</v>
      </c>
      <c r="N554" s="38">
        <v>0</v>
      </c>
      <c r="O554" s="38">
        <v>0</v>
      </c>
      <c r="P554" s="38">
        <v>87943284</v>
      </c>
      <c r="Q554" s="38">
        <v>88740847</v>
      </c>
      <c r="R554" s="39">
        <v>0.91</v>
      </c>
      <c r="S554" s="38">
        <v>0</v>
      </c>
      <c r="T554" s="38">
        <v>942716</v>
      </c>
      <c r="U554" s="38">
        <v>90483948</v>
      </c>
      <c r="V554" s="38">
        <v>89695596</v>
      </c>
      <c r="W554" s="38">
        <v>87943284</v>
      </c>
      <c r="X554" s="38">
        <v>87798131</v>
      </c>
      <c r="Y554" s="38">
        <v>2540664</v>
      </c>
      <c r="Z554" s="38">
        <v>1897465</v>
      </c>
      <c r="AA554" s="38">
        <v>7196</v>
      </c>
      <c r="AB554" s="38">
        <v>7468</v>
      </c>
      <c r="AC554" s="39">
        <v>3.7800000000000002</v>
      </c>
      <c r="AD554" s="38">
        <v>35684474</v>
      </c>
      <c r="AE554" s="38">
        <v>23684474</v>
      </c>
      <c r="AF554" s="38">
        <v>7550000</v>
      </c>
      <c r="AG554" s="38">
        <v>3000000</v>
      </c>
      <c r="AH554" s="38">
        <v>7515521</v>
      </c>
      <c r="AI554" s="38">
        <v>4515521</v>
      </c>
      <c r="AJ554" s="39">
        <v>3.9</v>
      </c>
      <c r="AK554" s="39">
        <v>2.2800000000000002</v>
      </c>
    </row>
    <row r="555" spans="1:37" x14ac:dyDescent="0.3">
      <c r="A555" t="s">
        <v>1095</v>
      </c>
      <c r="B555" t="s">
        <v>1978</v>
      </c>
      <c r="C555" s="37" t="s">
        <v>1095</v>
      </c>
      <c r="D555" s="37" t="s">
        <v>1094</v>
      </c>
      <c r="E555" s="38">
        <v>5538820</v>
      </c>
      <c r="F555" s="38">
        <v>5557927</v>
      </c>
      <c r="G555" s="39">
        <v>0.34</v>
      </c>
      <c r="H555" s="38">
        <v>5039158</v>
      </c>
      <c r="I555" s="38">
        <v>5039158</v>
      </c>
      <c r="J555" s="38">
        <v>0</v>
      </c>
      <c r="K555" s="38">
        <v>0</v>
      </c>
      <c r="L555" s="38">
        <v>0</v>
      </c>
      <c r="M555" s="38">
        <v>0</v>
      </c>
      <c r="N555" s="38">
        <v>0</v>
      </c>
      <c r="O555" s="38">
        <v>0</v>
      </c>
      <c r="P555" s="38">
        <v>5039158</v>
      </c>
      <c r="Q555" s="38">
        <v>5039158</v>
      </c>
      <c r="R555" s="39">
        <v>0</v>
      </c>
      <c r="S555" s="38">
        <v>0</v>
      </c>
      <c r="T555" s="38">
        <v>0</v>
      </c>
      <c r="U555" s="38">
        <v>5088563</v>
      </c>
      <c r="V555" s="38">
        <v>5170197</v>
      </c>
      <c r="W555" s="38">
        <v>5039158</v>
      </c>
      <c r="X555" s="38">
        <v>5039158</v>
      </c>
      <c r="Y555" s="38">
        <v>49405</v>
      </c>
      <c r="Z555" s="38">
        <v>131039</v>
      </c>
      <c r="AA555" s="38">
        <v>59</v>
      </c>
      <c r="AB555" s="38">
        <v>54</v>
      </c>
      <c r="AC555" s="39">
        <v>-8.4700000000000006</v>
      </c>
      <c r="AD555" s="38">
        <v>2817680</v>
      </c>
      <c r="AE555" s="38">
        <v>3353420</v>
      </c>
      <c r="AF555" s="38">
        <v>150000</v>
      </c>
      <c r="AG555" s="38">
        <v>150000</v>
      </c>
      <c r="AH555" s="38">
        <v>221550</v>
      </c>
      <c r="AI555" s="38">
        <v>222317</v>
      </c>
      <c r="AJ555" s="39">
        <v>4</v>
      </c>
      <c r="AK555" s="39">
        <v>4</v>
      </c>
    </row>
    <row r="556" spans="1:37" x14ac:dyDescent="0.3">
      <c r="A556" t="s">
        <v>1155</v>
      </c>
      <c r="B556" t="s">
        <v>1979</v>
      </c>
      <c r="C556" s="37" t="s">
        <v>1155</v>
      </c>
      <c r="D556" s="37" t="s">
        <v>1154</v>
      </c>
      <c r="E556" s="38">
        <v>67291428</v>
      </c>
      <c r="F556" s="38">
        <v>68551174</v>
      </c>
      <c r="G556" s="39">
        <v>1.87</v>
      </c>
      <c r="H556" s="38">
        <v>49260311</v>
      </c>
      <c r="I556" s="38">
        <v>49925346</v>
      </c>
      <c r="J556" s="38">
        <v>0</v>
      </c>
      <c r="K556" s="38">
        <v>0</v>
      </c>
      <c r="L556" s="38">
        <v>0</v>
      </c>
      <c r="M556" s="38">
        <v>0</v>
      </c>
      <c r="N556" s="38">
        <v>0</v>
      </c>
      <c r="O556" s="38">
        <v>0</v>
      </c>
      <c r="P556" s="38">
        <v>49260311</v>
      </c>
      <c r="Q556" s="38">
        <v>49925346</v>
      </c>
      <c r="R556" s="39">
        <v>1.35</v>
      </c>
      <c r="S556" s="38">
        <v>765460</v>
      </c>
      <c r="T556" s="38">
        <v>644245</v>
      </c>
      <c r="U556" s="38">
        <v>48994354</v>
      </c>
      <c r="V556" s="38">
        <v>49281101</v>
      </c>
      <c r="W556" s="38">
        <v>48494851</v>
      </c>
      <c r="X556" s="38">
        <v>49281101</v>
      </c>
      <c r="Y556" s="38">
        <v>499503</v>
      </c>
      <c r="Z556" s="38">
        <v>0</v>
      </c>
      <c r="AA556" s="38">
        <v>2404</v>
      </c>
      <c r="AB556" s="38">
        <v>2330</v>
      </c>
      <c r="AC556" s="39">
        <v>-3.08</v>
      </c>
      <c r="AD556" s="38">
        <v>22630073</v>
      </c>
      <c r="AE556" s="38">
        <v>11338966</v>
      </c>
      <c r="AF556" s="38">
        <v>4944733</v>
      </c>
      <c r="AG556" s="38">
        <v>4938517</v>
      </c>
      <c r="AH556" s="38">
        <v>2691657</v>
      </c>
      <c r="AI556" s="38">
        <v>2742046</v>
      </c>
      <c r="AJ556" s="39">
        <v>4</v>
      </c>
      <c r="AK556" s="39">
        <v>4</v>
      </c>
    </row>
    <row r="557" spans="1:37" x14ac:dyDescent="0.3">
      <c r="A557" t="s">
        <v>1143</v>
      </c>
      <c r="B557" t="s">
        <v>1980</v>
      </c>
      <c r="C557" s="37" t="s">
        <v>1143</v>
      </c>
      <c r="D557" s="37" t="s">
        <v>1142</v>
      </c>
      <c r="E557" s="38">
        <v>121285298</v>
      </c>
      <c r="F557" s="38">
        <v>125909672</v>
      </c>
      <c r="G557" s="39">
        <v>3.81</v>
      </c>
      <c r="H557" s="38">
        <v>93500131</v>
      </c>
      <c r="I557" s="38">
        <v>97188499</v>
      </c>
      <c r="J557" s="38">
        <v>0</v>
      </c>
      <c r="K557" s="38">
        <v>0</v>
      </c>
      <c r="L557" s="38">
        <v>0</v>
      </c>
      <c r="M557" s="38">
        <v>0</v>
      </c>
      <c r="N557" s="38">
        <v>0</v>
      </c>
      <c r="O557" s="38">
        <v>0</v>
      </c>
      <c r="P557" s="38">
        <v>93500131</v>
      </c>
      <c r="Q557" s="38">
        <v>97188499</v>
      </c>
      <c r="R557" s="39">
        <v>3.94</v>
      </c>
      <c r="S557" s="38">
        <v>3048579</v>
      </c>
      <c r="T557" s="38">
        <v>4441727</v>
      </c>
      <c r="U557" s="38">
        <v>90819552</v>
      </c>
      <c r="V557" s="38">
        <v>93341648</v>
      </c>
      <c r="W557" s="38">
        <v>90451552</v>
      </c>
      <c r="X557" s="38">
        <v>92746772</v>
      </c>
      <c r="Y557" s="38">
        <v>368000</v>
      </c>
      <c r="Z557" s="38">
        <v>594876</v>
      </c>
      <c r="AA557" s="38">
        <v>5071</v>
      </c>
      <c r="AB557" s="38">
        <v>5232</v>
      </c>
      <c r="AC557" s="39">
        <v>3.17</v>
      </c>
      <c r="AD557" s="38">
        <v>20556948</v>
      </c>
      <c r="AE557" s="38">
        <v>22781121</v>
      </c>
      <c r="AF557" s="38">
        <v>2525000</v>
      </c>
      <c r="AG557" s="38">
        <v>2000000</v>
      </c>
      <c r="AH557" s="38">
        <v>4851412</v>
      </c>
      <c r="AI557" s="38">
        <v>5038187</v>
      </c>
      <c r="AJ557" s="39">
        <v>4</v>
      </c>
      <c r="AK557" s="39">
        <v>4</v>
      </c>
    </row>
    <row r="558" spans="1:37" x14ac:dyDescent="0.3">
      <c r="A558" t="s">
        <v>1153</v>
      </c>
      <c r="B558" t="s">
        <v>1981</v>
      </c>
      <c r="C558" s="37" t="s">
        <v>1153</v>
      </c>
      <c r="D558" s="37" t="s">
        <v>1152</v>
      </c>
      <c r="E558" s="38">
        <v>10472814</v>
      </c>
      <c r="F558" s="38">
        <v>10990967</v>
      </c>
      <c r="G558" s="39">
        <v>4.95</v>
      </c>
      <c r="H558" s="38">
        <v>9253322</v>
      </c>
      <c r="I558" s="38">
        <v>9441689</v>
      </c>
      <c r="J558" s="38">
        <v>0</v>
      </c>
      <c r="K558" s="38">
        <v>0</v>
      </c>
      <c r="L558" s="38">
        <v>0</v>
      </c>
      <c r="M558" s="38">
        <v>0</v>
      </c>
      <c r="N558" s="38">
        <v>0</v>
      </c>
      <c r="O558" s="38">
        <v>0</v>
      </c>
      <c r="P558" s="38">
        <v>9253322</v>
      </c>
      <c r="Q558" s="38">
        <v>9441689</v>
      </c>
      <c r="R558" s="39">
        <v>2.04</v>
      </c>
      <c r="S558" s="38">
        <v>181279</v>
      </c>
      <c r="T558" s="38">
        <v>211395</v>
      </c>
      <c r="U558" s="38">
        <v>9072043</v>
      </c>
      <c r="V558" s="38">
        <v>9230294</v>
      </c>
      <c r="W558" s="38">
        <v>9072043</v>
      </c>
      <c r="X558" s="38">
        <v>9230294</v>
      </c>
      <c r="Y558" s="38">
        <v>0</v>
      </c>
      <c r="Z558" s="38">
        <v>0</v>
      </c>
      <c r="AA558" s="38">
        <v>224</v>
      </c>
      <c r="AB558" s="38">
        <v>229</v>
      </c>
      <c r="AC558" s="39">
        <v>2.23</v>
      </c>
      <c r="AD558" s="38">
        <v>990639</v>
      </c>
      <c r="AE558" s="38">
        <v>815308</v>
      </c>
      <c r="AF558" s="38">
        <v>460770</v>
      </c>
      <c r="AG558" s="38">
        <v>554223</v>
      </c>
      <c r="AH558" s="38">
        <v>1239596</v>
      </c>
      <c r="AI558" s="38">
        <v>636671</v>
      </c>
      <c r="AJ558" s="39">
        <v>11.84</v>
      </c>
      <c r="AK558" s="39">
        <v>5.79</v>
      </c>
    </row>
    <row r="559" spans="1:37" x14ac:dyDescent="0.3">
      <c r="A559" t="s">
        <v>1157</v>
      </c>
      <c r="B559" t="s">
        <v>1982</v>
      </c>
      <c r="C559" s="37" t="s">
        <v>1157</v>
      </c>
      <c r="D559" s="37" t="s">
        <v>1156</v>
      </c>
      <c r="E559" s="38">
        <v>227437991</v>
      </c>
      <c r="F559" s="38">
        <v>229498602</v>
      </c>
      <c r="G559" s="39">
        <v>0.91</v>
      </c>
      <c r="H559" s="38">
        <v>178812788</v>
      </c>
      <c r="I559" s="38">
        <v>182773399</v>
      </c>
      <c r="J559" s="38">
        <v>0</v>
      </c>
      <c r="K559" s="38">
        <v>0</v>
      </c>
      <c r="L559" s="38">
        <v>0</v>
      </c>
      <c r="M559" s="38">
        <v>0</v>
      </c>
      <c r="N559" s="38">
        <v>0</v>
      </c>
      <c r="O559" s="38">
        <v>0</v>
      </c>
      <c r="P559" s="38">
        <v>178812788</v>
      </c>
      <c r="Q559" s="38">
        <v>182773399</v>
      </c>
      <c r="R559" s="39">
        <v>2.21</v>
      </c>
      <c r="S559" s="38">
        <v>4619165</v>
      </c>
      <c r="T559" s="38">
        <v>3777205</v>
      </c>
      <c r="U559" s="38">
        <v>174193623</v>
      </c>
      <c r="V559" s="38">
        <v>178996194</v>
      </c>
      <c r="W559" s="38">
        <v>174193623</v>
      </c>
      <c r="X559" s="38">
        <v>178996194</v>
      </c>
      <c r="Y559" s="38">
        <v>0</v>
      </c>
      <c r="Z559" s="38">
        <v>0</v>
      </c>
      <c r="AA559" s="38">
        <v>9728</v>
      </c>
      <c r="AB559" s="38">
        <v>9430</v>
      </c>
      <c r="AC559" s="39">
        <v>-3.06</v>
      </c>
      <c r="AD559" s="38">
        <v>22979086</v>
      </c>
      <c r="AE559" s="38">
        <v>22209086</v>
      </c>
      <c r="AF559" s="38">
        <v>1500000</v>
      </c>
      <c r="AG559" s="38">
        <v>1285888</v>
      </c>
      <c r="AH559" s="38">
        <v>9094132</v>
      </c>
      <c r="AI559" s="38">
        <v>9179944</v>
      </c>
      <c r="AJ559" s="39">
        <v>4</v>
      </c>
      <c r="AK559" s="39">
        <v>4</v>
      </c>
    </row>
    <row r="560" spans="1:37" x14ac:dyDescent="0.3">
      <c r="A560" t="s">
        <v>1113</v>
      </c>
      <c r="B560" t="s">
        <v>1983</v>
      </c>
      <c r="C560" s="37" t="s">
        <v>1113</v>
      </c>
      <c r="D560" s="37" t="s">
        <v>1112</v>
      </c>
      <c r="E560" s="38">
        <v>83562788</v>
      </c>
      <c r="F560" s="38">
        <v>84729293</v>
      </c>
      <c r="G560" s="39">
        <v>1.4000000000000001</v>
      </c>
      <c r="H560" s="38">
        <v>64344245</v>
      </c>
      <c r="I560" s="38">
        <v>65631130</v>
      </c>
      <c r="J560" s="38">
        <v>0</v>
      </c>
      <c r="K560" s="38">
        <v>0</v>
      </c>
      <c r="L560" s="38">
        <v>0</v>
      </c>
      <c r="M560" s="38">
        <v>0</v>
      </c>
      <c r="N560" s="38">
        <v>0</v>
      </c>
      <c r="O560" s="38">
        <v>0</v>
      </c>
      <c r="P560" s="38">
        <v>64344245</v>
      </c>
      <c r="Q560" s="38">
        <v>65631130</v>
      </c>
      <c r="R560" s="39">
        <v>2</v>
      </c>
      <c r="S560" s="38">
        <v>740366</v>
      </c>
      <c r="T560" s="38">
        <v>1046673</v>
      </c>
      <c r="U560" s="38">
        <v>63603880</v>
      </c>
      <c r="V560" s="38">
        <v>64758496</v>
      </c>
      <c r="W560" s="38">
        <v>63603879</v>
      </c>
      <c r="X560" s="38">
        <v>64584457</v>
      </c>
      <c r="Y560" s="38">
        <v>1</v>
      </c>
      <c r="Z560" s="38">
        <v>174039</v>
      </c>
      <c r="AA560" s="38">
        <v>3499</v>
      </c>
      <c r="AB560" s="38">
        <v>3410</v>
      </c>
      <c r="AC560" s="39">
        <v>-2.54</v>
      </c>
      <c r="AD560" s="38">
        <v>4882949</v>
      </c>
      <c r="AE560" s="38">
        <v>5300000</v>
      </c>
      <c r="AF560" s="38">
        <v>3300000</v>
      </c>
      <c r="AG560" s="38">
        <v>2525355</v>
      </c>
      <c r="AH560" s="38">
        <v>3231431</v>
      </c>
      <c r="AI560" s="38">
        <v>3380000</v>
      </c>
      <c r="AJ560" s="39">
        <v>3.87</v>
      </c>
      <c r="AK560" s="39">
        <v>3.99</v>
      </c>
    </row>
    <row r="561" spans="1:37" x14ac:dyDescent="0.3">
      <c r="A561" t="s">
        <v>1141</v>
      </c>
      <c r="B561" t="s">
        <v>1984</v>
      </c>
      <c r="C561" s="37" t="s">
        <v>1141</v>
      </c>
      <c r="D561" s="37" t="s">
        <v>1140</v>
      </c>
      <c r="E561" s="38">
        <v>13066160</v>
      </c>
      <c r="F561" s="38">
        <v>13231448</v>
      </c>
      <c r="G561" s="39">
        <v>1.27</v>
      </c>
      <c r="H561" s="38">
        <v>11408632</v>
      </c>
      <c r="I561" s="38">
        <v>11594665</v>
      </c>
      <c r="J561" s="38">
        <v>0</v>
      </c>
      <c r="K561" s="38">
        <v>0</v>
      </c>
      <c r="L561" s="38">
        <v>0</v>
      </c>
      <c r="M561" s="38">
        <v>0</v>
      </c>
      <c r="N561" s="38">
        <v>0</v>
      </c>
      <c r="O561" s="38">
        <v>0</v>
      </c>
      <c r="P561" s="38">
        <v>11408632</v>
      </c>
      <c r="Q561" s="38">
        <v>11594665</v>
      </c>
      <c r="R561" s="39">
        <v>1.6300000000000001</v>
      </c>
      <c r="S561" s="38">
        <v>0</v>
      </c>
      <c r="T561" s="38">
        <v>0</v>
      </c>
      <c r="U561" s="38">
        <v>11576137</v>
      </c>
      <c r="V561" s="38">
        <v>11811379</v>
      </c>
      <c r="W561" s="38">
        <v>11408632</v>
      </c>
      <c r="X561" s="38">
        <v>11594665</v>
      </c>
      <c r="Y561" s="38">
        <v>167505</v>
      </c>
      <c r="Z561" s="38">
        <v>216714</v>
      </c>
      <c r="AA561" s="38">
        <v>338</v>
      </c>
      <c r="AB561" s="38">
        <v>331</v>
      </c>
      <c r="AC561" s="39">
        <v>-2.0699999999999998</v>
      </c>
      <c r="AD561" s="38">
        <v>746458</v>
      </c>
      <c r="AE561" s="38">
        <v>746877</v>
      </c>
      <c r="AF561" s="38">
        <v>1050000</v>
      </c>
      <c r="AG561" s="38">
        <v>975000</v>
      </c>
      <c r="AH561" s="38">
        <v>522646</v>
      </c>
      <c r="AI561" s="38">
        <v>529258</v>
      </c>
      <c r="AJ561" s="39">
        <v>4</v>
      </c>
      <c r="AK561" s="39">
        <v>4</v>
      </c>
    </row>
    <row r="562" spans="1:37" x14ac:dyDescent="0.3">
      <c r="A562" t="s">
        <v>1177</v>
      </c>
      <c r="B562" t="s">
        <v>1985</v>
      </c>
      <c r="C562" s="37" t="s">
        <v>1177</v>
      </c>
      <c r="D562" s="37" t="s">
        <v>1176</v>
      </c>
      <c r="E562" s="38">
        <v>54726662</v>
      </c>
      <c r="F562" s="38">
        <v>54963227</v>
      </c>
      <c r="G562" s="39">
        <v>0.43</v>
      </c>
      <c r="H562" s="38">
        <v>27189243</v>
      </c>
      <c r="I562" s="38">
        <v>28135429</v>
      </c>
      <c r="J562" s="38">
        <v>0</v>
      </c>
      <c r="K562" s="38">
        <v>0</v>
      </c>
      <c r="L562" s="38">
        <v>0</v>
      </c>
      <c r="M562" s="38">
        <v>0</v>
      </c>
      <c r="N562" s="38">
        <v>0</v>
      </c>
      <c r="O562" s="38">
        <v>0</v>
      </c>
      <c r="P562" s="38">
        <v>27189243</v>
      </c>
      <c r="Q562" s="38">
        <v>28135429</v>
      </c>
      <c r="R562" s="39">
        <v>3.48</v>
      </c>
      <c r="S562" s="38">
        <v>4689385</v>
      </c>
      <c r="T562" s="38">
        <v>5015519</v>
      </c>
      <c r="U562" s="38">
        <v>22499858</v>
      </c>
      <c r="V562" s="38">
        <v>23152891</v>
      </c>
      <c r="W562" s="38">
        <v>22499858</v>
      </c>
      <c r="X562" s="38">
        <v>23119910</v>
      </c>
      <c r="Y562" s="38">
        <v>0</v>
      </c>
      <c r="Z562" s="38">
        <v>32981</v>
      </c>
      <c r="AA562" s="38">
        <v>1813</v>
      </c>
      <c r="AB562" s="38">
        <v>1756</v>
      </c>
      <c r="AC562" s="39">
        <v>-3.14</v>
      </c>
      <c r="AD562" s="38">
        <v>6747963</v>
      </c>
      <c r="AE562" s="38">
        <v>6037837</v>
      </c>
      <c r="AF562" s="38">
        <v>1200000</v>
      </c>
      <c r="AG562" s="38">
        <v>1200000</v>
      </c>
      <c r="AH562" s="38">
        <v>2188416</v>
      </c>
      <c r="AI562" s="38">
        <v>2198529</v>
      </c>
      <c r="AJ562" s="39">
        <v>4</v>
      </c>
      <c r="AK562" s="39">
        <v>4</v>
      </c>
    </row>
    <row r="563" spans="1:37" x14ac:dyDescent="0.3">
      <c r="A563" t="s">
        <v>1139</v>
      </c>
      <c r="B563" t="s">
        <v>1986</v>
      </c>
      <c r="C563" s="37" t="s">
        <v>1139</v>
      </c>
      <c r="D563" s="37" t="s">
        <v>1138</v>
      </c>
      <c r="E563" s="38">
        <v>7737099</v>
      </c>
      <c r="F563" s="38">
        <v>7844539</v>
      </c>
      <c r="G563" s="39">
        <v>1.3900000000000001</v>
      </c>
      <c r="H563" s="38">
        <v>6774299</v>
      </c>
      <c r="I563" s="38">
        <v>6853789</v>
      </c>
      <c r="J563" s="38">
        <v>0</v>
      </c>
      <c r="K563" s="38">
        <v>0</v>
      </c>
      <c r="L563" s="38">
        <v>0</v>
      </c>
      <c r="M563" s="38">
        <v>0</v>
      </c>
      <c r="N563" s="38">
        <v>0</v>
      </c>
      <c r="O563" s="38">
        <v>0</v>
      </c>
      <c r="P563" s="38">
        <v>6774299</v>
      </c>
      <c r="Q563" s="38">
        <v>6853789</v>
      </c>
      <c r="R563" s="39">
        <v>1.17</v>
      </c>
      <c r="S563" s="38">
        <v>0</v>
      </c>
      <c r="T563" s="38">
        <v>0</v>
      </c>
      <c r="U563" s="38">
        <v>6774299</v>
      </c>
      <c r="V563" s="38">
        <v>6929477</v>
      </c>
      <c r="W563" s="38">
        <v>6774299</v>
      </c>
      <c r="X563" s="38">
        <v>6853789</v>
      </c>
      <c r="Y563" s="38">
        <v>0</v>
      </c>
      <c r="Z563" s="38">
        <v>75688</v>
      </c>
      <c r="AA563" s="38">
        <v>177</v>
      </c>
      <c r="AB563" s="38">
        <v>181</v>
      </c>
      <c r="AC563" s="39">
        <v>2.2600000000000002</v>
      </c>
      <c r="AD563" s="38">
        <v>310669</v>
      </c>
      <c r="AE563" s="38">
        <v>315000</v>
      </c>
      <c r="AF563" s="38">
        <v>185000</v>
      </c>
      <c r="AG563" s="38">
        <v>205000</v>
      </c>
      <c r="AH563" s="38">
        <v>240000</v>
      </c>
      <c r="AI563" s="38">
        <v>245000</v>
      </c>
      <c r="AJ563" s="39">
        <v>3.1</v>
      </c>
      <c r="AK563" s="39">
        <v>3.12</v>
      </c>
    </row>
    <row r="564" spans="1:37" x14ac:dyDescent="0.3">
      <c r="A564" t="s">
        <v>1103</v>
      </c>
      <c r="B564" t="s">
        <v>1987</v>
      </c>
      <c r="C564" s="37" t="s">
        <v>1103</v>
      </c>
      <c r="D564" s="37" t="s">
        <v>1102</v>
      </c>
      <c r="E564" s="38">
        <v>48171253</v>
      </c>
      <c r="F564" s="38">
        <v>49295343</v>
      </c>
      <c r="G564" s="39">
        <v>2.33</v>
      </c>
      <c r="H564" s="38">
        <v>43050167</v>
      </c>
      <c r="I564" s="38">
        <v>43739614</v>
      </c>
      <c r="J564" s="38">
        <v>0</v>
      </c>
      <c r="K564" s="38">
        <v>0</v>
      </c>
      <c r="L564" s="38">
        <v>0</v>
      </c>
      <c r="M564" s="38">
        <v>0</v>
      </c>
      <c r="N564" s="38">
        <v>0</v>
      </c>
      <c r="O564" s="38">
        <v>0</v>
      </c>
      <c r="P564" s="38">
        <v>43050167</v>
      </c>
      <c r="Q564" s="38">
        <v>43739614</v>
      </c>
      <c r="R564" s="39">
        <v>1.6</v>
      </c>
      <c r="S564" s="38">
        <v>3883938</v>
      </c>
      <c r="T564" s="38">
        <v>3883801</v>
      </c>
      <c r="U564" s="38">
        <v>39166230</v>
      </c>
      <c r="V564" s="38">
        <v>40033818</v>
      </c>
      <c r="W564" s="38">
        <v>39166229</v>
      </c>
      <c r="X564" s="38">
        <v>39855813</v>
      </c>
      <c r="Y564" s="38">
        <v>1</v>
      </c>
      <c r="Z564" s="38">
        <v>178005</v>
      </c>
      <c r="AA564" s="38">
        <v>2097</v>
      </c>
      <c r="AB564" s="38">
        <v>2098</v>
      </c>
      <c r="AC564" s="39">
        <v>0.05</v>
      </c>
      <c r="AD564" s="38">
        <v>4251278</v>
      </c>
      <c r="AE564" s="38">
        <v>4451278</v>
      </c>
      <c r="AF564" s="38">
        <v>219740</v>
      </c>
      <c r="AG564" s="38">
        <v>219740</v>
      </c>
      <c r="AH564" s="38">
        <v>1926850</v>
      </c>
      <c r="AI564" s="38">
        <v>1971812</v>
      </c>
      <c r="AJ564" s="39">
        <v>4</v>
      </c>
      <c r="AK564" s="39">
        <v>4</v>
      </c>
    </row>
    <row r="565" spans="1:37" x14ac:dyDescent="0.3">
      <c r="A565" t="s">
        <v>1163</v>
      </c>
      <c r="B565" t="s">
        <v>1988</v>
      </c>
      <c r="C565" s="37" t="s">
        <v>1163</v>
      </c>
      <c r="D565" s="37" t="s">
        <v>1162</v>
      </c>
      <c r="E565" s="38">
        <v>62228698</v>
      </c>
      <c r="F565" s="38">
        <v>65103073</v>
      </c>
      <c r="G565" s="39">
        <v>4.62</v>
      </c>
      <c r="H565" s="38">
        <v>50737842</v>
      </c>
      <c r="I565" s="38">
        <v>52608247</v>
      </c>
      <c r="J565" s="38">
        <v>0</v>
      </c>
      <c r="K565" s="38">
        <v>0</v>
      </c>
      <c r="L565" s="38">
        <v>0</v>
      </c>
      <c r="M565" s="38">
        <v>0</v>
      </c>
      <c r="N565" s="38">
        <v>0</v>
      </c>
      <c r="O565" s="38">
        <v>0</v>
      </c>
      <c r="P565" s="38">
        <v>50737842</v>
      </c>
      <c r="Q565" s="38">
        <v>52608247</v>
      </c>
      <c r="R565" s="39">
        <v>3.69</v>
      </c>
      <c r="S565" s="38">
        <v>3176273</v>
      </c>
      <c r="T565" s="38">
        <v>3637271</v>
      </c>
      <c r="U565" s="38">
        <v>47561569</v>
      </c>
      <c r="V565" s="38">
        <v>48970976</v>
      </c>
      <c r="W565" s="38">
        <v>47561569</v>
      </c>
      <c r="X565" s="38">
        <v>48970976</v>
      </c>
      <c r="Y565" s="38">
        <v>0</v>
      </c>
      <c r="Z565" s="38">
        <v>0</v>
      </c>
      <c r="AA565" s="38">
        <v>1587</v>
      </c>
      <c r="AB565" s="38">
        <v>1611</v>
      </c>
      <c r="AC565" s="39">
        <v>1.51</v>
      </c>
      <c r="AD565" s="38">
        <v>21978146</v>
      </c>
      <c r="AE565" s="38">
        <v>23378146</v>
      </c>
      <c r="AF565" s="38">
        <v>410000</v>
      </c>
      <c r="AG565" s="38">
        <v>200000</v>
      </c>
      <c r="AH565" s="38">
        <v>2489148</v>
      </c>
      <c r="AI565" s="38">
        <v>2604123</v>
      </c>
      <c r="AJ565" s="39">
        <v>4</v>
      </c>
      <c r="AK565" s="39">
        <v>4</v>
      </c>
    </row>
    <row r="566" spans="1:37" x14ac:dyDescent="0.3">
      <c r="A566" t="s">
        <v>1065</v>
      </c>
      <c r="B566" t="s">
        <v>1989</v>
      </c>
      <c r="C566" s="37" t="s">
        <v>1065</v>
      </c>
      <c r="D566" s="37" t="s">
        <v>1064</v>
      </c>
      <c r="E566" s="38">
        <v>12326036</v>
      </c>
      <c r="F566" s="38">
        <v>12818345</v>
      </c>
      <c r="G566" s="39">
        <v>3.99</v>
      </c>
      <c r="H566" s="38">
        <v>10630159</v>
      </c>
      <c r="I566" s="38">
        <v>11003419</v>
      </c>
      <c r="J566" s="38">
        <v>0</v>
      </c>
      <c r="K566" s="38">
        <v>0</v>
      </c>
      <c r="L566" s="38">
        <v>0</v>
      </c>
      <c r="M566" s="38">
        <v>0</v>
      </c>
      <c r="N566" s="38">
        <v>0</v>
      </c>
      <c r="O566" s="38">
        <v>0</v>
      </c>
      <c r="P566" s="38">
        <v>10630159</v>
      </c>
      <c r="Q566" s="38">
        <v>11003419</v>
      </c>
      <c r="R566" s="39">
        <v>3.5100000000000002</v>
      </c>
      <c r="S566" s="38">
        <v>416659</v>
      </c>
      <c r="T566" s="38">
        <v>395659</v>
      </c>
      <c r="U566" s="38">
        <v>9679170</v>
      </c>
      <c r="V566" s="38">
        <v>10607760</v>
      </c>
      <c r="W566" s="38">
        <v>10213500</v>
      </c>
      <c r="X566" s="38">
        <v>10607760</v>
      </c>
      <c r="Y566" s="38">
        <v>-534330</v>
      </c>
      <c r="Z566" s="38">
        <v>0</v>
      </c>
      <c r="AA566" s="38">
        <v>181</v>
      </c>
      <c r="AB566" s="38">
        <v>184</v>
      </c>
      <c r="AC566" s="39">
        <v>1.6600000000000001</v>
      </c>
      <c r="AD566" s="38">
        <v>987598</v>
      </c>
      <c r="AE566" s="38">
        <v>987598</v>
      </c>
      <c r="AF566" s="38">
        <v>400000</v>
      </c>
      <c r="AG566" s="38">
        <v>400000</v>
      </c>
      <c r="AH566" s="38">
        <v>512733</v>
      </c>
      <c r="AI566" s="38">
        <v>512733</v>
      </c>
      <c r="AJ566" s="39">
        <v>4.16</v>
      </c>
      <c r="AK566" s="39">
        <v>4</v>
      </c>
    </row>
    <row r="567" spans="1:37" x14ac:dyDescent="0.3">
      <c r="A567" t="s">
        <v>1091</v>
      </c>
      <c r="B567" t="s">
        <v>1990</v>
      </c>
      <c r="C567" s="37" t="s">
        <v>1091</v>
      </c>
      <c r="D567" s="37" t="s">
        <v>1090</v>
      </c>
      <c r="E567" s="38">
        <v>92624590</v>
      </c>
      <c r="F567" s="38">
        <v>92472268</v>
      </c>
      <c r="G567" s="39">
        <v>-0.16</v>
      </c>
      <c r="H567" s="38">
        <v>49832415</v>
      </c>
      <c r="I567" s="38">
        <v>50968930</v>
      </c>
      <c r="J567" s="38">
        <v>0</v>
      </c>
      <c r="K567" s="38">
        <v>0</v>
      </c>
      <c r="L567" s="38">
        <v>0</v>
      </c>
      <c r="M567" s="38">
        <v>0</v>
      </c>
      <c r="N567" s="38">
        <v>0</v>
      </c>
      <c r="O567" s="38">
        <v>0</v>
      </c>
      <c r="P567" s="38">
        <v>49832415</v>
      </c>
      <c r="Q567" s="38">
        <v>50968930</v>
      </c>
      <c r="R567" s="39">
        <v>2.2800000000000002</v>
      </c>
      <c r="S567" s="38">
        <v>357729</v>
      </c>
      <c r="T567" s="38">
        <v>397831</v>
      </c>
      <c r="U567" s="38">
        <v>49474686</v>
      </c>
      <c r="V567" s="38">
        <v>50571099</v>
      </c>
      <c r="W567" s="38">
        <v>49474686</v>
      </c>
      <c r="X567" s="38">
        <v>50571099</v>
      </c>
      <c r="Y567" s="38">
        <v>0</v>
      </c>
      <c r="Z567" s="38">
        <v>0</v>
      </c>
      <c r="AA567" s="38">
        <v>3612</v>
      </c>
      <c r="AB567" s="38">
        <v>3605</v>
      </c>
      <c r="AC567" s="39">
        <v>-0.19</v>
      </c>
      <c r="AD567" s="38">
        <v>4905462</v>
      </c>
      <c r="AE567" s="38">
        <v>4255462</v>
      </c>
      <c r="AF567" s="38">
        <v>501648</v>
      </c>
      <c r="AG567" s="38">
        <v>501648</v>
      </c>
      <c r="AH567" s="38">
        <v>3704984</v>
      </c>
      <c r="AI567" s="38">
        <v>3698891</v>
      </c>
      <c r="AJ567" s="39">
        <v>4</v>
      </c>
      <c r="AK567" s="39">
        <v>4</v>
      </c>
    </row>
    <row r="568" spans="1:37" x14ac:dyDescent="0.3">
      <c r="A568" t="s">
        <v>1171</v>
      </c>
      <c r="B568" t="s">
        <v>1991</v>
      </c>
      <c r="C568" s="37" t="s">
        <v>1171</v>
      </c>
      <c r="D568" s="37" t="s">
        <v>1170</v>
      </c>
      <c r="E568" s="38">
        <v>18795860</v>
      </c>
      <c r="F568" s="38">
        <v>19095393</v>
      </c>
      <c r="G568" s="39">
        <v>1.59</v>
      </c>
      <c r="H568" s="38">
        <v>16822884</v>
      </c>
      <c r="I568" s="38">
        <v>17451407</v>
      </c>
      <c r="J568" s="38">
        <v>0</v>
      </c>
      <c r="K568" s="38">
        <v>0</v>
      </c>
      <c r="L568" s="38">
        <v>0</v>
      </c>
      <c r="M568" s="38">
        <v>0</v>
      </c>
      <c r="N568" s="38">
        <v>0</v>
      </c>
      <c r="O568" s="38">
        <v>0</v>
      </c>
      <c r="P568" s="38">
        <v>16822884</v>
      </c>
      <c r="Q568" s="38">
        <v>17451407</v>
      </c>
      <c r="R568" s="39">
        <v>3.74</v>
      </c>
      <c r="S568" s="38">
        <v>396701</v>
      </c>
      <c r="T568" s="38">
        <v>369810</v>
      </c>
      <c r="U568" s="38">
        <v>16822884</v>
      </c>
      <c r="V568" s="38">
        <v>17424218</v>
      </c>
      <c r="W568" s="38">
        <v>16426183</v>
      </c>
      <c r="X568" s="38">
        <v>17081597</v>
      </c>
      <c r="Y568" s="38">
        <v>396701</v>
      </c>
      <c r="Z568" s="38">
        <v>342621</v>
      </c>
      <c r="AA568" s="38">
        <v>537</v>
      </c>
      <c r="AB568" s="38">
        <v>553</v>
      </c>
      <c r="AC568" s="39">
        <v>2.98</v>
      </c>
      <c r="AD568" s="38">
        <v>1869018</v>
      </c>
      <c r="AE568" s="38">
        <v>1869018</v>
      </c>
      <c r="AF568" s="38">
        <v>895504</v>
      </c>
      <c r="AG568" s="38">
        <v>519875</v>
      </c>
      <c r="AH568" s="38">
        <v>733062</v>
      </c>
      <c r="AI568" s="38">
        <v>733062</v>
      </c>
      <c r="AJ568" s="39">
        <v>3.9</v>
      </c>
      <c r="AK568" s="39">
        <v>3.84</v>
      </c>
    </row>
    <row r="569" spans="1:37" x14ac:dyDescent="0.3">
      <c r="A569" t="s">
        <v>1089</v>
      </c>
      <c r="B569" t="s">
        <v>1992</v>
      </c>
      <c r="C569" s="37" t="s">
        <v>1089</v>
      </c>
      <c r="D569" s="37" t="s">
        <v>1088</v>
      </c>
      <c r="E569" s="38">
        <v>22826044</v>
      </c>
      <c r="F569" s="38">
        <v>23057502</v>
      </c>
      <c r="G569" s="39">
        <v>1.01</v>
      </c>
      <c r="H569" s="38">
        <v>20442486</v>
      </c>
      <c r="I569" s="38">
        <v>20582502</v>
      </c>
      <c r="J569" s="38">
        <v>0</v>
      </c>
      <c r="K569" s="38">
        <v>0</v>
      </c>
      <c r="L569" s="38">
        <v>0</v>
      </c>
      <c r="M569" s="38">
        <v>0</v>
      </c>
      <c r="N569" s="38">
        <v>0</v>
      </c>
      <c r="O569" s="38">
        <v>0</v>
      </c>
      <c r="P569" s="38">
        <v>20442486</v>
      </c>
      <c r="Q569" s="38">
        <v>20582502</v>
      </c>
      <c r="R569" s="39">
        <v>0.68</v>
      </c>
      <c r="S569" s="38">
        <v>511719</v>
      </c>
      <c r="T569" s="38">
        <v>512257</v>
      </c>
      <c r="U569" s="38">
        <v>19930767</v>
      </c>
      <c r="V569" s="38">
        <v>20070245</v>
      </c>
      <c r="W569" s="38">
        <v>19930767</v>
      </c>
      <c r="X569" s="38">
        <v>20070245</v>
      </c>
      <c r="Y569" s="38">
        <v>0</v>
      </c>
      <c r="Z569" s="38">
        <v>0</v>
      </c>
      <c r="AA569" s="38">
        <v>440</v>
      </c>
      <c r="AB569" s="38">
        <v>439</v>
      </c>
      <c r="AC569" s="39">
        <v>-0.23</v>
      </c>
      <c r="AD569" s="38">
        <v>26366</v>
      </c>
      <c r="AE569" s="38">
        <v>25000</v>
      </c>
      <c r="AF569" s="38">
        <v>725000</v>
      </c>
      <c r="AG569" s="38">
        <v>725000</v>
      </c>
      <c r="AH569" s="38">
        <v>573993</v>
      </c>
      <c r="AI569" s="38">
        <v>350000</v>
      </c>
      <c r="AJ569" s="39">
        <v>2.5100000000000002</v>
      </c>
      <c r="AK569" s="39">
        <v>1.52</v>
      </c>
    </row>
    <row r="570" spans="1:37" x14ac:dyDescent="0.3">
      <c r="A570" t="s">
        <v>1133</v>
      </c>
      <c r="B570" t="s">
        <v>1993</v>
      </c>
      <c r="C570" s="37" t="s">
        <v>1133</v>
      </c>
      <c r="D570" s="37" t="s">
        <v>1132</v>
      </c>
      <c r="E570" s="38">
        <v>5514318</v>
      </c>
      <c r="F570" s="38">
        <v>5619393</v>
      </c>
      <c r="G570" s="39">
        <v>1.9100000000000001</v>
      </c>
      <c r="H570" s="38">
        <v>4964480</v>
      </c>
      <c r="I570" s="38">
        <v>5044905</v>
      </c>
      <c r="J570" s="38">
        <v>0</v>
      </c>
      <c r="K570" s="38">
        <v>0</v>
      </c>
      <c r="L570" s="38">
        <v>0</v>
      </c>
      <c r="M570" s="38">
        <v>0</v>
      </c>
      <c r="N570" s="38">
        <v>0</v>
      </c>
      <c r="O570" s="38">
        <v>0</v>
      </c>
      <c r="P570" s="38">
        <v>4964480</v>
      </c>
      <c r="Q570" s="38">
        <v>5044905</v>
      </c>
      <c r="R570" s="39">
        <v>1.62</v>
      </c>
      <c r="S570" s="38">
        <v>0</v>
      </c>
      <c r="T570" s="38">
        <v>0</v>
      </c>
      <c r="U570" s="38">
        <v>5028672</v>
      </c>
      <c r="V570" s="38">
        <v>5077696</v>
      </c>
      <c r="W570" s="38">
        <v>4964480</v>
      </c>
      <c r="X570" s="38">
        <v>5044905</v>
      </c>
      <c r="Y570" s="38">
        <v>64192</v>
      </c>
      <c r="Z570" s="38">
        <v>32791</v>
      </c>
      <c r="AA570" s="38">
        <v>182</v>
      </c>
      <c r="AB570" s="38">
        <v>174</v>
      </c>
      <c r="AC570" s="39">
        <v>-4.4000000000000004</v>
      </c>
      <c r="AD570" s="38">
        <v>626186</v>
      </c>
      <c r="AE570" s="38">
        <v>626686</v>
      </c>
      <c r="AF570" s="38">
        <v>200000</v>
      </c>
      <c r="AG570" s="38">
        <v>200000</v>
      </c>
      <c r="AH570" s="38">
        <v>511748</v>
      </c>
      <c r="AI570" s="38">
        <v>584000</v>
      </c>
      <c r="AJ570" s="39">
        <v>9.2799999999999994</v>
      </c>
      <c r="AK570" s="39">
        <v>10.39</v>
      </c>
    </row>
    <row r="571" spans="1:37" x14ac:dyDescent="0.3">
      <c r="A571" t="s">
        <v>1097</v>
      </c>
      <c r="B571" t="s">
        <v>1994</v>
      </c>
      <c r="C571" s="37" t="s">
        <v>1097</v>
      </c>
      <c r="D571" s="37" t="s">
        <v>1096</v>
      </c>
      <c r="E571" s="38">
        <v>3737597</v>
      </c>
      <c r="F571" s="38">
        <v>3656049</v>
      </c>
      <c r="G571" s="39">
        <v>-2.1800000000000002</v>
      </c>
      <c r="H571" s="38">
        <v>3228221</v>
      </c>
      <c r="I571" s="38">
        <v>3183792</v>
      </c>
      <c r="J571" s="38">
        <v>50000</v>
      </c>
      <c r="K571" s="38">
        <v>51000</v>
      </c>
      <c r="L571" s="38">
        <v>0</v>
      </c>
      <c r="M571" s="38">
        <v>0</v>
      </c>
      <c r="N571" s="38">
        <v>0</v>
      </c>
      <c r="O571" s="38">
        <v>0</v>
      </c>
      <c r="P571" s="38">
        <v>3278221</v>
      </c>
      <c r="Q571" s="38">
        <v>3234792</v>
      </c>
      <c r="R571" s="39">
        <v>-1.32</v>
      </c>
      <c r="S571" s="38">
        <v>0</v>
      </c>
      <c r="T571" s="38">
        <v>0</v>
      </c>
      <c r="U571" s="38">
        <v>3228221</v>
      </c>
      <c r="V571" s="38">
        <v>3183792</v>
      </c>
      <c r="W571" s="38">
        <v>3228221</v>
      </c>
      <c r="X571" s="38">
        <v>3183792</v>
      </c>
      <c r="Y571" s="38">
        <v>0</v>
      </c>
      <c r="Z571" s="38">
        <v>0</v>
      </c>
      <c r="AA571" s="38">
        <v>69</v>
      </c>
      <c r="AB571" s="38">
        <v>71</v>
      </c>
      <c r="AC571" s="39">
        <v>2.9</v>
      </c>
      <c r="AD571" s="38">
        <v>0</v>
      </c>
      <c r="AE571" s="38">
        <v>0</v>
      </c>
      <c r="AF571" s="38">
        <v>0</v>
      </c>
      <c r="AG571" s="38">
        <v>0</v>
      </c>
      <c r="AH571" s="38">
        <v>0</v>
      </c>
      <c r="AI571" s="38">
        <v>0</v>
      </c>
      <c r="AJ571" s="39">
        <v>0</v>
      </c>
      <c r="AK571" s="39">
        <v>0</v>
      </c>
    </row>
    <row r="572" spans="1:37" x14ac:dyDescent="0.3">
      <c r="A572" t="s">
        <v>1165</v>
      </c>
      <c r="B572" t="s">
        <v>1995</v>
      </c>
      <c r="C572" s="37" t="s">
        <v>1165</v>
      </c>
      <c r="D572" s="37" t="s">
        <v>1164</v>
      </c>
      <c r="E572" s="38">
        <v>28813735</v>
      </c>
      <c r="F572" s="38">
        <v>29148995</v>
      </c>
      <c r="G572" s="39">
        <v>1.1599999999999999</v>
      </c>
      <c r="H572" s="38">
        <v>25016559</v>
      </c>
      <c r="I572" s="38">
        <v>25432694</v>
      </c>
      <c r="J572" s="38">
        <v>0</v>
      </c>
      <c r="K572" s="38">
        <v>0</v>
      </c>
      <c r="L572" s="38">
        <v>0</v>
      </c>
      <c r="M572" s="38">
        <v>0</v>
      </c>
      <c r="N572" s="38">
        <v>0</v>
      </c>
      <c r="O572" s="38">
        <v>0</v>
      </c>
      <c r="P572" s="38">
        <v>25016559</v>
      </c>
      <c r="Q572" s="38">
        <v>25432694</v>
      </c>
      <c r="R572" s="39">
        <v>1.6600000000000001</v>
      </c>
      <c r="S572" s="38">
        <v>1274782</v>
      </c>
      <c r="T572" s="38">
        <v>1179457</v>
      </c>
      <c r="U572" s="38">
        <v>23741777</v>
      </c>
      <c r="V572" s="38">
        <v>24253239</v>
      </c>
      <c r="W572" s="38">
        <v>23741777</v>
      </c>
      <c r="X572" s="38">
        <v>24253237</v>
      </c>
      <c r="Y572" s="38">
        <v>0</v>
      </c>
      <c r="Z572" s="38">
        <v>2</v>
      </c>
      <c r="AA572" s="38">
        <v>848</v>
      </c>
      <c r="AB572" s="38">
        <v>848</v>
      </c>
      <c r="AC572" s="39">
        <v>0</v>
      </c>
      <c r="AD572" s="38">
        <v>6198864</v>
      </c>
      <c r="AE572" s="38">
        <v>6398864</v>
      </c>
      <c r="AF572" s="38">
        <v>924572</v>
      </c>
      <c r="AG572" s="38">
        <v>780000</v>
      </c>
      <c r="AH572" s="38">
        <v>1150674</v>
      </c>
      <c r="AI572" s="38">
        <v>1165000</v>
      </c>
      <c r="AJ572" s="39">
        <v>3.99</v>
      </c>
      <c r="AK572" s="39">
        <v>4</v>
      </c>
    </row>
    <row r="573" spans="1:37" x14ac:dyDescent="0.3">
      <c r="A573" t="s">
        <v>1099</v>
      </c>
      <c r="B573" t="s">
        <v>1996</v>
      </c>
      <c r="C573" s="37" t="s">
        <v>1099</v>
      </c>
      <c r="D573" s="37" t="s">
        <v>1098</v>
      </c>
      <c r="E573" s="38">
        <v>16388165</v>
      </c>
      <c r="F573" s="38">
        <v>16940218</v>
      </c>
      <c r="G573" s="39">
        <v>3.37</v>
      </c>
      <c r="H573" s="38">
        <v>12386641</v>
      </c>
      <c r="I573" s="38">
        <v>12698498</v>
      </c>
      <c r="J573" s="38">
        <v>0</v>
      </c>
      <c r="K573" s="38">
        <v>0</v>
      </c>
      <c r="L573" s="38">
        <v>0</v>
      </c>
      <c r="M573" s="38">
        <v>0</v>
      </c>
      <c r="N573" s="38">
        <v>0</v>
      </c>
      <c r="O573" s="38">
        <v>0</v>
      </c>
      <c r="P573" s="38">
        <v>12386641</v>
      </c>
      <c r="Q573" s="38">
        <v>12698498</v>
      </c>
      <c r="R573" s="39">
        <v>2.52</v>
      </c>
      <c r="S573" s="38">
        <v>626074</v>
      </c>
      <c r="T573" s="38">
        <v>676922</v>
      </c>
      <c r="U573" s="38">
        <v>11760568</v>
      </c>
      <c r="V573" s="38">
        <v>12021577</v>
      </c>
      <c r="W573" s="38">
        <v>11760567</v>
      </c>
      <c r="X573" s="38">
        <v>12021576</v>
      </c>
      <c r="Y573" s="38">
        <v>1</v>
      </c>
      <c r="Z573" s="38">
        <v>1</v>
      </c>
      <c r="AA573" s="38">
        <v>659</v>
      </c>
      <c r="AB573" s="38">
        <v>641</v>
      </c>
      <c r="AC573" s="39">
        <v>-2.73</v>
      </c>
      <c r="AD573" s="38">
        <v>2365879</v>
      </c>
      <c r="AE573" s="38">
        <v>2000000</v>
      </c>
      <c r="AF573" s="38">
        <v>450000</v>
      </c>
      <c r="AG573" s="38">
        <v>450000</v>
      </c>
      <c r="AH573" s="38">
        <v>645364</v>
      </c>
      <c r="AI573" s="38">
        <v>677608</v>
      </c>
      <c r="AJ573" s="39">
        <v>3.94</v>
      </c>
      <c r="AK573" s="39">
        <v>4</v>
      </c>
    </row>
    <row r="574" spans="1:37" x14ac:dyDescent="0.3">
      <c r="A574" t="s">
        <v>1119</v>
      </c>
      <c r="B574" t="s">
        <v>1997</v>
      </c>
      <c r="C574" s="37" t="s">
        <v>1119</v>
      </c>
      <c r="D574" s="37" t="s">
        <v>1118</v>
      </c>
      <c r="E574" s="38">
        <v>40124885</v>
      </c>
      <c r="F574" s="38">
        <v>40284062</v>
      </c>
      <c r="G574" s="39">
        <v>0.4</v>
      </c>
      <c r="H574" s="38">
        <v>35348994</v>
      </c>
      <c r="I574" s="38">
        <v>35962562</v>
      </c>
      <c r="J574" s="38">
        <v>0</v>
      </c>
      <c r="K574" s="38">
        <v>0</v>
      </c>
      <c r="L574" s="38">
        <v>0</v>
      </c>
      <c r="M574" s="38">
        <v>0</v>
      </c>
      <c r="N574" s="38">
        <v>0</v>
      </c>
      <c r="O574" s="38">
        <v>0</v>
      </c>
      <c r="P574" s="38">
        <v>35348994</v>
      </c>
      <c r="Q574" s="38">
        <v>35962562</v>
      </c>
      <c r="R574" s="39">
        <v>1.74</v>
      </c>
      <c r="S574" s="38">
        <v>2736502</v>
      </c>
      <c r="T574" s="38">
        <v>2738334</v>
      </c>
      <c r="U574" s="38">
        <v>32675982</v>
      </c>
      <c r="V574" s="38">
        <v>33464520</v>
      </c>
      <c r="W574" s="38">
        <v>32612492</v>
      </c>
      <c r="X574" s="38">
        <v>33224228</v>
      </c>
      <c r="Y574" s="38">
        <v>63490</v>
      </c>
      <c r="Z574" s="38">
        <v>240292</v>
      </c>
      <c r="AA574" s="38">
        <v>1307</v>
      </c>
      <c r="AB574" s="38">
        <v>1252</v>
      </c>
      <c r="AC574" s="39">
        <v>-4.21</v>
      </c>
      <c r="AD574" s="38">
        <v>5701257</v>
      </c>
      <c r="AE574" s="38">
        <v>5040425</v>
      </c>
      <c r="AF574" s="38">
        <v>1450000</v>
      </c>
      <c r="AG574" s="38">
        <v>990000</v>
      </c>
      <c r="AH574" s="38">
        <v>1585890</v>
      </c>
      <c r="AI574" s="38">
        <v>1600000</v>
      </c>
      <c r="AJ574" s="39">
        <v>3.95</v>
      </c>
      <c r="AK574" s="39">
        <v>3.97</v>
      </c>
    </row>
    <row r="575" spans="1:37" x14ac:dyDescent="0.3">
      <c r="A575" t="s">
        <v>1186</v>
      </c>
      <c r="B575" t="s">
        <v>1998</v>
      </c>
      <c r="C575" s="37" t="s">
        <v>1186</v>
      </c>
      <c r="D575" s="37" t="s">
        <v>1185</v>
      </c>
      <c r="E575" s="38">
        <v>38772311</v>
      </c>
      <c r="F575" s="38">
        <v>40373273</v>
      </c>
      <c r="G575" s="39">
        <v>4.13</v>
      </c>
      <c r="H575" s="38">
        <v>18584981</v>
      </c>
      <c r="I575" s="38">
        <v>18863756</v>
      </c>
      <c r="J575" s="38">
        <v>0</v>
      </c>
      <c r="K575" s="38">
        <v>0</v>
      </c>
      <c r="L575" s="38">
        <v>0</v>
      </c>
      <c r="M575" s="38">
        <v>0</v>
      </c>
      <c r="N575" s="38">
        <v>0</v>
      </c>
      <c r="O575" s="38">
        <v>0</v>
      </c>
      <c r="P575" s="38">
        <v>18584981</v>
      </c>
      <c r="Q575" s="38">
        <v>18863756</v>
      </c>
      <c r="R575" s="39">
        <v>1.5</v>
      </c>
      <c r="S575" s="38">
        <v>0</v>
      </c>
      <c r="T575" s="38">
        <v>0</v>
      </c>
      <c r="U575" s="38">
        <v>18584981</v>
      </c>
      <c r="V575" s="38">
        <v>18863756</v>
      </c>
      <c r="W575" s="38">
        <v>18584981</v>
      </c>
      <c r="X575" s="38">
        <v>18863756</v>
      </c>
      <c r="Y575" s="38">
        <v>0</v>
      </c>
      <c r="Z575" s="38">
        <v>0</v>
      </c>
      <c r="AA575" s="38">
        <v>1347</v>
      </c>
      <c r="AB575" s="38">
        <v>1370</v>
      </c>
      <c r="AC575" s="39">
        <v>1.71</v>
      </c>
      <c r="AD575" s="38">
        <v>1069794</v>
      </c>
      <c r="AE575" s="38">
        <v>1076000</v>
      </c>
      <c r="AF575" s="38">
        <v>1363071</v>
      </c>
      <c r="AG575" s="38">
        <v>1306475</v>
      </c>
      <c r="AH575" s="38">
        <v>3537415</v>
      </c>
      <c r="AI575" s="38">
        <v>2530940</v>
      </c>
      <c r="AJ575" s="39">
        <v>9.120000000000001</v>
      </c>
      <c r="AK575" s="39">
        <v>6.2700000000000005</v>
      </c>
    </row>
    <row r="576" spans="1:37" x14ac:dyDescent="0.3">
      <c r="A576" t="s">
        <v>1184</v>
      </c>
      <c r="B576" t="s">
        <v>1999</v>
      </c>
      <c r="C576" s="37" t="s">
        <v>1184</v>
      </c>
      <c r="D576" s="37" t="s">
        <v>1183</v>
      </c>
      <c r="E576" s="38">
        <v>16259075</v>
      </c>
      <c r="F576" s="38">
        <v>16597985</v>
      </c>
      <c r="G576" s="39">
        <v>2.08</v>
      </c>
      <c r="H576" s="38">
        <v>9597310</v>
      </c>
      <c r="I576" s="38">
        <v>9873684</v>
      </c>
      <c r="J576" s="38">
        <v>0</v>
      </c>
      <c r="K576" s="38">
        <v>0</v>
      </c>
      <c r="L576" s="38">
        <v>0</v>
      </c>
      <c r="M576" s="38">
        <v>0</v>
      </c>
      <c r="N576" s="38">
        <v>0</v>
      </c>
      <c r="O576" s="38">
        <v>0</v>
      </c>
      <c r="P576" s="38">
        <v>9597310</v>
      </c>
      <c r="Q576" s="38">
        <v>9873684</v>
      </c>
      <c r="R576" s="39">
        <v>2.88</v>
      </c>
      <c r="S576" s="38">
        <v>761598</v>
      </c>
      <c r="T576" s="38">
        <v>840581</v>
      </c>
      <c r="U576" s="38">
        <v>8835712</v>
      </c>
      <c r="V576" s="38">
        <v>9033103</v>
      </c>
      <c r="W576" s="38">
        <v>8835712</v>
      </c>
      <c r="X576" s="38">
        <v>9033103</v>
      </c>
      <c r="Y576" s="38">
        <v>0</v>
      </c>
      <c r="Z576" s="38">
        <v>0</v>
      </c>
      <c r="AA576" s="38">
        <v>645</v>
      </c>
      <c r="AB576" s="38">
        <v>630</v>
      </c>
      <c r="AC576" s="39">
        <v>-2.33</v>
      </c>
      <c r="AD576" s="38">
        <v>40000</v>
      </c>
      <c r="AE576" s="38">
        <v>40000</v>
      </c>
      <c r="AF576" s="38">
        <v>535412</v>
      </c>
      <c r="AG576" s="38">
        <v>600000</v>
      </c>
      <c r="AH576" s="38">
        <v>400000</v>
      </c>
      <c r="AI576" s="38">
        <v>400000</v>
      </c>
      <c r="AJ576" s="39">
        <v>2.46</v>
      </c>
      <c r="AK576" s="39">
        <v>2.41</v>
      </c>
    </row>
    <row r="577" spans="1:37" x14ac:dyDescent="0.3">
      <c r="A577" t="s">
        <v>1188</v>
      </c>
      <c r="B577" t="s">
        <v>2000</v>
      </c>
      <c r="C577" s="37" t="s">
        <v>1188</v>
      </c>
      <c r="D577" s="37" t="s">
        <v>1187</v>
      </c>
      <c r="E577" s="38">
        <v>42202840</v>
      </c>
      <c r="F577" s="38">
        <v>42981805</v>
      </c>
      <c r="G577" s="39">
        <v>1.85</v>
      </c>
      <c r="H577" s="38">
        <v>19166828</v>
      </c>
      <c r="I577" s="38">
        <v>19166828</v>
      </c>
      <c r="J577" s="38">
        <v>0</v>
      </c>
      <c r="K577" s="38">
        <v>0</v>
      </c>
      <c r="L577" s="38">
        <v>0</v>
      </c>
      <c r="M577" s="38">
        <v>0</v>
      </c>
      <c r="N577" s="38">
        <v>0</v>
      </c>
      <c r="O577" s="38">
        <v>0</v>
      </c>
      <c r="P577" s="38">
        <v>19166828</v>
      </c>
      <c r="Q577" s="38">
        <v>19166828</v>
      </c>
      <c r="R577" s="39">
        <v>0</v>
      </c>
      <c r="S577" s="38">
        <v>0</v>
      </c>
      <c r="T577" s="38">
        <v>0</v>
      </c>
      <c r="U577" s="38">
        <v>19304090</v>
      </c>
      <c r="V577" s="38">
        <v>19482253</v>
      </c>
      <c r="W577" s="38">
        <v>19166828</v>
      </c>
      <c r="X577" s="38">
        <v>19166828</v>
      </c>
      <c r="Y577" s="38">
        <v>137262</v>
      </c>
      <c r="Z577" s="38">
        <v>315425</v>
      </c>
      <c r="AA577" s="38">
        <v>1708</v>
      </c>
      <c r="AB577" s="38">
        <v>1724</v>
      </c>
      <c r="AC577" s="39">
        <v>0.94000000000000006</v>
      </c>
      <c r="AD577" s="38">
        <v>7118965</v>
      </c>
      <c r="AE577" s="38">
        <v>7618965</v>
      </c>
      <c r="AF577" s="38">
        <v>730833</v>
      </c>
      <c r="AG577" s="38">
        <v>177746</v>
      </c>
      <c r="AH577" s="38">
        <v>1080546</v>
      </c>
      <c r="AI577" s="38">
        <v>1719272</v>
      </c>
      <c r="AJ577" s="39">
        <v>2.56</v>
      </c>
      <c r="AK577" s="39">
        <v>4</v>
      </c>
    </row>
    <row r="578" spans="1:37" x14ac:dyDescent="0.3">
      <c r="A578" t="s">
        <v>1198</v>
      </c>
      <c r="B578" t="s">
        <v>2001</v>
      </c>
      <c r="C578" s="37" t="s">
        <v>1198</v>
      </c>
      <c r="D578" s="37" t="s">
        <v>1197</v>
      </c>
      <c r="E578" s="38">
        <v>30950677</v>
      </c>
      <c r="F578" s="38">
        <v>31360777</v>
      </c>
      <c r="G578" s="39">
        <v>1.33</v>
      </c>
      <c r="H578" s="38">
        <v>20586819</v>
      </c>
      <c r="I578" s="38">
        <v>20394860</v>
      </c>
      <c r="J578" s="38">
        <v>0</v>
      </c>
      <c r="K578" s="38">
        <v>0</v>
      </c>
      <c r="L578" s="38">
        <v>0</v>
      </c>
      <c r="M578" s="38">
        <v>0</v>
      </c>
      <c r="N578" s="38">
        <v>0</v>
      </c>
      <c r="O578" s="38">
        <v>0</v>
      </c>
      <c r="P578" s="38">
        <v>20586819</v>
      </c>
      <c r="Q578" s="38">
        <v>20394860</v>
      </c>
      <c r="R578" s="39">
        <v>-0.93</v>
      </c>
      <c r="S578" s="38">
        <v>675090</v>
      </c>
      <c r="T578" s="38">
        <v>481848</v>
      </c>
      <c r="U578" s="38">
        <v>19911729</v>
      </c>
      <c r="V578" s="38">
        <v>19913012</v>
      </c>
      <c r="W578" s="38">
        <v>19911729</v>
      </c>
      <c r="X578" s="38">
        <v>19913012</v>
      </c>
      <c r="Y578" s="38">
        <v>0</v>
      </c>
      <c r="Z578" s="38">
        <v>0</v>
      </c>
      <c r="AA578" s="38">
        <v>1083</v>
      </c>
      <c r="AB578" s="38">
        <v>1050</v>
      </c>
      <c r="AC578" s="39">
        <v>-3.0500000000000003</v>
      </c>
      <c r="AD578" s="38">
        <v>11305756</v>
      </c>
      <c r="AE578" s="38">
        <v>10107921</v>
      </c>
      <c r="AF578" s="38">
        <v>1471252</v>
      </c>
      <c r="AG578" s="38">
        <v>1100000</v>
      </c>
      <c r="AH578" s="38">
        <v>1489464</v>
      </c>
      <c r="AI578" s="38">
        <v>1254415</v>
      </c>
      <c r="AJ578" s="39">
        <v>4.8100000000000005</v>
      </c>
      <c r="AK578" s="39">
        <v>4</v>
      </c>
    </row>
    <row r="579" spans="1:37" x14ac:dyDescent="0.3">
      <c r="A579" t="s">
        <v>1194</v>
      </c>
      <c r="B579" t="s">
        <v>2002</v>
      </c>
      <c r="C579" s="37" t="s">
        <v>1194</v>
      </c>
      <c r="D579" s="37" t="s">
        <v>1193</v>
      </c>
      <c r="E579" s="38">
        <v>8126409</v>
      </c>
      <c r="F579" s="38">
        <v>8286705</v>
      </c>
      <c r="G579" s="39">
        <v>1.97</v>
      </c>
      <c r="H579" s="38">
        <v>4819807</v>
      </c>
      <c r="I579" s="38">
        <v>4908961</v>
      </c>
      <c r="J579" s="38">
        <v>0</v>
      </c>
      <c r="K579" s="38">
        <v>0</v>
      </c>
      <c r="L579" s="38">
        <v>0</v>
      </c>
      <c r="M579" s="38">
        <v>0</v>
      </c>
      <c r="N579" s="38">
        <v>0</v>
      </c>
      <c r="O579" s="38">
        <v>0</v>
      </c>
      <c r="P579" s="38">
        <v>4819807</v>
      </c>
      <c r="Q579" s="38">
        <v>4908961</v>
      </c>
      <c r="R579" s="39">
        <v>1.85</v>
      </c>
      <c r="S579" s="38">
        <v>160481</v>
      </c>
      <c r="T579" s="38">
        <v>148755</v>
      </c>
      <c r="U579" s="38">
        <v>4659326</v>
      </c>
      <c r="V579" s="38">
        <v>4760206</v>
      </c>
      <c r="W579" s="38">
        <v>4659326</v>
      </c>
      <c r="X579" s="38">
        <v>4760206</v>
      </c>
      <c r="Y579" s="38">
        <v>0</v>
      </c>
      <c r="Z579" s="38">
        <v>0</v>
      </c>
      <c r="AA579" s="38">
        <v>280</v>
      </c>
      <c r="AB579" s="38">
        <v>285</v>
      </c>
      <c r="AC579" s="39">
        <v>1.79</v>
      </c>
      <c r="AD579" s="38">
        <v>889537</v>
      </c>
      <c r="AE579" s="38">
        <v>658143</v>
      </c>
      <c r="AF579" s="38">
        <v>345134</v>
      </c>
      <c r="AG579" s="38">
        <v>345134</v>
      </c>
      <c r="AH579" s="38">
        <v>620778</v>
      </c>
      <c r="AI579" s="38">
        <v>370778</v>
      </c>
      <c r="AJ579" s="39">
        <v>7.6400000000000006</v>
      </c>
      <c r="AK579" s="39">
        <v>4.47</v>
      </c>
    </row>
    <row r="580" spans="1:37" x14ac:dyDescent="0.3">
      <c r="A580" t="s">
        <v>1190</v>
      </c>
      <c r="B580" t="s">
        <v>2003</v>
      </c>
      <c r="C580" s="37" t="s">
        <v>1190</v>
      </c>
      <c r="D580" s="37" t="s">
        <v>1189</v>
      </c>
      <c r="E580" s="38">
        <v>15516854</v>
      </c>
      <c r="F580" s="38">
        <v>15824782</v>
      </c>
      <c r="G580" s="39">
        <v>1.98</v>
      </c>
      <c r="H580" s="38">
        <v>7923748</v>
      </c>
      <c r="I580" s="38">
        <v>8076701</v>
      </c>
      <c r="J580" s="38">
        <v>0</v>
      </c>
      <c r="K580" s="38">
        <v>0</v>
      </c>
      <c r="L580" s="38">
        <v>0</v>
      </c>
      <c r="M580" s="38">
        <v>0</v>
      </c>
      <c r="N580" s="38">
        <v>0</v>
      </c>
      <c r="O580" s="38">
        <v>0</v>
      </c>
      <c r="P580" s="38">
        <v>7923748</v>
      </c>
      <c r="Q580" s="38">
        <v>8076701</v>
      </c>
      <c r="R580" s="39">
        <v>1.93</v>
      </c>
      <c r="S580" s="38">
        <v>0</v>
      </c>
      <c r="T580" s="38">
        <v>0</v>
      </c>
      <c r="U580" s="38">
        <v>7923748</v>
      </c>
      <c r="V580" s="38">
        <v>8076701</v>
      </c>
      <c r="W580" s="38">
        <v>7923748</v>
      </c>
      <c r="X580" s="38">
        <v>8076701</v>
      </c>
      <c r="Y580" s="38">
        <v>0</v>
      </c>
      <c r="Z580" s="38">
        <v>0</v>
      </c>
      <c r="AA580" s="38">
        <v>480</v>
      </c>
      <c r="AB580" s="38">
        <v>505</v>
      </c>
      <c r="AC580" s="39">
        <v>5.21</v>
      </c>
      <c r="AD580" s="38">
        <v>4672725</v>
      </c>
      <c r="AE580" s="38">
        <v>4577979</v>
      </c>
      <c r="AF580" s="38">
        <v>1000000</v>
      </c>
      <c r="AG580" s="38">
        <v>900000</v>
      </c>
      <c r="AH580" s="38">
        <v>620667</v>
      </c>
      <c r="AI580" s="38">
        <v>632991</v>
      </c>
      <c r="AJ580" s="39">
        <v>4</v>
      </c>
      <c r="AK580" s="39">
        <v>4</v>
      </c>
    </row>
    <row r="581" spans="1:37" x14ac:dyDescent="0.3">
      <c r="A581" t="s">
        <v>1192</v>
      </c>
      <c r="B581" t="s">
        <v>2004</v>
      </c>
      <c r="C581" s="37" t="s">
        <v>1192</v>
      </c>
      <c r="D581" s="37" t="s">
        <v>1191</v>
      </c>
      <c r="E581" s="38">
        <v>83178573</v>
      </c>
      <c r="F581" s="38">
        <v>82589275</v>
      </c>
      <c r="G581" s="39">
        <v>-0.71</v>
      </c>
      <c r="H581" s="38">
        <v>44866909</v>
      </c>
      <c r="I581" s="38">
        <v>42584228</v>
      </c>
      <c r="J581" s="38">
        <v>0</v>
      </c>
      <c r="K581" s="38">
        <v>0</v>
      </c>
      <c r="L581" s="38">
        <v>0</v>
      </c>
      <c r="M581" s="38">
        <v>0</v>
      </c>
      <c r="N581" s="38">
        <v>0</v>
      </c>
      <c r="O581" s="38">
        <v>0</v>
      </c>
      <c r="P581" s="38">
        <v>44866909</v>
      </c>
      <c r="Q581" s="38">
        <v>42584228</v>
      </c>
      <c r="R581" s="39">
        <v>-5.09</v>
      </c>
      <c r="S581" s="38">
        <v>2252797</v>
      </c>
      <c r="T581" s="38">
        <v>3440267</v>
      </c>
      <c r="U581" s="38">
        <v>42614112</v>
      </c>
      <c r="V581" s="38">
        <v>39143961</v>
      </c>
      <c r="W581" s="38">
        <v>42614112</v>
      </c>
      <c r="X581" s="38">
        <v>39143961</v>
      </c>
      <c r="Y581" s="38">
        <v>0</v>
      </c>
      <c r="Z581" s="38">
        <v>0</v>
      </c>
      <c r="AA581" s="38">
        <v>2917</v>
      </c>
      <c r="AB581" s="38">
        <v>2920</v>
      </c>
      <c r="AC581" s="39">
        <v>0.1</v>
      </c>
      <c r="AD581" s="38">
        <v>6857228</v>
      </c>
      <c r="AE581" s="38">
        <v>14857228</v>
      </c>
      <c r="AF581" s="38">
        <v>5500000</v>
      </c>
      <c r="AG581" s="38">
        <v>5500000</v>
      </c>
      <c r="AH581" s="38">
        <v>17596023</v>
      </c>
      <c r="AI581" s="38">
        <v>3303571</v>
      </c>
      <c r="AJ581" s="39">
        <v>21.150000000000002</v>
      </c>
      <c r="AK581" s="39">
        <v>4</v>
      </c>
    </row>
    <row r="582" spans="1:37" x14ac:dyDescent="0.3">
      <c r="A582" t="s">
        <v>1196</v>
      </c>
      <c r="B582" t="s">
        <v>2005</v>
      </c>
      <c r="C582" s="37" t="s">
        <v>1196</v>
      </c>
      <c r="D582" s="37" t="s">
        <v>1195</v>
      </c>
      <c r="E582" s="38">
        <v>34939735</v>
      </c>
      <c r="F582" s="38">
        <v>36136227</v>
      </c>
      <c r="G582" s="39">
        <v>3.42</v>
      </c>
      <c r="H582" s="38">
        <v>17377178</v>
      </c>
      <c r="I582" s="38">
        <v>17533573</v>
      </c>
      <c r="J582" s="38">
        <v>0</v>
      </c>
      <c r="K582" s="38">
        <v>0</v>
      </c>
      <c r="L582" s="38">
        <v>0</v>
      </c>
      <c r="M582" s="38">
        <v>0</v>
      </c>
      <c r="N582" s="38">
        <v>0</v>
      </c>
      <c r="O582" s="38">
        <v>0</v>
      </c>
      <c r="P582" s="38">
        <v>17377178</v>
      </c>
      <c r="Q582" s="38">
        <v>17533573</v>
      </c>
      <c r="R582" s="39">
        <v>0.9</v>
      </c>
      <c r="S582" s="38">
        <v>1173930</v>
      </c>
      <c r="T582" s="38">
        <v>1034545</v>
      </c>
      <c r="U582" s="38">
        <v>16203248</v>
      </c>
      <c r="V582" s="38">
        <v>16548894</v>
      </c>
      <c r="W582" s="38">
        <v>16203248</v>
      </c>
      <c r="X582" s="38">
        <v>16499028</v>
      </c>
      <c r="Y582" s="38">
        <v>0</v>
      </c>
      <c r="Z582" s="38">
        <v>49866</v>
      </c>
      <c r="AA582" s="38">
        <v>1108</v>
      </c>
      <c r="AB582" s="38">
        <v>1108</v>
      </c>
      <c r="AC582" s="39">
        <v>0</v>
      </c>
      <c r="AD582" s="38">
        <v>8963785</v>
      </c>
      <c r="AE582" s="38">
        <v>8800000</v>
      </c>
      <c r="AF582" s="38">
        <v>2300000</v>
      </c>
      <c r="AG582" s="38">
        <v>2263389</v>
      </c>
      <c r="AH582" s="38">
        <v>1397589</v>
      </c>
      <c r="AI582" s="38">
        <v>1445449</v>
      </c>
      <c r="AJ582" s="39">
        <v>4</v>
      </c>
      <c r="AK582" s="39">
        <v>4</v>
      </c>
    </row>
    <row r="583" spans="1:37" x14ac:dyDescent="0.3">
      <c r="A583" t="s">
        <v>1211</v>
      </c>
      <c r="B583" t="s">
        <v>2006</v>
      </c>
      <c r="C583" s="37" t="s">
        <v>1211</v>
      </c>
      <c r="D583" s="37" t="s">
        <v>1210</v>
      </c>
      <c r="E583" s="38">
        <v>28626672</v>
      </c>
      <c r="F583" s="38">
        <v>29836389</v>
      </c>
      <c r="G583" s="39">
        <v>4.2300000000000004</v>
      </c>
      <c r="H583" s="38">
        <v>6329696</v>
      </c>
      <c r="I583" s="38">
        <v>6771509</v>
      </c>
      <c r="J583" s="38">
        <v>0</v>
      </c>
      <c r="K583" s="38">
        <v>0</v>
      </c>
      <c r="L583" s="38">
        <v>0</v>
      </c>
      <c r="M583" s="38">
        <v>0</v>
      </c>
      <c r="N583" s="38">
        <v>0</v>
      </c>
      <c r="O583" s="38">
        <v>0</v>
      </c>
      <c r="P583" s="38">
        <v>6329696</v>
      </c>
      <c r="Q583" s="38">
        <v>6771509</v>
      </c>
      <c r="R583" s="39">
        <v>6.98</v>
      </c>
      <c r="S583" s="38">
        <v>0</v>
      </c>
      <c r="T583" s="38">
        <v>581626</v>
      </c>
      <c r="U583" s="38">
        <v>6329696</v>
      </c>
      <c r="V583" s="38">
        <v>6589988</v>
      </c>
      <c r="W583" s="38">
        <v>6329696</v>
      </c>
      <c r="X583" s="38">
        <v>6189883</v>
      </c>
      <c r="Y583" s="38">
        <v>0</v>
      </c>
      <c r="Z583" s="38">
        <v>400105</v>
      </c>
      <c r="AA583" s="38">
        <v>1736</v>
      </c>
      <c r="AB583" s="38">
        <v>1713</v>
      </c>
      <c r="AC583" s="39">
        <v>-1.32</v>
      </c>
      <c r="AD583" s="38">
        <v>3127582</v>
      </c>
      <c r="AE583" s="38">
        <v>2767722</v>
      </c>
      <c r="AF583" s="38">
        <v>1862750</v>
      </c>
      <c r="AG583" s="38">
        <v>1862750</v>
      </c>
      <c r="AH583" s="38">
        <v>1139235</v>
      </c>
      <c r="AI583" s="38">
        <v>509235</v>
      </c>
      <c r="AJ583" s="39">
        <v>3.98</v>
      </c>
      <c r="AK583" s="39">
        <v>1.71</v>
      </c>
    </row>
    <row r="584" spans="1:37" x14ac:dyDescent="0.3">
      <c r="A584" t="s">
        <v>1201</v>
      </c>
      <c r="B584" t="s">
        <v>2007</v>
      </c>
      <c r="C584" s="37" t="s">
        <v>1201</v>
      </c>
      <c r="D584" s="37" t="s">
        <v>1200</v>
      </c>
      <c r="E584" s="38">
        <v>16692650</v>
      </c>
      <c r="F584" s="38">
        <v>16860650</v>
      </c>
      <c r="G584" s="39">
        <v>1.01</v>
      </c>
      <c r="H584" s="38">
        <v>5238111</v>
      </c>
      <c r="I584" s="38">
        <v>5307254</v>
      </c>
      <c r="J584" s="38">
        <v>0</v>
      </c>
      <c r="K584" s="38">
        <v>0</v>
      </c>
      <c r="L584" s="38">
        <v>0</v>
      </c>
      <c r="M584" s="38">
        <v>0</v>
      </c>
      <c r="N584" s="38">
        <v>0</v>
      </c>
      <c r="O584" s="38">
        <v>0</v>
      </c>
      <c r="P584" s="38">
        <v>5238111</v>
      </c>
      <c r="Q584" s="38">
        <v>5307254</v>
      </c>
      <c r="R584" s="39">
        <v>1.32</v>
      </c>
      <c r="S584" s="38">
        <v>0</v>
      </c>
      <c r="T584" s="38">
        <v>0</v>
      </c>
      <c r="U584" s="38">
        <v>5238111</v>
      </c>
      <c r="V584" s="38">
        <v>5333614</v>
      </c>
      <c r="W584" s="38">
        <v>5238111</v>
      </c>
      <c r="X584" s="38">
        <v>5307254</v>
      </c>
      <c r="Y584" s="38">
        <v>0</v>
      </c>
      <c r="Z584" s="38">
        <v>26360</v>
      </c>
      <c r="AA584" s="38">
        <v>770</v>
      </c>
      <c r="AB584" s="38">
        <v>770</v>
      </c>
      <c r="AC584" s="39">
        <v>0</v>
      </c>
      <c r="AD584" s="38">
        <v>3610798</v>
      </c>
      <c r="AE584" s="38">
        <v>2327800</v>
      </c>
      <c r="AF584" s="38">
        <v>300000</v>
      </c>
      <c r="AG584" s="38">
        <v>250000</v>
      </c>
      <c r="AH584" s="38">
        <v>1216862</v>
      </c>
      <c r="AI584" s="38">
        <v>674426</v>
      </c>
      <c r="AJ584" s="39">
        <v>7.29</v>
      </c>
      <c r="AK584" s="39">
        <v>4</v>
      </c>
    </row>
    <row r="585" spans="1:37" x14ac:dyDescent="0.3">
      <c r="A585" t="s">
        <v>1203</v>
      </c>
      <c r="B585" t="s">
        <v>2008</v>
      </c>
      <c r="C585" s="37" t="s">
        <v>1203</v>
      </c>
      <c r="D585" s="37" t="s">
        <v>1202</v>
      </c>
      <c r="E585" s="38">
        <v>24131097</v>
      </c>
      <c r="F585" s="38">
        <v>24712375</v>
      </c>
      <c r="G585" s="39">
        <v>2.41</v>
      </c>
      <c r="H585" s="38">
        <v>7455402</v>
      </c>
      <c r="I585" s="38">
        <v>7567055</v>
      </c>
      <c r="J585" s="38">
        <v>0</v>
      </c>
      <c r="K585" s="38">
        <v>0</v>
      </c>
      <c r="L585" s="38">
        <v>0</v>
      </c>
      <c r="M585" s="38">
        <v>0</v>
      </c>
      <c r="N585" s="38">
        <v>0</v>
      </c>
      <c r="O585" s="38">
        <v>0</v>
      </c>
      <c r="P585" s="38">
        <v>7455402</v>
      </c>
      <c r="Q585" s="38">
        <v>7567055</v>
      </c>
      <c r="R585" s="39">
        <v>1.5</v>
      </c>
      <c r="S585" s="38">
        <v>0</v>
      </c>
      <c r="T585" s="38">
        <v>0</v>
      </c>
      <c r="U585" s="38">
        <v>7458592</v>
      </c>
      <c r="V585" s="38">
        <v>7598359</v>
      </c>
      <c r="W585" s="38">
        <v>7455402</v>
      </c>
      <c r="X585" s="38">
        <v>7567055</v>
      </c>
      <c r="Y585" s="38">
        <v>3190</v>
      </c>
      <c r="Z585" s="38">
        <v>31304</v>
      </c>
      <c r="AA585" s="38">
        <v>1228</v>
      </c>
      <c r="AB585" s="38">
        <v>1228</v>
      </c>
      <c r="AC585" s="39">
        <v>0</v>
      </c>
      <c r="AD585" s="38">
        <v>4041354</v>
      </c>
      <c r="AE585" s="38">
        <v>3916741</v>
      </c>
      <c r="AF585" s="38">
        <v>900000</v>
      </c>
      <c r="AG585" s="38">
        <v>850000</v>
      </c>
      <c r="AH585" s="38">
        <v>934638</v>
      </c>
      <c r="AI585" s="38">
        <v>935842</v>
      </c>
      <c r="AJ585" s="39">
        <v>3.87</v>
      </c>
      <c r="AK585" s="39">
        <v>3.79</v>
      </c>
    </row>
    <row r="586" spans="1:37" x14ac:dyDescent="0.3">
      <c r="A586" t="s">
        <v>1205</v>
      </c>
      <c r="B586" t="s">
        <v>2009</v>
      </c>
      <c r="C586" s="37" t="s">
        <v>1205</v>
      </c>
      <c r="D586" s="37" t="s">
        <v>1204</v>
      </c>
      <c r="E586" s="38">
        <v>42391935</v>
      </c>
      <c r="F586" s="38">
        <v>43705160</v>
      </c>
      <c r="G586" s="39">
        <v>3.1</v>
      </c>
      <c r="H586" s="38">
        <v>15857542</v>
      </c>
      <c r="I586" s="38">
        <v>16446676</v>
      </c>
      <c r="J586" s="38">
        <v>0</v>
      </c>
      <c r="K586" s="38">
        <v>0</v>
      </c>
      <c r="L586" s="38">
        <v>0</v>
      </c>
      <c r="M586" s="38">
        <v>0</v>
      </c>
      <c r="N586" s="38">
        <v>0</v>
      </c>
      <c r="O586" s="38">
        <v>0</v>
      </c>
      <c r="P586" s="38">
        <v>15857542</v>
      </c>
      <c r="Q586" s="38">
        <v>16446676</v>
      </c>
      <c r="R586" s="39">
        <v>3.72</v>
      </c>
      <c r="S586" s="38">
        <v>0</v>
      </c>
      <c r="T586" s="38">
        <v>0</v>
      </c>
      <c r="U586" s="38">
        <v>15857542</v>
      </c>
      <c r="V586" s="38">
        <v>16701441</v>
      </c>
      <c r="W586" s="38">
        <v>15857542</v>
      </c>
      <c r="X586" s="38">
        <v>16446676</v>
      </c>
      <c r="Y586" s="38">
        <v>0</v>
      </c>
      <c r="Z586" s="38">
        <v>254765</v>
      </c>
      <c r="AA586" s="38">
        <v>2117</v>
      </c>
      <c r="AB586" s="38">
        <v>2117</v>
      </c>
      <c r="AC586" s="39">
        <v>0</v>
      </c>
      <c r="AD586" s="38">
        <v>4641377</v>
      </c>
      <c r="AE586" s="38">
        <v>4142395</v>
      </c>
      <c r="AF586" s="38">
        <v>2200000</v>
      </c>
      <c r="AG586" s="38">
        <v>2000000</v>
      </c>
      <c r="AH586" s="38">
        <v>976740</v>
      </c>
      <c r="AI586" s="38">
        <v>1304420</v>
      </c>
      <c r="AJ586" s="39">
        <v>2.3000000000000003</v>
      </c>
      <c r="AK586" s="39">
        <v>2.98</v>
      </c>
    </row>
    <row r="587" spans="1:37" x14ac:dyDescent="0.3">
      <c r="A587" t="s">
        <v>1207</v>
      </c>
      <c r="B587" t="s">
        <v>2010</v>
      </c>
      <c r="C587" s="37" t="s">
        <v>1207</v>
      </c>
      <c r="D587" s="37" t="s">
        <v>1206</v>
      </c>
      <c r="E587" s="38">
        <v>20522363</v>
      </c>
      <c r="F587" s="38">
        <v>21673439</v>
      </c>
      <c r="G587" s="39">
        <v>5.61</v>
      </c>
      <c r="H587" s="38">
        <v>6552246</v>
      </c>
      <c r="I587" s="38">
        <v>6552246</v>
      </c>
      <c r="J587" s="38">
        <v>0</v>
      </c>
      <c r="K587" s="38">
        <v>0</v>
      </c>
      <c r="L587" s="38">
        <v>0</v>
      </c>
      <c r="M587" s="38">
        <v>0</v>
      </c>
      <c r="N587" s="38">
        <v>0</v>
      </c>
      <c r="O587" s="38">
        <v>0</v>
      </c>
      <c r="P587" s="38">
        <v>6552246</v>
      </c>
      <c r="Q587" s="38">
        <v>6552246</v>
      </c>
      <c r="R587" s="39">
        <v>0</v>
      </c>
      <c r="S587" s="38">
        <v>242563</v>
      </c>
      <c r="T587" s="38">
        <v>35518</v>
      </c>
      <c r="U587" s="38">
        <v>6309683</v>
      </c>
      <c r="V587" s="38">
        <v>6409658</v>
      </c>
      <c r="W587" s="38">
        <v>6309683</v>
      </c>
      <c r="X587" s="38">
        <v>6516728</v>
      </c>
      <c r="Y587" s="38">
        <v>0</v>
      </c>
      <c r="Z587" s="38">
        <v>-107070</v>
      </c>
      <c r="AA587" s="38">
        <v>854</v>
      </c>
      <c r="AB587" s="38">
        <v>829</v>
      </c>
      <c r="AC587" s="39">
        <v>-2.93</v>
      </c>
      <c r="AD587" s="38">
        <v>2769428</v>
      </c>
      <c r="AE587" s="38">
        <v>2590721</v>
      </c>
      <c r="AF587" s="38">
        <v>0</v>
      </c>
      <c r="AG587" s="38">
        <v>543034</v>
      </c>
      <c r="AH587" s="38">
        <v>777861</v>
      </c>
      <c r="AI587" s="38">
        <v>866937</v>
      </c>
      <c r="AJ587" s="39">
        <v>3.79</v>
      </c>
      <c r="AK587" s="39">
        <v>4</v>
      </c>
    </row>
    <row r="588" spans="1:37" x14ac:dyDescent="0.3">
      <c r="A588" t="s">
        <v>1209</v>
      </c>
      <c r="B588" t="s">
        <v>2011</v>
      </c>
      <c r="C588" s="37" t="s">
        <v>1209</v>
      </c>
      <c r="D588" s="37" t="s">
        <v>1208</v>
      </c>
      <c r="E588" s="38">
        <v>17306343</v>
      </c>
      <c r="F588" s="38">
        <v>17723856</v>
      </c>
      <c r="G588" s="39">
        <v>2.41</v>
      </c>
      <c r="H588" s="38">
        <v>3008128</v>
      </c>
      <c r="I588" s="38">
        <v>3910566</v>
      </c>
      <c r="J588" s="38">
        <v>0</v>
      </c>
      <c r="K588" s="38">
        <v>0</v>
      </c>
      <c r="L588" s="38">
        <v>0</v>
      </c>
      <c r="M588" s="38">
        <v>0</v>
      </c>
      <c r="N588" s="38">
        <v>0</v>
      </c>
      <c r="O588" s="38">
        <v>0</v>
      </c>
      <c r="P588" s="38">
        <v>3008128</v>
      </c>
      <c r="Q588" s="38">
        <v>3910566</v>
      </c>
      <c r="R588" s="39">
        <v>30</v>
      </c>
      <c r="S588" s="38">
        <v>106328</v>
      </c>
      <c r="T588" s="38">
        <v>0</v>
      </c>
      <c r="U588" s="38">
        <v>2919814</v>
      </c>
      <c r="V588" s="38">
        <v>2962983</v>
      </c>
      <c r="W588" s="38">
        <v>2901800</v>
      </c>
      <c r="X588" s="38">
        <v>3910566</v>
      </c>
      <c r="Y588" s="38">
        <v>18014</v>
      </c>
      <c r="Z588" s="38">
        <v>-947583</v>
      </c>
      <c r="AA588" s="38">
        <v>1034</v>
      </c>
      <c r="AB588" s="38">
        <v>1025</v>
      </c>
      <c r="AC588" s="39">
        <v>-0.87</v>
      </c>
      <c r="AD588" s="38">
        <v>1381538</v>
      </c>
      <c r="AE588" s="38">
        <v>870000</v>
      </c>
      <c r="AF588" s="38">
        <v>550000</v>
      </c>
      <c r="AG588" s="38">
        <v>250000</v>
      </c>
      <c r="AH588" s="38">
        <v>280405</v>
      </c>
      <c r="AI588" s="38">
        <v>280000</v>
      </c>
      <c r="AJ588" s="39">
        <v>1.62</v>
      </c>
      <c r="AK588" s="39">
        <v>1.58</v>
      </c>
    </row>
    <row r="589" spans="1:37" x14ac:dyDescent="0.3">
      <c r="A589" t="s">
        <v>1214</v>
      </c>
      <c r="B589" t="s">
        <v>2012</v>
      </c>
      <c r="C589" s="37" t="s">
        <v>1214</v>
      </c>
      <c r="D589" s="37" t="s">
        <v>1213</v>
      </c>
      <c r="E589" s="38">
        <v>37151740</v>
      </c>
      <c r="F589" s="38">
        <v>37979493</v>
      </c>
      <c r="G589" s="39">
        <v>2.23</v>
      </c>
      <c r="H589" s="38">
        <v>16770427</v>
      </c>
      <c r="I589" s="38">
        <v>17184495</v>
      </c>
      <c r="J589" s="38">
        <v>0</v>
      </c>
      <c r="K589" s="38">
        <v>0</v>
      </c>
      <c r="L589" s="38">
        <v>0</v>
      </c>
      <c r="M589" s="38">
        <v>0</v>
      </c>
      <c r="N589" s="38">
        <v>0</v>
      </c>
      <c r="O589" s="38">
        <v>0</v>
      </c>
      <c r="P589" s="38">
        <v>16770427</v>
      </c>
      <c r="Q589" s="38">
        <v>17184495</v>
      </c>
      <c r="R589" s="39">
        <v>2.4700000000000002</v>
      </c>
      <c r="S589" s="38">
        <v>0</v>
      </c>
      <c r="T589" s="38">
        <v>0</v>
      </c>
      <c r="U589" s="38">
        <v>16770427</v>
      </c>
      <c r="V589" s="38">
        <v>17184495</v>
      </c>
      <c r="W589" s="38">
        <v>16770427</v>
      </c>
      <c r="X589" s="38">
        <v>17184495</v>
      </c>
      <c r="Y589" s="38">
        <v>0</v>
      </c>
      <c r="Z589" s="38">
        <v>0</v>
      </c>
      <c r="AA589" s="38">
        <v>1673</v>
      </c>
      <c r="AB589" s="38">
        <v>1700</v>
      </c>
      <c r="AC589" s="39">
        <v>1.61</v>
      </c>
      <c r="AD589" s="38">
        <v>5906741</v>
      </c>
      <c r="AE589" s="38">
        <v>4983754</v>
      </c>
      <c r="AF589" s="38">
        <v>1610034</v>
      </c>
      <c r="AG589" s="38">
        <v>575000</v>
      </c>
      <c r="AH589" s="38">
        <v>2766385</v>
      </c>
      <c r="AI589" s="38">
        <v>1519180</v>
      </c>
      <c r="AJ589" s="39">
        <v>7.45</v>
      </c>
      <c r="AK589" s="39">
        <v>4</v>
      </c>
    </row>
    <row r="590" spans="1:37" x14ac:dyDescent="0.3">
      <c r="A590" t="s">
        <v>1216</v>
      </c>
      <c r="B590" t="s">
        <v>2013</v>
      </c>
      <c r="C590" s="37" t="s">
        <v>1216</v>
      </c>
      <c r="D590" s="37" t="s">
        <v>1215</v>
      </c>
      <c r="E590" s="38">
        <v>18818783</v>
      </c>
      <c r="F590" s="38">
        <v>19060954</v>
      </c>
      <c r="G590" s="39">
        <v>1.29</v>
      </c>
      <c r="H590" s="38">
        <v>6055238</v>
      </c>
      <c r="I590" s="38">
        <v>5999712</v>
      </c>
      <c r="J590" s="38">
        <v>0</v>
      </c>
      <c r="K590" s="38">
        <v>0</v>
      </c>
      <c r="L590" s="38">
        <v>0</v>
      </c>
      <c r="M590" s="38">
        <v>0</v>
      </c>
      <c r="N590" s="38">
        <v>81336</v>
      </c>
      <c r="O590" s="38">
        <v>0</v>
      </c>
      <c r="P590" s="38">
        <v>5973902</v>
      </c>
      <c r="Q590" s="38">
        <v>5999712</v>
      </c>
      <c r="R590" s="39">
        <v>0.43</v>
      </c>
      <c r="S590" s="38">
        <v>204751</v>
      </c>
      <c r="T590" s="38">
        <v>33892</v>
      </c>
      <c r="U590" s="38">
        <v>5921574</v>
      </c>
      <c r="V590" s="38">
        <v>6042674</v>
      </c>
      <c r="W590" s="38">
        <v>5850487</v>
      </c>
      <c r="X590" s="38">
        <v>5965820</v>
      </c>
      <c r="Y590" s="38">
        <v>71087</v>
      </c>
      <c r="Z590" s="38">
        <v>76854</v>
      </c>
      <c r="AA590" s="38">
        <v>859</v>
      </c>
      <c r="AB590" s="38">
        <v>825</v>
      </c>
      <c r="AC590" s="39">
        <v>-3.96</v>
      </c>
      <c r="AD590" s="38">
        <v>2976411</v>
      </c>
      <c r="AE590" s="38">
        <v>2983000</v>
      </c>
      <c r="AF590" s="38">
        <v>955000</v>
      </c>
      <c r="AG590" s="38">
        <v>750000</v>
      </c>
      <c r="AH590" s="38">
        <v>3011000</v>
      </c>
      <c r="AI590" s="38">
        <v>2287000</v>
      </c>
      <c r="AJ590" s="39">
        <v>16</v>
      </c>
      <c r="AK590" s="39">
        <v>12</v>
      </c>
    </row>
    <row r="591" spans="1:37" x14ac:dyDescent="0.3">
      <c r="A591" t="s">
        <v>1218</v>
      </c>
      <c r="B591" t="s">
        <v>2014</v>
      </c>
      <c r="C591" s="37" t="s">
        <v>1218</v>
      </c>
      <c r="D591" s="37" t="s">
        <v>1217</v>
      </c>
      <c r="E591" s="38">
        <v>113774956</v>
      </c>
      <c r="F591" s="38">
        <v>115014480</v>
      </c>
      <c r="G591" s="39">
        <v>1.0900000000000001</v>
      </c>
      <c r="H591" s="38">
        <v>79787373</v>
      </c>
      <c r="I591" s="38">
        <v>82176897</v>
      </c>
      <c r="J591" s="38">
        <v>0</v>
      </c>
      <c r="K591" s="38">
        <v>0</v>
      </c>
      <c r="L591" s="38">
        <v>0</v>
      </c>
      <c r="M591" s="38">
        <v>0</v>
      </c>
      <c r="N591" s="38">
        <v>0</v>
      </c>
      <c r="O591" s="38">
        <v>0</v>
      </c>
      <c r="P591" s="38">
        <v>79787373</v>
      </c>
      <c r="Q591" s="38">
        <v>82176897</v>
      </c>
      <c r="R591" s="39">
        <v>2.99</v>
      </c>
      <c r="S591" s="38">
        <v>4117934</v>
      </c>
      <c r="T591" s="38">
        <v>4678036</v>
      </c>
      <c r="U591" s="38">
        <v>75429491</v>
      </c>
      <c r="V591" s="38">
        <v>82282867</v>
      </c>
      <c r="W591" s="38">
        <v>75669439</v>
      </c>
      <c r="X591" s="38">
        <v>77498861</v>
      </c>
      <c r="Y591" s="38">
        <v>-239948</v>
      </c>
      <c r="Z591" s="38">
        <v>4784006</v>
      </c>
      <c r="AA591" s="38">
        <v>5324</v>
      </c>
      <c r="AB591" s="38">
        <v>5324</v>
      </c>
      <c r="AC591" s="39">
        <v>0</v>
      </c>
      <c r="AD591" s="38">
        <v>4241308</v>
      </c>
      <c r="AE591" s="38">
        <v>2264613</v>
      </c>
      <c r="AF591" s="38">
        <v>2000000</v>
      </c>
      <c r="AG591" s="38">
        <v>2000000</v>
      </c>
      <c r="AH591" s="38">
        <v>3267021</v>
      </c>
      <c r="AI591" s="38">
        <v>4600579</v>
      </c>
      <c r="AJ591" s="39">
        <v>2.87</v>
      </c>
      <c r="AK591" s="39">
        <v>4</v>
      </c>
    </row>
    <row r="592" spans="1:37" x14ac:dyDescent="0.3">
      <c r="A592" t="s">
        <v>1220</v>
      </c>
      <c r="B592" t="s">
        <v>2015</v>
      </c>
      <c r="C592" s="37" t="s">
        <v>1220</v>
      </c>
      <c r="D592" s="37" t="s">
        <v>1219</v>
      </c>
      <c r="E592" s="38">
        <v>27820000</v>
      </c>
      <c r="F592" s="38">
        <v>28370000</v>
      </c>
      <c r="G592" s="39">
        <v>1.98</v>
      </c>
      <c r="H592" s="38">
        <v>16433255</v>
      </c>
      <c r="I592" s="38">
        <v>17048653</v>
      </c>
      <c r="J592" s="38">
        <v>0</v>
      </c>
      <c r="K592" s="38">
        <v>0</v>
      </c>
      <c r="L592" s="38">
        <v>0</v>
      </c>
      <c r="M592" s="38">
        <v>0</v>
      </c>
      <c r="N592" s="38">
        <v>0</v>
      </c>
      <c r="O592" s="38">
        <v>0</v>
      </c>
      <c r="P592" s="38">
        <v>16433255</v>
      </c>
      <c r="Q592" s="38">
        <v>17048653</v>
      </c>
      <c r="R592" s="39">
        <v>3.74</v>
      </c>
      <c r="S592" s="38">
        <v>901414</v>
      </c>
      <c r="T592" s="38">
        <v>1139851</v>
      </c>
      <c r="U592" s="38">
        <v>15531841</v>
      </c>
      <c r="V592" s="38">
        <v>15908802</v>
      </c>
      <c r="W592" s="38">
        <v>15531841</v>
      </c>
      <c r="X592" s="38">
        <v>15908802</v>
      </c>
      <c r="Y592" s="38">
        <v>0</v>
      </c>
      <c r="Z592" s="38">
        <v>0</v>
      </c>
      <c r="AA592" s="38">
        <v>1182</v>
      </c>
      <c r="AB592" s="38">
        <v>1185</v>
      </c>
      <c r="AC592" s="39">
        <v>0.25</v>
      </c>
      <c r="AD592" s="38">
        <v>1780867</v>
      </c>
      <c r="AE592" s="38">
        <v>2780867</v>
      </c>
      <c r="AF592" s="38">
        <v>1512000</v>
      </c>
      <c r="AG592" s="38">
        <v>440000</v>
      </c>
      <c r="AH592" s="38">
        <v>1564556</v>
      </c>
      <c r="AI592" s="38">
        <v>1134800</v>
      </c>
      <c r="AJ592" s="39">
        <v>5.62</v>
      </c>
      <c r="AK592" s="39">
        <v>4</v>
      </c>
    </row>
    <row r="593" spans="1:37" x14ac:dyDescent="0.3">
      <c r="A593" t="s">
        <v>1222</v>
      </c>
      <c r="B593" t="s">
        <v>2016</v>
      </c>
      <c r="C593" s="37" t="s">
        <v>1222</v>
      </c>
      <c r="D593" s="37" t="s">
        <v>1221</v>
      </c>
      <c r="E593" s="38">
        <v>17812877</v>
      </c>
      <c r="F593" s="38">
        <v>18364369</v>
      </c>
      <c r="G593" s="39">
        <v>3.1</v>
      </c>
      <c r="H593" s="38">
        <v>5283171</v>
      </c>
      <c r="I593" s="38">
        <v>5403696</v>
      </c>
      <c r="J593" s="38">
        <v>0</v>
      </c>
      <c r="K593" s="38">
        <v>0</v>
      </c>
      <c r="L593" s="38">
        <v>0</v>
      </c>
      <c r="M593" s="38">
        <v>0</v>
      </c>
      <c r="N593" s="38">
        <v>0</v>
      </c>
      <c r="O593" s="38">
        <v>0</v>
      </c>
      <c r="P593" s="38">
        <v>5283171</v>
      </c>
      <c r="Q593" s="38">
        <v>5403696</v>
      </c>
      <c r="R593" s="39">
        <v>2.2800000000000002</v>
      </c>
      <c r="S593" s="38">
        <v>71394</v>
      </c>
      <c r="T593" s="38">
        <v>74202</v>
      </c>
      <c r="U593" s="38">
        <v>5211777</v>
      </c>
      <c r="V593" s="38">
        <v>5329494</v>
      </c>
      <c r="W593" s="38">
        <v>5211777</v>
      </c>
      <c r="X593" s="38">
        <v>5329494</v>
      </c>
      <c r="Y593" s="38">
        <v>0</v>
      </c>
      <c r="Z593" s="38">
        <v>0</v>
      </c>
      <c r="AA593" s="38">
        <v>785</v>
      </c>
      <c r="AB593" s="38">
        <v>800</v>
      </c>
      <c r="AC593" s="39">
        <v>1.9100000000000001</v>
      </c>
      <c r="AD593" s="38">
        <v>1577397</v>
      </c>
      <c r="AE593" s="38">
        <v>1609222</v>
      </c>
      <c r="AF593" s="38">
        <v>504336</v>
      </c>
      <c r="AG593" s="38">
        <v>465512</v>
      </c>
      <c r="AH593" s="38">
        <v>727576</v>
      </c>
      <c r="AI593" s="38">
        <v>734575</v>
      </c>
      <c r="AJ593" s="39">
        <v>4.08</v>
      </c>
      <c r="AK593" s="39">
        <v>4</v>
      </c>
    </row>
    <row r="594" spans="1:37" x14ac:dyDescent="0.3">
      <c r="A594" t="s">
        <v>1224</v>
      </c>
      <c r="B594" t="s">
        <v>2017</v>
      </c>
      <c r="C594" s="37" t="s">
        <v>1224</v>
      </c>
      <c r="D594" s="37" t="s">
        <v>1223</v>
      </c>
      <c r="E594" s="38">
        <v>24894931</v>
      </c>
      <c r="F594" s="38">
        <v>26016051</v>
      </c>
      <c r="G594" s="39">
        <v>4.5</v>
      </c>
      <c r="H594" s="38">
        <v>10276403</v>
      </c>
      <c r="I594" s="38">
        <v>10502405</v>
      </c>
      <c r="J594" s="38">
        <v>105114</v>
      </c>
      <c r="K594" s="38">
        <v>110370</v>
      </c>
      <c r="L594" s="38">
        <v>0</v>
      </c>
      <c r="M594" s="38">
        <v>0</v>
      </c>
      <c r="N594" s="38">
        <v>0</v>
      </c>
      <c r="O594" s="38">
        <v>0</v>
      </c>
      <c r="P594" s="38">
        <v>10381517</v>
      </c>
      <c r="Q594" s="38">
        <v>10612775</v>
      </c>
      <c r="R594" s="39">
        <v>2.23</v>
      </c>
      <c r="S594" s="38">
        <v>0</v>
      </c>
      <c r="T594" s="38">
        <v>0</v>
      </c>
      <c r="U594" s="38">
        <v>10276403</v>
      </c>
      <c r="V594" s="38">
        <v>10502405</v>
      </c>
      <c r="W594" s="38">
        <v>10276403</v>
      </c>
      <c r="X594" s="38">
        <v>10502405</v>
      </c>
      <c r="Y594" s="38">
        <v>0</v>
      </c>
      <c r="Z594" s="38">
        <v>0</v>
      </c>
      <c r="AA594" s="38">
        <v>1054</v>
      </c>
      <c r="AB594" s="38">
        <v>1059</v>
      </c>
      <c r="AC594" s="39">
        <v>0.47000000000000003</v>
      </c>
      <c r="AD594" s="38">
        <v>2786368</v>
      </c>
      <c r="AE594" s="38">
        <v>3444428</v>
      </c>
      <c r="AF594" s="38">
        <v>869615</v>
      </c>
      <c r="AG594" s="38">
        <v>869663</v>
      </c>
      <c r="AH594" s="38">
        <v>1442857</v>
      </c>
      <c r="AI594" s="38">
        <v>1537233</v>
      </c>
      <c r="AJ594" s="39">
        <v>5.8</v>
      </c>
      <c r="AK594" s="39">
        <v>5.91</v>
      </c>
    </row>
    <row r="595" spans="1:37" x14ac:dyDescent="0.3">
      <c r="A595" t="s">
        <v>1231</v>
      </c>
      <c r="B595" t="s">
        <v>2018</v>
      </c>
      <c r="C595" s="37" t="s">
        <v>1231</v>
      </c>
      <c r="D595" s="37" t="s">
        <v>1230</v>
      </c>
      <c r="E595" s="38">
        <v>150168875</v>
      </c>
      <c r="F595" s="38">
        <v>156479931</v>
      </c>
      <c r="G595" s="39">
        <v>4.2</v>
      </c>
      <c r="H595" s="38">
        <v>97180401</v>
      </c>
      <c r="I595" s="38">
        <v>98395156</v>
      </c>
      <c r="J595" s="38">
        <v>0</v>
      </c>
      <c r="K595" s="38">
        <v>0</v>
      </c>
      <c r="L595" s="38">
        <v>0</v>
      </c>
      <c r="M595" s="38">
        <v>0</v>
      </c>
      <c r="N595" s="38">
        <v>0</v>
      </c>
      <c r="O595" s="38">
        <v>0</v>
      </c>
      <c r="P595" s="38">
        <v>97180401</v>
      </c>
      <c r="Q595" s="38">
        <v>98395156</v>
      </c>
      <c r="R595" s="39">
        <v>1.25</v>
      </c>
      <c r="S595" s="38">
        <v>687705</v>
      </c>
      <c r="T595" s="38">
        <v>625000</v>
      </c>
      <c r="U595" s="38">
        <v>96492696</v>
      </c>
      <c r="V595" s="38">
        <v>99008797</v>
      </c>
      <c r="W595" s="38">
        <v>96492696</v>
      </c>
      <c r="X595" s="38">
        <v>97770156</v>
      </c>
      <c r="Y595" s="38">
        <v>0</v>
      </c>
      <c r="Z595" s="38">
        <v>1238641</v>
      </c>
      <c r="AA595" s="38">
        <v>6551</v>
      </c>
      <c r="AB595" s="38">
        <v>6442</v>
      </c>
      <c r="AC595" s="39">
        <v>-1.6600000000000001</v>
      </c>
      <c r="AD595" s="38">
        <v>13822202</v>
      </c>
      <c r="AE595" s="38">
        <v>15202000</v>
      </c>
      <c r="AF595" s="38">
        <v>1500000</v>
      </c>
      <c r="AG595" s="38">
        <v>1000000</v>
      </c>
      <c r="AH595" s="38">
        <v>6006754</v>
      </c>
      <c r="AI595" s="38">
        <v>6259197</v>
      </c>
      <c r="AJ595" s="39">
        <v>4</v>
      </c>
      <c r="AK595" s="39">
        <v>4</v>
      </c>
    </row>
    <row r="596" spans="1:37" x14ac:dyDescent="0.3">
      <c r="A596" t="s">
        <v>1229</v>
      </c>
      <c r="B596" t="s">
        <v>2019</v>
      </c>
      <c r="C596" s="37" t="s">
        <v>1229</v>
      </c>
      <c r="D596" s="37" t="s">
        <v>1228</v>
      </c>
      <c r="E596" s="38">
        <v>39961276</v>
      </c>
      <c r="F596" s="38">
        <v>40508280</v>
      </c>
      <c r="G596" s="39">
        <v>1.37</v>
      </c>
      <c r="H596" s="38">
        <v>25448316</v>
      </c>
      <c r="I596" s="38">
        <v>25899232</v>
      </c>
      <c r="J596" s="38">
        <v>0</v>
      </c>
      <c r="K596" s="38">
        <v>0</v>
      </c>
      <c r="L596" s="38">
        <v>0</v>
      </c>
      <c r="M596" s="38">
        <v>0</v>
      </c>
      <c r="N596" s="38">
        <v>0</v>
      </c>
      <c r="O596" s="38">
        <v>0</v>
      </c>
      <c r="P596" s="38">
        <v>25448316</v>
      </c>
      <c r="Q596" s="38">
        <v>25899232</v>
      </c>
      <c r="R596" s="39">
        <v>1.77</v>
      </c>
      <c r="S596" s="38">
        <v>1085944</v>
      </c>
      <c r="T596" s="38">
        <v>1084173</v>
      </c>
      <c r="U596" s="38">
        <v>24362372</v>
      </c>
      <c r="V596" s="38">
        <v>24815059</v>
      </c>
      <c r="W596" s="38">
        <v>24362372</v>
      </c>
      <c r="X596" s="38">
        <v>24815059</v>
      </c>
      <c r="Y596" s="38">
        <v>0</v>
      </c>
      <c r="Z596" s="38">
        <v>0</v>
      </c>
      <c r="AA596" s="38">
        <v>1959</v>
      </c>
      <c r="AB596" s="38">
        <v>1901</v>
      </c>
      <c r="AC596" s="39">
        <v>-2.96</v>
      </c>
      <c r="AD596" s="38">
        <v>0</v>
      </c>
      <c r="AE596" s="38">
        <v>0</v>
      </c>
      <c r="AF596" s="38">
        <v>900000</v>
      </c>
      <c r="AG596" s="38">
        <v>900000</v>
      </c>
      <c r="AH596" s="38">
        <v>952500</v>
      </c>
      <c r="AI596" s="38">
        <v>985000</v>
      </c>
      <c r="AJ596" s="39">
        <v>2.38</v>
      </c>
      <c r="AK596" s="39">
        <v>2.4300000000000002</v>
      </c>
    </row>
    <row r="597" spans="1:37" x14ac:dyDescent="0.3">
      <c r="A597" t="s">
        <v>1239</v>
      </c>
      <c r="B597" t="s">
        <v>2020</v>
      </c>
      <c r="C597" s="37" t="s">
        <v>1239</v>
      </c>
      <c r="D597" s="37" t="s">
        <v>1238</v>
      </c>
      <c r="E597" s="38">
        <v>59414960</v>
      </c>
      <c r="F597" s="38">
        <v>60700937</v>
      </c>
      <c r="G597" s="39">
        <v>2.16</v>
      </c>
      <c r="H597" s="38">
        <v>35013765</v>
      </c>
      <c r="I597" s="38">
        <v>35640511</v>
      </c>
      <c r="J597" s="38">
        <v>0</v>
      </c>
      <c r="K597" s="38">
        <v>0</v>
      </c>
      <c r="L597" s="38">
        <v>0</v>
      </c>
      <c r="M597" s="38">
        <v>0</v>
      </c>
      <c r="N597" s="38">
        <v>0</v>
      </c>
      <c r="O597" s="38">
        <v>0</v>
      </c>
      <c r="P597" s="38">
        <v>35013765</v>
      </c>
      <c r="Q597" s="38">
        <v>35640511</v>
      </c>
      <c r="R597" s="39">
        <v>1.79</v>
      </c>
      <c r="S597" s="38">
        <v>649230</v>
      </c>
      <c r="T597" s="38">
        <v>608780</v>
      </c>
      <c r="U597" s="38">
        <v>34379851</v>
      </c>
      <c r="V597" s="38">
        <v>35034070</v>
      </c>
      <c r="W597" s="38">
        <v>34364535</v>
      </c>
      <c r="X597" s="38">
        <v>35031731</v>
      </c>
      <c r="Y597" s="38">
        <v>15316</v>
      </c>
      <c r="Z597" s="38">
        <v>2339</v>
      </c>
      <c r="AA597" s="38">
        <v>2035</v>
      </c>
      <c r="AB597" s="38">
        <v>1998</v>
      </c>
      <c r="AC597" s="39">
        <v>-1.82</v>
      </c>
      <c r="AD597" s="38">
        <v>3590289</v>
      </c>
      <c r="AE597" s="38">
        <v>2955450</v>
      </c>
      <c r="AF597" s="38">
        <v>2017420</v>
      </c>
      <c r="AG597" s="38">
        <v>2017420</v>
      </c>
      <c r="AH597" s="38">
        <v>2376176</v>
      </c>
      <c r="AI597" s="38">
        <v>1925869</v>
      </c>
      <c r="AJ597" s="39">
        <v>4</v>
      </c>
      <c r="AK597" s="39">
        <v>3.17</v>
      </c>
    </row>
    <row r="598" spans="1:37" x14ac:dyDescent="0.3">
      <c r="A598" t="s">
        <v>1233</v>
      </c>
      <c r="B598" t="s">
        <v>2021</v>
      </c>
      <c r="C598" s="37" t="s">
        <v>1233</v>
      </c>
      <c r="D598" s="37" t="s">
        <v>1232</v>
      </c>
      <c r="E598" s="38">
        <v>51796302</v>
      </c>
      <c r="F598" s="38">
        <v>52172173</v>
      </c>
      <c r="G598" s="39">
        <v>0.73</v>
      </c>
      <c r="H598" s="38">
        <v>35786035</v>
      </c>
      <c r="I598" s="38">
        <v>35451375</v>
      </c>
      <c r="J598" s="38">
        <v>0</v>
      </c>
      <c r="K598" s="38">
        <v>0</v>
      </c>
      <c r="L598" s="38">
        <v>0</v>
      </c>
      <c r="M598" s="38">
        <v>0</v>
      </c>
      <c r="N598" s="38">
        <v>0</v>
      </c>
      <c r="O598" s="38">
        <v>0</v>
      </c>
      <c r="P598" s="38">
        <v>35786035</v>
      </c>
      <c r="Q598" s="38">
        <v>35451375</v>
      </c>
      <c r="R598" s="39">
        <v>-0.94000000000000006</v>
      </c>
      <c r="S598" s="38">
        <v>2784022</v>
      </c>
      <c r="T598" s="38">
        <v>2819860</v>
      </c>
      <c r="U598" s="38">
        <v>33002013</v>
      </c>
      <c r="V598" s="38">
        <v>33802358</v>
      </c>
      <c r="W598" s="38">
        <v>33002013</v>
      </c>
      <c r="X598" s="38">
        <v>32631515</v>
      </c>
      <c r="Y598" s="38">
        <v>0</v>
      </c>
      <c r="Z598" s="38">
        <v>1170843</v>
      </c>
      <c r="AA598" s="38">
        <v>2065</v>
      </c>
      <c r="AB598" s="38">
        <v>2040</v>
      </c>
      <c r="AC598" s="39">
        <v>-1.21</v>
      </c>
      <c r="AD598" s="38">
        <v>8511814</v>
      </c>
      <c r="AE598" s="38">
        <v>8511814</v>
      </c>
      <c r="AF598" s="38">
        <v>0</v>
      </c>
      <c r="AG598" s="38">
        <v>1070710</v>
      </c>
      <c r="AH598" s="38">
        <v>3360203</v>
      </c>
      <c r="AI598" s="38">
        <v>4300000</v>
      </c>
      <c r="AJ598" s="39">
        <v>6.49</v>
      </c>
      <c r="AK598" s="39">
        <v>8.24</v>
      </c>
    </row>
    <row r="599" spans="1:37" x14ac:dyDescent="0.3">
      <c r="A599" t="s">
        <v>1235</v>
      </c>
      <c r="B599" t="s">
        <v>2022</v>
      </c>
      <c r="C599" s="37" t="s">
        <v>1235</v>
      </c>
      <c r="D599" s="37" t="s">
        <v>1234</v>
      </c>
      <c r="E599" s="38">
        <v>53900000</v>
      </c>
      <c r="F599" s="38">
        <v>54625000</v>
      </c>
      <c r="G599" s="39">
        <v>1.35</v>
      </c>
      <c r="H599" s="38">
        <v>38022844</v>
      </c>
      <c r="I599" s="38">
        <v>39150000</v>
      </c>
      <c r="J599" s="38">
        <v>0</v>
      </c>
      <c r="K599" s="38">
        <v>0</v>
      </c>
      <c r="L599" s="38">
        <v>0</v>
      </c>
      <c r="M599" s="38">
        <v>0</v>
      </c>
      <c r="N599" s="38">
        <v>0</v>
      </c>
      <c r="O599" s="38">
        <v>0</v>
      </c>
      <c r="P599" s="38">
        <v>38022844</v>
      </c>
      <c r="Q599" s="38">
        <v>39150000</v>
      </c>
      <c r="R599" s="39">
        <v>2.96</v>
      </c>
      <c r="S599" s="38">
        <v>1528616</v>
      </c>
      <c r="T599" s="38">
        <v>1971275</v>
      </c>
      <c r="U599" s="38">
        <v>36494228</v>
      </c>
      <c r="V599" s="38">
        <v>37178769</v>
      </c>
      <c r="W599" s="38">
        <v>36494228</v>
      </c>
      <c r="X599" s="38">
        <v>37178725</v>
      </c>
      <c r="Y599" s="38">
        <v>0</v>
      </c>
      <c r="Z599" s="38">
        <v>44</v>
      </c>
      <c r="AA599" s="38">
        <v>2246</v>
      </c>
      <c r="AB599" s="38">
        <v>2261</v>
      </c>
      <c r="AC599" s="39">
        <v>0.67</v>
      </c>
      <c r="AD599" s="38">
        <v>900462</v>
      </c>
      <c r="AE599" s="38">
        <v>203700</v>
      </c>
      <c r="AF599" s="38">
        <v>1677156</v>
      </c>
      <c r="AG599" s="38">
        <v>1000000</v>
      </c>
      <c r="AH599" s="38">
        <v>251184</v>
      </c>
      <c r="AI599" s="38">
        <v>30000</v>
      </c>
      <c r="AJ599" s="39">
        <v>0.47000000000000003</v>
      </c>
      <c r="AK599" s="39">
        <v>0.05</v>
      </c>
    </row>
    <row r="600" spans="1:37" x14ac:dyDescent="0.3">
      <c r="A600" t="s">
        <v>1237</v>
      </c>
      <c r="B600" t="s">
        <v>2023</v>
      </c>
      <c r="C600" s="37" t="s">
        <v>1237</v>
      </c>
      <c r="D600" s="37" t="s">
        <v>1236</v>
      </c>
      <c r="E600" s="38">
        <v>51876125</v>
      </c>
      <c r="F600" s="38">
        <v>51656975</v>
      </c>
      <c r="G600" s="39">
        <v>-0.42</v>
      </c>
      <c r="H600" s="38">
        <v>40258961</v>
      </c>
      <c r="I600" s="38">
        <v>40607444</v>
      </c>
      <c r="J600" s="38">
        <v>0</v>
      </c>
      <c r="K600" s="38">
        <v>0</v>
      </c>
      <c r="L600" s="38">
        <v>0</v>
      </c>
      <c r="M600" s="38">
        <v>0</v>
      </c>
      <c r="N600" s="38">
        <v>0</v>
      </c>
      <c r="O600" s="38">
        <v>0</v>
      </c>
      <c r="P600" s="38">
        <v>40258961</v>
      </c>
      <c r="Q600" s="38">
        <v>40607444</v>
      </c>
      <c r="R600" s="39">
        <v>0.87</v>
      </c>
      <c r="S600" s="38">
        <v>183999</v>
      </c>
      <c r="T600" s="38">
        <v>141214</v>
      </c>
      <c r="U600" s="38">
        <v>41605853</v>
      </c>
      <c r="V600" s="38">
        <v>41461506</v>
      </c>
      <c r="W600" s="38">
        <v>40074962</v>
      </c>
      <c r="X600" s="38">
        <v>40466230</v>
      </c>
      <c r="Y600" s="38">
        <v>1530891</v>
      </c>
      <c r="Z600" s="38">
        <v>995276</v>
      </c>
      <c r="AA600" s="38">
        <v>1376</v>
      </c>
      <c r="AB600" s="38">
        <v>1362</v>
      </c>
      <c r="AC600" s="39">
        <v>-1.02</v>
      </c>
      <c r="AD600" s="38">
        <v>7301861</v>
      </c>
      <c r="AE600" s="38">
        <v>7112679</v>
      </c>
      <c r="AF600" s="38">
        <v>3583629</v>
      </c>
      <c r="AG600" s="38">
        <v>2500000</v>
      </c>
      <c r="AH600" s="38">
        <v>2075045</v>
      </c>
      <c r="AI600" s="38">
        <v>2066279</v>
      </c>
      <c r="AJ600" s="39">
        <v>4</v>
      </c>
      <c r="AK600" s="39">
        <v>4</v>
      </c>
    </row>
    <row r="601" spans="1:37" x14ac:dyDescent="0.3">
      <c r="A601" t="s">
        <v>1241</v>
      </c>
      <c r="B601" t="s">
        <v>2024</v>
      </c>
      <c r="C601" s="37" t="s">
        <v>1241</v>
      </c>
      <c r="D601" s="37" t="s">
        <v>1240</v>
      </c>
      <c r="E601" s="38">
        <v>57432984</v>
      </c>
      <c r="F601" s="38">
        <v>59306508</v>
      </c>
      <c r="G601" s="39">
        <v>3.2600000000000002</v>
      </c>
      <c r="H601" s="38">
        <v>36509983</v>
      </c>
      <c r="I601" s="38">
        <v>37148061</v>
      </c>
      <c r="J601" s="38">
        <v>0</v>
      </c>
      <c r="K601" s="38">
        <v>0</v>
      </c>
      <c r="L601" s="38">
        <v>0</v>
      </c>
      <c r="M601" s="38">
        <v>0</v>
      </c>
      <c r="N601" s="38">
        <v>0</v>
      </c>
      <c r="O601" s="38">
        <v>0</v>
      </c>
      <c r="P601" s="38">
        <v>36509983</v>
      </c>
      <c r="Q601" s="38">
        <v>37148061</v>
      </c>
      <c r="R601" s="39">
        <v>1.75</v>
      </c>
      <c r="S601" s="38">
        <v>707754</v>
      </c>
      <c r="T601" s="38">
        <v>710992</v>
      </c>
      <c r="U601" s="38">
        <v>36168018</v>
      </c>
      <c r="V601" s="38">
        <v>36437069</v>
      </c>
      <c r="W601" s="38">
        <v>35802229</v>
      </c>
      <c r="X601" s="38">
        <v>36437069</v>
      </c>
      <c r="Y601" s="38">
        <v>365789</v>
      </c>
      <c r="Z601" s="38">
        <v>0</v>
      </c>
      <c r="AA601" s="38">
        <v>2872</v>
      </c>
      <c r="AB601" s="38">
        <v>2856</v>
      </c>
      <c r="AC601" s="39">
        <v>-0.56000000000000005</v>
      </c>
      <c r="AD601" s="38">
        <v>2550970</v>
      </c>
      <c r="AE601" s="38">
        <v>2500000</v>
      </c>
      <c r="AF601" s="38">
        <v>450000</v>
      </c>
      <c r="AG601" s="38">
        <v>450000</v>
      </c>
      <c r="AH601" s="38">
        <v>2109056</v>
      </c>
      <c r="AI601" s="38">
        <v>2000000</v>
      </c>
      <c r="AJ601" s="39">
        <v>3.67</v>
      </c>
      <c r="AK601" s="39">
        <v>3.37</v>
      </c>
    </row>
    <row r="602" spans="1:37" x14ac:dyDescent="0.3">
      <c r="A602" t="s">
        <v>1243</v>
      </c>
      <c r="B602" t="s">
        <v>2025</v>
      </c>
      <c r="C602" s="37" t="s">
        <v>1243</v>
      </c>
      <c r="D602" s="37" t="s">
        <v>1242</v>
      </c>
      <c r="E602" s="38">
        <v>69205164</v>
      </c>
      <c r="F602" s="38">
        <v>70866252</v>
      </c>
      <c r="G602" s="39">
        <v>2.4</v>
      </c>
      <c r="H602" s="38">
        <v>39125164</v>
      </c>
      <c r="I602" s="38">
        <v>39921252</v>
      </c>
      <c r="J602" s="38">
        <v>0</v>
      </c>
      <c r="K602" s="38">
        <v>0</v>
      </c>
      <c r="L602" s="38">
        <v>0</v>
      </c>
      <c r="M602" s="38">
        <v>0</v>
      </c>
      <c r="N602" s="38">
        <v>0</v>
      </c>
      <c r="O602" s="38">
        <v>0</v>
      </c>
      <c r="P602" s="38">
        <v>39125164</v>
      </c>
      <c r="Q602" s="38">
        <v>39921252</v>
      </c>
      <c r="R602" s="39">
        <v>2.0300000000000002</v>
      </c>
      <c r="S602" s="38">
        <v>590802</v>
      </c>
      <c r="T602" s="38">
        <v>754208</v>
      </c>
      <c r="U602" s="38">
        <v>38534362</v>
      </c>
      <c r="V602" s="38">
        <v>39417044</v>
      </c>
      <c r="W602" s="38">
        <v>38534362</v>
      </c>
      <c r="X602" s="38">
        <v>39167044</v>
      </c>
      <c r="Y602" s="38">
        <v>0</v>
      </c>
      <c r="Z602" s="38">
        <v>250000</v>
      </c>
      <c r="AA602" s="38">
        <v>3200</v>
      </c>
      <c r="AB602" s="38">
        <v>3100</v>
      </c>
      <c r="AC602" s="39">
        <v>-3.12</v>
      </c>
      <c r="AD602" s="38">
        <v>9689986</v>
      </c>
      <c r="AE602" s="38">
        <v>10000000</v>
      </c>
      <c r="AF602" s="38">
        <v>2554935</v>
      </c>
      <c r="AG602" s="38">
        <v>2000000</v>
      </c>
      <c r="AH602" s="38">
        <v>2755218</v>
      </c>
      <c r="AI602" s="38">
        <v>2834650</v>
      </c>
      <c r="AJ602" s="39">
        <v>3.98</v>
      </c>
      <c r="AK602" s="39">
        <v>4</v>
      </c>
    </row>
    <row r="603" spans="1:37" x14ac:dyDescent="0.3">
      <c r="A603" t="s">
        <v>1227</v>
      </c>
      <c r="B603" t="s">
        <v>2026</v>
      </c>
      <c r="C603" s="37" t="s">
        <v>1227</v>
      </c>
      <c r="D603" s="37" t="s">
        <v>1226</v>
      </c>
      <c r="E603" s="38">
        <v>49098553</v>
      </c>
      <c r="F603" s="38">
        <v>48626951</v>
      </c>
      <c r="G603" s="39">
        <v>-0.96</v>
      </c>
      <c r="H603" s="38">
        <v>22596591</v>
      </c>
      <c r="I603" s="38">
        <v>23082461</v>
      </c>
      <c r="J603" s="38">
        <v>0</v>
      </c>
      <c r="K603" s="38">
        <v>0</v>
      </c>
      <c r="L603" s="38">
        <v>0</v>
      </c>
      <c r="M603" s="38">
        <v>0</v>
      </c>
      <c r="N603" s="38">
        <v>0</v>
      </c>
      <c r="O603" s="38">
        <v>0</v>
      </c>
      <c r="P603" s="38">
        <v>22596591</v>
      </c>
      <c r="Q603" s="38">
        <v>23082461</v>
      </c>
      <c r="R603" s="39">
        <v>2.15</v>
      </c>
      <c r="S603" s="38">
        <v>668819</v>
      </c>
      <c r="T603" s="38">
        <v>220096</v>
      </c>
      <c r="U603" s="38">
        <v>21349536</v>
      </c>
      <c r="V603" s="38">
        <v>22862365</v>
      </c>
      <c r="W603" s="38">
        <v>21927772</v>
      </c>
      <c r="X603" s="38">
        <v>22862365</v>
      </c>
      <c r="Y603" s="38">
        <v>-578236</v>
      </c>
      <c r="Z603" s="38">
        <v>0</v>
      </c>
      <c r="AA603" s="38">
        <v>1758</v>
      </c>
      <c r="AB603" s="38">
        <v>1758</v>
      </c>
      <c r="AC603" s="39">
        <v>0</v>
      </c>
      <c r="AD603" s="38">
        <v>2875706</v>
      </c>
      <c r="AE603" s="38">
        <v>1478278</v>
      </c>
      <c r="AF603" s="38">
        <v>6007167</v>
      </c>
      <c r="AG603" s="38">
        <v>4197428</v>
      </c>
      <c r="AH603" s="38">
        <v>1963942</v>
      </c>
      <c r="AI603" s="38">
        <v>1947478</v>
      </c>
      <c r="AJ603" s="39">
        <v>4</v>
      </c>
      <c r="AK603" s="39">
        <v>4</v>
      </c>
    </row>
    <row r="604" spans="1:37" x14ac:dyDescent="0.3">
      <c r="A604" t="s">
        <v>1246</v>
      </c>
      <c r="B604" t="s">
        <v>2027</v>
      </c>
      <c r="C604" s="37" t="s">
        <v>1246</v>
      </c>
      <c r="D604" s="37" t="s">
        <v>1245</v>
      </c>
      <c r="E604" s="38">
        <v>8665326</v>
      </c>
      <c r="F604" s="38">
        <v>8802149</v>
      </c>
      <c r="G604" s="39">
        <v>1.58</v>
      </c>
      <c r="H604" s="38">
        <v>7079409</v>
      </c>
      <c r="I604" s="38">
        <v>7227593</v>
      </c>
      <c r="J604" s="38">
        <v>0</v>
      </c>
      <c r="K604" s="38">
        <v>0</v>
      </c>
      <c r="L604" s="38">
        <v>0</v>
      </c>
      <c r="M604" s="38">
        <v>0</v>
      </c>
      <c r="N604" s="38">
        <v>0</v>
      </c>
      <c r="O604" s="38">
        <v>0</v>
      </c>
      <c r="P604" s="38">
        <v>7079409</v>
      </c>
      <c r="Q604" s="38">
        <v>7227593</v>
      </c>
      <c r="R604" s="39">
        <v>2.09</v>
      </c>
      <c r="S604" s="38">
        <v>221153</v>
      </c>
      <c r="T604" s="38">
        <v>235932</v>
      </c>
      <c r="U604" s="38">
        <v>6858256</v>
      </c>
      <c r="V604" s="38">
        <v>6991661</v>
      </c>
      <c r="W604" s="38">
        <v>6858256</v>
      </c>
      <c r="X604" s="38">
        <v>6991661</v>
      </c>
      <c r="Y604" s="38">
        <v>0</v>
      </c>
      <c r="Z604" s="38">
        <v>0</v>
      </c>
      <c r="AA604" s="38">
        <v>200</v>
      </c>
      <c r="AB604" s="38">
        <v>203</v>
      </c>
      <c r="AC604" s="39">
        <v>1.5</v>
      </c>
      <c r="AD604" s="38">
        <v>73962</v>
      </c>
      <c r="AE604" s="38">
        <v>450000</v>
      </c>
      <c r="AF604" s="38">
        <v>824913</v>
      </c>
      <c r="AG604" s="38">
        <v>875000</v>
      </c>
      <c r="AH604" s="38">
        <v>1662065</v>
      </c>
      <c r="AI604" s="38">
        <v>352000</v>
      </c>
      <c r="AJ604" s="39">
        <v>19.18</v>
      </c>
      <c r="AK604" s="39">
        <v>4</v>
      </c>
    </row>
    <row r="605" spans="1:37" x14ac:dyDescent="0.3">
      <c r="A605" t="s">
        <v>1258</v>
      </c>
      <c r="B605" t="s">
        <v>2028</v>
      </c>
      <c r="C605" s="37" t="s">
        <v>1258</v>
      </c>
      <c r="D605" s="37" t="s">
        <v>1257</v>
      </c>
      <c r="E605" s="38">
        <v>12550000</v>
      </c>
      <c r="F605" s="38">
        <v>12758293</v>
      </c>
      <c r="G605" s="39">
        <v>1.6600000000000001</v>
      </c>
      <c r="H605" s="38">
        <v>8740000</v>
      </c>
      <c r="I605" s="38">
        <v>8858293</v>
      </c>
      <c r="J605" s="38">
        <v>0</v>
      </c>
      <c r="K605" s="38">
        <v>0</v>
      </c>
      <c r="L605" s="38">
        <v>0</v>
      </c>
      <c r="M605" s="38">
        <v>0</v>
      </c>
      <c r="N605" s="38">
        <v>0</v>
      </c>
      <c r="O605" s="38">
        <v>0</v>
      </c>
      <c r="P605" s="38">
        <v>8740000</v>
      </c>
      <c r="Q605" s="38">
        <v>8858293</v>
      </c>
      <c r="R605" s="39">
        <v>1.35</v>
      </c>
      <c r="S605" s="38">
        <v>164012</v>
      </c>
      <c r="T605" s="38">
        <v>101631</v>
      </c>
      <c r="U605" s="38">
        <v>8430524</v>
      </c>
      <c r="V605" s="38">
        <v>8756662</v>
      </c>
      <c r="W605" s="38">
        <v>8575988</v>
      </c>
      <c r="X605" s="38">
        <v>8756662</v>
      </c>
      <c r="Y605" s="38">
        <v>-145464</v>
      </c>
      <c r="Z605" s="38">
        <v>0</v>
      </c>
      <c r="AA605" s="38">
        <v>540</v>
      </c>
      <c r="AB605" s="38">
        <v>545</v>
      </c>
      <c r="AC605" s="39">
        <v>0.93</v>
      </c>
      <c r="AD605" s="38">
        <v>2834058</v>
      </c>
      <c r="AE605" s="38">
        <v>2234058</v>
      </c>
      <c r="AF605" s="38">
        <v>623613</v>
      </c>
      <c r="AG605" s="38">
        <v>300000</v>
      </c>
      <c r="AH605" s="38">
        <v>1376639</v>
      </c>
      <c r="AI605" s="38">
        <v>1076639</v>
      </c>
      <c r="AJ605" s="39">
        <v>10.97</v>
      </c>
      <c r="AK605" s="39">
        <v>8.44</v>
      </c>
    </row>
    <row r="606" spans="1:37" x14ac:dyDescent="0.3">
      <c r="A606" t="s">
        <v>1248</v>
      </c>
      <c r="B606" t="s">
        <v>2029</v>
      </c>
      <c r="C606" s="37" t="s">
        <v>1248</v>
      </c>
      <c r="D606" s="37" t="s">
        <v>1247</v>
      </c>
      <c r="E606" s="38">
        <v>38169692</v>
      </c>
      <c r="F606" s="38">
        <v>39718000</v>
      </c>
      <c r="G606" s="39">
        <v>4.0600000000000005</v>
      </c>
      <c r="H606" s="38">
        <v>19675916</v>
      </c>
      <c r="I606" s="38">
        <v>19961153</v>
      </c>
      <c r="J606" s="38">
        <v>0</v>
      </c>
      <c r="K606" s="38">
        <v>0</v>
      </c>
      <c r="L606" s="38">
        <v>0</v>
      </c>
      <c r="M606" s="38">
        <v>0</v>
      </c>
      <c r="N606" s="38">
        <v>0</v>
      </c>
      <c r="O606" s="38">
        <v>0</v>
      </c>
      <c r="P606" s="38">
        <v>19675916</v>
      </c>
      <c r="Q606" s="38">
        <v>19961153</v>
      </c>
      <c r="R606" s="39">
        <v>1.45</v>
      </c>
      <c r="S606" s="38">
        <v>352400</v>
      </c>
      <c r="T606" s="38">
        <v>832428</v>
      </c>
      <c r="U606" s="38">
        <v>19675916</v>
      </c>
      <c r="V606" s="38">
        <v>20436700</v>
      </c>
      <c r="W606" s="38">
        <v>19323516</v>
      </c>
      <c r="X606" s="38">
        <v>19128725</v>
      </c>
      <c r="Y606" s="38">
        <v>352400</v>
      </c>
      <c r="Z606" s="38">
        <v>1307975</v>
      </c>
      <c r="AA606" s="38">
        <v>2000</v>
      </c>
      <c r="AB606" s="38">
        <v>1980</v>
      </c>
      <c r="AC606" s="39">
        <v>-1</v>
      </c>
      <c r="AD606" s="38">
        <v>5600172</v>
      </c>
      <c r="AE606" s="38">
        <v>2406988</v>
      </c>
      <c r="AF606" s="38">
        <v>757349</v>
      </c>
      <c r="AG606" s="38">
        <v>0</v>
      </c>
      <c r="AH606" s="38">
        <v>3802288</v>
      </c>
      <c r="AI606" s="38">
        <v>2393918</v>
      </c>
      <c r="AJ606" s="39">
        <v>9.9600000000000009</v>
      </c>
      <c r="AK606" s="39">
        <v>6.03</v>
      </c>
    </row>
    <row r="607" spans="1:37" x14ac:dyDescent="0.3">
      <c r="A607" t="s">
        <v>1254</v>
      </c>
      <c r="B607" t="s">
        <v>2030</v>
      </c>
      <c r="C607" s="37" t="s">
        <v>1254</v>
      </c>
      <c r="D607" s="37" t="s">
        <v>1253</v>
      </c>
      <c r="E607" s="38">
        <v>10268173</v>
      </c>
      <c r="F607" s="38">
        <v>10325762</v>
      </c>
      <c r="G607" s="39">
        <v>0.56000000000000005</v>
      </c>
      <c r="H607" s="38">
        <v>5505259</v>
      </c>
      <c r="I607" s="38">
        <v>5560587</v>
      </c>
      <c r="J607" s="38">
        <v>0</v>
      </c>
      <c r="K607" s="38">
        <v>0</v>
      </c>
      <c r="L607" s="38">
        <v>0</v>
      </c>
      <c r="M607" s="38">
        <v>0</v>
      </c>
      <c r="N607" s="38">
        <v>0</v>
      </c>
      <c r="O607" s="38">
        <v>0</v>
      </c>
      <c r="P607" s="38">
        <v>5505259</v>
      </c>
      <c r="Q607" s="38">
        <v>5560587</v>
      </c>
      <c r="R607" s="39">
        <v>1.01</v>
      </c>
      <c r="S607" s="38">
        <v>304506</v>
      </c>
      <c r="T607" s="38">
        <v>275582</v>
      </c>
      <c r="U607" s="38">
        <v>5202948</v>
      </c>
      <c r="V607" s="38">
        <v>5285005</v>
      </c>
      <c r="W607" s="38">
        <v>5200753</v>
      </c>
      <c r="X607" s="38">
        <v>5285005</v>
      </c>
      <c r="Y607" s="38">
        <v>2195</v>
      </c>
      <c r="Z607" s="38">
        <v>0</v>
      </c>
      <c r="AA607" s="38">
        <v>359</v>
      </c>
      <c r="AB607" s="38">
        <v>360</v>
      </c>
      <c r="AC607" s="39">
        <v>0.28000000000000003</v>
      </c>
      <c r="AD607" s="38">
        <v>523255</v>
      </c>
      <c r="AE607" s="38">
        <v>523500</v>
      </c>
      <c r="AF607" s="38">
        <v>1017006</v>
      </c>
      <c r="AG607" s="38">
        <v>965000</v>
      </c>
      <c r="AH607" s="38">
        <v>360000</v>
      </c>
      <c r="AI607" s="38">
        <v>400000</v>
      </c>
      <c r="AJ607" s="39">
        <v>3.5100000000000002</v>
      </c>
      <c r="AK607" s="39">
        <v>3.87</v>
      </c>
    </row>
    <row r="608" spans="1:37" x14ac:dyDescent="0.3">
      <c r="A608" t="s">
        <v>1256</v>
      </c>
      <c r="B608" t="s">
        <v>2031</v>
      </c>
      <c r="C608" s="37" t="s">
        <v>1256</v>
      </c>
      <c r="D608" s="37" t="s">
        <v>1255</v>
      </c>
      <c r="E608" s="38">
        <v>21768197</v>
      </c>
      <c r="F608" s="38">
        <v>22125395</v>
      </c>
      <c r="G608" s="39">
        <v>1.6400000000000001</v>
      </c>
      <c r="H608" s="38">
        <v>18254805</v>
      </c>
      <c r="I608" s="38">
        <v>18610774</v>
      </c>
      <c r="J608" s="38">
        <v>0</v>
      </c>
      <c r="K608" s="38">
        <v>0</v>
      </c>
      <c r="L608" s="38">
        <v>0</v>
      </c>
      <c r="M608" s="38">
        <v>0</v>
      </c>
      <c r="N608" s="38">
        <v>0</v>
      </c>
      <c r="O608" s="38">
        <v>0</v>
      </c>
      <c r="P608" s="38">
        <v>18254805</v>
      </c>
      <c r="Q608" s="38">
        <v>18610774</v>
      </c>
      <c r="R608" s="39">
        <v>1.95</v>
      </c>
      <c r="S608" s="38">
        <v>671084</v>
      </c>
      <c r="T608" s="38">
        <v>690916</v>
      </c>
      <c r="U608" s="38">
        <v>17583721</v>
      </c>
      <c r="V608" s="38">
        <v>17933504</v>
      </c>
      <c r="W608" s="38">
        <v>17583721</v>
      </c>
      <c r="X608" s="38">
        <v>17919858</v>
      </c>
      <c r="Y608" s="38">
        <v>0</v>
      </c>
      <c r="Z608" s="38">
        <v>13646</v>
      </c>
      <c r="AA608" s="38">
        <v>871</v>
      </c>
      <c r="AB608" s="38">
        <v>860</v>
      </c>
      <c r="AC608" s="39">
        <v>-1.26</v>
      </c>
      <c r="AD608" s="38">
        <v>2936775</v>
      </c>
      <c r="AE608" s="38">
        <v>3016456</v>
      </c>
      <c r="AF608" s="38">
        <v>902291</v>
      </c>
      <c r="AG608" s="38">
        <v>905000</v>
      </c>
      <c r="AH608" s="38">
        <v>870728</v>
      </c>
      <c r="AI608" s="38">
        <v>885016</v>
      </c>
      <c r="AJ608" s="39">
        <v>4</v>
      </c>
      <c r="AK608" s="39">
        <v>4</v>
      </c>
    </row>
    <row r="609" spans="1:37" x14ac:dyDescent="0.3">
      <c r="A609" t="s">
        <v>1252</v>
      </c>
      <c r="B609" t="s">
        <v>2032</v>
      </c>
      <c r="C609" s="37" t="s">
        <v>1252</v>
      </c>
      <c r="D609" s="37" t="s">
        <v>1251</v>
      </c>
      <c r="E609" s="38">
        <v>19819395</v>
      </c>
      <c r="F609" s="38">
        <v>20207029</v>
      </c>
      <c r="G609" s="39">
        <v>1.96</v>
      </c>
      <c r="H609" s="38">
        <v>10372970</v>
      </c>
      <c r="I609" s="38">
        <v>10555431</v>
      </c>
      <c r="J609" s="38">
        <v>0</v>
      </c>
      <c r="K609" s="38">
        <v>0</v>
      </c>
      <c r="L609" s="38">
        <v>0</v>
      </c>
      <c r="M609" s="38">
        <v>0</v>
      </c>
      <c r="N609" s="38">
        <v>0</v>
      </c>
      <c r="O609" s="38">
        <v>0</v>
      </c>
      <c r="P609" s="38">
        <v>10372970</v>
      </c>
      <c r="Q609" s="38">
        <v>10555431</v>
      </c>
      <c r="R609" s="39">
        <v>1.76</v>
      </c>
      <c r="S609" s="38">
        <v>512961</v>
      </c>
      <c r="T609" s="38">
        <v>493526</v>
      </c>
      <c r="U609" s="38">
        <v>9860009</v>
      </c>
      <c r="V609" s="38">
        <v>10061905</v>
      </c>
      <c r="W609" s="38">
        <v>9860009</v>
      </c>
      <c r="X609" s="38">
        <v>10061905</v>
      </c>
      <c r="Y609" s="38">
        <v>0</v>
      </c>
      <c r="Z609" s="38">
        <v>0</v>
      </c>
      <c r="AA609" s="38">
        <v>817</v>
      </c>
      <c r="AB609" s="38">
        <v>766</v>
      </c>
      <c r="AC609" s="39">
        <v>-6.24</v>
      </c>
      <c r="AD609" s="38">
        <v>1256457</v>
      </c>
      <c r="AE609" s="38">
        <v>1125000</v>
      </c>
      <c r="AF609" s="38">
        <v>1155347</v>
      </c>
      <c r="AG609" s="38">
        <v>1000000</v>
      </c>
      <c r="AH609" s="38">
        <v>1697993</v>
      </c>
      <c r="AI609" s="38">
        <v>1585000</v>
      </c>
      <c r="AJ609" s="39">
        <v>8.57</v>
      </c>
      <c r="AK609" s="39">
        <v>7.84</v>
      </c>
    </row>
    <row r="610" spans="1:37" x14ac:dyDescent="0.3">
      <c r="A610" t="s">
        <v>1260</v>
      </c>
      <c r="B610" t="s">
        <v>2033</v>
      </c>
      <c r="C610" s="37" t="s">
        <v>1260</v>
      </c>
      <c r="D610" s="37" t="s">
        <v>1259</v>
      </c>
      <c r="E610" s="38">
        <v>55719454</v>
      </c>
      <c r="F610" s="38">
        <v>56724270</v>
      </c>
      <c r="G610" s="39">
        <v>1.8</v>
      </c>
      <c r="H610" s="38">
        <v>30479991</v>
      </c>
      <c r="I610" s="38">
        <v>31383495</v>
      </c>
      <c r="J610" s="38">
        <v>0</v>
      </c>
      <c r="K610" s="38">
        <v>0</v>
      </c>
      <c r="L610" s="38">
        <v>0</v>
      </c>
      <c r="M610" s="38">
        <v>0</v>
      </c>
      <c r="N610" s="38">
        <v>0</v>
      </c>
      <c r="O610" s="38">
        <v>0</v>
      </c>
      <c r="P610" s="38">
        <v>30479991</v>
      </c>
      <c r="Q610" s="38">
        <v>31383495</v>
      </c>
      <c r="R610" s="39">
        <v>2.96</v>
      </c>
      <c r="S610" s="38">
        <v>1734621</v>
      </c>
      <c r="T610" s="38">
        <v>1967625</v>
      </c>
      <c r="U610" s="38">
        <v>28745370</v>
      </c>
      <c r="V610" s="38">
        <v>29415870</v>
      </c>
      <c r="W610" s="38">
        <v>28745370</v>
      </c>
      <c r="X610" s="38">
        <v>29415870</v>
      </c>
      <c r="Y610" s="38">
        <v>0</v>
      </c>
      <c r="Z610" s="38">
        <v>0</v>
      </c>
      <c r="AA610" s="38">
        <v>3470</v>
      </c>
      <c r="AB610" s="38">
        <v>3425</v>
      </c>
      <c r="AC610" s="39">
        <v>-1.3</v>
      </c>
      <c r="AD610" s="38">
        <v>5619030</v>
      </c>
      <c r="AE610" s="38">
        <v>5657533</v>
      </c>
      <c r="AF610" s="38">
        <v>3250000</v>
      </c>
      <c r="AG610" s="38">
        <v>2700000</v>
      </c>
      <c r="AH610" s="38">
        <v>2228352</v>
      </c>
      <c r="AI610" s="38">
        <v>2212246</v>
      </c>
      <c r="AJ610" s="39">
        <v>4</v>
      </c>
      <c r="AK610" s="39">
        <v>3.9</v>
      </c>
    </row>
    <row r="611" spans="1:37" x14ac:dyDescent="0.3">
      <c r="A611" t="s">
        <v>1250</v>
      </c>
      <c r="B611" t="s">
        <v>2034</v>
      </c>
      <c r="C611" s="37" t="s">
        <v>1250</v>
      </c>
      <c r="D611" s="37" t="s">
        <v>1249</v>
      </c>
      <c r="E611" s="38">
        <v>4327296</v>
      </c>
      <c r="F611" s="38">
        <v>4383146</v>
      </c>
      <c r="G611" s="39">
        <v>1.29</v>
      </c>
      <c r="H611" s="38">
        <v>2908580</v>
      </c>
      <c r="I611" s="38">
        <v>2923762</v>
      </c>
      <c r="J611" s="38">
        <v>0</v>
      </c>
      <c r="K611" s="38">
        <v>0</v>
      </c>
      <c r="L611" s="38">
        <v>0</v>
      </c>
      <c r="M611" s="38">
        <v>0</v>
      </c>
      <c r="N611" s="38">
        <v>0</v>
      </c>
      <c r="O611" s="38">
        <v>0</v>
      </c>
      <c r="P611" s="38">
        <v>2908580</v>
      </c>
      <c r="Q611" s="38">
        <v>2923762</v>
      </c>
      <c r="R611" s="39">
        <v>0.52</v>
      </c>
      <c r="S611" s="38">
        <v>125860</v>
      </c>
      <c r="T611" s="38">
        <v>104262</v>
      </c>
      <c r="U611" s="38">
        <v>2782720</v>
      </c>
      <c r="V611" s="38">
        <v>2819500</v>
      </c>
      <c r="W611" s="38">
        <v>2782720</v>
      </c>
      <c r="X611" s="38">
        <v>2819500</v>
      </c>
      <c r="Y611" s="38">
        <v>0</v>
      </c>
      <c r="Z611" s="38">
        <v>0</v>
      </c>
      <c r="AA611" s="38">
        <v>174</v>
      </c>
      <c r="AB611" s="38">
        <v>174</v>
      </c>
      <c r="AC611" s="39">
        <v>0</v>
      </c>
      <c r="AD611" s="38">
        <v>197771</v>
      </c>
      <c r="AE611" s="38">
        <v>197771</v>
      </c>
      <c r="AF611" s="38">
        <v>154860</v>
      </c>
      <c r="AG611" s="38">
        <v>144641</v>
      </c>
      <c r="AH611" s="38">
        <v>6036</v>
      </c>
      <c r="AI611" s="38">
        <v>83748</v>
      </c>
      <c r="AJ611" s="39">
        <v>0.14000000000000001</v>
      </c>
      <c r="AK611" s="39">
        <v>1.9100000000000001</v>
      </c>
    </row>
    <row r="612" spans="1:37" x14ac:dyDescent="0.3">
      <c r="A612" t="s">
        <v>1262</v>
      </c>
      <c r="B612" t="s">
        <v>2035</v>
      </c>
      <c r="C612" s="37" t="s">
        <v>1262</v>
      </c>
      <c r="D612" s="37" t="s">
        <v>1261</v>
      </c>
      <c r="E612" s="38">
        <v>19797702</v>
      </c>
      <c r="F612" s="38">
        <v>19866440</v>
      </c>
      <c r="G612" s="39">
        <v>0.35000000000000003</v>
      </c>
      <c r="H612" s="38">
        <v>8291839</v>
      </c>
      <c r="I612" s="38">
        <v>8291839</v>
      </c>
      <c r="J612" s="38">
        <v>0</v>
      </c>
      <c r="K612" s="38">
        <v>0</v>
      </c>
      <c r="L612" s="38">
        <v>0</v>
      </c>
      <c r="M612" s="38">
        <v>0</v>
      </c>
      <c r="N612" s="38">
        <v>0</v>
      </c>
      <c r="O612" s="38">
        <v>0</v>
      </c>
      <c r="P612" s="38">
        <v>8291839</v>
      </c>
      <c r="Q612" s="38">
        <v>8291839</v>
      </c>
      <c r="R612" s="39">
        <v>0</v>
      </c>
      <c r="S612" s="38">
        <v>56441</v>
      </c>
      <c r="T612" s="38">
        <v>115935</v>
      </c>
      <c r="U612" s="38">
        <v>8275041</v>
      </c>
      <c r="V612" s="38">
        <v>8411438</v>
      </c>
      <c r="W612" s="38">
        <v>8235398</v>
      </c>
      <c r="X612" s="38">
        <v>8175904</v>
      </c>
      <c r="Y612" s="38">
        <v>39643</v>
      </c>
      <c r="Z612" s="38">
        <v>235534</v>
      </c>
      <c r="AA612" s="38">
        <v>800</v>
      </c>
      <c r="AB612" s="38">
        <v>775</v>
      </c>
      <c r="AC612" s="39">
        <v>-3.12</v>
      </c>
      <c r="AD612" s="38">
        <v>3281424</v>
      </c>
      <c r="AE612" s="38">
        <v>3220887</v>
      </c>
      <c r="AF612" s="38">
        <v>982218</v>
      </c>
      <c r="AG612" s="38">
        <v>652000</v>
      </c>
      <c r="AH612" s="38">
        <v>769442</v>
      </c>
      <c r="AI612" s="38">
        <v>951474</v>
      </c>
      <c r="AJ612" s="39">
        <v>3.89</v>
      </c>
      <c r="AK612" s="39">
        <v>4.79</v>
      </c>
    </row>
    <row r="613" spans="1:37" x14ac:dyDescent="0.3">
      <c r="A613" t="s">
        <v>1265</v>
      </c>
      <c r="B613" t="s">
        <v>2036</v>
      </c>
      <c r="C613" s="37" t="s">
        <v>1265</v>
      </c>
      <c r="D613" s="37" t="s">
        <v>1264</v>
      </c>
      <c r="E613" s="38">
        <v>11571200</v>
      </c>
      <c r="F613" s="38">
        <v>11764000</v>
      </c>
      <c r="G613" s="39">
        <v>1.67</v>
      </c>
      <c r="H613" s="38">
        <v>4496000</v>
      </c>
      <c r="I613" s="38">
        <v>4595000</v>
      </c>
      <c r="J613" s="38">
        <v>0</v>
      </c>
      <c r="K613" s="38">
        <v>0</v>
      </c>
      <c r="L613" s="38">
        <v>0</v>
      </c>
      <c r="M613" s="38">
        <v>0</v>
      </c>
      <c r="N613" s="38">
        <v>0</v>
      </c>
      <c r="O613" s="38">
        <v>0</v>
      </c>
      <c r="P613" s="38">
        <v>4496000</v>
      </c>
      <c r="Q613" s="38">
        <v>4595000</v>
      </c>
      <c r="R613" s="39">
        <v>2.2000000000000002</v>
      </c>
      <c r="S613" s="38">
        <v>0</v>
      </c>
      <c r="T613" s="38">
        <v>55967</v>
      </c>
      <c r="U613" s="38">
        <v>4496591</v>
      </c>
      <c r="V613" s="38">
        <v>4586787</v>
      </c>
      <c r="W613" s="38">
        <v>4496000</v>
      </c>
      <c r="X613" s="38">
        <v>4539033</v>
      </c>
      <c r="Y613" s="38">
        <v>591</v>
      </c>
      <c r="Z613" s="38">
        <v>47754</v>
      </c>
      <c r="AA613" s="38">
        <v>575</v>
      </c>
      <c r="AB613" s="38">
        <v>540</v>
      </c>
      <c r="AC613" s="39">
        <v>-6.09</v>
      </c>
      <c r="AD613" s="38">
        <v>1015488</v>
      </c>
      <c r="AE613" s="38">
        <v>1200000</v>
      </c>
      <c r="AF613" s="38">
        <v>587495</v>
      </c>
      <c r="AG613" s="38">
        <v>410000</v>
      </c>
      <c r="AH613" s="38">
        <v>475753</v>
      </c>
      <c r="AI613" s="38">
        <v>460000</v>
      </c>
      <c r="AJ613" s="39">
        <v>4.1100000000000003</v>
      </c>
      <c r="AK613" s="39">
        <v>3.91</v>
      </c>
    </row>
    <row r="614" spans="1:37" x14ac:dyDescent="0.3">
      <c r="A614" t="s">
        <v>1269</v>
      </c>
      <c r="B614" t="s">
        <v>2037</v>
      </c>
      <c r="C614" s="37" t="s">
        <v>1269</v>
      </c>
      <c r="D614" s="37" t="s">
        <v>1268</v>
      </c>
      <c r="E614" s="38">
        <v>11659080</v>
      </c>
      <c r="F614" s="38">
        <v>11942390</v>
      </c>
      <c r="G614" s="39">
        <v>2.4300000000000002</v>
      </c>
      <c r="H614" s="38">
        <v>4701093</v>
      </c>
      <c r="I614" s="38">
        <v>4772450</v>
      </c>
      <c r="J614" s="38">
        <v>0</v>
      </c>
      <c r="K614" s="38">
        <v>0</v>
      </c>
      <c r="L614" s="38">
        <v>0</v>
      </c>
      <c r="M614" s="38">
        <v>0</v>
      </c>
      <c r="N614" s="38">
        <v>0</v>
      </c>
      <c r="O614" s="38">
        <v>0</v>
      </c>
      <c r="P614" s="38">
        <v>4701093</v>
      </c>
      <c r="Q614" s="38">
        <v>4772450</v>
      </c>
      <c r="R614" s="39">
        <v>1.52</v>
      </c>
      <c r="S614" s="38">
        <v>125402</v>
      </c>
      <c r="T614" s="38">
        <v>103046</v>
      </c>
      <c r="U614" s="38">
        <v>4575691</v>
      </c>
      <c r="V614" s="38">
        <v>4669404</v>
      </c>
      <c r="W614" s="38">
        <v>4575691</v>
      </c>
      <c r="X614" s="38">
        <v>4669404</v>
      </c>
      <c r="Y614" s="38">
        <v>0</v>
      </c>
      <c r="Z614" s="38">
        <v>0</v>
      </c>
      <c r="AA614" s="38">
        <v>508</v>
      </c>
      <c r="AB614" s="38">
        <v>474</v>
      </c>
      <c r="AC614" s="39">
        <v>-6.69</v>
      </c>
      <c r="AD614" s="38">
        <v>411892</v>
      </c>
      <c r="AE614" s="38">
        <v>412600</v>
      </c>
      <c r="AF614" s="38">
        <v>648722</v>
      </c>
      <c r="AG614" s="38">
        <v>657401</v>
      </c>
      <c r="AH614" s="38">
        <v>1070928</v>
      </c>
      <c r="AI614" s="38">
        <v>756802</v>
      </c>
      <c r="AJ614" s="39">
        <v>9.19</v>
      </c>
      <c r="AK614" s="39">
        <v>6.34</v>
      </c>
    </row>
    <row r="615" spans="1:37" x14ac:dyDescent="0.3">
      <c r="A615" t="s">
        <v>1271</v>
      </c>
      <c r="B615" t="s">
        <v>2038</v>
      </c>
      <c r="C615" s="37" t="s">
        <v>1271</v>
      </c>
      <c r="D615" s="37" t="s">
        <v>1270</v>
      </c>
      <c r="E615" s="38">
        <v>10714147</v>
      </c>
      <c r="F615" s="38">
        <v>10903599</v>
      </c>
      <c r="G615" s="39">
        <v>1.77</v>
      </c>
      <c r="H615" s="38">
        <v>3520000</v>
      </c>
      <c r="I615" s="38">
        <v>3561000</v>
      </c>
      <c r="J615" s="38">
        <v>0</v>
      </c>
      <c r="K615" s="38">
        <v>0</v>
      </c>
      <c r="L615" s="38">
        <v>0</v>
      </c>
      <c r="M615" s="38">
        <v>0</v>
      </c>
      <c r="N615" s="38">
        <v>0</v>
      </c>
      <c r="O615" s="38">
        <v>0</v>
      </c>
      <c r="P615" s="38">
        <v>3520000</v>
      </c>
      <c r="Q615" s="38">
        <v>3561000</v>
      </c>
      <c r="R615" s="39">
        <v>1.1599999999999999</v>
      </c>
      <c r="S615" s="38">
        <v>83939</v>
      </c>
      <c r="T615" s="38">
        <v>69450</v>
      </c>
      <c r="U615" s="38">
        <v>3458924</v>
      </c>
      <c r="V615" s="38">
        <v>3492196</v>
      </c>
      <c r="W615" s="38">
        <v>3436061</v>
      </c>
      <c r="X615" s="38">
        <v>3491550</v>
      </c>
      <c r="Y615" s="38">
        <v>22863</v>
      </c>
      <c r="Z615" s="38">
        <v>646</v>
      </c>
      <c r="AA615" s="38">
        <v>600</v>
      </c>
      <c r="AB615" s="38">
        <v>590</v>
      </c>
      <c r="AC615" s="39">
        <v>-1.67</v>
      </c>
      <c r="AD615" s="38">
        <v>2571318</v>
      </c>
      <c r="AE615" s="38">
        <v>2643318</v>
      </c>
      <c r="AF615" s="38">
        <v>381000</v>
      </c>
      <c r="AG615" s="38">
        <v>420000</v>
      </c>
      <c r="AH615" s="38">
        <v>395464</v>
      </c>
      <c r="AI615" s="38">
        <v>328464</v>
      </c>
      <c r="AJ615" s="39">
        <v>3.69</v>
      </c>
      <c r="AK615" s="39">
        <v>3.0100000000000002</v>
      </c>
    </row>
    <row r="616" spans="1:37" x14ac:dyDescent="0.3">
      <c r="A616" t="s">
        <v>1273</v>
      </c>
      <c r="B616" t="s">
        <v>2039</v>
      </c>
      <c r="C616" s="37" t="s">
        <v>1273</v>
      </c>
      <c r="D616" s="37" t="s">
        <v>1272</v>
      </c>
      <c r="E616" s="38">
        <v>25959486</v>
      </c>
      <c r="F616" s="38">
        <v>26665349</v>
      </c>
      <c r="G616" s="39">
        <v>2.72</v>
      </c>
      <c r="H616" s="38">
        <v>6999129</v>
      </c>
      <c r="I616" s="38">
        <v>7076119</v>
      </c>
      <c r="J616" s="38">
        <v>0</v>
      </c>
      <c r="K616" s="38">
        <v>0</v>
      </c>
      <c r="L616" s="38">
        <v>0</v>
      </c>
      <c r="M616" s="38">
        <v>0</v>
      </c>
      <c r="N616" s="38">
        <v>0</v>
      </c>
      <c r="O616" s="38">
        <v>0</v>
      </c>
      <c r="P616" s="38">
        <v>6999129</v>
      </c>
      <c r="Q616" s="38">
        <v>7076119</v>
      </c>
      <c r="R616" s="39">
        <v>1.1000000000000001</v>
      </c>
      <c r="S616" s="38">
        <v>585773</v>
      </c>
      <c r="T616" s="38">
        <v>543637</v>
      </c>
      <c r="U616" s="38">
        <v>6514506</v>
      </c>
      <c r="V616" s="38">
        <v>6533353</v>
      </c>
      <c r="W616" s="38">
        <v>6413356</v>
      </c>
      <c r="X616" s="38">
        <v>6532482</v>
      </c>
      <c r="Y616" s="38">
        <v>101150</v>
      </c>
      <c r="Z616" s="38">
        <v>871</v>
      </c>
      <c r="AA616" s="38">
        <v>1114</v>
      </c>
      <c r="AB616" s="38">
        <v>1100</v>
      </c>
      <c r="AC616" s="39">
        <v>-1.26</v>
      </c>
      <c r="AD616" s="38">
        <v>150612</v>
      </c>
      <c r="AE616" s="38">
        <v>300914</v>
      </c>
      <c r="AF616" s="38">
        <v>936672</v>
      </c>
      <c r="AG616" s="38">
        <v>561971</v>
      </c>
      <c r="AH616" s="38">
        <v>5237175</v>
      </c>
      <c r="AI616" s="38">
        <v>5171477</v>
      </c>
      <c r="AJ616" s="39">
        <v>20.170000000000002</v>
      </c>
      <c r="AK616" s="39">
        <v>19.39</v>
      </c>
    </row>
    <row r="617" spans="1:37" x14ac:dyDescent="0.3">
      <c r="A617" t="s">
        <v>1275</v>
      </c>
      <c r="B617" t="s">
        <v>2040</v>
      </c>
      <c r="C617" s="37" t="s">
        <v>1275</v>
      </c>
      <c r="D617" s="37" t="s">
        <v>1274</v>
      </c>
      <c r="E617" s="38">
        <v>18882941</v>
      </c>
      <c r="F617" s="38">
        <v>19312575</v>
      </c>
      <c r="G617" s="39">
        <v>2.2800000000000002</v>
      </c>
      <c r="H617" s="38">
        <v>9998813</v>
      </c>
      <c r="I617" s="38">
        <v>10356065</v>
      </c>
      <c r="J617" s="38">
        <v>0</v>
      </c>
      <c r="K617" s="38">
        <v>0</v>
      </c>
      <c r="L617" s="38">
        <v>0</v>
      </c>
      <c r="M617" s="38">
        <v>0</v>
      </c>
      <c r="N617" s="38">
        <v>0</v>
      </c>
      <c r="O617" s="38">
        <v>0</v>
      </c>
      <c r="P617" s="38">
        <v>9998813</v>
      </c>
      <c r="Q617" s="38">
        <v>10356065</v>
      </c>
      <c r="R617" s="39">
        <v>3.5700000000000003</v>
      </c>
      <c r="S617" s="38">
        <v>231139</v>
      </c>
      <c r="T617" s="38">
        <v>358836</v>
      </c>
      <c r="U617" s="38">
        <v>9767674</v>
      </c>
      <c r="V617" s="38">
        <v>9997229</v>
      </c>
      <c r="W617" s="38">
        <v>9767674</v>
      </c>
      <c r="X617" s="38">
        <v>9997229</v>
      </c>
      <c r="Y617" s="38">
        <v>0</v>
      </c>
      <c r="Z617" s="38">
        <v>0</v>
      </c>
      <c r="AA617" s="38">
        <v>1050</v>
      </c>
      <c r="AB617" s="38">
        <v>1048</v>
      </c>
      <c r="AC617" s="39">
        <v>-0.19</v>
      </c>
      <c r="AD617" s="38">
        <v>108636</v>
      </c>
      <c r="AE617" s="38">
        <v>100000</v>
      </c>
      <c r="AF617" s="38">
        <v>558525</v>
      </c>
      <c r="AG617" s="38">
        <v>105440</v>
      </c>
      <c r="AH617" s="38">
        <v>706986</v>
      </c>
      <c r="AI617" s="38">
        <v>772503</v>
      </c>
      <c r="AJ617" s="39">
        <v>3.74</v>
      </c>
      <c r="AK617" s="39">
        <v>4</v>
      </c>
    </row>
    <row r="618" spans="1:37" x14ac:dyDescent="0.3">
      <c r="A618" t="s">
        <v>1277</v>
      </c>
      <c r="B618" t="s">
        <v>2041</v>
      </c>
      <c r="C618" s="37" t="s">
        <v>1277</v>
      </c>
      <c r="D618" s="37" t="s">
        <v>1276</v>
      </c>
      <c r="E618" s="38">
        <v>10799133</v>
      </c>
      <c r="F618" s="38">
        <v>11354470</v>
      </c>
      <c r="G618" s="39">
        <v>5.14</v>
      </c>
      <c r="H618" s="38">
        <v>3399408</v>
      </c>
      <c r="I618" s="38">
        <v>3467396</v>
      </c>
      <c r="J618" s="38">
        <v>0</v>
      </c>
      <c r="K618" s="38">
        <v>0</v>
      </c>
      <c r="L618" s="38">
        <v>0</v>
      </c>
      <c r="M618" s="38">
        <v>0</v>
      </c>
      <c r="N618" s="38">
        <v>0</v>
      </c>
      <c r="O618" s="38">
        <v>0</v>
      </c>
      <c r="P618" s="38">
        <v>3399408</v>
      </c>
      <c r="Q618" s="38">
        <v>3467396</v>
      </c>
      <c r="R618" s="39">
        <v>2</v>
      </c>
      <c r="S618" s="38">
        <v>219655</v>
      </c>
      <c r="T618" s="38">
        <v>257082</v>
      </c>
      <c r="U618" s="38">
        <v>3179753</v>
      </c>
      <c r="V618" s="38">
        <v>3237829</v>
      </c>
      <c r="W618" s="38">
        <v>3179753</v>
      </c>
      <c r="X618" s="38">
        <v>3210314</v>
      </c>
      <c r="Y618" s="38">
        <v>0</v>
      </c>
      <c r="Z618" s="38">
        <v>27515</v>
      </c>
      <c r="AA618" s="38">
        <v>480</v>
      </c>
      <c r="AB618" s="38">
        <v>483</v>
      </c>
      <c r="AC618" s="39">
        <v>0.63</v>
      </c>
      <c r="AD618" s="38">
        <v>200137</v>
      </c>
      <c r="AE618" s="38">
        <v>200200</v>
      </c>
      <c r="AF618" s="38">
        <v>580000</v>
      </c>
      <c r="AG618" s="38">
        <v>448498</v>
      </c>
      <c r="AH618" s="38">
        <v>500000</v>
      </c>
      <c r="AI618" s="38">
        <v>503200</v>
      </c>
      <c r="AJ618" s="39">
        <v>4.63</v>
      </c>
      <c r="AK618" s="39">
        <v>4.43</v>
      </c>
    </row>
    <row r="619" spans="1:37" x14ac:dyDescent="0.3">
      <c r="A619" t="s">
        <v>1279</v>
      </c>
      <c r="B619" t="s">
        <v>2042</v>
      </c>
      <c r="C619" s="37" t="s">
        <v>1279</v>
      </c>
      <c r="D619" s="37" t="s">
        <v>1278</v>
      </c>
      <c r="E619" s="38">
        <v>41771986</v>
      </c>
      <c r="F619" s="38">
        <v>42637732</v>
      </c>
      <c r="G619" s="39">
        <v>2.0699999999999998</v>
      </c>
      <c r="H619" s="38">
        <v>11509876</v>
      </c>
      <c r="I619" s="38">
        <v>11682524</v>
      </c>
      <c r="J619" s="38">
        <v>0</v>
      </c>
      <c r="K619" s="38">
        <v>0</v>
      </c>
      <c r="L619" s="38">
        <v>0</v>
      </c>
      <c r="M619" s="38">
        <v>0</v>
      </c>
      <c r="N619" s="38">
        <v>0</v>
      </c>
      <c r="O619" s="38">
        <v>0</v>
      </c>
      <c r="P619" s="38">
        <v>11509876</v>
      </c>
      <c r="Q619" s="38">
        <v>11682524</v>
      </c>
      <c r="R619" s="39">
        <v>1.5</v>
      </c>
      <c r="S619" s="38">
        <v>217819</v>
      </c>
      <c r="T619" s="38">
        <v>0</v>
      </c>
      <c r="U619" s="38">
        <v>11598454</v>
      </c>
      <c r="V619" s="38">
        <v>11826152</v>
      </c>
      <c r="W619" s="38">
        <v>11292057</v>
      </c>
      <c r="X619" s="38">
        <v>11682524</v>
      </c>
      <c r="Y619" s="38">
        <v>306397</v>
      </c>
      <c r="Z619" s="38">
        <v>143628</v>
      </c>
      <c r="AA619" s="38">
        <v>2354</v>
      </c>
      <c r="AB619" s="38">
        <v>2358</v>
      </c>
      <c r="AC619" s="39">
        <v>0.17</v>
      </c>
      <c r="AD619" s="38">
        <v>1528399</v>
      </c>
      <c r="AE619" s="38">
        <v>1228399</v>
      </c>
      <c r="AF619" s="38">
        <v>608579</v>
      </c>
      <c r="AG619" s="38">
        <v>600000</v>
      </c>
      <c r="AH619" s="38">
        <v>1571004</v>
      </c>
      <c r="AI619" s="38">
        <v>1585000</v>
      </c>
      <c r="AJ619" s="39">
        <v>3.7600000000000002</v>
      </c>
      <c r="AK619" s="39">
        <v>3.72</v>
      </c>
    </row>
    <row r="620" spans="1:37" x14ac:dyDescent="0.3">
      <c r="A620" t="s">
        <v>1281</v>
      </c>
      <c r="B620" t="s">
        <v>2043</v>
      </c>
      <c r="C620" s="37" t="s">
        <v>1281</v>
      </c>
      <c r="D620" s="37" t="s">
        <v>1280</v>
      </c>
      <c r="E620" s="38">
        <v>2337837</v>
      </c>
      <c r="F620" s="38">
        <v>2451407</v>
      </c>
      <c r="G620" s="39">
        <v>4.8600000000000003</v>
      </c>
      <c r="H620" s="38">
        <v>1758937</v>
      </c>
      <c r="I620" s="38">
        <v>1758937</v>
      </c>
      <c r="J620" s="38">
        <v>0</v>
      </c>
      <c r="K620" s="38">
        <v>0</v>
      </c>
      <c r="L620" s="38">
        <v>0</v>
      </c>
      <c r="M620" s="38">
        <v>0</v>
      </c>
      <c r="N620" s="38">
        <v>0</v>
      </c>
      <c r="O620" s="38">
        <v>0</v>
      </c>
      <c r="P620" s="38">
        <v>1758937</v>
      </c>
      <c r="Q620" s="38">
        <v>1758937</v>
      </c>
      <c r="R620" s="39">
        <v>0</v>
      </c>
      <c r="S620" s="38">
        <v>0</v>
      </c>
      <c r="T620" s="38">
        <v>0</v>
      </c>
      <c r="U620" s="38">
        <v>1760298</v>
      </c>
      <c r="V620" s="38">
        <v>1790759</v>
      </c>
      <c r="W620" s="38">
        <v>1758937</v>
      </c>
      <c r="X620" s="38">
        <v>1758937</v>
      </c>
      <c r="Y620" s="38">
        <v>1361</v>
      </c>
      <c r="Z620" s="38">
        <v>31822</v>
      </c>
      <c r="AA620" s="38">
        <v>76</v>
      </c>
      <c r="AB620" s="38">
        <v>76</v>
      </c>
      <c r="AC620" s="39">
        <v>0</v>
      </c>
      <c r="AD620" s="38">
        <v>58046</v>
      </c>
      <c r="AE620" s="38">
        <v>108046</v>
      </c>
      <c r="AF620" s="38">
        <v>234600</v>
      </c>
      <c r="AG620" s="38">
        <v>347911</v>
      </c>
      <c r="AH620" s="38">
        <v>1497347</v>
      </c>
      <c r="AI620" s="38">
        <v>1247643</v>
      </c>
      <c r="AJ620" s="39">
        <v>64.05</v>
      </c>
      <c r="AK620" s="39">
        <v>50.89</v>
      </c>
    </row>
    <row r="621" spans="1:37" x14ac:dyDescent="0.3">
      <c r="A621" t="s">
        <v>1283</v>
      </c>
      <c r="B621" t="s">
        <v>2044</v>
      </c>
      <c r="C621" s="37" t="s">
        <v>1283</v>
      </c>
      <c r="D621" s="37" t="s">
        <v>1282</v>
      </c>
      <c r="E621" s="38">
        <v>12095761</v>
      </c>
      <c r="F621" s="38">
        <v>12199579</v>
      </c>
      <c r="G621" s="39">
        <v>0.86</v>
      </c>
      <c r="H621" s="38">
        <v>4929869</v>
      </c>
      <c r="I621" s="38">
        <v>4929869</v>
      </c>
      <c r="J621" s="38">
        <v>0</v>
      </c>
      <c r="K621" s="38">
        <v>0</v>
      </c>
      <c r="L621" s="38">
        <v>0</v>
      </c>
      <c r="M621" s="38">
        <v>0</v>
      </c>
      <c r="N621" s="38">
        <v>0</v>
      </c>
      <c r="O621" s="38">
        <v>0</v>
      </c>
      <c r="P621" s="38">
        <v>4929869</v>
      </c>
      <c r="Q621" s="38">
        <v>4929869</v>
      </c>
      <c r="R621" s="39">
        <v>0</v>
      </c>
      <c r="S621" s="38">
        <v>59338</v>
      </c>
      <c r="T621" s="38">
        <v>0</v>
      </c>
      <c r="U621" s="38">
        <v>4870531</v>
      </c>
      <c r="V621" s="38">
        <v>4929869</v>
      </c>
      <c r="W621" s="38">
        <v>4870531</v>
      </c>
      <c r="X621" s="38">
        <v>4929869</v>
      </c>
      <c r="Y621" s="38">
        <v>0</v>
      </c>
      <c r="Z621" s="38">
        <v>0</v>
      </c>
      <c r="AA621" s="38">
        <v>495</v>
      </c>
      <c r="AB621" s="38">
        <v>525</v>
      </c>
      <c r="AC621" s="39">
        <v>6.0600000000000005</v>
      </c>
      <c r="AD621" s="38">
        <v>2435710</v>
      </c>
      <c r="AE621" s="38">
        <v>2435710</v>
      </c>
      <c r="AF621" s="38">
        <v>475000</v>
      </c>
      <c r="AG621" s="38">
        <v>475000</v>
      </c>
      <c r="AH621" s="38">
        <v>455385</v>
      </c>
      <c r="AI621" s="38">
        <v>487983</v>
      </c>
      <c r="AJ621" s="39">
        <v>3.7600000000000002</v>
      </c>
      <c r="AK621" s="39">
        <v>4</v>
      </c>
    </row>
    <row r="622" spans="1:37" x14ac:dyDescent="0.3">
      <c r="A622" t="s">
        <v>1267</v>
      </c>
      <c r="B622" t="s">
        <v>2045</v>
      </c>
      <c r="C622" s="37" t="s">
        <v>1267</v>
      </c>
      <c r="D622" s="37" t="s">
        <v>1266</v>
      </c>
      <c r="E622" s="38">
        <v>19403997</v>
      </c>
      <c r="F622" s="38">
        <v>20058191</v>
      </c>
      <c r="G622" s="39">
        <v>3.37</v>
      </c>
      <c r="H622" s="38">
        <v>8191966</v>
      </c>
      <c r="I622" s="38">
        <v>8274663</v>
      </c>
      <c r="J622" s="38">
        <v>0</v>
      </c>
      <c r="K622" s="38">
        <v>0</v>
      </c>
      <c r="L622" s="38">
        <v>0</v>
      </c>
      <c r="M622" s="38">
        <v>0</v>
      </c>
      <c r="N622" s="38">
        <v>0</v>
      </c>
      <c r="O622" s="38">
        <v>0</v>
      </c>
      <c r="P622" s="38">
        <v>8191966</v>
      </c>
      <c r="Q622" s="38">
        <v>8274663</v>
      </c>
      <c r="R622" s="39">
        <v>1.01</v>
      </c>
      <c r="S622" s="38">
        <v>423310</v>
      </c>
      <c r="T622" s="38">
        <v>382728</v>
      </c>
      <c r="U622" s="38">
        <v>7927858</v>
      </c>
      <c r="V622" s="38">
        <v>7891935</v>
      </c>
      <c r="W622" s="38">
        <v>7768656</v>
      </c>
      <c r="X622" s="38">
        <v>7891935</v>
      </c>
      <c r="Y622" s="38">
        <v>159202</v>
      </c>
      <c r="Z622" s="38">
        <v>0</v>
      </c>
      <c r="AA622" s="38">
        <v>886</v>
      </c>
      <c r="AB622" s="38">
        <v>888</v>
      </c>
      <c r="AC622" s="39">
        <v>0.23</v>
      </c>
      <c r="AD622" s="38">
        <v>673682</v>
      </c>
      <c r="AE622" s="38">
        <v>758728</v>
      </c>
      <c r="AF622" s="38">
        <v>800000</v>
      </c>
      <c r="AG622" s="38">
        <v>800000</v>
      </c>
      <c r="AH622" s="38">
        <v>500370</v>
      </c>
      <c r="AI622" s="38">
        <v>677370</v>
      </c>
      <c r="AJ622" s="39">
        <v>2.58</v>
      </c>
      <c r="AK622" s="39">
        <v>3.38</v>
      </c>
    </row>
    <row r="623" spans="1:37" x14ac:dyDescent="0.3">
      <c r="A623" t="s">
        <v>1285</v>
      </c>
      <c r="B623" t="s">
        <v>2046</v>
      </c>
      <c r="C623" s="37" t="s">
        <v>1285</v>
      </c>
      <c r="D623" s="37" t="s">
        <v>1284</v>
      </c>
      <c r="E623" s="38">
        <v>14772352</v>
      </c>
      <c r="F623" s="38">
        <v>15044343</v>
      </c>
      <c r="G623" s="39">
        <v>1.84</v>
      </c>
      <c r="H623" s="38">
        <v>5224254</v>
      </c>
      <c r="I623" s="38">
        <v>5271245</v>
      </c>
      <c r="J623" s="38">
        <v>0</v>
      </c>
      <c r="K623" s="38">
        <v>0</v>
      </c>
      <c r="L623" s="38">
        <v>0</v>
      </c>
      <c r="M623" s="38">
        <v>0</v>
      </c>
      <c r="N623" s="38">
        <v>0</v>
      </c>
      <c r="O623" s="38">
        <v>0</v>
      </c>
      <c r="P623" s="38">
        <v>5224254</v>
      </c>
      <c r="Q623" s="38">
        <v>5271245</v>
      </c>
      <c r="R623" s="39">
        <v>0.9</v>
      </c>
      <c r="S623" s="38">
        <v>0</v>
      </c>
      <c r="T623" s="38">
        <v>0</v>
      </c>
      <c r="U623" s="38">
        <v>5255910</v>
      </c>
      <c r="V623" s="38">
        <v>5353911</v>
      </c>
      <c r="W623" s="38">
        <v>5224254</v>
      </c>
      <c r="X623" s="38">
        <v>5271245</v>
      </c>
      <c r="Y623" s="38">
        <v>31656</v>
      </c>
      <c r="Z623" s="38">
        <v>82666</v>
      </c>
      <c r="AA623" s="38">
        <v>765</v>
      </c>
      <c r="AB623" s="38">
        <v>765</v>
      </c>
      <c r="AC623" s="39">
        <v>0</v>
      </c>
      <c r="AD623" s="38">
        <v>4279871</v>
      </c>
      <c r="AE623" s="38">
        <v>4579871</v>
      </c>
      <c r="AF623" s="38">
        <v>300000</v>
      </c>
      <c r="AG623" s="38">
        <v>400000</v>
      </c>
      <c r="AH623" s="38">
        <v>1158225</v>
      </c>
      <c r="AI623" s="38">
        <v>602000</v>
      </c>
      <c r="AJ623" s="39">
        <v>7.84</v>
      </c>
      <c r="AK623" s="39">
        <v>4</v>
      </c>
    </row>
    <row r="624" spans="1:37" x14ac:dyDescent="0.3">
      <c r="A624" t="s">
        <v>1296</v>
      </c>
      <c r="B624" t="s">
        <v>2047</v>
      </c>
      <c r="C624" s="37" t="s">
        <v>1296</v>
      </c>
      <c r="D624" s="37" t="s">
        <v>1295</v>
      </c>
      <c r="E624" s="38">
        <v>45916508</v>
      </c>
      <c r="F624" s="38">
        <v>46599097</v>
      </c>
      <c r="G624" s="39">
        <v>1.49</v>
      </c>
      <c r="H624" s="38">
        <v>12186083</v>
      </c>
      <c r="I624" s="38">
        <v>12429805</v>
      </c>
      <c r="J624" s="38">
        <v>0</v>
      </c>
      <c r="K624" s="38">
        <v>0</v>
      </c>
      <c r="L624" s="38">
        <v>0</v>
      </c>
      <c r="M624" s="38">
        <v>0</v>
      </c>
      <c r="N624" s="38">
        <v>0</v>
      </c>
      <c r="O624" s="38">
        <v>0</v>
      </c>
      <c r="P624" s="38">
        <v>12186083</v>
      </c>
      <c r="Q624" s="38">
        <v>12429805</v>
      </c>
      <c r="R624" s="39">
        <v>2</v>
      </c>
      <c r="S624" s="38">
        <v>0</v>
      </c>
      <c r="T624" s="38">
        <v>0</v>
      </c>
      <c r="U624" s="38">
        <v>12335680</v>
      </c>
      <c r="V624" s="38">
        <v>12541496</v>
      </c>
      <c r="W624" s="38">
        <v>12186083</v>
      </c>
      <c r="X624" s="38">
        <v>12429805</v>
      </c>
      <c r="Y624" s="38">
        <v>149597</v>
      </c>
      <c r="Z624" s="38">
        <v>111691</v>
      </c>
      <c r="AA624" s="38">
        <v>2038</v>
      </c>
      <c r="AB624" s="38">
        <v>2087</v>
      </c>
      <c r="AC624" s="39">
        <v>2.4</v>
      </c>
      <c r="AD624" s="38">
        <v>9361431</v>
      </c>
      <c r="AE624" s="38">
        <v>7263045</v>
      </c>
      <c r="AF624" s="38">
        <v>1213404</v>
      </c>
      <c r="AG624" s="38">
        <v>853064</v>
      </c>
      <c r="AH624" s="38">
        <v>1797932</v>
      </c>
      <c r="AI624" s="38">
        <v>1836660</v>
      </c>
      <c r="AJ624" s="39">
        <v>3.92</v>
      </c>
      <c r="AK624" s="39">
        <v>3.94</v>
      </c>
    </row>
    <row r="625" spans="1:37" x14ac:dyDescent="0.3">
      <c r="A625" t="s">
        <v>1288</v>
      </c>
      <c r="B625" t="s">
        <v>2048</v>
      </c>
      <c r="C625" s="37" t="s">
        <v>1288</v>
      </c>
      <c r="D625" s="37" t="s">
        <v>1287</v>
      </c>
      <c r="E625" s="38">
        <v>18538362</v>
      </c>
      <c r="F625" s="38">
        <v>18764599</v>
      </c>
      <c r="G625" s="39">
        <v>1.22</v>
      </c>
      <c r="H625" s="38">
        <v>5121616</v>
      </c>
      <c r="I625" s="38">
        <v>4971781</v>
      </c>
      <c r="J625" s="38">
        <v>0</v>
      </c>
      <c r="K625" s="38">
        <v>0</v>
      </c>
      <c r="L625" s="38">
        <v>0</v>
      </c>
      <c r="M625" s="38">
        <v>0</v>
      </c>
      <c r="N625" s="38">
        <v>0</v>
      </c>
      <c r="O625" s="38">
        <v>0</v>
      </c>
      <c r="P625" s="38">
        <v>5121616</v>
      </c>
      <c r="Q625" s="38">
        <v>4971781</v>
      </c>
      <c r="R625" s="39">
        <v>-2.93</v>
      </c>
      <c r="S625" s="38">
        <v>229416</v>
      </c>
      <c r="T625" s="38">
        <v>0</v>
      </c>
      <c r="U625" s="38">
        <v>4935385</v>
      </c>
      <c r="V625" s="38">
        <v>4971781</v>
      </c>
      <c r="W625" s="38">
        <v>4892200</v>
      </c>
      <c r="X625" s="38">
        <v>4971781</v>
      </c>
      <c r="Y625" s="38">
        <v>43185</v>
      </c>
      <c r="Z625" s="38">
        <v>0</v>
      </c>
      <c r="AA625" s="38">
        <v>845</v>
      </c>
      <c r="AB625" s="38">
        <v>835</v>
      </c>
      <c r="AC625" s="39">
        <v>-1.18</v>
      </c>
      <c r="AD625" s="38">
        <v>7309079</v>
      </c>
      <c r="AE625" s="38">
        <v>8009079</v>
      </c>
      <c r="AF625" s="38">
        <v>250000</v>
      </c>
      <c r="AG625" s="38">
        <v>250000</v>
      </c>
      <c r="AH625" s="38">
        <v>741534</v>
      </c>
      <c r="AI625" s="38">
        <v>750584</v>
      </c>
      <c r="AJ625" s="39">
        <v>4</v>
      </c>
      <c r="AK625" s="39">
        <v>4</v>
      </c>
    </row>
    <row r="626" spans="1:37" x14ac:dyDescent="0.3">
      <c r="A626" t="s">
        <v>1292</v>
      </c>
      <c r="B626" t="s">
        <v>2049</v>
      </c>
      <c r="C626" s="37" t="s">
        <v>1292</v>
      </c>
      <c r="D626" s="37" t="s">
        <v>1291</v>
      </c>
      <c r="E626" s="38">
        <v>20214614</v>
      </c>
      <c r="F626" s="38">
        <v>20318017</v>
      </c>
      <c r="G626" s="39">
        <v>0.51</v>
      </c>
      <c r="H626" s="38">
        <v>4584207</v>
      </c>
      <c r="I626" s="38">
        <v>4671307</v>
      </c>
      <c r="J626" s="38">
        <v>0</v>
      </c>
      <c r="K626" s="38">
        <v>0</v>
      </c>
      <c r="L626" s="38">
        <v>0</v>
      </c>
      <c r="M626" s="38">
        <v>0</v>
      </c>
      <c r="N626" s="38">
        <v>0</v>
      </c>
      <c r="O626" s="38">
        <v>0</v>
      </c>
      <c r="P626" s="38">
        <v>4584207</v>
      </c>
      <c r="Q626" s="38">
        <v>4671307</v>
      </c>
      <c r="R626" s="39">
        <v>1.9000000000000001</v>
      </c>
      <c r="S626" s="38">
        <v>0</v>
      </c>
      <c r="T626" s="38">
        <v>0</v>
      </c>
      <c r="U626" s="38">
        <v>4587496</v>
      </c>
      <c r="V626" s="38">
        <v>4694699</v>
      </c>
      <c r="W626" s="38">
        <v>4584207</v>
      </c>
      <c r="X626" s="38">
        <v>4671307</v>
      </c>
      <c r="Y626" s="38">
        <v>3289</v>
      </c>
      <c r="Z626" s="38">
        <v>23392</v>
      </c>
      <c r="AA626" s="38">
        <v>863</v>
      </c>
      <c r="AB626" s="38">
        <v>863</v>
      </c>
      <c r="AC626" s="39">
        <v>0</v>
      </c>
      <c r="AD626" s="38">
        <v>2115504</v>
      </c>
      <c r="AE626" s="38">
        <v>2140280</v>
      </c>
      <c r="AF626" s="38">
        <v>435877</v>
      </c>
      <c r="AG626" s="38">
        <v>435877</v>
      </c>
      <c r="AH626" s="38">
        <v>725279</v>
      </c>
      <c r="AI626" s="38">
        <v>725279</v>
      </c>
      <c r="AJ626" s="39">
        <v>3.59</v>
      </c>
      <c r="AK626" s="39">
        <v>3.5700000000000003</v>
      </c>
    </row>
    <row r="627" spans="1:37" x14ac:dyDescent="0.3">
      <c r="A627" t="s">
        <v>1294</v>
      </c>
      <c r="B627" t="s">
        <v>2050</v>
      </c>
      <c r="C627" s="37" t="s">
        <v>1294</v>
      </c>
      <c r="D627" s="37" t="s">
        <v>1293</v>
      </c>
      <c r="E627" s="38">
        <v>17773000</v>
      </c>
      <c r="F627" s="38">
        <v>17986145</v>
      </c>
      <c r="G627" s="39">
        <v>1.2</v>
      </c>
      <c r="H627" s="38">
        <v>6104152</v>
      </c>
      <c r="I627" s="38">
        <v>6226235</v>
      </c>
      <c r="J627" s="38">
        <v>0</v>
      </c>
      <c r="K627" s="38">
        <v>0</v>
      </c>
      <c r="L627" s="38">
        <v>0</v>
      </c>
      <c r="M627" s="38">
        <v>0</v>
      </c>
      <c r="N627" s="38">
        <v>0</v>
      </c>
      <c r="O627" s="38">
        <v>0</v>
      </c>
      <c r="P627" s="38">
        <v>6104152</v>
      </c>
      <c r="Q627" s="38">
        <v>6226235</v>
      </c>
      <c r="R627" s="39">
        <v>2</v>
      </c>
      <c r="S627" s="38">
        <v>0</v>
      </c>
      <c r="T627" s="38">
        <v>0</v>
      </c>
      <c r="U627" s="38">
        <v>6114931</v>
      </c>
      <c r="V627" s="38">
        <v>6241076</v>
      </c>
      <c r="W627" s="38">
        <v>6104152</v>
      </c>
      <c r="X627" s="38">
        <v>6226235</v>
      </c>
      <c r="Y627" s="38">
        <v>10779</v>
      </c>
      <c r="Z627" s="38">
        <v>14841</v>
      </c>
      <c r="AA627" s="38">
        <v>760</v>
      </c>
      <c r="AB627" s="38">
        <v>738</v>
      </c>
      <c r="AC627" s="39">
        <v>-2.89</v>
      </c>
      <c r="AD627" s="38">
        <v>3265537</v>
      </c>
      <c r="AE627" s="38">
        <v>3084619</v>
      </c>
      <c r="AF627" s="38">
        <v>589558</v>
      </c>
      <c r="AG627" s="38">
        <v>123455</v>
      </c>
      <c r="AH627" s="38">
        <v>710920</v>
      </c>
      <c r="AI627" s="38">
        <v>719445</v>
      </c>
      <c r="AJ627" s="39">
        <v>4</v>
      </c>
      <c r="AK627" s="39">
        <v>4</v>
      </c>
    </row>
    <row r="628" spans="1:37" x14ac:dyDescent="0.3">
      <c r="A628" t="s">
        <v>1306</v>
      </c>
      <c r="B628" t="s">
        <v>2051</v>
      </c>
      <c r="C628" s="37" t="s">
        <v>1306</v>
      </c>
      <c r="D628" s="37" t="s">
        <v>1305</v>
      </c>
      <c r="E628" s="38">
        <v>44471060</v>
      </c>
      <c r="F628" s="38">
        <v>45930280</v>
      </c>
      <c r="G628" s="39">
        <v>3.2800000000000002</v>
      </c>
      <c r="H628" s="38">
        <v>19672192</v>
      </c>
      <c r="I628" s="38">
        <v>20357017</v>
      </c>
      <c r="J628" s="38">
        <v>0</v>
      </c>
      <c r="K628" s="38">
        <v>0</v>
      </c>
      <c r="L628" s="38">
        <v>0</v>
      </c>
      <c r="M628" s="38">
        <v>0</v>
      </c>
      <c r="N628" s="38">
        <v>0</v>
      </c>
      <c r="O628" s="38">
        <v>0</v>
      </c>
      <c r="P628" s="38">
        <v>19672192</v>
      </c>
      <c r="Q628" s="38">
        <v>20357017</v>
      </c>
      <c r="R628" s="39">
        <v>3.48</v>
      </c>
      <c r="S628" s="38">
        <v>355386</v>
      </c>
      <c r="T628" s="38">
        <v>533505</v>
      </c>
      <c r="U628" s="38">
        <v>20585988</v>
      </c>
      <c r="V628" s="38">
        <v>20075794</v>
      </c>
      <c r="W628" s="38">
        <v>19316806</v>
      </c>
      <c r="X628" s="38">
        <v>19823512</v>
      </c>
      <c r="Y628" s="38">
        <v>1269182</v>
      </c>
      <c r="Z628" s="38">
        <v>252282</v>
      </c>
      <c r="AA628" s="38">
        <v>2301</v>
      </c>
      <c r="AB628" s="38">
        <v>2278</v>
      </c>
      <c r="AC628" s="39">
        <v>-1</v>
      </c>
      <c r="AD628" s="38">
        <v>13595680</v>
      </c>
      <c r="AE628" s="38">
        <v>11208457</v>
      </c>
      <c r="AF628" s="38">
        <v>2700000</v>
      </c>
      <c r="AG628" s="38">
        <v>1130833</v>
      </c>
      <c r="AH628" s="38">
        <v>1723749</v>
      </c>
      <c r="AI628" s="38">
        <v>1837211</v>
      </c>
      <c r="AJ628" s="39">
        <v>3.88</v>
      </c>
      <c r="AK628" s="39">
        <v>4</v>
      </c>
    </row>
    <row r="629" spans="1:37" x14ac:dyDescent="0.3">
      <c r="A629" t="s">
        <v>1300</v>
      </c>
      <c r="B629" t="s">
        <v>2052</v>
      </c>
      <c r="C629" s="37" t="s">
        <v>1300</v>
      </c>
      <c r="D629" s="37" t="s">
        <v>1299</v>
      </c>
      <c r="E629" s="38">
        <v>36169750</v>
      </c>
      <c r="F629" s="38">
        <v>36923135</v>
      </c>
      <c r="G629" s="39">
        <v>2.08</v>
      </c>
      <c r="H629" s="38">
        <v>17505685</v>
      </c>
      <c r="I629" s="38">
        <v>17703685</v>
      </c>
      <c r="J629" s="38">
        <v>0</v>
      </c>
      <c r="K629" s="38">
        <v>0</v>
      </c>
      <c r="L629" s="38">
        <v>0</v>
      </c>
      <c r="M629" s="38">
        <v>0</v>
      </c>
      <c r="N629" s="38">
        <v>0</v>
      </c>
      <c r="O629" s="38">
        <v>0</v>
      </c>
      <c r="P629" s="38">
        <v>17505685</v>
      </c>
      <c r="Q629" s="38">
        <v>17703685</v>
      </c>
      <c r="R629" s="39">
        <v>1.1300000000000001</v>
      </c>
      <c r="S629" s="38">
        <v>0</v>
      </c>
      <c r="T629" s="38">
        <v>0</v>
      </c>
      <c r="U629" s="38">
        <v>17505696</v>
      </c>
      <c r="V629" s="38">
        <v>17826363</v>
      </c>
      <c r="W629" s="38">
        <v>17505685</v>
      </c>
      <c r="X629" s="38">
        <v>17703685</v>
      </c>
      <c r="Y629" s="38">
        <v>11</v>
      </c>
      <c r="Z629" s="38">
        <v>122678</v>
      </c>
      <c r="AA629" s="38">
        <v>1925</v>
      </c>
      <c r="AB629" s="38">
        <v>1920</v>
      </c>
      <c r="AC629" s="39">
        <v>-0.26</v>
      </c>
      <c r="AD629" s="38">
        <v>8529632</v>
      </c>
      <c r="AE629" s="38">
        <v>8462000</v>
      </c>
      <c r="AF629" s="38">
        <v>810000</v>
      </c>
      <c r="AG629" s="38">
        <v>810000</v>
      </c>
      <c r="AH629" s="38">
        <v>1446399</v>
      </c>
      <c r="AI629" s="38">
        <v>1476900</v>
      </c>
      <c r="AJ629" s="39">
        <v>4</v>
      </c>
      <c r="AK629" s="39">
        <v>4</v>
      </c>
    </row>
    <row r="630" spans="1:37" x14ac:dyDescent="0.3">
      <c r="A630" t="s">
        <v>1290</v>
      </c>
      <c r="B630" t="s">
        <v>2053</v>
      </c>
      <c r="C630" s="37" t="s">
        <v>1290</v>
      </c>
      <c r="D630" s="37" t="s">
        <v>1289</v>
      </c>
      <c r="E630" s="38">
        <v>20505952</v>
      </c>
      <c r="F630" s="38">
        <v>20700716</v>
      </c>
      <c r="G630" s="39">
        <v>0.95000000000000007</v>
      </c>
      <c r="H630" s="38">
        <v>9432250</v>
      </c>
      <c r="I630" s="38">
        <v>9594913</v>
      </c>
      <c r="J630" s="38">
        <v>0</v>
      </c>
      <c r="K630" s="38">
        <v>0</v>
      </c>
      <c r="L630" s="38">
        <v>0</v>
      </c>
      <c r="M630" s="38">
        <v>0</v>
      </c>
      <c r="N630" s="38">
        <v>0</v>
      </c>
      <c r="O630" s="38">
        <v>0</v>
      </c>
      <c r="P630" s="38">
        <v>9432250</v>
      </c>
      <c r="Q630" s="38">
        <v>9594913</v>
      </c>
      <c r="R630" s="39">
        <v>1.72</v>
      </c>
      <c r="S630" s="38">
        <v>0</v>
      </c>
      <c r="T630" s="38">
        <v>0</v>
      </c>
      <c r="U630" s="38">
        <v>9432252</v>
      </c>
      <c r="V630" s="38">
        <v>9594914</v>
      </c>
      <c r="W630" s="38">
        <v>9432250</v>
      </c>
      <c r="X630" s="38">
        <v>9594913</v>
      </c>
      <c r="Y630" s="38">
        <v>2</v>
      </c>
      <c r="Z630" s="38">
        <v>1</v>
      </c>
      <c r="AA630" s="38">
        <v>1024</v>
      </c>
      <c r="AB630" s="38">
        <v>1020</v>
      </c>
      <c r="AC630" s="39">
        <v>-0.39</v>
      </c>
      <c r="AD630" s="38">
        <v>1248927</v>
      </c>
      <c r="AE630" s="38">
        <v>1450000</v>
      </c>
      <c r="AF630" s="38">
        <v>300000</v>
      </c>
      <c r="AG630" s="38">
        <v>300000</v>
      </c>
      <c r="AH630" s="38">
        <v>820237</v>
      </c>
      <c r="AI630" s="38">
        <v>825000</v>
      </c>
      <c r="AJ630" s="39">
        <v>4</v>
      </c>
      <c r="AK630" s="39">
        <v>3.99</v>
      </c>
    </row>
    <row r="631" spans="1:37" x14ac:dyDescent="0.3">
      <c r="A631" t="s">
        <v>1304</v>
      </c>
      <c r="B631" t="s">
        <v>2054</v>
      </c>
      <c r="C631" s="37" t="s">
        <v>1304</v>
      </c>
      <c r="D631" s="37" t="s">
        <v>1303</v>
      </c>
      <c r="E631" s="38">
        <v>26206129</v>
      </c>
      <c r="F631" s="38">
        <v>26799543</v>
      </c>
      <c r="G631" s="39">
        <v>2.2600000000000002</v>
      </c>
      <c r="H631" s="38">
        <v>8489167</v>
      </c>
      <c r="I631" s="38">
        <v>8637730</v>
      </c>
      <c r="J631" s="38">
        <v>0</v>
      </c>
      <c r="K631" s="38">
        <v>0</v>
      </c>
      <c r="L631" s="38">
        <v>0</v>
      </c>
      <c r="M631" s="38">
        <v>0</v>
      </c>
      <c r="N631" s="38">
        <v>0</v>
      </c>
      <c r="O631" s="38">
        <v>0</v>
      </c>
      <c r="P631" s="38">
        <v>8489167</v>
      </c>
      <c r="Q631" s="38">
        <v>8637730</v>
      </c>
      <c r="R631" s="39">
        <v>1.75</v>
      </c>
      <c r="S631" s="38">
        <v>0</v>
      </c>
      <c r="T631" s="38">
        <v>0</v>
      </c>
      <c r="U631" s="38">
        <v>8489167</v>
      </c>
      <c r="V631" s="38">
        <v>8713490</v>
      </c>
      <c r="W631" s="38">
        <v>8489167</v>
      </c>
      <c r="X631" s="38">
        <v>8637730</v>
      </c>
      <c r="Y631" s="38">
        <v>0</v>
      </c>
      <c r="Z631" s="38">
        <v>75760</v>
      </c>
      <c r="AA631" s="38">
        <v>1116</v>
      </c>
      <c r="AB631" s="38">
        <v>1128</v>
      </c>
      <c r="AC631" s="39">
        <v>1.08</v>
      </c>
      <c r="AD631" s="38">
        <v>3224001</v>
      </c>
      <c r="AE631" s="38">
        <v>3000000</v>
      </c>
      <c r="AF631" s="38">
        <v>209301</v>
      </c>
      <c r="AG631" s="38">
        <v>210000</v>
      </c>
      <c r="AH631" s="38">
        <v>973821</v>
      </c>
      <c r="AI631" s="38">
        <v>975000</v>
      </c>
      <c r="AJ631" s="39">
        <v>3.72</v>
      </c>
      <c r="AK631" s="39">
        <v>3.64</v>
      </c>
    </row>
    <row r="632" spans="1:37" x14ac:dyDescent="0.3">
      <c r="A632" t="s">
        <v>1308</v>
      </c>
      <c r="B632" t="s">
        <v>2055</v>
      </c>
      <c r="C632" s="37" t="s">
        <v>1308</v>
      </c>
      <c r="D632" s="37" t="s">
        <v>1307</v>
      </c>
      <c r="E632" s="38">
        <v>21380767</v>
      </c>
      <c r="F632" s="38">
        <v>22046540</v>
      </c>
      <c r="G632" s="39">
        <v>3.11</v>
      </c>
      <c r="H632" s="38">
        <v>9830767</v>
      </c>
      <c r="I632" s="38">
        <v>10007540</v>
      </c>
      <c r="J632" s="38">
        <v>0</v>
      </c>
      <c r="K632" s="38">
        <v>0</v>
      </c>
      <c r="L632" s="38">
        <v>0</v>
      </c>
      <c r="M632" s="38">
        <v>0</v>
      </c>
      <c r="N632" s="38">
        <v>0</v>
      </c>
      <c r="O632" s="38">
        <v>0</v>
      </c>
      <c r="P632" s="38">
        <v>9830767</v>
      </c>
      <c r="Q632" s="38">
        <v>10007540</v>
      </c>
      <c r="R632" s="39">
        <v>1.8</v>
      </c>
      <c r="S632" s="38">
        <v>76333</v>
      </c>
      <c r="T632" s="38">
        <v>0</v>
      </c>
      <c r="U632" s="38">
        <v>9760985</v>
      </c>
      <c r="V632" s="38">
        <v>10033786</v>
      </c>
      <c r="W632" s="38">
        <v>9754434</v>
      </c>
      <c r="X632" s="38">
        <v>10007540</v>
      </c>
      <c r="Y632" s="38">
        <v>6551</v>
      </c>
      <c r="Z632" s="38">
        <v>26246</v>
      </c>
      <c r="AA632" s="38">
        <v>1160</v>
      </c>
      <c r="AB632" s="38">
        <v>1145</v>
      </c>
      <c r="AC632" s="39">
        <v>-1.29</v>
      </c>
      <c r="AD632" s="38">
        <v>2350000</v>
      </c>
      <c r="AE632" s="38">
        <v>2475000</v>
      </c>
      <c r="AF632" s="38">
        <v>190000</v>
      </c>
      <c r="AG632" s="38">
        <v>150000</v>
      </c>
      <c r="AH632" s="38">
        <v>700000</v>
      </c>
      <c r="AI632" s="38">
        <v>775000</v>
      </c>
      <c r="AJ632" s="39">
        <v>3.27</v>
      </c>
      <c r="AK632" s="39">
        <v>3.52</v>
      </c>
    </row>
    <row r="633" spans="1:37" x14ac:dyDescent="0.3">
      <c r="A633" t="s">
        <v>1298</v>
      </c>
      <c r="B633" t="s">
        <v>2056</v>
      </c>
      <c r="C633" s="37" t="s">
        <v>1298</v>
      </c>
      <c r="D633" s="37" t="s">
        <v>1297</v>
      </c>
      <c r="E633" s="38">
        <v>25842757</v>
      </c>
      <c r="F633" s="38">
        <v>26593836</v>
      </c>
      <c r="G633" s="39">
        <v>2.91</v>
      </c>
      <c r="H633" s="38">
        <v>9037155</v>
      </c>
      <c r="I633" s="38">
        <v>9037155</v>
      </c>
      <c r="J633" s="38">
        <v>0</v>
      </c>
      <c r="K633" s="38">
        <v>0</v>
      </c>
      <c r="L633" s="38">
        <v>0</v>
      </c>
      <c r="M633" s="38">
        <v>0</v>
      </c>
      <c r="N633" s="38">
        <v>0</v>
      </c>
      <c r="O633" s="38">
        <v>0</v>
      </c>
      <c r="P633" s="38">
        <v>9037155</v>
      </c>
      <c r="Q633" s="38">
        <v>9037155</v>
      </c>
      <c r="R633" s="39">
        <v>0</v>
      </c>
      <c r="S633" s="38">
        <v>0</v>
      </c>
      <c r="T633" s="38">
        <v>0</v>
      </c>
      <c r="U633" s="38">
        <v>9371643</v>
      </c>
      <c r="V633" s="38">
        <v>9389066</v>
      </c>
      <c r="W633" s="38">
        <v>9037155</v>
      </c>
      <c r="X633" s="38">
        <v>9037155</v>
      </c>
      <c r="Y633" s="38">
        <v>334488</v>
      </c>
      <c r="Z633" s="38">
        <v>351911</v>
      </c>
      <c r="AA633" s="38">
        <v>1250</v>
      </c>
      <c r="AB633" s="38">
        <v>1250</v>
      </c>
      <c r="AC633" s="39">
        <v>0</v>
      </c>
      <c r="AD633" s="38">
        <v>12792111</v>
      </c>
      <c r="AE633" s="38">
        <v>12700000</v>
      </c>
      <c r="AF633" s="38">
        <v>298992</v>
      </c>
      <c r="AG633" s="38">
        <v>300000</v>
      </c>
      <c r="AH633" s="38">
        <v>1033300</v>
      </c>
      <c r="AI633" s="38">
        <v>1063753</v>
      </c>
      <c r="AJ633" s="39">
        <v>4</v>
      </c>
      <c r="AK633" s="39">
        <v>4</v>
      </c>
    </row>
    <row r="634" spans="1:37" x14ac:dyDescent="0.3">
      <c r="A634" t="s">
        <v>1302</v>
      </c>
      <c r="B634" t="s">
        <v>2057</v>
      </c>
      <c r="C634" s="37" t="s">
        <v>1302</v>
      </c>
      <c r="D634" s="37" t="s">
        <v>1301</v>
      </c>
      <c r="E634" s="38">
        <v>19600000</v>
      </c>
      <c r="F634" s="38">
        <v>19995000</v>
      </c>
      <c r="G634" s="39">
        <v>2.02</v>
      </c>
      <c r="H634" s="38">
        <v>4269000</v>
      </c>
      <c r="I634" s="38">
        <v>4306000</v>
      </c>
      <c r="J634" s="38">
        <v>0</v>
      </c>
      <c r="K634" s="38">
        <v>0</v>
      </c>
      <c r="L634" s="38">
        <v>0</v>
      </c>
      <c r="M634" s="38">
        <v>0</v>
      </c>
      <c r="N634" s="38">
        <v>0</v>
      </c>
      <c r="O634" s="38">
        <v>0</v>
      </c>
      <c r="P634" s="38">
        <v>4269000</v>
      </c>
      <c r="Q634" s="38">
        <v>4306000</v>
      </c>
      <c r="R634" s="39">
        <v>0.87</v>
      </c>
      <c r="S634" s="38">
        <v>176629</v>
      </c>
      <c r="T634" s="38">
        <v>154812</v>
      </c>
      <c r="U634" s="38">
        <v>4092371</v>
      </c>
      <c r="V634" s="38">
        <v>4151682</v>
      </c>
      <c r="W634" s="38">
        <v>4092371</v>
      </c>
      <c r="X634" s="38">
        <v>4151188</v>
      </c>
      <c r="Y634" s="38">
        <v>0</v>
      </c>
      <c r="Z634" s="38">
        <v>494</v>
      </c>
      <c r="AA634" s="38">
        <v>900</v>
      </c>
      <c r="AB634" s="38">
        <v>905</v>
      </c>
      <c r="AC634" s="39">
        <v>0.56000000000000005</v>
      </c>
      <c r="AD634" s="38">
        <v>3564604</v>
      </c>
      <c r="AE634" s="38">
        <v>3414604</v>
      </c>
      <c r="AF634" s="38">
        <v>678000</v>
      </c>
      <c r="AG634" s="38">
        <v>678000</v>
      </c>
      <c r="AH634" s="38">
        <v>754738</v>
      </c>
      <c r="AI634" s="38">
        <v>750000</v>
      </c>
      <c r="AJ634" s="39">
        <v>3.85</v>
      </c>
      <c r="AK634" s="39">
        <v>3.75</v>
      </c>
    </row>
    <row r="635" spans="1:37" x14ac:dyDescent="0.3">
      <c r="A635" t="s">
        <v>1345</v>
      </c>
      <c r="B635" t="s">
        <v>2058</v>
      </c>
      <c r="C635" s="37" t="s">
        <v>1345</v>
      </c>
      <c r="D635" s="37" t="s">
        <v>1344</v>
      </c>
      <c r="E635" s="38">
        <v>111162832</v>
      </c>
      <c r="F635" s="38">
        <v>108731720</v>
      </c>
      <c r="G635" s="39">
        <v>-2.19</v>
      </c>
      <c r="H635" s="38">
        <v>98960110</v>
      </c>
      <c r="I635" s="38">
        <v>96234695</v>
      </c>
      <c r="J635" s="38">
        <v>0</v>
      </c>
      <c r="K635" s="38">
        <v>0</v>
      </c>
      <c r="L635" s="38">
        <v>0</v>
      </c>
      <c r="M635" s="38">
        <v>0</v>
      </c>
      <c r="N635" s="38">
        <v>0</v>
      </c>
      <c r="O635" s="38">
        <v>0</v>
      </c>
      <c r="P635" s="38">
        <v>98960110</v>
      </c>
      <c r="Q635" s="38">
        <v>96234695</v>
      </c>
      <c r="R635" s="39">
        <v>-2.75</v>
      </c>
      <c r="S635" s="38">
        <v>5454313</v>
      </c>
      <c r="T635" s="38">
        <v>5011059</v>
      </c>
      <c r="U635" s="38">
        <v>93505797</v>
      </c>
      <c r="V635" s="38">
        <v>91223636</v>
      </c>
      <c r="W635" s="38">
        <v>93505797</v>
      </c>
      <c r="X635" s="38">
        <v>91223636</v>
      </c>
      <c r="Y635" s="38">
        <v>0</v>
      </c>
      <c r="Z635" s="38">
        <v>0</v>
      </c>
      <c r="AA635" s="38">
        <v>3204</v>
      </c>
      <c r="AB635" s="38">
        <v>3056</v>
      </c>
      <c r="AC635" s="39">
        <v>-4.62</v>
      </c>
      <c r="AD635" s="38">
        <v>6735729</v>
      </c>
      <c r="AE635" s="38">
        <v>6085729</v>
      </c>
      <c r="AF635" s="38">
        <v>3993823</v>
      </c>
      <c r="AG635" s="38">
        <v>3320000</v>
      </c>
      <c r="AH635" s="38">
        <v>4246653</v>
      </c>
      <c r="AI635" s="38">
        <v>4040287</v>
      </c>
      <c r="AJ635" s="39">
        <v>3.8200000000000003</v>
      </c>
      <c r="AK635" s="39">
        <v>3.72</v>
      </c>
    </row>
    <row r="636" spans="1:37" x14ac:dyDescent="0.3">
      <c r="A636" t="s">
        <v>1313</v>
      </c>
      <c r="B636" t="s">
        <v>2059</v>
      </c>
      <c r="C636" s="37" t="s">
        <v>1313</v>
      </c>
      <c r="D636" s="37" t="s">
        <v>1312</v>
      </c>
      <c r="E636" s="38">
        <v>126500000</v>
      </c>
      <c r="F636" s="38">
        <v>127199424</v>
      </c>
      <c r="G636" s="39">
        <v>0.55000000000000004</v>
      </c>
      <c r="H636" s="38">
        <v>113174570</v>
      </c>
      <c r="I636" s="38">
        <v>113873424</v>
      </c>
      <c r="J636" s="38">
        <v>0</v>
      </c>
      <c r="K636" s="38">
        <v>0</v>
      </c>
      <c r="L636" s="38">
        <v>0</v>
      </c>
      <c r="M636" s="38">
        <v>0</v>
      </c>
      <c r="N636" s="38">
        <v>0</v>
      </c>
      <c r="O636" s="38">
        <v>0</v>
      </c>
      <c r="P636" s="38">
        <v>113174570</v>
      </c>
      <c r="Q636" s="38">
        <v>113873424</v>
      </c>
      <c r="R636" s="39">
        <v>0.62</v>
      </c>
      <c r="S636" s="38">
        <v>6768798</v>
      </c>
      <c r="T636" s="38">
        <v>6558163</v>
      </c>
      <c r="U636" s="38">
        <v>106409226</v>
      </c>
      <c r="V636" s="38">
        <v>108555075</v>
      </c>
      <c r="W636" s="38">
        <v>106405772</v>
      </c>
      <c r="X636" s="38">
        <v>107315261</v>
      </c>
      <c r="Y636" s="38">
        <v>3454</v>
      </c>
      <c r="Z636" s="38">
        <v>1239814</v>
      </c>
      <c r="AA636" s="38">
        <v>4342</v>
      </c>
      <c r="AB636" s="38">
        <v>4324</v>
      </c>
      <c r="AC636" s="39">
        <v>-0.41000000000000003</v>
      </c>
      <c r="AD636" s="38">
        <v>3812022</v>
      </c>
      <c r="AE636" s="38">
        <v>3311871</v>
      </c>
      <c r="AF636" s="38">
        <v>3763785</v>
      </c>
      <c r="AG636" s="38">
        <v>2600000</v>
      </c>
      <c r="AH636" s="38">
        <v>4571766</v>
      </c>
      <c r="AI636" s="38">
        <v>4472776</v>
      </c>
      <c r="AJ636" s="39">
        <v>3.61</v>
      </c>
      <c r="AK636" s="39">
        <v>3.52</v>
      </c>
    </row>
    <row r="637" spans="1:37" x14ac:dyDescent="0.3">
      <c r="A637" t="s">
        <v>1325</v>
      </c>
      <c r="B637" t="s">
        <v>2060</v>
      </c>
      <c r="C637" s="37" t="s">
        <v>1325</v>
      </c>
      <c r="D637" s="37" t="s">
        <v>1324</v>
      </c>
      <c r="E637" s="38">
        <v>45400867</v>
      </c>
      <c r="F637" s="38">
        <v>46076000</v>
      </c>
      <c r="G637" s="39">
        <v>1.49</v>
      </c>
      <c r="H637" s="38">
        <v>37883621</v>
      </c>
      <c r="I637" s="38">
        <v>38491707</v>
      </c>
      <c r="J637" s="38">
        <v>0</v>
      </c>
      <c r="K637" s="38">
        <v>0</v>
      </c>
      <c r="L637" s="38">
        <v>0</v>
      </c>
      <c r="M637" s="38">
        <v>0</v>
      </c>
      <c r="N637" s="38">
        <v>0</v>
      </c>
      <c r="O637" s="38">
        <v>0</v>
      </c>
      <c r="P637" s="38">
        <v>37883621</v>
      </c>
      <c r="Q637" s="38">
        <v>38491707</v>
      </c>
      <c r="R637" s="39">
        <v>1.61</v>
      </c>
      <c r="S637" s="38">
        <v>2168260</v>
      </c>
      <c r="T637" s="38">
        <v>2138041</v>
      </c>
      <c r="U637" s="38">
        <v>35810015</v>
      </c>
      <c r="V637" s="38">
        <v>36390193</v>
      </c>
      <c r="W637" s="38">
        <v>35715361</v>
      </c>
      <c r="X637" s="38">
        <v>36353666</v>
      </c>
      <c r="Y637" s="38">
        <v>94654</v>
      </c>
      <c r="Z637" s="38">
        <v>36527</v>
      </c>
      <c r="AA637" s="38">
        <v>1701</v>
      </c>
      <c r="AB637" s="38">
        <v>1664</v>
      </c>
      <c r="AC637" s="39">
        <v>-2.1800000000000002</v>
      </c>
      <c r="AD637" s="38">
        <v>11463226</v>
      </c>
      <c r="AE637" s="38">
        <v>11200000</v>
      </c>
      <c r="AF637" s="38">
        <v>2042659</v>
      </c>
      <c r="AG637" s="38">
        <v>1700000</v>
      </c>
      <c r="AH637" s="38">
        <v>1816031</v>
      </c>
      <c r="AI637" s="38">
        <v>1843040</v>
      </c>
      <c r="AJ637" s="39">
        <v>4</v>
      </c>
      <c r="AK637" s="39">
        <v>4</v>
      </c>
    </row>
    <row r="638" spans="1:37" x14ac:dyDescent="0.3">
      <c r="A638" t="s">
        <v>1341</v>
      </c>
      <c r="B638" t="s">
        <v>2061</v>
      </c>
      <c r="C638" s="37" t="s">
        <v>1341</v>
      </c>
      <c r="D638" s="37" t="s">
        <v>1340</v>
      </c>
      <c r="E638" s="38">
        <v>73364269</v>
      </c>
      <c r="F638" s="38">
        <v>74407339</v>
      </c>
      <c r="G638" s="39">
        <v>1.42</v>
      </c>
      <c r="H638" s="38">
        <v>40948000</v>
      </c>
      <c r="I638" s="38">
        <v>40959972</v>
      </c>
      <c r="J638" s="38">
        <v>0</v>
      </c>
      <c r="K638" s="38">
        <v>0</v>
      </c>
      <c r="L638" s="38">
        <v>0</v>
      </c>
      <c r="M638" s="38">
        <v>0</v>
      </c>
      <c r="N638" s="38">
        <v>0</v>
      </c>
      <c r="O638" s="38">
        <v>0</v>
      </c>
      <c r="P638" s="38">
        <v>40948000</v>
      </c>
      <c r="Q638" s="38">
        <v>40959972</v>
      </c>
      <c r="R638" s="39">
        <v>0.03</v>
      </c>
      <c r="S638" s="38">
        <v>4181721</v>
      </c>
      <c r="T638" s="38">
        <v>4174706</v>
      </c>
      <c r="U638" s="38">
        <v>36767281</v>
      </c>
      <c r="V638" s="38">
        <v>36785311</v>
      </c>
      <c r="W638" s="38">
        <v>36766279</v>
      </c>
      <c r="X638" s="38">
        <v>36785266</v>
      </c>
      <c r="Y638" s="38">
        <v>1002</v>
      </c>
      <c r="Z638" s="38">
        <v>45</v>
      </c>
      <c r="AA638" s="38">
        <v>2417</v>
      </c>
      <c r="AB638" s="38">
        <v>2310</v>
      </c>
      <c r="AC638" s="39">
        <v>-4.43</v>
      </c>
      <c r="AD638" s="38">
        <v>358175</v>
      </c>
      <c r="AE638" s="38">
        <v>358175</v>
      </c>
      <c r="AF638" s="38">
        <v>1288774</v>
      </c>
      <c r="AG638" s="38">
        <v>450000</v>
      </c>
      <c r="AH638" s="38">
        <v>1911389</v>
      </c>
      <c r="AI638" s="38">
        <v>1911389</v>
      </c>
      <c r="AJ638" s="39">
        <v>2.61</v>
      </c>
      <c r="AK638" s="39">
        <v>2.57</v>
      </c>
    </row>
    <row r="639" spans="1:37" x14ac:dyDescent="0.3">
      <c r="A639" t="s">
        <v>1329</v>
      </c>
      <c r="B639" t="s">
        <v>2062</v>
      </c>
      <c r="C639" s="37" t="s">
        <v>1329</v>
      </c>
      <c r="D639" s="37" t="s">
        <v>1328</v>
      </c>
      <c r="E639" s="38">
        <v>78125997</v>
      </c>
      <c r="F639" s="38">
        <v>79979258</v>
      </c>
      <c r="G639" s="39">
        <v>2.37</v>
      </c>
      <c r="H639" s="38">
        <v>68609403</v>
      </c>
      <c r="I639" s="38">
        <v>69765922</v>
      </c>
      <c r="J639" s="38">
        <v>0</v>
      </c>
      <c r="K639" s="38">
        <v>0</v>
      </c>
      <c r="L639" s="38">
        <v>0</v>
      </c>
      <c r="M639" s="38">
        <v>0</v>
      </c>
      <c r="N639" s="38">
        <v>0</v>
      </c>
      <c r="O639" s="38">
        <v>0</v>
      </c>
      <c r="P639" s="38">
        <v>68609403</v>
      </c>
      <c r="Q639" s="38">
        <v>69765922</v>
      </c>
      <c r="R639" s="39">
        <v>1.69</v>
      </c>
      <c r="S639" s="38">
        <v>3728875</v>
      </c>
      <c r="T639" s="38">
        <v>3750664</v>
      </c>
      <c r="U639" s="38">
        <v>68609403</v>
      </c>
      <c r="V639" s="38">
        <v>69765922</v>
      </c>
      <c r="W639" s="38">
        <v>64880528</v>
      </c>
      <c r="X639" s="38">
        <v>66015258</v>
      </c>
      <c r="Y639" s="38">
        <v>3728875</v>
      </c>
      <c r="Z639" s="38">
        <v>3750664</v>
      </c>
      <c r="AA639" s="38">
        <v>3193</v>
      </c>
      <c r="AB639" s="38">
        <v>3220</v>
      </c>
      <c r="AC639" s="39">
        <v>0.85</v>
      </c>
      <c r="AD639" s="38">
        <v>2073568</v>
      </c>
      <c r="AE639" s="38">
        <v>2323568</v>
      </c>
      <c r="AF639" s="38">
        <v>887827</v>
      </c>
      <c r="AG639" s="38">
        <v>890000</v>
      </c>
      <c r="AH639" s="38">
        <v>3095039</v>
      </c>
      <c r="AI639" s="38">
        <v>3200000</v>
      </c>
      <c r="AJ639" s="39">
        <v>3.96</v>
      </c>
      <c r="AK639" s="39">
        <v>4</v>
      </c>
    </row>
    <row r="640" spans="1:37" x14ac:dyDescent="0.3">
      <c r="A640" t="s">
        <v>1379</v>
      </c>
      <c r="B640" t="s">
        <v>2063</v>
      </c>
      <c r="C640" s="37" t="s">
        <v>1379</v>
      </c>
      <c r="D640" s="37" t="s">
        <v>1378</v>
      </c>
      <c r="E640" s="38">
        <v>31664023</v>
      </c>
      <c r="F640" s="38">
        <v>32010535</v>
      </c>
      <c r="G640" s="39">
        <v>1.0900000000000001</v>
      </c>
      <c r="H640" s="38">
        <v>26342370</v>
      </c>
      <c r="I640" s="38">
        <v>26784668</v>
      </c>
      <c r="J640" s="38">
        <v>0</v>
      </c>
      <c r="K640" s="38">
        <v>0</v>
      </c>
      <c r="L640" s="38">
        <v>0</v>
      </c>
      <c r="M640" s="38">
        <v>0</v>
      </c>
      <c r="N640" s="38">
        <v>0</v>
      </c>
      <c r="O640" s="38">
        <v>0</v>
      </c>
      <c r="P640" s="38">
        <v>26342370</v>
      </c>
      <c r="Q640" s="38">
        <v>26784668</v>
      </c>
      <c r="R640" s="39">
        <v>1.68</v>
      </c>
      <c r="S640" s="38">
        <v>1363636</v>
      </c>
      <c r="T640" s="38">
        <v>1304955</v>
      </c>
      <c r="U640" s="38">
        <v>24978734</v>
      </c>
      <c r="V640" s="38">
        <v>25479713</v>
      </c>
      <c r="W640" s="38">
        <v>24978734</v>
      </c>
      <c r="X640" s="38">
        <v>25479713</v>
      </c>
      <c r="Y640" s="38">
        <v>0</v>
      </c>
      <c r="Z640" s="38">
        <v>0</v>
      </c>
      <c r="AA640" s="38">
        <v>1062</v>
      </c>
      <c r="AB640" s="38">
        <v>1070</v>
      </c>
      <c r="AC640" s="39">
        <v>0.75</v>
      </c>
      <c r="AD640" s="38">
        <v>240184</v>
      </c>
      <c r="AE640" s="38">
        <v>440000</v>
      </c>
      <c r="AF640" s="38">
        <v>1594164</v>
      </c>
      <c r="AG640" s="38">
        <v>1173252</v>
      </c>
      <c r="AH640" s="38">
        <v>1266559</v>
      </c>
      <c r="AI640" s="38">
        <v>1280421</v>
      </c>
      <c r="AJ640" s="39">
        <v>4</v>
      </c>
      <c r="AK640" s="39">
        <v>4</v>
      </c>
    </row>
    <row r="641" spans="1:37" x14ac:dyDescent="0.3">
      <c r="A641" t="s">
        <v>1319</v>
      </c>
      <c r="B641" t="s">
        <v>2064</v>
      </c>
      <c r="C641" s="37" t="s">
        <v>1319</v>
      </c>
      <c r="D641" s="37" t="s">
        <v>1318</v>
      </c>
      <c r="E641" s="38">
        <v>46219299</v>
      </c>
      <c r="F641" s="38">
        <v>46446335</v>
      </c>
      <c r="G641" s="39">
        <v>0.49</v>
      </c>
      <c r="H641" s="38">
        <v>40234299</v>
      </c>
      <c r="I641" s="38">
        <v>40791335</v>
      </c>
      <c r="J641" s="38">
        <v>0</v>
      </c>
      <c r="K641" s="38">
        <v>0</v>
      </c>
      <c r="L641" s="38">
        <v>0</v>
      </c>
      <c r="M641" s="38">
        <v>0</v>
      </c>
      <c r="N641" s="38">
        <v>0</v>
      </c>
      <c r="O641" s="38">
        <v>0</v>
      </c>
      <c r="P641" s="38">
        <v>40234299</v>
      </c>
      <c r="Q641" s="38">
        <v>40791335</v>
      </c>
      <c r="R641" s="39">
        <v>1.3800000000000001</v>
      </c>
      <c r="S641" s="38">
        <v>0</v>
      </c>
      <c r="T641" s="38">
        <v>0</v>
      </c>
      <c r="U641" s="38">
        <v>40331904</v>
      </c>
      <c r="V641" s="38">
        <v>40791891</v>
      </c>
      <c r="W641" s="38">
        <v>40234299</v>
      </c>
      <c r="X641" s="38">
        <v>40791335</v>
      </c>
      <c r="Y641" s="38">
        <v>97605</v>
      </c>
      <c r="Z641" s="38">
        <v>556</v>
      </c>
      <c r="AA641" s="38">
        <v>1718</v>
      </c>
      <c r="AB641" s="38">
        <v>1757</v>
      </c>
      <c r="AC641" s="39">
        <v>2.27</v>
      </c>
      <c r="AD641" s="38">
        <v>572</v>
      </c>
      <c r="AE641" s="38">
        <v>5807082</v>
      </c>
      <c r="AF641" s="38">
        <v>1050000</v>
      </c>
      <c r="AG641" s="38">
        <v>665000</v>
      </c>
      <c r="AH641" s="38">
        <v>1848772</v>
      </c>
      <c r="AI641" s="38">
        <v>1857853</v>
      </c>
      <c r="AJ641" s="39">
        <v>4</v>
      </c>
      <c r="AK641" s="39">
        <v>4</v>
      </c>
    </row>
    <row r="642" spans="1:37" x14ac:dyDescent="0.3">
      <c r="A642" t="s">
        <v>1381</v>
      </c>
      <c r="B642" t="s">
        <v>2065</v>
      </c>
      <c r="C642" s="37" t="s">
        <v>1381</v>
      </c>
      <c r="D642" s="37" t="s">
        <v>1380</v>
      </c>
      <c r="E642" s="38">
        <v>71207600</v>
      </c>
      <c r="F642" s="38">
        <v>72572528</v>
      </c>
      <c r="G642" s="39">
        <v>1.92</v>
      </c>
      <c r="H642" s="38">
        <v>54772501</v>
      </c>
      <c r="I642" s="38">
        <v>55254365</v>
      </c>
      <c r="J642" s="38">
        <v>0</v>
      </c>
      <c r="K642" s="38">
        <v>0</v>
      </c>
      <c r="L642" s="38">
        <v>0</v>
      </c>
      <c r="M642" s="38">
        <v>0</v>
      </c>
      <c r="N642" s="38">
        <v>0</v>
      </c>
      <c r="O642" s="38">
        <v>0</v>
      </c>
      <c r="P642" s="38">
        <v>54772501</v>
      </c>
      <c r="Q642" s="38">
        <v>55254365</v>
      </c>
      <c r="R642" s="39">
        <v>0.88</v>
      </c>
      <c r="S642" s="38">
        <v>292143</v>
      </c>
      <c r="T642" s="38">
        <v>2439077</v>
      </c>
      <c r="U642" s="38">
        <v>54480358</v>
      </c>
      <c r="V642" s="38">
        <v>55922588</v>
      </c>
      <c r="W642" s="38">
        <v>54480358</v>
      </c>
      <c r="X642" s="38">
        <v>52815288</v>
      </c>
      <c r="Y642" s="38">
        <v>0</v>
      </c>
      <c r="Z642" s="38">
        <v>3107300</v>
      </c>
      <c r="AA642" s="38">
        <v>2849</v>
      </c>
      <c r="AB642" s="38">
        <v>2873</v>
      </c>
      <c r="AC642" s="39">
        <v>0.84</v>
      </c>
      <c r="AD642" s="38">
        <v>700000</v>
      </c>
      <c r="AE642" s="38">
        <v>700000</v>
      </c>
      <c r="AF642" s="38">
        <v>800000</v>
      </c>
      <c r="AG642" s="38">
        <v>800000</v>
      </c>
      <c r="AH642" s="38">
        <v>2848304</v>
      </c>
      <c r="AI642" s="38">
        <v>2902901</v>
      </c>
      <c r="AJ642" s="39">
        <v>4</v>
      </c>
      <c r="AK642" s="39">
        <v>4</v>
      </c>
    </row>
    <row r="643" spans="1:37" x14ac:dyDescent="0.3">
      <c r="A643" t="s">
        <v>1343</v>
      </c>
      <c r="B643" t="s">
        <v>2066</v>
      </c>
      <c r="C643" s="37" t="s">
        <v>1343</v>
      </c>
      <c r="D643" s="37" t="s">
        <v>1342</v>
      </c>
      <c r="E643" s="38">
        <v>56294000</v>
      </c>
      <c r="F643" s="38">
        <v>57664000</v>
      </c>
      <c r="G643" s="39">
        <v>2.4300000000000002</v>
      </c>
      <c r="H643" s="38">
        <v>49818178</v>
      </c>
      <c r="I643" s="38">
        <v>50927598</v>
      </c>
      <c r="J643" s="38">
        <v>0</v>
      </c>
      <c r="K643" s="38">
        <v>0</v>
      </c>
      <c r="L643" s="38">
        <v>0</v>
      </c>
      <c r="M643" s="38">
        <v>0</v>
      </c>
      <c r="N643" s="38">
        <v>0</v>
      </c>
      <c r="O643" s="38">
        <v>0</v>
      </c>
      <c r="P643" s="38">
        <v>49818178</v>
      </c>
      <c r="Q643" s="38">
        <v>50927598</v>
      </c>
      <c r="R643" s="39">
        <v>2.23</v>
      </c>
      <c r="S643" s="38">
        <v>2781121</v>
      </c>
      <c r="T643" s="38">
        <v>2864329</v>
      </c>
      <c r="U643" s="38">
        <v>47037874</v>
      </c>
      <c r="V643" s="38">
        <v>48447924</v>
      </c>
      <c r="W643" s="38">
        <v>47037057</v>
      </c>
      <c r="X643" s="38">
        <v>48063269</v>
      </c>
      <c r="Y643" s="38">
        <v>817</v>
      </c>
      <c r="Z643" s="38">
        <v>384655</v>
      </c>
      <c r="AA643" s="38">
        <v>1795</v>
      </c>
      <c r="AB643" s="38">
        <v>1760</v>
      </c>
      <c r="AC643" s="39">
        <v>-1.95</v>
      </c>
      <c r="AD643" s="38">
        <v>4508669</v>
      </c>
      <c r="AE643" s="38">
        <v>3544354</v>
      </c>
      <c r="AF643" s="38">
        <v>422000</v>
      </c>
      <c r="AG643" s="38">
        <v>422000</v>
      </c>
      <c r="AH643" s="38">
        <v>2251760</v>
      </c>
      <c r="AI643" s="38">
        <v>2306560</v>
      </c>
      <c r="AJ643" s="39">
        <v>4</v>
      </c>
      <c r="AK643" s="39">
        <v>4</v>
      </c>
    </row>
    <row r="644" spans="1:37" x14ac:dyDescent="0.3">
      <c r="A644" t="s">
        <v>1327</v>
      </c>
      <c r="B644" t="s">
        <v>2067</v>
      </c>
      <c r="C644" s="37" t="s">
        <v>1327</v>
      </c>
      <c r="D644" s="37" t="s">
        <v>1326</v>
      </c>
      <c r="E644" s="38">
        <v>41017302</v>
      </c>
      <c r="F644" s="38">
        <v>41933227</v>
      </c>
      <c r="G644" s="39">
        <v>2.23</v>
      </c>
      <c r="H644" s="38">
        <v>35249343</v>
      </c>
      <c r="I644" s="38">
        <v>36028198</v>
      </c>
      <c r="J644" s="38">
        <v>0</v>
      </c>
      <c r="K644" s="38">
        <v>0</v>
      </c>
      <c r="L644" s="38">
        <v>0</v>
      </c>
      <c r="M644" s="38">
        <v>0</v>
      </c>
      <c r="N644" s="38">
        <v>0</v>
      </c>
      <c r="O644" s="38">
        <v>0</v>
      </c>
      <c r="P644" s="38">
        <v>35249343</v>
      </c>
      <c r="Q644" s="38">
        <v>36028198</v>
      </c>
      <c r="R644" s="39">
        <v>2.21</v>
      </c>
      <c r="S644" s="38">
        <v>1111323</v>
      </c>
      <c r="T644" s="38">
        <v>1186218</v>
      </c>
      <c r="U644" s="38">
        <v>34258285</v>
      </c>
      <c r="V644" s="38">
        <v>35021008</v>
      </c>
      <c r="W644" s="38">
        <v>34138020</v>
      </c>
      <c r="X644" s="38">
        <v>34841980</v>
      </c>
      <c r="Y644" s="38">
        <v>120265</v>
      </c>
      <c r="Z644" s="38">
        <v>179028</v>
      </c>
      <c r="AA644" s="38">
        <v>1460</v>
      </c>
      <c r="AB644" s="38">
        <v>1465</v>
      </c>
      <c r="AC644" s="39">
        <v>0.34</v>
      </c>
      <c r="AD644" s="38">
        <v>8188809</v>
      </c>
      <c r="AE644" s="38">
        <v>6284325</v>
      </c>
      <c r="AF644" s="38">
        <v>373839</v>
      </c>
      <c r="AG644" s="38">
        <v>250000</v>
      </c>
      <c r="AH644" s="38">
        <v>1640538</v>
      </c>
      <c r="AI644" s="38">
        <v>1673329</v>
      </c>
      <c r="AJ644" s="39">
        <v>4</v>
      </c>
      <c r="AK644" s="39">
        <v>3.99</v>
      </c>
    </row>
    <row r="645" spans="1:37" x14ac:dyDescent="0.3">
      <c r="A645" t="s">
        <v>1339</v>
      </c>
      <c r="B645" t="s">
        <v>2068</v>
      </c>
      <c r="C645" s="37" t="s">
        <v>1339</v>
      </c>
      <c r="D645" s="37" t="s">
        <v>1338</v>
      </c>
      <c r="E645" s="38">
        <v>44601912</v>
      </c>
      <c r="F645" s="38">
        <v>46493447</v>
      </c>
      <c r="G645" s="39">
        <v>4.24</v>
      </c>
      <c r="H645" s="38">
        <v>36824212</v>
      </c>
      <c r="I645" s="38">
        <v>37675747</v>
      </c>
      <c r="J645" s="38">
        <v>0</v>
      </c>
      <c r="K645" s="38">
        <v>0</v>
      </c>
      <c r="L645" s="38">
        <v>0</v>
      </c>
      <c r="M645" s="38">
        <v>0</v>
      </c>
      <c r="N645" s="38">
        <v>0</v>
      </c>
      <c r="O645" s="38">
        <v>0</v>
      </c>
      <c r="P645" s="38">
        <v>36824212</v>
      </c>
      <c r="Q645" s="38">
        <v>37675747</v>
      </c>
      <c r="R645" s="39">
        <v>2.31</v>
      </c>
      <c r="S645" s="38">
        <v>558239</v>
      </c>
      <c r="T645" s="38">
        <v>608239</v>
      </c>
      <c r="U645" s="38">
        <v>36367707</v>
      </c>
      <c r="V645" s="38">
        <v>37106992</v>
      </c>
      <c r="W645" s="38">
        <v>36265973</v>
      </c>
      <c r="X645" s="38">
        <v>37067508</v>
      </c>
      <c r="Y645" s="38">
        <v>101734</v>
      </c>
      <c r="Z645" s="38">
        <v>39484</v>
      </c>
      <c r="AA645" s="38">
        <v>1581</v>
      </c>
      <c r="AB645" s="38">
        <v>1562</v>
      </c>
      <c r="AC645" s="39">
        <v>-1.2</v>
      </c>
      <c r="AD645" s="38">
        <v>6769276</v>
      </c>
      <c r="AE645" s="38">
        <v>5200000</v>
      </c>
      <c r="AF645" s="38">
        <v>2450000</v>
      </c>
      <c r="AG645" s="38">
        <v>3400000</v>
      </c>
      <c r="AH645" s="38">
        <v>1600108</v>
      </c>
      <c r="AI645" s="38">
        <v>1650000</v>
      </c>
      <c r="AJ645" s="39">
        <v>3.59</v>
      </c>
      <c r="AK645" s="39">
        <v>3.5500000000000003</v>
      </c>
    </row>
    <row r="646" spans="1:37" x14ac:dyDescent="0.3">
      <c r="A646" t="s">
        <v>1311</v>
      </c>
      <c r="B646" t="s">
        <v>2069</v>
      </c>
      <c r="C646" s="37" t="s">
        <v>1311</v>
      </c>
      <c r="D646" s="37" t="s">
        <v>1310</v>
      </c>
      <c r="E646" s="38">
        <v>61940164</v>
      </c>
      <c r="F646" s="38">
        <v>63856355</v>
      </c>
      <c r="G646" s="39">
        <v>3.09</v>
      </c>
      <c r="H646" s="38">
        <v>49656247</v>
      </c>
      <c r="I646" s="38">
        <v>50893133</v>
      </c>
      <c r="J646" s="38">
        <v>0</v>
      </c>
      <c r="K646" s="38">
        <v>0</v>
      </c>
      <c r="L646" s="38">
        <v>0</v>
      </c>
      <c r="M646" s="38">
        <v>0</v>
      </c>
      <c r="N646" s="38">
        <v>0</v>
      </c>
      <c r="O646" s="38">
        <v>0</v>
      </c>
      <c r="P646" s="38">
        <v>49656247</v>
      </c>
      <c r="Q646" s="38">
        <v>50893133</v>
      </c>
      <c r="R646" s="39">
        <v>2.4900000000000002</v>
      </c>
      <c r="S646" s="38">
        <v>1786816</v>
      </c>
      <c r="T646" s="38">
        <v>1789139</v>
      </c>
      <c r="U646" s="38">
        <v>47871284</v>
      </c>
      <c r="V646" s="38">
        <v>49104194</v>
      </c>
      <c r="W646" s="38">
        <v>47869431</v>
      </c>
      <c r="X646" s="38">
        <v>49103994</v>
      </c>
      <c r="Y646" s="38">
        <v>1853</v>
      </c>
      <c r="Z646" s="38">
        <v>200</v>
      </c>
      <c r="AA646" s="38">
        <v>2050</v>
      </c>
      <c r="AB646" s="38">
        <v>2150</v>
      </c>
      <c r="AC646" s="39">
        <v>4.88</v>
      </c>
      <c r="AD646" s="38">
        <v>10923301</v>
      </c>
      <c r="AE646" s="38">
        <v>11073301</v>
      </c>
      <c r="AF646" s="38">
        <v>1980000</v>
      </c>
      <c r="AG646" s="38">
        <v>1980000</v>
      </c>
      <c r="AH646" s="38">
        <v>2485669</v>
      </c>
      <c r="AI646" s="38">
        <v>2547254</v>
      </c>
      <c r="AJ646" s="39">
        <v>4.01</v>
      </c>
      <c r="AK646" s="39">
        <v>3.99</v>
      </c>
    </row>
    <row r="647" spans="1:37" x14ac:dyDescent="0.3">
      <c r="A647" t="s">
        <v>1331</v>
      </c>
      <c r="B647" t="s">
        <v>2070</v>
      </c>
      <c r="C647" s="37" t="s">
        <v>1331</v>
      </c>
      <c r="D647" s="37" t="s">
        <v>1330</v>
      </c>
      <c r="E647" s="38">
        <v>53149102</v>
      </c>
      <c r="F647" s="38">
        <v>54104349</v>
      </c>
      <c r="G647" s="39">
        <v>1.8</v>
      </c>
      <c r="H647" s="38">
        <v>46690476</v>
      </c>
      <c r="I647" s="38">
        <v>47610095</v>
      </c>
      <c r="J647" s="38">
        <v>0</v>
      </c>
      <c r="K647" s="38">
        <v>0</v>
      </c>
      <c r="L647" s="38">
        <v>0</v>
      </c>
      <c r="M647" s="38">
        <v>0</v>
      </c>
      <c r="N647" s="38">
        <v>0</v>
      </c>
      <c r="O647" s="38">
        <v>0</v>
      </c>
      <c r="P647" s="38">
        <v>46690476</v>
      </c>
      <c r="Q647" s="38">
        <v>47610095</v>
      </c>
      <c r="R647" s="39">
        <v>1.97</v>
      </c>
      <c r="S647" s="38">
        <v>1682065</v>
      </c>
      <c r="T647" s="38">
        <v>405035</v>
      </c>
      <c r="U647" s="38">
        <v>45008411</v>
      </c>
      <c r="V647" s="38">
        <v>46079165</v>
      </c>
      <c r="W647" s="38">
        <v>45008411</v>
      </c>
      <c r="X647" s="38">
        <v>47205060</v>
      </c>
      <c r="Y647" s="38">
        <v>0</v>
      </c>
      <c r="Z647" s="38">
        <v>-1125895</v>
      </c>
      <c r="AA647" s="38">
        <v>1916</v>
      </c>
      <c r="AB647" s="38">
        <v>1895</v>
      </c>
      <c r="AC647" s="39">
        <v>-1.1000000000000001</v>
      </c>
      <c r="AD647" s="38">
        <v>6350805</v>
      </c>
      <c r="AE647" s="38">
        <v>5201414</v>
      </c>
      <c r="AF647" s="38">
        <v>1870519</v>
      </c>
      <c r="AG647" s="38">
        <v>1700000</v>
      </c>
      <c r="AH647" s="38">
        <v>2079740</v>
      </c>
      <c r="AI647" s="38">
        <v>2164174</v>
      </c>
      <c r="AJ647" s="39">
        <v>3.91</v>
      </c>
      <c r="AK647" s="39">
        <v>4</v>
      </c>
    </row>
    <row r="648" spans="1:37" x14ac:dyDescent="0.3">
      <c r="A648" t="s">
        <v>1335</v>
      </c>
      <c r="B648" t="s">
        <v>2071</v>
      </c>
      <c r="C648" s="37" t="s">
        <v>1335</v>
      </c>
      <c r="D648" s="37" t="s">
        <v>1334</v>
      </c>
      <c r="E648" s="38">
        <v>63380200</v>
      </c>
      <c r="F648" s="38">
        <v>64911349</v>
      </c>
      <c r="G648" s="39">
        <v>2.42</v>
      </c>
      <c r="H648" s="38">
        <v>55434500</v>
      </c>
      <c r="I648" s="38">
        <v>56677525</v>
      </c>
      <c r="J648" s="38">
        <v>0</v>
      </c>
      <c r="K648" s="38">
        <v>0</v>
      </c>
      <c r="L648" s="38">
        <v>0</v>
      </c>
      <c r="M648" s="38">
        <v>0</v>
      </c>
      <c r="N648" s="38">
        <v>0</v>
      </c>
      <c r="O648" s="38">
        <v>0</v>
      </c>
      <c r="P648" s="38">
        <v>55434500</v>
      </c>
      <c r="Q648" s="38">
        <v>56677525</v>
      </c>
      <c r="R648" s="39">
        <v>2.2400000000000002</v>
      </c>
      <c r="S648" s="38">
        <v>318666</v>
      </c>
      <c r="T648" s="38">
        <v>405778</v>
      </c>
      <c r="U648" s="38">
        <v>55115834</v>
      </c>
      <c r="V648" s="38">
        <v>56276704</v>
      </c>
      <c r="W648" s="38">
        <v>55115834</v>
      </c>
      <c r="X648" s="38">
        <v>56271747</v>
      </c>
      <c r="Y648" s="38">
        <v>0</v>
      </c>
      <c r="Z648" s="38">
        <v>4957</v>
      </c>
      <c r="AA648" s="38">
        <v>1825</v>
      </c>
      <c r="AB648" s="38">
        <v>1852</v>
      </c>
      <c r="AC648" s="39">
        <v>1.48</v>
      </c>
      <c r="AD648" s="38">
        <v>8836395</v>
      </c>
      <c r="AE648" s="38">
        <v>8600000</v>
      </c>
      <c r="AF648" s="38">
        <v>1000000</v>
      </c>
      <c r="AG648" s="38">
        <v>1000000</v>
      </c>
      <c r="AH648" s="38">
        <v>2535208</v>
      </c>
      <c r="AI648" s="38">
        <v>2596453</v>
      </c>
      <c r="AJ648" s="39">
        <v>4</v>
      </c>
      <c r="AK648" s="39">
        <v>4</v>
      </c>
    </row>
    <row r="649" spans="1:37" x14ac:dyDescent="0.3">
      <c r="A649" t="s">
        <v>1333</v>
      </c>
      <c r="B649" t="s">
        <v>2072</v>
      </c>
      <c r="C649" s="37" t="s">
        <v>1333</v>
      </c>
      <c r="D649" s="37" t="s">
        <v>1332</v>
      </c>
      <c r="E649" s="38">
        <v>32111848</v>
      </c>
      <c r="F649" s="38">
        <v>33000395</v>
      </c>
      <c r="G649" s="39">
        <v>2.77</v>
      </c>
      <c r="H649" s="38">
        <v>27914762</v>
      </c>
      <c r="I649" s="38">
        <v>28646622</v>
      </c>
      <c r="J649" s="38">
        <v>0</v>
      </c>
      <c r="K649" s="38">
        <v>0</v>
      </c>
      <c r="L649" s="38">
        <v>0</v>
      </c>
      <c r="M649" s="38">
        <v>0</v>
      </c>
      <c r="N649" s="38">
        <v>0</v>
      </c>
      <c r="O649" s="38">
        <v>0</v>
      </c>
      <c r="P649" s="38">
        <v>27914762</v>
      </c>
      <c r="Q649" s="38">
        <v>28646622</v>
      </c>
      <c r="R649" s="39">
        <v>2.62</v>
      </c>
      <c r="S649" s="38">
        <v>0</v>
      </c>
      <c r="T649" s="38">
        <v>0</v>
      </c>
      <c r="U649" s="38">
        <v>28592728</v>
      </c>
      <c r="V649" s="38">
        <v>29825594</v>
      </c>
      <c r="W649" s="38">
        <v>27914762</v>
      </c>
      <c r="X649" s="38">
        <v>28646622</v>
      </c>
      <c r="Y649" s="38">
        <v>677966</v>
      </c>
      <c r="Z649" s="38">
        <v>1178972</v>
      </c>
      <c r="AA649" s="38">
        <v>1014</v>
      </c>
      <c r="AB649" s="38">
        <v>1016</v>
      </c>
      <c r="AC649" s="39">
        <v>0.2</v>
      </c>
      <c r="AD649" s="38">
        <v>11891923</v>
      </c>
      <c r="AE649" s="38">
        <v>11090000</v>
      </c>
      <c r="AF649" s="38">
        <v>1761961</v>
      </c>
      <c r="AG649" s="38">
        <v>1775000</v>
      </c>
      <c r="AH649" s="38">
        <v>1284474</v>
      </c>
      <c r="AI649" s="38">
        <v>1320015</v>
      </c>
      <c r="AJ649" s="39">
        <v>4</v>
      </c>
      <c r="AK649" s="39">
        <v>4</v>
      </c>
    </row>
    <row r="650" spans="1:37" x14ac:dyDescent="0.3">
      <c r="A650" t="s">
        <v>1337</v>
      </c>
      <c r="B650" t="s">
        <v>2073</v>
      </c>
      <c r="C650" s="37" t="s">
        <v>1337</v>
      </c>
      <c r="D650" s="37" t="s">
        <v>1336</v>
      </c>
      <c r="E650" s="38">
        <v>109113297</v>
      </c>
      <c r="F650" s="38">
        <v>109280120</v>
      </c>
      <c r="G650" s="39">
        <v>0.15</v>
      </c>
      <c r="H650" s="38">
        <v>99657561</v>
      </c>
      <c r="I650" s="38">
        <v>100051679</v>
      </c>
      <c r="J650" s="38">
        <v>0</v>
      </c>
      <c r="K650" s="38">
        <v>0</v>
      </c>
      <c r="L650" s="38">
        <v>0</v>
      </c>
      <c r="M650" s="38">
        <v>0</v>
      </c>
      <c r="N650" s="38">
        <v>0</v>
      </c>
      <c r="O650" s="38">
        <v>0</v>
      </c>
      <c r="P650" s="38">
        <v>99657561</v>
      </c>
      <c r="Q650" s="38">
        <v>100051679</v>
      </c>
      <c r="R650" s="39">
        <v>0.4</v>
      </c>
      <c r="S650" s="38">
        <v>2828666</v>
      </c>
      <c r="T650" s="38">
        <v>2523493</v>
      </c>
      <c r="U650" s="38">
        <v>96828895</v>
      </c>
      <c r="V650" s="38">
        <v>97528186</v>
      </c>
      <c r="W650" s="38">
        <v>96828895</v>
      </c>
      <c r="X650" s="38">
        <v>97528186</v>
      </c>
      <c r="Y650" s="38">
        <v>0</v>
      </c>
      <c r="Z650" s="38">
        <v>0</v>
      </c>
      <c r="AA650" s="38">
        <v>3542</v>
      </c>
      <c r="AB650" s="38">
        <v>3545</v>
      </c>
      <c r="AC650" s="39">
        <v>0.08</v>
      </c>
      <c r="AD650" s="38">
        <v>12818233</v>
      </c>
      <c r="AE650" s="38">
        <v>13302076</v>
      </c>
      <c r="AF650" s="38">
        <v>5956061</v>
      </c>
      <c r="AG650" s="38">
        <v>4177207</v>
      </c>
      <c r="AH650" s="38">
        <v>4364532</v>
      </c>
      <c r="AI650" s="38">
        <v>4371205</v>
      </c>
      <c r="AJ650" s="39">
        <v>4</v>
      </c>
      <c r="AK650" s="39">
        <v>4</v>
      </c>
    </row>
    <row r="651" spans="1:37" x14ac:dyDescent="0.3">
      <c r="A651" t="s">
        <v>1349</v>
      </c>
      <c r="B651" t="s">
        <v>2074</v>
      </c>
      <c r="C651" s="37" t="s">
        <v>1349</v>
      </c>
      <c r="D651" s="37" t="s">
        <v>1348</v>
      </c>
      <c r="E651" s="38">
        <v>131863636</v>
      </c>
      <c r="F651" s="38">
        <v>133898902</v>
      </c>
      <c r="G651" s="39">
        <v>1.54</v>
      </c>
      <c r="H651" s="38">
        <v>115288418</v>
      </c>
      <c r="I651" s="38">
        <v>117043027</v>
      </c>
      <c r="J651" s="38">
        <v>0</v>
      </c>
      <c r="K651" s="38">
        <v>0</v>
      </c>
      <c r="L651" s="38">
        <v>0</v>
      </c>
      <c r="M651" s="38">
        <v>0</v>
      </c>
      <c r="N651" s="38">
        <v>0</v>
      </c>
      <c r="O651" s="38">
        <v>0</v>
      </c>
      <c r="P651" s="38">
        <v>115288418</v>
      </c>
      <c r="Q651" s="38">
        <v>117043027</v>
      </c>
      <c r="R651" s="39">
        <v>1.52</v>
      </c>
      <c r="S651" s="38">
        <v>6842441</v>
      </c>
      <c r="T651" s="38">
        <v>6769792</v>
      </c>
      <c r="U651" s="38">
        <v>108463715</v>
      </c>
      <c r="V651" s="38">
        <v>110694857</v>
      </c>
      <c r="W651" s="38">
        <v>108445977</v>
      </c>
      <c r="X651" s="38">
        <v>110273235</v>
      </c>
      <c r="Y651" s="38">
        <v>17738</v>
      </c>
      <c r="Z651" s="38">
        <v>421622</v>
      </c>
      <c r="AA651" s="38">
        <v>5205</v>
      </c>
      <c r="AB651" s="38">
        <v>5274</v>
      </c>
      <c r="AC651" s="39">
        <v>1.33</v>
      </c>
      <c r="AD651" s="38">
        <v>9978271</v>
      </c>
      <c r="AE651" s="38">
        <v>9575720</v>
      </c>
      <c r="AF651" s="38">
        <v>6561909</v>
      </c>
      <c r="AG651" s="38">
        <v>6636909</v>
      </c>
      <c r="AH651" s="38">
        <v>5234605</v>
      </c>
      <c r="AI651" s="38">
        <v>5323937</v>
      </c>
      <c r="AJ651" s="39">
        <v>3.97</v>
      </c>
      <c r="AK651" s="39">
        <v>3.98</v>
      </c>
    </row>
    <row r="652" spans="1:37" x14ac:dyDescent="0.3">
      <c r="A652" t="s">
        <v>1351</v>
      </c>
      <c r="B652" t="s">
        <v>2075</v>
      </c>
      <c r="C652" s="37" t="s">
        <v>1351</v>
      </c>
      <c r="D652" s="37" t="s">
        <v>1350</v>
      </c>
      <c r="E652" s="38">
        <v>55750000</v>
      </c>
      <c r="F652" s="38">
        <v>59127000</v>
      </c>
      <c r="G652" s="39">
        <v>6.0600000000000005</v>
      </c>
      <c r="H652" s="38">
        <v>48140050</v>
      </c>
      <c r="I652" s="38">
        <v>49453000</v>
      </c>
      <c r="J652" s="38">
        <v>0</v>
      </c>
      <c r="K652" s="38">
        <v>0</v>
      </c>
      <c r="L652" s="38">
        <v>0</v>
      </c>
      <c r="M652" s="38">
        <v>0</v>
      </c>
      <c r="N652" s="38">
        <v>0</v>
      </c>
      <c r="O652" s="38">
        <v>0</v>
      </c>
      <c r="P652" s="38">
        <v>48140050</v>
      </c>
      <c r="Q652" s="38">
        <v>49453000</v>
      </c>
      <c r="R652" s="39">
        <v>2.73</v>
      </c>
      <c r="S652" s="38">
        <v>1726844</v>
      </c>
      <c r="T652" s="38">
        <v>2288285</v>
      </c>
      <c r="U652" s="38">
        <v>46413206</v>
      </c>
      <c r="V652" s="38">
        <v>47165164</v>
      </c>
      <c r="W652" s="38">
        <v>46413206</v>
      </c>
      <c r="X652" s="38">
        <v>47164715</v>
      </c>
      <c r="Y652" s="38">
        <v>0</v>
      </c>
      <c r="Z652" s="38">
        <v>449</v>
      </c>
      <c r="AA652" s="38">
        <v>1928</v>
      </c>
      <c r="AB652" s="38">
        <v>1920</v>
      </c>
      <c r="AC652" s="39">
        <v>-0.41000000000000003</v>
      </c>
      <c r="AD652" s="38">
        <v>6675159</v>
      </c>
      <c r="AE652" s="38">
        <v>5000000</v>
      </c>
      <c r="AF652" s="38">
        <v>921216</v>
      </c>
      <c r="AG652" s="38">
        <v>2200000</v>
      </c>
      <c r="AH652" s="38">
        <v>2229999</v>
      </c>
      <c r="AI652" s="38">
        <v>2084000</v>
      </c>
      <c r="AJ652" s="39">
        <v>4</v>
      </c>
      <c r="AK652" s="39">
        <v>3.52</v>
      </c>
    </row>
    <row r="653" spans="1:37" x14ac:dyDescent="0.3">
      <c r="A653" t="s">
        <v>1367</v>
      </c>
      <c r="B653" t="s">
        <v>2076</v>
      </c>
      <c r="C653" s="37" t="s">
        <v>1367</v>
      </c>
      <c r="D653" s="37" t="s">
        <v>1366</v>
      </c>
      <c r="E653" s="38">
        <v>29755371</v>
      </c>
      <c r="F653" s="38">
        <v>30006543</v>
      </c>
      <c r="G653" s="39">
        <v>0.84</v>
      </c>
      <c r="H653" s="38">
        <v>23950729</v>
      </c>
      <c r="I653" s="38">
        <v>24518533</v>
      </c>
      <c r="J653" s="38">
        <v>0</v>
      </c>
      <c r="K653" s="38">
        <v>0</v>
      </c>
      <c r="L653" s="38">
        <v>0</v>
      </c>
      <c r="M653" s="38">
        <v>0</v>
      </c>
      <c r="N653" s="38">
        <v>0</v>
      </c>
      <c r="O653" s="38">
        <v>0</v>
      </c>
      <c r="P653" s="38">
        <v>23950729</v>
      </c>
      <c r="Q653" s="38">
        <v>24518533</v>
      </c>
      <c r="R653" s="39">
        <v>2.37</v>
      </c>
      <c r="S653" s="38">
        <v>1216935</v>
      </c>
      <c r="T653" s="38">
        <v>1299980</v>
      </c>
      <c r="U653" s="38">
        <v>23096246</v>
      </c>
      <c r="V653" s="40">
        <v>23218669</v>
      </c>
      <c r="W653" s="38">
        <v>22733794</v>
      </c>
      <c r="X653" s="38">
        <v>23218553</v>
      </c>
      <c r="Y653" s="38">
        <v>362452</v>
      </c>
      <c r="Z653" s="38">
        <v>116</v>
      </c>
      <c r="AA653" s="38">
        <v>562</v>
      </c>
      <c r="AB653" s="38">
        <v>545</v>
      </c>
      <c r="AC653" s="39">
        <v>-3.02</v>
      </c>
      <c r="AD653" s="38">
        <v>25706469</v>
      </c>
      <c r="AE653" s="38">
        <v>5443373</v>
      </c>
      <c r="AF653" s="38">
        <v>590000</v>
      </c>
      <c r="AG653" s="38">
        <v>490000</v>
      </c>
      <c r="AH653" s="38">
        <v>1190215</v>
      </c>
      <c r="AI653" s="38">
        <v>1204396</v>
      </c>
      <c r="AJ653" s="39">
        <v>4</v>
      </c>
      <c r="AK653" s="39">
        <v>4.01</v>
      </c>
    </row>
    <row r="654" spans="1:37" x14ac:dyDescent="0.3">
      <c r="A654" t="s">
        <v>1383</v>
      </c>
      <c r="B654" t="s">
        <v>2077</v>
      </c>
      <c r="C654" s="37" t="s">
        <v>1383</v>
      </c>
      <c r="D654" s="37" t="s">
        <v>1382</v>
      </c>
      <c r="E654" s="38">
        <v>46280837</v>
      </c>
      <c r="F654" s="38">
        <v>47345709</v>
      </c>
      <c r="G654" s="39">
        <v>2.3000000000000003</v>
      </c>
      <c r="H654" s="38">
        <v>39912277</v>
      </c>
      <c r="I654" s="38">
        <v>40707171</v>
      </c>
      <c r="J654" s="38">
        <v>0</v>
      </c>
      <c r="K654" s="38">
        <v>0</v>
      </c>
      <c r="L654" s="38">
        <v>0</v>
      </c>
      <c r="M654" s="38">
        <v>0</v>
      </c>
      <c r="N654" s="38">
        <v>0</v>
      </c>
      <c r="O654" s="38">
        <v>0</v>
      </c>
      <c r="P654" s="38">
        <v>39912277</v>
      </c>
      <c r="Q654" s="38">
        <v>40707171</v>
      </c>
      <c r="R654" s="39">
        <v>1.99</v>
      </c>
      <c r="S654" s="38">
        <v>1471029</v>
      </c>
      <c r="T654" s="38">
        <v>1552001</v>
      </c>
      <c r="U654" s="38">
        <v>38441248</v>
      </c>
      <c r="V654" s="38">
        <v>39155170</v>
      </c>
      <c r="W654" s="38">
        <v>38441248</v>
      </c>
      <c r="X654" s="38">
        <v>39155170</v>
      </c>
      <c r="Y654" s="38">
        <v>0</v>
      </c>
      <c r="Z654" s="38">
        <v>0</v>
      </c>
      <c r="AA654" s="38">
        <v>1544</v>
      </c>
      <c r="AB654" s="38">
        <v>1552</v>
      </c>
      <c r="AC654" s="39">
        <v>0.52</v>
      </c>
      <c r="AD654" s="38">
        <v>4820224</v>
      </c>
      <c r="AE654" s="38">
        <v>6931020</v>
      </c>
      <c r="AF654" s="38">
        <v>650000</v>
      </c>
      <c r="AG654" s="38">
        <v>650000</v>
      </c>
      <c r="AH654" s="38">
        <v>1849580</v>
      </c>
      <c r="AI654" s="38">
        <v>1893828</v>
      </c>
      <c r="AJ654" s="39">
        <v>4</v>
      </c>
      <c r="AK654" s="39">
        <v>4</v>
      </c>
    </row>
    <row r="655" spans="1:37" x14ac:dyDescent="0.3">
      <c r="A655" t="s">
        <v>1365</v>
      </c>
      <c r="B655" t="s">
        <v>2078</v>
      </c>
      <c r="C655" s="37" t="s">
        <v>1365</v>
      </c>
      <c r="D655" s="37" t="s">
        <v>1364</v>
      </c>
      <c r="E655" s="38">
        <v>47416277</v>
      </c>
      <c r="F655" s="38">
        <v>48926573</v>
      </c>
      <c r="G655" s="39">
        <v>3.19</v>
      </c>
      <c r="H655" s="38">
        <v>34453449</v>
      </c>
      <c r="I655" s="38">
        <v>35080784</v>
      </c>
      <c r="J655" s="38">
        <v>0</v>
      </c>
      <c r="K655" s="38">
        <v>0</v>
      </c>
      <c r="L655" s="38">
        <v>0</v>
      </c>
      <c r="M655" s="38">
        <v>0</v>
      </c>
      <c r="N655" s="38">
        <v>0</v>
      </c>
      <c r="O655" s="38">
        <v>0</v>
      </c>
      <c r="P655" s="38">
        <v>34453449</v>
      </c>
      <c r="Q655" s="38">
        <v>35080784</v>
      </c>
      <c r="R655" s="39">
        <v>1.82</v>
      </c>
      <c r="S655" s="38">
        <v>1728138</v>
      </c>
      <c r="T655" s="38">
        <v>1677231</v>
      </c>
      <c r="U655" s="38">
        <v>32744111</v>
      </c>
      <c r="V655" s="38">
        <v>33419939</v>
      </c>
      <c r="W655" s="38">
        <v>32725311</v>
      </c>
      <c r="X655" s="38">
        <v>33403553</v>
      </c>
      <c r="Y655" s="38">
        <v>18800</v>
      </c>
      <c r="Z655" s="38">
        <v>16386</v>
      </c>
      <c r="AA655" s="38">
        <v>1757</v>
      </c>
      <c r="AB655" s="38">
        <v>1755</v>
      </c>
      <c r="AC655" s="39">
        <v>-0.11</v>
      </c>
      <c r="AD655" s="38">
        <v>4003370</v>
      </c>
      <c r="AE655" s="38">
        <v>3150000</v>
      </c>
      <c r="AF655" s="38">
        <v>1000000</v>
      </c>
      <c r="AG655" s="38">
        <v>1315000</v>
      </c>
      <c r="AH655" s="38">
        <v>1626608</v>
      </c>
      <c r="AI655" s="38">
        <v>1250000</v>
      </c>
      <c r="AJ655" s="39">
        <v>3.43</v>
      </c>
      <c r="AK655" s="39">
        <v>2.5500000000000003</v>
      </c>
    </row>
    <row r="656" spans="1:37" x14ac:dyDescent="0.3">
      <c r="A656" t="s">
        <v>1353</v>
      </c>
      <c r="B656" t="s">
        <v>2079</v>
      </c>
      <c r="C656" s="37" t="s">
        <v>1353</v>
      </c>
      <c r="D656" s="37" t="s">
        <v>1352</v>
      </c>
      <c r="E656" s="38">
        <v>227475244</v>
      </c>
      <c r="F656" s="38">
        <v>230887373</v>
      </c>
      <c r="G656" s="39">
        <v>1.5</v>
      </c>
      <c r="H656" s="38">
        <v>134077473</v>
      </c>
      <c r="I656" s="38">
        <v>134077473</v>
      </c>
      <c r="J656" s="38">
        <v>0</v>
      </c>
      <c r="K656" s="38">
        <v>0</v>
      </c>
      <c r="L656" s="38">
        <v>0</v>
      </c>
      <c r="M656" s="38">
        <v>0</v>
      </c>
      <c r="N656" s="38">
        <v>0</v>
      </c>
      <c r="O656" s="38">
        <v>0</v>
      </c>
      <c r="P656" s="38">
        <v>134077473</v>
      </c>
      <c r="Q656" s="38">
        <v>134077473</v>
      </c>
      <c r="R656" s="39">
        <v>0</v>
      </c>
      <c r="S656" s="38">
        <v>5212012</v>
      </c>
      <c r="T656" s="38">
        <v>4846354</v>
      </c>
      <c r="U656" s="38">
        <v>129206048</v>
      </c>
      <c r="V656" s="38">
        <v>131237731</v>
      </c>
      <c r="W656" s="38">
        <v>128865461</v>
      </c>
      <c r="X656" s="38">
        <v>129231119</v>
      </c>
      <c r="Y656" s="38">
        <v>340587</v>
      </c>
      <c r="Z656" s="38">
        <v>2006612</v>
      </c>
      <c r="AA656" s="38">
        <v>8234</v>
      </c>
      <c r="AB656" s="38">
        <v>8234</v>
      </c>
      <c r="AC656" s="39">
        <v>0</v>
      </c>
      <c r="AD656" s="38">
        <v>13011414</v>
      </c>
      <c r="AE656" s="38">
        <v>13014553</v>
      </c>
      <c r="AF656" s="38">
        <v>9832678</v>
      </c>
      <c r="AG656" s="38">
        <v>2044893</v>
      </c>
      <c r="AH656" s="38">
        <v>9041582</v>
      </c>
      <c r="AI656" s="38">
        <v>9235494</v>
      </c>
      <c r="AJ656" s="39">
        <v>3.97</v>
      </c>
      <c r="AK656" s="39">
        <v>4</v>
      </c>
    </row>
    <row r="657" spans="1:37" x14ac:dyDescent="0.3">
      <c r="A657" t="s">
        <v>1323</v>
      </c>
      <c r="B657" t="s">
        <v>2080</v>
      </c>
      <c r="C657" s="37" t="s">
        <v>1323</v>
      </c>
      <c r="D657" s="37" t="s">
        <v>1322</v>
      </c>
      <c r="E657" s="38">
        <v>116856988</v>
      </c>
      <c r="F657" s="38">
        <v>117901688</v>
      </c>
      <c r="G657" s="39">
        <v>0.89</v>
      </c>
      <c r="H657" s="38">
        <v>104849225</v>
      </c>
      <c r="I657" s="38">
        <v>105968116</v>
      </c>
      <c r="J657" s="38">
        <v>0</v>
      </c>
      <c r="K657" s="38">
        <v>0</v>
      </c>
      <c r="L657" s="38">
        <v>0</v>
      </c>
      <c r="M657" s="38">
        <v>0</v>
      </c>
      <c r="N657" s="38">
        <v>0</v>
      </c>
      <c r="O657" s="38">
        <v>0</v>
      </c>
      <c r="P657" s="38">
        <v>104849225</v>
      </c>
      <c r="Q657" s="38">
        <v>105968116</v>
      </c>
      <c r="R657" s="39">
        <v>1.07</v>
      </c>
      <c r="S657" s="38">
        <v>3308484</v>
      </c>
      <c r="T657" s="38">
        <v>3637484</v>
      </c>
      <c r="U657" s="38">
        <v>101823913</v>
      </c>
      <c r="V657" s="38">
        <v>103558618</v>
      </c>
      <c r="W657" s="38">
        <v>101540741</v>
      </c>
      <c r="X657" s="38">
        <v>102330632</v>
      </c>
      <c r="Y657" s="38">
        <v>283172</v>
      </c>
      <c r="Z657" s="38">
        <v>1227986</v>
      </c>
      <c r="AA657" s="38">
        <v>3971</v>
      </c>
      <c r="AB657" s="38">
        <v>3908</v>
      </c>
      <c r="AC657" s="39">
        <v>-1.59</v>
      </c>
      <c r="AD657" s="38">
        <v>10640707</v>
      </c>
      <c r="AE657" s="38">
        <v>10100000</v>
      </c>
      <c r="AF657" s="38">
        <v>3615726</v>
      </c>
      <c r="AG657" s="38">
        <v>3700000</v>
      </c>
      <c r="AH657" s="38">
        <v>4664107</v>
      </c>
      <c r="AI657" s="38">
        <v>4700000</v>
      </c>
      <c r="AJ657" s="39">
        <v>3.99</v>
      </c>
      <c r="AK657" s="39">
        <v>3.99</v>
      </c>
    </row>
    <row r="658" spans="1:37" x14ac:dyDescent="0.3">
      <c r="A658" t="s">
        <v>1355</v>
      </c>
      <c r="B658" t="s">
        <v>2081</v>
      </c>
      <c r="C658" s="37" t="s">
        <v>1355</v>
      </c>
      <c r="D658" s="37" t="s">
        <v>1354</v>
      </c>
      <c r="E658" s="38">
        <v>245457331</v>
      </c>
      <c r="F658" s="38">
        <v>250121473</v>
      </c>
      <c r="G658" s="39">
        <v>1.9000000000000001</v>
      </c>
      <c r="H658" s="38">
        <v>194369177</v>
      </c>
      <c r="I658" s="38">
        <v>198236995</v>
      </c>
      <c r="J658" s="38">
        <v>0</v>
      </c>
      <c r="K658" s="38">
        <v>0</v>
      </c>
      <c r="L658" s="38">
        <v>0</v>
      </c>
      <c r="M658" s="38">
        <v>0</v>
      </c>
      <c r="N658" s="38">
        <v>0</v>
      </c>
      <c r="O658" s="38">
        <v>0</v>
      </c>
      <c r="P658" s="38">
        <v>194369177</v>
      </c>
      <c r="Q658" s="38">
        <v>198236995</v>
      </c>
      <c r="R658" s="39">
        <v>1.99</v>
      </c>
      <c r="S658" s="38">
        <v>4932809</v>
      </c>
      <c r="T658" s="38">
        <v>5542079</v>
      </c>
      <c r="U658" s="38">
        <v>189436369</v>
      </c>
      <c r="V658" s="38">
        <v>192694916</v>
      </c>
      <c r="W658" s="38">
        <v>189436368</v>
      </c>
      <c r="X658" s="38">
        <v>192694916</v>
      </c>
      <c r="Y658" s="38">
        <v>1</v>
      </c>
      <c r="Z658" s="38">
        <v>0</v>
      </c>
      <c r="AA658" s="38">
        <v>10974</v>
      </c>
      <c r="AB658" s="38">
        <v>11075</v>
      </c>
      <c r="AC658" s="39">
        <v>0.92</v>
      </c>
      <c r="AD658" s="38">
        <v>581364</v>
      </c>
      <c r="AE658" s="38">
        <v>600000</v>
      </c>
      <c r="AF658" s="38">
        <v>3750000</v>
      </c>
      <c r="AG658" s="38">
        <v>0</v>
      </c>
      <c r="AH658" s="38">
        <v>7517922</v>
      </c>
      <c r="AI658" s="38">
        <v>10000000</v>
      </c>
      <c r="AJ658" s="39">
        <v>3.06</v>
      </c>
      <c r="AK658" s="39">
        <v>4</v>
      </c>
    </row>
    <row r="659" spans="1:37" x14ac:dyDescent="0.3">
      <c r="A659" t="s">
        <v>1321</v>
      </c>
      <c r="B659" t="s">
        <v>2082</v>
      </c>
      <c r="C659" s="37" t="s">
        <v>1321</v>
      </c>
      <c r="D659" s="37" t="s">
        <v>1320</v>
      </c>
      <c r="E659" s="38">
        <v>87683158</v>
      </c>
      <c r="F659" s="38">
        <v>88689957</v>
      </c>
      <c r="G659" s="39">
        <v>1.1500000000000001</v>
      </c>
      <c r="H659" s="38">
        <v>75995863</v>
      </c>
      <c r="I659" s="38">
        <v>77390331</v>
      </c>
      <c r="J659" s="38">
        <v>0</v>
      </c>
      <c r="K659" s="38">
        <v>0</v>
      </c>
      <c r="L659" s="38">
        <v>0</v>
      </c>
      <c r="M659" s="38">
        <v>0</v>
      </c>
      <c r="N659" s="38">
        <v>0</v>
      </c>
      <c r="O659" s="38">
        <v>0</v>
      </c>
      <c r="P659" s="38">
        <v>75995863</v>
      </c>
      <c r="Q659" s="38">
        <v>77390331</v>
      </c>
      <c r="R659" s="39">
        <v>1.83</v>
      </c>
      <c r="S659" s="38">
        <v>6924316</v>
      </c>
      <c r="T659" s="38">
        <v>6857300</v>
      </c>
      <c r="U659" s="38">
        <v>69096347</v>
      </c>
      <c r="V659" s="38">
        <v>70807305</v>
      </c>
      <c r="W659" s="38">
        <v>69071547</v>
      </c>
      <c r="X659" s="38">
        <v>70533031</v>
      </c>
      <c r="Y659" s="38">
        <v>24800</v>
      </c>
      <c r="Z659" s="38">
        <v>274274</v>
      </c>
      <c r="AA659" s="38">
        <v>2538</v>
      </c>
      <c r="AB659" s="38">
        <v>2497</v>
      </c>
      <c r="AC659" s="39">
        <v>-1.62</v>
      </c>
      <c r="AD659" s="38">
        <v>15523702</v>
      </c>
      <c r="AE659" s="38">
        <v>14138709</v>
      </c>
      <c r="AF659" s="38">
        <v>3825856</v>
      </c>
      <c r="AG659" s="38">
        <v>3158792</v>
      </c>
      <c r="AH659" s="38">
        <v>3498559</v>
      </c>
      <c r="AI659" s="38">
        <v>3538729</v>
      </c>
      <c r="AJ659" s="39">
        <v>3.99</v>
      </c>
      <c r="AK659" s="39">
        <v>3.99</v>
      </c>
    </row>
    <row r="660" spans="1:37" x14ac:dyDescent="0.3">
      <c r="A660" t="s">
        <v>1357</v>
      </c>
      <c r="B660" t="s">
        <v>2083</v>
      </c>
      <c r="C660" s="37" t="s">
        <v>1357</v>
      </c>
      <c r="D660" s="37" t="s">
        <v>1356</v>
      </c>
      <c r="E660" s="38">
        <v>40391988</v>
      </c>
      <c r="F660" s="38">
        <v>40843419</v>
      </c>
      <c r="G660" s="39">
        <v>1.1200000000000001</v>
      </c>
      <c r="H660" s="38">
        <v>36413847</v>
      </c>
      <c r="I660" s="38">
        <v>36582554</v>
      </c>
      <c r="J660" s="38">
        <v>0</v>
      </c>
      <c r="K660" s="38">
        <v>0</v>
      </c>
      <c r="L660" s="38">
        <v>0</v>
      </c>
      <c r="M660" s="38">
        <v>0</v>
      </c>
      <c r="N660" s="38">
        <v>0</v>
      </c>
      <c r="O660" s="38">
        <v>0</v>
      </c>
      <c r="P660" s="38">
        <v>36413847</v>
      </c>
      <c r="Q660" s="38">
        <v>36582554</v>
      </c>
      <c r="R660" s="39">
        <v>0.46</v>
      </c>
      <c r="S660" s="38">
        <v>1469580</v>
      </c>
      <c r="T660" s="38">
        <v>1422512</v>
      </c>
      <c r="U660" s="38">
        <v>35460697</v>
      </c>
      <c r="V660" s="38">
        <v>35703311</v>
      </c>
      <c r="W660" s="38">
        <v>34944267</v>
      </c>
      <c r="X660" s="38">
        <v>35160042</v>
      </c>
      <c r="Y660" s="38">
        <v>516430</v>
      </c>
      <c r="Z660" s="38">
        <v>543269</v>
      </c>
      <c r="AA660" s="38">
        <v>1164</v>
      </c>
      <c r="AB660" s="38">
        <v>1124</v>
      </c>
      <c r="AC660" s="39">
        <v>-3.44</v>
      </c>
      <c r="AD660" s="38">
        <v>3046700</v>
      </c>
      <c r="AE660" s="38">
        <v>2595003</v>
      </c>
      <c r="AF660" s="38">
        <v>1084010</v>
      </c>
      <c r="AG660" s="38">
        <v>955000</v>
      </c>
      <c r="AH660" s="38">
        <v>1369056</v>
      </c>
      <c r="AI660" s="38">
        <v>1326967</v>
      </c>
      <c r="AJ660" s="39">
        <v>3.39</v>
      </c>
      <c r="AK660" s="39">
        <v>3.25</v>
      </c>
    </row>
    <row r="661" spans="1:37" x14ac:dyDescent="0.3">
      <c r="A661" t="s">
        <v>1359</v>
      </c>
      <c r="B661" t="s">
        <v>2084</v>
      </c>
      <c r="C661" s="37" t="s">
        <v>1359</v>
      </c>
      <c r="D661" s="37" t="s">
        <v>1358</v>
      </c>
      <c r="E661" s="38">
        <v>114546793</v>
      </c>
      <c r="F661" s="38">
        <v>117213394</v>
      </c>
      <c r="G661" s="39">
        <v>2.33</v>
      </c>
      <c r="H661" s="38">
        <v>93630998</v>
      </c>
      <c r="I661" s="38">
        <v>96340329</v>
      </c>
      <c r="J661" s="38">
        <v>1217163</v>
      </c>
      <c r="K661" s="38">
        <v>1221163</v>
      </c>
      <c r="L661" s="38">
        <v>0</v>
      </c>
      <c r="M661" s="38">
        <v>0</v>
      </c>
      <c r="N661" s="38">
        <v>0</v>
      </c>
      <c r="O661" s="38">
        <v>0</v>
      </c>
      <c r="P661" s="38">
        <v>94848161</v>
      </c>
      <c r="Q661" s="38">
        <v>97561492</v>
      </c>
      <c r="R661" s="39">
        <v>2.86</v>
      </c>
      <c r="S661" s="38">
        <v>3765785</v>
      </c>
      <c r="T661" s="38">
        <v>4771321</v>
      </c>
      <c r="U661" s="38">
        <v>89963022</v>
      </c>
      <c r="V661" s="38">
        <v>91638715</v>
      </c>
      <c r="W661" s="38">
        <v>89865213</v>
      </c>
      <c r="X661" s="38">
        <v>91569008</v>
      </c>
      <c r="Y661" s="38">
        <v>97809</v>
      </c>
      <c r="Z661" s="38">
        <v>69707</v>
      </c>
      <c r="AA661" s="38">
        <v>4904</v>
      </c>
      <c r="AB661" s="38">
        <v>4975</v>
      </c>
      <c r="AC661" s="39">
        <v>1.45</v>
      </c>
      <c r="AD661" s="38">
        <v>19043049</v>
      </c>
      <c r="AE661" s="38">
        <v>19580352</v>
      </c>
      <c r="AF661" s="38">
        <v>3250518</v>
      </c>
      <c r="AG661" s="38">
        <v>1400000</v>
      </c>
      <c r="AH661" s="38">
        <v>4549428</v>
      </c>
      <c r="AI661" s="38">
        <v>4685000</v>
      </c>
      <c r="AJ661" s="39">
        <v>3.97</v>
      </c>
      <c r="AK661" s="39">
        <v>4</v>
      </c>
    </row>
    <row r="662" spans="1:37" x14ac:dyDescent="0.3">
      <c r="A662" t="s">
        <v>1317</v>
      </c>
      <c r="B662" t="s">
        <v>2085</v>
      </c>
      <c r="C662" s="37" t="s">
        <v>1317</v>
      </c>
      <c r="D662" s="37" t="s">
        <v>1316</v>
      </c>
      <c r="E662" s="38">
        <v>49335000</v>
      </c>
      <c r="F662" s="38">
        <v>49995000</v>
      </c>
      <c r="G662" s="39">
        <v>1.34</v>
      </c>
      <c r="H662" s="38">
        <v>38990177</v>
      </c>
      <c r="I662" s="38">
        <v>39352161</v>
      </c>
      <c r="J662" s="38">
        <v>0</v>
      </c>
      <c r="K662" s="38">
        <v>0</v>
      </c>
      <c r="L662" s="38">
        <v>0</v>
      </c>
      <c r="M662" s="38">
        <v>0</v>
      </c>
      <c r="N662" s="38">
        <v>0</v>
      </c>
      <c r="O662" s="38">
        <v>0</v>
      </c>
      <c r="P662" s="38">
        <v>38990177</v>
      </c>
      <c r="Q662" s="38">
        <v>39352161</v>
      </c>
      <c r="R662" s="39">
        <v>0.93</v>
      </c>
      <c r="S662" s="38">
        <v>1919344</v>
      </c>
      <c r="T662" s="38">
        <v>2887315</v>
      </c>
      <c r="U662" s="38">
        <v>37856064</v>
      </c>
      <c r="V662" s="38">
        <v>37730813</v>
      </c>
      <c r="W662" s="38">
        <v>37070833</v>
      </c>
      <c r="X662" s="38">
        <v>36464846</v>
      </c>
      <c r="Y662" s="38">
        <v>785231</v>
      </c>
      <c r="Z662" s="38">
        <v>1265967</v>
      </c>
      <c r="AA662" s="38">
        <v>1541</v>
      </c>
      <c r="AB662" s="38">
        <v>1494</v>
      </c>
      <c r="AC662" s="39">
        <v>-3.0500000000000003</v>
      </c>
      <c r="AD662" s="38">
        <v>2819084</v>
      </c>
      <c r="AE662" s="38">
        <v>1970792</v>
      </c>
      <c r="AF662" s="38">
        <v>1725000</v>
      </c>
      <c r="AG662" s="38">
        <v>1138588</v>
      </c>
      <c r="AH662" s="38">
        <v>1978628</v>
      </c>
      <c r="AI662" s="38">
        <v>1805202</v>
      </c>
      <c r="AJ662" s="39">
        <v>4.01</v>
      </c>
      <c r="AK662" s="39">
        <v>3.61</v>
      </c>
    </row>
    <row r="663" spans="1:37" x14ac:dyDescent="0.3">
      <c r="A663" t="s">
        <v>1361</v>
      </c>
      <c r="B663" t="s">
        <v>2086</v>
      </c>
      <c r="C663" s="37" t="s">
        <v>1361</v>
      </c>
      <c r="D663" s="37" t="s">
        <v>1360</v>
      </c>
      <c r="E663" s="38">
        <v>79860305</v>
      </c>
      <c r="F663" s="38">
        <v>81890784</v>
      </c>
      <c r="G663" s="39">
        <v>2.54</v>
      </c>
      <c r="H663" s="38">
        <v>38016983</v>
      </c>
      <c r="I663" s="38">
        <v>37247812</v>
      </c>
      <c r="J663" s="38">
        <v>0</v>
      </c>
      <c r="K663" s="38">
        <v>0</v>
      </c>
      <c r="L663" s="38">
        <v>0</v>
      </c>
      <c r="M663" s="38">
        <v>1765000</v>
      </c>
      <c r="N663" s="38">
        <v>0</v>
      </c>
      <c r="O663" s="38">
        <v>0</v>
      </c>
      <c r="P663" s="38">
        <v>38016983</v>
      </c>
      <c r="Q663" s="38">
        <v>39012812</v>
      </c>
      <c r="R663" s="39">
        <v>2.62</v>
      </c>
      <c r="S663" s="38">
        <v>1102302</v>
      </c>
      <c r="T663" s="38">
        <v>1359295</v>
      </c>
      <c r="U663" s="38">
        <v>38599106</v>
      </c>
      <c r="V663" s="38">
        <v>37727988</v>
      </c>
      <c r="W663" s="38">
        <v>36914681</v>
      </c>
      <c r="X663" s="38">
        <v>37653517</v>
      </c>
      <c r="Y663" s="38">
        <v>1684425</v>
      </c>
      <c r="Z663" s="38">
        <v>74471</v>
      </c>
      <c r="AA663" s="38">
        <v>3295</v>
      </c>
      <c r="AB663" s="38">
        <v>3395</v>
      </c>
      <c r="AC663" s="39">
        <v>3.0300000000000002</v>
      </c>
      <c r="AD663" s="38">
        <v>1268709</v>
      </c>
      <c r="AE663" s="38">
        <v>2668709</v>
      </c>
      <c r="AF663" s="38">
        <v>2500000</v>
      </c>
      <c r="AG663" s="38">
        <v>2500000</v>
      </c>
      <c r="AH663" s="38">
        <v>-649970</v>
      </c>
      <c r="AI663" s="38">
        <v>3184212</v>
      </c>
      <c r="AJ663" s="39">
        <v>-0.81</v>
      </c>
      <c r="AK663" s="39">
        <v>3.89</v>
      </c>
    </row>
    <row r="664" spans="1:37" x14ac:dyDescent="0.3">
      <c r="A664" t="s">
        <v>1363</v>
      </c>
      <c r="B664" t="s">
        <v>2087</v>
      </c>
      <c r="C664" s="37" t="s">
        <v>1363</v>
      </c>
      <c r="D664" s="37" t="s">
        <v>1362</v>
      </c>
      <c r="E664" s="38">
        <v>69492200</v>
      </c>
      <c r="F664" s="38">
        <v>70154600</v>
      </c>
      <c r="G664" s="39">
        <v>0.95000000000000007</v>
      </c>
      <c r="H664" s="38">
        <v>58154792</v>
      </c>
      <c r="I664" s="38">
        <v>59224034</v>
      </c>
      <c r="J664" s="38">
        <v>0</v>
      </c>
      <c r="K664" s="38">
        <v>0</v>
      </c>
      <c r="L664" s="38">
        <v>0</v>
      </c>
      <c r="M664" s="38">
        <v>0</v>
      </c>
      <c r="N664" s="38">
        <v>0</v>
      </c>
      <c r="O664" s="38">
        <v>0</v>
      </c>
      <c r="P664" s="38">
        <v>58154792</v>
      </c>
      <c r="Q664" s="38">
        <v>59224034</v>
      </c>
      <c r="R664" s="39">
        <v>1.84</v>
      </c>
      <c r="S664" s="38">
        <v>1037825</v>
      </c>
      <c r="T664" s="38">
        <v>1334845</v>
      </c>
      <c r="U664" s="38">
        <v>57116967</v>
      </c>
      <c r="V664" s="38">
        <v>58213643</v>
      </c>
      <c r="W664" s="38">
        <v>57116967</v>
      </c>
      <c r="X664" s="38">
        <v>57889189</v>
      </c>
      <c r="Y664" s="38">
        <v>0</v>
      </c>
      <c r="Z664" s="38">
        <v>324454</v>
      </c>
      <c r="AA664" s="38">
        <v>2801</v>
      </c>
      <c r="AB664" s="38">
        <v>2792</v>
      </c>
      <c r="AC664" s="39">
        <v>-0.32</v>
      </c>
      <c r="AD664" s="38">
        <v>8456192</v>
      </c>
      <c r="AE664" s="38">
        <v>8590000</v>
      </c>
      <c r="AF664" s="38">
        <v>2086000</v>
      </c>
      <c r="AG664" s="38">
        <v>1775000</v>
      </c>
      <c r="AH664" s="38">
        <v>2779692</v>
      </c>
      <c r="AI664" s="38">
        <v>2806000</v>
      </c>
      <c r="AJ664" s="39">
        <v>4</v>
      </c>
      <c r="AK664" s="39">
        <v>4</v>
      </c>
    </row>
    <row r="665" spans="1:37" x14ac:dyDescent="0.3">
      <c r="A665" t="s">
        <v>1371</v>
      </c>
      <c r="B665" t="s">
        <v>2088</v>
      </c>
      <c r="C665" s="37" t="s">
        <v>1371</v>
      </c>
      <c r="D665" s="37" t="s">
        <v>1370</v>
      </c>
      <c r="E665" s="38">
        <v>79365200</v>
      </c>
      <c r="F665" s="38">
        <v>82884603</v>
      </c>
      <c r="G665" s="39">
        <v>4.43</v>
      </c>
      <c r="H665" s="38">
        <v>69989093</v>
      </c>
      <c r="I665" s="38">
        <v>74779916</v>
      </c>
      <c r="J665" s="38">
        <v>0</v>
      </c>
      <c r="K665" s="38">
        <v>0</v>
      </c>
      <c r="L665" s="38">
        <v>0</v>
      </c>
      <c r="M665" s="38">
        <v>0</v>
      </c>
      <c r="N665" s="38">
        <v>0</v>
      </c>
      <c r="O665" s="38">
        <v>0</v>
      </c>
      <c r="P665" s="38">
        <v>69989093</v>
      </c>
      <c r="Q665" s="38">
        <v>74779916</v>
      </c>
      <c r="R665" s="39">
        <v>6.8500000000000005</v>
      </c>
      <c r="S665" s="38">
        <v>4388727</v>
      </c>
      <c r="T665" s="38">
        <v>4324760</v>
      </c>
      <c r="U665" s="38">
        <v>65600366</v>
      </c>
      <c r="V665" s="38">
        <v>67403632</v>
      </c>
      <c r="W665" s="38">
        <v>65600366</v>
      </c>
      <c r="X665" s="38">
        <v>70455156</v>
      </c>
      <c r="Y665" s="38">
        <v>0</v>
      </c>
      <c r="Z665" s="38">
        <v>-3051524</v>
      </c>
      <c r="AA665" s="38">
        <v>3344</v>
      </c>
      <c r="AB665" s="38">
        <v>3341</v>
      </c>
      <c r="AC665" s="39">
        <v>-0.09</v>
      </c>
      <c r="AD665" s="38">
        <v>7190515</v>
      </c>
      <c r="AE665" s="38">
        <v>6190515</v>
      </c>
      <c r="AF665" s="38">
        <v>3294158</v>
      </c>
      <c r="AG665" s="38">
        <v>1941971</v>
      </c>
      <c r="AH665" s="38">
        <v>2715212</v>
      </c>
      <c r="AI665" s="38">
        <v>2367399</v>
      </c>
      <c r="AJ665" s="39">
        <v>3.42</v>
      </c>
      <c r="AK665" s="39">
        <v>2.86</v>
      </c>
    </row>
    <row r="666" spans="1:37" x14ac:dyDescent="0.3">
      <c r="A666" t="s">
        <v>1373</v>
      </c>
      <c r="B666" t="s">
        <v>2089</v>
      </c>
      <c r="C666" s="37" t="s">
        <v>1373</v>
      </c>
      <c r="D666" s="37" t="s">
        <v>1372</v>
      </c>
      <c r="E666" s="38">
        <v>39903298</v>
      </c>
      <c r="F666" s="38">
        <v>39623723</v>
      </c>
      <c r="G666" s="39">
        <v>-0.70000000000000007</v>
      </c>
      <c r="H666" s="38">
        <v>35577519</v>
      </c>
      <c r="I666" s="38">
        <v>35828846</v>
      </c>
      <c r="J666" s="38">
        <v>0</v>
      </c>
      <c r="K666" s="38">
        <v>0</v>
      </c>
      <c r="L666" s="38">
        <v>0</v>
      </c>
      <c r="M666" s="38">
        <v>0</v>
      </c>
      <c r="N666" s="38">
        <v>0</v>
      </c>
      <c r="O666" s="38">
        <v>0</v>
      </c>
      <c r="P666" s="38">
        <v>35577519</v>
      </c>
      <c r="Q666" s="38">
        <v>35828846</v>
      </c>
      <c r="R666" s="39">
        <v>0.71</v>
      </c>
      <c r="S666" s="38">
        <v>1706763</v>
      </c>
      <c r="T666" s="38">
        <v>1365999</v>
      </c>
      <c r="U666" s="38">
        <v>33879134</v>
      </c>
      <c r="V666" s="38">
        <v>34462847</v>
      </c>
      <c r="W666" s="38">
        <v>33870756</v>
      </c>
      <c r="X666" s="38">
        <v>34462847</v>
      </c>
      <c r="Y666" s="38">
        <v>8378</v>
      </c>
      <c r="Z666" s="38">
        <v>0</v>
      </c>
      <c r="AA666" s="38">
        <v>1556</v>
      </c>
      <c r="AB666" s="38">
        <v>1574</v>
      </c>
      <c r="AC666" s="39">
        <v>1.1599999999999999</v>
      </c>
      <c r="AD666" s="38">
        <v>1836336</v>
      </c>
      <c r="AE666" s="38">
        <v>1076396</v>
      </c>
      <c r="AF666" s="38">
        <v>115759</v>
      </c>
      <c r="AG666" s="38">
        <v>250000</v>
      </c>
      <c r="AH666" s="38">
        <v>1392991</v>
      </c>
      <c r="AI666" s="38">
        <v>1400000</v>
      </c>
      <c r="AJ666" s="39">
        <v>3.49</v>
      </c>
      <c r="AK666" s="39">
        <v>3.5300000000000002</v>
      </c>
    </row>
    <row r="667" spans="1:37" x14ac:dyDescent="0.3">
      <c r="A667" t="s">
        <v>1369</v>
      </c>
      <c r="B667" t="s">
        <v>2090</v>
      </c>
      <c r="C667" s="37" t="s">
        <v>1369</v>
      </c>
      <c r="D667" s="37" t="s">
        <v>1368</v>
      </c>
      <c r="E667" s="38">
        <v>88420278</v>
      </c>
      <c r="F667" s="38">
        <v>91718860</v>
      </c>
      <c r="G667" s="39">
        <v>3.73</v>
      </c>
      <c r="H667" s="38">
        <v>60573723</v>
      </c>
      <c r="I667" s="38">
        <v>61207549</v>
      </c>
      <c r="J667" s="38">
        <v>0</v>
      </c>
      <c r="K667" s="38">
        <v>0</v>
      </c>
      <c r="L667" s="38">
        <v>0</v>
      </c>
      <c r="M667" s="38">
        <v>0</v>
      </c>
      <c r="N667" s="38">
        <v>0</v>
      </c>
      <c r="O667" s="38">
        <v>0</v>
      </c>
      <c r="P667" s="38">
        <v>60573723</v>
      </c>
      <c r="Q667" s="38">
        <v>61207549</v>
      </c>
      <c r="R667" s="39">
        <v>1.05</v>
      </c>
      <c r="S667" s="38">
        <v>896320</v>
      </c>
      <c r="T667" s="38">
        <v>614262</v>
      </c>
      <c r="U667" s="38">
        <v>59677403</v>
      </c>
      <c r="V667" s="38">
        <v>60593287</v>
      </c>
      <c r="W667" s="38">
        <v>59677403</v>
      </c>
      <c r="X667" s="38">
        <v>60593287</v>
      </c>
      <c r="Y667" s="38">
        <v>0</v>
      </c>
      <c r="Z667" s="38">
        <v>0</v>
      </c>
      <c r="AA667" s="38">
        <v>4518</v>
      </c>
      <c r="AB667" s="38">
        <v>4580</v>
      </c>
      <c r="AC667" s="39">
        <v>1.37</v>
      </c>
      <c r="AD667" s="38">
        <v>5633615</v>
      </c>
      <c r="AE667" s="38">
        <v>4834564</v>
      </c>
      <c r="AF667" s="38">
        <v>3500000</v>
      </c>
      <c r="AG667" s="38">
        <v>4100000</v>
      </c>
      <c r="AH667" s="38">
        <v>3511960</v>
      </c>
      <c r="AI667" s="38">
        <v>3254184</v>
      </c>
      <c r="AJ667" s="39">
        <v>3.97</v>
      </c>
      <c r="AK667" s="39">
        <v>3.5500000000000003</v>
      </c>
    </row>
    <row r="668" spans="1:37" x14ac:dyDescent="0.3">
      <c r="A668" t="s">
        <v>1315</v>
      </c>
      <c r="B668" t="s">
        <v>2091</v>
      </c>
      <c r="C668" s="37" t="s">
        <v>1315</v>
      </c>
      <c r="D668" s="37" t="s">
        <v>1314</v>
      </c>
      <c r="E668" s="38">
        <v>42267703</v>
      </c>
      <c r="F668" s="38">
        <v>42635896</v>
      </c>
      <c r="G668" s="39">
        <v>0.87</v>
      </c>
      <c r="H668" s="38">
        <v>35788724</v>
      </c>
      <c r="I668" s="38">
        <v>37298609</v>
      </c>
      <c r="J668" s="38">
        <v>0</v>
      </c>
      <c r="K668" s="38">
        <v>0</v>
      </c>
      <c r="L668" s="38">
        <v>0</v>
      </c>
      <c r="M668" s="38">
        <v>0</v>
      </c>
      <c r="N668" s="38">
        <v>0</v>
      </c>
      <c r="O668" s="38">
        <v>0</v>
      </c>
      <c r="P668" s="38">
        <v>35788724</v>
      </c>
      <c r="Q668" s="38">
        <v>37298609</v>
      </c>
      <c r="R668" s="39">
        <v>4.22</v>
      </c>
      <c r="S668" s="38">
        <v>1611413</v>
      </c>
      <c r="T668" s="38">
        <v>1595925</v>
      </c>
      <c r="U668" s="38">
        <v>34180406</v>
      </c>
      <c r="V668" s="38">
        <v>35703116</v>
      </c>
      <c r="W668" s="38">
        <v>34177311</v>
      </c>
      <c r="X668" s="38">
        <v>35702684</v>
      </c>
      <c r="Y668" s="38">
        <v>3095</v>
      </c>
      <c r="Z668" s="38">
        <v>432</v>
      </c>
      <c r="AA668" s="38">
        <v>1497</v>
      </c>
      <c r="AB668" s="38">
        <v>1511</v>
      </c>
      <c r="AC668" s="39">
        <v>0.94000000000000006</v>
      </c>
      <c r="AD668" s="38">
        <v>853535</v>
      </c>
      <c r="AE668" s="38">
        <v>837722</v>
      </c>
      <c r="AF668" s="38">
        <v>1600000</v>
      </c>
      <c r="AG668" s="38">
        <v>1365000</v>
      </c>
      <c r="AH668" s="38">
        <v>1588963</v>
      </c>
      <c r="AI668" s="38">
        <v>1557165</v>
      </c>
      <c r="AJ668" s="39">
        <v>3.7600000000000002</v>
      </c>
      <c r="AK668" s="39">
        <v>3.65</v>
      </c>
    </row>
    <row r="669" spans="1:37" x14ac:dyDescent="0.3">
      <c r="A669" t="s">
        <v>1375</v>
      </c>
      <c r="B669" t="s">
        <v>2092</v>
      </c>
      <c r="C669" s="37" t="s">
        <v>1375</v>
      </c>
      <c r="D669" s="37" t="s">
        <v>1374</v>
      </c>
      <c r="E669" s="38">
        <v>148200685</v>
      </c>
      <c r="F669" s="38">
        <v>148048080</v>
      </c>
      <c r="G669" s="39">
        <v>-0.1</v>
      </c>
      <c r="H669" s="38">
        <v>135761527</v>
      </c>
      <c r="I669" s="38">
        <v>139789138</v>
      </c>
      <c r="J669" s="38">
        <v>0</v>
      </c>
      <c r="K669" s="38">
        <v>0</v>
      </c>
      <c r="L669" s="38">
        <v>0</v>
      </c>
      <c r="M669" s="38">
        <v>0</v>
      </c>
      <c r="N669" s="38">
        <v>0</v>
      </c>
      <c r="O669" s="38">
        <v>0</v>
      </c>
      <c r="P669" s="38">
        <v>135761527</v>
      </c>
      <c r="Q669" s="38">
        <v>139789138</v>
      </c>
      <c r="R669" s="39">
        <v>2.97</v>
      </c>
      <c r="S669" s="38">
        <v>8593492</v>
      </c>
      <c r="T669" s="38">
        <v>9147810</v>
      </c>
      <c r="U669" s="38">
        <v>127168035</v>
      </c>
      <c r="V669" s="38">
        <v>130641328</v>
      </c>
      <c r="W669" s="38">
        <v>127168035</v>
      </c>
      <c r="X669" s="38">
        <v>130641328</v>
      </c>
      <c r="Y669" s="38">
        <v>0</v>
      </c>
      <c r="Z669" s="38">
        <v>0</v>
      </c>
      <c r="AA669" s="38">
        <v>4842</v>
      </c>
      <c r="AB669" s="38">
        <v>4775</v>
      </c>
      <c r="AC669" s="39">
        <v>-1.3800000000000001</v>
      </c>
      <c r="AD669" s="38">
        <v>4995989</v>
      </c>
      <c r="AE669" s="38">
        <v>8600989</v>
      </c>
      <c r="AF669" s="38">
        <v>3762715</v>
      </c>
      <c r="AG669" s="38">
        <v>500000</v>
      </c>
      <c r="AH669" s="38">
        <v>5537413</v>
      </c>
      <c r="AI669" s="38">
        <v>5817745</v>
      </c>
      <c r="AJ669" s="39">
        <v>3.74</v>
      </c>
      <c r="AK669" s="39">
        <v>3.93</v>
      </c>
    </row>
    <row r="670" spans="1:37" x14ac:dyDescent="0.3">
      <c r="A670" t="s">
        <v>1377</v>
      </c>
      <c r="B670" t="s">
        <v>2093</v>
      </c>
      <c r="C670" s="37" t="s">
        <v>1377</v>
      </c>
      <c r="D670" s="37" t="s">
        <v>1376</v>
      </c>
      <c r="E670" s="38">
        <v>85505718</v>
      </c>
      <c r="F670" s="38">
        <v>86619022</v>
      </c>
      <c r="G670" s="39">
        <v>1.3</v>
      </c>
      <c r="H670" s="38">
        <v>73545938</v>
      </c>
      <c r="I670" s="38">
        <v>74698927</v>
      </c>
      <c r="J670" s="38">
        <v>0</v>
      </c>
      <c r="K670" s="38">
        <v>0</v>
      </c>
      <c r="L670" s="38">
        <v>0</v>
      </c>
      <c r="M670" s="38">
        <v>0</v>
      </c>
      <c r="N670" s="38">
        <v>0</v>
      </c>
      <c r="O670" s="38">
        <v>0</v>
      </c>
      <c r="P670" s="38">
        <v>73545938</v>
      </c>
      <c r="Q670" s="38">
        <v>74698927</v>
      </c>
      <c r="R670" s="39">
        <v>1.57</v>
      </c>
      <c r="S670" s="38">
        <v>3564800</v>
      </c>
      <c r="T670" s="38">
        <v>3381298</v>
      </c>
      <c r="U670" s="38">
        <v>69981140</v>
      </c>
      <c r="V670" s="38">
        <v>71317629</v>
      </c>
      <c r="W670" s="38">
        <v>69981138</v>
      </c>
      <c r="X670" s="38">
        <v>71317629</v>
      </c>
      <c r="Y670" s="38">
        <v>2</v>
      </c>
      <c r="Z670" s="38">
        <v>0</v>
      </c>
      <c r="AA670" s="38">
        <v>3227</v>
      </c>
      <c r="AB670" s="38">
        <v>3174</v>
      </c>
      <c r="AC670" s="39">
        <v>-1.6400000000000001</v>
      </c>
      <c r="AD670" s="38">
        <v>3084054</v>
      </c>
      <c r="AE670" s="38">
        <v>2678087</v>
      </c>
      <c r="AF670" s="38">
        <v>1300000</v>
      </c>
      <c r="AG670" s="38">
        <v>560000</v>
      </c>
      <c r="AH670" s="38">
        <v>3265851</v>
      </c>
      <c r="AI670" s="38">
        <v>3464761</v>
      </c>
      <c r="AJ670" s="39">
        <v>3.8200000000000003</v>
      </c>
      <c r="AK670" s="39">
        <v>4</v>
      </c>
    </row>
    <row r="671" spans="1:37" x14ac:dyDescent="0.3">
      <c r="A671" t="s">
        <v>1385</v>
      </c>
      <c r="B671" t="s">
        <v>2094</v>
      </c>
      <c r="C671" s="37" t="s">
        <v>1385</v>
      </c>
      <c r="D671" s="37" t="s">
        <v>1384</v>
      </c>
      <c r="E671" s="38">
        <v>199900000</v>
      </c>
      <c r="F671" s="38">
        <v>205800000</v>
      </c>
      <c r="G671" s="39">
        <v>2.95</v>
      </c>
      <c r="H671" s="38">
        <v>167062666</v>
      </c>
      <c r="I671" s="38">
        <v>170564841</v>
      </c>
      <c r="J671" s="38">
        <v>0</v>
      </c>
      <c r="K671" s="38">
        <v>0</v>
      </c>
      <c r="L671" s="38">
        <v>0</v>
      </c>
      <c r="M671" s="38">
        <v>0</v>
      </c>
      <c r="N671" s="38">
        <v>0</v>
      </c>
      <c r="O671" s="38">
        <v>0</v>
      </c>
      <c r="P671" s="38">
        <v>167062666</v>
      </c>
      <c r="Q671" s="38">
        <v>170564841</v>
      </c>
      <c r="R671" s="39">
        <v>2.1</v>
      </c>
      <c r="S671" s="38">
        <v>8319804</v>
      </c>
      <c r="T671" s="38">
        <v>7810305</v>
      </c>
      <c r="U671" s="38">
        <v>159729934</v>
      </c>
      <c r="V671" s="38">
        <v>162754536</v>
      </c>
      <c r="W671" s="38">
        <v>158742862</v>
      </c>
      <c r="X671" s="38">
        <v>162754536</v>
      </c>
      <c r="Y671" s="38">
        <v>987072</v>
      </c>
      <c r="Z671" s="38">
        <v>0</v>
      </c>
      <c r="AA671" s="38">
        <v>7055</v>
      </c>
      <c r="AB671" s="38">
        <v>7099</v>
      </c>
      <c r="AC671" s="39">
        <v>0.62</v>
      </c>
      <c r="AD671" s="38">
        <v>42258089</v>
      </c>
      <c r="AE671" s="38">
        <v>40258089</v>
      </c>
      <c r="AF671" s="38">
        <v>0</v>
      </c>
      <c r="AG671" s="38">
        <v>0</v>
      </c>
      <c r="AH671" s="38">
        <v>7995996</v>
      </c>
      <c r="AI671" s="38">
        <v>8232000</v>
      </c>
      <c r="AJ671" s="39">
        <v>4</v>
      </c>
      <c r="AK671" s="39">
        <v>4</v>
      </c>
    </row>
    <row r="672" spans="1:37" x14ac:dyDescent="0.3">
      <c r="A672" t="s">
        <v>1387</v>
      </c>
      <c r="B672" t="s">
        <v>2095</v>
      </c>
      <c r="I672" t="s">
        <v>2136</v>
      </c>
    </row>
    <row r="673" spans="1:37" x14ac:dyDescent="0.3">
      <c r="A673" t="s">
        <v>1347</v>
      </c>
      <c r="B673" t="s">
        <v>2096</v>
      </c>
      <c r="C673" s="37" t="s">
        <v>1347</v>
      </c>
      <c r="D673" s="37" t="s">
        <v>1346</v>
      </c>
      <c r="E673" s="38">
        <v>161174165</v>
      </c>
      <c r="F673" s="38">
        <v>161174165</v>
      </c>
      <c r="G673" s="39">
        <v>0</v>
      </c>
      <c r="H673" s="38">
        <v>111918539</v>
      </c>
      <c r="I673" s="38">
        <v>112478132</v>
      </c>
      <c r="J673" s="38">
        <v>0</v>
      </c>
      <c r="K673" s="38">
        <v>0</v>
      </c>
      <c r="L673" s="38">
        <v>0</v>
      </c>
      <c r="M673" s="38">
        <v>0</v>
      </c>
      <c r="N673" s="38">
        <v>0</v>
      </c>
      <c r="O673" s="38">
        <v>0</v>
      </c>
      <c r="P673" s="38">
        <v>111918539</v>
      </c>
      <c r="Q673" s="38">
        <v>112478132</v>
      </c>
      <c r="R673" s="39">
        <v>0.5</v>
      </c>
      <c r="S673" s="38">
        <v>1635953</v>
      </c>
      <c r="T673" s="38">
        <v>1107447</v>
      </c>
      <c r="U673" s="38">
        <v>111165433</v>
      </c>
      <c r="V673" s="38">
        <v>112262508</v>
      </c>
      <c r="W673" s="38">
        <v>110282586</v>
      </c>
      <c r="X673" s="38">
        <v>111370685</v>
      </c>
      <c r="Y673" s="38">
        <v>882847</v>
      </c>
      <c r="Z673" s="38">
        <v>891823</v>
      </c>
      <c r="AA673" s="38">
        <v>6020</v>
      </c>
      <c r="AB673" s="38">
        <v>5875</v>
      </c>
      <c r="AC673" s="39">
        <v>-2.41</v>
      </c>
      <c r="AD673" s="38">
        <v>9460970</v>
      </c>
      <c r="AE673" s="38">
        <v>16686970</v>
      </c>
      <c r="AF673" s="38">
        <v>8312150</v>
      </c>
      <c r="AG673" s="38">
        <v>6272000</v>
      </c>
      <c r="AH673" s="38">
        <v>9045270</v>
      </c>
      <c r="AI673" s="38">
        <v>6447271</v>
      </c>
      <c r="AJ673" s="39">
        <v>5.61</v>
      </c>
      <c r="AK673" s="39">
        <v>4</v>
      </c>
    </row>
    <row r="674" spans="1:37" x14ac:dyDescent="0.3">
      <c r="A674" t="s">
        <v>1389</v>
      </c>
      <c r="B674" t="s">
        <v>2097</v>
      </c>
      <c r="C674" s="37" t="s">
        <v>1389</v>
      </c>
      <c r="D674" s="37" t="s">
        <v>1388</v>
      </c>
      <c r="E674" s="38">
        <v>97018000</v>
      </c>
      <c r="F674" s="38">
        <v>97505000</v>
      </c>
      <c r="G674" s="39">
        <v>0.5</v>
      </c>
      <c r="H674" s="38">
        <v>76612051</v>
      </c>
      <c r="I674" s="38">
        <v>77361376</v>
      </c>
      <c r="J674" s="38">
        <v>0</v>
      </c>
      <c r="K674" s="38">
        <v>0</v>
      </c>
      <c r="L674" s="38">
        <v>0</v>
      </c>
      <c r="M674" s="38">
        <v>0</v>
      </c>
      <c r="N674" s="38">
        <v>0</v>
      </c>
      <c r="O674" s="38">
        <v>0</v>
      </c>
      <c r="P674" s="38">
        <v>76612051</v>
      </c>
      <c r="Q674" s="38">
        <v>77361376</v>
      </c>
      <c r="R674" s="39">
        <v>0.98</v>
      </c>
      <c r="S674" s="38">
        <v>2729845</v>
      </c>
      <c r="T674" s="38">
        <v>3106595</v>
      </c>
      <c r="U674" s="38">
        <v>74521227</v>
      </c>
      <c r="V674" s="38">
        <v>75273731</v>
      </c>
      <c r="W674" s="38">
        <v>73882206</v>
      </c>
      <c r="X674" s="38">
        <v>74254781</v>
      </c>
      <c r="Y674" s="38">
        <v>639021</v>
      </c>
      <c r="Z674" s="38">
        <v>1018950</v>
      </c>
      <c r="AA674" s="38">
        <v>3407</v>
      </c>
      <c r="AB674" s="38">
        <v>3358</v>
      </c>
      <c r="AC674" s="39">
        <v>-1.44</v>
      </c>
      <c r="AD674" s="38">
        <v>7460871</v>
      </c>
      <c r="AE674" s="38">
        <v>7083823</v>
      </c>
      <c r="AF674" s="38">
        <v>1048000</v>
      </c>
      <c r="AG674" s="38">
        <v>400000</v>
      </c>
      <c r="AH674" s="38">
        <v>3880626</v>
      </c>
      <c r="AI674" s="38">
        <v>3899800</v>
      </c>
      <c r="AJ674" s="39">
        <v>4</v>
      </c>
      <c r="AK674" s="39">
        <v>4</v>
      </c>
    </row>
    <row r="675" spans="1:37" x14ac:dyDescent="0.3">
      <c r="A675" t="s">
        <v>1392</v>
      </c>
      <c r="B675" t="s">
        <v>2098</v>
      </c>
      <c r="C675" s="37" t="s">
        <v>1392</v>
      </c>
      <c r="D675" s="37" t="s">
        <v>1391</v>
      </c>
      <c r="E675" s="38">
        <v>28839891</v>
      </c>
      <c r="F675" s="38">
        <v>28266728</v>
      </c>
      <c r="G675" s="39">
        <v>-1.99</v>
      </c>
      <c r="H675" s="38">
        <v>10062132</v>
      </c>
      <c r="I675" s="38">
        <v>10062132</v>
      </c>
      <c r="J675" s="38">
        <v>0</v>
      </c>
      <c r="K675" s="38">
        <v>0</v>
      </c>
      <c r="L675" s="38">
        <v>0</v>
      </c>
      <c r="M675" s="38">
        <v>0</v>
      </c>
      <c r="N675" s="38">
        <v>0</v>
      </c>
      <c r="O675" s="38">
        <v>0</v>
      </c>
      <c r="P675" s="38">
        <v>10062132</v>
      </c>
      <c r="Q675" s="38">
        <v>10062132</v>
      </c>
      <c r="R675" s="39">
        <v>0</v>
      </c>
      <c r="S675" s="38">
        <v>0</v>
      </c>
      <c r="T675" s="38">
        <v>0</v>
      </c>
      <c r="U675" s="38">
        <v>10062132</v>
      </c>
      <c r="V675" s="38">
        <v>10261416</v>
      </c>
      <c r="W675" s="38">
        <v>10062132</v>
      </c>
      <c r="X675" s="38">
        <v>10062132</v>
      </c>
      <c r="Y675" s="38">
        <v>0</v>
      </c>
      <c r="Z675" s="38">
        <v>199284</v>
      </c>
      <c r="AA675" s="38">
        <v>1350</v>
      </c>
      <c r="AB675" s="38">
        <v>1340</v>
      </c>
      <c r="AC675" s="39">
        <v>-0.74</v>
      </c>
      <c r="AD675" s="38">
        <v>4851512</v>
      </c>
      <c r="AE675" s="38">
        <v>4800000</v>
      </c>
      <c r="AF675" s="38">
        <v>1731181</v>
      </c>
      <c r="AG675" s="38">
        <v>488491</v>
      </c>
      <c r="AH675" s="38">
        <v>1153596</v>
      </c>
      <c r="AI675" s="38">
        <v>1130670</v>
      </c>
      <c r="AJ675" s="39">
        <v>4</v>
      </c>
      <c r="AK675" s="39">
        <v>4</v>
      </c>
    </row>
    <row r="676" spans="1:37" x14ac:dyDescent="0.3">
      <c r="A676" t="s">
        <v>1394</v>
      </c>
      <c r="B676" t="s">
        <v>2099</v>
      </c>
      <c r="C676" s="37" t="s">
        <v>1394</v>
      </c>
      <c r="D676" s="37" t="s">
        <v>1393</v>
      </c>
      <c r="E676" s="38">
        <v>18341227</v>
      </c>
      <c r="F676" s="38">
        <v>18941295</v>
      </c>
      <c r="G676" s="39">
        <v>3.27</v>
      </c>
      <c r="H676" s="38">
        <v>4263384</v>
      </c>
      <c r="I676" s="38">
        <v>4348652</v>
      </c>
      <c r="J676" s="38">
        <v>0</v>
      </c>
      <c r="K676" s="38">
        <v>0</v>
      </c>
      <c r="L676" s="38">
        <v>0</v>
      </c>
      <c r="M676" s="38">
        <v>0</v>
      </c>
      <c r="N676" s="38">
        <v>0</v>
      </c>
      <c r="O676" s="38">
        <v>0</v>
      </c>
      <c r="P676" s="38">
        <v>4263384</v>
      </c>
      <c r="Q676" s="38">
        <v>4348652</v>
      </c>
      <c r="R676" s="39">
        <v>2</v>
      </c>
      <c r="S676" s="38">
        <v>0</v>
      </c>
      <c r="T676" s="38">
        <v>0</v>
      </c>
      <c r="U676" s="38">
        <v>4328900</v>
      </c>
      <c r="V676" s="38">
        <v>4427084</v>
      </c>
      <c r="W676" s="38">
        <v>4263384</v>
      </c>
      <c r="X676" s="38">
        <v>4348652</v>
      </c>
      <c r="Y676" s="38">
        <v>65516</v>
      </c>
      <c r="Z676" s="38">
        <v>78432</v>
      </c>
      <c r="AA676" s="38">
        <v>958</v>
      </c>
      <c r="AB676" s="38">
        <v>962</v>
      </c>
      <c r="AC676" s="39">
        <v>0.42</v>
      </c>
      <c r="AD676" s="38">
        <v>8957157</v>
      </c>
      <c r="AE676" s="38">
        <v>9036720</v>
      </c>
      <c r="AF676" s="38">
        <v>300000</v>
      </c>
      <c r="AG676" s="38">
        <v>300000</v>
      </c>
      <c r="AH676" s="38">
        <v>733649</v>
      </c>
      <c r="AI676" s="38">
        <v>757652</v>
      </c>
      <c r="AJ676" s="39">
        <v>4</v>
      </c>
      <c r="AK676" s="39">
        <v>4</v>
      </c>
    </row>
    <row r="677" spans="1:37" x14ac:dyDescent="0.3">
      <c r="A677" t="s">
        <v>1400</v>
      </c>
      <c r="B677" t="s">
        <v>2100</v>
      </c>
      <c r="C677" s="37" t="s">
        <v>1400</v>
      </c>
      <c r="D677" s="37" t="s">
        <v>1399</v>
      </c>
      <c r="E677" s="38">
        <v>5061327</v>
      </c>
      <c r="F677" s="38">
        <v>5144919</v>
      </c>
      <c r="G677" s="39">
        <v>1.6500000000000001</v>
      </c>
      <c r="H677" s="38">
        <v>2016002</v>
      </c>
      <c r="I677" s="38">
        <v>2052162</v>
      </c>
      <c r="J677" s="38">
        <v>0</v>
      </c>
      <c r="K677" s="38">
        <v>0</v>
      </c>
      <c r="L677" s="38">
        <v>0</v>
      </c>
      <c r="M677" s="38">
        <v>0</v>
      </c>
      <c r="N677" s="38">
        <v>0</v>
      </c>
      <c r="O677" s="38">
        <v>0</v>
      </c>
      <c r="P677" s="38">
        <v>2016002</v>
      </c>
      <c r="Q677" s="38">
        <v>2052162</v>
      </c>
      <c r="R677" s="39">
        <v>1.79</v>
      </c>
      <c r="S677" s="38">
        <v>0</v>
      </c>
      <c r="T677" s="38">
        <v>0</v>
      </c>
      <c r="U677" s="38">
        <v>2016134</v>
      </c>
      <c r="V677" s="38">
        <v>2052554</v>
      </c>
      <c r="W677" s="38">
        <v>2016002</v>
      </c>
      <c r="X677" s="38">
        <v>2052162</v>
      </c>
      <c r="Y677" s="38">
        <v>132</v>
      </c>
      <c r="Z677" s="38">
        <v>392</v>
      </c>
      <c r="AA677" s="38">
        <v>128</v>
      </c>
      <c r="AB677" s="38">
        <v>121</v>
      </c>
      <c r="AC677" s="39">
        <v>-5.47</v>
      </c>
      <c r="AD677" s="38">
        <v>1370368</v>
      </c>
      <c r="AE677" s="38">
        <v>1300000</v>
      </c>
      <c r="AF677" s="38">
        <v>390000</v>
      </c>
      <c r="AG677" s="38">
        <v>390000</v>
      </c>
      <c r="AH677" s="38">
        <v>202122</v>
      </c>
      <c r="AI677" s="38">
        <v>205796</v>
      </c>
      <c r="AJ677" s="39">
        <v>3.99</v>
      </c>
      <c r="AK677" s="39">
        <v>4</v>
      </c>
    </row>
    <row r="678" spans="1:37" x14ac:dyDescent="0.3">
      <c r="A678" t="s">
        <v>1396</v>
      </c>
      <c r="B678" t="s">
        <v>2101</v>
      </c>
      <c r="C678" s="37" t="s">
        <v>1396</v>
      </c>
      <c r="D678" s="37" t="s">
        <v>1395</v>
      </c>
      <c r="E678" s="38">
        <v>17218895</v>
      </c>
      <c r="F678" s="38">
        <v>17363410</v>
      </c>
      <c r="G678" s="39">
        <v>0.84</v>
      </c>
      <c r="H678" s="38">
        <v>6121947</v>
      </c>
      <c r="I678" s="38">
        <v>6213176</v>
      </c>
      <c r="J678" s="38">
        <v>0</v>
      </c>
      <c r="K678" s="38">
        <v>0</v>
      </c>
      <c r="L678" s="38">
        <v>0</v>
      </c>
      <c r="M678" s="38">
        <v>0</v>
      </c>
      <c r="N678" s="38">
        <v>0</v>
      </c>
      <c r="O678" s="38">
        <v>0</v>
      </c>
      <c r="P678" s="38">
        <v>6121947</v>
      </c>
      <c r="Q678" s="38">
        <v>6213176</v>
      </c>
      <c r="R678" s="39">
        <v>1.49</v>
      </c>
      <c r="S678" s="38">
        <v>52898</v>
      </c>
      <c r="T678" s="38">
        <v>193753</v>
      </c>
      <c r="U678" s="38">
        <v>6162140</v>
      </c>
      <c r="V678" s="38">
        <v>6201218</v>
      </c>
      <c r="W678" s="38">
        <v>6069049</v>
      </c>
      <c r="X678" s="38">
        <v>6019423</v>
      </c>
      <c r="Y678" s="38">
        <v>93091</v>
      </c>
      <c r="Z678" s="38">
        <v>181795</v>
      </c>
      <c r="AA678" s="38">
        <v>867</v>
      </c>
      <c r="AB678" s="38">
        <v>866</v>
      </c>
      <c r="AC678" s="39">
        <v>-0.12</v>
      </c>
      <c r="AD678" s="38">
        <v>2838637</v>
      </c>
      <c r="AE678" s="38">
        <v>282861346</v>
      </c>
      <c r="AF678" s="38">
        <v>506000</v>
      </c>
      <c r="AG678" s="38">
        <v>506000</v>
      </c>
      <c r="AH678" s="38">
        <v>688756</v>
      </c>
      <c r="AI678" s="38">
        <v>694536</v>
      </c>
      <c r="AJ678" s="39">
        <v>4</v>
      </c>
      <c r="AK678" s="39">
        <v>4</v>
      </c>
    </row>
    <row r="679" spans="1:37" x14ac:dyDescent="0.3">
      <c r="A679" t="s">
        <v>1398</v>
      </c>
      <c r="B679" t="s">
        <v>2102</v>
      </c>
      <c r="C679" s="37" t="s">
        <v>1398</v>
      </c>
      <c r="D679" s="37" t="s">
        <v>1397</v>
      </c>
      <c r="E679" s="38">
        <v>19774893</v>
      </c>
      <c r="F679" s="38">
        <v>19504458</v>
      </c>
      <c r="G679" s="39">
        <v>-1.37</v>
      </c>
      <c r="H679" s="38">
        <v>7078803</v>
      </c>
      <c r="I679" s="38">
        <v>7114197</v>
      </c>
      <c r="J679" s="38">
        <v>33539</v>
      </c>
      <c r="K679" s="38">
        <v>36893</v>
      </c>
      <c r="L679" s="38">
        <v>0</v>
      </c>
      <c r="M679" s="38">
        <v>0</v>
      </c>
      <c r="N679" s="38">
        <v>0</v>
      </c>
      <c r="O679" s="38">
        <v>0</v>
      </c>
      <c r="P679" s="38">
        <v>7112342</v>
      </c>
      <c r="Q679" s="38">
        <v>7151090</v>
      </c>
      <c r="R679" s="39">
        <v>0.54</v>
      </c>
      <c r="S679" s="38">
        <v>0</v>
      </c>
      <c r="T679" s="38">
        <v>0</v>
      </c>
      <c r="U679" s="38">
        <v>7143318</v>
      </c>
      <c r="V679" s="38">
        <v>7313654</v>
      </c>
      <c r="W679" s="38">
        <v>7078803</v>
      </c>
      <c r="X679" s="38">
        <v>7114197</v>
      </c>
      <c r="Y679" s="38">
        <v>64515</v>
      </c>
      <c r="Z679" s="38">
        <v>199457</v>
      </c>
      <c r="AA679" s="38">
        <v>952</v>
      </c>
      <c r="AB679" s="38">
        <v>942</v>
      </c>
      <c r="AC679" s="39">
        <v>-1.05</v>
      </c>
      <c r="AD679" s="38">
        <v>7242385</v>
      </c>
      <c r="AE679" s="38">
        <v>7039190</v>
      </c>
      <c r="AF679" s="38">
        <v>1240483</v>
      </c>
      <c r="AG679" s="38">
        <v>203195</v>
      </c>
      <c r="AH679" s="38">
        <v>777084</v>
      </c>
      <c r="AI679" s="38">
        <v>780178</v>
      </c>
      <c r="AJ679" s="39">
        <v>3.93</v>
      </c>
      <c r="AK679" s="39">
        <v>4</v>
      </c>
    </row>
    <row r="680" spans="1:37" x14ac:dyDescent="0.3">
      <c r="A680" t="s">
        <v>1405</v>
      </c>
      <c r="B680" t="s">
        <v>2103</v>
      </c>
      <c r="C680" s="37" t="s">
        <v>1405</v>
      </c>
      <c r="D680" s="37" t="s">
        <v>1404</v>
      </c>
      <c r="E680" s="38">
        <v>33071307</v>
      </c>
      <c r="F680" s="38">
        <v>33607526</v>
      </c>
      <c r="G680" s="39">
        <v>1.62</v>
      </c>
      <c r="H680" s="38">
        <v>17272805</v>
      </c>
      <c r="I680" s="38">
        <v>17518663</v>
      </c>
      <c r="J680" s="38">
        <v>0</v>
      </c>
      <c r="K680" s="38">
        <v>0</v>
      </c>
      <c r="L680" s="38">
        <v>0</v>
      </c>
      <c r="M680" s="38">
        <v>0</v>
      </c>
      <c r="N680" s="38">
        <v>0</v>
      </c>
      <c r="O680" s="38">
        <v>0</v>
      </c>
      <c r="P680" s="38">
        <v>17272805</v>
      </c>
      <c r="Q680" s="38">
        <v>17518663</v>
      </c>
      <c r="R680" s="39">
        <v>1.42</v>
      </c>
      <c r="S680" s="38">
        <v>1818575</v>
      </c>
      <c r="T680" s="38">
        <v>1692011</v>
      </c>
      <c r="U680" s="38">
        <v>15477373</v>
      </c>
      <c r="V680" s="38">
        <v>15900096</v>
      </c>
      <c r="W680" s="38">
        <v>15454230</v>
      </c>
      <c r="X680" s="38">
        <v>15826652</v>
      </c>
      <c r="Y680" s="38">
        <v>23143</v>
      </c>
      <c r="Z680" s="38">
        <v>73444</v>
      </c>
      <c r="AA680" s="38">
        <v>1524</v>
      </c>
      <c r="AB680" s="38">
        <v>1519</v>
      </c>
      <c r="AC680" s="39">
        <v>-0.33</v>
      </c>
      <c r="AD680" s="38">
        <v>7789478</v>
      </c>
      <c r="AE680" s="38">
        <v>7594899</v>
      </c>
      <c r="AF680" s="38">
        <v>707691</v>
      </c>
      <c r="AG680" s="38">
        <v>620000</v>
      </c>
      <c r="AH680" s="38">
        <v>1516328</v>
      </c>
      <c r="AI680" s="38">
        <v>1344300</v>
      </c>
      <c r="AJ680" s="39">
        <v>4.59</v>
      </c>
      <c r="AK680" s="39">
        <v>4</v>
      </c>
    </row>
    <row r="681" spans="1:37" x14ac:dyDescent="0.3">
      <c r="A681" t="s">
        <v>1403</v>
      </c>
      <c r="B681" t="s">
        <v>2104</v>
      </c>
      <c r="C681" s="37" t="s">
        <v>1403</v>
      </c>
      <c r="D681" s="37" t="s">
        <v>1402</v>
      </c>
      <c r="E681" s="38">
        <v>16551960</v>
      </c>
      <c r="F681" s="38">
        <v>17325343</v>
      </c>
      <c r="G681" s="39">
        <v>4.67</v>
      </c>
      <c r="H681" s="38">
        <v>4834657</v>
      </c>
      <c r="I681" s="38">
        <v>5023000</v>
      </c>
      <c r="J681" s="38">
        <v>0</v>
      </c>
      <c r="K681" s="38">
        <v>0</v>
      </c>
      <c r="L681" s="38">
        <v>0</v>
      </c>
      <c r="M681" s="38">
        <v>0</v>
      </c>
      <c r="N681" s="38">
        <v>0</v>
      </c>
      <c r="O681" s="38">
        <v>0</v>
      </c>
      <c r="P681" s="38">
        <v>4834657</v>
      </c>
      <c r="Q681" s="38">
        <v>5023000</v>
      </c>
      <c r="R681" s="39">
        <v>3.9</v>
      </c>
      <c r="S681" s="38">
        <v>349515</v>
      </c>
      <c r="T681" s="38">
        <v>118099</v>
      </c>
      <c r="U681" s="38">
        <v>4543024</v>
      </c>
      <c r="V681" s="38">
        <v>4507422</v>
      </c>
      <c r="W681" s="38">
        <v>4485142</v>
      </c>
      <c r="X681" s="38">
        <v>4904901</v>
      </c>
      <c r="Y681" s="38">
        <v>57882</v>
      </c>
      <c r="Z681" s="38">
        <v>-397479</v>
      </c>
      <c r="AA681" s="38">
        <v>737</v>
      </c>
      <c r="AB681" s="38">
        <v>700</v>
      </c>
      <c r="AC681" s="39">
        <v>-5.0200000000000005</v>
      </c>
      <c r="AD681" s="38">
        <v>11197828</v>
      </c>
      <c r="AE681" s="38">
        <v>9570704</v>
      </c>
      <c r="AF681" s="38">
        <v>250000</v>
      </c>
      <c r="AG681" s="38">
        <v>250000</v>
      </c>
      <c r="AH681" s="38">
        <v>693000</v>
      </c>
      <c r="AI681" s="38">
        <v>720000</v>
      </c>
      <c r="AJ681" s="39">
        <v>4.1900000000000004</v>
      </c>
      <c r="AK681" s="39">
        <v>4.16</v>
      </c>
    </row>
    <row r="682" spans="1:37" x14ac:dyDescent="0.3">
      <c r="A682" t="s">
        <v>1406</v>
      </c>
      <c r="C682" s="9"/>
      <c r="D682" s="9"/>
      <c r="E682" s="9"/>
      <c r="F682" s="9"/>
      <c r="G682" s="9"/>
      <c r="H682" s="9"/>
      <c r="I682" t="s">
        <v>2136</v>
      </c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</row>
    <row r="683" spans="1:37" x14ac:dyDescent="0.3"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</row>
  </sheetData>
  <sheetProtection password="B796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G683"/>
  <sheetViews>
    <sheetView zoomScale="115" zoomScaleNormal="115" workbookViewId="0">
      <pane ySplit="1" topLeftCell="A2" activePane="bottomLeft" state="frozen"/>
      <selection pane="bottomLeft" activeCell="A2" sqref="A2"/>
    </sheetView>
  </sheetViews>
  <sheetFormatPr defaultColWidth="0" defaultRowHeight="15" customHeight="1" zeroHeight="1" x14ac:dyDescent="0.3"/>
  <cols>
    <col min="1" max="1" width="12.44140625" bestFit="1" customWidth="1"/>
    <col min="2" max="2" width="35.6640625" customWidth="1"/>
    <col min="3" max="3" width="9.33203125" customWidth="1"/>
    <col min="4" max="7" width="2" hidden="1" customWidth="1"/>
    <col min="8" max="16384" width="1.44140625" hidden="1"/>
  </cols>
  <sheetData>
    <row r="1" spans="1:3" ht="14.4" x14ac:dyDescent="0.3">
      <c r="A1" s="1" t="s">
        <v>0</v>
      </c>
      <c r="B1" s="1" t="s">
        <v>1</v>
      </c>
      <c r="C1" s="2" t="s">
        <v>2</v>
      </c>
    </row>
    <row r="2" spans="1:3" ht="14.4" x14ac:dyDescent="0.3">
      <c r="A2" s="57" t="s">
        <v>3</v>
      </c>
      <c r="B2" s="58" t="s">
        <v>4</v>
      </c>
      <c r="C2" s="59" t="s">
        <v>5</v>
      </c>
    </row>
    <row r="3" spans="1:3" ht="14.4" x14ac:dyDescent="0.3">
      <c r="A3" s="60" t="s">
        <v>3</v>
      </c>
      <c r="B3" s="61" t="s">
        <v>6</v>
      </c>
      <c r="C3" s="62" t="s">
        <v>7</v>
      </c>
    </row>
    <row r="4" spans="1:3" ht="14.4" x14ac:dyDescent="0.3">
      <c r="A4" s="57" t="s">
        <v>3</v>
      </c>
      <c r="B4" s="58" t="s">
        <v>8</v>
      </c>
      <c r="C4" s="59" t="s">
        <v>9</v>
      </c>
    </row>
    <row r="5" spans="1:3" ht="14.4" x14ac:dyDescent="0.3">
      <c r="A5" s="60" t="s">
        <v>3</v>
      </c>
      <c r="B5" s="61" t="s">
        <v>10</v>
      </c>
      <c r="C5" s="62" t="s">
        <v>11</v>
      </c>
    </row>
    <row r="6" spans="1:3" ht="14.4" x14ac:dyDescent="0.3">
      <c r="A6" s="57" t="s">
        <v>3</v>
      </c>
      <c r="B6" s="58" t="s">
        <v>12</v>
      </c>
      <c r="C6" s="59" t="s">
        <v>13</v>
      </c>
    </row>
    <row r="7" spans="1:3" ht="14.4" x14ac:dyDescent="0.3">
      <c r="A7" s="60" t="s">
        <v>3</v>
      </c>
      <c r="B7" s="61" t="s">
        <v>14</v>
      </c>
      <c r="C7" s="62" t="s">
        <v>15</v>
      </c>
    </row>
    <row r="8" spans="1:3" ht="14.4" x14ac:dyDescent="0.3">
      <c r="A8" s="57" t="s">
        <v>3</v>
      </c>
      <c r="B8" s="58" t="s">
        <v>16</v>
      </c>
      <c r="C8" s="59" t="s">
        <v>17</v>
      </c>
    </row>
    <row r="9" spans="1:3" ht="14.4" x14ac:dyDescent="0.3">
      <c r="A9" s="60" t="s">
        <v>3</v>
      </c>
      <c r="B9" s="61" t="s">
        <v>18</v>
      </c>
      <c r="C9" s="62" t="s">
        <v>19</v>
      </c>
    </row>
    <row r="10" spans="1:3" ht="14.4" x14ac:dyDescent="0.3">
      <c r="A10" s="57" t="s">
        <v>3</v>
      </c>
      <c r="B10" s="58" t="s">
        <v>20</v>
      </c>
      <c r="C10" s="59" t="s">
        <v>21</v>
      </c>
    </row>
    <row r="11" spans="1:3" ht="14.4" x14ac:dyDescent="0.3">
      <c r="A11" s="60" t="s">
        <v>3</v>
      </c>
      <c r="B11" s="61" t="s">
        <v>22</v>
      </c>
      <c r="C11" s="62" t="s">
        <v>23</v>
      </c>
    </row>
    <row r="12" spans="1:3" ht="14.4" x14ac:dyDescent="0.3">
      <c r="A12" s="57" t="s">
        <v>3</v>
      </c>
      <c r="B12" s="58" t="s">
        <v>24</v>
      </c>
      <c r="C12" s="59" t="s">
        <v>25</v>
      </c>
    </row>
    <row r="13" spans="1:3" ht="14.4" x14ac:dyDescent="0.3">
      <c r="A13" s="60" t="s">
        <v>3</v>
      </c>
      <c r="B13" s="61" t="s">
        <v>26</v>
      </c>
      <c r="C13" s="62" t="s">
        <v>27</v>
      </c>
    </row>
    <row r="14" spans="1:3" ht="14.4" x14ac:dyDescent="0.3">
      <c r="A14" s="57" t="s">
        <v>28</v>
      </c>
      <c r="B14" s="58" t="s">
        <v>29</v>
      </c>
      <c r="C14" s="59" t="s">
        <v>30</v>
      </c>
    </row>
    <row r="15" spans="1:3" ht="14.4" x14ac:dyDescent="0.3">
      <c r="A15" s="60" t="s">
        <v>28</v>
      </c>
      <c r="B15" s="61" t="s">
        <v>31</v>
      </c>
      <c r="C15" s="62" t="s">
        <v>32</v>
      </c>
    </row>
    <row r="16" spans="1:3" ht="14.4" x14ac:dyDescent="0.3">
      <c r="A16" s="57" t="s">
        <v>28</v>
      </c>
      <c r="B16" s="58" t="s">
        <v>33</v>
      </c>
      <c r="C16" s="59" t="s">
        <v>34</v>
      </c>
    </row>
    <row r="17" spans="1:3" ht="14.4" x14ac:dyDescent="0.3">
      <c r="A17" s="60" t="s">
        <v>28</v>
      </c>
      <c r="B17" s="61" t="s">
        <v>35</v>
      </c>
      <c r="C17" s="62" t="s">
        <v>36</v>
      </c>
    </row>
    <row r="18" spans="1:3" ht="14.4" x14ac:dyDescent="0.3">
      <c r="A18" s="57" t="s">
        <v>28</v>
      </c>
      <c r="B18" s="58" t="s">
        <v>37</v>
      </c>
      <c r="C18" s="59" t="s">
        <v>38</v>
      </c>
    </row>
    <row r="19" spans="1:3" ht="14.4" x14ac:dyDescent="0.3">
      <c r="A19" s="60" t="s">
        <v>28</v>
      </c>
      <c r="B19" s="61" t="s">
        <v>39</v>
      </c>
      <c r="C19" s="62" t="s">
        <v>40</v>
      </c>
    </row>
    <row r="20" spans="1:3" ht="14.4" x14ac:dyDescent="0.3">
      <c r="A20" s="57" t="s">
        <v>28</v>
      </c>
      <c r="B20" s="58" t="s">
        <v>41</v>
      </c>
      <c r="C20" s="59" t="s">
        <v>42</v>
      </c>
    </row>
    <row r="21" spans="1:3" ht="14.4" x14ac:dyDescent="0.3">
      <c r="A21" s="60" t="s">
        <v>28</v>
      </c>
      <c r="B21" s="61" t="s">
        <v>43</v>
      </c>
      <c r="C21" s="62" t="s">
        <v>44</v>
      </c>
    </row>
    <row r="22" spans="1:3" ht="14.4" x14ac:dyDescent="0.3">
      <c r="A22" s="57" t="s">
        <v>28</v>
      </c>
      <c r="B22" s="58" t="s">
        <v>45</v>
      </c>
      <c r="C22" s="59" t="s">
        <v>46</v>
      </c>
    </row>
    <row r="23" spans="1:3" ht="14.4" x14ac:dyDescent="0.3">
      <c r="A23" s="60" t="s">
        <v>28</v>
      </c>
      <c r="B23" s="61" t="s">
        <v>47</v>
      </c>
      <c r="C23" s="62" t="s">
        <v>48</v>
      </c>
    </row>
    <row r="24" spans="1:3" ht="14.4" x14ac:dyDescent="0.3">
      <c r="A24" s="57" t="s">
        <v>28</v>
      </c>
      <c r="B24" s="58" t="s">
        <v>49</v>
      </c>
      <c r="C24" s="59" t="s">
        <v>50</v>
      </c>
    </row>
    <row r="25" spans="1:3" ht="14.4" x14ac:dyDescent="0.3">
      <c r="A25" s="60" t="s">
        <v>28</v>
      </c>
      <c r="B25" s="61" t="s">
        <v>51</v>
      </c>
      <c r="C25" s="62" t="s">
        <v>52</v>
      </c>
    </row>
    <row r="26" spans="1:3" ht="14.4" x14ac:dyDescent="0.3">
      <c r="A26" s="57" t="s">
        <v>53</v>
      </c>
      <c r="B26" s="58" t="s">
        <v>54</v>
      </c>
      <c r="C26" s="59" t="s">
        <v>55</v>
      </c>
    </row>
    <row r="27" spans="1:3" ht="14.4" x14ac:dyDescent="0.3">
      <c r="A27" s="60" t="s">
        <v>53</v>
      </c>
      <c r="B27" s="61" t="s">
        <v>56</v>
      </c>
      <c r="C27" s="62" t="s">
        <v>57</v>
      </c>
    </row>
    <row r="28" spans="1:3" ht="14.4" x14ac:dyDescent="0.3">
      <c r="A28" s="57" t="s">
        <v>53</v>
      </c>
      <c r="B28" s="58" t="s">
        <v>58</v>
      </c>
      <c r="C28" s="59" t="s">
        <v>59</v>
      </c>
    </row>
    <row r="29" spans="1:3" ht="14.4" x14ac:dyDescent="0.3">
      <c r="A29" s="60" t="s">
        <v>53</v>
      </c>
      <c r="B29" s="61" t="s">
        <v>60</v>
      </c>
      <c r="C29" s="62" t="s">
        <v>61</v>
      </c>
    </row>
    <row r="30" spans="1:3" ht="14.4" x14ac:dyDescent="0.3">
      <c r="A30" s="57" t="s">
        <v>53</v>
      </c>
      <c r="B30" s="58" t="s">
        <v>62</v>
      </c>
      <c r="C30" s="59" t="s">
        <v>63</v>
      </c>
    </row>
    <row r="31" spans="1:3" ht="14.4" x14ac:dyDescent="0.3">
      <c r="A31" s="60" t="s">
        <v>53</v>
      </c>
      <c r="B31" s="61" t="s">
        <v>64</v>
      </c>
      <c r="C31" s="62" t="s">
        <v>65</v>
      </c>
    </row>
    <row r="32" spans="1:3" ht="14.4" x14ac:dyDescent="0.3">
      <c r="A32" s="57" t="s">
        <v>53</v>
      </c>
      <c r="B32" s="58" t="s">
        <v>66</v>
      </c>
      <c r="C32" s="59" t="s">
        <v>67</v>
      </c>
    </row>
    <row r="33" spans="1:3" ht="14.4" x14ac:dyDescent="0.3">
      <c r="A33" s="60" t="s">
        <v>53</v>
      </c>
      <c r="B33" s="61" t="s">
        <v>68</v>
      </c>
      <c r="C33" s="62" t="s">
        <v>69</v>
      </c>
    </row>
    <row r="34" spans="1:3" ht="14.4" x14ac:dyDescent="0.3">
      <c r="A34" s="57" t="s">
        <v>53</v>
      </c>
      <c r="B34" s="58" t="s">
        <v>70</v>
      </c>
      <c r="C34" s="59" t="s">
        <v>71</v>
      </c>
    </row>
    <row r="35" spans="1:3" ht="14.4" x14ac:dyDescent="0.3">
      <c r="A35" s="60" t="s">
        <v>53</v>
      </c>
      <c r="B35" s="61" t="s">
        <v>72</v>
      </c>
      <c r="C35" s="62" t="s">
        <v>73</v>
      </c>
    </row>
    <row r="36" spans="1:3" ht="14.4" x14ac:dyDescent="0.3">
      <c r="A36" s="57" t="s">
        <v>53</v>
      </c>
      <c r="B36" s="58" t="s">
        <v>74</v>
      </c>
      <c r="C36" s="59" t="s">
        <v>75</v>
      </c>
    </row>
    <row r="37" spans="1:3" ht="14.4" x14ac:dyDescent="0.3">
      <c r="A37" s="60" t="s">
        <v>53</v>
      </c>
      <c r="B37" s="61" t="s">
        <v>76</v>
      </c>
      <c r="C37" s="62" t="s">
        <v>77</v>
      </c>
    </row>
    <row r="38" spans="1:3" ht="14.4" x14ac:dyDescent="0.3">
      <c r="A38" s="57" t="s">
        <v>78</v>
      </c>
      <c r="B38" s="58" t="s">
        <v>79</v>
      </c>
      <c r="C38" s="59" t="s">
        <v>80</v>
      </c>
    </row>
    <row r="39" spans="1:3" ht="14.4" x14ac:dyDescent="0.3">
      <c r="A39" s="60" t="s">
        <v>78</v>
      </c>
      <c r="B39" s="61" t="s">
        <v>81</v>
      </c>
      <c r="C39" s="62" t="s">
        <v>82</v>
      </c>
    </row>
    <row r="40" spans="1:3" ht="14.4" x14ac:dyDescent="0.3">
      <c r="A40" s="57" t="s">
        <v>78</v>
      </c>
      <c r="B40" s="58" t="s">
        <v>83</v>
      </c>
      <c r="C40" s="59" t="s">
        <v>84</v>
      </c>
    </row>
    <row r="41" spans="1:3" ht="14.4" x14ac:dyDescent="0.3">
      <c r="A41" s="60" t="s">
        <v>78</v>
      </c>
      <c r="B41" s="61" t="s">
        <v>85</v>
      </c>
      <c r="C41" s="62" t="s">
        <v>86</v>
      </c>
    </row>
    <row r="42" spans="1:3" ht="14.4" x14ac:dyDescent="0.3">
      <c r="A42" s="57" t="s">
        <v>78</v>
      </c>
      <c r="B42" s="58" t="s">
        <v>87</v>
      </c>
      <c r="C42" s="59" t="s">
        <v>88</v>
      </c>
    </row>
    <row r="43" spans="1:3" ht="14.4" x14ac:dyDescent="0.3">
      <c r="A43" s="60" t="s">
        <v>78</v>
      </c>
      <c r="B43" s="61" t="s">
        <v>89</v>
      </c>
      <c r="C43" s="62" t="s">
        <v>90</v>
      </c>
    </row>
    <row r="44" spans="1:3" ht="14.4" x14ac:dyDescent="0.3">
      <c r="A44" s="57" t="s">
        <v>78</v>
      </c>
      <c r="B44" s="58" t="s">
        <v>91</v>
      </c>
      <c r="C44" s="59" t="s">
        <v>92</v>
      </c>
    </row>
    <row r="45" spans="1:3" ht="14.4" x14ac:dyDescent="0.3">
      <c r="A45" s="60" t="s">
        <v>78</v>
      </c>
      <c r="B45" s="61" t="s">
        <v>93</v>
      </c>
      <c r="C45" s="62" t="s">
        <v>94</v>
      </c>
    </row>
    <row r="46" spans="1:3" ht="14.4" x14ac:dyDescent="0.3">
      <c r="A46" s="57" t="s">
        <v>78</v>
      </c>
      <c r="B46" s="58" t="s">
        <v>95</v>
      </c>
      <c r="C46" s="59" t="s">
        <v>96</v>
      </c>
    </row>
    <row r="47" spans="1:3" ht="14.4" x14ac:dyDescent="0.3">
      <c r="A47" s="60" t="s">
        <v>78</v>
      </c>
      <c r="B47" s="61" t="s">
        <v>97</v>
      </c>
      <c r="C47" s="62" t="s">
        <v>98</v>
      </c>
    </row>
    <row r="48" spans="1:3" ht="14.4" x14ac:dyDescent="0.3">
      <c r="A48" s="57" t="s">
        <v>78</v>
      </c>
      <c r="B48" s="58" t="s">
        <v>99</v>
      </c>
      <c r="C48" s="59" t="s">
        <v>100</v>
      </c>
    </row>
    <row r="49" spans="1:3" ht="14.4" x14ac:dyDescent="0.3">
      <c r="A49" s="60" t="s">
        <v>78</v>
      </c>
      <c r="B49" s="61" t="s">
        <v>101</v>
      </c>
      <c r="C49" s="62" t="s">
        <v>102</v>
      </c>
    </row>
    <row r="50" spans="1:3" ht="14.4" x14ac:dyDescent="0.3">
      <c r="A50" s="57" t="s">
        <v>103</v>
      </c>
      <c r="B50" s="58" t="s">
        <v>104</v>
      </c>
      <c r="C50" s="59" t="s">
        <v>105</v>
      </c>
    </row>
    <row r="51" spans="1:3" ht="14.4" x14ac:dyDescent="0.3">
      <c r="A51" s="60" t="s">
        <v>103</v>
      </c>
      <c r="B51" s="61" t="s">
        <v>106</v>
      </c>
      <c r="C51" s="62" t="s">
        <v>107</v>
      </c>
    </row>
    <row r="52" spans="1:3" ht="14.4" x14ac:dyDescent="0.3">
      <c r="A52" s="57" t="s">
        <v>103</v>
      </c>
      <c r="B52" s="58" t="s">
        <v>108</v>
      </c>
      <c r="C52" s="59" t="s">
        <v>109</v>
      </c>
    </row>
    <row r="53" spans="1:3" ht="14.4" x14ac:dyDescent="0.3">
      <c r="A53" s="60" t="s">
        <v>103</v>
      </c>
      <c r="B53" s="61" t="s">
        <v>110</v>
      </c>
      <c r="C53" s="62" t="s">
        <v>111</v>
      </c>
    </row>
    <row r="54" spans="1:3" ht="14.4" x14ac:dyDescent="0.3">
      <c r="A54" s="57" t="s">
        <v>103</v>
      </c>
      <c r="B54" s="58" t="s">
        <v>112</v>
      </c>
      <c r="C54" s="59" t="s">
        <v>113</v>
      </c>
    </row>
    <row r="55" spans="1:3" ht="14.4" x14ac:dyDescent="0.3">
      <c r="A55" s="60" t="s">
        <v>103</v>
      </c>
      <c r="B55" s="61" t="s">
        <v>114</v>
      </c>
      <c r="C55" s="62" t="s">
        <v>115</v>
      </c>
    </row>
    <row r="56" spans="1:3" ht="14.4" x14ac:dyDescent="0.3">
      <c r="A56" s="57" t="s">
        <v>103</v>
      </c>
      <c r="B56" s="58" t="s">
        <v>116</v>
      </c>
      <c r="C56" s="59" t="s">
        <v>117</v>
      </c>
    </row>
    <row r="57" spans="1:3" ht="14.4" x14ac:dyDescent="0.3">
      <c r="A57" s="60" t="s">
        <v>118</v>
      </c>
      <c r="B57" s="61" t="s">
        <v>119</v>
      </c>
      <c r="C57" s="62" t="s">
        <v>120</v>
      </c>
    </row>
    <row r="58" spans="1:3" ht="14.4" x14ac:dyDescent="0.3">
      <c r="A58" s="57" t="s">
        <v>118</v>
      </c>
      <c r="B58" s="58" t="s">
        <v>121</v>
      </c>
      <c r="C58" s="59" t="s">
        <v>122</v>
      </c>
    </row>
    <row r="59" spans="1:3" ht="14.4" x14ac:dyDescent="0.3">
      <c r="A59" s="60" t="s">
        <v>118</v>
      </c>
      <c r="B59" s="61" t="s">
        <v>123</v>
      </c>
      <c r="C59" s="62" t="s">
        <v>124</v>
      </c>
    </row>
    <row r="60" spans="1:3" ht="14.4" x14ac:dyDescent="0.3">
      <c r="A60" s="57" t="s">
        <v>118</v>
      </c>
      <c r="B60" s="58" t="s">
        <v>125</v>
      </c>
      <c r="C60" s="59" t="s">
        <v>126</v>
      </c>
    </row>
    <row r="61" spans="1:3" ht="14.4" x14ac:dyDescent="0.3">
      <c r="A61" s="60" t="s">
        <v>118</v>
      </c>
      <c r="B61" s="61" t="s">
        <v>127</v>
      </c>
      <c r="C61" s="62" t="s">
        <v>128</v>
      </c>
    </row>
    <row r="62" spans="1:3" ht="14.4" x14ac:dyDescent="0.3">
      <c r="A62" s="57" t="s">
        <v>118</v>
      </c>
      <c r="B62" s="58" t="s">
        <v>129</v>
      </c>
      <c r="C62" s="59" t="s">
        <v>130</v>
      </c>
    </row>
    <row r="63" spans="1:3" ht="14.4" x14ac:dyDescent="0.3">
      <c r="A63" s="60" t="s">
        <v>118</v>
      </c>
      <c r="B63" s="61" t="s">
        <v>131</v>
      </c>
      <c r="C63" s="62" t="s">
        <v>132</v>
      </c>
    </row>
    <row r="64" spans="1:3" ht="14.4" x14ac:dyDescent="0.3">
      <c r="A64" s="57" t="s">
        <v>118</v>
      </c>
      <c r="B64" s="58" t="s">
        <v>133</v>
      </c>
      <c r="C64" s="59" t="s">
        <v>134</v>
      </c>
    </row>
    <row r="65" spans="1:3" ht="14.4" x14ac:dyDescent="0.3">
      <c r="A65" s="60" t="s">
        <v>118</v>
      </c>
      <c r="B65" s="61" t="s">
        <v>135</v>
      </c>
      <c r="C65" s="62" t="s">
        <v>136</v>
      </c>
    </row>
    <row r="66" spans="1:3" ht="14.4" x14ac:dyDescent="0.3">
      <c r="A66" s="57" t="s">
        <v>118</v>
      </c>
      <c r="B66" s="58" t="s">
        <v>137</v>
      </c>
      <c r="C66" s="59" t="s">
        <v>138</v>
      </c>
    </row>
    <row r="67" spans="1:3" ht="14.4" x14ac:dyDescent="0.3">
      <c r="A67" s="60" t="s">
        <v>118</v>
      </c>
      <c r="B67" s="61" t="s">
        <v>139</v>
      </c>
      <c r="C67" s="62" t="s">
        <v>140</v>
      </c>
    </row>
    <row r="68" spans="1:3" ht="14.4" x14ac:dyDescent="0.3">
      <c r="A68" s="57" t="s">
        <v>118</v>
      </c>
      <c r="B68" s="58" t="s">
        <v>141</v>
      </c>
      <c r="C68" s="59" t="s">
        <v>142</v>
      </c>
    </row>
    <row r="69" spans="1:3" ht="14.4" x14ac:dyDescent="0.3">
      <c r="A69" s="60" t="s">
        <v>118</v>
      </c>
      <c r="B69" s="61" t="s">
        <v>143</v>
      </c>
      <c r="C69" s="62" t="s">
        <v>144</v>
      </c>
    </row>
    <row r="70" spans="1:3" ht="14.4" x14ac:dyDescent="0.3">
      <c r="A70" s="57" t="s">
        <v>118</v>
      </c>
      <c r="B70" s="58" t="s">
        <v>145</v>
      </c>
      <c r="C70" s="59" t="s">
        <v>146</v>
      </c>
    </row>
    <row r="71" spans="1:3" ht="14.4" x14ac:dyDescent="0.3">
      <c r="A71" s="60" t="s">
        <v>118</v>
      </c>
      <c r="B71" s="61" t="s">
        <v>147</v>
      </c>
      <c r="C71" s="62" t="s">
        <v>148</v>
      </c>
    </row>
    <row r="72" spans="1:3" ht="14.4" x14ac:dyDescent="0.3">
      <c r="A72" s="57" t="s">
        <v>118</v>
      </c>
      <c r="B72" s="58" t="s">
        <v>149</v>
      </c>
      <c r="C72" s="59" t="s">
        <v>150</v>
      </c>
    </row>
    <row r="73" spans="1:3" ht="14.4" x14ac:dyDescent="0.3">
      <c r="A73" s="60" t="s">
        <v>118</v>
      </c>
      <c r="B73" s="61" t="s">
        <v>151</v>
      </c>
      <c r="C73" s="62" t="s">
        <v>152</v>
      </c>
    </row>
    <row r="74" spans="1:3" ht="14.4" x14ac:dyDescent="0.3">
      <c r="A74" s="57" t="s">
        <v>118</v>
      </c>
      <c r="B74" s="58" t="s">
        <v>153</v>
      </c>
      <c r="C74" s="59" t="s">
        <v>154</v>
      </c>
    </row>
    <row r="75" spans="1:3" ht="14.4" x14ac:dyDescent="0.3">
      <c r="A75" s="60" t="s">
        <v>155</v>
      </c>
      <c r="B75" s="61" t="s">
        <v>156</v>
      </c>
      <c r="C75" s="62" t="s">
        <v>157</v>
      </c>
    </row>
    <row r="76" spans="1:3" ht="14.4" x14ac:dyDescent="0.3">
      <c r="A76" s="57" t="s">
        <v>155</v>
      </c>
      <c r="B76" s="58" t="s">
        <v>158</v>
      </c>
      <c r="C76" s="59" t="s">
        <v>159</v>
      </c>
    </row>
    <row r="77" spans="1:3" ht="14.4" x14ac:dyDescent="0.3">
      <c r="A77" s="60" t="s">
        <v>155</v>
      </c>
      <c r="B77" s="61" t="s">
        <v>160</v>
      </c>
      <c r="C77" s="62" t="s">
        <v>161</v>
      </c>
    </row>
    <row r="78" spans="1:3" ht="14.4" x14ac:dyDescent="0.3">
      <c r="A78" s="57" t="s">
        <v>162</v>
      </c>
      <c r="B78" s="58" t="s">
        <v>163</v>
      </c>
      <c r="C78" s="59" t="s">
        <v>164</v>
      </c>
    </row>
    <row r="79" spans="1:3" ht="14.4" x14ac:dyDescent="0.3">
      <c r="A79" s="60" t="s">
        <v>162</v>
      </c>
      <c r="B79" s="61" t="s">
        <v>165</v>
      </c>
      <c r="C79" s="62" t="s">
        <v>166</v>
      </c>
    </row>
    <row r="80" spans="1:3" ht="14.4" x14ac:dyDescent="0.3">
      <c r="A80" s="57" t="s">
        <v>162</v>
      </c>
      <c r="B80" s="58" t="s">
        <v>167</v>
      </c>
      <c r="C80" s="59" t="s">
        <v>168</v>
      </c>
    </row>
    <row r="81" spans="1:3" ht="14.4" x14ac:dyDescent="0.3">
      <c r="A81" s="60" t="s">
        <v>162</v>
      </c>
      <c r="B81" s="61" t="s">
        <v>169</v>
      </c>
      <c r="C81" s="62" t="s">
        <v>170</v>
      </c>
    </row>
    <row r="82" spans="1:3" ht="14.4" x14ac:dyDescent="0.3">
      <c r="A82" s="57" t="s">
        <v>162</v>
      </c>
      <c r="B82" s="58" t="s">
        <v>171</v>
      </c>
      <c r="C82" s="59" t="s">
        <v>172</v>
      </c>
    </row>
    <row r="83" spans="1:3" ht="14.4" x14ac:dyDescent="0.3">
      <c r="A83" s="60" t="s">
        <v>162</v>
      </c>
      <c r="B83" s="61" t="s">
        <v>173</v>
      </c>
      <c r="C83" s="62" t="s">
        <v>174</v>
      </c>
    </row>
    <row r="84" spans="1:3" ht="14.4" x14ac:dyDescent="0.3">
      <c r="A84" s="57" t="s">
        <v>162</v>
      </c>
      <c r="B84" s="58" t="s">
        <v>175</v>
      </c>
      <c r="C84" s="59" t="s">
        <v>176</v>
      </c>
    </row>
    <row r="85" spans="1:3" ht="14.4" x14ac:dyDescent="0.3">
      <c r="A85" s="60" t="s">
        <v>162</v>
      </c>
      <c r="B85" s="61" t="s">
        <v>177</v>
      </c>
      <c r="C85" s="62" t="s">
        <v>178</v>
      </c>
    </row>
    <row r="86" spans="1:3" ht="14.4" x14ac:dyDescent="0.3">
      <c r="A86" s="57" t="s">
        <v>179</v>
      </c>
      <c r="B86" s="58" t="s">
        <v>180</v>
      </c>
      <c r="C86" s="59" t="s">
        <v>181</v>
      </c>
    </row>
    <row r="87" spans="1:3" ht="14.4" x14ac:dyDescent="0.3">
      <c r="A87" s="60" t="s">
        <v>179</v>
      </c>
      <c r="B87" s="61" t="s">
        <v>182</v>
      </c>
      <c r="C87" s="62" t="s">
        <v>183</v>
      </c>
    </row>
    <row r="88" spans="1:3" ht="14.4" x14ac:dyDescent="0.3">
      <c r="A88" s="57" t="s">
        <v>179</v>
      </c>
      <c r="B88" s="58" t="s">
        <v>184</v>
      </c>
      <c r="C88" s="59" t="s">
        <v>185</v>
      </c>
    </row>
    <row r="89" spans="1:3" ht="14.4" x14ac:dyDescent="0.3">
      <c r="A89" s="60" t="s">
        <v>179</v>
      </c>
      <c r="B89" s="61" t="s">
        <v>186</v>
      </c>
      <c r="C89" s="62" t="s">
        <v>187</v>
      </c>
    </row>
    <row r="90" spans="1:3" ht="14.4" x14ac:dyDescent="0.3">
      <c r="A90" s="57" t="s">
        <v>179</v>
      </c>
      <c r="B90" s="58" t="s">
        <v>188</v>
      </c>
      <c r="C90" s="59" t="s">
        <v>189</v>
      </c>
    </row>
    <row r="91" spans="1:3" ht="14.4" x14ac:dyDescent="0.3">
      <c r="A91" s="60" t="s">
        <v>179</v>
      </c>
      <c r="B91" s="61" t="s">
        <v>190</v>
      </c>
      <c r="C91" s="62" t="s">
        <v>191</v>
      </c>
    </row>
    <row r="92" spans="1:3" ht="14.4" x14ac:dyDescent="0.3">
      <c r="A92" s="57" t="s">
        <v>179</v>
      </c>
      <c r="B92" s="58" t="s">
        <v>192</v>
      </c>
      <c r="C92" s="59" t="s">
        <v>193</v>
      </c>
    </row>
    <row r="93" spans="1:3" ht="14.4" x14ac:dyDescent="0.3">
      <c r="A93" s="60" t="s">
        <v>179</v>
      </c>
      <c r="B93" s="61" t="s">
        <v>194</v>
      </c>
      <c r="C93" s="62" t="s">
        <v>195</v>
      </c>
    </row>
    <row r="94" spans="1:3" ht="14.4" x14ac:dyDescent="0.3">
      <c r="A94" s="57" t="s">
        <v>196</v>
      </c>
      <c r="B94" s="58" t="s">
        <v>197</v>
      </c>
      <c r="C94" s="59" t="s">
        <v>198</v>
      </c>
    </row>
    <row r="95" spans="1:3" ht="14.4" x14ac:dyDescent="0.3">
      <c r="A95" s="60" t="s">
        <v>196</v>
      </c>
      <c r="B95" s="61" t="s">
        <v>199</v>
      </c>
      <c r="C95" s="62" t="s">
        <v>200</v>
      </c>
    </row>
    <row r="96" spans="1:3" ht="14.4" x14ac:dyDescent="0.3">
      <c r="A96" s="57" t="s">
        <v>196</v>
      </c>
      <c r="B96" s="58" t="s">
        <v>201</v>
      </c>
      <c r="C96" s="59" t="s">
        <v>202</v>
      </c>
    </row>
    <row r="97" spans="1:3" ht="14.4" x14ac:dyDescent="0.3">
      <c r="A97" s="60" t="s">
        <v>196</v>
      </c>
      <c r="B97" s="61" t="s">
        <v>203</v>
      </c>
      <c r="C97" s="62" t="s">
        <v>204</v>
      </c>
    </row>
    <row r="98" spans="1:3" ht="14.4" x14ac:dyDescent="0.3">
      <c r="A98" s="57" t="s">
        <v>196</v>
      </c>
      <c r="B98" s="58" t="s">
        <v>205</v>
      </c>
      <c r="C98" s="59" t="s">
        <v>206</v>
      </c>
    </row>
    <row r="99" spans="1:3" ht="14.4" x14ac:dyDescent="0.3">
      <c r="A99" s="60" t="s">
        <v>196</v>
      </c>
      <c r="B99" s="61" t="s">
        <v>207</v>
      </c>
      <c r="C99" s="62" t="s">
        <v>208</v>
      </c>
    </row>
    <row r="100" spans="1:3" ht="14.4" x14ac:dyDescent="0.3">
      <c r="A100" s="57" t="s">
        <v>209</v>
      </c>
      <c r="B100" s="58" t="s">
        <v>210</v>
      </c>
      <c r="C100" s="59" t="s">
        <v>211</v>
      </c>
    </row>
    <row r="101" spans="1:3" ht="14.4" x14ac:dyDescent="0.3">
      <c r="A101" s="60" t="s">
        <v>209</v>
      </c>
      <c r="B101" s="61" t="s">
        <v>212</v>
      </c>
      <c r="C101" s="62" t="s">
        <v>213</v>
      </c>
    </row>
    <row r="102" spans="1:3" ht="14.4" x14ac:dyDescent="0.3">
      <c r="A102" s="57" t="s">
        <v>209</v>
      </c>
      <c r="B102" s="58" t="s">
        <v>214</v>
      </c>
      <c r="C102" s="59" t="s">
        <v>215</v>
      </c>
    </row>
    <row r="103" spans="1:3" ht="14.4" x14ac:dyDescent="0.3">
      <c r="A103" s="60" t="s">
        <v>209</v>
      </c>
      <c r="B103" s="61" t="s">
        <v>216</v>
      </c>
      <c r="C103" s="62" t="s">
        <v>217</v>
      </c>
    </row>
    <row r="104" spans="1:3" ht="14.4" x14ac:dyDescent="0.3">
      <c r="A104" s="57" t="s">
        <v>209</v>
      </c>
      <c r="B104" s="58" t="s">
        <v>218</v>
      </c>
      <c r="C104" s="59" t="s">
        <v>219</v>
      </c>
    </row>
    <row r="105" spans="1:3" ht="14.4" x14ac:dyDescent="0.3">
      <c r="A105" s="60" t="s">
        <v>220</v>
      </c>
      <c r="B105" s="61" t="s">
        <v>221</v>
      </c>
      <c r="C105" s="62" t="s">
        <v>222</v>
      </c>
    </row>
    <row r="106" spans="1:3" ht="14.4" x14ac:dyDescent="0.3">
      <c r="A106" s="57" t="s">
        <v>220</v>
      </c>
      <c r="B106" s="58" t="s">
        <v>223</v>
      </c>
      <c r="C106" s="59" t="s">
        <v>224</v>
      </c>
    </row>
    <row r="107" spans="1:3" ht="14.4" x14ac:dyDescent="0.3">
      <c r="A107" s="60" t="s">
        <v>220</v>
      </c>
      <c r="B107" s="61" t="s">
        <v>225</v>
      </c>
      <c r="C107" s="62" t="s">
        <v>226</v>
      </c>
    </row>
    <row r="108" spans="1:3" ht="14.4" x14ac:dyDescent="0.3">
      <c r="A108" s="57" t="s">
        <v>220</v>
      </c>
      <c r="B108" s="58" t="s">
        <v>227</v>
      </c>
      <c r="C108" s="59" t="s">
        <v>228</v>
      </c>
    </row>
    <row r="109" spans="1:3" ht="14.4" x14ac:dyDescent="0.3">
      <c r="A109" s="60" t="s">
        <v>220</v>
      </c>
      <c r="B109" s="61" t="s">
        <v>229</v>
      </c>
      <c r="C109" s="62" t="s">
        <v>230</v>
      </c>
    </row>
    <row r="110" spans="1:3" ht="14.4" x14ac:dyDescent="0.3">
      <c r="A110" s="57" t="s">
        <v>220</v>
      </c>
      <c r="B110" s="58" t="s">
        <v>231</v>
      </c>
      <c r="C110" s="59" t="s">
        <v>232</v>
      </c>
    </row>
    <row r="111" spans="1:3" ht="14.4" x14ac:dyDescent="0.3">
      <c r="A111" s="60" t="s">
        <v>220</v>
      </c>
      <c r="B111" s="61" t="s">
        <v>233</v>
      </c>
      <c r="C111" s="62" t="s">
        <v>234</v>
      </c>
    </row>
    <row r="112" spans="1:3" ht="14.4" x14ac:dyDescent="0.3">
      <c r="A112" s="57" t="s">
        <v>220</v>
      </c>
      <c r="B112" s="58" t="s">
        <v>235</v>
      </c>
      <c r="C112" s="59" t="s">
        <v>236</v>
      </c>
    </row>
    <row r="113" spans="1:3" ht="14.4" x14ac:dyDescent="0.3">
      <c r="A113" s="60" t="s">
        <v>220</v>
      </c>
      <c r="B113" s="61" t="s">
        <v>237</v>
      </c>
      <c r="C113" s="62" t="s">
        <v>238</v>
      </c>
    </row>
    <row r="114" spans="1:3" ht="14.4" x14ac:dyDescent="0.3">
      <c r="A114" s="57" t="s">
        <v>220</v>
      </c>
      <c r="B114" s="58" t="s">
        <v>239</v>
      </c>
      <c r="C114" s="59" t="s">
        <v>240</v>
      </c>
    </row>
    <row r="115" spans="1:3" ht="14.4" x14ac:dyDescent="0.3">
      <c r="A115" s="60" t="s">
        <v>220</v>
      </c>
      <c r="B115" s="61" t="s">
        <v>241</v>
      </c>
      <c r="C115" s="62" t="s">
        <v>242</v>
      </c>
    </row>
    <row r="116" spans="1:3" ht="14.4" x14ac:dyDescent="0.3">
      <c r="A116" s="57" t="s">
        <v>220</v>
      </c>
      <c r="B116" s="58" t="s">
        <v>243</v>
      </c>
      <c r="C116" s="59" t="s">
        <v>244</v>
      </c>
    </row>
    <row r="117" spans="1:3" ht="14.4" x14ac:dyDescent="0.3">
      <c r="A117" s="60" t="s">
        <v>245</v>
      </c>
      <c r="B117" s="61" t="s">
        <v>246</v>
      </c>
      <c r="C117" s="62" t="s">
        <v>247</v>
      </c>
    </row>
    <row r="118" spans="1:3" ht="14.4" x14ac:dyDescent="0.3">
      <c r="A118" s="57" t="s">
        <v>245</v>
      </c>
      <c r="B118" s="58" t="s">
        <v>248</v>
      </c>
      <c r="C118" s="59" t="s">
        <v>249</v>
      </c>
    </row>
    <row r="119" spans="1:3" ht="14.4" x14ac:dyDescent="0.3">
      <c r="A119" s="60" t="s">
        <v>245</v>
      </c>
      <c r="B119" s="61" t="s">
        <v>250</v>
      </c>
      <c r="C119" s="62" t="s">
        <v>251</v>
      </c>
    </row>
    <row r="120" spans="1:3" ht="14.4" x14ac:dyDescent="0.3">
      <c r="A120" s="57" t="s">
        <v>245</v>
      </c>
      <c r="B120" s="58" t="s">
        <v>252</v>
      </c>
      <c r="C120" s="59" t="s">
        <v>253</v>
      </c>
    </row>
    <row r="121" spans="1:3" ht="14.4" x14ac:dyDescent="0.3">
      <c r="A121" s="60" t="s">
        <v>245</v>
      </c>
      <c r="B121" s="61" t="s">
        <v>254</v>
      </c>
      <c r="C121" s="62" t="s">
        <v>255</v>
      </c>
    </row>
    <row r="122" spans="1:3" ht="14.4" x14ac:dyDescent="0.3">
      <c r="A122" s="57" t="s">
        <v>245</v>
      </c>
      <c r="B122" s="58" t="s">
        <v>256</v>
      </c>
      <c r="C122" s="59" t="s">
        <v>257</v>
      </c>
    </row>
    <row r="123" spans="1:3" ht="14.4" x14ac:dyDescent="0.3">
      <c r="A123" s="60" t="s">
        <v>245</v>
      </c>
      <c r="B123" s="61" t="s">
        <v>258</v>
      </c>
      <c r="C123" s="62" t="s">
        <v>259</v>
      </c>
    </row>
    <row r="124" spans="1:3" ht="14.4" x14ac:dyDescent="0.3">
      <c r="A124" s="57" t="s">
        <v>245</v>
      </c>
      <c r="B124" s="58" t="s">
        <v>260</v>
      </c>
      <c r="C124" s="59" t="s">
        <v>261</v>
      </c>
    </row>
    <row r="125" spans="1:3" ht="14.4" x14ac:dyDescent="0.3">
      <c r="A125" s="60" t="s">
        <v>245</v>
      </c>
      <c r="B125" s="61" t="s">
        <v>262</v>
      </c>
      <c r="C125" s="62" t="s">
        <v>263</v>
      </c>
    </row>
    <row r="126" spans="1:3" ht="14.4" x14ac:dyDescent="0.3">
      <c r="A126" s="57" t="s">
        <v>245</v>
      </c>
      <c r="B126" s="58" t="s">
        <v>264</v>
      </c>
      <c r="C126" s="59" t="s">
        <v>265</v>
      </c>
    </row>
    <row r="127" spans="1:3" ht="14.4" x14ac:dyDescent="0.3">
      <c r="A127" s="60" t="s">
        <v>245</v>
      </c>
      <c r="B127" s="61" t="s">
        <v>266</v>
      </c>
      <c r="C127" s="62" t="s">
        <v>267</v>
      </c>
    </row>
    <row r="128" spans="1:3" ht="14.4" x14ac:dyDescent="0.3">
      <c r="A128" s="57" t="s">
        <v>245</v>
      </c>
      <c r="B128" s="58" t="s">
        <v>268</v>
      </c>
      <c r="C128" s="59" t="s">
        <v>269</v>
      </c>
    </row>
    <row r="129" spans="1:3" ht="14.4" x14ac:dyDescent="0.3">
      <c r="A129" s="60" t="s">
        <v>245</v>
      </c>
      <c r="B129" s="61" t="s">
        <v>270</v>
      </c>
      <c r="C129" s="62" t="s">
        <v>271</v>
      </c>
    </row>
    <row r="130" spans="1:3" ht="14.4" x14ac:dyDescent="0.3">
      <c r="A130" s="57" t="s">
        <v>272</v>
      </c>
      <c r="B130" s="58" t="s">
        <v>273</v>
      </c>
      <c r="C130" s="59" t="s">
        <v>274</v>
      </c>
    </row>
    <row r="131" spans="1:3" ht="14.4" x14ac:dyDescent="0.3">
      <c r="A131" s="60" t="s">
        <v>272</v>
      </c>
      <c r="B131" s="61" t="s">
        <v>275</v>
      </c>
      <c r="C131" s="62" t="s">
        <v>276</v>
      </c>
    </row>
    <row r="132" spans="1:3" ht="14.4" x14ac:dyDescent="0.3">
      <c r="A132" s="57" t="s">
        <v>272</v>
      </c>
      <c r="B132" s="58" t="s">
        <v>277</v>
      </c>
      <c r="C132" s="59" t="s">
        <v>278</v>
      </c>
    </row>
    <row r="133" spans="1:3" ht="14.4" x14ac:dyDescent="0.3">
      <c r="A133" s="60" t="s">
        <v>272</v>
      </c>
      <c r="B133" s="61" t="s">
        <v>279</v>
      </c>
      <c r="C133" s="62" t="s">
        <v>280</v>
      </c>
    </row>
    <row r="134" spans="1:3" ht="14.4" x14ac:dyDescent="0.3">
      <c r="A134" s="57" t="s">
        <v>272</v>
      </c>
      <c r="B134" s="58" t="s">
        <v>281</v>
      </c>
      <c r="C134" s="59" t="s">
        <v>282</v>
      </c>
    </row>
    <row r="135" spans="1:3" ht="14.4" x14ac:dyDescent="0.3">
      <c r="A135" s="60" t="s">
        <v>272</v>
      </c>
      <c r="B135" s="61" t="s">
        <v>283</v>
      </c>
      <c r="C135" s="62" t="s">
        <v>284</v>
      </c>
    </row>
    <row r="136" spans="1:3" ht="14.4" x14ac:dyDescent="0.3">
      <c r="A136" s="57" t="s">
        <v>272</v>
      </c>
      <c r="B136" s="58" t="s">
        <v>285</v>
      </c>
      <c r="C136" s="59" t="s">
        <v>286</v>
      </c>
    </row>
    <row r="137" spans="1:3" ht="14.4" x14ac:dyDescent="0.3">
      <c r="A137" s="60" t="s">
        <v>272</v>
      </c>
      <c r="B137" s="61" t="s">
        <v>287</v>
      </c>
      <c r="C137" s="62" t="s">
        <v>288</v>
      </c>
    </row>
    <row r="138" spans="1:3" ht="14.4" x14ac:dyDescent="0.3">
      <c r="A138" s="57" t="s">
        <v>272</v>
      </c>
      <c r="B138" s="58" t="s">
        <v>289</v>
      </c>
      <c r="C138" s="59" t="s">
        <v>290</v>
      </c>
    </row>
    <row r="139" spans="1:3" ht="14.4" x14ac:dyDescent="0.3">
      <c r="A139" s="60" t="s">
        <v>272</v>
      </c>
      <c r="B139" s="61" t="s">
        <v>291</v>
      </c>
      <c r="C139" s="62" t="s">
        <v>292</v>
      </c>
    </row>
    <row r="140" spans="1:3" ht="14.4" x14ac:dyDescent="0.3">
      <c r="A140" s="57" t="s">
        <v>272</v>
      </c>
      <c r="B140" s="58" t="s">
        <v>293</v>
      </c>
      <c r="C140" s="59" t="s">
        <v>294</v>
      </c>
    </row>
    <row r="141" spans="1:3" ht="14.4" x14ac:dyDescent="0.3">
      <c r="A141" s="60" t="s">
        <v>272</v>
      </c>
      <c r="B141" s="61" t="s">
        <v>295</v>
      </c>
      <c r="C141" s="62" t="s">
        <v>296</v>
      </c>
    </row>
    <row r="142" spans="1:3" ht="14.4" x14ac:dyDescent="0.3">
      <c r="A142" s="57" t="s">
        <v>272</v>
      </c>
      <c r="B142" s="58" t="s">
        <v>297</v>
      </c>
      <c r="C142" s="59" t="s">
        <v>298</v>
      </c>
    </row>
    <row r="143" spans="1:3" ht="14.4" x14ac:dyDescent="0.3">
      <c r="A143" s="60" t="s">
        <v>272</v>
      </c>
      <c r="B143" s="61" t="s">
        <v>299</v>
      </c>
      <c r="C143" s="62" t="s">
        <v>300</v>
      </c>
    </row>
    <row r="144" spans="1:3" ht="14.4" x14ac:dyDescent="0.3">
      <c r="A144" s="57" t="s">
        <v>272</v>
      </c>
      <c r="B144" s="58" t="s">
        <v>301</v>
      </c>
      <c r="C144" s="59" t="s">
        <v>302</v>
      </c>
    </row>
    <row r="145" spans="1:3" ht="14.4" x14ac:dyDescent="0.3">
      <c r="A145" s="60" t="s">
        <v>272</v>
      </c>
      <c r="B145" s="61" t="s">
        <v>303</v>
      </c>
      <c r="C145" s="62" t="s">
        <v>304</v>
      </c>
    </row>
    <row r="146" spans="1:3" ht="14.4" x14ac:dyDescent="0.3">
      <c r="A146" s="57" t="s">
        <v>272</v>
      </c>
      <c r="B146" s="58" t="s">
        <v>305</v>
      </c>
      <c r="C146" s="59" t="s">
        <v>306</v>
      </c>
    </row>
    <row r="147" spans="1:3" ht="14.4" x14ac:dyDescent="0.3">
      <c r="A147" s="60" t="s">
        <v>272</v>
      </c>
      <c r="B147" s="61" t="s">
        <v>307</v>
      </c>
      <c r="C147" s="62" t="s">
        <v>308</v>
      </c>
    </row>
    <row r="148" spans="1:3" ht="14.4" x14ac:dyDescent="0.3">
      <c r="A148" s="57" t="s">
        <v>272</v>
      </c>
      <c r="B148" s="58" t="s">
        <v>309</v>
      </c>
      <c r="C148" s="59" t="s">
        <v>310</v>
      </c>
    </row>
    <row r="149" spans="1:3" ht="14.4" x14ac:dyDescent="0.3">
      <c r="A149" s="60" t="s">
        <v>272</v>
      </c>
      <c r="B149" s="61" t="s">
        <v>311</v>
      </c>
      <c r="C149" s="62" t="s">
        <v>312</v>
      </c>
    </row>
    <row r="150" spans="1:3" ht="14.4" x14ac:dyDescent="0.3">
      <c r="A150" s="57" t="s">
        <v>272</v>
      </c>
      <c r="B150" s="58" t="s">
        <v>313</v>
      </c>
      <c r="C150" s="59" t="s">
        <v>314</v>
      </c>
    </row>
    <row r="151" spans="1:3" ht="14.4" x14ac:dyDescent="0.3">
      <c r="A151" s="60" t="s">
        <v>272</v>
      </c>
      <c r="B151" s="61" t="s">
        <v>315</v>
      </c>
      <c r="C151" s="62" t="s">
        <v>316</v>
      </c>
    </row>
    <row r="152" spans="1:3" ht="14.4" x14ac:dyDescent="0.3">
      <c r="A152" s="57" t="s">
        <v>272</v>
      </c>
      <c r="B152" s="58" t="s">
        <v>317</v>
      </c>
      <c r="C152" s="59" t="s">
        <v>318</v>
      </c>
    </row>
    <row r="153" spans="1:3" ht="14.4" x14ac:dyDescent="0.3">
      <c r="A153" s="60" t="s">
        <v>272</v>
      </c>
      <c r="B153" s="61" t="s">
        <v>319</v>
      </c>
      <c r="C153" s="62" t="s">
        <v>320</v>
      </c>
    </row>
    <row r="154" spans="1:3" ht="14.4" x14ac:dyDescent="0.3">
      <c r="A154" s="57" t="s">
        <v>272</v>
      </c>
      <c r="B154" s="58" t="s">
        <v>321</v>
      </c>
      <c r="C154" s="59" t="s">
        <v>322</v>
      </c>
    </row>
    <row r="155" spans="1:3" ht="14.4" x14ac:dyDescent="0.3">
      <c r="A155" s="60" t="s">
        <v>272</v>
      </c>
      <c r="B155" s="61" t="s">
        <v>323</v>
      </c>
      <c r="C155" s="62" t="s">
        <v>324</v>
      </c>
    </row>
    <row r="156" spans="1:3" ht="14.4" x14ac:dyDescent="0.3">
      <c r="A156" s="57" t="s">
        <v>272</v>
      </c>
      <c r="B156" s="58" t="s">
        <v>325</v>
      </c>
      <c r="C156" s="59" t="s">
        <v>326</v>
      </c>
    </row>
    <row r="157" spans="1:3" ht="14.4" x14ac:dyDescent="0.3">
      <c r="A157" s="60" t="s">
        <v>272</v>
      </c>
      <c r="B157" s="61" t="s">
        <v>327</v>
      </c>
      <c r="C157" s="62" t="s">
        <v>328</v>
      </c>
    </row>
    <row r="158" spans="1:3" ht="14.4" x14ac:dyDescent="0.3">
      <c r="A158" s="57" t="s">
        <v>329</v>
      </c>
      <c r="B158" s="58" t="s">
        <v>2730</v>
      </c>
      <c r="C158" s="59" t="s">
        <v>2731</v>
      </c>
    </row>
    <row r="159" spans="1:3" ht="14.4" x14ac:dyDescent="0.3">
      <c r="A159" s="60" t="s">
        <v>329</v>
      </c>
      <c r="B159" s="61" t="s">
        <v>330</v>
      </c>
      <c r="C159" s="62" t="s">
        <v>331</v>
      </c>
    </row>
    <row r="160" spans="1:3" ht="14.4" x14ac:dyDescent="0.3">
      <c r="A160" s="57" t="s">
        <v>329</v>
      </c>
      <c r="B160" s="58" t="s">
        <v>334</v>
      </c>
      <c r="C160" s="59" t="s">
        <v>335</v>
      </c>
    </row>
    <row r="161" spans="1:3" ht="14.4" x14ac:dyDescent="0.3">
      <c r="A161" s="60" t="s">
        <v>329</v>
      </c>
      <c r="B161" s="61" t="s">
        <v>336</v>
      </c>
      <c r="C161" s="62" t="s">
        <v>337</v>
      </c>
    </row>
    <row r="162" spans="1:3" ht="14.4" x14ac:dyDescent="0.3">
      <c r="A162" s="57" t="s">
        <v>329</v>
      </c>
      <c r="B162" s="58" t="s">
        <v>338</v>
      </c>
      <c r="C162" s="59" t="s">
        <v>339</v>
      </c>
    </row>
    <row r="163" spans="1:3" ht="14.4" x14ac:dyDescent="0.3">
      <c r="A163" s="60" t="s">
        <v>329</v>
      </c>
      <c r="B163" s="61" t="s">
        <v>340</v>
      </c>
      <c r="C163" s="62" t="s">
        <v>341</v>
      </c>
    </row>
    <row r="164" spans="1:3" ht="14.4" x14ac:dyDescent="0.3">
      <c r="A164" s="57" t="s">
        <v>329</v>
      </c>
      <c r="B164" s="58" t="s">
        <v>342</v>
      </c>
      <c r="C164" s="59" t="s">
        <v>343</v>
      </c>
    </row>
    <row r="165" spans="1:3" ht="14.4" x14ac:dyDescent="0.3">
      <c r="A165" s="60" t="s">
        <v>329</v>
      </c>
      <c r="B165" s="61" t="s">
        <v>344</v>
      </c>
      <c r="C165" s="62" t="s">
        <v>345</v>
      </c>
    </row>
    <row r="166" spans="1:3" ht="14.4" x14ac:dyDescent="0.3">
      <c r="A166" s="57" t="s">
        <v>329</v>
      </c>
      <c r="B166" s="58" t="s">
        <v>346</v>
      </c>
      <c r="C166" s="59" t="s">
        <v>347</v>
      </c>
    </row>
    <row r="167" spans="1:3" ht="14.4" x14ac:dyDescent="0.3">
      <c r="A167" s="60" t="s">
        <v>329</v>
      </c>
      <c r="B167" s="61" t="s">
        <v>350</v>
      </c>
      <c r="C167" s="62" t="s">
        <v>351</v>
      </c>
    </row>
    <row r="168" spans="1:3" ht="14.4" x14ac:dyDescent="0.3">
      <c r="A168" s="57" t="s">
        <v>352</v>
      </c>
      <c r="B168" s="58" t="s">
        <v>353</v>
      </c>
      <c r="C168" s="59" t="s">
        <v>354</v>
      </c>
    </row>
    <row r="169" spans="1:3" ht="14.4" x14ac:dyDescent="0.3">
      <c r="A169" s="60" t="s">
        <v>352</v>
      </c>
      <c r="B169" s="61" t="s">
        <v>355</v>
      </c>
      <c r="C169" s="62" t="s">
        <v>356</v>
      </c>
    </row>
    <row r="170" spans="1:3" ht="14.4" x14ac:dyDescent="0.3">
      <c r="A170" s="57" t="s">
        <v>352</v>
      </c>
      <c r="B170" s="58" t="s">
        <v>357</v>
      </c>
      <c r="C170" s="59" t="s">
        <v>358</v>
      </c>
    </row>
    <row r="171" spans="1:3" ht="14.4" x14ac:dyDescent="0.3">
      <c r="A171" s="60" t="s">
        <v>352</v>
      </c>
      <c r="B171" s="61" t="s">
        <v>359</v>
      </c>
      <c r="C171" s="62" t="s">
        <v>360</v>
      </c>
    </row>
    <row r="172" spans="1:3" ht="14.4" x14ac:dyDescent="0.3">
      <c r="A172" s="57" t="s">
        <v>352</v>
      </c>
      <c r="B172" s="58" t="s">
        <v>361</v>
      </c>
      <c r="C172" s="59" t="s">
        <v>362</v>
      </c>
    </row>
    <row r="173" spans="1:3" ht="14.4" x14ac:dyDescent="0.3">
      <c r="A173" s="60" t="s">
        <v>352</v>
      </c>
      <c r="B173" s="61" t="s">
        <v>363</v>
      </c>
      <c r="C173" s="62" t="s">
        <v>364</v>
      </c>
    </row>
    <row r="174" spans="1:3" ht="14.4" x14ac:dyDescent="0.3">
      <c r="A174" s="57" t="s">
        <v>352</v>
      </c>
      <c r="B174" s="58" t="s">
        <v>365</v>
      </c>
      <c r="C174" s="59" t="s">
        <v>366</v>
      </c>
    </row>
    <row r="175" spans="1:3" ht="14.4" x14ac:dyDescent="0.3">
      <c r="A175" s="60" t="s">
        <v>367</v>
      </c>
      <c r="B175" s="61" t="s">
        <v>368</v>
      </c>
      <c r="C175" s="62" t="s">
        <v>369</v>
      </c>
    </row>
    <row r="176" spans="1:3" ht="14.4" x14ac:dyDescent="0.3">
      <c r="A176" s="57" t="s">
        <v>367</v>
      </c>
      <c r="B176" s="58" t="s">
        <v>370</v>
      </c>
      <c r="C176" s="59" t="s">
        <v>371</v>
      </c>
    </row>
    <row r="177" spans="1:3" ht="14.4" x14ac:dyDescent="0.3">
      <c r="A177" s="60" t="s">
        <v>367</v>
      </c>
      <c r="B177" s="61" t="s">
        <v>372</v>
      </c>
      <c r="C177" s="62" t="s">
        <v>373</v>
      </c>
    </row>
    <row r="178" spans="1:3" ht="14.4" x14ac:dyDescent="0.3">
      <c r="A178" s="57" t="s">
        <v>367</v>
      </c>
      <c r="B178" s="58" t="s">
        <v>374</v>
      </c>
      <c r="C178" s="59" t="s">
        <v>375</v>
      </c>
    </row>
    <row r="179" spans="1:3" ht="14.4" x14ac:dyDescent="0.3">
      <c r="A179" s="60" t="s">
        <v>367</v>
      </c>
      <c r="B179" s="61" t="s">
        <v>376</v>
      </c>
      <c r="C179" s="62" t="s">
        <v>377</v>
      </c>
    </row>
    <row r="180" spans="1:3" ht="14.4" x14ac:dyDescent="0.3">
      <c r="A180" s="57" t="s">
        <v>367</v>
      </c>
      <c r="B180" s="58" t="s">
        <v>378</v>
      </c>
      <c r="C180" s="59" t="s">
        <v>379</v>
      </c>
    </row>
    <row r="181" spans="1:3" ht="14.4" x14ac:dyDescent="0.3">
      <c r="A181" s="60" t="s">
        <v>380</v>
      </c>
      <c r="B181" s="61" t="s">
        <v>381</v>
      </c>
      <c r="C181" s="62" t="s">
        <v>382</v>
      </c>
    </row>
    <row r="182" spans="1:3" ht="14.4" x14ac:dyDescent="0.3">
      <c r="A182" s="57" t="s">
        <v>380</v>
      </c>
      <c r="B182" s="58" t="s">
        <v>383</v>
      </c>
      <c r="C182" s="59" t="s">
        <v>384</v>
      </c>
    </row>
    <row r="183" spans="1:3" ht="14.4" x14ac:dyDescent="0.3">
      <c r="A183" s="60" t="s">
        <v>380</v>
      </c>
      <c r="B183" s="61" t="s">
        <v>385</v>
      </c>
      <c r="C183" s="62" t="s">
        <v>386</v>
      </c>
    </row>
    <row r="184" spans="1:3" ht="14.4" x14ac:dyDescent="0.3">
      <c r="A184" s="57" t="s">
        <v>380</v>
      </c>
      <c r="B184" s="58" t="s">
        <v>387</v>
      </c>
      <c r="C184" s="59" t="s">
        <v>388</v>
      </c>
    </row>
    <row r="185" spans="1:3" ht="14.4" x14ac:dyDescent="0.3">
      <c r="A185" s="60" t="s">
        <v>380</v>
      </c>
      <c r="B185" s="61" t="s">
        <v>389</v>
      </c>
      <c r="C185" s="62" t="s">
        <v>390</v>
      </c>
    </row>
    <row r="186" spans="1:3" ht="14.4" x14ac:dyDescent="0.3">
      <c r="A186" s="57" t="s">
        <v>380</v>
      </c>
      <c r="B186" s="58" t="s">
        <v>391</v>
      </c>
      <c r="C186" s="59" t="s">
        <v>392</v>
      </c>
    </row>
    <row r="187" spans="1:3" ht="14.4" x14ac:dyDescent="0.3">
      <c r="A187" s="60" t="s">
        <v>380</v>
      </c>
      <c r="B187" s="61" t="s">
        <v>393</v>
      </c>
      <c r="C187" s="62" t="s">
        <v>394</v>
      </c>
    </row>
    <row r="188" spans="1:3" ht="14.4" x14ac:dyDescent="0.3">
      <c r="A188" s="57" t="s">
        <v>380</v>
      </c>
      <c r="B188" s="58" t="s">
        <v>395</v>
      </c>
      <c r="C188" s="59" t="s">
        <v>396</v>
      </c>
    </row>
    <row r="189" spans="1:3" ht="14.4" x14ac:dyDescent="0.3">
      <c r="A189" s="60" t="s">
        <v>397</v>
      </c>
      <c r="B189" s="61" t="s">
        <v>398</v>
      </c>
      <c r="C189" s="62" t="s">
        <v>399</v>
      </c>
    </row>
    <row r="190" spans="1:3" ht="14.4" x14ac:dyDescent="0.3">
      <c r="A190" s="57" t="s">
        <v>397</v>
      </c>
      <c r="B190" s="58" t="s">
        <v>400</v>
      </c>
      <c r="C190" s="59" t="s">
        <v>401</v>
      </c>
    </row>
    <row r="191" spans="1:3" ht="14.4" x14ac:dyDescent="0.3">
      <c r="A191" s="60" t="s">
        <v>397</v>
      </c>
      <c r="B191" s="61" t="s">
        <v>402</v>
      </c>
      <c r="C191" s="62" t="s">
        <v>403</v>
      </c>
    </row>
    <row r="192" spans="1:3" ht="14.4" x14ac:dyDescent="0.3">
      <c r="A192" s="57" t="s">
        <v>397</v>
      </c>
      <c r="B192" s="58" t="s">
        <v>404</v>
      </c>
      <c r="C192" s="59" t="s">
        <v>405</v>
      </c>
    </row>
    <row r="193" spans="1:3" ht="14.4" x14ac:dyDescent="0.3">
      <c r="A193" s="60" t="s">
        <v>397</v>
      </c>
      <c r="B193" s="61" t="s">
        <v>406</v>
      </c>
      <c r="C193" s="62" t="s">
        <v>407</v>
      </c>
    </row>
    <row r="194" spans="1:3" ht="14.4" x14ac:dyDescent="0.3">
      <c r="A194" s="57" t="s">
        <v>397</v>
      </c>
      <c r="B194" s="58" t="s">
        <v>408</v>
      </c>
      <c r="C194" s="59" t="s">
        <v>409</v>
      </c>
    </row>
    <row r="195" spans="1:3" ht="14.4" x14ac:dyDescent="0.3">
      <c r="A195" s="60" t="s">
        <v>410</v>
      </c>
      <c r="B195" s="61" t="s">
        <v>411</v>
      </c>
      <c r="C195" s="62" t="s">
        <v>412</v>
      </c>
    </row>
    <row r="196" spans="1:3" ht="14.4" x14ac:dyDescent="0.3">
      <c r="A196" s="57" t="s">
        <v>410</v>
      </c>
      <c r="B196" s="58" t="s">
        <v>413</v>
      </c>
      <c r="C196" s="59" t="s">
        <v>414</v>
      </c>
    </row>
    <row r="197" spans="1:3" ht="14.4" x14ac:dyDescent="0.3">
      <c r="A197" s="60" t="s">
        <v>410</v>
      </c>
      <c r="B197" s="61" t="s">
        <v>415</v>
      </c>
      <c r="C197" s="62" t="s">
        <v>416</v>
      </c>
    </row>
    <row r="198" spans="1:3" ht="14.4" x14ac:dyDescent="0.3">
      <c r="A198" s="57" t="s">
        <v>410</v>
      </c>
      <c r="B198" s="58" t="s">
        <v>417</v>
      </c>
      <c r="C198" s="59" t="s">
        <v>418</v>
      </c>
    </row>
    <row r="199" spans="1:3" ht="14.4" x14ac:dyDescent="0.3">
      <c r="A199" s="60" t="s">
        <v>419</v>
      </c>
      <c r="B199" s="61" t="s">
        <v>2122</v>
      </c>
      <c r="C199" s="62" t="s">
        <v>2118</v>
      </c>
    </row>
    <row r="200" spans="1:3" s="23" customFormat="1" ht="14.4" x14ac:dyDescent="0.3">
      <c r="A200" s="57" t="s">
        <v>419</v>
      </c>
      <c r="B200" s="58" t="s">
        <v>420</v>
      </c>
      <c r="C200" s="59" t="s">
        <v>421</v>
      </c>
    </row>
    <row r="201" spans="1:3" ht="14.4" x14ac:dyDescent="0.3">
      <c r="A201" s="60" t="s">
        <v>419</v>
      </c>
      <c r="B201" s="61" t="s">
        <v>422</v>
      </c>
      <c r="C201" s="62" t="s">
        <v>423</v>
      </c>
    </row>
    <row r="202" spans="1:3" ht="14.4" x14ac:dyDescent="0.3">
      <c r="A202" s="57" t="s">
        <v>419</v>
      </c>
      <c r="B202" s="58" t="s">
        <v>424</v>
      </c>
      <c r="C202" s="59" t="s">
        <v>425</v>
      </c>
    </row>
    <row r="203" spans="1:3" ht="14.4" x14ac:dyDescent="0.3">
      <c r="A203" s="60" t="s">
        <v>419</v>
      </c>
      <c r="B203" s="61" t="s">
        <v>426</v>
      </c>
      <c r="C203" s="62" t="s">
        <v>427</v>
      </c>
    </row>
    <row r="204" spans="1:3" ht="14.4" x14ac:dyDescent="0.3">
      <c r="A204" s="57" t="s">
        <v>419</v>
      </c>
      <c r="B204" s="58" t="s">
        <v>428</v>
      </c>
      <c r="C204" s="59" t="s">
        <v>429</v>
      </c>
    </row>
    <row r="205" spans="1:3" ht="14.4" x14ac:dyDescent="0.3">
      <c r="A205" s="60" t="s">
        <v>419</v>
      </c>
      <c r="B205" s="61" t="s">
        <v>430</v>
      </c>
      <c r="C205" s="62" t="s">
        <v>431</v>
      </c>
    </row>
    <row r="206" spans="1:3" ht="14.4" x14ac:dyDescent="0.3">
      <c r="A206" s="57" t="s">
        <v>419</v>
      </c>
      <c r="B206" s="58" t="s">
        <v>432</v>
      </c>
      <c r="C206" s="59" t="s">
        <v>433</v>
      </c>
    </row>
    <row r="207" spans="1:3" ht="14.4" x14ac:dyDescent="0.3">
      <c r="A207" s="60" t="s">
        <v>419</v>
      </c>
      <c r="B207" s="61" t="s">
        <v>434</v>
      </c>
      <c r="C207" s="62" t="s">
        <v>435</v>
      </c>
    </row>
    <row r="208" spans="1:3" ht="14.4" x14ac:dyDescent="0.3">
      <c r="A208" s="57" t="s">
        <v>419</v>
      </c>
      <c r="B208" s="58" t="s">
        <v>436</v>
      </c>
      <c r="C208" s="59" t="s">
        <v>437</v>
      </c>
    </row>
    <row r="209" spans="1:3" ht="14.4" x14ac:dyDescent="0.3">
      <c r="A209" s="60" t="s">
        <v>438</v>
      </c>
      <c r="B209" s="61" t="s">
        <v>439</v>
      </c>
      <c r="C209" s="62" t="s">
        <v>440</v>
      </c>
    </row>
    <row r="210" spans="1:3" ht="14.4" x14ac:dyDescent="0.3">
      <c r="A210" s="57" t="s">
        <v>438</v>
      </c>
      <c r="B210" s="58" t="s">
        <v>441</v>
      </c>
      <c r="C210" s="59" t="s">
        <v>442</v>
      </c>
    </row>
    <row r="211" spans="1:3" ht="14.4" x14ac:dyDescent="0.3">
      <c r="A211" s="60" t="s">
        <v>438</v>
      </c>
      <c r="B211" s="61" t="s">
        <v>443</v>
      </c>
      <c r="C211" s="62" t="s">
        <v>444</v>
      </c>
    </row>
    <row r="212" spans="1:3" ht="14.4" x14ac:dyDescent="0.3">
      <c r="A212" s="57" t="s">
        <v>438</v>
      </c>
      <c r="B212" s="58" t="s">
        <v>445</v>
      </c>
      <c r="C212" s="59" t="s">
        <v>446</v>
      </c>
    </row>
    <row r="213" spans="1:3" ht="14.4" x14ac:dyDescent="0.3">
      <c r="A213" s="60" t="s">
        <v>438</v>
      </c>
      <c r="B213" s="61" t="s">
        <v>447</v>
      </c>
      <c r="C213" s="62" t="s">
        <v>448</v>
      </c>
    </row>
    <row r="214" spans="1:3" ht="14.4" x14ac:dyDescent="0.3">
      <c r="A214" s="57" t="s">
        <v>438</v>
      </c>
      <c r="B214" s="58" t="s">
        <v>449</v>
      </c>
      <c r="C214" s="59" t="s">
        <v>450</v>
      </c>
    </row>
    <row r="215" spans="1:3" ht="14.4" x14ac:dyDescent="0.3">
      <c r="A215" s="60" t="s">
        <v>438</v>
      </c>
      <c r="B215" s="61" t="s">
        <v>451</v>
      </c>
      <c r="C215" s="62" t="s">
        <v>452</v>
      </c>
    </row>
    <row r="216" spans="1:3" ht="14.4" x14ac:dyDescent="0.3">
      <c r="A216" s="57" t="s">
        <v>438</v>
      </c>
      <c r="B216" s="58" t="s">
        <v>453</v>
      </c>
      <c r="C216" s="59" t="s">
        <v>454</v>
      </c>
    </row>
    <row r="217" spans="1:3" ht="14.4" x14ac:dyDescent="0.3">
      <c r="A217" s="60" t="s">
        <v>438</v>
      </c>
      <c r="B217" s="61" t="s">
        <v>455</v>
      </c>
      <c r="C217" s="62" t="s">
        <v>456</v>
      </c>
    </row>
    <row r="218" spans="1:3" ht="14.4" x14ac:dyDescent="0.3">
      <c r="A218" s="57" t="s">
        <v>438</v>
      </c>
      <c r="B218" s="58" t="s">
        <v>457</v>
      </c>
      <c r="C218" s="59" t="s">
        <v>458</v>
      </c>
    </row>
    <row r="219" spans="1:3" ht="14.4" x14ac:dyDescent="0.3">
      <c r="A219" s="60" t="s">
        <v>438</v>
      </c>
      <c r="B219" s="61" t="s">
        <v>459</v>
      </c>
      <c r="C219" s="62" t="s">
        <v>460</v>
      </c>
    </row>
    <row r="220" spans="1:3" ht="14.4" x14ac:dyDescent="0.3">
      <c r="A220" s="57" t="s">
        <v>461</v>
      </c>
      <c r="B220" s="58" t="s">
        <v>462</v>
      </c>
      <c r="C220" s="59" t="s">
        <v>463</v>
      </c>
    </row>
    <row r="221" spans="1:3" ht="14.4" x14ac:dyDescent="0.3">
      <c r="A221" s="60" t="s">
        <v>461</v>
      </c>
      <c r="B221" s="61" t="s">
        <v>464</v>
      </c>
      <c r="C221" s="62" t="s">
        <v>465</v>
      </c>
    </row>
    <row r="222" spans="1:3" ht="14.4" x14ac:dyDescent="0.3">
      <c r="A222" s="57" t="s">
        <v>461</v>
      </c>
      <c r="B222" s="58" t="s">
        <v>466</v>
      </c>
      <c r="C222" s="59" t="s">
        <v>467</v>
      </c>
    </row>
    <row r="223" spans="1:3" ht="14.4" x14ac:dyDescent="0.3">
      <c r="A223" s="60" t="s">
        <v>461</v>
      </c>
      <c r="B223" s="61" t="s">
        <v>468</v>
      </c>
      <c r="C223" s="62" t="s">
        <v>469</v>
      </c>
    </row>
    <row r="224" spans="1:3" ht="14.4" x14ac:dyDescent="0.3">
      <c r="A224" s="57" t="s">
        <v>461</v>
      </c>
      <c r="B224" s="58" t="s">
        <v>470</v>
      </c>
      <c r="C224" s="59" t="s">
        <v>471</v>
      </c>
    </row>
    <row r="225" spans="1:3" ht="14.4" x14ac:dyDescent="0.3">
      <c r="A225" s="60" t="s">
        <v>472</v>
      </c>
      <c r="B225" s="61" t="s">
        <v>473</v>
      </c>
      <c r="C225" s="62" t="s">
        <v>474</v>
      </c>
    </row>
    <row r="226" spans="1:3" ht="14.4" x14ac:dyDescent="0.3">
      <c r="A226" s="57" t="s">
        <v>472</v>
      </c>
      <c r="B226" s="58" t="s">
        <v>475</v>
      </c>
      <c r="C226" s="59" t="s">
        <v>476</v>
      </c>
    </row>
    <row r="227" spans="1:3" ht="14.4" x14ac:dyDescent="0.3">
      <c r="A227" s="60" t="s">
        <v>472</v>
      </c>
      <c r="B227" s="61" t="s">
        <v>477</v>
      </c>
      <c r="C227" s="62" t="s">
        <v>478</v>
      </c>
    </row>
    <row r="228" spans="1:3" ht="14.4" x14ac:dyDescent="0.3">
      <c r="A228" s="57" t="s">
        <v>472</v>
      </c>
      <c r="B228" s="58" t="s">
        <v>479</v>
      </c>
      <c r="C228" s="59" t="s">
        <v>480</v>
      </c>
    </row>
    <row r="229" spans="1:3" ht="14.4" x14ac:dyDescent="0.3">
      <c r="A229" s="60" t="s">
        <v>472</v>
      </c>
      <c r="B229" s="61" t="s">
        <v>481</v>
      </c>
      <c r="C229" s="62" t="s">
        <v>482</v>
      </c>
    </row>
    <row r="230" spans="1:3" ht="14.4" x14ac:dyDescent="0.3">
      <c r="A230" s="57" t="s">
        <v>472</v>
      </c>
      <c r="B230" s="58" t="s">
        <v>483</v>
      </c>
      <c r="C230" s="59" t="s">
        <v>484</v>
      </c>
    </row>
    <row r="231" spans="1:3" ht="14.4" x14ac:dyDescent="0.3">
      <c r="A231" s="60" t="s">
        <v>472</v>
      </c>
      <c r="B231" s="61" t="s">
        <v>485</v>
      </c>
      <c r="C231" s="62" t="s">
        <v>486</v>
      </c>
    </row>
    <row r="232" spans="1:3" ht="14.4" x14ac:dyDescent="0.3">
      <c r="A232" s="57" t="s">
        <v>472</v>
      </c>
      <c r="B232" s="58" t="s">
        <v>487</v>
      </c>
      <c r="C232" s="59" t="s">
        <v>488</v>
      </c>
    </row>
    <row r="233" spans="1:3" ht="14.4" x14ac:dyDescent="0.3">
      <c r="A233" s="60" t="s">
        <v>489</v>
      </c>
      <c r="B233" s="61" t="s">
        <v>490</v>
      </c>
      <c r="C233" s="62" t="s">
        <v>491</v>
      </c>
    </row>
    <row r="234" spans="1:3" ht="14.4" x14ac:dyDescent="0.3">
      <c r="A234" s="57" t="s">
        <v>489</v>
      </c>
      <c r="B234" s="58" t="s">
        <v>492</v>
      </c>
      <c r="C234" s="59" t="s">
        <v>493</v>
      </c>
    </row>
    <row r="235" spans="1:3" ht="14.4" x14ac:dyDescent="0.3">
      <c r="A235" s="60" t="s">
        <v>489</v>
      </c>
      <c r="B235" s="61" t="s">
        <v>494</v>
      </c>
      <c r="C235" s="62" t="s">
        <v>495</v>
      </c>
    </row>
    <row r="236" spans="1:3" ht="14.4" x14ac:dyDescent="0.3">
      <c r="A236" s="57" t="s">
        <v>489</v>
      </c>
      <c r="B236" s="58" t="s">
        <v>496</v>
      </c>
      <c r="C236" s="59" t="s">
        <v>497</v>
      </c>
    </row>
    <row r="237" spans="1:3" ht="14.4" x14ac:dyDescent="0.3">
      <c r="A237" s="60" t="s">
        <v>489</v>
      </c>
      <c r="B237" s="61" t="s">
        <v>498</v>
      </c>
      <c r="C237" s="62" t="s">
        <v>499</v>
      </c>
    </row>
    <row r="238" spans="1:3" ht="14.4" x14ac:dyDescent="0.3">
      <c r="A238" s="57" t="s">
        <v>489</v>
      </c>
      <c r="B238" s="58" t="s">
        <v>500</v>
      </c>
      <c r="C238" s="59" t="s">
        <v>501</v>
      </c>
    </row>
    <row r="239" spans="1:3" ht="14.4" x14ac:dyDescent="0.3">
      <c r="A239" s="60" t="s">
        <v>489</v>
      </c>
      <c r="B239" s="61" t="s">
        <v>502</v>
      </c>
      <c r="C239" s="62" t="s">
        <v>503</v>
      </c>
    </row>
    <row r="240" spans="1:3" ht="14.4" x14ac:dyDescent="0.3">
      <c r="A240" s="57" t="s">
        <v>489</v>
      </c>
      <c r="B240" s="58" t="s">
        <v>504</v>
      </c>
      <c r="C240" s="59" t="s">
        <v>505</v>
      </c>
    </row>
    <row r="241" spans="1:3" ht="14.4" x14ac:dyDescent="0.3">
      <c r="A241" s="60" t="s">
        <v>489</v>
      </c>
      <c r="B241" s="61" t="s">
        <v>506</v>
      </c>
      <c r="C241" s="62" t="s">
        <v>507</v>
      </c>
    </row>
    <row r="242" spans="1:3" ht="14.4" x14ac:dyDescent="0.3">
      <c r="A242" s="57" t="s">
        <v>489</v>
      </c>
      <c r="B242" s="58" t="s">
        <v>508</v>
      </c>
      <c r="C242" s="59" t="s">
        <v>509</v>
      </c>
    </row>
    <row r="243" spans="1:3" ht="14.4" x14ac:dyDescent="0.3">
      <c r="A243" s="60" t="s">
        <v>510</v>
      </c>
      <c r="B243" s="61" t="s">
        <v>511</v>
      </c>
      <c r="C243" s="62" t="s">
        <v>512</v>
      </c>
    </row>
    <row r="244" spans="1:3" ht="14.4" x14ac:dyDescent="0.3">
      <c r="A244" s="57" t="s">
        <v>510</v>
      </c>
      <c r="B244" s="58" t="s">
        <v>513</v>
      </c>
      <c r="C244" s="59" t="s">
        <v>514</v>
      </c>
    </row>
    <row r="245" spans="1:3" ht="14.4" x14ac:dyDescent="0.3">
      <c r="A245" s="60" t="s">
        <v>510</v>
      </c>
      <c r="B245" s="61" t="s">
        <v>515</v>
      </c>
      <c r="C245" s="62" t="s">
        <v>516</v>
      </c>
    </row>
    <row r="246" spans="1:3" ht="14.4" x14ac:dyDescent="0.3">
      <c r="A246" s="57" t="s">
        <v>510</v>
      </c>
      <c r="B246" s="58" t="s">
        <v>517</v>
      </c>
      <c r="C246" s="59" t="s">
        <v>518</v>
      </c>
    </row>
    <row r="247" spans="1:3" ht="14.4" x14ac:dyDescent="0.3">
      <c r="A247" s="60" t="s">
        <v>510</v>
      </c>
      <c r="B247" s="61" t="s">
        <v>519</v>
      </c>
      <c r="C247" s="62" t="s">
        <v>520</v>
      </c>
    </row>
    <row r="248" spans="1:3" ht="14.4" x14ac:dyDescent="0.3">
      <c r="A248" s="57" t="s">
        <v>510</v>
      </c>
      <c r="B248" s="58" t="s">
        <v>521</v>
      </c>
      <c r="C248" s="59" t="s">
        <v>522</v>
      </c>
    </row>
    <row r="249" spans="1:3" ht="14.4" x14ac:dyDescent="0.3">
      <c r="A249" s="60" t="s">
        <v>510</v>
      </c>
      <c r="B249" s="61" t="s">
        <v>523</v>
      </c>
      <c r="C249" s="62" t="s">
        <v>524</v>
      </c>
    </row>
    <row r="250" spans="1:3" ht="14.4" x14ac:dyDescent="0.3">
      <c r="A250" s="57" t="s">
        <v>510</v>
      </c>
      <c r="B250" s="58" t="s">
        <v>525</v>
      </c>
      <c r="C250" s="59" t="s">
        <v>526</v>
      </c>
    </row>
    <row r="251" spans="1:3" ht="14.4" x14ac:dyDescent="0.3">
      <c r="A251" s="60" t="s">
        <v>510</v>
      </c>
      <c r="B251" s="61" t="s">
        <v>527</v>
      </c>
      <c r="C251" s="62" t="s">
        <v>528</v>
      </c>
    </row>
    <row r="252" spans="1:3" ht="14.4" x14ac:dyDescent="0.3">
      <c r="A252" s="57" t="s">
        <v>510</v>
      </c>
      <c r="B252" s="58" t="s">
        <v>529</v>
      </c>
      <c r="C252" s="59" t="s">
        <v>530</v>
      </c>
    </row>
    <row r="253" spans="1:3" ht="14.4" x14ac:dyDescent="0.3">
      <c r="A253" s="60" t="s">
        <v>510</v>
      </c>
      <c r="B253" s="61" t="s">
        <v>531</v>
      </c>
      <c r="C253" s="62" t="s">
        <v>532</v>
      </c>
    </row>
    <row r="254" spans="1:3" ht="14.4" x14ac:dyDescent="0.3">
      <c r="A254" s="57" t="s">
        <v>510</v>
      </c>
      <c r="B254" s="58" t="s">
        <v>533</v>
      </c>
      <c r="C254" s="59" t="s">
        <v>534</v>
      </c>
    </row>
    <row r="255" spans="1:3" ht="14.4" x14ac:dyDescent="0.3">
      <c r="A255" s="60" t="s">
        <v>510</v>
      </c>
      <c r="B255" s="61" t="s">
        <v>535</v>
      </c>
      <c r="C255" s="62" t="s">
        <v>536</v>
      </c>
    </row>
    <row r="256" spans="1:3" ht="14.4" x14ac:dyDescent="0.3">
      <c r="A256" s="57" t="s">
        <v>510</v>
      </c>
      <c r="B256" s="58" t="s">
        <v>537</v>
      </c>
      <c r="C256" s="59" t="s">
        <v>538</v>
      </c>
    </row>
    <row r="257" spans="1:3" ht="14.4" x14ac:dyDescent="0.3">
      <c r="A257" s="60" t="s">
        <v>510</v>
      </c>
      <c r="B257" s="61" t="s">
        <v>539</v>
      </c>
      <c r="C257" s="62" t="s">
        <v>540</v>
      </c>
    </row>
    <row r="258" spans="1:3" ht="14.4" x14ac:dyDescent="0.3">
      <c r="A258" s="57" t="s">
        <v>510</v>
      </c>
      <c r="B258" s="58" t="s">
        <v>541</v>
      </c>
      <c r="C258" s="59" t="s">
        <v>542</v>
      </c>
    </row>
    <row r="259" spans="1:3" ht="14.4" x14ac:dyDescent="0.3">
      <c r="A259" s="60" t="s">
        <v>510</v>
      </c>
      <c r="B259" s="61" t="s">
        <v>543</v>
      </c>
      <c r="C259" s="62" t="s">
        <v>544</v>
      </c>
    </row>
    <row r="260" spans="1:3" ht="14.4" x14ac:dyDescent="0.3">
      <c r="A260" s="57" t="s">
        <v>510</v>
      </c>
      <c r="B260" s="58" t="s">
        <v>545</v>
      </c>
      <c r="C260" s="59" t="s">
        <v>546</v>
      </c>
    </row>
    <row r="261" spans="1:3" ht="14.4" x14ac:dyDescent="0.3">
      <c r="A261" s="60" t="s">
        <v>547</v>
      </c>
      <c r="B261" s="61" t="s">
        <v>548</v>
      </c>
      <c r="C261" s="62" t="s">
        <v>549</v>
      </c>
    </row>
    <row r="262" spans="1:3" ht="14.4" x14ac:dyDescent="0.3">
      <c r="A262" s="57" t="s">
        <v>547</v>
      </c>
      <c r="B262" s="58" t="s">
        <v>550</v>
      </c>
      <c r="C262" s="59" t="s">
        <v>551</v>
      </c>
    </row>
    <row r="263" spans="1:3" ht="14.4" x14ac:dyDescent="0.3">
      <c r="A263" s="60" t="s">
        <v>547</v>
      </c>
      <c r="B263" s="61" t="s">
        <v>552</v>
      </c>
      <c r="C263" s="62" t="s">
        <v>553</v>
      </c>
    </row>
    <row r="264" spans="1:3" ht="14.4" x14ac:dyDescent="0.3">
      <c r="A264" s="57" t="s">
        <v>547</v>
      </c>
      <c r="B264" s="58" t="s">
        <v>554</v>
      </c>
      <c r="C264" s="59" t="s">
        <v>555</v>
      </c>
    </row>
    <row r="265" spans="1:3" ht="28.8" x14ac:dyDescent="0.3">
      <c r="A265" s="60" t="s">
        <v>547</v>
      </c>
      <c r="B265" s="61" t="s">
        <v>2123</v>
      </c>
      <c r="C265" s="62" t="s">
        <v>2120</v>
      </c>
    </row>
    <row r="266" spans="1:3" ht="14.4" x14ac:dyDescent="0.3">
      <c r="A266" s="57" t="s">
        <v>557</v>
      </c>
      <c r="B266" s="58" t="s">
        <v>558</v>
      </c>
      <c r="C266" s="59" t="s">
        <v>559</v>
      </c>
    </row>
    <row r="267" spans="1:3" ht="14.4" x14ac:dyDescent="0.3">
      <c r="A267" s="60" t="s">
        <v>557</v>
      </c>
      <c r="B267" s="61" t="s">
        <v>560</v>
      </c>
      <c r="C267" s="62" t="s">
        <v>561</v>
      </c>
    </row>
    <row r="268" spans="1:3" ht="28.8" x14ac:dyDescent="0.3">
      <c r="A268" s="57" t="s">
        <v>557</v>
      </c>
      <c r="B268" s="58" t="s">
        <v>562</v>
      </c>
      <c r="C268" s="59" t="s">
        <v>563</v>
      </c>
    </row>
    <row r="269" spans="1:3" ht="14.4" x14ac:dyDescent="0.3">
      <c r="A269" s="60" t="s">
        <v>557</v>
      </c>
      <c r="B269" s="61" t="s">
        <v>564</v>
      </c>
      <c r="C269" s="62" t="s">
        <v>565</v>
      </c>
    </row>
    <row r="270" spans="1:3" ht="14.4" x14ac:dyDescent="0.3">
      <c r="A270" s="57" t="s">
        <v>557</v>
      </c>
      <c r="B270" s="58" t="s">
        <v>566</v>
      </c>
      <c r="C270" s="59" t="s">
        <v>567</v>
      </c>
    </row>
    <row r="271" spans="1:3" ht="14.4" x14ac:dyDescent="0.3">
      <c r="A271" s="60" t="s">
        <v>557</v>
      </c>
      <c r="B271" s="61" t="s">
        <v>568</v>
      </c>
      <c r="C271" s="62" t="s">
        <v>569</v>
      </c>
    </row>
    <row r="272" spans="1:3" ht="14.4" x14ac:dyDescent="0.3">
      <c r="A272" s="57" t="s">
        <v>557</v>
      </c>
      <c r="B272" s="58" t="s">
        <v>570</v>
      </c>
      <c r="C272" s="59" t="s">
        <v>571</v>
      </c>
    </row>
    <row r="273" spans="1:3" ht="14.4" x14ac:dyDescent="0.3">
      <c r="A273" s="60" t="s">
        <v>557</v>
      </c>
      <c r="B273" s="61" t="s">
        <v>572</v>
      </c>
      <c r="C273" s="62" t="s">
        <v>573</v>
      </c>
    </row>
    <row r="274" spans="1:3" ht="14.4" x14ac:dyDescent="0.3">
      <c r="A274" s="57" t="s">
        <v>557</v>
      </c>
      <c r="B274" s="58" t="s">
        <v>574</v>
      </c>
      <c r="C274" s="59" t="s">
        <v>575</v>
      </c>
    </row>
    <row r="275" spans="1:3" ht="14.4" x14ac:dyDescent="0.3">
      <c r="A275" s="60" t="s">
        <v>557</v>
      </c>
      <c r="B275" s="61" t="s">
        <v>576</v>
      </c>
      <c r="C275" s="62" t="s">
        <v>577</v>
      </c>
    </row>
    <row r="276" spans="1:3" ht="14.4" x14ac:dyDescent="0.3">
      <c r="A276" s="57" t="s">
        <v>557</v>
      </c>
      <c r="B276" s="58" t="s">
        <v>578</v>
      </c>
      <c r="C276" s="59" t="s">
        <v>579</v>
      </c>
    </row>
    <row r="277" spans="1:3" ht="14.4" x14ac:dyDescent="0.3">
      <c r="A277" s="60" t="s">
        <v>557</v>
      </c>
      <c r="B277" s="61" t="s">
        <v>580</v>
      </c>
      <c r="C277" s="62" t="s">
        <v>581</v>
      </c>
    </row>
    <row r="278" spans="1:3" ht="14.4" x14ac:dyDescent="0.3">
      <c r="A278" s="57" t="s">
        <v>557</v>
      </c>
      <c r="B278" s="58" t="s">
        <v>582</v>
      </c>
      <c r="C278" s="59" t="s">
        <v>583</v>
      </c>
    </row>
    <row r="279" spans="1:3" ht="14.4" x14ac:dyDescent="0.3">
      <c r="A279" s="60" t="s">
        <v>557</v>
      </c>
      <c r="B279" s="61" t="s">
        <v>584</v>
      </c>
      <c r="C279" s="62" t="s">
        <v>585</v>
      </c>
    </row>
    <row r="280" spans="1:3" ht="14.4" x14ac:dyDescent="0.3">
      <c r="A280" s="57" t="s">
        <v>557</v>
      </c>
      <c r="B280" s="58" t="s">
        <v>586</v>
      </c>
      <c r="C280" s="59" t="s">
        <v>587</v>
      </c>
    </row>
    <row r="281" spans="1:3" ht="14.4" x14ac:dyDescent="0.3">
      <c r="A281" s="60" t="s">
        <v>557</v>
      </c>
      <c r="B281" s="61" t="s">
        <v>588</v>
      </c>
      <c r="C281" s="62" t="s">
        <v>589</v>
      </c>
    </row>
    <row r="282" spans="1:3" ht="14.4" x14ac:dyDescent="0.3">
      <c r="A282" s="57" t="s">
        <v>557</v>
      </c>
      <c r="B282" s="58" t="s">
        <v>590</v>
      </c>
      <c r="C282" s="59" t="s">
        <v>591</v>
      </c>
    </row>
    <row r="283" spans="1:3" ht="14.4" x14ac:dyDescent="0.3">
      <c r="A283" s="60" t="s">
        <v>557</v>
      </c>
      <c r="B283" s="61" t="s">
        <v>592</v>
      </c>
      <c r="C283" s="62" t="s">
        <v>593</v>
      </c>
    </row>
    <row r="284" spans="1:3" ht="14.4" x14ac:dyDescent="0.3">
      <c r="A284" s="57" t="s">
        <v>557</v>
      </c>
      <c r="B284" s="58" t="s">
        <v>594</v>
      </c>
      <c r="C284" s="59" t="s">
        <v>595</v>
      </c>
    </row>
    <row r="285" spans="1:3" ht="14.4" x14ac:dyDescent="0.3">
      <c r="A285" s="60" t="s">
        <v>557</v>
      </c>
      <c r="B285" s="61" t="s">
        <v>596</v>
      </c>
      <c r="C285" s="62" t="s">
        <v>597</v>
      </c>
    </row>
    <row r="286" spans="1:3" ht="14.4" x14ac:dyDescent="0.3">
      <c r="A286" s="57" t="s">
        <v>557</v>
      </c>
      <c r="B286" s="58" t="s">
        <v>598</v>
      </c>
      <c r="C286" s="59" t="s">
        <v>599</v>
      </c>
    </row>
    <row r="287" spans="1:3" ht="14.4" x14ac:dyDescent="0.3">
      <c r="A287" s="60" t="s">
        <v>557</v>
      </c>
      <c r="B287" s="61" t="s">
        <v>600</v>
      </c>
      <c r="C287" s="62" t="s">
        <v>601</v>
      </c>
    </row>
    <row r="288" spans="1:3" ht="14.4" x14ac:dyDescent="0.3">
      <c r="A288" s="57" t="s">
        <v>557</v>
      </c>
      <c r="B288" s="58" t="s">
        <v>602</v>
      </c>
      <c r="C288" s="59" t="s">
        <v>603</v>
      </c>
    </row>
    <row r="289" spans="1:3" ht="14.4" x14ac:dyDescent="0.3">
      <c r="A289" s="60" t="s">
        <v>557</v>
      </c>
      <c r="B289" s="61" t="s">
        <v>604</v>
      </c>
      <c r="C289" s="62" t="s">
        <v>605</v>
      </c>
    </row>
    <row r="290" spans="1:3" ht="14.4" x14ac:dyDescent="0.3">
      <c r="A290" s="57" t="s">
        <v>557</v>
      </c>
      <c r="B290" s="58" t="s">
        <v>606</v>
      </c>
      <c r="C290" s="59" t="s">
        <v>607</v>
      </c>
    </row>
    <row r="291" spans="1:3" ht="14.4" x14ac:dyDescent="0.3">
      <c r="A291" s="60" t="s">
        <v>557</v>
      </c>
      <c r="B291" s="61" t="s">
        <v>608</v>
      </c>
      <c r="C291" s="62" t="s">
        <v>609</v>
      </c>
    </row>
    <row r="292" spans="1:3" ht="14.4" x14ac:dyDescent="0.3">
      <c r="A292" s="57" t="s">
        <v>557</v>
      </c>
      <c r="B292" s="58" t="s">
        <v>610</v>
      </c>
      <c r="C292" s="59" t="s">
        <v>611</v>
      </c>
    </row>
    <row r="293" spans="1:3" ht="14.4" x14ac:dyDescent="0.3">
      <c r="A293" s="60" t="s">
        <v>557</v>
      </c>
      <c r="B293" s="61" t="s">
        <v>612</v>
      </c>
      <c r="C293" s="62" t="s">
        <v>613</v>
      </c>
    </row>
    <row r="294" spans="1:3" ht="14.4" x14ac:dyDescent="0.3">
      <c r="A294" s="57" t="s">
        <v>557</v>
      </c>
      <c r="B294" s="58" t="s">
        <v>614</v>
      </c>
      <c r="C294" s="59" t="s">
        <v>615</v>
      </c>
    </row>
    <row r="295" spans="1:3" ht="14.4" x14ac:dyDescent="0.3">
      <c r="A295" s="60" t="s">
        <v>557</v>
      </c>
      <c r="B295" s="61" t="s">
        <v>616</v>
      </c>
      <c r="C295" s="62" t="s">
        <v>617</v>
      </c>
    </row>
    <row r="296" spans="1:3" ht="14.4" x14ac:dyDescent="0.3">
      <c r="A296" s="57" t="s">
        <v>557</v>
      </c>
      <c r="B296" s="58" t="s">
        <v>618</v>
      </c>
      <c r="C296" s="59" t="s">
        <v>619</v>
      </c>
    </row>
    <row r="297" spans="1:3" ht="14.4" x14ac:dyDescent="0.3">
      <c r="A297" s="60" t="s">
        <v>557</v>
      </c>
      <c r="B297" s="61" t="s">
        <v>620</v>
      </c>
      <c r="C297" s="62" t="s">
        <v>621</v>
      </c>
    </row>
    <row r="298" spans="1:3" ht="14.4" x14ac:dyDescent="0.3">
      <c r="A298" s="57" t="s">
        <v>557</v>
      </c>
      <c r="B298" s="58" t="s">
        <v>622</v>
      </c>
      <c r="C298" s="59" t="s">
        <v>623</v>
      </c>
    </row>
    <row r="299" spans="1:3" ht="28.8" x14ac:dyDescent="0.3">
      <c r="A299" s="60" t="s">
        <v>557</v>
      </c>
      <c r="B299" s="61" t="s">
        <v>624</v>
      </c>
      <c r="C299" s="62" t="s">
        <v>625</v>
      </c>
    </row>
    <row r="300" spans="1:3" ht="14.4" x14ac:dyDescent="0.3">
      <c r="A300" s="57" t="s">
        <v>557</v>
      </c>
      <c r="B300" s="58" t="s">
        <v>626</v>
      </c>
      <c r="C300" s="59" t="s">
        <v>627</v>
      </c>
    </row>
    <row r="301" spans="1:3" ht="14.4" x14ac:dyDescent="0.3">
      <c r="A301" s="60" t="s">
        <v>557</v>
      </c>
      <c r="B301" s="61" t="s">
        <v>628</v>
      </c>
      <c r="C301" s="62" t="s">
        <v>629</v>
      </c>
    </row>
    <row r="302" spans="1:3" ht="14.4" x14ac:dyDescent="0.3">
      <c r="A302" s="57" t="s">
        <v>557</v>
      </c>
      <c r="B302" s="58" t="s">
        <v>630</v>
      </c>
      <c r="C302" s="59" t="s">
        <v>631</v>
      </c>
    </row>
    <row r="303" spans="1:3" ht="14.4" x14ac:dyDescent="0.3">
      <c r="A303" s="60" t="s">
        <v>557</v>
      </c>
      <c r="B303" s="61" t="s">
        <v>632</v>
      </c>
      <c r="C303" s="62" t="s">
        <v>633</v>
      </c>
    </row>
    <row r="304" spans="1:3" ht="14.4" x14ac:dyDescent="0.3">
      <c r="A304" s="57" t="s">
        <v>557</v>
      </c>
      <c r="B304" s="58" t="s">
        <v>634</v>
      </c>
      <c r="C304" s="59" t="s">
        <v>635</v>
      </c>
    </row>
    <row r="305" spans="1:3" ht="14.4" x14ac:dyDescent="0.3">
      <c r="A305" s="60" t="s">
        <v>557</v>
      </c>
      <c r="B305" s="61" t="s">
        <v>636</v>
      </c>
      <c r="C305" s="62" t="s">
        <v>637</v>
      </c>
    </row>
    <row r="306" spans="1:3" ht="14.4" x14ac:dyDescent="0.3">
      <c r="A306" s="57" t="s">
        <v>557</v>
      </c>
      <c r="B306" s="58" t="s">
        <v>638</v>
      </c>
      <c r="C306" s="59" t="s">
        <v>639</v>
      </c>
    </row>
    <row r="307" spans="1:3" ht="14.4" x14ac:dyDescent="0.3">
      <c r="A307" s="60" t="s">
        <v>557</v>
      </c>
      <c r="B307" s="61" t="s">
        <v>640</v>
      </c>
      <c r="C307" s="62" t="s">
        <v>641</v>
      </c>
    </row>
    <row r="308" spans="1:3" ht="14.4" x14ac:dyDescent="0.3">
      <c r="A308" s="57" t="s">
        <v>557</v>
      </c>
      <c r="B308" s="58" t="s">
        <v>642</v>
      </c>
      <c r="C308" s="59" t="s">
        <v>643</v>
      </c>
    </row>
    <row r="309" spans="1:3" ht="14.4" x14ac:dyDescent="0.3">
      <c r="A309" s="60" t="s">
        <v>557</v>
      </c>
      <c r="B309" s="61" t="s">
        <v>644</v>
      </c>
      <c r="C309" s="62" t="s">
        <v>645</v>
      </c>
    </row>
    <row r="310" spans="1:3" ht="14.4" x14ac:dyDescent="0.3">
      <c r="A310" s="57" t="s">
        <v>557</v>
      </c>
      <c r="B310" s="58" t="s">
        <v>646</v>
      </c>
      <c r="C310" s="59" t="s">
        <v>647</v>
      </c>
    </row>
    <row r="311" spans="1:3" ht="14.4" x14ac:dyDescent="0.3">
      <c r="A311" s="60" t="s">
        <v>557</v>
      </c>
      <c r="B311" s="61" t="s">
        <v>648</v>
      </c>
      <c r="C311" s="62" t="s">
        <v>649</v>
      </c>
    </row>
    <row r="312" spans="1:3" ht="14.4" x14ac:dyDescent="0.3">
      <c r="A312" s="57" t="s">
        <v>557</v>
      </c>
      <c r="B312" s="58" t="s">
        <v>650</v>
      </c>
      <c r="C312" s="59" t="s">
        <v>651</v>
      </c>
    </row>
    <row r="313" spans="1:3" ht="14.4" x14ac:dyDescent="0.3">
      <c r="A313" s="60" t="s">
        <v>557</v>
      </c>
      <c r="B313" s="61" t="s">
        <v>652</v>
      </c>
      <c r="C313" s="62" t="s">
        <v>653</v>
      </c>
    </row>
    <row r="314" spans="1:3" ht="14.4" x14ac:dyDescent="0.3">
      <c r="A314" s="57" t="s">
        <v>557</v>
      </c>
      <c r="B314" s="58" t="s">
        <v>654</v>
      </c>
      <c r="C314" s="59" t="s">
        <v>655</v>
      </c>
    </row>
    <row r="315" spans="1:3" ht="14.4" x14ac:dyDescent="0.3">
      <c r="A315" s="60" t="s">
        <v>557</v>
      </c>
      <c r="B315" s="61" t="s">
        <v>656</v>
      </c>
      <c r="C315" s="62" t="s">
        <v>657</v>
      </c>
    </row>
    <row r="316" spans="1:3" ht="14.4" x14ac:dyDescent="0.3">
      <c r="A316" s="57" t="s">
        <v>557</v>
      </c>
      <c r="B316" s="58" t="s">
        <v>658</v>
      </c>
      <c r="C316" s="59" t="s">
        <v>659</v>
      </c>
    </row>
    <row r="317" spans="1:3" ht="14.4" x14ac:dyDescent="0.3">
      <c r="A317" s="60" t="s">
        <v>557</v>
      </c>
      <c r="B317" s="61" t="s">
        <v>660</v>
      </c>
      <c r="C317" s="62" t="s">
        <v>661</v>
      </c>
    </row>
    <row r="318" spans="1:3" ht="14.4" x14ac:dyDescent="0.3">
      <c r="A318" s="57" t="s">
        <v>557</v>
      </c>
      <c r="B318" s="58" t="s">
        <v>662</v>
      </c>
      <c r="C318" s="59" t="s">
        <v>663</v>
      </c>
    </row>
    <row r="319" spans="1:3" ht="14.4" x14ac:dyDescent="0.3">
      <c r="A319" s="60" t="s">
        <v>557</v>
      </c>
      <c r="B319" s="61" t="s">
        <v>664</v>
      </c>
      <c r="C319" s="62" t="s">
        <v>665</v>
      </c>
    </row>
    <row r="320" spans="1:3" ht="14.4" x14ac:dyDescent="0.3">
      <c r="A320" s="57" t="s">
        <v>557</v>
      </c>
      <c r="B320" s="58" t="s">
        <v>666</v>
      </c>
      <c r="C320" s="59" t="s">
        <v>667</v>
      </c>
    </row>
    <row r="321" spans="1:3" ht="14.4" x14ac:dyDescent="0.3">
      <c r="A321" s="60" t="s">
        <v>557</v>
      </c>
      <c r="B321" s="61" t="s">
        <v>668</v>
      </c>
      <c r="C321" s="62" t="s">
        <v>669</v>
      </c>
    </row>
    <row r="322" spans="1:3" ht="14.4" x14ac:dyDescent="0.3">
      <c r="A322" s="57" t="s">
        <v>670</v>
      </c>
      <c r="B322" s="58" t="s">
        <v>671</v>
      </c>
      <c r="C322" s="59" t="s">
        <v>672</v>
      </c>
    </row>
    <row r="323" spans="1:3" ht="14.4" x14ac:dyDescent="0.3">
      <c r="A323" s="60" t="s">
        <v>673</v>
      </c>
      <c r="B323" s="61" t="s">
        <v>674</v>
      </c>
      <c r="C323" s="62" t="s">
        <v>675</v>
      </c>
    </row>
    <row r="324" spans="1:3" ht="14.4" x14ac:dyDescent="0.3">
      <c r="A324" s="57" t="s">
        <v>673</v>
      </c>
      <c r="B324" s="58" t="s">
        <v>676</v>
      </c>
      <c r="C324" s="59" t="s">
        <v>677</v>
      </c>
    </row>
    <row r="325" spans="1:3" ht="14.4" x14ac:dyDescent="0.3">
      <c r="A325" s="60" t="s">
        <v>673</v>
      </c>
      <c r="B325" s="61" t="s">
        <v>678</v>
      </c>
      <c r="C325" s="62" t="s">
        <v>679</v>
      </c>
    </row>
    <row r="326" spans="1:3" ht="14.4" x14ac:dyDescent="0.3">
      <c r="A326" s="57" t="s">
        <v>673</v>
      </c>
      <c r="B326" s="58" t="s">
        <v>680</v>
      </c>
      <c r="C326" s="59" t="s">
        <v>681</v>
      </c>
    </row>
    <row r="327" spans="1:3" ht="14.4" x14ac:dyDescent="0.3">
      <c r="A327" s="60" t="s">
        <v>673</v>
      </c>
      <c r="B327" s="61" t="s">
        <v>682</v>
      </c>
      <c r="C327" s="62" t="s">
        <v>683</v>
      </c>
    </row>
    <row r="328" spans="1:3" ht="14.4" x14ac:dyDescent="0.3">
      <c r="A328" s="57" t="s">
        <v>673</v>
      </c>
      <c r="B328" s="58" t="s">
        <v>684</v>
      </c>
      <c r="C328" s="59" t="s">
        <v>685</v>
      </c>
    </row>
    <row r="329" spans="1:3" ht="14.4" x14ac:dyDescent="0.3">
      <c r="A329" s="60" t="s">
        <v>673</v>
      </c>
      <c r="B329" s="61" t="s">
        <v>686</v>
      </c>
      <c r="C329" s="62" t="s">
        <v>687</v>
      </c>
    </row>
    <row r="330" spans="1:3" ht="14.4" x14ac:dyDescent="0.3">
      <c r="A330" s="57" t="s">
        <v>673</v>
      </c>
      <c r="B330" s="58" t="s">
        <v>688</v>
      </c>
      <c r="C330" s="59" t="s">
        <v>689</v>
      </c>
    </row>
    <row r="331" spans="1:3" ht="14.4" x14ac:dyDescent="0.3">
      <c r="A331" s="60" t="s">
        <v>673</v>
      </c>
      <c r="B331" s="61" t="s">
        <v>690</v>
      </c>
      <c r="C331" s="62" t="s">
        <v>691</v>
      </c>
    </row>
    <row r="332" spans="1:3" ht="14.4" x14ac:dyDescent="0.3">
      <c r="A332" s="57" t="s">
        <v>673</v>
      </c>
      <c r="B332" s="58" t="s">
        <v>692</v>
      </c>
      <c r="C332" s="59" t="s">
        <v>693</v>
      </c>
    </row>
    <row r="333" spans="1:3" ht="14.4" x14ac:dyDescent="0.3">
      <c r="A333" s="60" t="s">
        <v>694</v>
      </c>
      <c r="B333" s="61" t="s">
        <v>695</v>
      </c>
      <c r="C333" s="62" t="s">
        <v>696</v>
      </c>
    </row>
    <row r="334" spans="1:3" ht="14.4" x14ac:dyDescent="0.3">
      <c r="A334" s="57" t="s">
        <v>694</v>
      </c>
      <c r="B334" s="58" t="s">
        <v>697</v>
      </c>
      <c r="C334" s="59" t="s">
        <v>698</v>
      </c>
    </row>
    <row r="335" spans="1:3" ht="14.4" x14ac:dyDescent="0.3">
      <c r="A335" s="60" t="s">
        <v>694</v>
      </c>
      <c r="B335" s="61" t="s">
        <v>699</v>
      </c>
      <c r="C335" s="62" t="s">
        <v>700</v>
      </c>
    </row>
    <row r="336" spans="1:3" ht="14.4" x14ac:dyDescent="0.3">
      <c r="A336" s="57" t="s">
        <v>694</v>
      </c>
      <c r="B336" s="58" t="s">
        <v>701</v>
      </c>
      <c r="C336" s="59" t="s">
        <v>702</v>
      </c>
    </row>
    <row r="337" spans="1:3" ht="14.4" x14ac:dyDescent="0.3">
      <c r="A337" s="60" t="s">
        <v>694</v>
      </c>
      <c r="B337" s="61" t="s">
        <v>703</v>
      </c>
      <c r="C337" s="62" t="s">
        <v>704</v>
      </c>
    </row>
    <row r="338" spans="1:3" ht="14.4" x14ac:dyDescent="0.3">
      <c r="A338" s="57" t="s">
        <v>694</v>
      </c>
      <c r="B338" s="58" t="s">
        <v>705</v>
      </c>
      <c r="C338" s="59" t="s">
        <v>706</v>
      </c>
    </row>
    <row r="339" spans="1:3" ht="14.4" x14ac:dyDescent="0.3">
      <c r="A339" s="60" t="s">
        <v>694</v>
      </c>
      <c r="B339" s="61" t="s">
        <v>707</v>
      </c>
      <c r="C339" s="62" t="s">
        <v>708</v>
      </c>
    </row>
    <row r="340" spans="1:3" ht="14.4" x14ac:dyDescent="0.3">
      <c r="A340" s="57" t="s">
        <v>694</v>
      </c>
      <c r="B340" s="58" t="s">
        <v>709</v>
      </c>
      <c r="C340" s="59" t="s">
        <v>710</v>
      </c>
    </row>
    <row r="341" spans="1:3" ht="14.4" x14ac:dyDescent="0.3">
      <c r="A341" s="60" t="s">
        <v>694</v>
      </c>
      <c r="B341" s="61" t="s">
        <v>711</v>
      </c>
      <c r="C341" s="62" t="s">
        <v>712</v>
      </c>
    </row>
    <row r="342" spans="1:3" ht="14.4" x14ac:dyDescent="0.3">
      <c r="A342" s="57" t="s">
        <v>694</v>
      </c>
      <c r="B342" s="58" t="s">
        <v>713</v>
      </c>
      <c r="C342" s="59" t="s">
        <v>714</v>
      </c>
    </row>
    <row r="343" spans="1:3" ht="14.4" x14ac:dyDescent="0.3">
      <c r="A343" s="60" t="s">
        <v>694</v>
      </c>
      <c r="B343" s="61" t="s">
        <v>715</v>
      </c>
      <c r="C343" s="62" t="s">
        <v>716</v>
      </c>
    </row>
    <row r="344" spans="1:3" ht="14.4" x14ac:dyDescent="0.3">
      <c r="A344" s="57" t="s">
        <v>694</v>
      </c>
      <c r="B344" s="58" t="s">
        <v>717</v>
      </c>
      <c r="C344" s="59" t="s">
        <v>718</v>
      </c>
    </row>
    <row r="345" spans="1:3" ht="14.4" x14ac:dyDescent="0.3">
      <c r="A345" s="60" t="s">
        <v>694</v>
      </c>
      <c r="B345" s="61" t="s">
        <v>719</v>
      </c>
      <c r="C345" s="62" t="s">
        <v>720</v>
      </c>
    </row>
    <row r="346" spans="1:3" ht="14.4" x14ac:dyDescent="0.3">
      <c r="A346" s="57" t="s">
        <v>694</v>
      </c>
      <c r="B346" s="58" t="s">
        <v>721</v>
      </c>
      <c r="C346" s="59" t="s">
        <v>722</v>
      </c>
    </row>
    <row r="347" spans="1:3" ht="14.4" x14ac:dyDescent="0.3">
      <c r="A347" s="60" t="s">
        <v>694</v>
      </c>
      <c r="B347" s="61" t="s">
        <v>723</v>
      </c>
      <c r="C347" s="62" t="s">
        <v>724</v>
      </c>
    </row>
    <row r="348" spans="1:3" ht="14.4" x14ac:dyDescent="0.3">
      <c r="A348" s="57" t="s">
        <v>725</v>
      </c>
      <c r="B348" s="58" t="s">
        <v>726</v>
      </c>
      <c r="C348" s="59" t="s">
        <v>727</v>
      </c>
    </row>
    <row r="349" spans="1:3" ht="14.4" x14ac:dyDescent="0.3">
      <c r="A349" s="60" t="s">
        <v>725</v>
      </c>
      <c r="B349" s="61" t="s">
        <v>728</v>
      </c>
      <c r="C349" s="62" t="s">
        <v>729</v>
      </c>
    </row>
    <row r="350" spans="1:3" ht="14.4" x14ac:dyDescent="0.3">
      <c r="A350" s="57" t="s">
        <v>725</v>
      </c>
      <c r="B350" s="58" t="s">
        <v>730</v>
      </c>
      <c r="C350" s="59" t="s">
        <v>731</v>
      </c>
    </row>
    <row r="351" spans="1:3" ht="14.4" x14ac:dyDescent="0.3">
      <c r="A351" s="60" t="s">
        <v>725</v>
      </c>
      <c r="B351" s="61" t="s">
        <v>732</v>
      </c>
      <c r="C351" s="62" t="s">
        <v>733</v>
      </c>
    </row>
    <row r="352" spans="1:3" ht="14.4" x14ac:dyDescent="0.3">
      <c r="A352" s="57" t="s">
        <v>725</v>
      </c>
      <c r="B352" s="58" t="s">
        <v>734</v>
      </c>
      <c r="C352" s="59" t="s">
        <v>735</v>
      </c>
    </row>
    <row r="353" spans="1:3" ht="14.4" x14ac:dyDescent="0.3">
      <c r="A353" s="60" t="s">
        <v>725</v>
      </c>
      <c r="B353" s="61" t="s">
        <v>736</v>
      </c>
      <c r="C353" s="62" t="s">
        <v>737</v>
      </c>
    </row>
    <row r="354" spans="1:3" ht="14.4" x14ac:dyDescent="0.3">
      <c r="A354" s="57" t="s">
        <v>725</v>
      </c>
      <c r="B354" s="58" t="s">
        <v>738</v>
      </c>
      <c r="C354" s="59" t="s">
        <v>739</v>
      </c>
    </row>
    <row r="355" spans="1:3" ht="14.4" x14ac:dyDescent="0.3">
      <c r="A355" s="60" t="s">
        <v>725</v>
      </c>
      <c r="B355" s="61" t="s">
        <v>740</v>
      </c>
      <c r="C355" s="62" t="s">
        <v>741</v>
      </c>
    </row>
    <row r="356" spans="1:3" ht="14.4" x14ac:dyDescent="0.3">
      <c r="A356" s="57" t="s">
        <v>725</v>
      </c>
      <c r="B356" s="58" t="s">
        <v>742</v>
      </c>
      <c r="C356" s="59" t="s">
        <v>743</v>
      </c>
    </row>
    <row r="357" spans="1:3" ht="14.4" x14ac:dyDescent="0.3">
      <c r="A357" s="60" t="s">
        <v>725</v>
      </c>
      <c r="B357" s="61" t="s">
        <v>744</v>
      </c>
      <c r="C357" s="62" t="s">
        <v>745</v>
      </c>
    </row>
    <row r="358" spans="1:3" ht="14.4" x14ac:dyDescent="0.3">
      <c r="A358" s="57" t="s">
        <v>725</v>
      </c>
      <c r="B358" s="58" t="s">
        <v>746</v>
      </c>
      <c r="C358" s="59" t="s">
        <v>747</v>
      </c>
    </row>
    <row r="359" spans="1:3" ht="14.4" x14ac:dyDescent="0.3">
      <c r="A359" s="60" t="s">
        <v>725</v>
      </c>
      <c r="B359" s="61" t="s">
        <v>748</v>
      </c>
      <c r="C359" s="62" t="s">
        <v>749</v>
      </c>
    </row>
    <row r="360" spans="1:3" ht="14.4" x14ac:dyDescent="0.3">
      <c r="A360" s="57" t="s">
        <v>725</v>
      </c>
      <c r="B360" s="58" t="s">
        <v>750</v>
      </c>
      <c r="C360" s="59" t="s">
        <v>751</v>
      </c>
    </row>
    <row r="361" spans="1:3" ht="14.4" x14ac:dyDescent="0.3">
      <c r="A361" s="60" t="s">
        <v>725</v>
      </c>
      <c r="B361" s="61" t="s">
        <v>752</v>
      </c>
      <c r="C361" s="62" t="s">
        <v>753</v>
      </c>
    </row>
    <row r="362" spans="1:3" ht="14.4" x14ac:dyDescent="0.3">
      <c r="A362" s="57" t="s">
        <v>725</v>
      </c>
      <c r="B362" s="58" t="s">
        <v>754</v>
      </c>
      <c r="C362" s="59" t="s">
        <v>755</v>
      </c>
    </row>
    <row r="363" spans="1:3" ht="14.4" x14ac:dyDescent="0.3">
      <c r="A363" s="60" t="s">
        <v>725</v>
      </c>
      <c r="B363" s="61" t="s">
        <v>756</v>
      </c>
      <c r="C363" s="62" t="s">
        <v>757</v>
      </c>
    </row>
    <row r="364" spans="1:3" ht="14.4" x14ac:dyDescent="0.3">
      <c r="A364" s="57" t="s">
        <v>725</v>
      </c>
      <c r="B364" s="58" t="s">
        <v>758</v>
      </c>
      <c r="C364" s="59" t="s">
        <v>759</v>
      </c>
    </row>
    <row r="365" spans="1:3" ht="14.4" x14ac:dyDescent="0.3">
      <c r="A365" s="60" t="s">
        <v>725</v>
      </c>
      <c r="B365" s="61" t="s">
        <v>760</v>
      </c>
      <c r="C365" s="62" t="s">
        <v>761</v>
      </c>
    </row>
    <row r="366" spans="1:3" ht="14.4" x14ac:dyDescent="0.3">
      <c r="A366" s="57" t="s">
        <v>762</v>
      </c>
      <c r="B366" s="58" t="s">
        <v>763</v>
      </c>
      <c r="C366" s="59" t="s">
        <v>764</v>
      </c>
    </row>
    <row r="367" spans="1:3" ht="14.4" x14ac:dyDescent="0.3">
      <c r="A367" s="60" t="s">
        <v>762</v>
      </c>
      <c r="B367" s="61" t="s">
        <v>765</v>
      </c>
      <c r="C367" s="62" t="s">
        <v>766</v>
      </c>
    </row>
    <row r="368" spans="1:3" ht="14.4" x14ac:dyDescent="0.3">
      <c r="A368" s="57" t="s">
        <v>762</v>
      </c>
      <c r="B368" s="58" t="s">
        <v>767</v>
      </c>
      <c r="C368" s="59" t="s">
        <v>768</v>
      </c>
    </row>
    <row r="369" spans="1:3" ht="28.8" x14ac:dyDescent="0.3">
      <c r="A369" s="60" t="s">
        <v>762</v>
      </c>
      <c r="B369" s="61" t="s">
        <v>769</v>
      </c>
      <c r="C369" s="62" t="s">
        <v>770</v>
      </c>
    </row>
    <row r="370" spans="1:3" ht="14.4" x14ac:dyDescent="0.3">
      <c r="A370" s="57" t="s">
        <v>762</v>
      </c>
      <c r="B370" s="58" t="s">
        <v>771</v>
      </c>
      <c r="C370" s="59" t="s">
        <v>772</v>
      </c>
    </row>
    <row r="371" spans="1:3" ht="28.8" x14ac:dyDescent="0.3">
      <c r="A371" s="60" t="s">
        <v>762</v>
      </c>
      <c r="B371" s="61" t="s">
        <v>773</v>
      </c>
      <c r="C371" s="62" t="s">
        <v>774</v>
      </c>
    </row>
    <row r="372" spans="1:3" ht="14.4" x14ac:dyDescent="0.3">
      <c r="A372" s="57" t="s">
        <v>762</v>
      </c>
      <c r="B372" s="58" t="s">
        <v>775</v>
      </c>
      <c r="C372" s="59" t="s">
        <v>776</v>
      </c>
    </row>
    <row r="373" spans="1:3" ht="14.4" x14ac:dyDescent="0.3">
      <c r="A373" s="60" t="s">
        <v>762</v>
      </c>
      <c r="B373" s="61" t="s">
        <v>777</v>
      </c>
      <c r="C373" s="62" t="s">
        <v>778</v>
      </c>
    </row>
    <row r="374" spans="1:3" ht="14.4" x14ac:dyDescent="0.3">
      <c r="A374" s="57" t="s">
        <v>762</v>
      </c>
      <c r="B374" s="58" t="s">
        <v>779</v>
      </c>
      <c r="C374" s="59" t="s">
        <v>780</v>
      </c>
    </row>
    <row r="375" spans="1:3" ht="14.4" x14ac:dyDescent="0.3">
      <c r="A375" s="60" t="s">
        <v>781</v>
      </c>
      <c r="B375" s="61" t="s">
        <v>782</v>
      </c>
      <c r="C375" s="62" t="s">
        <v>783</v>
      </c>
    </row>
    <row r="376" spans="1:3" ht="14.4" x14ac:dyDescent="0.3">
      <c r="A376" s="57" t="s">
        <v>781</v>
      </c>
      <c r="B376" s="58" t="s">
        <v>784</v>
      </c>
      <c r="C376" s="59" t="s">
        <v>785</v>
      </c>
    </row>
    <row r="377" spans="1:3" ht="14.4" x14ac:dyDescent="0.3">
      <c r="A377" s="60" t="s">
        <v>781</v>
      </c>
      <c r="B377" s="61" t="s">
        <v>786</v>
      </c>
      <c r="C377" s="62" t="s">
        <v>787</v>
      </c>
    </row>
    <row r="378" spans="1:3" ht="14.4" x14ac:dyDescent="0.3">
      <c r="A378" s="57" t="s">
        <v>781</v>
      </c>
      <c r="B378" s="58" t="s">
        <v>788</v>
      </c>
      <c r="C378" s="59" t="s">
        <v>789</v>
      </c>
    </row>
    <row r="379" spans="1:3" ht="14.4" x14ac:dyDescent="0.3">
      <c r="A379" s="60" t="s">
        <v>781</v>
      </c>
      <c r="B379" s="61" t="s">
        <v>790</v>
      </c>
      <c r="C379" s="62" t="s">
        <v>791</v>
      </c>
    </row>
    <row r="380" spans="1:3" ht="14.4" x14ac:dyDescent="0.3">
      <c r="A380" s="57" t="s">
        <v>781</v>
      </c>
      <c r="B380" s="58" t="s">
        <v>792</v>
      </c>
      <c r="C380" s="59" t="s">
        <v>793</v>
      </c>
    </row>
    <row r="381" spans="1:3" ht="14.4" x14ac:dyDescent="0.3">
      <c r="A381" s="60" t="s">
        <v>781</v>
      </c>
      <c r="B381" s="61" t="s">
        <v>794</v>
      </c>
      <c r="C381" s="62" t="s">
        <v>795</v>
      </c>
    </row>
    <row r="382" spans="1:3" ht="14.4" x14ac:dyDescent="0.3">
      <c r="A382" s="57" t="s">
        <v>781</v>
      </c>
      <c r="B382" s="58" t="s">
        <v>796</v>
      </c>
      <c r="C382" s="59" t="s">
        <v>797</v>
      </c>
    </row>
    <row r="383" spans="1:3" ht="14.4" x14ac:dyDescent="0.3">
      <c r="A383" s="60" t="s">
        <v>781</v>
      </c>
      <c r="B383" s="61" t="s">
        <v>798</v>
      </c>
      <c r="C383" s="62" t="s">
        <v>799</v>
      </c>
    </row>
    <row r="384" spans="1:3" ht="14.4" x14ac:dyDescent="0.3">
      <c r="A384" s="57" t="s">
        <v>781</v>
      </c>
      <c r="B384" s="58" t="s">
        <v>800</v>
      </c>
      <c r="C384" s="59" t="s">
        <v>801</v>
      </c>
    </row>
    <row r="385" spans="1:3" ht="14.4" x14ac:dyDescent="0.3">
      <c r="A385" s="60" t="s">
        <v>781</v>
      </c>
      <c r="B385" s="61" t="s">
        <v>802</v>
      </c>
      <c r="C385" s="62" t="s">
        <v>803</v>
      </c>
    </row>
    <row r="386" spans="1:3" ht="14.4" x14ac:dyDescent="0.3">
      <c r="A386" s="57" t="s">
        <v>781</v>
      </c>
      <c r="B386" s="58" t="s">
        <v>804</v>
      </c>
      <c r="C386" s="59" t="s">
        <v>805</v>
      </c>
    </row>
    <row r="387" spans="1:3" ht="14.4" x14ac:dyDescent="0.3">
      <c r="A387" s="60" t="s">
        <v>781</v>
      </c>
      <c r="B387" s="61" t="s">
        <v>806</v>
      </c>
      <c r="C387" s="62" t="s">
        <v>807</v>
      </c>
    </row>
    <row r="388" spans="1:3" ht="14.4" x14ac:dyDescent="0.3">
      <c r="A388" s="57" t="s">
        <v>781</v>
      </c>
      <c r="B388" s="58" t="s">
        <v>808</v>
      </c>
      <c r="C388" s="59" t="s">
        <v>809</v>
      </c>
    </row>
    <row r="389" spans="1:3" ht="14.4" x14ac:dyDescent="0.3">
      <c r="A389" s="60" t="s">
        <v>781</v>
      </c>
      <c r="B389" s="61" t="s">
        <v>810</v>
      </c>
      <c r="C389" s="62" t="s">
        <v>811</v>
      </c>
    </row>
    <row r="390" spans="1:3" ht="14.4" x14ac:dyDescent="0.3">
      <c r="A390" s="57" t="s">
        <v>781</v>
      </c>
      <c r="B390" s="58" t="s">
        <v>812</v>
      </c>
      <c r="C390" s="59" t="s">
        <v>813</v>
      </c>
    </row>
    <row r="391" spans="1:3" ht="14.4" x14ac:dyDescent="0.3">
      <c r="A391" s="60" t="s">
        <v>781</v>
      </c>
      <c r="B391" s="61" t="s">
        <v>814</v>
      </c>
      <c r="C391" s="62" t="s">
        <v>815</v>
      </c>
    </row>
    <row r="392" spans="1:3" ht="14.4" x14ac:dyDescent="0.3">
      <c r="A392" s="57" t="s">
        <v>816</v>
      </c>
      <c r="B392" s="58" t="s">
        <v>817</v>
      </c>
      <c r="C392" s="59" t="s">
        <v>818</v>
      </c>
    </row>
    <row r="393" spans="1:3" ht="14.4" x14ac:dyDescent="0.3">
      <c r="A393" s="60" t="s">
        <v>816</v>
      </c>
      <c r="B393" s="61" t="s">
        <v>819</v>
      </c>
      <c r="C393" s="62" t="s">
        <v>820</v>
      </c>
    </row>
    <row r="394" spans="1:3" ht="14.4" x14ac:dyDescent="0.3">
      <c r="A394" s="57" t="s">
        <v>816</v>
      </c>
      <c r="B394" s="58" t="s">
        <v>821</v>
      </c>
      <c r="C394" s="59" t="s">
        <v>822</v>
      </c>
    </row>
    <row r="395" spans="1:3" ht="14.4" x14ac:dyDescent="0.3">
      <c r="A395" s="60" t="s">
        <v>816</v>
      </c>
      <c r="B395" s="61" t="s">
        <v>823</v>
      </c>
      <c r="C395" s="62" t="s">
        <v>824</v>
      </c>
    </row>
    <row r="396" spans="1:3" ht="14.4" x14ac:dyDescent="0.3">
      <c r="A396" s="57" t="s">
        <v>816</v>
      </c>
      <c r="B396" s="58" t="s">
        <v>825</v>
      </c>
      <c r="C396" s="59" t="s">
        <v>826</v>
      </c>
    </row>
    <row r="397" spans="1:3" ht="14.4" x14ac:dyDescent="0.3">
      <c r="A397" s="60" t="s">
        <v>827</v>
      </c>
      <c r="B397" s="61" t="s">
        <v>828</v>
      </c>
      <c r="C397" s="62" t="s">
        <v>829</v>
      </c>
    </row>
    <row r="398" spans="1:3" ht="14.4" x14ac:dyDescent="0.3">
      <c r="A398" s="57" t="s">
        <v>827</v>
      </c>
      <c r="B398" s="58" t="s">
        <v>830</v>
      </c>
      <c r="C398" s="59" t="s">
        <v>831</v>
      </c>
    </row>
    <row r="399" spans="1:3" ht="14.4" x14ac:dyDescent="0.3">
      <c r="A399" s="60" t="s">
        <v>827</v>
      </c>
      <c r="B399" s="61" t="s">
        <v>832</v>
      </c>
      <c r="C399" s="62" t="s">
        <v>833</v>
      </c>
    </row>
    <row r="400" spans="1:3" ht="14.4" x14ac:dyDescent="0.3">
      <c r="A400" s="57" t="s">
        <v>827</v>
      </c>
      <c r="B400" s="58" t="s">
        <v>834</v>
      </c>
      <c r="C400" s="59" t="s">
        <v>835</v>
      </c>
    </row>
    <row r="401" spans="1:3" ht="14.4" x14ac:dyDescent="0.3">
      <c r="A401" s="60" t="s">
        <v>827</v>
      </c>
      <c r="B401" s="61" t="s">
        <v>836</v>
      </c>
      <c r="C401" s="62" t="s">
        <v>837</v>
      </c>
    </row>
    <row r="402" spans="1:3" ht="14.4" x14ac:dyDescent="0.3">
      <c r="A402" s="57" t="s">
        <v>827</v>
      </c>
      <c r="B402" s="58" t="s">
        <v>838</v>
      </c>
      <c r="C402" s="59" t="s">
        <v>839</v>
      </c>
    </row>
    <row r="403" spans="1:3" ht="14.4" x14ac:dyDescent="0.3">
      <c r="A403" s="60" t="s">
        <v>827</v>
      </c>
      <c r="B403" s="61" t="s">
        <v>840</v>
      </c>
      <c r="C403" s="62" t="s">
        <v>841</v>
      </c>
    </row>
    <row r="404" spans="1:3" ht="14.4" x14ac:dyDescent="0.3">
      <c r="A404" s="57" t="s">
        <v>827</v>
      </c>
      <c r="B404" s="58" t="s">
        <v>842</v>
      </c>
      <c r="C404" s="59" t="s">
        <v>843</v>
      </c>
    </row>
    <row r="405" spans="1:3" ht="14.4" x14ac:dyDescent="0.3">
      <c r="A405" s="60" t="s">
        <v>827</v>
      </c>
      <c r="B405" s="61" t="s">
        <v>844</v>
      </c>
      <c r="C405" s="62" t="s">
        <v>845</v>
      </c>
    </row>
    <row r="406" spans="1:3" ht="14.4" x14ac:dyDescent="0.3">
      <c r="A406" s="57" t="s">
        <v>846</v>
      </c>
      <c r="B406" s="58" t="s">
        <v>847</v>
      </c>
      <c r="C406" s="59" t="s">
        <v>848</v>
      </c>
    </row>
    <row r="407" spans="1:3" ht="14.4" x14ac:dyDescent="0.3">
      <c r="A407" s="60" t="s">
        <v>846</v>
      </c>
      <c r="B407" s="61" t="s">
        <v>849</v>
      </c>
      <c r="C407" s="62" t="s">
        <v>850</v>
      </c>
    </row>
    <row r="408" spans="1:3" ht="14.4" x14ac:dyDescent="0.3">
      <c r="A408" s="57" t="s">
        <v>846</v>
      </c>
      <c r="B408" s="58" t="s">
        <v>851</v>
      </c>
      <c r="C408" s="59" t="s">
        <v>852</v>
      </c>
    </row>
    <row r="409" spans="1:3" ht="14.4" x14ac:dyDescent="0.3">
      <c r="A409" s="60" t="s">
        <v>846</v>
      </c>
      <c r="B409" s="61" t="s">
        <v>853</v>
      </c>
      <c r="C409" s="62" t="s">
        <v>854</v>
      </c>
    </row>
    <row r="410" spans="1:3" ht="14.4" x14ac:dyDescent="0.3">
      <c r="A410" s="57" t="s">
        <v>846</v>
      </c>
      <c r="B410" s="58" t="s">
        <v>855</v>
      </c>
      <c r="C410" s="59" t="s">
        <v>856</v>
      </c>
    </row>
    <row r="411" spans="1:3" ht="14.4" x14ac:dyDescent="0.3">
      <c r="A411" s="60" t="s">
        <v>846</v>
      </c>
      <c r="B411" s="61" t="s">
        <v>857</v>
      </c>
      <c r="C411" s="62" t="s">
        <v>858</v>
      </c>
    </row>
    <row r="412" spans="1:3" ht="14.4" x14ac:dyDescent="0.3">
      <c r="A412" s="57" t="s">
        <v>846</v>
      </c>
      <c r="B412" s="58" t="s">
        <v>859</v>
      </c>
      <c r="C412" s="59" t="s">
        <v>860</v>
      </c>
    </row>
    <row r="413" spans="1:3" ht="14.4" x14ac:dyDescent="0.3">
      <c r="A413" s="60" t="s">
        <v>846</v>
      </c>
      <c r="B413" s="61" t="s">
        <v>861</v>
      </c>
      <c r="C413" s="62" t="s">
        <v>862</v>
      </c>
    </row>
    <row r="414" spans="1:3" ht="14.4" x14ac:dyDescent="0.3">
      <c r="A414" s="57" t="s">
        <v>846</v>
      </c>
      <c r="B414" s="58" t="s">
        <v>863</v>
      </c>
      <c r="C414" s="59" t="s">
        <v>864</v>
      </c>
    </row>
    <row r="415" spans="1:3" ht="14.4" x14ac:dyDescent="0.3">
      <c r="A415" s="60" t="s">
        <v>846</v>
      </c>
      <c r="B415" s="61" t="s">
        <v>865</v>
      </c>
      <c r="C415" s="62" t="s">
        <v>866</v>
      </c>
    </row>
    <row r="416" spans="1:3" ht="14.4" x14ac:dyDescent="0.3">
      <c r="A416" s="57" t="s">
        <v>846</v>
      </c>
      <c r="B416" s="58" t="s">
        <v>867</v>
      </c>
      <c r="C416" s="59" t="s">
        <v>868</v>
      </c>
    </row>
    <row r="417" spans="1:3" ht="14.4" x14ac:dyDescent="0.3">
      <c r="A417" s="60" t="s">
        <v>846</v>
      </c>
      <c r="B417" s="61" t="s">
        <v>869</v>
      </c>
      <c r="C417" s="62" t="s">
        <v>870</v>
      </c>
    </row>
    <row r="418" spans="1:3" ht="14.4" x14ac:dyDescent="0.3">
      <c r="A418" s="57" t="s">
        <v>871</v>
      </c>
      <c r="B418" s="58" t="s">
        <v>872</v>
      </c>
      <c r="C418" s="59" t="s">
        <v>873</v>
      </c>
    </row>
    <row r="419" spans="1:3" ht="14.4" x14ac:dyDescent="0.3">
      <c r="A419" s="60" t="s">
        <v>871</v>
      </c>
      <c r="B419" s="61" t="s">
        <v>874</v>
      </c>
      <c r="C419" s="62" t="s">
        <v>875</v>
      </c>
    </row>
    <row r="420" spans="1:3" ht="14.4" x14ac:dyDescent="0.3">
      <c r="A420" s="57" t="s">
        <v>871</v>
      </c>
      <c r="B420" s="58" t="s">
        <v>876</v>
      </c>
      <c r="C420" s="59" t="s">
        <v>877</v>
      </c>
    </row>
    <row r="421" spans="1:3" ht="14.4" x14ac:dyDescent="0.3">
      <c r="A421" s="60" t="s">
        <v>871</v>
      </c>
      <c r="B421" s="61" t="s">
        <v>878</v>
      </c>
      <c r="C421" s="62" t="s">
        <v>879</v>
      </c>
    </row>
    <row r="422" spans="1:3" ht="14.4" x14ac:dyDescent="0.3">
      <c r="A422" s="57" t="s">
        <v>871</v>
      </c>
      <c r="B422" s="58" t="s">
        <v>880</v>
      </c>
      <c r="C422" s="59" t="s">
        <v>881</v>
      </c>
    </row>
    <row r="423" spans="1:3" ht="14.4" x14ac:dyDescent="0.3">
      <c r="A423" s="60" t="s">
        <v>871</v>
      </c>
      <c r="B423" s="61" t="s">
        <v>882</v>
      </c>
      <c r="C423" s="62" t="s">
        <v>883</v>
      </c>
    </row>
    <row r="424" spans="1:3" ht="14.4" x14ac:dyDescent="0.3">
      <c r="A424" s="57" t="s">
        <v>884</v>
      </c>
      <c r="B424" s="58" t="s">
        <v>885</v>
      </c>
      <c r="C424" s="59" t="s">
        <v>886</v>
      </c>
    </row>
    <row r="425" spans="1:3" ht="14.4" x14ac:dyDescent="0.3">
      <c r="A425" s="60" t="s">
        <v>884</v>
      </c>
      <c r="B425" s="61" t="s">
        <v>887</v>
      </c>
      <c r="C425" s="62" t="s">
        <v>888</v>
      </c>
    </row>
    <row r="426" spans="1:3" ht="14.4" x14ac:dyDescent="0.3">
      <c r="A426" s="57" t="s">
        <v>884</v>
      </c>
      <c r="B426" s="58" t="s">
        <v>889</v>
      </c>
      <c r="C426" s="59" t="s">
        <v>890</v>
      </c>
    </row>
    <row r="427" spans="1:3" ht="14.4" x14ac:dyDescent="0.3">
      <c r="A427" s="60" t="s">
        <v>884</v>
      </c>
      <c r="B427" s="61" t="s">
        <v>891</v>
      </c>
      <c r="C427" s="62" t="s">
        <v>892</v>
      </c>
    </row>
    <row r="428" spans="1:3" ht="14.4" x14ac:dyDescent="0.3">
      <c r="A428" s="57" t="s">
        <v>884</v>
      </c>
      <c r="B428" s="58" t="s">
        <v>893</v>
      </c>
      <c r="C428" s="59" t="s">
        <v>894</v>
      </c>
    </row>
    <row r="429" spans="1:3" ht="14.4" x14ac:dyDescent="0.3">
      <c r="A429" s="60" t="s">
        <v>884</v>
      </c>
      <c r="B429" s="61" t="s">
        <v>895</v>
      </c>
      <c r="C429" s="62" t="s">
        <v>896</v>
      </c>
    </row>
    <row r="430" spans="1:3" ht="14.4" x14ac:dyDescent="0.3">
      <c r="A430" s="57" t="s">
        <v>884</v>
      </c>
      <c r="B430" s="58" t="s">
        <v>897</v>
      </c>
      <c r="C430" s="59" t="s">
        <v>898</v>
      </c>
    </row>
    <row r="431" spans="1:3" ht="14.4" x14ac:dyDescent="0.3">
      <c r="A431" s="60" t="s">
        <v>884</v>
      </c>
      <c r="B431" s="61" t="s">
        <v>899</v>
      </c>
      <c r="C431" s="62" t="s">
        <v>900</v>
      </c>
    </row>
    <row r="432" spans="1:3" ht="14.4" x14ac:dyDescent="0.3">
      <c r="A432" s="57" t="s">
        <v>884</v>
      </c>
      <c r="B432" s="58" t="s">
        <v>901</v>
      </c>
      <c r="C432" s="59" t="s">
        <v>902</v>
      </c>
    </row>
    <row r="433" spans="1:3" ht="14.4" x14ac:dyDescent="0.3">
      <c r="A433" s="60" t="s">
        <v>884</v>
      </c>
      <c r="B433" s="61" t="s">
        <v>903</v>
      </c>
      <c r="C433" s="62" t="s">
        <v>904</v>
      </c>
    </row>
    <row r="434" spans="1:3" ht="14.4" x14ac:dyDescent="0.3">
      <c r="A434" s="57" t="s">
        <v>884</v>
      </c>
      <c r="B434" s="58" t="s">
        <v>905</v>
      </c>
      <c r="C434" s="59" t="s">
        <v>906</v>
      </c>
    </row>
    <row r="435" spans="1:3" ht="14.4" x14ac:dyDescent="0.3">
      <c r="A435" s="60" t="s">
        <v>907</v>
      </c>
      <c r="B435" s="61" t="s">
        <v>908</v>
      </c>
      <c r="C435" s="62" t="s">
        <v>909</v>
      </c>
    </row>
    <row r="436" spans="1:3" ht="14.4" x14ac:dyDescent="0.3">
      <c r="A436" s="57" t="s">
        <v>907</v>
      </c>
      <c r="B436" s="58" t="s">
        <v>910</v>
      </c>
      <c r="C436" s="59" t="s">
        <v>911</v>
      </c>
    </row>
    <row r="437" spans="1:3" ht="28.8" x14ac:dyDescent="0.3">
      <c r="A437" s="60" t="s">
        <v>907</v>
      </c>
      <c r="B437" s="61" t="s">
        <v>912</v>
      </c>
      <c r="C437" s="62" t="s">
        <v>913</v>
      </c>
    </row>
    <row r="438" spans="1:3" ht="14.4" x14ac:dyDescent="0.3">
      <c r="A438" s="57" t="s">
        <v>907</v>
      </c>
      <c r="B438" s="58" t="s">
        <v>914</v>
      </c>
      <c r="C438" s="59" t="s">
        <v>915</v>
      </c>
    </row>
    <row r="439" spans="1:3" ht="14.4" x14ac:dyDescent="0.3">
      <c r="A439" s="60" t="s">
        <v>907</v>
      </c>
      <c r="B439" s="61" t="s">
        <v>916</v>
      </c>
      <c r="C439" s="62" t="s">
        <v>917</v>
      </c>
    </row>
    <row r="440" spans="1:3" ht="14.4" x14ac:dyDescent="0.3">
      <c r="A440" s="57" t="s">
        <v>907</v>
      </c>
      <c r="B440" s="58" t="s">
        <v>918</v>
      </c>
      <c r="C440" s="59" t="s">
        <v>919</v>
      </c>
    </row>
    <row r="441" spans="1:3" ht="14.4" x14ac:dyDescent="0.3">
      <c r="A441" s="60" t="s">
        <v>907</v>
      </c>
      <c r="B441" s="61" t="s">
        <v>920</v>
      </c>
      <c r="C441" s="62" t="s">
        <v>921</v>
      </c>
    </row>
    <row r="442" spans="1:3" ht="14.4" x14ac:dyDescent="0.3">
      <c r="A442" s="57" t="s">
        <v>907</v>
      </c>
      <c r="B442" s="58" t="s">
        <v>922</v>
      </c>
      <c r="C442" s="59" t="s">
        <v>923</v>
      </c>
    </row>
    <row r="443" spans="1:3" ht="14.4" x14ac:dyDescent="0.3">
      <c r="A443" s="60" t="s">
        <v>924</v>
      </c>
      <c r="B443" s="61" t="s">
        <v>925</v>
      </c>
      <c r="C443" s="62" t="s">
        <v>926</v>
      </c>
    </row>
    <row r="444" spans="1:3" ht="14.4" x14ac:dyDescent="0.3">
      <c r="A444" s="57" t="s">
        <v>924</v>
      </c>
      <c r="B444" s="58" t="s">
        <v>927</v>
      </c>
      <c r="C444" s="59" t="s">
        <v>928</v>
      </c>
    </row>
    <row r="445" spans="1:3" ht="14.4" x14ac:dyDescent="0.3">
      <c r="A445" s="60" t="s">
        <v>924</v>
      </c>
      <c r="B445" s="61" t="s">
        <v>929</v>
      </c>
      <c r="C445" s="62" t="s">
        <v>930</v>
      </c>
    </row>
    <row r="446" spans="1:3" ht="14.4" x14ac:dyDescent="0.3">
      <c r="A446" s="57" t="s">
        <v>924</v>
      </c>
      <c r="B446" s="58" t="s">
        <v>931</v>
      </c>
      <c r="C446" s="59" t="s">
        <v>932</v>
      </c>
    </row>
    <row r="447" spans="1:3" ht="14.4" x14ac:dyDescent="0.3">
      <c r="A447" s="60" t="s">
        <v>924</v>
      </c>
      <c r="B447" s="61" t="s">
        <v>933</v>
      </c>
      <c r="C447" s="62" t="s">
        <v>934</v>
      </c>
    </row>
    <row r="448" spans="1:3" ht="14.4" x14ac:dyDescent="0.3">
      <c r="A448" s="57" t="s">
        <v>924</v>
      </c>
      <c r="B448" s="58" t="s">
        <v>935</v>
      </c>
      <c r="C448" s="59" t="s">
        <v>936</v>
      </c>
    </row>
    <row r="449" spans="1:3" ht="14.4" x14ac:dyDescent="0.3">
      <c r="A449" s="60" t="s">
        <v>924</v>
      </c>
      <c r="B449" s="61" t="s">
        <v>937</v>
      </c>
      <c r="C449" s="62" t="s">
        <v>938</v>
      </c>
    </row>
    <row r="450" spans="1:3" ht="14.4" x14ac:dyDescent="0.3">
      <c r="A450" s="57" t="s">
        <v>924</v>
      </c>
      <c r="B450" s="58" t="s">
        <v>939</v>
      </c>
      <c r="C450" s="59" t="s">
        <v>940</v>
      </c>
    </row>
    <row r="451" spans="1:3" ht="14.4" x14ac:dyDescent="0.3">
      <c r="A451" s="60" t="s">
        <v>924</v>
      </c>
      <c r="B451" s="61" t="s">
        <v>941</v>
      </c>
      <c r="C451" s="62" t="s">
        <v>942</v>
      </c>
    </row>
    <row r="452" spans="1:3" ht="14.4" x14ac:dyDescent="0.3">
      <c r="A452" s="57" t="s">
        <v>924</v>
      </c>
      <c r="B452" s="58" t="s">
        <v>943</v>
      </c>
      <c r="C452" s="59" t="s">
        <v>944</v>
      </c>
    </row>
    <row r="453" spans="1:3" ht="14.4" x14ac:dyDescent="0.3">
      <c r="A453" s="60" t="s">
        <v>924</v>
      </c>
      <c r="B453" s="61" t="s">
        <v>945</v>
      </c>
      <c r="C453" s="62" t="s">
        <v>946</v>
      </c>
    </row>
    <row r="454" spans="1:3" ht="14.4" x14ac:dyDescent="0.3">
      <c r="A454" s="57" t="s">
        <v>924</v>
      </c>
      <c r="B454" s="58" t="s">
        <v>947</v>
      </c>
      <c r="C454" s="59" t="s">
        <v>948</v>
      </c>
    </row>
    <row r="455" spans="1:3" ht="14.4" x14ac:dyDescent="0.3">
      <c r="A455" s="60" t="s">
        <v>949</v>
      </c>
      <c r="B455" s="61" t="s">
        <v>950</v>
      </c>
      <c r="C455" s="62" t="s">
        <v>951</v>
      </c>
    </row>
    <row r="456" spans="1:3" ht="14.4" x14ac:dyDescent="0.3">
      <c r="A456" s="57" t="s">
        <v>949</v>
      </c>
      <c r="B456" s="58" t="s">
        <v>952</v>
      </c>
      <c r="C456" s="59" t="s">
        <v>953</v>
      </c>
    </row>
    <row r="457" spans="1:3" ht="14.4" x14ac:dyDescent="0.3">
      <c r="A457" s="60" t="s">
        <v>949</v>
      </c>
      <c r="B457" s="61" t="s">
        <v>954</v>
      </c>
      <c r="C457" s="62" t="s">
        <v>955</v>
      </c>
    </row>
    <row r="458" spans="1:3" ht="14.4" x14ac:dyDescent="0.3">
      <c r="A458" s="57" t="s">
        <v>949</v>
      </c>
      <c r="B458" s="58" t="s">
        <v>956</v>
      </c>
      <c r="C458" s="59" t="s">
        <v>957</v>
      </c>
    </row>
    <row r="459" spans="1:3" ht="14.4" x14ac:dyDescent="0.3">
      <c r="A459" s="60" t="s">
        <v>949</v>
      </c>
      <c r="B459" s="61" t="s">
        <v>958</v>
      </c>
      <c r="C459" s="62" t="s">
        <v>959</v>
      </c>
    </row>
    <row r="460" spans="1:3" ht="14.4" x14ac:dyDescent="0.3">
      <c r="A460" s="57" t="s">
        <v>949</v>
      </c>
      <c r="B460" s="58" t="s">
        <v>960</v>
      </c>
      <c r="C460" s="59" t="s">
        <v>961</v>
      </c>
    </row>
    <row r="461" spans="1:3" ht="14.4" x14ac:dyDescent="0.3">
      <c r="A461" s="60" t="s">
        <v>962</v>
      </c>
      <c r="B461" s="61" t="s">
        <v>963</v>
      </c>
      <c r="C461" s="62" t="s">
        <v>964</v>
      </c>
    </row>
    <row r="462" spans="1:3" ht="14.4" x14ac:dyDescent="0.3">
      <c r="A462" s="57" t="s">
        <v>962</v>
      </c>
      <c r="B462" s="58" t="s">
        <v>965</v>
      </c>
      <c r="C462" s="59" t="s">
        <v>966</v>
      </c>
    </row>
    <row r="463" spans="1:3" ht="14.4" x14ac:dyDescent="0.3">
      <c r="A463" s="60" t="s">
        <v>962</v>
      </c>
      <c r="B463" s="61" t="s">
        <v>967</v>
      </c>
      <c r="C463" s="62" t="s">
        <v>968</v>
      </c>
    </row>
    <row r="464" spans="1:3" ht="14.4" x14ac:dyDescent="0.3">
      <c r="A464" s="57" t="s">
        <v>962</v>
      </c>
      <c r="B464" s="58" t="s">
        <v>969</v>
      </c>
      <c r="C464" s="59" t="s">
        <v>970</v>
      </c>
    </row>
    <row r="465" spans="1:3" ht="14.4" x14ac:dyDescent="0.3">
      <c r="A465" s="60" t="s">
        <v>962</v>
      </c>
      <c r="B465" s="61" t="s">
        <v>971</v>
      </c>
      <c r="C465" s="62" t="s">
        <v>972</v>
      </c>
    </row>
    <row r="466" spans="1:3" ht="14.4" x14ac:dyDescent="0.3">
      <c r="A466" s="57" t="s">
        <v>962</v>
      </c>
      <c r="B466" s="58" t="s">
        <v>973</v>
      </c>
      <c r="C466" s="59" t="s">
        <v>974</v>
      </c>
    </row>
    <row r="467" spans="1:3" ht="14.4" x14ac:dyDescent="0.3">
      <c r="A467" s="60" t="s">
        <v>975</v>
      </c>
      <c r="B467" s="61" t="s">
        <v>976</v>
      </c>
      <c r="C467" s="62" t="s">
        <v>977</v>
      </c>
    </row>
    <row r="468" spans="1:3" ht="14.4" x14ac:dyDescent="0.3">
      <c r="A468" s="57" t="s">
        <v>975</v>
      </c>
      <c r="B468" s="58" t="s">
        <v>978</v>
      </c>
      <c r="C468" s="59" t="s">
        <v>979</v>
      </c>
    </row>
    <row r="469" spans="1:3" ht="14.4" x14ac:dyDescent="0.3">
      <c r="A469" s="60" t="s">
        <v>980</v>
      </c>
      <c r="B469" s="61" t="s">
        <v>981</v>
      </c>
      <c r="C469" s="62" t="s">
        <v>982</v>
      </c>
    </row>
    <row r="470" spans="1:3" ht="14.4" x14ac:dyDescent="0.3">
      <c r="A470" s="57" t="s">
        <v>980</v>
      </c>
      <c r="B470" s="58" t="s">
        <v>983</v>
      </c>
      <c r="C470" s="59" t="s">
        <v>984</v>
      </c>
    </row>
    <row r="471" spans="1:3" ht="14.4" x14ac:dyDescent="0.3">
      <c r="A471" s="60" t="s">
        <v>980</v>
      </c>
      <c r="B471" s="61" t="s">
        <v>985</v>
      </c>
      <c r="C471" s="62" t="s">
        <v>986</v>
      </c>
    </row>
    <row r="472" spans="1:3" ht="14.4" x14ac:dyDescent="0.3">
      <c r="A472" s="57" t="s">
        <v>980</v>
      </c>
      <c r="B472" s="58" t="s">
        <v>987</v>
      </c>
      <c r="C472" s="59" t="s">
        <v>988</v>
      </c>
    </row>
    <row r="473" spans="1:3" ht="14.4" x14ac:dyDescent="0.3">
      <c r="A473" s="60" t="s">
        <v>989</v>
      </c>
      <c r="B473" s="61" t="s">
        <v>990</v>
      </c>
      <c r="C473" s="62" t="s">
        <v>991</v>
      </c>
    </row>
    <row r="474" spans="1:3" ht="14.4" x14ac:dyDescent="0.3">
      <c r="A474" s="57" t="s">
        <v>989</v>
      </c>
      <c r="B474" s="58" t="s">
        <v>992</v>
      </c>
      <c r="C474" s="59" t="s">
        <v>993</v>
      </c>
    </row>
    <row r="475" spans="1:3" ht="14.4" x14ac:dyDescent="0.3">
      <c r="A475" s="60" t="s">
        <v>989</v>
      </c>
      <c r="B475" s="61" t="s">
        <v>994</v>
      </c>
      <c r="C475" s="62" t="s">
        <v>995</v>
      </c>
    </row>
    <row r="476" spans="1:3" ht="14.4" x14ac:dyDescent="0.3">
      <c r="A476" s="57" t="s">
        <v>989</v>
      </c>
      <c r="B476" s="58" t="s">
        <v>996</v>
      </c>
      <c r="C476" s="59" t="s">
        <v>997</v>
      </c>
    </row>
    <row r="477" spans="1:3" ht="14.4" x14ac:dyDescent="0.3">
      <c r="A477" s="60" t="s">
        <v>989</v>
      </c>
      <c r="B477" s="61" t="s">
        <v>998</v>
      </c>
      <c r="C477" s="62" t="s">
        <v>999</v>
      </c>
    </row>
    <row r="478" spans="1:3" ht="14.4" x14ac:dyDescent="0.3">
      <c r="A478" s="57" t="s">
        <v>989</v>
      </c>
      <c r="B478" s="58" t="s">
        <v>1000</v>
      </c>
      <c r="C478" s="59" t="s">
        <v>1001</v>
      </c>
    </row>
    <row r="479" spans="1:3" ht="14.4" x14ac:dyDescent="0.3">
      <c r="A479" s="60" t="s">
        <v>989</v>
      </c>
      <c r="B479" s="61" t="s">
        <v>1002</v>
      </c>
      <c r="C479" s="62" t="s">
        <v>1003</v>
      </c>
    </row>
    <row r="480" spans="1:3" ht="14.4" x14ac:dyDescent="0.3">
      <c r="A480" s="57" t="s">
        <v>989</v>
      </c>
      <c r="B480" s="58" t="s">
        <v>1004</v>
      </c>
      <c r="C480" s="59" t="s">
        <v>1005</v>
      </c>
    </row>
    <row r="481" spans="1:3" ht="14.4" x14ac:dyDescent="0.3">
      <c r="A481" s="60" t="s">
        <v>989</v>
      </c>
      <c r="B481" s="61" t="s">
        <v>1006</v>
      </c>
      <c r="C481" s="62" t="s">
        <v>1007</v>
      </c>
    </row>
    <row r="482" spans="1:3" ht="14.4" x14ac:dyDescent="0.3">
      <c r="A482" s="57" t="s">
        <v>989</v>
      </c>
      <c r="B482" s="58" t="s">
        <v>1008</v>
      </c>
      <c r="C482" s="59" t="s">
        <v>1009</v>
      </c>
    </row>
    <row r="483" spans="1:3" ht="14.4" x14ac:dyDescent="0.3">
      <c r="A483" s="60" t="s">
        <v>989</v>
      </c>
      <c r="B483" s="61" t="s">
        <v>1010</v>
      </c>
      <c r="C483" s="62" t="s">
        <v>1011</v>
      </c>
    </row>
    <row r="484" spans="1:3" ht="14.4" x14ac:dyDescent="0.3">
      <c r="A484" s="57" t="s">
        <v>989</v>
      </c>
      <c r="B484" s="58" t="s">
        <v>1012</v>
      </c>
      <c r="C484" s="59" t="s">
        <v>1013</v>
      </c>
    </row>
    <row r="485" spans="1:3" ht="14.4" x14ac:dyDescent="0.3">
      <c r="A485" s="60" t="s">
        <v>989</v>
      </c>
      <c r="B485" s="61" t="s">
        <v>1014</v>
      </c>
      <c r="C485" s="62" t="s">
        <v>1015</v>
      </c>
    </row>
    <row r="486" spans="1:3" ht="14.4" x14ac:dyDescent="0.3">
      <c r="A486" s="57" t="s">
        <v>989</v>
      </c>
      <c r="B486" s="58" t="s">
        <v>1016</v>
      </c>
      <c r="C486" s="59" t="s">
        <v>1017</v>
      </c>
    </row>
    <row r="487" spans="1:3" ht="14.4" x14ac:dyDescent="0.3">
      <c r="A487" s="60" t="s">
        <v>989</v>
      </c>
      <c r="B487" s="61" t="s">
        <v>1018</v>
      </c>
      <c r="C487" s="62" t="s">
        <v>1019</v>
      </c>
    </row>
    <row r="488" spans="1:3" ht="14.4" x14ac:dyDescent="0.3">
      <c r="A488" s="57" t="s">
        <v>989</v>
      </c>
      <c r="B488" s="58" t="s">
        <v>1020</v>
      </c>
      <c r="C488" s="59" t="s">
        <v>1021</v>
      </c>
    </row>
    <row r="489" spans="1:3" ht="14.4" x14ac:dyDescent="0.3">
      <c r="A489" s="60" t="s">
        <v>989</v>
      </c>
      <c r="B489" s="61" t="s">
        <v>1022</v>
      </c>
      <c r="C489" s="62" t="s">
        <v>1023</v>
      </c>
    </row>
    <row r="490" spans="1:3" ht="14.4" x14ac:dyDescent="0.3">
      <c r="A490" s="57" t="s">
        <v>1024</v>
      </c>
      <c r="B490" s="58" t="s">
        <v>1025</v>
      </c>
      <c r="C490" s="59" t="s">
        <v>1026</v>
      </c>
    </row>
    <row r="491" spans="1:3" ht="14.4" x14ac:dyDescent="0.3">
      <c r="A491" s="60" t="s">
        <v>1024</v>
      </c>
      <c r="B491" s="61" t="s">
        <v>1027</v>
      </c>
      <c r="C491" s="62" t="s">
        <v>1028</v>
      </c>
    </row>
    <row r="492" spans="1:3" ht="14.4" x14ac:dyDescent="0.3">
      <c r="A492" s="57" t="s">
        <v>1024</v>
      </c>
      <c r="B492" s="58" t="s">
        <v>1029</v>
      </c>
      <c r="C492" s="59" t="s">
        <v>1030</v>
      </c>
    </row>
    <row r="493" spans="1:3" ht="14.4" x14ac:dyDescent="0.3">
      <c r="A493" s="60" t="s">
        <v>1024</v>
      </c>
      <c r="B493" s="61" t="s">
        <v>1031</v>
      </c>
      <c r="C493" s="62" t="s">
        <v>1032</v>
      </c>
    </row>
    <row r="494" spans="1:3" ht="14.4" x14ac:dyDescent="0.3">
      <c r="A494" s="57" t="s">
        <v>1024</v>
      </c>
      <c r="B494" s="58" t="s">
        <v>1033</v>
      </c>
      <c r="C494" s="59" t="s">
        <v>1034</v>
      </c>
    </row>
    <row r="495" spans="1:3" ht="14.4" x14ac:dyDescent="0.3">
      <c r="A495" s="60" t="s">
        <v>1024</v>
      </c>
      <c r="B495" s="61" t="s">
        <v>1035</v>
      </c>
      <c r="C495" s="62" t="s">
        <v>1036</v>
      </c>
    </row>
    <row r="496" spans="1:3" ht="14.4" x14ac:dyDescent="0.3">
      <c r="A496" s="57" t="s">
        <v>1024</v>
      </c>
      <c r="B496" s="58" t="s">
        <v>1037</v>
      </c>
      <c r="C496" s="59" t="s">
        <v>1038</v>
      </c>
    </row>
    <row r="497" spans="1:3" ht="14.4" x14ac:dyDescent="0.3">
      <c r="A497" s="60" t="s">
        <v>1024</v>
      </c>
      <c r="B497" s="61" t="s">
        <v>1039</v>
      </c>
      <c r="C497" s="62" t="s">
        <v>1040</v>
      </c>
    </row>
    <row r="498" spans="1:3" ht="14.4" x14ac:dyDescent="0.3">
      <c r="A498" s="57" t="s">
        <v>1024</v>
      </c>
      <c r="B498" s="58" t="s">
        <v>1041</v>
      </c>
      <c r="C498" s="59" t="s">
        <v>1042</v>
      </c>
    </row>
    <row r="499" spans="1:3" ht="14.4" x14ac:dyDescent="0.3">
      <c r="A499" s="60" t="s">
        <v>1024</v>
      </c>
      <c r="B499" s="61" t="s">
        <v>1043</v>
      </c>
      <c r="C499" s="62" t="s">
        <v>1044</v>
      </c>
    </row>
    <row r="500" spans="1:3" ht="14.4" x14ac:dyDescent="0.3">
      <c r="A500" s="57" t="s">
        <v>1024</v>
      </c>
      <c r="B500" s="58" t="s">
        <v>1045</v>
      </c>
      <c r="C500" s="59" t="s">
        <v>1046</v>
      </c>
    </row>
    <row r="501" spans="1:3" ht="14.4" x14ac:dyDescent="0.3">
      <c r="A501" s="60" t="s">
        <v>1024</v>
      </c>
      <c r="B501" s="61" t="s">
        <v>1047</v>
      </c>
      <c r="C501" s="62" t="s">
        <v>1048</v>
      </c>
    </row>
    <row r="502" spans="1:3" ht="14.4" x14ac:dyDescent="0.3">
      <c r="A502" s="57" t="s">
        <v>1024</v>
      </c>
      <c r="B502" s="58" t="s">
        <v>1049</v>
      </c>
      <c r="C502" s="59" t="s">
        <v>1050</v>
      </c>
    </row>
    <row r="503" spans="1:3" ht="14.4" x14ac:dyDescent="0.3">
      <c r="A503" s="60" t="s">
        <v>1051</v>
      </c>
      <c r="B503" s="61" t="s">
        <v>1052</v>
      </c>
      <c r="C503" s="62" t="s">
        <v>1053</v>
      </c>
    </row>
    <row r="504" spans="1:3" ht="14.4" x14ac:dyDescent="0.3">
      <c r="A504" s="57" t="s">
        <v>1051</v>
      </c>
      <c r="B504" s="58" t="s">
        <v>1054</v>
      </c>
      <c r="C504" s="59" t="s">
        <v>1055</v>
      </c>
    </row>
    <row r="505" spans="1:3" ht="14.4" x14ac:dyDescent="0.3">
      <c r="A505" s="60" t="s">
        <v>1051</v>
      </c>
      <c r="B505" s="61" t="s">
        <v>1056</v>
      </c>
      <c r="C505" s="62" t="s">
        <v>1057</v>
      </c>
    </row>
    <row r="506" spans="1:3" ht="14.4" x14ac:dyDescent="0.3">
      <c r="A506" s="57" t="s">
        <v>1051</v>
      </c>
      <c r="B506" s="58" t="s">
        <v>1058</v>
      </c>
      <c r="C506" s="59" t="s">
        <v>1059</v>
      </c>
    </row>
    <row r="507" spans="1:3" ht="14.4" x14ac:dyDescent="0.3">
      <c r="A507" s="60" t="s">
        <v>1051</v>
      </c>
      <c r="B507" s="61" t="s">
        <v>1060</v>
      </c>
      <c r="C507" s="62" t="s">
        <v>1061</v>
      </c>
    </row>
    <row r="508" spans="1:3" ht="14.4" x14ac:dyDescent="0.3">
      <c r="A508" s="57" t="s">
        <v>1051</v>
      </c>
      <c r="B508" s="58" t="s">
        <v>1062</v>
      </c>
      <c r="C508" s="59" t="s">
        <v>1063</v>
      </c>
    </row>
    <row r="509" spans="1:3" ht="14.4" x14ac:dyDescent="0.3">
      <c r="A509" s="60" t="s">
        <v>1051</v>
      </c>
      <c r="B509" s="61" t="s">
        <v>1064</v>
      </c>
      <c r="C509" s="62" t="s">
        <v>1065</v>
      </c>
    </row>
    <row r="510" spans="1:3" ht="14.4" x14ac:dyDescent="0.3">
      <c r="A510" s="57" t="s">
        <v>1051</v>
      </c>
      <c r="B510" s="58" t="s">
        <v>1066</v>
      </c>
      <c r="C510" s="59" t="s">
        <v>1067</v>
      </c>
    </row>
    <row r="511" spans="1:3" ht="14.4" x14ac:dyDescent="0.3">
      <c r="A511" s="60" t="s">
        <v>1051</v>
      </c>
      <c r="B511" s="61" t="s">
        <v>1068</v>
      </c>
      <c r="C511" s="62" t="s">
        <v>1069</v>
      </c>
    </row>
    <row r="512" spans="1:3" ht="14.4" x14ac:dyDescent="0.3">
      <c r="A512" s="57" t="s">
        <v>1051</v>
      </c>
      <c r="B512" s="58" t="s">
        <v>1070</v>
      </c>
      <c r="C512" s="59" t="s">
        <v>1071</v>
      </c>
    </row>
    <row r="513" spans="1:3" ht="14.4" x14ac:dyDescent="0.3">
      <c r="A513" s="60" t="s">
        <v>1051</v>
      </c>
      <c r="B513" s="61" t="s">
        <v>1072</v>
      </c>
      <c r="C513" s="62" t="s">
        <v>1073</v>
      </c>
    </row>
    <row r="514" spans="1:3" ht="14.4" x14ac:dyDescent="0.3">
      <c r="A514" s="57" t="s">
        <v>1051</v>
      </c>
      <c r="B514" s="58" t="s">
        <v>1074</v>
      </c>
      <c r="C514" s="59" t="s">
        <v>1075</v>
      </c>
    </row>
    <row r="515" spans="1:3" ht="14.4" x14ac:dyDescent="0.3">
      <c r="A515" s="60" t="s">
        <v>1051</v>
      </c>
      <c r="B515" s="61" t="s">
        <v>1076</v>
      </c>
      <c r="C515" s="62" t="s">
        <v>1077</v>
      </c>
    </row>
    <row r="516" spans="1:3" ht="14.4" x14ac:dyDescent="0.3">
      <c r="A516" s="57" t="s">
        <v>1051</v>
      </c>
      <c r="B516" s="58" t="s">
        <v>1078</v>
      </c>
      <c r="C516" s="59" t="s">
        <v>1079</v>
      </c>
    </row>
    <row r="517" spans="1:3" ht="14.4" x14ac:dyDescent="0.3">
      <c r="A517" s="60" t="s">
        <v>1051</v>
      </c>
      <c r="B517" s="61" t="s">
        <v>1080</v>
      </c>
      <c r="C517" s="62" t="s">
        <v>1081</v>
      </c>
    </row>
    <row r="518" spans="1:3" ht="14.4" x14ac:dyDescent="0.3">
      <c r="A518" s="57" t="s">
        <v>1051</v>
      </c>
      <c r="B518" s="58" t="s">
        <v>1082</v>
      </c>
      <c r="C518" s="59" t="s">
        <v>1083</v>
      </c>
    </row>
    <row r="519" spans="1:3" ht="14.4" x14ac:dyDescent="0.3">
      <c r="A519" s="60" t="s">
        <v>1051</v>
      </c>
      <c r="B519" s="61" t="s">
        <v>1084</v>
      </c>
      <c r="C519" s="62" t="s">
        <v>1085</v>
      </c>
    </row>
    <row r="520" spans="1:3" ht="14.4" x14ac:dyDescent="0.3">
      <c r="A520" s="57" t="s">
        <v>1051</v>
      </c>
      <c r="B520" s="58" t="s">
        <v>1086</v>
      </c>
      <c r="C520" s="59" t="s">
        <v>1087</v>
      </c>
    </row>
    <row r="521" spans="1:3" ht="14.4" x14ac:dyDescent="0.3">
      <c r="A521" s="60" t="s">
        <v>1051</v>
      </c>
      <c r="B521" s="61" t="s">
        <v>1088</v>
      </c>
      <c r="C521" s="62" t="s">
        <v>1089</v>
      </c>
    </row>
    <row r="522" spans="1:3" ht="14.4" x14ac:dyDescent="0.3">
      <c r="A522" s="57" t="s">
        <v>1051</v>
      </c>
      <c r="B522" s="58" t="s">
        <v>1090</v>
      </c>
      <c r="C522" s="59" t="s">
        <v>1091</v>
      </c>
    </row>
    <row r="523" spans="1:3" ht="14.4" x14ac:dyDescent="0.3">
      <c r="A523" s="60" t="s">
        <v>1051</v>
      </c>
      <c r="B523" s="61" t="s">
        <v>1092</v>
      </c>
      <c r="C523" s="62" t="s">
        <v>1093</v>
      </c>
    </row>
    <row r="524" spans="1:3" ht="14.4" x14ac:dyDescent="0.3">
      <c r="A524" s="57" t="s">
        <v>1051</v>
      </c>
      <c r="B524" s="58" t="s">
        <v>1094</v>
      </c>
      <c r="C524" s="59" t="s">
        <v>1095</v>
      </c>
    </row>
    <row r="525" spans="1:3" ht="14.4" x14ac:dyDescent="0.3">
      <c r="A525" s="60" t="s">
        <v>1051</v>
      </c>
      <c r="B525" s="61" t="s">
        <v>1096</v>
      </c>
      <c r="C525" s="62" t="s">
        <v>1097</v>
      </c>
    </row>
    <row r="526" spans="1:3" ht="14.4" x14ac:dyDescent="0.3">
      <c r="A526" s="57" t="s">
        <v>1051</v>
      </c>
      <c r="B526" s="58" t="s">
        <v>1098</v>
      </c>
      <c r="C526" s="59" t="s">
        <v>1099</v>
      </c>
    </row>
    <row r="527" spans="1:3" ht="14.4" x14ac:dyDescent="0.3">
      <c r="A527" s="60" t="s">
        <v>1051</v>
      </c>
      <c r="B527" s="61" t="s">
        <v>1100</v>
      </c>
      <c r="C527" s="62" t="s">
        <v>1101</v>
      </c>
    </row>
    <row r="528" spans="1:3" ht="14.4" x14ac:dyDescent="0.3">
      <c r="A528" s="57" t="s">
        <v>1051</v>
      </c>
      <c r="B528" s="58" t="s">
        <v>1102</v>
      </c>
      <c r="C528" s="59" t="s">
        <v>1103</v>
      </c>
    </row>
    <row r="529" spans="1:3" ht="14.4" x14ac:dyDescent="0.3">
      <c r="A529" s="60" t="s">
        <v>1051</v>
      </c>
      <c r="B529" s="61" t="s">
        <v>1104</v>
      </c>
      <c r="C529" s="62" t="s">
        <v>1105</v>
      </c>
    </row>
    <row r="530" spans="1:3" ht="14.4" x14ac:dyDescent="0.3">
      <c r="A530" s="57" t="s">
        <v>1051</v>
      </c>
      <c r="B530" s="58" t="s">
        <v>1106</v>
      </c>
      <c r="C530" s="59" t="s">
        <v>1107</v>
      </c>
    </row>
    <row r="531" spans="1:3" ht="14.4" x14ac:dyDescent="0.3">
      <c r="A531" s="60" t="s">
        <v>1051</v>
      </c>
      <c r="B531" s="61" t="s">
        <v>1108</v>
      </c>
      <c r="C531" s="62" t="s">
        <v>1109</v>
      </c>
    </row>
    <row r="532" spans="1:3" ht="14.4" x14ac:dyDescent="0.3">
      <c r="A532" s="57" t="s">
        <v>1051</v>
      </c>
      <c r="B532" s="58" t="s">
        <v>1110</v>
      </c>
      <c r="C532" s="59" t="s">
        <v>1111</v>
      </c>
    </row>
    <row r="533" spans="1:3" ht="14.4" x14ac:dyDescent="0.3">
      <c r="A533" s="60" t="s">
        <v>1051</v>
      </c>
      <c r="B533" s="61" t="s">
        <v>1112</v>
      </c>
      <c r="C533" s="62" t="s">
        <v>1113</v>
      </c>
    </row>
    <row r="534" spans="1:3" ht="14.4" x14ac:dyDescent="0.3">
      <c r="A534" s="57" t="s">
        <v>1051</v>
      </c>
      <c r="B534" s="58" t="s">
        <v>1114</v>
      </c>
      <c r="C534" s="59" t="s">
        <v>1115</v>
      </c>
    </row>
    <row r="535" spans="1:3" ht="14.4" x14ac:dyDescent="0.3">
      <c r="A535" s="60" t="s">
        <v>1051</v>
      </c>
      <c r="B535" s="61" t="s">
        <v>1116</v>
      </c>
      <c r="C535" s="62" t="s">
        <v>1117</v>
      </c>
    </row>
    <row r="536" spans="1:3" ht="14.4" x14ac:dyDescent="0.3">
      <c r="A536" s="57" t="s">
        <v>1051</v>
      </c>
      <c r="B536" s="58" t="s">
        <v>1118</v>
      </c>
      <c r="C536" s="59" t="s">
        <v>1119</v>
      </c>
    </row>
    <row r="537" spans="1:3" ht="14.4" x14ac:dyDescent="0.3">
      <c r="A537" s="60" t="s">
        <v>1051</v>
      </c>
      <c r="B537" s="61" t="s">
        <v>1120</v>
      </c>
      <c r="C537" s="62" t="s">
        <v>1121</v>
      </c>
    </row>
    <row r="538" spans="1:3" ht="14.4" x14ac:dyDescent="0.3">
      <c r="A538" s="57" t="s">
        <v>1051</v>
      </c>
      <c r="B538" s="58" t="s">
        <v>1122</v>
      </c>
      <c r="C538" s="59" t="s">
        <v>1123</v>
      </c>
    </row>
    <row r="539" spans="1:3" ht="14.4" x14ac:dyDescent="0.3">
      <c r="A539" s="60" t="s">
        <v>1051</v>
      </c>
      <c r="B539" s="61" t="s">
        <v>1124</v>
      </c>
      <c r="C539" s="62" t="s">
        <v>1125</v>
      </c>
    </row>
    <row r="540" spans="1:3" ht="14.4" x14ac:dyDescent="0.3">
      <c r="A540" s="57" t="s">
        <v>1051</v>
      </c>
      <c r="B540" s="58" t="s">
        <v>1126</v>
      </c>
      <c r="C540" s="59" t="s">
        <v>1127</v>
      </c>
    </row>
    <row r="541" spans="1:3" ht="14.4" x14ac:dyDescent="0.3">
      <c r="A541" s="60" t="s">
        <v>1051</v>
      </c>
      <c r="B541" s="61" t="s">
        <v>1128</v>
      </c>
      <c r="C541" s="62" t="s">
        <v>1129</v>
      </c>
    </row>
    <row r="542" spans="1:3" ht="14.4" x14ac:dyDescent="0.3">
      <c r="A542" s="57" t="s">
        <v>1051</v>
      </c>
      <c r="B542" s="58" t="s">
        <v>1130</v>
      </c>
      <c r="C542" s="59" t="s">
        <v>1131</v>
      </c>
    </row>
    <row r="543" spans="1:3" ht="14.4" x14ac:dyDescent="0.3">
      <c r="A543" s="60" t="s">
        <v>1051</v>
      </c>
      <c r="B543" s="61" t="s">
        <v>1132</v>
      </c>
      <c r="C543" s="62" t="s">
        <v>1133</v>
      </c>
    </row>
    <row r="544" spans="1:3" ht="14.4" x14ac:dyDescent="0.3">
      <c r="A544" s="57" t="s">
        <v>1051</v>
      </c>
      <c r="B544" s="58" t="s">
        <v>1134</v>
      </c>
      <c r="C544" s="59" t="s">
        <v>1135</v>
      </c>
    </row>
    <row r="545" spans="1:3" ht="14.4" x14ac:dyDescent="0.3">
      <c r="A545" s="60" t="s">
        <v>1051</v>
      </c>
      <c r="B545" s="61" t="s">
        <v>1136</v>
      </c>
      <c r="C545" s="62" t="s">
        <v>1137</v>
      </c>
    </row>
    <row r="546" spans="1:3" ht="14.4" x14ac:dyDescent="0.3">
      <c r="A546" s="57" t="s">
        <v>1051</v>
      </c>
      <c r="B546" s="58" t="s">
        <v>1138</v>
      </c>
      <c r="C546" s="59" t="s">
        <v>1139</v>
      </c>
    </row>
    <row r="547" spans="1:3" ht="14.4" x14ac:dyDescent="0.3">
      <c r="A547" s="60" t="s">
        <v>1051</v>
      </c>
      <c r="B547" s="61" t="s">
        <v>1140</v>
      </c>
      <c r="C547" s="62" t="s">
        <v>1141</v>
      </c>
    </row>
    <row r="548" spans="1:3" ht="14.4" x14ac:dyDescent="0.3">
      <c r="A548" s="57" t="s">
        <v>1051</v>
      </c>
      <c r="B548" s="58" t="s">
        <v>1142</v>
      </c>
      <c r="C548" s="59" t="s">
        <v>1143</v>
      </c>
    </row>
    <row r="549" spans="1:3" ht="14.4" x14ac:dyDescent="0.3">
      <c r="A549" s="60" t="s">
        <v>1051</v>
      </c>
      <c r="B549" s="61" t="s">
        <v>1144</v>
      </c>
      <c r="C549" s="62" t="s">
        <v>1145</v>
      </c>
    </row>
    <row r="550" spans="1:3" ht="14.4" x14ac:dyDescent="0.3">
      <c r="A550" s="57" t="s">
        <v>1051</v>
      </c>
      <c r="B550" s="58" t="s">
        <v>1146</v>
      </c>
      <c r="C550" s="59" t="s">
        <v>1147</v>
      </c>
    </row>
    <row r="551" spans="1:3" ht="14.4" x14ac:dyDescent="0.3">
      <c r="A551" s="60" t="s">
        <v>1051</v>
      </c>
      <c r="B551" s="61" t="s">
        <v>1148</v>
      </c>
      <c r="C551" s="62" t="s">
        <v>1149</v>
      </c>
    </row>
    <row r="552" spans="1:3" ht="14.4" x14ac:dyDescent="0.3">
      <c r="A552" s="57" t="s">
        <v>1051</v>
      </c>
      <c r="B552" s="58" t="s">
        <v>1150</v>
      </c>
      <c r="C552" s="59" t="s">
        <v>1151</v>
      </c>
    </row>
    <row r="553" spans="1:3" ht="14.4" x14ac:dyDescent="0.3">
      <c r="A553" s="60" t="s">
        <v>1051</v>
      </c>
      <c r="B553" s="61" t="s">
        <v>1152</v>
      </c>
      <c r="C553" s="62" t="s">
        <v>1153</v>
      </c>
    </row>
    <row r="554" spans="1:3" ht="14.4" x14ac:dyDescent="0.3">
      <c r="A554" s="57" t="s">
        <v>1051</v>
      </c>
      <c r="B554" s="58" t="s">
        <v>1154</v>
      </c>
      <c r="C554" s="59" t="s">
        <v>1155</v>
      </c>
    </row>
    <row r="555" spans="1:3" ht="14.4" x14ac:dyDescent="0.3">
      <c r="A555" s="60" t="s">
        <v>1051</v>
      </c>
      <c r="B555" s="61" t="s">
        <v>1156</v>
      </c>
      <c r="C555" s="62" t="s">
        <v>1157</v>
      </c>
    </row>
    <row r="556" spans="1:3" ht="14.4" x14ac:dyDescent="0.3">
      <c r="A556" s="57" t="s">
        <v>1051</v>
      </c>
      <c r="B556" s="58" t="s">
        <v>1158</v>
      </c>
      <c r="C556" s="59" t="s">
        <v>1159</v>
      </c>
    </row>
    <row r="557" spans="1:3" ht="14.4" x14ac:dyDescent="0.3">
      <c r="A557" s="60" t="s">
        <v>1051</v>
      </c>
      <c r="B557" s="61" t="s">
        <v>1160</v>
      </c>
      <c r="C557" s="62" t="s">
        <v>1161</v>
      </c>
    </row>
    <row r="558" spans="1:3" ht="14.4" x14ac:dyDescent="0.3">
      <c r="A558" s="57" t="s">
        <v>1051</v>
      </c>
      <c r="B558" s="58" t="s">
        <v>1162</v>
      </c>
      <c r="C558" s="59" t="s">
        <v>1163</v>
      </c>
    </row>
    <row r="559" spans="1:3" ht="14.4" x14ac:dyDescent="0.3">
      <c r="A559" s="60" t="s">
        <v>1051</v>
      </c>
      <c r="B559" s="61" t="s">
        <v>1164</v>
      </c>
      <c r="C559" s="62" t="s">
        <v>1165</v>
      </c>
    </row>
    <row r="560" spans="1:3" ht="14.4" x14ac:dyDescent="0.3">
      <c r="A560" s="57" t="s">
        <v>1051</v>
      </c>
      <c r="B560" s="58" t="s">
        <v>1166</v>
      </c>
      <c r="C560" s="59" t="s">
        <v>1167</v>
      </c>
    </row>
    <row r="561" spans="1:3" ht="14.4" x14ac:dyDescent="0.3">
      <c r="A561" s="60" t="s">
        <v>1051</v>
      </c>
      <c r="B561" s="61" t="s">
        <v>1168</v>
      </c>
      <c r="C561" s="62" t="s">
        <v>1169</v>
      </c>
    </row>
    <row r="562" spans="1:3" ht="14.4" x14ac:dyDescent="0.3">
      <c r="A562" s="57" t="s">
        <v>1051</v>
      </c>
      <c r="B562" s="58" t="s">
        <v>1170</v>
      </c>
      <c r="C562" s="59" t="s">
        <v>1171</v>
      </c>
    </row>
    <row r="563" spans="1:3" ht="14.4" x14ac:dyDescent="0.3">
      <c r="A563" s="60" t="s">
        <v>1051</v>
      </c>
      <c r="B563" s="61" t="s">
        <v>1172</v>
      </c>
      <c r="C563" s="62" t="s">
        <v>1173</v>
      </c>
    </row>
    <row r="564" spans="1:3" ht="14.4" x14ac:dyDescent="0.3">
      <c r="A564" s="57" t="s">
        <v>1051</v>
      </c>
      <c r="B564" s="58" t="s">
        <v>1174</v>
      </c>
      <c r="C564" s="59" t="s">
        <v>1175</v>
      </c>
    </row>
    <row r="565" spans="1:3" ht="14.4" x14ac:dyDescent="0.3">
      <c r="A565" s="60" t="s">
        <v>1051</v>
      </c>
      <c r="B565" s="61" t="s">
        <v>1176</v>
      </c>
      <c r="C565" s="62" t="s">
        <v>1177</v>
      </c>
    </row>
    <row r="566" spans="1:3" ht="14.4" x14ac:dyDescent="0.3">
      <c r="A566" s="57" t="s">
        <v>1051</v>
      </c>
      <c r="B566" s="58" t="s">
        <v>1178</v>
      </c>
      <c r="C566" s="59" t="s">
        <v>1179</v>
      </c>
    </row>
    <row r="567" spans="1:3" ht="14.4" x14ac:dyDescent="0.3">
      <c r="A567" s="60" t="s">
        <v>1051</v>
      </c>
      <c r="B567" s="61" t="s">
        <v>1180</v>
      </c>
      <c r="C567" s="62" t="s">
        <v>1181</v>
      </c>
    </row>
    <row r="568" spans="1:3" ht="14.4" x14ac:dyDescent="0.3">
      <c r="A568" s="57" t="s">
        <v>1182</v>
      </c>
      <c r="B568" s="58" t="s">
        <v>1183</v>
      </c>
      <c r="C568" s="59" t="s">
        <v>1184</v>
      </c>
    </row>
    <row r="569" spans="1:3" ht="14.4" x14ac:dyDescent="0.3">
      <c r="A569" s="60" t="s">
        <v>1182</v>
      </c>
      <c r="B569" s="61" t="s">
        <v>1185</v>
      </c>
      <c r="C569" s="62" t="s">
        <v>1186</v>
      </c>
    </row>
    <row r="570" spans="1:3" ht="14.4" x14ac:dyDescent="0.3">
      <c r="A570" s="57" t="s">
        <v>1182</v>
      </c>
      <c r="B570" s="58" t="s">
        <v>1187</v>
      </c>
      <c r="C570" s="59" t="s">
        <v>1188</v>
      </c>
    </row>
    <row r="571" spans="1:3" ht="14.4" x14ac:dyDescent="0.3">
      <c r="A571" s="60" t="s">
        <v>1182</v>
      </c>
      <c r="B571" s="61" t="s">
        <v>1189</v>
      </c>
      <c r="C571" s="62" t="s">
        <v>1190</v>
      </c>
    </row>
    <row r="572" spans="1:3" ht="14.4" x14ac:dyDescent="0.3">
      <c r="A572" s="57" t="s">
        <v>1182</v>
      </c>
      <c r="B572" s="58" t="s">
        <v>1191</v>
      </c>
      <c r="C572" s="59" t="s">
        <v>1192</v>
      </c>
    </row>
    <row r="573" spans="1:3" ht="14.4" x14ac:dyDescent="0.3">
      <c r="A573" s="60" t="s">
        <v>1182</v>
      </c>
      <c r="B573" s="61" t="s">
        <v>1193</v>
      </c>
      <c r="C573" s="62" t="s">
        <v>1194</v>
      </c>
    </row>
    <row r="574" spans="1:3" ht="14.4" x14ac:dyDescent="0.3">
      <c r="A574" s="57" t="s">
        <v>1182</v>
      </c>
      <c r="B574" s="58" t="s">
        <v>1195</v>
      </c>
      <c r="C574" s="59" t="s">
        <v>1196</v>
      </c>
    </row>
    <row r="575" spans="1:3" ht="14.4" x14ac:dyDescent="0.3">
      <c r="A575" s="60" t="s">
        <v>1182</v>
      </c>
      <c r="B575" s="61" t="s">
        <v>1197</v>
      </c>
      <c r="C575" s="62" t="s">
        <v>1198</v>
      </c>
    </row>
    <row r="576" spans="1:3" ht="14.4" x14ac:dyDescent="0.3">
      <c r="A576" s="57" t="s">
        <v>1199</v>
      </c>
      <c r="B576" s="58" t="s">
        <v>1200</v>
      </c>
      <c r="C576" s="59" t="s">
        <v>1201</v>
      </c>
    </row>
    <row r="577" spans="1:3" ht="14.4" x14ac:dyDescent="0.3">
      <c r="A577" s="60" t="s">
        <v>1199</v>
      </c>
      <c r="B577" s="61" t="s">
        <v>1202</v>
      </c>
      <c r="C577" s="62" t="s">
        <v>1203</v>
      </c>
    </row>
    <row r="578" spans="1:3" ht="14.4" x14ac:dyDescent="0.3">
      <c r="A578" s="57" t="s">
        <v>1199</v>
      </c>
      <c r="B578" s="58" t="s">
        <v>1204</v>
      </c>
      <c r="C578" s="59" t="s">
        <v>1205</v>
      </c>
    </row>
    <row r="579" spans="1:3" ht="14.4" x14ac:dyDescent="0.3">
      <c r="A579" s="60" t="s">
        <v>1199</v>
      </c>
      <c r="B579" s="61" t="s">
        <v>1206</v>
      </c>
      <c r="C579" s="62" t="s">
        <v>1207</v>
      </c>
    </row>
    <row r="580" spans="1:3" ht="14.4" x14ac:dyDescent="0.3">
      <c r="A580" s="57" t="s">
        <v>1199</v>
      </c>
      <c r="B580" s="58" t="s">
        <v>1208</v>
      </c>
      <c r="C580" s="59" t="s">
        <v>1209</v>
      </c>
    </row>
    <row r="581" spans="1:3" ht="14.4" x14ac:dyDescent="0.3">
      <c r="A581" s="60" t="s">
        <v>1199</v>
      </c>
      <c r="B581" s="61" t="s">
        <v>1210</v>
      </c>
      <c r="C581" s="62" t="s">
        <v>1211</v>
      </c>
    </row>
    <row r="582" spans="1:3" ht="14.4" x14ac:dyDescent="0.3">
      <c r="A582" s="57" t="s">
        <v>1212</v>
      </c>
      <c r="B582" s="58" t="s">
        <v>1213</v>
      </c>
      <c r="C582" s="59" t="s">
        <v>1214</v>
      </c>
    </row>
    <row r="583" spans="1:3" ht="14.4" x14ac:dyDescent="0.3">
      <c r="A583" s="60" t="s">
        <v>1212</v>
      </c>
      <c r="B583" s="61" t="s">
        <v>1215</v>
      </c>
      <c r="C583" s="62" t="s">
        <v>1216</v>
      </c>
    </row>
    <row r="584" spans="1:3" ht="14.4" x14ac:dyDescent="0.3">
      <c r="A584" s="57" t="s">
        <v>1212</v>
      </c>
      <c r="B584" s="58" t="s">
        <v>1217</v>
      </c>
      <c r="C584" s="59" t="s">
        <v>1218</v>
      </c>
    </row>
    <row r="585" spans="1:3" ht="14.4" x14ac:dyDescent="0.3">
      <c r="A585" s="60" t="s">
        <v>1212</v>
      </c>
      <c r="B585" s="61" t="s">
        <v>1219</v>
      </c>
      <c r="C585" s="62" t="s">
        <v>1220</v>
      </c>
    </row>
    <row r="586" spans="1:3" ht="14.4" x14ac:dyDescent="0.3">
      <c r="A586" s="57" t="s">
        <v>1212</v>
      </c>
      <c r="B586" s="58" t="s">
        <v>1221</v>
      </c>
      <c r="C586" s="59" t="s">
        <v>1222</v>
      </c>
    </row>
    <row r="587" spans="1:3" ht="14.4" x14ac:dyDescent="0.3">
      <c r="A587" s="60" t="s">
        <v>1212</v>
      </c>
      <c r="B587" s="61" t="s">
        <v>1223</v>
      </c>
      <c r="C587" s="62" t="s">
        <v>1224</v>
      </c>
    </row>
    <row r="588" spans="1:3" ht="14.4" x14ac:dyDescent="0.3">
      <c r="A588" s="57" t="s">
        <v>1225</v>
      </c>
      <c r="B588" s="58" t="s">
        <v>1226</v>
      </c>
      <c r="C588" s="59" t="s">
        <v>1227</v>
      </c>
    </row>
    <row r="589" spans="1:3" ht="14.4" x14ac:dyDescent="0.3">
      <c r="A589" s="60" t="s">
        <v>1225</v>
      </c>
      <c r="B589" s="61" t="s">
        <v>1228</v>
      </c>
      <c r="C589" s="62" t="s">
        <v>1229</v>
      </c>
    </row>
    <row r="590" spans="1:3" ht="14.4" x14ac:dyDescent="0.3">
      <c r="A590" s="57" t="s">
        <v>1225</v>
      </c>
      <c r="B590" s="58" t="s">
        <v>1230</v>
      </c>
      <c r="C590" s="59" t="s">
        <v>1231</v>
      </c>
    </row>
    <row r="591" spans="1:3" ht="14.4" x14ac:dyDescent="0.3">
      <c r="A591" s="60" t="s">
        <v>1225</v>
      </c>
      <c r="B591" s="61" t="s">
        <v>1232</v>
      </c>
      <c r="C591" s="62" t="s">
        <v>1233</v>
      </c>
    </row>
    <row r="592" spans="1:3" ht="14.4" x14ac:dyDescent="0.3">
      <c r="A592" s="57" t="s">
        <v>1225</v>
      </c>
      <c r="B592" s="58" t="s">
        <v>1234</v>
      </c>
      <c r="C592" s="59" t="s">
        <v>1235</v>
      </c>
    </row>
    <row r="593" spans="1:3" ht="14.4" x14ac:dyDescent="0.3">
      <c r="A593" s="60" t="s">
        <v>1225</v>
      </c>
      <c r="B593" s="61" t="s">
        <v>1236</v>
      </c>
      <c r="C593" s="62" t="s">
        <v>1237</v>
      </c>
    </row>
    <row r="594" spans="1:3" ht="14.4" x14ac:dyDescent="0.3">
      <c r="A594" s="57" t="s">
        <v>1225</v>
      </c>
      <c r="B594" s="58" t="s">
        <v>1238</v>
      </c>
      <c r="C594" s="59" t="s">
        <v>1239</v>
      </c>
    </row>
    <row r="595" spans="1:3" ht="14.4" x14ac:dyDescent="0.3">
      <c r="A595" s="60" t="s">
        <v>1225</v>
      </c>
      <c r="B595" s="61" t="s">
        <v>1240</v>
      </c>
      <c r="C595" s="62" t="s">
        <v>1241</v>
      </c>
    </row>
    <row r="596" spans="1:3" ht="14.4" x14ac:dyDescent="0.3">
      <c r="A596" s="57" t="s">
        <v>1225</v>
      </c>
      <c r="B596" s="58" t="s">
        <v>1242</v>
      </c>
      <c r="C596" s="59" t="s">
        <v>1243</v>
      </c>
    </row>
    <row r="597" spans="1:3" ht="14.4" x14ac:dyDescent="0.3">
      <c r="A597" s="60" t="s">
        <v>1244</v>
      </c>
      <c r="B597" s="61" t="s">
        <v>1245</v>
      </c>
      <c r="C597" s="62" t="s">
        <v>1246</v>
      </c>
    </row>
    <row r="598" spans="1:3" ht="14.4" x14ac:dyDescent="0.3">
      <c r="A598" s="57" t="s">
        <v>1244</v>
      </c>
      <c r="B598" s="58" t="s">
        <v>1247</v>
      </c>
      <c r="C598" s="59" t="s">
        <v>1248</v>
      </c>
    </row>
    <row r="599" spans="1:3" ht="14.4" x14ac:dyDescent="0.3">
      <c r="A599" s="60" t="s">
        <v>1244</v>
      </c>
      <c r="B599" s="61" t="s">
        <v>1249</v>
      </c>
      <c r="C599" s="62" t="s">
        <v>1250</v>
      </c>
    </row>
    <row r="600" spans="1:3" ht="14.4" x14ac:dyDescent="0.3">
      <c r="A600" s="57" t="s">
        <v>1244</v>
      </c>
      <c r="B600" s="58" t="s">
        <v>1251</v>
      </c>
      <c r="C600" s="59" t="s">
        <v>1252</v>
      </c>
    </row>
    <row r="601" spans="1:3" ht="14.4" x14ac:dyDescent="0.3">
      <c r="A601" s="60" t="s">
        <v>1244</v>
      </c>
      <c r="B601" s="61" t="s">
        <v>1253</v>
      </c>
      <c r="C601" s="62" t="s">
        <v>1254</v>
      </c>
    </row>
    <row r="602" spans="1:3" ht="14.4" x14ac:dyDescent="0.3">
      <c r="A602" s="57" t="s">
        <v>1244</v>
      </c>
      <c r="B602" s="58" t="s">
        <v>1255</v>
      </c>
      <c r="C602" s="59" t="s">
        <v>1256</v>
      </c>
    </row>
    <row r="603" spans="1:3" ht="14.4" x14ac:dyDescent="0.3">
      <c r="A603" s="60" t="s">
        <v>1244</v>
      </c>
      <c r="B603" s="61" t="s">
        <v>1257</v>
      </c>
      <c r="C603" s="62" t="s">
        <v>1258</v>
      </c>
    </row>
    <row r="604" spans="1:3" ht="14.4" x14ac:dyDescent="0.3">
      <c r="A604" s="57" t="s">
        <v>1244</v>
      </c>
      <c r="B604" s="58" t="s">
        <v>1259</v>
      </c>
      <c r="C604" s="59" t="s">
        <v>1260</v>
      </c>
    </row>
    <row r="605" spans="1:3" ht="14.4" x14ac:dyDescent="0.3">
      <c r="A605" s="60" t="s">
        <v>1244</v>
      </c>
      <c r="B605" s="61" t="s">
        <v>1261</v>
      </c>
      <c r="C605" s="62" t="s">
        <v>1262</v>
      </c>
    </row>
    <row r="606" spans="1:3" ht="14.4" x14ac:dyDescent="0.3">
      <c r="A606" s="57" t="s">
        <v>1263</v>
      </c>
      <c r="B606" s="58" t="s">
        <v>1264</v>
      </c>
      <c r="C606" s="59" t="s">
        <v>1265</v>
      </c>
    </row>
    <row r="607" spans="1:3" ht="14.4" x14ac:dyDescent="0.3">
      <c r="A607" s="60" t="s">
        <v>1263</v>
      </c>
      <c r="B607" s="61" t="s">
        <v>1266</v>
      </c>
      <c r="C607" s="62" t="s">
        <v>1267</v>
      </c>
    </row>
    <row r="608" spans="1:3" ht="14.4" x14ac:dyDescent="0.3">
      <c r="A608" s="57" t="s">
        <v>1263</v>
      </c>
      <c r="B608" s="58" t="s">
        <v>1268</v>
      </c>
      <c r="C608" s="59" t="s">
        <v>1269</v>
      </c>
    </row>
    <row r="609" spans="1:3" ht="14.4" x14ac:dyDescent="0.3">
      <c r="A609" s="60" t="s">
        <v>1263</v>
      </c>
      <c r="B609" s="61" t="s">
        <v>1270</v>
      </c>
      <c r="C609" s="62" t="s">
        <v>1271</v>
      </c>
    </row>
    <row r="610" spans="1:3" ht="14.4" x14ac:dyDescent="0.3">
      <c r="A610" s="57" t="s">
        <v>1263</v>
      </c>
      <c r="B610" s="58" t="s">
        <v>1272</v>
      </c>
      <c r="C610" s="59" t="s">
        <v>1273</v>
      </c>
    </row>
    <row r="611" spans="1:3" ht="14.4" x14ac:dyDescent="0.3">
      <c r="A611" s="60" t="s">
        <v>1263</v>
      </c>
      <c r="B611" s="61" t="s">
        <v>1274</v>
      </c>
      <c r="C611" s="62" t="s">
        <v>1275</v>
      </c>
    </row>
    <row r="612" spans="1:3" ht="14.4" x14ac:dyDescent="0.3">
      <c r="A612" s="57" t="s">
        <v>1263</v>
      </c>
      <c r="B612" s="58" t="s">
        <v>1276</v>
      </c>
      <c r="C612" s="59" t="s">
        <v>1277</v>
      </c>
    </row>
    <row r="613" spans="1:3" ht="14.4" x14ac:dyDescent="0.3">
      <c r="A613" s="60" t="s">
        <v>1263</v>
      </c>
      <c r="B613" s="61" t="s">
        <v>1278</v>
      </c>
      <c r="C613" s="62" t="s">
        <v>1279</v>
      </c>
    </row>
    <row r="614" spans="1:3" ht="14.4" x14ac:dyDescent="0.3">
      <c r="A614" s="57" t="s">
        <v>1263</v>
      </c>
      <c r="B614" s="58" t="s">
        <v>1280</v>
      </c>
      <c r="C614" s="59" t="s">
        <v>1281</v>
      </c>
    </row>
    <row r="615" spans="1:3" ht="14.4" x14ac:dyDescent="0.3">
      <c r="A615" s="60" t="s">
        <v>1263</v>
      </c>
      <c r="B615" s="61" t="s">
        <v>1282</v>
      </c>
      <c r="C615" s="62" t="s">
        <v>1283</v>
      </c>
    </row>
    <row r="616" spans="1:3" ht="14.4" x14ac:dyDescent="0.3">
      <c r="A616" s="57" t="s">
        <v>1263</v>
      </c>
      <c r="B616" s="58" t="s">
        <v>1284</v>
      </c>
      <c r="C616" s="59" t="s">
        <v>1285</v>
      </c>
    </row>
    <row r="617" spans="1:3" ht="14.4" x14ac:dyDescent="0.3">
      <c r="A617" s="60" t="s">
        <v>1286</v>
      </c>
      <c r="B617" s="61" t="s">
        <v>1287</v>
      </c>
      <c r="C617" s="62" t="s">
        <v>1288</v>
      </c>
    </row>
    <row r="618" spans="1:3" ht="14.4" x14ac:dyDescent="0.3">
      <c r="A618" s="57" t="s">
        <v>1286</v>
      </c>
      <c r="B618" s="58" t="s">
        <v>1289</v>
      </c>
      <c r="C618" s="59" t="s">
        <v>1290</v>
      </c>
    </row>
    <row r="619" spans="1:3" ht="14.4" x14ac:dyDescent="0.3">
      <c r="A619" s="60" t="s">
        <v>1286</v>
      </c>
      <c r="B619" s="61" t="s">
        <v>1291</v>
      </c>
      <c r="C619" s="62" t="s">
        <v>1292</v>
      </c>
    </row>
    <row r="620" spans="1:3" ht="14.4" x14ac:dyDescent="0.3">
      <c r="A620" s="57" t="s">
        <v>1286</v>
      </c>
      <c r="B620" s="58" t="s">
        <v>1293</v>
      </c>
      <c r="C620" s="59" t="s">
        <v>1294</v>
      </c>
    </row>
    <row r="621" spans="1:3" ht="14.4" x14ac:dyDescent="0.3">
      <c r="A621" s="60" t="s">
        <v>1286</v>
      </c>
      <c r="B621" s="61" t="s">
        <v>1295</v>
      </c>
      <c r="C621" s="62" t="s">
        <v>1296</v>
      </c>
    </row>
    <row r="622" spans="1:3" ht="14.4" x14ac:dyDescent="0.3">
      <c r="A622" s="57" t="s">
        <v>1286</v>
      </c>
      <c r="B622" s="58" t="s">
        <v>1297</v>
      </c>
      <c r="C622" s="59" t="s">
        <v>1298</v>
      </c>
    </row>
    <row r="623" spans="1:3" ht="14.4" x14ac:dyDescent="0.3">
      <c r="A623" s="60" t="s">
        <v>1286</v>
      </c>
      <c r="B623" s="61" t="s">
        <v>1299</v>
      </c>
      <c r="C623" s="62" t="s">
        <v>1300</v>
      </c>
    </row>
    <row r="624" spans="1:3" ht="14.4" x14ac:dyDescent="0.3">
      <c r="A624" s="57" t="s">
        <v>1286</v>
      </c>
      <c r="B624" s="58" t="s">
        <v>1301</v>
      </c>
      <c r="C624" s="59" t="s">
        <v>1302</v>
      </c>
    </row>
    <row r="625" spans="1:3" ht="14.4" x14ac:dyDescent="0.3">
      <c r="A625" s="60" t="s">
        <v>1286</v>
      </c>
      <c r="B625" s="61" t="s">
        <v>1303</v>
      </c>
      <c r="C625" s="62" t="s">
        <v>1304</v>
      </c>
    </row>
    <row r="626" spans="1:3" ht="14.4" x14ac:dyDescent="0.3">
      <c r="A626" s="57" t="s">
        <v>1286</v>
      </c>
      <c r="B626" s="58" t="s">
        <v>1305</v>
      </c>
      <c r="C626" s="59" t="s">
        <v>1306</v>
      </c>
    </row>
    <row r="627" spans="1:3" ht="14.4" x14ac:dyDescent="0.3">
      <c r="A627" s="60" t="s">
        <v>1286</v>
      </c>
      <c r="B627" s="61" t="s">
        <v>1307</v>
      </c>
      <c r="C627" s="62" t="s">
        <v>1308</v>
      </c>
    </row>
    <row r="628" spans="1:3" ht="14.4" x14ac:dyDescent="0.3">
      <c r="A628" s="57" t="s">
        <v>1309</v>
      </c>
      <c r="B628" s="58" t="s">
        <v>1310</v>
      </c>
      <c r="C628" s="59" t="s">
        <v>1311</v>
      </c>
    </row>
    <row r="629" spans="1:3" ht="14.4" x14ac:dyDescent="0.3">
      <c r="A629" s="60" t="s">
        <v>1309</v>
      </c>
      <c r="B629" s="61" t="s">
        <v>1312</v>
      </c>
      <c r="C629" s="62" t="s">
        <v>1313</v>
      </c>
    </row>
    <row r="630" spans="1:3" ht="14.4" x14ac:dyDescent="0.3">
      <c r="A630" s="57" t="s">
        <v>1309</v>
      </c>
      <c r="B630" s="58" t="s">
        <v>1314</v>
      </c>
      <c r="C630" s="59" t="s">
        <v>1315</v>
      </c>
    </row>
    <row r="631" spans="1:3" ht="14.4" x14ac:dyDescent="0.3">
      <c r="A631" s="60" t="s">
        <v>1309</v>
      </c>
      <c r="B631" s="61" t="s">
        <v>1316</v>
      </c>
      <c r="C631" s="62" t="s">
        <v>1317</v>
      </c>
    </row>
    <row r="632" spans="1:3" ht="14.4" x14ac:dyDescent="0.3">
      <c r="A632" s="57" t="s">
        <v>1309</v>
      </c>
      <c r="B632" s="58" t="s">
        <v>1318</v>
      </c>
      <c r="C632" s="59" t="s">
        <v>1319</v>
      </c>
    </row>
    <row r="633" spans="1:3" ht="14.4" x14ac:dyDescent="0.3">
      <c r="A633" s="60" t="s">
        <v>1309</v>
      </c>
      <c r="B633" s="61" t="s">
        <v>1320</v>
      </c>
      <c r="C633" s="62" t="s">
        <v>1321</v>
      </c>
    </row>
    <row r="634" spans="1:3" ht="14.4" x14ac:dyDescent="0.3">
      <c r="A634" s="57" t="s">
        <v>1309</v>
      </c>
      <c r="B634" s="58" t="s">
        <v>1322</v>
      </c>
      <c r="C634" s="59" t="s">
        <v>1323</v>
      </c>
    </row>
    <row r="635" spans="1:3" ht="14.4" x14ac:dyDescent="0.3">
      <c r="A635" s="60" t="s">
        <v>1309</v>
      </c>
      <c r="B635" s="61" t="s">
        <v>1324</v>
      </c>
      <c r="C635" s="62" t="s">
        <v>1325</v>
      </c>
    </row>
    <row r="636" spans="1:3" ht="14.4" x14ac:dyDescent="0.3">
      <c r="A636" s="57" t="s">
        <v>1309</v>
      </c>
      <c r="B636" s="58" t="s">
        <v>1326</v>
      </c>
      <c r="C636" s="59" t="s">
        <v>1327</v>
      </c>
    </row>
    <row r="637" spans="1:3" ht="14.4" x14ac:dyDescent="0.3">
      <c r="A637" s="60" t="s">
        <v>1309</v>
      </c>
      <c r="B637" s="61" t="s">
        <v>1328</v>
      </c>
      <c r="C637" s="62" t="s">
        <v>1329</v>
      </c>
    </row>
    <row r="638" spans="1:3" ht="14.4" x14ac:dyDescent="0.3">
      <c r="A638" s="57" t="s">
        <v>1309</v>
      </c>
      <c r="B638" s="58" t="s">
        <v>1330</v>
      </c>
      <c r="C638" s="59" t="s">
        <v>1331</v>
      </c>
    </row>
    <row r="639" spans="1:3" ht="14.4" x14ac:dyDescent="0.3">
      <c r="A639" s="60" t="s">
        <v>1309</v>
      </c>
      <c r="B639" s="61" t="s">
        <v>1332</v>
      </c>
      <c r="C639" s="62" t="s">
        <v>1333</v>
      </c>
    </row>
    <row r="640" spans="1:3" ht="14.4" x14ac:dyDescent="0.3">
      <c r="A640" s="57" t="s">
        <v>1309</v>
      </c>
      <c r="B640" s="58" t="s">
        <v>1334</v>
      </c>
      <c r="C640" s="59" t="s">
        <v>1335</v>
      </c>
    </row>
    <row r="641" spans="1:3" ht="14.4" x14ac:dyDescent="0.3">
      <c r="A641" s="60" t="s">
        <v>1309</v>
      </c>
      <c r="B641" s="61" t="s">
        <v>1336</v>
      </c>
      <c r="C641" s="62" t="s">
        <v>1337</v>
      </c>
    </row>
    <row r="642" spans="1:3" ht="14.4" x14ac:dyDescent="0.3">
      <c r="A642" s="57" t="s">
        <v>1309</v>
      </c>
      <c r="B642" s="58" t="s">
        <v>1338</v>
      </c>
      <c r="C642" s="59" t="s">
        <v>1339</v>
      </c>
    </row>
    <row r="643" spans="1:3" ht="14.4" x14ac:dyDescent="0.3">
      <c r="A643" s="60" t="s">
        <v>1309</v>
      </c>
      <c r="B643" s="61" t="s">
        <v>1340</v>
      </c>
      <c r="C643" s="62" t="s">
        <v>1341</v>
      </c>
    </row>
    <row r="644" spans="1:3" ht="14.4" x14ac:dyDescent="0.3">
      <c r="A644" s="57" t="s">
        <v>1309</v>
      </c>
      <c r="B644" s="58" t="s">
        <v>1342</v>
      </c>
      <c r="C644" s="59" t="s">
        <v>1343</v>
      </c>
    </row>
    <row r="645" spans="1:3" ht="14.4" x14ac:dyDescent="0.3">
      <c r="A645" s="60" t="s">
        <v>1309</v>
      </c>
      <c r="B645" s="61" t="s">
        <v>1344</v>
      </c>
      <c r="C645" s="62" t="s">
        <v>1345</v>
      </c>
    </row>
    <row r="646" spans="1:3" ht="14.4" x14ac:dyDescent="0.3">
      <c r="A646" s="57" t="s">
        <v>1309</v>
      </c>
      <c r="B646" s="58" t="s">
        <v>1346</v>
      </c>
      <c r="C646" s="59" t="s">
        <v>1347</v>
      </c>
    </row>
    <row r="647" spans="1:3" ht="14.4" x14ac:dyDescent="0.3">
      <c r="A647" s="60" t="s">
        <v>1309</v>
      </c>
      <c r="B647" s="61" t="s">
        <v>1348</v>
      </c>
      <c r="C647" s="62" t="s">
        <v>1349</v>
      </c>
    </row>
    <row r="648" spans="1:3" ht="14.4" x14ac:dyDescent="0.3">
      <c r="A648" s="57" t="s">
        <v>1309</v>
      </c>
      <c r="B648" s="58" t="s">
        <v>1350</v>
      </c>
      <c r="C648" s="59" t="s">
        <v>1351</v>
      </c>
    </row>
    <row r="649" spans="1:3" ht="14.4" x14ac:dyDescent="0.3">
      <c r="A649" s="60" t="s">
        <v>1309</v>
      </c>
      <c r="B649" s="61" t="s">
        <v>1352</v>
      </c>
      <c r="C649" s="62" t="s">
        <v>1353</v>
      </c>
    </row>
    <row r="650" spans="1:3" ht="14.4" x14ac:dyDescent="0.3">
      <c r="A650" s="57" t="s">
        <v>1309</v>
      </c>
      <c r="B650" s="58" t="s">
        <v>1354</v>
      </c>
      <c r="C650" s="59" t="s">
        <v>1355</v>
      </c>
    </row>
    <row r="651" spans="1:3" ht="14.4" x14ac:dyDescent="0.3">
      <c r="A651" s="60" t="s">
        <v>1309</v>
      </c>
      <c r="B651" s="61" t="s">
        <v>1356</v>
      </c>
      <c r="C651" s="62" t="s">
        <v>1357</v>
      </c>
    </row>
    <row r="652" spans="1:3" ht="14.4" x14ac:dyDescent="0.3">
      <c r="A652" s="57" t="s">
        <v>1309</v>
      </c>
      <c r="B652" s="58" t="s">
        <v>1358</v>
      </c>
      <c r="C652" s="59" t="s">
        <v>1359</v>
      </c>
    </row>
    <row r="653" spans="1:3" ht="14.4" x14ac:dyDescent="0.3">
      <c r="A653" s="60" t="s">
        <v>1309</v>
      </c>
      <c r="B653" s="61" t="s">
        <v>1360</v>
      </c>
      <c r="C653" s="62" t="s">
        <v>1361</v>
      </c>
    </row>
    <row r="654" spans="1:3" ht="14.4" x14ac:dyDescent="0.3">
      <c r="A654" s="57" t="s">
        <v>1309</v>
      </c>
      <c r="B654" s="58" t="s">
        <v>1362</v>
      </c>
      <c r="C654" s="59" t="s">
        <v>1363</v>
      </c>
    </row>
    <row r="655" spans="1:3" ht="14.4" x14ac:dyDescent="0.3">
      <c r="A655" s="60" t="s">
        <v>1309</v>
      </c>
      <c r="B655" s="61" t="s">
        <v>1364</v>
      </c>
      <c r="C655" s="62" t="s">
        <v>1365</v>
      </c>
    </row>
    <row r="656" spans="1:3" ht="14.4" x14ac:dyDescent="0.3">
      <c r="A656" s="57" t="s">
        <v>1309</v>
      </c>
      <c r="B656" s="58" t="s">
        <v>1366</v>
      </c>
      <c r="C656" s="59" t="s">
        <v>1367</v>
      </c>
    </row>
    <row r="657" spans="1:3" ht="14.4" x14ac:dyDescent="0.3">
      <c r="A657" s="60" t="s">
        <v>1309</v>
      </c>
      <c r="B657" s="61" t="s">
        <v>1368</v>
      </c>
      <c r="C657" s="62" t="s">
        <v>1369</v>
      </c>
    </row>
    <row r="658" spans="1:3" ht="14.4" x14ac:dyDescent="0.3">
      <c r="A658" s="57" t="s">
        <v>1309</v>
      </c>
      <c r="B658" s="58" t="s">
        <v>1370</v>
      </c>
      <c r="C658" s="59" t="s">
        <v>1371</v>
      </c>
    </row>
    <row r="659" spans="1:3" ht="14.4" x14ac:dyDescent="0.3">
      <c r="A659" s="60" t="s">
        <v>1309</v>
      </c>
      <c r="B659" s="61" t="s">
        <v>1372</v>
      </c>
      <c r="C659" s="62" t="s">
        <v>1373</v>
      </c>
    </row>
    <row r="660" spans="1:3" ht="14.4" x14ac:dyDescent="0.3">
      <c r="A660" s="57" t="s">
        <v>1309</v>
      </c>
      <c r="B660" s="58" t="s">
        <v>1374</v>
      </c>
      <c r="C660" s="59" t="s">
        <v>1375</v>
      </c>
    </row>
    <row r="661" spans="1:3" ht="14.4" x14ac:dyDescent="0.3">
      <c r="A661" s="60" t="s">
        <v>1309</v>
      </c>
      <c r="B661" s="61" t="s">
        <v>1376</v>
      </c>
      <c r="C661" s="62" t="s">
        <v>1377</v>
      </c>
    </row>
    <row r="662" spans="1:3" ht="14.4" x14ac:dyDescent="0.3">
      <c r="A662" s="57" t="s">
        <v>1309</v>
      </c>
      <c r="B662" s="58" t="s">
        <v>1378</v>
      </c>
      <c r="C662" s="59" t="s">
        <v>1379</v>
      </c>
    </row>
    <row r="663" spans="1:3" ht="14.4" x14ac:dyDescent="0.3">
      <c r="A663" s="60" t="s">
        <v>1309</v>
      </c>
      <c r="B663" s="61" t="s">
        <v>1380</v>
      </c>
      <c r="C663" s="62" t="s">
        <v>1381</v>
      </c>
    </row>
    <row r="664" spans="1:3" ht="14.4" x14ac:dyDescent="0.3">
      <c r="A664" s="57" t="s">
        <v>1309</v>
      </c>
      <c r="B664" s="58" t="s">
        <v>1382</v>
      </c>
      <c r="C664" s="59" t="s">
        <v>1383</v>
      </c>
    </row>
    <row r="665" spans="1:3" ht="14.4" x14ac:dyDescent="0.3">
      <c r="A665" s="60" t="s">
        <v>1309</v>
      </c>
      <c r="B665" s="61" t="s">
        <v>1384</v>
      </c>
      <c r="C665" s="62" t="s">
        <v>1385</v>
      </c>
    </row>
    <row r="666" spans="1:3" ht="14.4" x14ac:dyDescent="0.3">
      <c r="A666" s="57" t="s">
        <v>1309</v>
      </c>
      <c r="B666" s="58" t="s">
        <v>1386</v>
      </c>
      <c r="C666" s="59" t="s">
        <v>1387</v>
      </c>
    </row>
    <row r="667" spans="1:3" ht="14.4" x14ac:dyDescent="0.3">
      <c r="A667" s="60" t="s">
        <v>1309</v>
      </c>
      <c r="B667" s="61" t="s">
        <v>1388</v>
      </c>
      <c r="C667" s="62" t="s">
        <v>1389</v>
      </c>
    </row>
    <row r="668" spans="1:3" ht="14.4" x14ac:dyDescent="0.3">
      <c r="A668" s="57" t="s">
        <v>1390</v>
      </c>
      <c r="B668" s="58" t="s">
        <v>1391</v>
      </c>
      <c r="C668" s="59" t="s">
        <v>1392</v>
      </c>
    </row>
    <row r="669" spans="1:3" ht="14.4" x14ac:dyDescent="0.3">
      <c r="A669" s="60" t="s">
        <v>1390</v>
      </c>
      <c r="B669" s="61" t="s">
        <v>1393</v>
      </c>
      <c r="C669" s="62" t="s">
        <v>1394</v>
      </c>
    </row>
    <row r="670" spans="1:3" ht="14.4" x14ac:dyDescent="0.3">
      <c r="A670" s="57" t="s">
        <v>1390</v>
      </c>
      <c r="B670" s="58" t="s">
        <v>1395</v>
      </c>
      <c r="C670" s="59" t="s">
        <v>1396</v>
      </c>
    </row>
    <row r="671" spans="1:3" ht="14.4" x14ac:dyDescent="0.3">
      <c r="A671" s="60" t="s">
        <v>1390</v>
      </c>
      <c r="B671" s="61" t="s">
        <v>1397</v>
      </c>
      <c r="C671" s="62" t="s">
        <v>1398</v>
      </c>
    </row>
    <row r="672" spans="1:3" ht="14.4" x14ac:dyDescent="0.3">
      <c r="A672" s="57" t="s">
        <v>1390</v>
      </c>
      <c r="B672" s="58" t="s">
        <v>1399</v>
      </c>
      <c r="C672" s="59" t="s">
        <v>1400</v>
      </c>
    </row>
    <row r="673" spans="1:3" ht="14.4" x14ac:dyDescent="0.3">
      <c r="A673" s="60" t="s">
        <v>1401</v>
      </c>
      <c r="B673" s="61" t="s">
        <v>1402</v>
      </c>
      <c r="C673" s="62" t="s">
        <v>1403</v>
      </c>
    </row>
    <row r="674" spans="1:3" ht="14.4" x14ac:dyDescent="0.3">
      <c r="A674" s="57" t="s">
        <v>1401</v>
      </c>
      <c r="B674" s="58" t="s">
        <v>1404</v>
      </c>
      <c r="C674" s="59" t="s">
        <v>1405</v>
      </c>
    </row>
    <row r="675" spans="1:3" ht="14.4" hidden="1" x14ac:dyDescent="0.3">
      <c r="A675" s="3"/>
      <c r="B675" s="4"/>
      <c r="C675" s="5"/>
    </row>
    <row r="676" spans="1:3" ht="14.4" hidden="1" x14ac:dyDescent="0.3">
      <c r="A676" s="6"/>
      <c r="B676" s="7"/>
      <c r="C676" s="8"/>
    </row>
    <row r="677" spans="1:3" ht="14.4" hidden="1" x14ac:dyDescent="0.3">
      <c r="A677" s="3"/>
      <c r="B677" s="4"/>
      <c r="C677" s="5"/>
    </row>
    <row r="678" spans="1:3" ht="14.4" hidden="1" x14ac:dyDescent="0.3">
      <c r="A678" s="6"/>
      <c r="B678" s="7"/>
      <c r="C678" s="8"/>
    </row>
    <row r="679" spans="1:3" ht="14.4" hidden="1" x14ac:dyDescent="0.3">
      <c r="A679" s="3"/>
      <c r="B679" s="4"/>
      <c r="C679" s="5"/>
    </row>
    <row r="680" spans="1:3" ht="15" customHeight="1" x14ac:dyDescent="0.3">
      <c r="A680" s="71" t="s">
        <v>2748</v>
      </c>
      <c r="B680" s="71"/>
      <c r="C680" s="70">
        <v>999999</v>
      </c>
    </row>
    <row r="681" spans="1:3" ht="15" customHeight="1" x14ac:dyDescent="0.3"/>
    <row r="682" spans="1:3" ht="15" customHeight="1" x14ac:dyDescent="0.3"/>
    <row r="683" spans="1:3" ht="15" customHeight="1" x14ac:dyDescent="0.3"/>
  </sheetData>
  <sheetProtection algorithmName="SHA-512" hashValue="/uDZ3X98vjoGKu5gm3wzpbQqQ7RWPvgtsN2gL3yw3YiDV69mHB76ipfzojGRhK7sw8BffOymNVUNK3J5/j0h7Q==" saltValue="goghJr6uu02BxRh7xH3zEA==" spinCount="100000" sheet="1" objects="1" scenarios="1"/>
  <pageMargins left="0.7" right="0.7" top="0.75" bottom="0.75" header="0.3" footer="0.3"/>
  <pageSetup orientation="portrait" r:id="rId1"/>
  <ignoredErrors>
    <ignoredError sqref="C1:C679 C681:C1048576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H688"/>
  <sheetViews>
    <sheetView workbookViewId="0">
      <selection activeCell="A3" sqref="A2:A3"/>
    </sheetView>
  </sheetViews>
  <sheetFormatPr defaultColWidth="0" defaultRowHeight="14.4" zeroHeight="1" x14ac:dyDescent="0.3"/>
  <cols>
    <col min="1" max="1" width="7" style="27" bestFit="1" customWidth="1"/>
    <col min="2" max="2" width="18.88671875" style="27" bestFit="1" customWidth="1"/>
    <col min="3" max="3" width="7" style="27" bestFit="1" customWidth="1"/>
    <col min="4" max="4" width="18.88671875" style="27" bestFit="1" customWidth="1"/>
    <col min="5" max="5" width="12.44140625" style="27" bestFit="1" customWidth="1"/>
    <col min="6" max="16384" width="1.44140625" style="27" hidden="1"/>
  </cols>
  <sheetData>
    <row r="1" spans="1:8" x14ac:dyDescent="0.3">
      <c r="A1" s="27">
        <v>1</v>
      </c>
      <c r="B1" s="27">
        <f>A1+1</f>
        <v>2</v>
      </c>
      <c r="C1" s="27">
        <v>3</v>
      </c>
      <c r="D1" s="27">
        <v>4</v>
      </c>
      <c r="E1" s="27">
        <v>5</v>
      </c>
      <c r="G1" s="27" t="s">
        <v>1420</v>
      </c>
      <c r="H1" s="27" t="s">
        <v>1421</v>
      </c>
    </row>
    <row r="2" spans="1:8" x14ac:dyDescent="0.3">
      <c r="A2" s="56" t="s">
        <v>5</v>
      </c>
    </row>
    <row r="3" spans="1:8" x14ac:dyDescent="0.3">
      <c r="A3" s="56" t="s">
        <v>5</v>
      </c>
    </row>
    <row r="4" spans="1:8" x14ac:dyDescent="0.3">
      <c r="A4" s="56" t="s">
        <v>5</v>
      </c>
      <c r="B4" s="48" t="s">
        <v>1422</v>
      </c>
      <c r="C4" s="55" t="s">
        <v>5</v>
      </c>
      <c r="D4" s="49" t="s">
        <v>4</v>
      </c>
      <c r="E4" s="48" t="s">
        <v>3</v>
      </c>
      <c r="G4" s="27" t="s">
        <v>7</v>
      </c>
      <c r="H4" s="27" t="s">
        <v>1423</v>
      </c>
    </row>
    <row r="5" spans="1:8" ht="28.8" x14ac:dyDescent="0.3">
      <c r="A5" s="49" t="s">
        <v>7</v>
      </c>
      <c r="B5" s="48" t="s">
        <v>1423</v>
      </c>
      <c r="C5" s="49" t="s">
        <v>7</v>
      </c>
      <c r="D5" s="49" t="s">
        <v>6</v>
      </c>
      <c r="E5" s="48" t="s">
        <v>3</v>
      </c>
      <c r="G5" s="27" t="s">
        <v>9</v>
      </c>
      <c r="H5" s="27" t="s">
        <v>1424</v>
      </c>
    </row>
    <row r="6" spans="1:8" x14ac:dyDescent="0.3">
      <c r="A6" s="50" t="s">
        <v>9</v>
      </c>
      <c r="B6" s="48" t="s">
        <v>1424</v>
      </c>
      <c r="C6" s="49" t="s">
        <v>9</v>
      </c>
      <c r="D6" s="49" t="s">
        <v>8</v>
      </c>
      <c r="E6" s="48" t="s">
        <v>3</v>
      </c>
      <c r="G6" s="27" t="s">
        <v>21</v>
      </c>
      <c r="H6" s="27" t="s">
        <v>1425</v>
      </c>
    </row>
    <row r="7" spans="1:8" ht="28.8" x14ac:dyDescent="0.3">
      <c r="A7" s="49" t="s">
        <v>21</v>
      </c>
      <c r="B7" s="48" t="s">
        <v>1425</v>
      </c>
      <c r="C7" s="49" t="s">
        <v>21</v>
      </c>
      <c r="D7" s="49" t="s">
        <v>20</v>
      </c>
      <c r="E7" s="48" t="s">
        <v>3</v>
      </c>
      <c r="G7" s="27" t="s">
        <v>11</v>
      </c>
      <c r="H7" s="27" t="s">
        <v>1426</v>
      </c>
    </row>
    <row r="8" spans="1:8" x14ac:dyDescent="0.3">
      <c r="A8" s="49" t="s">
        <v>11</v>
      </c>
      <c r="B8" s="48" t="s">
        <v>1426</v>
      </c>
      <c r="C8" s="49" t="s">
        <v>11</v>
      </c>
      <c r="D8" s="49" t="s">
        <v>10</v>
      </c>
      <c r="E8" s="48" t="s">
        <v>3</v>
      </c>
      <c r="G8" s="27" t="s">
        <v>23</v>
      </c>
      <c r="H8" s="27" t="s">
        <v>1427</v>
      </c>
    </row>
    <row r="9" spans="1:8" x14ac:dyDescent="0.3">
      <c r="A9" s="49" t="s">
        <v>23</v>
      </c>
      <c r="B9" s="48" t="s">
        <v>1427</v>
      </c>
      <c r="C9" s="49" t="s">
        <v>23</v>
      </c>
      <c r="D9" s="49" t="s">
        <v>22</v>
      </c>
      <c r="E9" s="48" t="s">
        <v>3</v>
      </c>
      <c r="G9" s="27" t="s">
        <v>17</v>
      </c>
      <c r="H9" s="27" t="s">
        <v>1428</v>
      </c>
    </row>
    <row r="10" spans="1:8" x14ac:dyDescent="0.3">
      <c r="A10" s="49" t="s">
        <v>17</v>
      </c>
      <c r="B10" s="48" t="s">
        <v>1428</v>
      </c>
      <c r="C10" s="49" t="s">
        <v>17</v>
      </c>
      <c r="D10" s="49" t="s">
        <v>16</v>
      </c>
      <c r="E10" s="48" t="s">
        <v>3</v>
      </c>
      <c r="G10" s="27" t="s">
        <v>19</v>
      </c>
      <c r="H10" s="27" t="s">
        <v>1429</v>
      </c>
    </row>
    <row r="11" spans="1:8" x14ac:dyDescent="0.3">
      <c r="A11" s="49" t="s">
        <v>19</v>
      </c>
      <c r="B11" s="48" t="s">
        <v>1429</v>
      </c>
      <c r="C11" s="49" t="s">
        <v>19</v>
      </c>
      <c r="D11" s="49" t="s">
        <v>18</v>
      </c>
      <c r="E11" s="48" t="s">
        <v>3</v>
      </c>
      <c r="G11" s="27" t="s">
        <v>13</v>
      </c>
      <c r="H11" s="27" t="s">
        <v>1430</v>
      </c>
    </row>
    <row r="12" spans="1:8" x14ac:dyDescent="0.3">
      <c r="A12" s="49" t="s">
        <v>13</v>
      </c>
      <c r="B12" s="48" t="s">
        <v>1430</v>
      </c>
      <c r="C12" s="49" t="s">
        <v>13</v>
      </c>
      <c r="D12" s="49" t="s">
        <v>12</v>
      </c>
      <c r="E12" s="48" t="s">
        <v>3</v>
      </c>
      <c r="G12" s="27" t="s">
        <v>15</v>
      </c>
      <c r="H12" s="27" t="s">
        <v>1431</v>
      </c>
    </row>
    <row r="13" spans="1:8" x14ac:dyDescent="0.3">
      <c r="A13" s="49" t="s">
        <v>15</v>
      </c>
      <c r="B13" s="48" t="s">
        <v>1431</v>
      </c>
      <c r="C13" s="49" t="s">
        <v>15</v>
      </c>
      <c r="D13" s="49" t="s">
        <v>14</v>
      </c>
      <c r="E13" s="48" t="s">
        <v>3</v>
      </c>
      <c r="G13" s="27" t="s">
        <v>25</v>
      </c>
      <c r="H13" s="27" t="s">
        <v>1432</v>
      </c>
    </row>
    <row r="14" spans="1:8" x14ac:dyDescent="0.3">
      <c r="A14" s="49" t="s">
        <v>25</v>
      </c>
      <c r="B14" s="48" t="s">
        <v>1432</v>
      </c>
      <c r="C14" s="49" t="s">
        <v>25</v>
      </c>
      <c r="D14" s="49" t="s">
        <v>24</v>
      </c>
      <c r="E14" s="48" t="s">
        <v>3</v>
      </c>
      <c r="G14" s="27" t="s">
        <v>27</v>
      </c>
      <c r="H14" s="27" t="s">
        <v>1433</v>
      </c>
    </row>
    <row r="15" spans="1:8" x14ac:dyDescent="0.3">
      <c r="A15" s="49" t="s">
        <v>27</v>
      </c>
      <c r="B15" s="48" t="s">
        <v>1433</v>
      </c>
      <c r="C15" s="49" t="s">
        <v>27</v>
      </c>
      <c r="D15" s="49" t="s">
        <v>26</v>
      </c>
      <c r="E15" s="48" t="s">
        <v>3</v>
      </c>
      <c r="G15" s="27" t="s">
        <v>30</v>
      </c>
      <c r="H15" s="27" t="s">
        <v>1434</v>
      </c>
    </row>
    <row r="16" spans="1:8" ht="28.8" x14ac:dyDescent="0.3">
      <c r="A16" s="49" t="s">
        <v>30</v>
      </c>
      <c r="B16" s="48" t="s">
        <v>1434</v>
      </c>
      <c r="C16" s="49" t="s">
        <v>30</v>
      </c>
      <c r="D16" s="49" t="s">
        <v>29</v>
      </c>
      <c r="E16" s="48" t="s">
        <v>28</v>
      </c>
      <c r="G16" s="27" t="s">
        <v>32</v>
      </c>
      <c r="H16" s="27" t="s">
        <v>1435</v>
      </c>
    </row>
    <row r="17" spans="1:8" x14ac:dyDescent="0.3">
      <c r="A17" s="49" t="s">
        <v>32</v>
      </c>
      <c r="B17" s="48" t="s">
        <v>1435</v>
      </c>
      <c r="C17" s="49" t="s">
        <v>32</v>
      </c>
      <c r="D17" s="49" t="s">
        <v>31</v>
      </c>
      <c r="E17" s="48" t="s">
        <v>28</v>
      </c>
      <c r="G17" s="27" t="s">
        <v>46</v>
      </c>
      <c r="H17" s="27" t="s">
        <v>1436</v>
      </c>
    </row>
    <row r="18" spans="1:8" x14ac:dyDescent="0.3">
      <c r="A18" s="49" t="s">
        <v>46</v>
      </c>
      <c r="B18" s="48" t="s">
        <v>1436</v>
      </c>
      <c r="C18" s="49" t="s">
        <v>46</v>
      </c>
      <c r="D18" s="49" t="s">
        <v>45</v>
      </c>
      <c r="E18" s="48" t="s">
        <v>28</v>
      </c>
      <c r="G18" s="27" t="s">
        <v>34</v>
      </c>
      <c r="H18" s="27" t="s">
        <v>1437</v>
      </c>
    </row>
    <row r="19" spans="1:8" x14ac:dyDescent="0.3">
      <c r="A19" s="49" t="s">
        <v>34</v>
      </c>
      <c r="B19" s="48" t="s">
        <v>1437</v>
      </c>
      <c r="C19" s="49" t="s">
        <v>34</v>
      </c>
      <c r="D19" s="49" t="s">
        <v>33</v>
      </c>
      <c r="E19" s="48" t="s">
        <v>28</v>
      </c>
      <c r="G19" s="27" t="s">
        <v>38</v>
      </c>
      <c r="H19" s="27" t="s">
        <v>1438</v>
      </c>
    </row>
    <row r="20" spans="1:8" x14ac:dyDescent="0.3">
      <c r="A20" s="49" t="s">
        <v>38</v>
      </c>
      <c r="B20" s="48" t="s">
        <v>1438</v>
      </c>
      <c r="C20" s="49" t="s">
        <v>38</v>
      </c>
      <c r="D20" s="49" t="s">
        <v>37</v>
      </c>
      <c r="E20" s="48" t="s">
        <v>28</v>
      </c>
      <c r="G20" s="27" t="s">
        <v>44</v>
      </c>
      <c r="H20" s="27" t="s">
        <v>1439</v>
      </c>
    </row>
    <row r="21" spans="1:8" x14ac:dyDescent="0.3">
      <c r="A21" s="49" t="s">
        <v>44</v>
      </c>
      <c r="B21" s="48" t="s">
        <v>1439</v>
      </c>
      <c r="C21" s="49" t="s">
        <v>44</v>
      </c>
      <c r="D21" s="49" t="s">
        <v>43</v>
      </c>
      <c r="E21" s="48" t="s">
        <v>28</v>
      </c>
      <c r="G21" s="27" t="s">
        <v>42</v>
      </c>
      <c r="H21" s="27" t="s">
        <v>1440</v>
      </c>
    </row>
    <row r="22" spans="1:8" x14ac:dyDescent="0.3">
      <c r="A22" s="49" t="s">
        <v>42</v>
      </c>
      <c r="B22" s="48" t="s">
        <v>1440</v>
      </c>
      <c r="C22" s="49" t="s">
        <v>42</v>
      </c>
      <c r="D22" s="49" t="s">
        <v>41</v>
      </c>
      <c r="E22" s="48" t="s">
        <v>28</v>
      </c>
      <c r="G22" s="27" t="s">
        <v>52</v>
      </c>
      <c r="H22" s="27" t="s">
        <v>1441</v>
      </c>
    </row>
    <row r="23" spans="1:8" x14ac:dyDescent="0.3">
      <c r="A23" s="49" t="s">
        <v>52</v>
      </c>
      <c r="B23" s="48" t="s">
        <v>1441</v>
      </c>
      <c r="C23" s="49" t="s">
        <v>52</v>
      </c>
      <c r="D23" s="49" t="s">
        <v>51</v>
      </c>
      <c r="E23" s="48" t="s">
        <v>28</v>
      </c>
      <c r="G23" s="27" t="s">
        <v>40</v>
      </c>
      <c r="H23" s="27" t="s">
        <v>1442</v>
      </c>
    </row>
    <row r="24" spans="1:8" ht="28.8" x14ac:dyDescent="0.3">
      <c r="A24" s="49" t="s">
        <v>40</v>
      </c>
      <c r="B24" s="48" t="s">
        <v>1442</v>
      </c>
      <c r="C24" s="49" t="s">
        <v>40</v>
      </c>
      <c r="D24" s="49" t="s">
        <v>39</v>
      </c>
      <c r="E24" s="48" t="s">
        <v>28</v>
      </c>
      <c r="G24" s="27" t="s">
        <v>48</v>
      </c>
      <c r="H24" s="27" t="s">
        <v>1443</v>
      </c>
    </row>
    <row r="25" spans="1:8" x14ac:dyDescent="0.3">
      <c r="A25" s="49" t="s">
        <v>48</v>
      </c>
      <c r="B25" s="48" t="s">
        <v>1443</v>
      </c>
      <c r="C25" s="49" t="s">
        <v>48</v>
      </c>
      <c r="D25" s="49" t="s">
        <v>47</v>
      </c>
      <c r="E25" s="48" t="s">
        <v>28</v>
      </c>
      <c r="G25" s="27" t="s">
        <v>50</v>
      </c>
      <c r="H25" s="27" t="s">
        <v>1444</v>
      </c>
    </row>
    <row r="26" spans="1:8" x14ac:dyDescent="0.3">
      <c r="A26" s="49" t="s">
        <v>50</v>
      </c>
      <c r="B26" s="48" t="s">
        <v>1444</v>
      </c>
      <c r="C26" s="49" t="s">
        <v>50</v>
      </c>
      <c r="D26" s="49" t="s">
        <v>49</v>
      </c>
      <c r="E26" s="48" t="s">
        <v>28</v>
      </c>
      <c r="G26" s="27" t="s">
        <v>36</v>
      </c>
      <c r="H26" s="27" t="s">
        <v>1445</v>
      </c>
    </row>
    <row r="27" spans="1:8" ht="28.8" x14ac:dyDescent="0.3">
      <c r="A27" s="49" t="s">
        <v>36</v>
      </c>
      <c r="B27" s="48" t="s">
        <v>1445</v>
      </c>
      <c r="C27" s="49" t="s">
        <v>36</v>
      </c>
      <c r="D27" s="49" t="s">
        <v>35</v>
      </c>
      <c r="E27" s="48" t="s">
        <v>28</v>
      </c>
      <c r="G27" s="27" t="s">
        <v>57</v>
      </c>
      <c r="H27" s="27" t="s">
        <v>1446</v>
      </c>
    </row>
    <row r="28" spans="1:8" ht="28.8" x14ac:dyDescent="0.3">
      <c r="A28" s="49" t="s">
        <v>57</v>
      </c>
      <c r="B28" s="48" t="s">
        <v>1446</v>
      </c>
      <c r="C28" s="49" t="s">
        <v>57</v>
      </c>
      <c r="D28" s="49" t="s">
        <v>56</v>
      </c>
      <c r="E28" s="48" t="s">
        <v>53</v>
      </c>
      <c r="G28" s="27" t="s">
        <v>55</v>
      </c>
      <c r="H28" s="27" t="s">
        <v>1447</v>
      </c>
    </row>
    <row r="29" spans="1:8" ht="28.8" x14ac:dyDescent="0.3">
      <c r="A29" s="49" t="s">
        <v>55</v>
      </c>
      <c r="B29" s="48" t="s">
        <v>1447</v>
      </c>
      <c r="C29" s="49" t="s">
        <v>55</v>
      </c>
      <c r="D29" s="49" t="s">
        <v>54</v>
      </c>
      <c r="E29" s="48" t="s">
        <v>53</v>
      </c>
      <c r="G29" s="27" t="s">
        <v>63</v>
      </c>
      <c r="H29" s="27" t="s">
        <v>1448</v>
      </c>
    </row>
    <row r="30" spans="1:8" x14ac:dyDescent="0.3">
      <c r="A30" s="49" t="s">
        <v>63</v>
      </c>
      <c r="B30" s="48" t="s">
        <v>1448</v>
      </c>
      <c r="C30" s="49" t="s">
        <v>63</v>
      </c>
      <c r="D30" s="49" t="s">
        <v>62</v>
      </c>
      <c r="E30" s="48" t="s">
        <v>53</v>
      </c>
      <c r="G30" s="27" t="s">
        <v>69</v>
      </c>
      <c r="H30" s="27" t="s">
        <v>1449</v>
      </c>
    </row>
    <row r="31" spans="1:8" ht="28.8" x14ac:dyDescent="0.3">
      <c r="A31" s="49" t="s">
        <v>69</v>
      </c>
      <c r="B31" s="48" t="s">
        <v>1449</v>
      </c>
      <c r="C31" s="49" t="s">
        <v>69</v>
      </c>
      <c r="D31" s="49" t="s">
        <v>68</v>
      </c>
      <c r="E31" s="48" t="s">
        <v>53</v>
      </c>
      <c r="G31" s="27" t="s">
        <v>59</v>
      </c>
      <c r="H31" s="27" t="s">
        <v>1450</v>
      </c>
    </row>
    <row r="32" spans="1:8" ht="28.8" x14ac:dyDescent="0.3">
      <c r="A32" s="49" t="s">
        <v>59</v>
      </c>
      <c r="B32" s="48" t="s">
        <v>1450</v>
      </c>
      <c r="C32" s="49" t="s">
        <v>59</v>
      </c>
      <c r="D32" s="49" t="s">
        <v>58</v>
      </c>
      <c r="E32" s="48" t="s">
        <v>53</v>
      </c>
      <c r="G32" s="27" t="s">
        <v>67</v>
      </c>
      <c r="H32" s="27" t="s">
        <v>1451</v>
      </c>
    </row>
    <row r="33" spans="1:8" ht="28.8" x14ac:dyDescent="0.3">
      <c r="A33" s="49" t="s">
        <v>67</v>
      </c>
      <c r="B33" s="48" t="s">
        <v>1451</v>
      </c>
      <c r="C33" s="49" t="s">
        <v>67</v>
      </c>
      <c r="D33" s="49" t="s">
        <v>66</v>
      </c>
      <c r="E33" s="48" t="s">
        <v>53</v>
      </c>
      <c r="G33" s="27" t="s">
        <v>61</v>
      </c>
      <c r="H33" s="27" t="s">
        <v>1452</v>
      </c>
    </row>
    <row r="34" spans="1:8" x14ac:dyDescent="0.3">
      <c r="A34" s="49" t="s">
        <v>61</v>
      </c>
      <c r="B34" s="48" t="s">
        <v>1452</v>
      </c>
      <c r="C34" s="49" t="s">
        <v>61</v>
      </c>
      <c r="D34" s="49" t="s">
        <v>60</v>
      </c>
      <c r="E34" s="48" t="s">
        <v>53</v>
      </c>
      <c r="G34" s="27" t="s">
        <v>75</v>
      </c>
      <c r="H34" s="27" t="s">
        <v>1453</v>
      </c>
    </row>
    <row r="35" spans="1:8" x14ac:dyDescent="0.3">
      <c r="A35" s="49" t="s">
        <v>75</v>
      </c>
      <c r="B35" s="48" t="s">
        <v>1453</v>
      </c>
      <c r="C35" s="49" t="s">
        <v>75</v>
      </c>
      <c r="D35" s="49" t="s">
        <v>74</v>
      </c>
      <c r="E35" s="48" t="s">
        <v>53</v>
      </c>
      <c r="G35" s="27" t="s">
        <v>71</v>
      </c>
      <c r="H35" s="27" t="s">
        <v>1454</v>
      </c>
    </row>
    <row r="36" spans="1:8" ht="28.8" x14ac:dyDescent="0.3">
      <c r="A36" s="49" t="s">
        <v>71</v>
      </c>
      <c r="B36" s="48" t="s">
        <v>1454</v>
      </c>
      <c r="C36" s="49" t="s">
        <v>71</v>
      </c>
      <c r="D36" s="49" t="s">
        <v>70</v>
      </c>
      <c r="E36" s="48" t="s">
        <v>53</v>
      </c>
      <c r="G36" s="27" t="s">
        <v>65</v>
      </c>
      <c r="H36" s="27" t="s">
        <v>1455</v>
      </c>
    </row>
    <row r="37" spans="1:8" x14ac:dyDescent="0.3">
      <c r="A37" s="49" t="s">
        <v>65</v>
      </c>
      <c r="B37" s="48" t="s">
        <v>1455</v>
      </c>
      <c r="C37" s="49" t="s">
        <v>65</v>
      </c>
      <c r="D37" s="49" t="s">
        <v>64</v>
      </c>
      <c r="E37" s="48" t="s">
        <v>53</v>
      </c>
      <c r="G37" s="27" t="s">
        <v>73</v>
      </c>
      <c r="H37" s="27" t="s">
        <v>1456</v>
      </c>
    </row>
    <row r="38" spans="1:8" x14ac:dyDescent="0.3">
      <c r="A38" s="49" t="s">
        <v>73</v>
      </c>
      <c r="B38" s="48" t="s">
        <v>1456</v>
      </c>
      <c r="C38" s="49" t="s">
        <v>73</v>
      </c>
      <c r="D38" s="49" t="s">
        <v>72</v>
      </c>
      <c r="E38" s="48" t="s">
        <v>53</v>
      </c>
      <c r="G38" s="27" t="s">
        <v>77</v>
      </c>
      <c r="H38" s="27" t="s">
        <v>1457</v>
      </c>
    </row>
    <row r="39" spans="1:8" x14ac:dyDescent="0.3">
      <c r="A39" s="49" t="s">
        <v>77</v>
      </c>
      <c r="B39" s="48" t="s">
        <v>1457</v>
      </c>
      <c r="C39" s="49" t="s">
        <v>77</v>
      </c>
      <c r="D39" s="49" t="s">
        <v>76</v>
      </c>
      <c r="E39" s="48" t="s">
        <v>53</v>
      </c>
      <c r="G39" s="27" t="s">
        <v>100</v>
      </c>
      <c r="H39" s="27" t="s">
        <v>1458</v>
      </c>
    </row>
    <row r="40" spans="1:8" x14ac:dyDescent="0.3">
      <c r="A40" s="49" t="s">
        <v>100</v>
      </c>
      <c r="B40" s="48" t="s">
        <v>1458</v>
      </c>
      <c r="C40" s="49" t="s">
        <v>100</v>
      </c>
      <c r="D40" s="49" t="s">
        <v>99</v>
      </c>
      <c r="E40" s="48" t="s">
        <v>78</v>
      </c>
      <c r="G40" s="27" t="s">
        <v>80</v>
      </c>
      <c r="H40" s="27" t="s">
        <v>1459</v>
      </c>
    </row>
    <row r="41" spans="1:8" ht="28.8" x14ac:dyDescent="0.3">
      <c r="A41" s="49" t="s">
        <v>80</v>
      </c>
      <c r="B41" s="48" t="s">
        <v>1459</v>
      </c>
      <c r="C41" s="49" t="s">
        <v>80</v>
      </c>
      <c r="D41" s="49" t="s">
        <v>79</v>
      </c>
      <c r="E41" s="48" t="s">
        <v>78</v>
      </c>
      <c r="G41" s="27" t="s">
        <v>84</v>
      </c>
      <c r="H41" s="27" t="s">
        <v>1460</v>
      </c>
    </row>
    <row r="42" spans="1:8" x14ac:dyDescent="0.3">
      <c r="A42" s="49" t="s">
        <v>84</v>
      </c>
      <c r="B42" s="48" t="s">
        <v>1460</v>
      </c>
      <c r="C42" s="49" t="s">
        <v>84</v>
      </c>
      <c r="D42" s="49" t="s">
        <v>83</v>
      </c>
      <c r="E42" s="48" t="s">
        <v>78</v>
      </c>
      <c r="G42" s="27" t="s">
        <v>86</v>
      </c>
      <c r="H42" s="27" t="s">
        <v>1461</v>
      </c>
    </row>
    <row r="43" spans="1:8" x14ac:dyDescent="0.3">
      <c r="A43" s="49" t="s">
        <v>86</v>
      </c>
      <c r="B43" s="48" t="s">
        <v>1461</v>
      </c>
      <c r="C43" s="49" t="s">
        <v>86</v>
      </c>
      <c r="D43" s="49" t="s">
        <v>85</v>
      </c>
      <c r="E43" s="48" t="s">
        <v>78</v>
      </c>
      <c r="G43" s="27" t="s">
        <v>90</v>
      </c>
      <c r="H43" s="27" t="s">
        <v>1462</v>
      </c>
    </row>
    <row r="44" spans="1:8" x14ac:dyDescent="0.3">
      <c r="A44" s="49" t="s">
        <v>90</v>
      </c>
      <c r="B44" s="48" t="s">
        <v>1462</v>
      </c>
      <c r="C44" s="49" t="s">
        <v>90</v>
      </c>
      <c r="D44" s="49" t="s">
        <v>89</v>
      </c>
      <c r="E44" s="48" t="s">
        <v>78</v>
      </c>
      <c r="G44" s="27" t="s">
        <v>82</v>
      </c>
      <c r="H44" s="27" t="s">
        <v>1463</v>
      </c>
    </row>
    <row r="45" spans="1:8" ht="28.8" x14ac:dyDescent="0.3">
      <c r="A45" s="49" t="s">
        <v>82</v>
      </c>
      <c r="B45" s="48" t="s">
        <v>1463</v>
      </c>
      <c r="C45" s="49" t="s">
        <v>82</v>
      </c>
      <c r="D45" s="49" t="s">
        <v>81</v>
      </c>
      <c r="E45" s="48" t="s">
        <v>78</v>
      </c>
      <c r="G45" s="27" t="s">
        <v>92</v>
      </c>
      <c r="H45" s="27" t="s">
        <v>1464</v>
      </c>
    </row>
    <row r="46" spans="1:8" x14ac:dyDescent="0.3">
      <c r="A46" s="49" t="s">
        <v>92</v>
      </c>
      <c r="B46" s="48" t="s">
        <v>1464</v>
      </c>
      <c r="C46" s="49" t="s">
        <v>92</v>
      </c>
      <c r="D46" s="49" t="s">
        <v>91</v>
      </c>
      <c r="E46" s="48" t="s">
        <v>78</v>
      </c>
      <c r="G46" s="27" t="s">
        <v>88</v>
      </c>
      <c r="H46" s="27" t="s">
        <v>1465</v>
      </c>
    </row>
    <row r="47" spans="1:8" x14ac:dyDescent="0.3">
      <c r="A47" s="49" t="s">
        <v>88</v>
      </c>
      <c r="B47" s="48" t="s">
        <v>1465</v>
      </c>
      <c r="C47" s="49" t="s">
        <v>88</v>
      </c>
      <c r="D47" s="49" t="s">
        <v>87</v>
      </c>
      <c r="E47" s="48" t="s">
        <v>78</v>
      </c>
      <c r="G47" s="27" t="s">
        <v>94</v>
      </c>
      <c r="H47" s="27" t="s">
        <v>1466</v>
      </c>
    </row>
    <row r="48" spans="1:8" x14ac:dyDescent="0.3">
      <c r="A48" s="49" t="s">
        <v>94</v>
      </c>
      <c r="B48" s="48" t="s">
        <v>1466</v>
      </c>
      <c r="C48" s="49" t="s">
        <v>94</v>
      </c>
      <c r="D48" s="49" t="s">
        <v>93</v>
      </c>
      <c r="E48" s="48" t="s">
        <v>78</v>
      </c>
      <c r="G48" s="27" t="s">
        <v>96</v>
      </c>
      <c r="H48" s="27" t="s">
        <v>1467</v>
      </c>
    </row>
    <row r="49" spans="1:8" x14ac:dyDescent="0.3">
      <c r="A49" s="49" t="s">
        <v>96</v>
      </c>
      <c r="B49" s="48" t="s">
        <v>1467</v>
      </c>
      <c r="C49" s="49" t="s">
        <v>96</v>
      </c>
      <c r="D49" s="49" t="s">
        <v>95</v>
      </c>
      <c r="E49" s="48" t="s">
        <v>78</v>
      </c>
      <c r="G49" s="27" t="s">
        <v>98</v>
      </c>
      <c r="H49" s="27" t="s">
        <v>1468</v>
      </c>
    </row>
    <row r="50" spans="1:8" x14ac:dyDescent="0.3">
      <c r="A50" s="49" t="s">
        <v>98</v>
      </c>
      <c r="B50" s="48" t="s">
        <v>1468</v>
      </c>
      <c r="C50" s="49" t="s">
        <v>98</v>
      </c>
      <c r="D50" s="49" t="s">
        <v>97</v>
      </c>
      <c r="E50" s="48" t="s">
        <v>78</v>
      </c>
      <c r="G50" s="27" t="s">
        <v>102</v>
      </c>
      <c r="H50" s="27" t="s">
        <v>1469</v>
      </c>
    </row>
    <row r="51" spans="1:8" ht="28.8" x14ac:dyDescent="0.3">
      <c r="A51" s="49" t="s">
        <v>102</v>
      </c>
      <c r="B51" s="48" t="s">
        <v>1469</v>
      </c>
      <c r="C51" s="49" t="s">
        <v>102</v>
      </c>
      <c r="D51" s="49" t="s">
        <v>101</v>
      </c>
      <c r="E51" s="48" t="s">
        <v>78</v>
      </c>
      <c r="G51" s="27" t="s">
        <v>105</v>
      </c>
      <c r="H51" s="27" t="s">
        <v>1470</v>
      </c>
    </row>
    <row r="52" spans="1:8" x14ac:dyDescent="0.3">
      <c r="A52" s="49" t="s">
        <v>105</v>
      </c>
      <c r="B52" s="48" t="s">
        <v>1470</v>
      </c>
      <c r="C52" s="49" t="s">
        <v>105</v>
      </c>
      <c r="D52" s="49" t="s">
        <v>104</v>
      </c>
      <c r="E52" s="48" t="s">
        <v>103</v>
      </c>
      <c r="G52" s="27" t="s">
        <v>117</v>
      </c>
      <c r="H52" s="27" t="s">
        <v>1471</v>
      </c>
    </row>
    <row r="53" spans="1:8" x14ac:dyDescent="0.3">
      <c r="A53" s="49" t="s">
        <v>117</v>
      </c>
      <c r="B53" s="48" t="s">
        <v>1471</v>
      </c>
      <c r="C53" s="49" t="s">
        <v>117</v>
      </c>
      <c r="D53" s="49" t="s">
        <v>116</v>
      </c>
      <c r="E53" s="48" t="s">
        <v>103</v>
      </c>
      <c r="G53" s="27" t="s">
        <v>107</v>
      </c>
      <c r="H53" s="27" t="s">
        <v>1472</v>
      </c>
    </row>
    <row r="54" spans="1:8" x14ac:dyDescent="0.3">
      <c r="A54" s="49" t="s">
        <v>107</v>
      </c>
      <c r="B54" s="48" t="s">
        <v>1472</v>
      </c>
      <c r="C54" s="49" t="s">
        <v>107</v>
      </c>
      <c r="D54" s="49" t="s">
        <v>106</v>
      </c>
      <c r="E54" s="48" t="s">
        <v>103</v>
      </c>
      <c r="G54" s="27" t="s">
        <v>113</v>
      </c>
      <c r="H54" s="27" t="s">
        <v>1473</v>
      </c>
    </row>
    <row r="55" spans="1:8" ht="28.8" x14ac:dyDescent="0.3">
      <c r="A55" s="49" t="s">
        <v>113</v>
      </c>
      <c r="B55" s="48" t="s">
        <v>1473</v>
      </c>
      <c r="C55" s="49" t="s">
        <v>113</v>
      </c>
      <c r="D55" s="49" t="s">
        <v>112</v>
      </c>
      <c r="E55" s="48" t="s">
        <v>103</v>
      </c>
      <c r="G55" s="27" t="s">
        <v>111</v>
      </c>
      <c r="H55" s="27" t="s">
        <v>1474</v>
      </c>
    </row>
    <row r="56" spans="1:8" x14ac:dyDescent="0.3">
      <c r="A56" s="49" t="s">
        <v>111</v>
      </c>
      <c r="B56" s="48" t="s">
        <v>1474</v>
      </c>
      <c r="C56" s="49" t="s">
        <v>111</v>
      </c>
      <c r="D56" s="49" t="s">
        <v>110</v>
      </c>
      <c r="E56" s="48" t="s">
        <v>103</v>
      </c>
      <c r="G56" s="27" t="s">
        <v>109</v>
      </c>
      <c r="H56" s="27" t="s">
        <v>1475</v>
      </c>
    </row>
    <row r="57" spans="1:8" x14ac:dyDescent="0.3">
      <c r="A57" s="49" t="s">
        <v>109</v>
      </c>
      <c r="B57" s="48" t="s">
        <v>1475</v>
      </c>
      <c r="C57" s="49" t="s">
        <v>109</v>
      </c>
      <c r="D57" s="49" t="s">
        <v>108</v>
      </c>
      <c r="E57" s="48" t="s">
        <v>103</v>
      </c>
      <c r="G57" s="27" t="s">
        <v>115</v>
      </c>
      <c r="H57" s="27" t="s">
        <v>1476</v>
      </c>
    </row>
    <row r="58" spans="1:8" x14ac:dyDescent="0.3">
      <c r="A58" s="49" t="s">
        <v>115</v>
      </c>
      <c r="B58" s="48" t="s">
        <v>1476</v>
      </c>
      <c r="C58" s="49" t="s">
        <v>115</v>
      </c>
      <c r="D58" s="49" t="s">
        <v>114</v>
      </c>
      <c r="E58" s="48" t="s">
        <v>103</v>
      </c>
      <c r="G58" s="27" t="s">
        <v>152</v>
      </c>
      <c r="H58" s="27" t="s">
        <v>1477</v>
      </c>
    </row>
    <row r="59" spans="1:8" ht="28.8" x14ac:dyDescent="0.3">
      <c r="A59" s="49" t="s">
        <v>152</v>
      </c>
      <c r="B59" s="48" t="s">
        <v>1477</v>
      </c>
      <c r="C59" s="49" t="s">
        <v>152</v>
      </c>
      <c r="D59" s="49" t="s">
        <v>151</v>
      </c>
      <c r="E59" s="48" t="s">
        <v>118</v>
      </c>
      <c r="G59" s="27" t="s">
        <v>138</v>
      </c>
      <c r="H59" s="27" t="s">
        <v>1478</v>
      </c>
    </row>
    <row r="60" spans="1:8" x14ac:dyDescent="0.3">
      <c r="A60" s="49" t="s">
        <v>138</v>
      </c>
      <c r="B60" s="48" t="s">
        <v>1478</v>
      </c>
      <c r="C60" s="49" t="s">
        <v>138</v>
      </c>
      <c r="D60" s="49" t="s">
        <v>137</v>
      </c>
      <c r="E60" s="48" t="s">
        <v>118</v>
      </c>
      <c r="G60" s="27" t="s">
        <v>124</v>
      </c>
      <c r="H60" s="27" t="s">
        <v>1479</v>
      </c>
    </row>
    <row r="61" spans="1:8" ht="28.8" x14ac:dyDescent="0.3">
      <c r="A61" s="49" t="s">
        <v>124</v>
      </c>
      <c r="B61" s="48" t="s">
        <v>1479</v>
      </c>
      <c r="C61" s="49" t="s">
        <v>124</v>
      </c>
      <c r="D61" s="49" t="s">
        <v>123</v>
      </c>
      <c r="E61" s="48" t="s">
        <v>118</v>
      </c>
      <c r="G61" s="27" t="s">
        <v>126</v>
      </c>
      <c r="H61" s="27" t="s">
        <v>1480</v>
      </c>
    </row>
    <row r="62" spans="1:8" ht="28.8" x14ac:dyDescent="0.3">
      <c r="A62" s="49" t="s">
        <v>126</v>
      </c>
      <c r="B62" s="48" t="s">
        <v>1480</v>
      </c>
      <c r="C62" s="49" t="s">
        <v>126</v>
      </c>
      <c r="D62" s="49" t="s">
        <v>125</v>
      </c>
      <c r="E62" s="48" t="s">
        <v>118</v>
      </c>
      <c r="G62" s="27" t="s">
        <v>144</v>
      </c>
      <c r="H62" s="27" t="s">
        <v>1481</v>
      </c>
    </row>
    <row r="63" spans="1:8" ht="28.8" x14ac:dyDescent="0.3">
      <c r="A63" s="49" t="s">
        <v>144</v>
      </c>
      <c r="B63" s="48" t="s">
        <v>1481</v>
      </c>
      <c r="C63" s="49" t="s">
        <v>144</v>
      </c>
      <c r="D63" s="49" t="s">
        <v>143</v>
      </c>
      <c r="E63" s="48" t="s">
        <v>118</v>
      </c>
      <c r="G63" s="27" t="s">
        <v>128</v>
      </c>
      <c r="H63" s="27" t="s">
        <v>1482</v>
      </c>
    </row>
    <row r="64" spans="1:8" x14ac:dyDescent="0.3">
      <c r="A64" s="49" t="s">
        <v>128</v>
      </c>
      <c r="B64" s="48" t="s">
        <v>1482</v>
      </c>
      <c r="C64" s="49" t="s">
        <v>128</v>
      </c>
      <c r="D64" s="49" t="s">
        <v>127</v>
      </c>
      <c r="E64" s="48" t="s">
        <v>118</v>
      </c>
      <c r="G64" s="27" t="s">
        <v>130</v>
      </c>
      <c r="H64" s="27" t="s">
        <v>1483</v>
      </c>
    </row>
    <row r="65" spans="1:8" x14ac:dyDescent="0.3">
      <c r="A65" s="49" t="s">
        <v>130</v>
      </c>
      <c r="B65" s="48" t="s">
        <v>1483</v>
      </c>
      <c r="C65" s="49" t="s">
        <v>130</v>
      </c>
      <c r="D65" s="49" t="s">
        <v>129</v>
      </c>
      <c r="E65" s="48" t="s">
        <v>118</v>
      </c>
      <c r="G65" s="27" t="s">
        <v>120</v>
      </c>
      <c r="H65" s="27" t="s">
        <v>1484</v>
      </c>
    </row>
    <row r="66" spans="1:8" x14ac:dyDescent="0.3">
      <c r="A66" s="49" t="s">
        <v>120</v>
      </c>
      <c r="B66" s="48" t="s">
        <v>1484</v>
      </c>
      <c r="C66" s="49" t="s">
        <v>120</v>
      </c>
      <c r="D66" s="49" t="s">
        <v>119</v>
      </c>
      <c r="E66" s="48" t="s">
        <v>118</v>
      </c>
      <c r="G66" s="27" t="s">
        <v>132</v>
      </c>
      <c r="H66" s="27" t="s">
        <v>1485</v>
      </c>
    </row>
    <row r="67" spans="1:8" x14ac:dyDescent="0.3">
      <c r="A67" s="49" t="s">
        <v>132</v>
      </c>
      <c r="B67" s="48" t="s">
        <v>1485</v>
      </c>
      <c r="C67" s="49" t="s">
        <v>132</v>
      </c>
      <c r="D67" s="49" t="s">
        <v>131</v>
      </c>
      <c r="E67" s="48" t="s">
        <v>118</v>
      </c>
      <c r="G67" s="27" t="s">
        <v>150</v>
      </c>
      <c r="H67" s="27" t="s">
        <v>1486</v>
      </c>
    </row>
    <row r="68" spans="1:8" x14ac:dyDescent="0.3">
      <c r="A68" s="49" t="s">
        <v>150</v>
      </c>
      <c r="B68" s="48" t="s">
        <v>1486</v>
      </c>
      <c r="C68" s="49" t="s">
        <v>150</v>
      </c>
      <c r="D68" s="49" t="s">
        <v>149</v>
      </c>
      <c r="E68" s="48" t="s">
        <v>118</v>
      </c>
      <c r="G68" s="27" t="s">
        <v>134</v>
      </c>
      <c r="H68" s="27" t="s">
        <v>1487</v>
      </c>
    </row>
    <row r="69" spans="1:8" x14ac:dyDescent="0.3">
      <c r="A69" s="49" t="s">
        <v>134</v>
      </c>
      <c r="B69" s="48" t="s">
        <v>1487</v>
      </c>
      <c r="C69" s="49" t="s">
        <v>134</v>
      </c>
      <c r="D69" s="49" t="s">
        <v>133</v>
      </c>
      <c r="E69" s="48" t="s">
        <v>118</v>
      </c>
      <c r="G69" s="27" t="s">
        <v>142</v>
      </c>
      <c r="H69" s="27" t="s">
        <v>1488</v>
      </c>
    </row>
    <row r="70" spans="1:8" x14ac:dyDescent="0.3">
      <c r="A70" s="49" t="s">
        <v>142</v>
      </c>
      <c r="B70" s="48" t="s">
        <v>1488</v>
      </c>
      <c r="C70" s="49" t="s">
        <v>142</v>
      </c>
      <c r="D70" s="49" t="s">
        <v>141</v>
      </c>
      <c r="E70" s="48" t="s">
        <v>118</v>
      </c>
      <c r="G70" s="27" t="s">
        <v>140</v>
      </c>
      <c r="H70" s="27" t="s">
        <v>1489</v>
      </c>
    </row>
    <row r="71" spans="1:8" x14ac:dyDescent="0.3">
      <c r="A71" s="49" t="s">
        <v>140</v>
      </c>
      <c r="B71" s="48" t="s">
        <v>1489</v>
      </c>
      <c r="C71" s="49" t="s">
        <v>140</v>
      </c>
      <c r="D71" s="49" t="s">
        <v>139</v>
      </c>
      <c r="E71" s="48" t="s">
        <v>118</v>
      </c>
      <c r="G71" s="27" t="s">
        <v>136</v>
      </c>
      <c r="H71" s="27" t="s">
        <v>1490</v>
      </c>
    </row>
    <row r="72" spans="1:8" x14ac:dyDescent="0.3">
      <c r="A72" s="49" t="s">
        <v>136</v>
      </c>
      <c r="B72" s="48" t="s">
        <v>1490</v>
      </c>
      <c r="C72" s="49" t="s">
        <v>136</v>
      </c>
      <c r="D72" s="49" t="s">
        <v>135</v>
      </c>
      <c r="E72" s="48" t="s">
        <v>118</v>
      </c>
      <c r="G72" s="27" t="s">
        <v>122</v>
      </c>
      <c r="H72" s="27" t="s">
        <v>1491</v>
      </c>
    </row>
    <row r="73" spans="1:8" x14ac:dyDescent="0.3">
      <c r="A73" s="49" t="s">
        <v>122</v>
      </c>
      <c r="B73" s="48" t="s">
        <v>1491</v>
      </c>
      <c r="C73" s="49" t="s">
        <v>122</v>
      </c>
      <c r="D73" s="49" t="s">
        <v>121</v>
      </c>
      <c r="E73" s="48" t="s">
        <v>118</v>
      </c>
      <c r="G73" s="27" t="s">
        <v>146</v>
      </c>
      <c r="H73" s="27" t="s">
        <v>1492</v>
      </c>
    </row>
    <row r="74" spans="1:8" x14ac:dyDescent="0.3">
      <c r="A74" s="49" t="s">
        <v>146</v>
      </c>
      <c r="B74" s="48" t="s">
        <v>1492</v>
      </c>
      <c r="C74" s="49" t="s">
        <v>146</v>
      </c>
      <c r="D74" s="49" t="s">
        <v>145</v>
      </c>
      <c r="E74" s="48" t="s">
        <v>118</v>
      </c>
      <c r="G74" s="27" t="s">
        <v>148</v>
      </c>
      <c r="H74" s="27" t="s">
        <v>1493</v>
      </c>
    </row>
    <row r="75" spans="1:8" x14ac:dyDescent="0.3">
      <c r="A75" s="49" t="s">
        <v>148</v>
      </c>
      <c r="B75" s="48" t="s">
        <v>1493</v>
      </c>
      <c r="C75" s="49" t="s">
        <v>148</v>
      </c>
      <c r="D75" s="49" t="s">
        <v>147</v>
      </c>
      <c r="E75" s="48" t="s">
        <v>118</v>
      </c>
      <c r="G75" s="27" t="s">
        <v>154</v>
      </c>
      <c r="H75" s="27" t="s">
        <v>1494</v>
      </c>
    </row>
    <row r="76" spans="1:8" x14ac:dyDescent="0.3">
      <c r="A76" s="49" t="s">
        <v>154</v>
      </c>
      <c r="B76" s="48" t="s">
        <v>1494</v>
      </c>
      <c r="C76" s="49" t="s">
        <v>154</v>
      </c>
      <c r="D76" s="49" t="s">
        <v>153</v>
      </c>
      <c r="E76" s="48" t="s">
        <v>118</v>
      </c>
      <c r="G76" s="27" t="s">
        <v>157</v>
      </c>
      <c r="H76" s="27" t="s">
        <v>1495</v>
      </c>
    </row>
    <row r="77" spans="1:8" x14ac:dyDescent="0.3">
      <c r="A77" s="49" t="s">
        <v>157</v>
      </c>
      <c r="B77" s="48" t="s">
        <v>1495</v>
      </c>
      <c r="C77" s="49" t="s">
        <v>157</v>
      </c>
      <c r="D77" s="49" t="s">
        <v>156</v>
      </c>
      <c r="E77" s="48" t="s">
        <v>155</v>
      </c>
      <c r="G77" s="27" t="s">
        <v>161</v>
      </c>
      <c r="H77" s="27" t="s">
        <v>1496</v>
      </c>
    </row>
    <row r="78" spans="1:8" x14ac:dyDescent="0.3">
      <c r="A78" s="49" t="s">
        <v>161</v>
      </c>
      <c r="B78" s="48" t="s">
        <v>1496</v>
      </c>
      <c r="C78" s="49" t="s">
        <v>161</v>
      </c>
      <c r="D78" s="49" t="s">
        <v>160</v>
      </c>
      <c r="E78" s="48" t="s">
        <v>155</v>
      </c>
      <c r="G78" s="27" t="s">
        <v>159</v>
      </c>
      <c r="H78" s="27" t="s">
        <v>1497</v>
      </c>
    </row>
    <row r="79" spans="1:8" x14ac:dyDescent="0.3">
      <c r="A79" s="49" t="s">
        <v>159</v>
      </c>
      <c r="B79" s="48" t="s">
        <v>1497</v>
      </c>
      <c r="C79" s="49" t="s">
        <v>159</v>
      </c>
      <c r="D79" s="49" t="s">
        <v>158</v>
      </c>
      <c r="E79" s="48" t="s">
        <v>155</v>
      </c>
      <c r="G79" s="27" t="s">
        <v>164</v>
      </c>
      <c r="H79" s="27" t="s">
        <v>1498</v>
      </c>
    </row>
    <row r="80" spans="1:8" x14ac:dyDescent="0.3">
      <c r="A80" s="49" t="s">
        <v>164</v>
      </c>
      <c r="B80" s="48" t="s">
        <v>1498</v>
      </c>
      <c r="C80" s="49" t="s">
        <v>164</v>
      </c>
      <c r="D80" s="49" t="s">
        <v>163</v>
      </c>
      <c r="E80" s="48" t="s">
        <v>162</v>
      </c>
      <c r="G80" s="27" t="s">
        <v>166</v>
      </c>
      <c r="H80" s="27" t="s">
        <v>1499</v>
      </c>
    </row>
    <row r="81" spans="1:8" ht="28.8" x14ac:dyDescent="0.3">
      <c r="A81" s="49" t="s">
        <v>166</v>
      </c>
      <c r="B81" s="48" t="s">
        <v>1499</v>
      </c>
      <c r="C81" s="49" t="s">
        <v>166</v>
      </c>
      <c r="D81" s="49" t="s">
        <v>165</v>
      </c>
      <c r="E81" s="48" t="s">
        <v>162</v>
      </c>
      <c r="G81" s="27" t="s">
        <v>170</v>
      </c>
      <c r="H81" s="27" t="s">
        <v>1500</v>
      </c>
    </row>
    <row r="82" spans="1:8" x14ac:dyDescent="0.3">
      <c r="A82" s="49" t="s">
        <v>170</v>
      </c>
      <c r="B82" s="48" t="s">
        <v>1500</v>
      </c>
      <c r="C82" s="49" t="s">
        <v>170</v>
      </c>
      <c r="D82" s="49" t="s">
        <v>169</v>
      </c>
      <c r="E82" s="48" t="s">
        <v>162</v>
      </c>
      <c r="G82" s="27" t="s">
        <v>178</v>
      </c>
      <c r="H82" s="27" t="s">
        <v>1501</v>
      </c>
    </row>
    <row r="83" spans="1:8" ht="28.8" x14ac:dyDescent="0.3">
      <c r="A83" s="49" t="s">
        <v>178</v>
      </c>
      <c r="B83" s="48" t="s">
        <v>1501</v>
      </c>
      <c r="C83" s="49" t="s">
        <v>178</v>
      </c>
      <c r="D83" s="49" t="s">
        <v>177</v>
      </c>
      <c r="E83" s="48" t="s">
        <v>162</v>
      </c>
      <c r="G83" s="27" t="s">
        <v>172</v>
      </c>
      <c r="H83" s="27" t="s">
        <v>1502</v>
      </c>
    </row>
    <row r="84" spans="1:8" x14ac:dyDescent="0.3">
      <c r="A84" s="49" t="s">
        <v>172</v>
      </c>
      <c r="B84" s="48" t="s">
        <v>1502</v>
      </c>
      <c r="C84" s="49" t="s">
        <v>172</v>
      </c>
      <c r="D84" s="49" t="s">
        <v>171</v>
      </c>
      <c r="E84" s="48" t="s">
        <v>162</v>
      </c>
      <c r="G84" s="27" t="s">
        <v>168</v>
      </c>
      <c r="H84" s="27" t="s">
        <v>1503</v>
      </c>
    </row>
    <row r="85" spans="1:8" ht="28.8" x14ac:dyDescent="0.3">
      <c r="A85" s="49" t="s">
        <v>168</v>
      </c>
      <c r="B85" s="48" t="s">
        <v>1503</v>
      </c>
      <c r="C85" s="49" t="s">
        <v>168</v>
      </c>
      <c r="D85" s="49" t="s">
        <v>167</v>
      </c>
      <c r="E85" s="48" t="s">
        <v>162</v>
      </c>
      <c r="G85" s="27" t="s">
        <v>174</v>
      </c>
      <c r="H85" s="27" t="s">
        <v>1504</v>
      </c>
    </row>
    <row r="86" spans="1:8" ht="28.8" x14ac:dyDescent="0.3">
      <c r="A86" s="49" t="s">
        <v>174</v>
      </c>
      <c r="B86" s="48" t="s">
        <v>1504</v>
      </c>
      <c r="C86" s="49" t="s">
        <v>174</v>
      </c>
      <c r="D86" s="49" t="s">
        <v>173</v>
      </c>
      <c r="E86" s="48" t="s">
        <v>162</v>
      </c>
      <c r="G86" s="27" t="s">
        <v>176</v>
      </c>
      <c r="H86" s="27" t="s">
        <v>1505</v>
      </c>
    </row>
    <row r="87" spans="1:8" ht="28.8" x14ac:dyDescent="0.3">
      <c r="A87" s="49" t="s">
        <v>176</v>
      </c>
      <c r="B87" s="48" t="s">
        <v>1505</v>
      </c>
      <c r="C87" s="49" t="s">
        <v>176</v>
      </c>
      <c r="D87" s="49" t="s">
        <v>175</v>
      </c>
      <c r="E87" s="48" t="s">
        <v>162</v>
      </c>
      <c r="G87" s="27" t="s">
        <v>181</v>
      </c>
      <c r="H87" s="27" t="s">
        <v>1506</v>
      </c>
    </row>
    <row r="88" spans="1:8" x14ac:dyDescent="0.3">
      <c r="A88" s="49" t="s">
        <v>181</v>
      </c>
      <c r="B88" s="48" t="s">
        <v>1506</v>
      </c>
      <c r="C88" s="49" t="s">
        <v>181</v>
      </c>
      <c r="D88" s="49" t="s">
        <v>180</v>
      </c>
      <c r="E88" s="48" t="s">
        <v>179</v>
      </c>
      <c r="G88" s="27" t="s">
        <v>183</v>
      </c>
      <c r="H88" s="27" t="s">
        <v>1507</v>
      </c>
    </row>
    <row r="89" spans="1:8" x14ac:dyDescent="0.3">
      <c r="A89" s="49" t="s">
        <v>183</v>
      </c>
      <c r="B89" s="48" t="s">
        <v>1507</v>
      </c>
      <c r="C89" s="49" t="s">
        <v>183</v>
      </c>
      <c r="D89" s="49" t="s">
        <v>182</v>
      </c>
      <c r="E89" s="48" t="s">
        <v>179</v>
      </c>
      <c r="G89" s="27" t="s">
        <v>187</v>
      </c>
      <c r="H89" s="27" t="s">
        <v>1508</v>
      </c>
    </row>
    <row r="90" spans="1:8" ht="28.8" x14ac:dyDescent="0.3">
      <c r="A90" s="49" t="s">
        <v>187</v>
      </c>
      <c r="B90" s="48" t="s">
        <v>1508</v>
      </c>
      <c r="C90" s="49" t="s">
        <v>187</v>
      </c>
      <c r="D90" s="49" t="s">
        <v>186</v>
      </c>
      <c r="E90" s="48" t="s">
        <v>179</v>
      </c>
      <c r="G90" s="27" t="s">
        <v>185</v>
      </c>
      <c r="H90" s="27" t="s">
        <v>1509</v>
      </c>
    </row>
    <row r="91" spans="1:8" x14ac:dyDescent="0.3">
      <c r="A91" s="49" t="s">
        <v>185</v>
      </c>
      <c r="B91" s="48" t="s">
        <v>1509</v>
      </c>
      <c r="C91" s="49" t="s">
        <v>185</v>
      </c>
      <c r="D91" s="49" t="s">
        <v>184</v>
      </c>
      <c r="E91" s="48" t="s">
        <v>179</v>
      </c>
      <c r="G91" s="27" t="s">
        <v>189</v>
      </c>
      <c r="H91" s="27" t="s">
        <v>1510</v>
      </c>
    </row>
    <row r="92" spans="1:8" ht="28.8" x14ac:dyDescent="0.3">
      <c r="A92" s="49" t="s">
        <v>189</v>
      </c>
      <c r="B92" s="48" t="s">
        <v>1510</v>
      </c>
      <c r="C92" s="49" t="s">
        <v>189</v>
      </c>
      <c r="D92" s="49" t="s">
        <v>188</v>
      </c>
      <c r="E92" s="48" t="s">
        <v>179</v>
      </c>
      <c r="G92" s="27" t="s">
        <v>191</v>
      </c>
      <c r="H92" s="27" t="s">
        <v>1511</v>
      </c>
    </row>
    <row r="93" spans="1:8" x14ac:dyDescent="0.3">
      <c r="A93" s="49" t="s">
        <v>191</v>
      </c>
      <c r="B93" s="48" t="s">
        <v>1511</v>
      </c>
      <c r="C93" s="49" t="s">
        <v>191</v>
      </c>
      <c r="D93" s="49" t="s">
        <v>190</v>
      </c>
      <c r="E93" s="48" t="s">
        <v>179</v>
      </c>
      <c r="G93" s="27" t="s">
        <v>193</v>
      </c>
      <c r="H93" s="27" t="s">
        <v>1512</v>
      </c>
    </row>
    <row r="94" spans="1:8" ht="28.8" x14ac:dyDescent="0.3">
      <c r="A94" s="49" t="s">
        <v>193</v>
      </c>
      <c r="B94" s="48" t="s">
        <v>1512</v>
      </c>
      <c r="C94" s="49" t="s">
        <v>193</v>
      </c>
      <c r="D94" s="49" t="s">
        <v>192</v>
      </c>
      <c r="E94" s="48" t="s">
        <v>179</v>
      </c>
      <c r="G94" s="27" t="s">
        <v>195</v>
      </c>
      <c r="H94" s="27" t="s">
        <v>1513</v>
      </c>
    </row>
    <row r="95" spans="1:8" x14ac:dyDescent="0.3">
      <c r="A95" s="49" t="s">
        <v>195</v>
      </c>
      <c r="B95" s="48" t="s">
        <v>1513</v>
      </c>
      <c r="C95" s="49" t="s">
        <v>195</v>
      </c>
      <c r="D95" s="49" t="s">
        <v>194</v>
      </c>
      <c r="E95" s="48" t="s">
        <v>179</v>
      </c>
      <c r="G95" s="27" t="s">
        <v>208</v>
      </c>
      <c r="H95" s="27" t="s">
        <v>1514</v>
      </c>
    </row>
    <row r="96" spans="1:8" x14ac:dyDescent="0.3">
      <c r="A96" s="49" t="s">
        <v>208</v>
      </c>
      <c r="B96" s="48" t="s">
        <v>1514</v>
      </c>
      <c r="C96" s="49" t="s">
        <v>208</v>
      </c>
      <c r="D96" s="49" t="s">
        <v>207</v>
      </c>
      <c r="E96" s="48" t="s">
        <v>196</v>
      </c>
      <c r="G96" s="27" t="s">
        <v>200</v>
      </c>
      <c r="H96" s="27" t="s">
        <v>1515</v>
      </c>
    </row>
    <row r="97" spans="1:8" x14ac:dyDescent="0.3">
      <c r="A97" s="49" t="s">
        <v>200</v>
      </c>
      <c r="B97" s="48" t="s">
        <v>1515</v>
      </c>
      <c r="C97" s="49" t="s">
        <v>200</v>
      </c>
      <c r="D97" s="49" t="s">
        <v>199</v>
      </c>
      <c r="E97" s="48" t="s">
        <v>196</v>
      </c>
      <c r="G97" s="27" t="s">
        <v>198</v>
      </c>
      <c r="H97" s="27" t="s">
        <v>1516</v>
      </c>
    </row>
    <row r="98" spans="1:8" x14ac:dyDescent="0.3">
      <c r="A98" s="49" t="s">
        <v>198</v>
      </c>
      <c r="B98" s="48" t="s">
        <v>1516</v>
      </c>
      <c r="C98" s="49" t="s">
        <v>198</v>
      </c>
      <c r="D98" s="49" t="s">
        <v>197</v>
      </c>
      <c r="E98" s="48" t="s">
        <v>196</v>
      </c>
      <c r="G98" s="27" t="s">
        <v>202</v>
      </c>
      <c r="H98" s="27" t="s">
        <v>1517</v>
      </c>
    </row>
    <row r="99" spans="1:8" x14ac:dyDescent="0.3">
      <c r="A99" s="49" t="s">
        <v>202</v>
      </c>
      <c r="B99" s="48" t="s">
        <v>1517</v>
      </c>
      <c r="C99" s="49" t="s">
        <v>202</v>
      </c>
      <c r="D99" s="49" t="s">
        <v>201</v>
      </c>
      <c r="E99" s="48" t="s">
        <v>196</v>
      </c>
      <c r="G99" s="27" t="s">
        <v>204</v>
      </c>
      <c r="H99" s="27" t="s">
        <v>1518</v>
      </c>
    </row>
    <row r="100" spans="1:8" x14ac:dyDescent="0.3">
      <c r="A100" s="49" t="s">
        <v>204</v>
      </c>
      <c r="B100" s="48" t="s">
        <v>1518</v>
      </c>
      <c r="C100" s="49" t="s">
        <v>204</v>
      </c>
      <c r="D100" s="49" t="s">
        <v>203</v>
      </c>
      <c r="E100" s="48" t="s">
        <v>196</v>
      </c>
      <c r="G100" s="27" t="s">
        <v>206</v>
      </c>
      <c r="H100" s="27" t="s">
        <v>1519</v>
      </c>
    </row>
    <row r="101" spans="1:8" x14ac:dyDescent="0.3">
      <c r="A101" s="49" t="s">
        <v>206</v>
      </c>
      <c r="B101" s="48" t="s">
        <v>1519</v>
      </c>
      <c r="C101" s="49" t="s">
        <v>206</v>
      </c>
      <c r="D101" s="49" t="s">
        <v>205</v>
      </c>
      <c r="E101" s="48" t="s">
        <v>196</v>
      </c>
      <c r="G101" s="27" t="s">
        <v>211</v>
      </c>
      <c r="H101" s="27" t="s">
        <v>1520</v>
      </c>
    </row>
    <row r="102" spans="1:8" x14ac:dyDescent="0.3">
      <c r="A102" s="49" t="s">
        <v>211</v>
      </c>
      <c r="B102" s="48" t="s">
        <v>1520</v>
      </c>
      <c r="C102" s="49" t="s">
        <v>211</v>
      </c>
      <c r="D102" s="49" t="s">
        <v>210</v>
      </c>
      <c r="E102" s="48" t="s">
        <v>209</v>
      </c>
      <c r="G102" s="27" t="s">
        <v>213</v>
      </c>
      <c r="H102" s="27" t="s">
        <v>1521</v>
      </c>
    </row>
    <row r="103" spans="1:8" x14ac:dyDescent="0.3">
      <c r="A103" s="49" t="s">
        <v>213</v>
      </c>
      <c r="B103" s="48" t="s">
        <v>1521</v>
      </c>
      <c r="C103" s="49" t="s">
        <v>213</v>
      </c>
      <c r="D103" s="49" t="s">
        <v>212</v>
      </c>
      <c r="E103" s="48" t="s">
        <v>209</v>
      </c>
      <c r="G103" s="27" t="s">
        <v>219</v>
      </c>
      <c r="H103" s="27" t="s">
        <v>1522</v>
      </c>
    </row>
    <row r="104" spans="1:8" x14ac:dyDescent="0.3">
      <c r="A104" s="49" t="s">
        <v>219</v>
      </c>
      <c r="B104" s="48" t="s">
        <v>1522</v>
      </c>
      <c r="C104" s="49" t="s">
        <v>219</v>
      </c>
      <c r="D104" s="49" t="s">
        <v>218</v>
      </c>
      <c r="E104" s="48" t="s">
        <v>209</v>
      </c>
      <c r="G104" s="27" t="s">
        <v>215</v>
      </c>
      <c r="H104" s="27" t="s">
        <v>1523</v>
      </c>
    </row>
    <row r="105" spans="1:8" x14ac:dyDescent="0.3">
      <c r="A105" s="49" t="s">
        <v>215</v>
      </c>
      <c r="B105" s="48" t="s">
        <v>1523</v>
      </c>
      <c r="C105" s="49" t="s">
        <v>215</v>
      </c>
      <c r="D105" s="49" t="s">
        <v>214</v>
      </c>
      <c r="E105" s="48" t="s">
        <v>209</v>
      </c>
      <c r="G105" s="27" t="s">
        <v>217</v>
      </c>
      <c r="H105" s="27" t="s">
        <v>1524</v>
      </c>
    </row>
    <row r="106" spans="1:8" x14ac:dyDescent="0.3">
      <c r="A106" s="49" t="s">
        <v>217</v>
      </c>
      <c r="B106" s="48" t="s">
        <v>1524</v>
      </c>
      <c r="C106" s="49" t="s">
        <v>217</v>
      </c>
      <c r="D106" s="49" t="s">
        <v>216</v>
      </c>
      <c r="E106" s="48" t="s">
        <v>209</v>
      </c>
      <c r="G106" s="27" t="s">
        <v>222</v>
      </c>
      <c r="H106" s="27" t="s">
        <v>1525</v>
      </c>
    </row>
    <row r="107" spans="1:8" x14ac:dyDescent="0.3">
      <c r="A107" s="49" t="s">
        <v>222</v>
      </c>
      <c r="B107" s="48" t="s">
        <v>1525</v>
      </c>
      <c r="C107" s="49" t="s">
        <v>222</v>
      </c>
      <c r="D107" s="49" t="s">
        <v>221</v>
      </c>
      <c r="E107" s="48" t="s">
        <v>220</v>
      </c>
      <c r="G107" s="27" t="s">
        <v>228</v>
      </c>
      <c r="H107" s="27" t="s">
        <v>1526</v>
      </c>
    </row>
    <row r="108" spans="1:8" x14ac:dyDescent="0.3">
      <c r="A108" s="49" t="s">
        <v>228</v>
      </c>
      <c r="B108" s="48" t="s">
        <v>1526</v>
      </c>
      <c r="C108" s="49" t="s">
        <v>228</v>
      </c>
      <c r="D108" s="49" t="s">
        <v>227</v>
      </c>
      <c r="E108" s="48" t="s">
        <v>220</v>
      </c>
      <c r="G108" s="27" t="s">
        <v>224</v>
      </c>
      <c r="H108" s="27" t="s">
        <v>1527</v>
      </c>
    </row>
    <row r="109" spans="1:8" ht="28.8" x14ac:dyDescent="0.3">
      <c r="A109" s="49" t="s">
        <v>224</v>
      </c>
      <c r="B109" s="48" t="s">
        <v>1527</v>
      </c>
      <c r="C109" s="49" t="s">
        <v>224</v>
      </c>
      <c r="D109" s="49" t="s">
        <v>223</v>
      </c>
      <c r="E109" s="48" t="s">
        <v>220</v>
      </c>
      <c r="G109" s="27" t="s">
        <v>226</v>
      </c>
      <c r="H109" s="27" t="s">
        <v>1528</v>
      </c>
    </row>
    <row r="110" spans="1:8" x14ac:dyDescent="0.3">
      <c r="A110" s="49" t="s">
        <v>226</v>
      </c>
      <c r="B110" s="48" t="s">
        <v>1528</v>
      </c>
      <c r="C110" s="49" t="s">
        <v>226</v>
      </c>
      <c r="D110" s="49" t="s">
        <v>225</v>
      </c>
      <c r="E110" s="48" t="s">
        <v>220</v>
      </c>
      <c r="G110" s="27" t="s">
        <v>230</v>
      </c>
      <c r="H110" s="27" t="s">
        <v>1529</v>
      </c>
    </row>
    <row r="111" spans="1:8" x14ac:dyDescent="0.3">
      <c r="A111" s="49" t="s">
        <v>230</v>
      </c>
      <c r="B111" s="48" t="s">
        <v>1529</v>
      </c>
      <c r="C111" s="49" t="s">
        <v>230</v>
      </c>
      <c r="D111" s="49" t="s">
        <v>229</v>
      </c>
      <c r="E111" s="48" t="s">
        <v>220</v>
      </c>
      <c r="G111" s="27" t="s">
        <v>232</v>
      </c>
      <c r="H111" s="27" t="s">
        <v>1530</v>
      </c>
    </row>
    <row r="112" spans="1:8" x14ac:dyDescent="0.3">
      <c r="A112" s="49" t="s">
        <v>232</v>
      </c>
      <c r="B112" s="48" t="s">
        <v>1530</v>
      </c>
      <c r="C112" s="49" t="s">
        <v>232</v>
      </c>
      <c r="D112" s="49" t="s">
        <v>231</v>
      </c>
      <c r="E112" s="48" t="s">
        <v>220</v>
      </c>
      <c r="G112" s="27" t="s">
        <v>234</v>
      </c>
      <c r="H112" s="27" t="s">
        <v>1531</v>
      </c>
    </row>
    <row r="113" spans="1:8" x14ac:dyDescent="0.3">
      <c r="A113" s="49" t="s">
        <v>234</v>
      </c>
      <c r="B113" s="48" t="s">
        <v>1531</v>
      </c>
      <c r="C113" s="49" t="s">
        <v>234</v>
      </c>
      <c r="D113" s="49" t="s">
        <v>233</v>
      </c>
      <c r="E113" s="48" t="s">
        <v>220</v>
      </c>
      <c r="G113" s="27" t="s">
        <v>236</v>
      </c>
      <c r="H113" s="27" t="s">
        <v>1532</v>
      </c>
    </row>
    <row r="114" spans="1:8" x14ac:dyDescent="0.3">
      <c r="A114" s="49" t="s">
        <v>236</v>
      </c>
      <c r="B114" s="48" t="s">
        <v>1532</v>
      </c>
      <c r="C114" s="49" t="s">
        <v>236</v>
      </c>
      <c r="D114" s="49" t="s">
        <v>235</v>
      </c>
      <c r="E114" s="48" t="s">
        <v>220</v>
      </c>
      <c r="G114" s="27" t="s">
        <v>238</v>
      </c>
      <c r="H114" s="27" t="s">
        <v>1533</v>
      </c>
    </row>
    <row r="115" spans="1:8" x14ac:dyDescent="0.3">
      <c r="A115" s="49" t="s">
        <v>238</v>
      </c>
      <c r="B115" s="48" t="s">
        <v>1533</v>
      </c>
      <c r="C115" s="49" t="s">
        <v>238</v>
      </c>
      <c r="D115" s="49" t="s">
        <v>237</v>
      </c>
      <c r="E115" s="48" t="s">
        <v>220</v>
      </c>
      <c r="G115" s="27" t="s">
        <v>242</v>
      </c>
      <c r="H115" s="27" t="s">
        <v>1534</v>
      </c>
    </row>
    <row r="116" spans="1:8" x14ac:dyDescent="0.3">
      <c r="A116" s="49" t="s">
        <v>242</v>
      </c>
      <c r="B116" s="48" t="s">
        <v>1534</v>
      </c>
      <c r="C116" s="49" t="s">
        <v>242</v>
      </c>
      <c r="D116" s="49" t="s">
        <v>241</v>
      </c>
      <c r="E116" s="48" t="s">
        <v>220</v>
      </c>
      <c r="G116" s="27" t="s">
        <v>240</v>
      </c>
      <c r="H116" s="27" t="s">
        <v>1535</v>
      </c>
    </row>
    <row r="117" spans="1:8" ht="28.8" x14ac:dyDescent="0.3">
      <c r="A117" s="49" t="s">
        <v>240</v>
      </c>
      <c r="B117" s="48" t="s">
        <v>1535</v>
      </c>
      <c r="C117" s="49" t="s">
        <v>240</v>
      </c>
      <c r="D117" s="49" t="s">
        <v>239</v>
      </c>
      <c r="E117" s="48" t="s">
        <v>220</v>
      </c>
      <c r="G117" s="27" t="s">
        <v>244</v>
      </c>
      <c r="H117" s="27" t="s">
        <v>1536</v>
      </c>
    </row>
    <row r="118" spans="1:8" x14ac:dyDescent="0.3">
      <c r="A118" s="49" t="s">
        <v>244</v>
      </c>
      <c r="B118" s="48" t="s">
        <v>1536</v>
      </c>
      <c r="C118" s="49" t="s">
        <v>244</v>
      </c>
      <c r="D118" s="49" t="s">
        <v>243</v>
      </c>
      <c r="E118" s="48" t="s">
        <v>220</v>
      </c>
      <c r="G118" s="27" t="s">
        <v>249</v>
      </c>
      <c r="H118" s="27" t="s">
        <v>1537</v>
      </c>
    </row>
    <row r="119" spans="1:8" x14ac:dyDescent="0.3">
      <c r="A119" s="49" t="s">
        <v>249</v>
      </c>
      <c r="B119" s="48" t="s">
        <v>1537</v>
      </c>
      <c r="C119" s="49" t="s">
        <v>249</v>
      </c>
      <c r="D119" s="49" t="s">
        <v>248</v>
      </c>
      <c r="E119" s="48" t="s">
        <v>245</v>
      </c>
      <c r="G119" s="27" t="s">
        <v>251</v>
      </c>
      <c r="H119" s="27" t="s">
        <v>1538</v>
      </c>
    </row>
    <row r="120" spans="1:8" x14ac:dyDescent="0.3">
      <c r="A120" s="49" t="s">
        <v>251</v>
      </c>
      <c r="B120" s="48" t="s">
        <v>1538</v>
      </c>
      <c r="C120" s="49" t="s">
        <v>251</v>
      </c>
      <c r="D120" s="49" t="s">
        <v>250</v>
      </c>
      <c r="E120" s="48" t="s">
        <v>245</v>
      </c>
      <c r="G120" s="27" t="s">
        <v>253</v>
      </c>
      <c r="H120" s="27" t="s">
        <v>1539</v>
      </c>
    </row>
    <row r="121" spans="1:8" x14ac:dyDescent="0.3">
      <c r="A121" s="49" t="s">
        <v>253</v>
      </c>
      <c r="B121" s="48" t="s">
        <v>1539</v>
      </c>
      <c r="C121" s="49" t="s">
        <v>253</v>
      </c>
      <c r="D121" s="49" t="s">
        <v>252</v>
      </c>
      <c r="E121" s="48" t="s">
        <v>245</v>
      </c>
      <c r="G121" s="27" t="s">
        <v>257</v>
      </c>
      <c r="H121" s="27" t="s">
        <v>1540</v>
      </c>
    </row>
    <row r="122" spans="1:8" x14ac:dyDescent="0.3">
      <c r="A122" s="49" t="s">
        <v>257</v>
      </c>
      <c r="B122" s="48" t="s">
        <v>1540</v>
      </c>
      <c r="C122" s="49" t="s">
        <v>257</v>
      </c>
      <c r="D122" s="49" t="s">
        <v>256</v>
      </c>
      <c r="E122" s="48" t="s">
        <v>245</v>
      </c>
      <c r="G122" s="27" t="s">
        <v>259</v>
      </c>
      <c r="H122" s="27" t="s">
        <v>1541</v>
      </c>
    </row>
    <row r="123" spans="1:8" x14ac:dyDescent="0.3">
      <c r="A123" s="49" t="s">
        <v>259</v>
      </c>
      <c r="B123" s="48" t="s">
        <v>1541</v>
      </c>
      <c r="C123" s="49" t="s">
        <v>259</v>
      </c>
      <c r="D123" s="49" t="s">
        <v>258</v>
      </c>
      <c r="E123" s="48" t="s">
        <v>245</v>
      </c>
      <c r="G123" s="27" t="s">
        <v>261</v>
      </c>
      <c r="H123" s="27" t="s">
        <v>1542</v>
      </c>
    </row>
    <row r="124" spans="1:8" x14ac:dyDescent="0.3">
      <c r="A124" s="49" t="s">
        <v>261</v>
      </c>
      <c r="B124" s="48" t="s">
        <v>1542</v>
      </c>
      <c r="C124" s="49" t="s">
        <v>261</v>
      </c>
      <c r="D124" s="49" t="s">
        <v>260</v>
      </c>
      <c r="E124" s="48" t="s">
        <v>245</v>
      </c>
      <c r="G124" s="27" t="s">
        <v>263</v>
      </c>
      <c r="H124" s="27" t="s">
        <v>1543</v>
      </c>
    </row>
    <row r="125" spans="1:8" ht="28.8" x14ac:dyDescent="0.3">
      <c r="A125" s="49" t="s">
        <v>263</v>
      </c>
      <c r="B125" s="48" t="s">
        <v>1543</v>
      </c>
      <c r="C125" s="49" t="s">
        <v>263</v>
      </c>
      <c r="D125" s="49" t="s">
        <v>262</v>
      </c>
      <c r="E125" s="48" t="s">
        <v>245</v>
      </c>
      <c r="G125" s="27" t="s">
        <v>247</v>
      </c>
      <c r="H125" s="27" t="s">
        <v>1544</v>
      </c>
    </row>
    <row r="126" spans="1:8" x14ac:dyDescent="0.3">
      <c r="A126" s="49" t="s">
        <v>247</v>
      </c>
      <c r="B126" s="48" t="s">
        <v>1544</v>
      </c>
      <c r="C126" s="49" t="s">
        <v>247</v>
      </c>
      <c r="D126" s="49" t="s">
        <v>246</v>
      </c>
      <c r="E126" s="48" t="s">
        <v>245</v>
      </c>
      <c r="G126" s="27" t="s">
        <v>269</v>
      </c>
      <c r="H126" s="27" t="s">
        <v>1545</v>
      </c>
    </row>
    <row r="127" spans="1:8" x14ac:dyDescent="0.3">
      <c r="A127" s="49" t="s">
        <v>269</v>
      </c>
      <c r="B127" s="48" t="s">
        <v>1545</v>
      </c>
      <c r="C127" s="49" t="s">
        <v>269</v>
      </c>
      <c r="D127" s="49" t="s">
        <v>268</v>
      </c>
      <c r="E127" s="48" t="s">
        <v>245</v>
      </c>
      <c r="G127" s="27" t="s">
        <v>265</v>
      </c>
      <c r="H127" s="27" t="s">
        <v>1546</v>
      </c>
    </row>
    <row r="128" spans="1:8" x14ac:dyDescent="0.3">
      <c r="A128" s="49" t="s">
        <v>265</v>
      </c>
      <c r="B128" s="48" t="s">
        <v>1546</v>
      </c>
      <c r="C128" s="49" t="s">
        <v>265</v>
      </c>
      <c r="D128" s="49" t="s">
        <v>264</v>
      </c>
      <c r="E128" s="48" t="s">
        <v>245</v>
      </c>
      <c r="G128" s="27" t="s">
        <v>267</v>
      </c>
      <c r="H128" s="27" t="s">
        <v>1547</v>
      </c>
    </row>
    <row r="129" spans="1:8" x14ac:dyDescent="0.3">
      <c r="A129" s="49" t="s">
        <v>267</v>
      </c>
      <c r="B129" s="48" t="s">
        <v>1547</v>
      </c>
      <c r="C129" s="49" t="s">
        <v>267</v>
      </c>
      <c r="D129" s="49" t="s">
        <v>266</v>
      </c>
      <c r="E129" s="48" t="s">
        <v>245</v>
      </c>
      <c r="G129" s="27" t="s">
        <v>271</v>
      </c>
      <c r="H129" s="27" t="s">
        <v>1548</v>
      </c>
    </row>
    <row r="130" spans="1:8" x14ac:dyDescent="0.3">
      <c r="A130" s="49" t="s">
        <v>271</v>
      </c>
      <c r="B130" s="48" t="s">
        <v>1548</v>
      </c>
      <c r="C130" s="49" t="s">
        <v>271</v>
      </c>
      <c r="D130" s="49" t="s">
        <v>270</v>
      </c>
      <c r="E130" s="48" t="s">
        <v>245</v>
      </c>
      <c r="G130" s="27" t="s">
        <v>255</v>
      </c>
      <c r="H130" s="27" t="s">
        <v>1549</v>
      </c>
    </row>
    <row r="131" spans="1:8" x14ac:dyDescent="0.3">
      <c r="A131" s="49" t="s">
        <v>255</v>
      </c>
      <c r="B131" s="48" t="s">
        <v>1549</v>
      </c>
      <c r="C131" s="49" t="s">
        <v>255</v>
      </c>
      <c r="D131" s="49" t="s">
        <v>254</v>
      </c>
      <c r="E131" s="48" t="s">
        <v>245</v>
      </c>
      <c r="G131" s="27" t="s">
        <v>276</v>
      </c>
      <c r="H131" s="27" t="s">
        <v>1550</v>
      </c>
    </row>
    <row r="132" spans="1:8" x14ac:dyDescent="0.3">
      <c r="A132" s="49" t="s">
        <v>276</v>
      </c>
      <c r="B132" s="48" t="s">
        <v>1550</v>
      </c>
      <c r="C132" s="49" t="s">
        <v>276</v>
      </c>
      <c r="D132" s="49" t="s">
        <v>275</v>
      </c>
      <c r="E132" s="48" t="s">
        <v>272</v>
      </c>
      <c r="G132" s="27" t="s">
        <v>278</v>
      </c>
      <c r="H132" s="27" t="s">
        <v>1551</v>
      </c>
    </row>
    <row r="133" spans="1:8" x14ac:dyDescent="0.3">
      <c r="A133" s="49" t="s">
        <v>278</v>
      </c>
      <c r="B133" s="48" t="s">
        <v>1551</v>
      </c>
      <c r="C133" s="49" t="s">
        <v>278</v>
      </c>
      <c r="D133" s="49" t="s">
        <v>277</v>
      </c>
      <c r="E133" s="48" t="s">
        <v>272</v>
      </c>
      <c r="G133" s="27" t="s">
        <v>328</v>
      </c>
      <c r="H133" s="27" t="s">
        <v>1552</v>
      </c>
    </row>
    <row r="134" spans="1:8" x14ac:dyDescent="0.3">
      <c r="A134" s="49" t="s">
        <v>328</v>
      </c>
      <c r="B134" s="48" t="s">
        <v>1552</v>
      </c>
      <c r="C134" s="49" t="s">
        <v>328</v>
      </c>
      <c r="D134" s="49" t="s">
        <v>327</v>
      </c>
      <c r="E134" s="48" t="s">
        <v>272</v>
      </c>
      <c r="G134" s="27" t="s">
        <v>322</v>
      </c>
      <c r="H134" s="27" t="s">
        <v>1553</v>
      </c>
    </row>
    <row r="135" spans="1:8" x14ac:dyDescent="0.3">
      <c r="A135" s="49" t="s">
        <v>322</v>
      </c>
      <c r="B135" s="48" t="s">
        <v>1553</v>
      </c>
      <c r="C135" s="49" t="s">
        <v>322</v>
      </c>
      <c r="D135" s="49" t="s">
        <v>321</v>
      </c>
      <c r="E135" s="48" t="s">
        <v>272</v>
      </c>
      <c r="G135" s="27" t="s">
        <v>294</v>
      </c>
      <c r="H135" s="27" t="s">
        <v>1554</v>
      </c>
    </row>
    <row r="136" spans="1:8" x14ac:dyDescent="0.3">
      <c r="A136" s="49" t="s">
        <v>294</v>
      </c>
      <c r="B136" s="48" t="s">
        <v>1554</v>
      </c>
      <c r="C136" s="49" t="s">
        <v>294</v>
      </c>
      <c r="D136" s="49" t="s">
        <v>293</v>
      </c>
      <c r="E136" s="48" t="s">
        <v>272</v>
      </c>
      <c r="G136" s="27" t="s">
        <v>280</v>
      </c>
      <c r="H136" s="27" t="s">
        <v>1555</v>
      </c>
    </row>
    <row r="137" spans="1:8" x14ac:dyDescent="0.3">
      <c r="A137" s="49" t="s">
        <v>280</v>
      </c>
      <c r="B137" s="48" t="s">
        <v>1555</v>
      </c>
      <c r="C137" s="49" t="s">
        <v>280</v>
      </c>
      <c r="D137" s="49" t="s">
        <v>2736</v>
      </c>
      <c r="E137" s="48" t="s">
        <v>272</v>
      </c>
      <c r="G137" s="27" t="s">
        <v>282</v>
      </c>
      <c r="H137" s="27" t="s">
        <v>1556</v>
      </c>
    </row>
    <row r="138" spans="1:8" x14ac:dyDescent="0.3">
      <c r="A138" s="49" t="s">
        <v>282</v>
      </c>
      <c r="B138" s="48" t="s">
        <v>1556</v>
      </c>
      <c r="C138" s="49" t="s">
        <v>282</v>
      </c>
      <c r="D138" s="49" t="s">
        <v>281</v>
      </c>
      <c r="E138" s="48" t="s">
        <v>272</v>
      </c>
      <c r="G138" s="27" t="s">
        <v>284</v>
      </c>
      <c r="H138" s="27" t="s">
        <v>1557</v>
      </c>
    </row>
    <row r="139" spans="1:8" ht="28.8" x14ac:dyDescent="0.3">
      <c r="A139" s="49" t="s">
        <v>284</v>
      </c>
      <c r="B139" s="48" t="s">
        <v>1557</v>
      </c>
      <c r="C139" s="49" t="s">
        <v>284</v>
      </c>
      <c r="D139" s="49" t="s">
        <v>283</v>
      </c>
      <c r="E139" s="48" t="s">
        <v>272</v>
      </c>
      <c r="G139" s="27" t="s">
        <v>290</v>
      </c>
      <c r="H139" s="27" t="s">
        <v>1558</v>
      </c>
    </row>
    <row r="140" spans="1:8" ht="28.8" x14ac:dyDescent="0.3">
      <c r="A140" s="49" t="s">
        <v>290</v>
      </c>
      <c r="B140" s="48" t="s">
        <v>1558</v>
      </c>
      <c r="C140" s="49" t="s">
        <v>290</v>
      </c>
      <c r="D140" s="49" t="s">
        <v>289</v>
      </c>
      <c r="E140" s="48" t="s">
        <v>272</v>
      </c>
      <c r="G140" s="27" t="s">
        <v>292</v>
      </c>
      <c r="H140" s="27" t="s">
        <v>1559</v>
      </c>
    </row>
    <row r="141" spans="1:8" x14ac:dyDescent="0.3">
      <c r="A141" s="49" t="s">
        <v>292</v>
      </c>
      <c r="B141" s="48" t="s">
        <v>1559</v>
      </c>
      <c r="C141" s="49" t="s">
        <v>292</v>
      </c>
      <c r="D141" s="49" t="s">
        <v>291</v>
      </c>
      <c r="E141" s="48" t="s">
        <v>272</v>
      </c>
      <c r="G141" s="27" t="s">
        <v>286</v>
      </c>
      <c r="H141" s="27" t="s">
        <v>1560</v>
      </c>
    </row>
    <row r="142" spans="1:8" ht="28.8" x14ac:dyDescent="0.3">
      <c r="A142" s="49" t="s">
        <v>286</v>
      </c>
      <c r="B142" s="48" t="s">
        <v>1560</v>
      </c>
      <c r="C142" s="49" t="s">
        <v>286</v>
      </c>
      <c r="D142" s="49" t="s">
        <v>285</v>
      </c>
      <c r="E142" s="48" t="s">
        <v>272</v>
      </c>
      <c r="G142" s="27" t="s">
        <v>288</v>
      </c>
      <c r="H142" s="27" t="s">
        <v>1561</v>
      </c>
    </row>
    <row r="143" spans="1:8" x14ac:dyDescent="0.3">
      <c r="A143" s="49" t="s">
        <v>288</v>
      </c>
      <c r="B143" s="48" t="s">
        <v>1561</v>
      </c>
      <c r="C143" s="49" t="s">
        <v>288</v>
      </c>
      <c r="D143" s="49" t="s">
        <v>287</v>
      </c>
      <c r="E143" s="48" t="s">
        <v>272</v>
      </c>
      <c r="G143" s="27" t="s">
        <v>320</v>
      </c>
      <c r="H143" s="27" t="s">
        <v>1562</v>
      </c>
    </row>
    <row r="144" spans="1:8" ht="28.8" x14ac:dyDescent="0.3">
      <c r="A144" s="49" t="s">
        <v>320</v>
      </c>
      <c r="B144" s="48" t="s">
        <v>1562</v>
      </c>
      <c r="C144" s="49" t="s">
        <v>320</v>
      </c>
      <c r="D144" s="49" t="s">
        <v>319</v>
      </c>
      <c r="E144" s="48" t="s">
        <v>272</v>
      </c>
      <c r="G144" s="27" t="s">
        <v>296</v>
      </c>
      <c r="H144" s="27" t="s">
        <v>1563</v>
      </c>
    </row>
    <row r="145" spans="1:8" x14ac:dyDescent="0.3">
      <c r="A145" s="49" t="s">
        <v>296</v>
      </c>
      <c r="B145" s="48" t="s">
        <v>1563</v>
      </c>
      <c r="C145" s="49" t="s">
        <v>296</v>
      </c>
      <c r="D145" s="49" t="s">
        <v>295</v>
      </c>
      <c r="E145" s="48" t="s">
        <v>272</v>
      </c>
      <c r="G145" s="27" t="s">
        <v>308</v>
      </c>
      <c r="H145" s="27" t="s">
        <v>1564</v>
      </c>
    </row>
    <row r="146" spans="1:8" x14ac:dyDescent="0.3">
      <c r="A146" s="49" t="s">
        <v>308</v>
      </c>
      <c r="B146" s="48" t="s">
        <v>1564</v>
      </c>
      <c r="C146" s="49" t="s">
        <v>308</v>
      </c>
      <c r="D146" s="49" t="s">
        <v>307</v>
      </c>
      <c r="E146" s="48" t="s">
        <v>272</v>
      </c>
      <c r="G146" s="27" t="s">
        <v>298</v>
      </c>
      <c r="H146" s="27" t="s">
        <v>1565</v>
      </c>
    </row>
    <row r="147" spans="1:8" ht="28.8" x14ac:dyDescent="0.3">
      <c r="A147" s="49" t="s">
        <v>298</v>
      </c>
      <c r="B147" s="48" t="s">
        <v>1565</v>
      </c>
      <c r="C147" s="49" t="s">
        <v>298</v>
      </c>
      <c r="D147" s="49" t="s">
        <v>297</v>
      </c>
      <c r="E147" s="48" t="s">
        <v>272</v>
      </c>
      <c r="G147" s="27" t="s">
        <v>302</v>
      </c>
      <c r="H147" s="27" t="s">
        <v>1566</v>
      </c>
    </row>
    <row r="148" spans="1:8" x14ac:dyDescent="0.3">
      <c r="A148" s="49" t="s">
        <v>302</v>
      </c>
      <c r="B148" s="48" t="s">
        <v>1566</v>
      </c>
      <c r="C148" s="49" t="s">
        <v>302</v>
      </c>
      <c r="D148" s="49" t="s">
        <v>301</v>
      </c>
      <c r="E148" s="48" t="s">
        <v>272</v>
      </c>
      <c r="G148" s="27" t="s">
        <v>304</v>
      </c>
      <c r="H148" s="27" t="s">
        <v>1567</v>
      </c>
    </row>
    <row r="149" spans="1:8" x14ac:dyDescent="0.3">
      <c r="A149" s="49" t="s">
        <v>304</v>
      </c>
      <c r="B149" s="48" t="s">
        <v>1567</v>
      </c>
      <c r="C149" s="49" t="s">
        <v>304</v>
      </c>
      <c r="D149" s="49" t="s">
        <v>303</v>
      </c>
      <c r="E149" s="48" t="s">
        <v>272</v>
      </c>
      <c r="G149" s="27" t="s">
        <v>300</v>
      </c>
      <c r="H149" s="27" t="s">
        <v>1568</v>
      </c>
    </row>
    <row r="150" spans="1:8" x14ac:dyDescent="0.3">
      <c r="A150" s="49" t="s">
        <v>300</v>
      </c>
      <c r="B150" s="48" t="s">
        <v>1568</v>
      </c>
      <c r="C150" s="49" t="s">
        <v>300</v>
      </c>
      <c r="D150" s="49" t="s">
        <v>299</v>
      </c>
      <c r="E150" s="48" t="s">
        <v>272</v>
      </c>
      <c r="G150" s="27" t="s">
        <v>306</v>
      </c>
      <c r="H150" s="27" t="s">
        <v>1569</v>
      </c>
    </row>
    <row r="151" spans="1:8" x14ac:dyDescent="0.3">
      <c r="A151" s="49" t="s">
        <v>306</v>
      </c>
      <c r="B151" s="48" t="s">
        <v>1569</v>
      </c>
      <c r="C151" s="49" t="s">
        <v>306</v>
      </c>
      <c r="D151" s="49" t="s">
        <v>305</v>
      </c>
      <c r="E151" s="48" t="s">
        <v>272</v>
      </c>
      <c r="G151" s="27" t="s">
        <v>312</v>
      </c>
      <c r="H151" s="27" t="s">
        <v>1570</v>
      </c>
    </row>
    <row r="152" spans="1:8" ht="28.8" x14ac:dyDescent="0.3">
      <c r="A152" s="49" t="s">
        <v>312</v>
      </c>
      <c r="B152" s="48" t="s">
        <v>1570</v>
      </c>
      <c r="C152" s="49" t="s">
        <v>312</v>
      </c>
      <c r="D152" s="49" t="s">
        <v>311</v>
      </c>
      <c r="E152" s="48" t="s">
        <v>272</v>
      </c>
      <c r="G152" s="27" t="s">
        <v>314</v>
      </c>
      <c r="H152" s="27" t="s">
        <v>1571</v>
      </c>
    </row>
    <row r="153" spans="1:8" x14ac:dyDescent="0.3">
      <c r="A153" s="49" t="s">
        <v>314</v>
      </c>
      <c r="B153" s="48" t="s">
        <v>1571</v>
      </c>
      <c r="C153" s="49" t="s">
        <v>314</v>
      </c>
      <c r="D153" s="49" t="s">
        <v>313</v>
      </c>
      <c r="E153" s="48" t="s">
        <v>272</v>
      </c>
      <c r="G153" s="27" t="s">
        <v>274</v>
      </c>
      <c r="H153" s="27" t="s">
        <v>1572</v>
      </c>
    </row>
    <row r="154" spans="1:8" x14ac:dyDescent="0.3">
      <c r="A154" s="49" t="s">
        <v>274</v>
      </c>
      <c r="B154" s="48" t="s">
        <v>1572</v>
      </c>
      <c r="C154" s="49" t="s">
        <v>274</v>
      </c>
      <c r="D154" s="49" t="s">
        <v>273</v>
      </c>
      <c r="E154" s="48" t="s">
        <v>272</v>
      </c>
      <c r="G154" s="27" t="s">
        <v>316</v>
      </c>
      <c r="H154" s="27" t="s">
        <v>1573</v>
      </c>
    </row>
    <row r="155" spans="1:8" x14ac:dyDescent="0.3">
      <c r="A155" s="49" t="s">
        <v>316</v>
      </c>
      <c r="B155" s="48" t="s">
        <v>1573</v>
      </c>
      <c r="C155" s="49" t="s">
        <v>316</v>
      </c>
      <c r="D155" s="49" t="s">
        <v>315</v>
      </c>
      <c r="E155" s="48" t="s">
        <v>272</v>
      </c>
      <c r="G155" s="27" t="s">
        <v>318</v>
      </c>
      <c r="H155" s="27" t="s">
        <v>1574</v>
      </c>
    </row>
    <row r="156" spans="1:8" x14ac:dyDescent="0.3">
      <c r="A156" s="49" t="s">
        <v>318</v>
      </c>
      <c r="B156" s="48" t="s">
        <v>1574</v>
      </c>
      <c r="C156" s="49" t="s">
        <v>318</v>
      </c>
      <c r="D156" s="49" t="s">
        <v>317</v>
      </c>
      <c r="E156" s="48" t="s">
        <v>272</v>
      </c>
      <c r="G156" s="27" t="s">
        <v>324</v>
      </c>
      <c r="H156" s="27" t="s">
        <v>1575</v>
      </c>
    </row>
    <row r="157" spans="1:8" ht="28.8" x14ac:dyDescent="0.3">
      <c r="A157" s="49" t="s">
        <v>324</v>
      </c>
      <c r="B157" s="48" t="s">
        <v>1575</v>
      </c>
      <c r="C157" s="49" t="s">
        <v>324</v>
      </c>
      <c r="D157" s="49" t="s">
        <v>323</v>
      </c>
      <c r="E157" s="48" t="s">
        <v>272</v>
      </c>
      <c r="G157" s="27" t="s">
        <v>310</v>
      </c>
      <c r="H157" s="27" t="s">
        <v>1576</v>
      </c>
    </row>
    <row r="158" spans="1:8" ht="28.8" x14ac:dyDescent="0.3">
      <c r="A158" s="49" t="s">
        <v>310</v>
      </c>
      <c r="B158" s="48" t="s">
        <v>1576</v>
      </c>
      <c r="C158" s="49" t="s">
        <v>310</v>
      </c>
      <c r="D158" s="49" t="s">
        <v>309</v>
      </c>
      <c r="E158" s="48" t="s">
        <v>272</v>
      </c>
      <c r="G158" s="27" t="s">
        <v>326</v>
      </c>
      <c r="H158" s="27" t="s">
        <v>1577</v>
      </c>
    </row>
    <row r="159" spans="1:8" x14ac:dyDescent="0.3">
      <c r="A159" s="49" t="s">
        <v>326</v>
      </c>
      <c r="B159" s="48" t="s">
        <v>1577</v>
      </c>
      <c r="C159" s="49" t="s">
        <v>326</v>
      </c>
      <c r="D159" s="49" t="s">
        <v>325</v>
      </c>
      <c r="E159" s="48" t="s">
        <v>272</v>
      </c>
      <c r="G159" s="27" t="s">
        <v>331</v>
      </c>
      <c r="H159" s="27" t="s">
        <v>1578</v>
      </c>
    </row>
    <row r="160" spans="1:8" x14ac:dyDescent="0.3">
      <c r="A160" s="49" t="s">
        <v>331</v>
      </c>
      <c r="B160" s="48" t="s">
        <v>1578</v>
      </c>
      <c r="C160" s="49" t="s">
        <v>331</v>
      </c>
      <c r="D160" s="49" t="s">
        <v>330</v>
      </c>
      <c r="E160" s="48" t="s">
        <v>329</v>
      </c>
      <c r="G160" s="27" t="s">
        <v>333</v>
      </c>
      <c r="H160" s="27" t="s">
        <v>1579</v>
      </c>
    </row>
    <row r="161" spans="1:8" x14ac:dyDescent="0.3">
      <c r="A161" s="49" t="s">
        <v>335</v>
      </c>
      <c r="B161" s="48" t="s">
        <v>1580</v>
      </c>
      <c r="C161" s="49" t="s">
        <v>335</v>
      </c>
      <c r="D161" s="49" t="s">
        <v>334</v>
      </c>
      <c r="E161" s="48" t="s">
        <v>329</v>
      </c>
      <c r="G161" s="27" t="s">
        <v>339</v>
      </c>
      <c r="H161" s="27" t="s">
        <v>1581</v>
      </c>
    </row>
    <row r="162" spans="1:8" x14ac:dyDescent="0.3">
      <c r="A162" s="49" t="s">
        <v>339</v>
      </c>
      <c r="B162" s="48" t="s">
        <v>1581</v>
      </c>
      <c r="C162" s="49" t="s">
        <v>339</v>
      </c>
      <c r="D162" s="49" t="s">
        <v>338</v>
      </c>
      <c r="E162" s="48" t="s">
        <v>329</v>
      </c>
      <c r="G162" s="27" t="s">
        <v>341</v>
      </c>
      <c r="H162" s="27" t="s">
        <v>1582</v>
      </c>
    </row>
    <row r="163" spans="1:8" x14ac:dyDescent="0.3">
      <c r="A163" s="49" t="s">
        <v>341</v>
      </c>
      <c r="B163" s="48" t="s">
        <v>1582</v>
      </c>
      <c r="C163" s="49" t="s">
        <v>341</v>
      </c>
      <c r="D163" s="49" t="s">
        <v>340</v>
      </c>
      <c r="E163" s="48" t="s">
        <v>329</v>
      </c>
      <c r="G163" s="27" t="s">
        <v>343</v>
      </c>
      <c r="H163" s="27" t="s">
        <v>1583</v>
      </c>
    </row>
    <row r="164" spans="1:8" x14ac:dyDescent="0.3">
      <c r="A164" s="49" t="s">
        <v>343</v>
      </c>
      <c r="B164" s="48" t="s">
        <v>1583</v>
      </c>
      <c r="C164" s="49" t="s">
        <v>343</v>
      </c>
      <c r="D164" s="49" t="s">
        <v>342</v>
      </c>
      <c r="E164" s="48" t="s">
        <v>329</v>
      </c>
      <c r="G164" s="27" t="s">
        <v>337</v>
      </c>
      <c r="H164" s="27" t="s">
        <v>1584</v>
      </c>
    </row>
    <row r="165" spans="1:8" x14ac:dyDescent="0.3">
      <c r="A165" s="49" t="s">
        <v>337</v>
      </c>
      <c r="B165" s="48" t="s">
        <v>1584</v>
      </c>
      <c r="C165" s="49" t="s">
        <v>337</v>
      </c>
      <c r="D165" s="49" t="s">
        <v>336</v>
      </c>
      <c r="E165" s="48" t="s">
        <v>329</v>
      </c>
      <c r="G165" s="27" t="s">
        <v>345</v>
      </c>
      <c r="H165" s="27" t="s">
        <v>1585</v>
      </c>
    </row>
    <row r="166" spans="1:8" x14ac:dyDescent="0.3">
      <c r="A166" s="49" t="s">
        <v>345</v>
      </c>
      <c r="B166" s="48" t="s">
        <v>1585</v>
      </c>
      <c r="C166" s="49" t="s">
        <v>345</v>
      </c>
      <c r="D166" s="49" t="s">
        <v>344</v>
      </c>
      <c r="E166" s="48" t="s">
        <v>329</v>
      </c>
      <c r="G166" s="27" t="s">
        <v>347</v>
      </c>
      <c r="H166" s="27" t="s">
        <v>1586</v>
      </c>
    </row>
    <row r="167" spans="1:8" x14ac:dyDescent="0.3">
      <c r="A167" s="49" t="s">
        <v>347</v>
      </c>
      <c r="B167" s="48" t="s">
        <v>1586</v>
      </c>
      <c r="C167" s="49" t="s">
        <v>347</v>
      </c>
      <c r="D167" s="49" t="s">
        <v>346</v>
      </c>
      <c r="E167" s="48" t="s">
        <v>329</v>
      </c>
      <c r="G167" s="27" t="s">
        <v>349</v>
      </c>
      <c r="H167" s="27" t="s">
        <v>1587</v>
      </c>
    </row>
    <row r="168" spans="1:8" x14ac:dyDescent="0.3">
      <c r="A168" s="59" t="s">
        <v>2731</v>
      </c>
      <c r="B168" s="48" t="s">
        <v>2733</v>
      </c>
      <c r="C168" s="59" t="s">
        <v>2731</v>
      </c>
      <c r="D168" s="48" t="s">
        <v>2730</v>
      </c>
      <c r="E168" s="48" t="s">
        <v>329</v>
      </c>
      <c r="G168" s="27" t="s">
        <v>351</v>
      </c>
      <c r="H168" s="27" t="s">
        <v>1588</v>
      </c>
    </row>
    <row r="169" spans="1:8" x14ac:dyDescent="0.3">
      <c r="A169" s="49" t="s">
        <v>351</v>
      </c>
      <c r="B169" s="48" t="s">
        <v>1588</v>
      </c>
      <c r="C169" s="49" t="s">
        <v>351</v>
      </c>
      <c r="D169" s="49" t="s">
        <v>350</v>
      </c>
      <c r="E169" s="48" t="s">
        <v>329</v>
      </c>
      <c r="G169" s="27" t="s">
        <v>366</v>
      </c>
      <c r="H169" s="27" t="s">
        <v>1589</v>
      </c>
    </row>
    <row r="170" spans="1:8" x14ac:dyDescent="0.3">
      <c r="A170" s="49" t="s">
        <v>366</v>
      </c>
      <c r="B170" s="48" t="s">
        <v>1589</v>
      </c>
      <c r="C170" s="49" t="s">
        <v>366</v>
      </c>
      <c r="D170" s="49" t="s">
        <v>365</v>
      </c>
      <c r="E170" s="48" t="s">
        <v>352</v>
      </c>
      <c r="G170" s="27" t="s">
        <v>356</v>
      </c>
      <c r="H170" s="27" t="s">
        <v>1590</v>
      </c>
    </row>
    <row r="171" spans="1:8" x14ac:dyDescent="0.3">
      <c r="A171" s="49" t="s">
        <v>356</v>
      </c>
      <c r="B171" s="48" t="s">
        <v>1590</v>
      </c>
      <c r="C171" s="49" t="s">
        <v>356</v>
      </c>
      <c r="D171" s="49" t="s">
        <v>355</v>
      </c>
      <c r="E171" s="48" t="s">
        <v>352</v>
      </c>
      <c r="G171" s="27" t="s">
        <v>360</v>
      </c>
      <c r="H171" s="27" t="s">
        <v>1591</v>
      </c>
    </row>
    <row r="172" spans="1:8" x14ac:dyDescent="0.3">
      <c r="A172" s="49" t="s">
        <v>360</v>
      </c>
      <c r="B172" s="48" t="s">
        <v>1591</v>
      </c>
      <c r="C172" s="49" t="s">
        <v>360</v>
      </c>
      <c r="D172" s="49" t="s">
        <v>359</v>
      </c>
      <c r="E172" s="48" t="s">
        <v>352</v>
      </c>
      <c r="G172" s="27" t="s">
        <v>362</v>
      </c>
      <c r="H172" s="27" t="s">
        <v>1592</v>
      </c>
    </row>
    <row r="173" spans="1:8" x14ac:dyDescent="0.3">
      <c r="A173" s="49" t="s">
        <v>362</v>
      </c>
      <c r="B173" s="48" t="s">
        <v>1592</v>
      </c>
      <c r="C173" s="49" t="s">
        <v>362</v>
      </c>
      <c r="D173" s="49" t="s">
        <v>361</v>
      </c>
      <c r="E173" s="48" t="s">
        <v>352</v>
      </c>
      <c r="G173" s="27" t="s">
        <v>358</v>
      </c>
      <c r="H173" s="27" t="s">
        <v>1593</v>
      </c>
    </row>
    <row r="174" spans="1:8" x14ac:dyDescent="0.3">
      <c r="A174" s="49" t="s">
        <v>358</v>
      </c>
      <c r="B174" s="48" t="s">
        <v>1593</v>
      </c>
      <c r="C174" s="49" t="s">
        <v>358</v>
      </c>
      <c r="D174" s="49" t="s">
        <v>357</v>
      </c>
      <c r="E174" s="48" t="s">
        <v>352</v>
      </c>
      <c r="G174" s="27" t="s">
        <v>354</v>
      </c>
      <c r="H174" s="27" t="s">
        <v>1594</v>
      </c>
    </row>
    <row r="175" spans="1:8" ht="28.8" x14ac:dyDescent="0.3">
      <c r="A175" s="49" t="s">
        <v>354</v>
      </c>
      <c r="B175" s="48" t="s">
        <v>1594</v>
      </c>
      <c r="C175" s="49" t="s">
        <v>354</v>
      </c>
      <c r="D175" s="49" t="s">
        <v>353</v>
      </c>
      <c r="E175" s="48" t="s">
        <v>352</v>
      </c>
      <c r="G175" s="27" t="s">
        <v>364</v>
      </c>
      <c r="H175" s="27" t="s">
        <v>1595</v>
      </c>
    </row>
    <row r="176" spans="1:8" x14ac:dyDescent="0.3">
      <c r="A176" s="49" t="s">
        <v>364</v>
      </c>
      <c r="B176" s="48" t="s">
        <v>1595</v>
      </c>
      <c r="C176" s="49" t="s">
        <v>364</v>
      </c>
      <c r="D176" s="49" t="s">
        <v>363</v>
      </c>
      <c r="E176" s="48" t="s">
        <v>352</v>
      </c>
      <c r="G176" s="27" t="s">
        <v>379</v>
      </c>
      <c r="H176" s="27" t="s">
        <v>1596</v>
      </c>
    </row>
    <row r="177" spans="1:8" x14ac:dyDescent="0.3">
      <c r="A177" s="49" t="s">
        <v>379</v>
      </c>
      <c r="B177" s="48" t="s">
        <v>1596</v>
      </c>
      <c r="C177" s="49" t="s">
        <v>379</v>
      </c>
      <c r="D177" s="49" t="s">
        <v>378</v>
      </c>
      <c r="E177" s="48" t="s">
        <v>367</v>
      </c>
      <c r="G177" s="27" t="s">
        <v>371</v>
      </c>
      <c r="H177" s="27" t="s">
        <v>1597</v>
      </c>
    </row>
    <row r="178" spans="1:8" ht="28.8" x14ac:dyDescent="0.3">
      <c r="A178" s="49" t="s">
        <v>371</v>
      </c>
      <c r="B178" s="48" t="s">
        <v>1597</v>
      </c>
      <c r="C178" s="49" t="s">
        <v>371</v>
      </c>
      <c r="D178" s="49" t="s">
        <v>370</v>
      </c>
      <c r="E178" s="48" t="s">
        <v>367</v>
      </c>
      <c r="G178" s="27" t="s">
        <v>373</v>
      </c>
      <c r="H178" s="27" t="s">
        <v>1598</v>
      </c>
    </row>
    <row r="179" spans="1:8" x14ac:dyDescent="0.3">
      <c r="A179" s="49" t="s">
        <v>373</v>
      </c>
      <c r="B179" s="48" t="s">
        <v>1598</v>
      </c>
      <c r="C179" s="49" t="s">
        <v>373</v>
      </c>
      <c r="D179" s="49" t="s">
        <v>372</v>
      </c>
      <c r="E179" s="48" t="s">
        <v>367</v>
      </c>
      <c r="G179" s="27" t="s">
        <v>375</v>
      </c>
      <c r="H179" s="27" t="s">
        <v>1599</v>
      </c>
    </row>
    <row r="180" spans="1:8" x14ac:dyDescent="0.3">
      <c r="A180" s="49" t="s">
        <v>375</v>
      </c>
      <c r="B180" s="48" t="s">
        <v>1599</v>
      </c>
      <c r="C180" s="49" t="s">
        <v>375</v>
      </c>
      <c r="D180" s="49" t="s">
        <v>374</v>
      </c>
      <c r="E180" s="48" t="s">
        <v>367</v>
      </c>
      <c r="G180" s="27" t="s">
        <v>377</v>
      </c>
      <c r="H180" s="27" t="s">
        <v>1600</v>
      </c>
    </row>
    <row r="181" spans="1:8" x14ac:dyDescent="0.3">
      <c r="A181" s="49" t="s">
        <v>377</v>
      </c>
      <c r="B181" s="48" t="s">
        <v>1600</v>
      </c>
      <c r="C181" s="49" t="s">
        <v>377</v>
      </c>
      <c r="D181" s="49" t="s">
        <v>376</v>
      </c>
      <c r="E181" s="48" t="s">
        <v>367</v>
      </c>
      <c r="G181" s="27" t="s">
        <v>369</v>
      </c>
      <c r="H181" s="27" t="s">
        <v>1601</v>
      </c>
    </row>
    <row r="182" spans="1:8" ht="28.8" x14ac:dyDescent="0.3">
      <c r="A182" s="49" t="s">
        <v>369</v>
      </c>
      <c r="B182" s="48" t="s">
        <v>1601</v>
      </c>
      <c r="C182" s="49" t="s">
        <v>369</v>
      </c>
      <c r="D182" s="49" t="s">
        <v>368</v>
      </c>
      <c r="E182" s="48" t="s">
        <v>367</v>
      </c>
      <c r="G182" s="27" t="s">
        <v>382</v>
      </c>
      <c r="H182" s="27" t="s">
        <v>1602</v>
      </c>
    </row>
    <row r="183" spans="1:8" x14ac:dyDescent="0.3">
      <c r="A183" s="49" t="s">
        <v>382</v>
      </c>
      <c r="B183" s="48" t="s">
        <v>1602</v>
      </c>
      <c r="C183" s="49" t="s">
        <v>382</v>
      </c>
      <c r="D183" s="49" t="s">
        <v>381</v>
      </c>
      <c r="E183" s="48" t="s">
        <v>380</v>
      </c>
      <c r="G183" s="27" t="s">
        <v>384</v>
      </c>
      <c r="H183" s="27" t="s">
        <v>1603</v>
      </c>
    </row>
    <row r="184" spans="1:8" x14ac:dyDescent="0.3">
      <c r="A184" s="49" t="s">
        <v>384</v>
      </c>
      <c r="B184" s="48" t="s">
        <v>1603</v>
      </c>
      <c r="C184" s="49" t="s">
        <v>384</v>
      </c>
      <c r="D184" s="49" t="s">
        <v>383</v>
      </c>
      <c r="E184" s="48" t="s">
        <v>380</v>
      </c>
      <c r="G184" s="27" t="s">
        <v>386</v>
      </c>
      <c r="H184" s="27" t="s">
        <v>1604</v>
      </c>
    </row>
    <row r="185" spans="1:8" x14ac:dyDescent="0.3">
      <c r="A185" s="49" t="s">
        <v>386</v>
      </c>
      <c r="B185" s="48" t="s">
        <v>1604</v>
      </c>
      <c r="C185" s="49" t="s">
        <v>386</v>
      </c>
      <c r="D185" s="49" t="s">
        <v>385</v>
      </c>
      <c r="E185" s="48" t="s">
        <v>380</v>
      </c>
      <c r="G185" s="27" t="s">
        <v>388</v>
      </c>
      <c r="H185" s="27" t="s">
        <v>1605</v>
      </c>
    </row>
    <row r="186" spans="1:8" x14ac:dyDescent="0.3">
      <c r="A186" s="49" t="s">
        <v>388</v>
      </c>
      <c r="B186" s="48" t="s">
        <v>1605</v>
      </c>
      <c r="C186" s="49" t="s">
        <v>388</v>
      </c>
      <c r="D186" s="49" t="s">
        <v>387</v>
      </c>
      <c r="E186" s="48" t="s">
        <v>380</v>
      </c>
      <c r="G186" s="27" t="s">
        <v>390</v>
      </c>
      <c r="H186" s="27" t="s">
        <v>1606</v>
      </c>
    </row>
    <row r="187" spans="1:8" x14ac:dyDescent="0.3">
      <c r="A187" s="49" t="s">
        <v>390</v>
      </c>
      <c r="B187" s="48" t="s">
        <v>1606</v>
      </c>
      <c r="C187" s="49" t="s">
        <v>390</v>
      </c>
      <c r="D187" s="49" t="s">
        <v>389</v>
      </c>
      <c r="E187" s="48" t="s">
        <v>380</v>
      </c>
      <c r="G187" s="27" t="s">
        <v>392</v>
      </c>
      <c r="H187" s="27" t="s">
        <v>1607</v>
      </c>
    </row>
    <row r="188" spans="1:8" ht="28.8" x14ac:dyDescent="0.3">
      <c r="A188" s="49" t="s">
        <v>392</v>
      </c>
      <c r="B188" s="48" t="s">
        <v>1607</v>
      </c>
      <c r="C188" s="49" t="s">
        <v>392</v>
      </c>
      <c r="D188" s="49" t="s">
        <v>391</v>
      </c>
      <c r="E188" s="48" t="s">
        <v>380</v>
      </c>
      <c r="G188" s="27" t="s">
        <v>394</v>
      </c>
      <c r="H188" s="27" t="s">
        <v>1608</v>
      </c>
    </row>
    <row r="189" spans="1:8" x14ac:dyDescent="0.3">
      <c r="A189" s="49" t="s">
        <v>394</v>
      </c>
      <c r="B189" s="48" t="s">
        <v>1608</v>
      </c>
      <c r="C189" s="49" t="s">
        <v>394</v>
      </c>
      <c r="D189" s="49" t="s">
        <v>393</v>
      </c>
      <c r="E189" s="48" t="s">
        <v>380</v>
      </c>
      <c r="G189" s="27" t="s">
        <v>396</v>
      </c>
      <c r="H189" s="27" t="s">
        <v>1609</v>
      </c>
    </row>
    <row r="190" spans="1:8" x14ac:dyDescent="0.3">
      <c r="A190" s="49" t="s">
        <v>396</v>
      </c>
      <c r="B190" s="48" t="s">
        <v>1609</v>
      </c>
      <c r="C190" s="49" t="s">
        <v>396</v>
      </c>
      <c r="D190" s="49" t="s">
        <v>395</v>
      </c>
      <c r="E190" s="48" t="s">
        <v>380</v>
      </c>
      <c r="G190" s="27" t="s">
        <v>399</v>
      </c>
      <c r="H190" s="27" t="s">
        <v>1610</v>
      </c>
    </row>
    <row r="191" spans="1:8" x14ac:dyDescent="0.3">
      <c r="A191" s="49" t="s">
        <v>399</v>
      </c>
      <c r="B191" s="48" t="s">
        <v>1610</v>
      </c>
      <c r="C191" s="49" t="s">
        <v>399</v>
      </c>
      <c r="D191" s="49" t="s">
        <v>398</v>
      </c>
      <c r="E191" s="48" t="s">
        <v>397</v>
      </c>
      <c r="G191" s="27" t="s">
        <v>401</v>
      </c>
      <c r="H191" s="27" t="s">
        <v>1611</v>
      </c>
    </row>
    <row r="192" spans="1:8" x14ac:dyDescent="0.3">
      <c r="A192" s="49" t="s">
        <v>401</v>
      </c>
      <c r="B192" s="48" t="s">
        <v>1611</v>
      </c>
      <c r="C192" s="49" t="s">
        <v>401</v>
      </c>
      <c r="D192" s="49" t="s">
        <v>400</v>
      </c>
      <c r="E192" s="48" t="s">
        <v>397</v>
      </c>
      <c r="G192" s="27" t="s">
        <v>403</v>
      </c>
      <c r="H192" s="27" t="s">
        <v>1612</v>
      </c>
    </row>
    <row r="193" spans="1:8" ht="28.8" x14ac:dyDescent="0.3">
      <c r="A193" s="49" t="s">
        <v>403</v>
      </c>
      <c r="B193" s="48" t="s">
        <v>1612</v>
      </c>
      <c r="C193" s="49" t="s">
        <v>403</v>
      </c>
      <c r="D193" s="49" t="s">
        <v>402</v>
      </c>
      <c r="E193" s="48" t="s">
        <v>397</v>
      </c>
      <c r="G193" s="27" t="s">
        <v>405</v>
      </c>
      <c r="H193" s="27" t="s">
        <v>1613</v>
      </c>
    </row>
    <row r="194" spans="1:8" x14ac:dyDescent="0.3">
      <c r="A194" s="49" t="s">
        <v>405</v>
      </c>
      <c r="B194" s="48" t="s">
        <v>1613</v>
      </c>
      <c r="C194" s="49" t="s">
        <v>405</v>
      </c>
      <c r="D194" s="49" t="s">
        <v>404</v>
      </c>
      <c r="E194" s="48" t="s">
        <v>397</v>
      </c>
      <c r="G194" s="27" t="s">
        <v>407</v>
      </c>
      <c r="H194" s="27" t="s">
        <v>1614</v>
      </c>
    </row>
    <row r="195" spans="1:8" ht="28.8" x14ac:dyDescent="0.3">
      <c r="A195" s="49" t="s">
        <v>407</v>
      </c>
      <c r="B195" s="48" t="s">
        <v>1614</v>
      </c>
      <c r="C195" s="49" t="s">
        <v>407</v>
      </c>
      <c r="D195" s="49" t="s">
        <v>406</v>
      </c>
      <c r="E195" s="48" t="s">
        <v>397</v>
      </c>
      <c r="G195" s="27" t="s">
        <v>409</v>
      </c>
      <c r="H195" s="27" t="s">
        <v>1615</v>
      </c>
    </row>
    <row r="196" spans="1:8" ht="28.8" x14ac:dyDescent="0.3">
      <c r="A196" s="49" t="s">
        <v>409</v>
      </c>
      <c r="B196" s="48" t="s">
        <v>1615</v>
      </c>
      <c r="C196" s="49" t="s">
        <v>409</v>
      </c>
      <c r="D196" s="49" t="s">
        <v>408</v>
      </c>
      <c r="E196" s="48" t="s">
        <v>397</v>
      </c>
      <c r="G196" s="27" t="s">
        <v>412</v>
      </c>
      <c r="H196" s="27" t="s">
        <v>1616</v>
      </c>
    </row>
    <row r="197" spans="1:8" x14ac:dyDescent="0.3">
      <c r="A197" s="49" t="s">
        <v>412</v>
      </c>
      <c r="B197" s="48" t="s">
        <v>1616</v>
      </c>
      <c r="C197" s="49" t="s">
        <v>412</v>
      </c>
      <c r="D197" s="49" t="s">
        <v>411</v>
      </c>
      <c r="E197" s="48" t="s">
        <v>410</v>
      </c>
      <c r="G197" s="27" t="s">
        <v>414</v>
      </c>
      <c r="H197" s="27" t="s">
        <v>1617</v>
      </c>
    </row>
    <row r="198" spans="1:8" x14ac:dyDescent="0.3">
      <c r="A198" s="49" t="s">
        <v>414</v>
      </c>
      <c r="B198" s="48" t="s">
        <v>1617</v>
      </c>
      <c r="C198" s="49" t="s">
        <v>414</v>
      </c>
      <c r="D198" s="49" t="s">
        <v>413</v>
      </c>
      <c r="E198" s="48" t="s">
        <v>410</v>
      </c>
      <c r="G198" s="27" t="s">
        <v>416</v>
      </c>
      <c r="H198" s="27" t="s">
        <v>1618</v>
      </c>
    </row>
    <row r="199" spans="1:8" x14ac:dyDescent="0.3">
      <c r="A199" s="49" t="s">
        <v>416</v>
      </c>
      <c r="B199" s="48" t="s">
        <v>1618</v>
      </c>
      <c r="C199" s="49" t="s">
        <v>416</v>
      </c>
      <c r="D199" s="49" t="s">
        <v>415</v>
      </c>
      <c r="E199" s="48" t="s">
        <v>410</v>
      </c>
      <c r="G199" s="27" t="s">
        <v>418</v>
      </c>
      <c r="H199" s="27" t="s">
        <v>1619</v>
      </c>
    </row>
    <row r="200" spans="1:8" x14ac:dyDescent="0.3">
      <c r="A200" s="49" t="s">
        <v>418</v>
      </c>
      <c r="B200" s="48" t="s">
        <v>1619</v>
      </c>
      <c r="C200" s="49" t="s">
        <v>418</v>
      </c>
      <c r="D200" s="49" t="s">
        <v>417</v>
      </c>
      <c r="E200" s="48" t="s">
        <v>410</v>
      </c>
      <c r="G200" s="27" t="s">
        <v>437</v>
      </c>
      <c r="H200" s="27" t="s">
        <v>1620</v>
      </c>
    </row>
    <row r="201" spans="1:8" ht="28.8" x14ac:dyDescent="0.3">
      <c r="A201" s="49" t="s">
        <v>437</v>
      </c>
      <c r="B201" s="48" t="s">
        <v>1620</v>
      </c>
      <c r="C201" s="49" t="s">
        <v>437</v>
      </c>
      <c r="D201" s="49" t="s">
        <v>436</v>
      </c>
      <c r="E201" s="48" t="s">
        <v>419</v>
      </c>
      <c r="G201" s="27" t="s">
        <v>423</v>
      </c>
      <c r="H201" s="27" t="s">
        <v>1621</v>
      </c>
    </row>
    <row r="202" spans="1:8" ht="28.8" x14ac:dyDescent="0.3">
      <c r="A202" s="49" t="s">
        <v>423</v>
      </c>
      <c r="B202" s="48" t="s">
        <v>1621</v>
      </c>
      <c r="C202" s="49" t="s">
        <v>423</v>
      </c>
      <c r="D202" s="49" t="s">
        <v>422</v>
      </c>
      <c r="E202" s="48" t="s">
        <v>419</v>
      </c>
      <c r="G202" s="27" t="s">
        <v>425</v>
      </c>
      <c r="H202" s="27" t="s">
        <v>1622</v>
      </c>
    </row>
    <row r="203" spans="1:8" x14ac:dyDescent="0.3">
      <c r="A203" s="49" t="s">
        <v>425</v>
      </c>
      <c r="B203" s="48" t="s">
        <v>1622</v>
      </c>
      <c r="C203" s="49" t="s">
        <v>425</v>
      </c>
      <c r="D203" s="49" t="s">
        <v>424</v>
      </c>
      <c r="E203" s="48" t="s">
        <v>419</v>
      </c>
      <c r="G203" s="27" t="s">
        <v>427</v>
      </c>
      <c r="H203" s="27" t="s">
        <v>1623</v>
      </c>
    </row>
    <row r="204" spans="1:8" x14ac:dyDescent="0.3">
      <c r="A204" s="49" t="s">
        <v>427</v>
      </c>
      <c r="B204" s="48" t="s">
        <v>1623</v>
      </c>
      <c r="C204" s="49" t="s">
        <v>427</v>
      </c>
      <c r="D204" s="49" t="s">
        <v>426</v>
      </c>
      <c r="E204" s="48" t="s">
        <v>419</v>
      </c>
      <c r="G204" s="27" t="s">
        <v>421</v>
      </c>
      <c r="H204" s="27" t="s">
        <v>1624</v>
      </c>
    </row>
    <row r="205" spans="1:8" x14ac:dyDescent="0.3">
      <c r="A205" s="49" t="s">
        <v>421</v>
      </c>
      <c r="B205" s="48" t="s">
        <v>1624</v>
      </c>
      <c r="C205" s="49" t="s">
        <v>421</v>
      </c>
      <c r="D205" s="49" t="s">
        <v>420</v>
      </c>
      <c r="E205" s="48" t="s">
        <v>419</v>
      </c>
      <c r="G205" s="27" t="s">
        <v>431</v>
      </c>
      <c r="H205" s="27" t="s">
        <v>1625</v>
      </c>
    </row>
    <row r="206" spans="1:8" x14ac:dyDescent="0.3">
      <c r="A206" s="49" t="s">
        <v>431</v>
      </c>
      <c r="B206" s="48" t="s">
        <v>1625</v>
      </c>
      <c r="C206" s="49" t="s">
        <v>431</v>
      </c>
      <c r="D206" s="49" t="s">
        <v>430</v>
      </c>
      <c r="E206" s="48" t="s">
        <v>419</v>
      </c>
      <c r="G206" s="27" t="s">
        <v>435</v>
      </c>
      <c r="H206" s="27" t="s">
        <v>1626</v>
      </c>
    </row>
    <row r="207" spans="1:8" ht="28.8" x14ac:dyDescent="0.3">
      <c r="A207" s="49" t="s">
        <v>435</v>
      </c>
      <c r="B207" s="48" t="s">
        <v>1626</v>
      </c>
      <c r="C207" s="49" t="s">
        <v>435</v>
      </c>
      <c r="D207" s="49" t="s">
        <v>434</v>
      </c>
      <c r="E207" s="48" t="s">
        <v>419</v>
      </c>
      <c r="G207" s="27" t="s">
        <v>433</v>
      </c>
      <c r="H207" s="27" t="s">
        <v>1627</v>
      </c>
    </row>
    <row r="208" spans="1:8" ht="28.8" x14ac:dyDescent="0.3">
      <c r="A208" s="49" t="s">
        <v>433</v>
      </c>
      <c r="B208" s="48" t="s">
        <v>1627</v>
      </c>
      <c r="C208" s="49" t="s">
        <v>433</v>
      </c>
      <c r="D208" s="49" t="s">
        <v>432</v>
      </c>
      <c r="E208" s="48" t="s">
        <v>419</v>
      </c>
      <c r="G208" s="27" t="s">
        <v>429</v>
      </c>
      <c r="H208" s="27" t="s">
        <v>1628</v>
      </c>
    </row>
    <row r="209" spans="1:8" ht="28.8" x14ac:dyDescent="0.3">
      <c r="A209" s="49" t="s">
        <v>429</v>
      </c>
      <c r="B209" s="48" t="s">
        <v>1628</v>
      </c>
      <c r="C209" s="49" t="s">
        <v>429</v>
      </c>
      <c r="D209" s="49" t="s">
        <v>428</v>
      </c>
      <c r="E209" s="48" t="s">
        <v>419</v>
      </c>
    </row>
    <row r="210" spans="1:8" x14ac:dyDescent="0.3">
      <c r="A210" s="51" t="s">
        <v>2118</v>
      </c>
      <c r="B210" s="51" t="s">
        <v>2122</v>
      </c>
      <c r="C210" s="51" t="s">
        <v>2118</v>
      </c>
      <c r="D210" s="51" t="s">
        <v>2122</v>
      </c>
      <c r="E210" s="51" t="s">
        <v>419</v>
      </c>
      <c r="G210" s="27" t="s">
        <v>5</v>
      </c>
      <c r="H210" s="27" t="s">
        <v>1422</v>
      </c>
    </row>
    <row r="211" spans="1:8" ht="28.8" x14ac:dyDescent="0.3">
      <c r="A211" s="49" t="s">
        <v>456</v>
      </c>
      <c r="B211" s="48" t="s">
        <v>1629</v>
      </c>
      <c r="C211" s="49" t="s">
        <v>456</v>
      </c>
      <c r="D211" s="49" t="s">
        <v>455</v>
      </c>
      <c r="E211" s="48" t="s">
        <v>438</v>
      </c>
      <c r="G211" s="27" t="s">
        <v>456</v>
      </c>
      <c r="H211" s="27" t="s">
        <v>1629</v>
      </c>
    </row>
    <row r="212" spans="1:8" x14ac:dyDescent="0.3">
      <c r="A212" s="49" t="s">
        <v>440</v>
      </c>
      <c r="B212" s="48" t="s">
        <v>1630</v>
      </c>
      <c r="C212" s="49" t="s">
        <v>440</v>
      </c>
      <c r="D212" s="49" t="s">
        <v>439</v>
      </c>
      <c r="E212" s="48" t="s">
        <v>438</v>
      </c>
      <c r="G212" s="27" t="s">
        <v>440</v>
      </c>
      <c r="H212" s="27" t="s">
        <v>1630</v>
      </c>
    </row>
    <row r="213" spans="1:8" x14ac:dyDescent="0.3">
      <c r="A213" s="49" t="s">
        <v>448</v>
      </c>
      <c r="B213" s="48" t="s">
        <v>1631</v>
      </c>
      <c r="C213" s="49" t="s">
        <v>448</v>
      </c>
      <c r="D213" s="49" t="s">
        <v>447</v>
      </c>
      <c r="E213" s="48" t="s">
        <v>438</v>
      </c>
      <c r="G213" s="27" t="s">
        <v>448</v>
      </c>
      <c r="H213" s="27" t="s">
        <v>1631</v>
      </c>
    </row>
    <row r="214" spans="1:8" ht="28.8" x14ac:dyDescent="0.3">
      <c r="A214" s="49" t="s">
        <v>446</v>
      </c>
      <c r="B214" s="48" t="s">
        <v>1632</v>
      </c>
      <c r="C214" s="49" t="s">
        <v>446</v>
      </c>
      <c r="D214" s="49" t="s">
        <v>445</v>
      </c>
      <c r="E214" s="48" t="s">
        <v>438</v>
      </c>
      <c r="G214" s="27" t="s">
        <v>446</v>
      </c>
      <c r="H214" s="27" t="s">
        <v>1632</v>
      </c>
    </row>
    <row r="215" spans="1:8" ht="28.8" x14ac:dyDescent="0.3">
      <c r="A215" s="49" t="s">
        <v>458</v>
      </c>
      <c r="B215" s="48" t="s">
        <v>1633</v>
      </c>
      <c r="C215" s="49" t="s">
        <v>458</v>
      </c>
      <c r="D215" s="49" t="s">
        <v>457</v>
      </c>
      <c r="E215" s="48" t="s">
        <v>438</v>
      </c>
      <c r="G215" s="27" t="s">
        <v>458</v>
      </c>
      <c r="H215" s="27" t="s">
        <v>1633</v>
      </c>
    </row>
    <row r="216" spans="1:8" ht="28.8" x14ac:dyDescent="0.3">
      <c r="A216" s="49" t="s">
        <v>442</v>
      </c>
      <c r="B216" s="48" t="s">
        <v>1634</v>
      </c>
      <c r="C216" s="49" t="s">
        <v>442</v>
      </c>
      <c r="D216" s="49" t="s">
        <v>441</v>
      </c>
      <c r="E216" s="48" t="s">
        <v>438</v>
      </c>
      <c r="G216" s="27" t="s">
        <v>442</v>
      </c>
      <c r="H216" s="27" t="s">
        <v>1634</v>
      </c>
    </row>
    <row r="217" spans="1:8" ht="28.8" x14ac:dyDescent="0.3">
      <c r="A217" s="49" t="s">
        <v>454</v>
      </c>
      <c r="B217" s="48" t="s">
        <v>1635</v>
      </c>
      <c r="C217" s="49" t="s">
        <v>454</v>
      </c>
      <c r="D217" s="49" t="s">
        <v>453</v>
      </c>
      <c r="E217" s="48" t="s">
        <v>438</v>
      </c>
      <c r="G217" s="27" t="s">
        <v>454</v>
      </c>
      <c r="H217" s="27" t="s">
        <v>1635</v>
      </c>
    </row>
    <row r="218" spans="1:8" x14ac:dyDescent="0.3">
      <c r="A218" s="49" t="s">
        <v>452</v>
      </c>
      <c r="B218" s="48" t="s">
        <v>1636</v>
      </c>
      <c r="C218" s="49" t="s">
        <v>452</v>
      </c>
      <c r="D218" s="49" t="s">
        <v>451</v>
      </c>
      <c r="E218" s="48" t="s">
        <v>438</v>
      </c>
      <c r="G218" s="27" t="s">
        <v>452</v>
      </c>
      <c r="H218" s="27" t="s">
        <v>1636</v>
      </c>
    </row>
    <row r="219" spans="1:8" x14ac:dyDescent="0.3">
      <c r="A219" s="49" t="s">
        <v>450</v>
      </c>
      <c r="B219" s="48" t="s">
        <v>1637</v>
      </c>
      <c r="C219" s="49" t="s">
        <v>450</v>
      </c>
      <c r="D219" s="49" t="s">
        <v>449</v>
      </c>
      <c r="E219" s="48" t="s">
        <v>438</v>
      </c>
      <c r="G219" s="27" t="s">
        <v>450</v>
      </c>
      <c r="H219" s="27" t="s">
        <v>1637</v>
      </c>
    </row>
    <row r="220" spans="1:8" ht="28.8" x14ac:dyDescent="0.3">
      <c r="A220" s="49" t="s">
        <v>460</v>
      </c>
      <c r="B220" s="48" t="s">
        <v>1638</v>
      </c>
      <c r="C220" s="49" t="s">
        <v>460</v>
      </c>
      <c r="D220" s="49" t="s">
        <v>459</v>
      </c>
      <c r="E220" s="48" t="s">
        <v>438</v>
      </c>
      <c r="G220" s="27" t="s">
        <v>460</v>
      </c>
      <c r="H220" s="27" t="s">
        <v>1638</v>
      </c>
    </row>
    <row r="221" spans="1:8" x14ac:dyDescent="0.3">
      <c r="A221" s="49" t="s">
        <v>444</v>
      </c>
      <c r="B221" s="48" t="s">
        <v>1639</v>
      </c>
      <c r="C221" s="49" t="s">
        <v>444</v>
      </c>
      <c r="D221" s="49" t="s">
        <v>443</v>
      </c>
      <c r="E221" s="48" t="s">
        <v>438</v>
      </c>
      <c r="G221" s="27" t="s">
        <v>444</v>
      </c>
      <c r="H221" s="27" t="s">
        <v>1639</v>
      </c>
    </row>
    <row r="222" spans="1:8" x14ac:dyDescent="0.3">
      <c r="A222" s="49" t="s">
        <v>465</v>
      </c>
      <c r="B222" s="48" t="s">
        <v>1640</v>
      </c>
      <c r="C222" s="49" t="s">
        <v>465</v>
      </c>
      <c r="D222" s="49" t="s">
        <v>464</v>
      </c>
      <c r="E222" s="48" t="s">
        <v>461</v>
      </c>
      <c r="G222" s="27" t="s">
        <v>465</v>
      </c>
      <c r="H222" s="27" t="s">
        <v>1640</v>
      </c>
    </row>
    <row r="223" spans="1:8" x14ac:dyDescent="0.3">
      <c r="A223" s="49" t="s">
        <v>467</v>
      </c>
      <c r="B223" s="48" t="s">
        <v>1641</v>
      </c>
      <c r="C223" s="49" t="s">
        <v>467</v>
      </c>
      <c r="D223" s="49" t="s">
        <v>466</v>
      </c>
      <c r="E223" s="48" t="s">
        <v>461</v>
      </c>
      <c r="G223" s="27" t="s">
        <v>467</v>
      </c>
      <c r="H223" s="27" t="s">
        <v>1641</v>
      </c>
    </row>
    <row r="224" spans="1:8" ht="28.8" x14ac:dyDescent="0.3">
      <c r="A224" s="49" t="s">
        <v>469</v>
      </c>
      <c r="B224" s="48" t="s">
        <v>1642</v>
      </c>
      <c r="C224" s="49" t="s">
        <v>469</v>
      </c>
      <c r="D224" s="49" t="s">
        <v>468</v>
      </c>
      <c r="E224" s="48" t="s">
        <v>461</v>
      </c>
      <c r="G224" s="27" t="s">
        <v>469</v>
      </c>
      <c r="H224" s="27" t="s">
        <v>1642</v>
      </c>
    </row>
    <row r="225" spans="1:8" x14ac:dyDescent="0.3">
      <c r="A225" s="49" t="s">
        <v>471</v>
      </c>
      <c r="B225" s="48" t="s">
        <v>1643</v>
      </c>
      <c r="C225" s="49" t="s">
        <v>471</v>
      </c>
      <c r="D225" s="49" t="s">
        <v>470</v>
      </c>
      <c r="E225" s="48" t="s">
        <v>461</v>
      </c>
      <c r="G225" s="27" t="s">
        <v>471</v>
      </c>
      <c r="H225" s="27" t="s">
        <v>1643</v>
      </c>
    </row>
    <row r="226" spans="1:8" x14ac:dyDescent="0.3">
      <c r="A226" s="49" t="s">
        <v>463</v>
      </c>
      <c r="B226" s="48" t="s">
        <v>1644</v>
      </c>
      <c r="C226" s="49" t="s">
        <v>463</v>
      </c>
      <c r="D226" s="49" t="s">
        <v>462</v>
      </c>
      <c r="E226" s="48" t="s">
        <v>461</v>
      </c>
      <c r="G226" s="27" t="s">
        <v>463</v>
      </c>
      <c r="H226" s="27" t="s">
        <v>1644</v>
      </c>
    </row>
    <row r="227" spans="1:8" x14ac:dyDescent="0.3">
      <c r="A227" s="49" t="s">
        <v>474</v>
      </c>
      <c r="B227" s="48" t="s">
        <v>1645</v>
      </c>
      <c r="C227" s="49" t="s">
        <v>474</v>
      </c>
      <c r="D227" s="49" t="s">
        <v>473</v>
      </c>
      <c r="E227" s="48" t="s">
        <v>472</v>
      </c>
      <c r="G227" s="27" t="s">
        <v>474</v>
      </c>
      <c r="H227" s="27" t="s">
        <v>1645</v>
      </c>
    </row>
    <row r="228" spans="1:8" ht="28.8" x14ac:dyDescent="0.3">
      <c r="A228" s="49" t="s">
        <v>476</v>
      </c>
      <c r="B228" s="48" t="s">
        <v>1646</v>
      </c>
      <c r="C228" s="49" t="s">
        <v>476</v>
      </c>
      <c r="D228" s="49" t="s">
        <v>475</v>
      </c>
      <c r="E228" s="48" t="s">
        <v>472</v>
      </c>
      <c r="G228" s="27" t="s">
        <v>476</v>
      </c>
      <c r="H228" s="27" t="s">
        <v>1646</v>
      </c>
    </row>
    <row r="229" spans="1:8" x14ac:dyDescent="0.3">
      <c r="A229" s="49" t="s">
        <v>482</v>
      </c>
      <c r="B229" s="48" t="s">
        <v>1647</v>
      </c>
      <c r="C229" s="49" t="s">
        <v>482</v>
      </c>
      <c r="D229" s="49" t="s">
        <v>481</v>
      </c>
      <c r="E229" s="48" t="s">
        <v>472</v>
      </c>
      <c r="G229" s="27" t="s">
        <v>482</v>
      </c>
      <c r="H229" s="27" t="s">
        <v>1647</v>
      </c>
    </row>
    <row r="230" spans="1:8" x14ac:dyDescent="0.3">
      <c r="A230" s="49" t="s">
        <v>484</v>
      </c>
      <c r="B230" s="48" t="s">
        <v>1648</v>
      </c>
      <c r="C230" s="49" t="s">
        <v>484</v>
      </c>
      <c r="D230" s="49" t="s">
        <v>483</v>
      </c>
      <c r="E230" s="48" t="s">
        <v>472</v>
      </c>
      <c r="G230" s="27" t="s">
        <v>484</v>
      </c>
      <c r="H230" s="27" t="s">
        <v>1648</v>
      </c>
    </row>
    <row r="231" spans="1:8" x14ac:dyDescent="0.3">
      <c r="A231" s="49" t="s">
        <v>486</v>
      </c>
      <c r="B231" s="48" t="s">
        <v>1649</v>
      </c>
      <c r="C231" s="49" t="s">
        <v>486</v>
      </c>
      <c r="D231" s="49" t="s">
        <v>485</v>
      </c>
      <c r="E231" s="48" t="s">
        <v>472</v>
      </c>
      <c r="G231" s="27" t="s">
        <v>486</v>
      </c>
      <c r="H231" s="27" t="s">
        <v>1649</v>
      </c>
    </row>
    <row r="232" spans="1:8" x14ac:dyDescent="0.3">
      <c r="A232" s="49" t="s">
        <v>480</v>
      </c>
      <c r="B232" s="48" t="s">
        <v>1650</v>
      </c>
      <c r="C232" s="49" t="s">
        <v>480</v>
      </c>
      <c r="D232" s="49" t="s">
        <v>479</v>
      </c>
      <c r="E232" s="48" t="s">
        <v>472</v>
      </c>
      <c r="G232" s="27" t="s">
        <v>480</v>
      </c>
      <c r="H232" s="27" t="s">
        <v>1650</v>
      </c>
    </row>
    <row r="233" spans="1:8" ht="28.8" x14ac:dyDescent="0.3">
      <c r="A233" s="49" t="s">
        <v>478</v>
      </c>
      <c r="B233" s="48" t="s">
        <v>1651</v>
      </c>
      <c r="C233" s="49" t="s">
        <v>478</v>
      </c>
      <c r="D233" s="49" t="s">
        <v>477</v>
      </c>
      <c r="E233" s="48" t="s">
        <v>472</v>
      </c>
      <c r="G233" s="27" t="s">
        <v>478</v>
      </c>
      <c r="H233" s="27" t="s">
        <v>1651</v>
      </c>
    </row>
    <row r="234" spans="1:8" x14ac:dyDescent="0.3">
      <c r="A234" s="49" t="s">
        <v>488</v>
      </c>
      <c r="B234" s="48" t="s">
        <v>1652</v>
      </c>
      <c r="C234" s="49" t="s">
        <v>488</v>
      </c>
      <c r="D234" s="49" t="s">
        <v>487</v>
      </c>
      <c r="E234" s="48" t="s">
        <v>472</v>
      </c>
      <c r="G234" s="27" t="s">
        <v>488</v>
      </c>
      <c r="H234" s="27" t="s">
        <v>1652</v>
      </c>
    </row>
    <row r="235" spans="1:8" x14ac:dyDescent="0.3">
      <c r="A235" s="49" t="s">
        <v>491</v>
      </c>
      <c r="B235" s="48" t="s">
        <v>1653</v>
      </c>
      <c r="C235" s="49" t="s">
        <v>491</v>
      </c>
      <c r="D235" s="49" t="s">
        <v>490</v>
      </c>
      <c r="E235" s="48" t="s">
        <v>489</v>
      </c>
      <c r="G235" s="27" t="s">
        <v>491</v>
      </c>
      <c r="H235" s="27" t="s">
        <v>1653</v>
      </c>
    </row>
    <row r="236" spans="1:8" x14ac:dyDescent="0.3">
      <c r="A236" s="49" t="s">
        <v>495</v>
      </c>
      <c r="B236" s="48" t="s">
        <v>1654</v>
      </c>
      <c r="C236" s="49" t="s">
        <v>495</v>
      </c>
      <c r="D236" s="49" t="s">
        <v>494</v>
      </c>
      <c r="E236" s="48" t="s">
        <v>489</v>
      </c>
      <c r="G236" s="27" t="s">
        <v>495</v>
      </c>
      <c r="H236" s="27" t="s">
        <v>1654</v>
      </c>
    </row>
    <row r="237" spans="1:8" x14ac:dyDescent="0.3">
      <c r="A237" s="49" t="s">
        <v>499</v>
      </c>
      <c r="B237" s="48" t="s">
        <v>1655</v>
      </c>
      <c r="C237" s="49" t="s">
        <v>499</v>
      </c>
      <c r="D237" s="49" t="s">
        <v>498</v>
      </c>
      <c r="E237" s="48" t="s">
        <v>489</v>
      </c>
      <c r="G237" s="27" t="s">
        <v>499</v>
      </c>
      <c r="H237" s="27" t="s">
        <v>1655</v>
      </c>
    </row>
    <row r="238" spans="1:8" ht="28.8" x14ac:dyDescent="0.3">
      <c r="A238" s="49" t="s">
        <v>505</v>
      </c>
      <c r="B238" s="48" t="s">
        <v>1656</v>
      </c>
      <c r="C238" s="49" t="s">
        <v>505</v>
      </c>
      <c r="D238" s="49" t="s">
        <v>504</v>
      </c>
      <c r="E238" s="48" t="s">
        <v>489</v>
      </c>
      <c r="G238" s="27" t="s">
        <v>505</v>
      </c>
      <c r="H238" s="27" t="s">
        <v>1656</v>
      </c>
    </row>
    <row r="239" spans="1:8" x14ac:dyDescent="0.3">
      <c r="A239" s="49" t="s">
        <v>501</v>
      </c>
      <c r="B239" s="48" t="s">
        <v>1657</v>
      </c>
      <c r="C239" s="49" t="s">
        <v>501</v>
      </c>
      <c r="D239" s="49" t="s">
        <v>500</v>
      </c>
      <c r="E239" s="48" t="s">
        <v>489</v>
      </c>
      <c r="G239" s="27" t="s">
        <v>501</v>
      </c>
      <c r="H239" s="27" t="s">
        <v>1657</v>
      </c>
    </row>
    <row r="240" spans="1:8" x14ac:dyDescent="0.3">
      <c r="A240" s="49" t="s">
        <v>493</v>
      </c>
      <c r="B240" s="48" t="s">
        <v>1658</v>
      </c>
      <c r="C240" s="49" t="s">
        <v>493</v>
      </c>
      <c r="D240" s="49" t="s">
        <v>492</v>
      </c>
      <c r="E240" s="48" t="s">
        <v>489</v>
      </c>
      <c r="G240" s="27" t="s">
        <v>493</v>
      </c>
      <c r="H240" s="27" t="s">
        <v>1658</v>
      </c>
    </row>
    <row r="241" spans="1:8" x14ac:dyDescent="0.3">
      <c r="A241" s="49" t="s">
        <v>503</v>
      </c>
      <c r="B241" s="48" t="s">
        <v>1659</v>
      </c>
      <c r="C241" s="49" t="s">
        <v>503</v>
      </c>
      <c r="D241" s="49" t="s">
        <v>502</v>
      </c>
      <c r="E241" s="48" t="s">
        <v>489</v>
      </c>
      <c r="G241" s="27" t="s">
        <v>503</v>
      </c>
      <c r="H241" s="27" t="s">
        <v>1659</v>
      </c>
    </row>
    <row r="242" spans="1:8" x14ac:dyDescent="0.3">
      <c r="A242" s="49" t="s">
        <v>507</v>
      </c>
      <c r="B242" s="48" t="s">
        <v>1660</v>
      </c>
      <c r="C242" s="49" t="s">
        <v>507</v>
      </c>
      <c r="D242" s="49" t="s">
        <v>506</v>
      </c>
      <c r="E242" s="48" t="s">
        <v>489</v>
      </c>
      <c r="G242" s="27" t="s">
        <v>507</v>
      </c>
      <c r="H242" s="27" t="s">
        <v>1660</v>
      </c>
    </row>
    <row r="243" spans="1:8" ht="28.8" x14ac:dyDescent="0.3">
      <c r="A243" s="49" t="s">
        <v>509</v>
      </c>
      <c r="B243" s="48" t="s">
        <v>1661</v>
      </c>
      <c r="C243" s="49" t="s">
        <v>509</v>
      </c>
      <c r="D243" s="49" t="s">
        <v>508</v>
      </c>
      <c r="E243" s="48" t="s">
        <v>489</v>
      </c>
      <c r="G243" s="27" t="s">
        <v>509</v>
      </c>
      <c r="H243" s="27" t="s">
        <v>1661</v>
      </c>
    </row>
    <row r="244" spans="1:8" x14ac:dyDescent="0.3">
      <c r="A244" s="49" t="s">
        <v>497</v>
      </c>
      <c r="B244" s="48" t="s">
        <v>1662</v>
      </c>
      <c r="C244" s="49" t="s">
        <v>497</v>
      </c>
      <c r="D244" s="49" t="s">
        <v>496</v>
      </c>
      <c r="E244" s="48" t="s">
        <v>489</v>
      </c>
      <c r="G244" s="27" t="s">
        <v>497</v>
      </c>
      <c r="H244" s="27" t="s">
        <v>1662</v>
      </c>
    </row>
    <row r="245" spans="1:8" x14ac:dyDescent="0.3">
      <c r="A245" s="49" t="s">
        <v>512</v>
      </c>
      <c r="B245" s="48" t="s">
        <v>1663</v>
      </c>
      <c r="C245" s="49" t="s">
        <v>512</v>
      </c>
      <c r="D245" s="49" t="s">
        <v>511</v>
      </c>
      <c r="E245" s="48" t="s">
        <v>510</v>
      </c>
      <c r="G245" s="27" t="s">
        <v>512</v>
      </c>
      <c r="H245" s="27" t="s">
        <v>1663</v>
      </c>
    </row>
    <row r="246" spans="1:8" x14ac:dyDescent="0.3">
      <c r="A246" s="49" t="s">
        <v>524</v>
      </c>
      <c r="B246" s="48" t="s">
        <v>1664</v>
      </c>
      <c r="C246" s="49" t="s">
        <v>524</v>
      </c>
      <c r="D246" s="49" t="s">
        <v>523</v>
      </c>
      <c r="E246" s="48" t="s">
        <v>510</v>
      </c>
      <c r="G246" s="27" t="s">
        <v>524</v>
      </c>
      <c r="H246" s="27" t="s">
        <v>1664</v>
      </c>
    </row>
    <row r="247" spans="1:8" x14ac:dyDescent="0.3">
      <c r="A247" s="49" t="s">
        <v>526</v>
      </c>
      <c r="B247" s="48" t="s">
        <v>1665</v>
      </c>
      <c r="C247" s="49" t="s">
        <v>526</v>
      </c>
      <c r="D247" s="49" t="s">
        <v>525</v>
      </c>
      <c r="E247" s="48" t="s">
        <v>510</v>
      </c>
      <c r="G247" s="27" t="s">
        <v>526</v>
      </c>
      <c r="H247" s="27" t="s">
        <v>1665</v>
      </c>
    </row>
    <row r="248" spans="1:8" ht="28.8" x14ac:dyDescent="0.3">
      <c r="A248" s="49" t="s">
        <v>518</v>
      </c>
      <c r="B248" s="48" t="s">
        <v>1666</v>
      </c>
      <c r="C248" s="49" t="s">
        <v>518</v>
      </c>
      <c r="D248" s="49" t="s">
        <v>517</v>
      </c>
      <c r="E248" s="48" t="s">
        <v>510</v>
      </c>
      <c r="G248" s="27" t="s">
        <v>518</v>
      </c>
      <c r="H248" s="27" t="s">
        <v>1666</v>
      </c>
    </row>
    <row r="249" spans="1:8" ht="28.8" x14ac:dyDescent="0.3">
      <c r="A249" s="49" t="s">
        <v>544</v>
      </c>
      <c r="B249" s="48" t="s">
        <v>1667</v>
      </c>
      <c r="C249" s="49" t="s">
        <v>544</v>
      </c>
      <c r="D249" s="49" t="s">
        <v>543</v>
      </c>
      <c r="E249" s="48" t="s">
        <v>510</v>
      </c>
      <c r="G249" s="27" t="s">
        <v>544</v>
      </c>
      <c r="H249" s="27" t="s">
        <v>1667</v>
      </c>
    </row>
    <row r="250" spans="1:8" ht="28.8" x14ac:dyDescent="0.3">
      <c r="A250" s="49" t="s">
        <v>530</v>
      </c>
      <c r="B250" s="48" t="s">
        <v>1668</v>
      </c>
      <c r="C250" s="49" t="s">
        <v>530</v>
      </c>
      <c r="D250" s="49" t="s">
        <v>529</v>
      </c>
      <c r="E250" s="48" t="s">
        <v>510</v>
      </c>
      <c r="G250" s="27" t="s">
        <v>530</v>
      </c>
      <c r="H250" s="27" t="s">
        <v>1668</v>
      </c>
    </row>
    <row r="251" spans="1:8" x14ac:dyDescent="0.3">
      <c r="A251" s="49" t="s">
        <v>540</v>
      </c>
      <c r="B251" s="48" t="s">
        <v>1669</v>
      </c>
      <c r="C251" s="49" t="s">
        <v>540</v>
      </c>
      <c r="D251" s="49" t="s">
        <v>539</v>
      </c>
      <c r="E251" s="48" t="s">
        <v>510</v>
      </c>
      <c r="G251" s="27" t="s">
        <v>540</v>
      </c>
      <c r="H251" s="27" t="s">
        <v>1669</v>
      </c>
    </row>
    <row r="252" spans="1:8" x14ac:dyDescent="0.3">
      <c r="A252" s="49" t="s">
        <v>528</v>
      </c>
      <c r="B252" s="48" t="s">
        <v>1670</v>
      </c>
      <c r="C252" s="49" t="s">
        <v>528</v>
      </c>
      <c r="D252" s="49" t="s">
        <v>527</v>
      </c>
      <c r="E252" s="48" t="s">
        <v>510</v>
      </c>
      <c r="G252" s="27" t="s">
        <v>528</v>
      </c>
      <c r="H252" s="27" t="s">
        <v>1670</v>
      </c>
    </row>
    <row r="253" spans="1:8" x14ac:dyDescent="0.3">
      <c r="A253" s="49" t="s">
        <v>532</v>
      </c>
      <c r="B253" s="48" t="s">
        <v>1671</v>
      </c>
      <c r="C253" s="49" t="s">
        <v>532</v>
      </c>
      <c r="D253" s="49" t="s">
        <v>531</v>
      </c>
      <c r="E253" s="48" t="s">
        <v>510</v>
      </c>
      <c r="G253" s="27" t="s">
        <v>532</v>
      </c>
      <c r="H253" s="27" t="s">
        <v>1671</v>
      </c>
    </row>
    <row r="254" spans="1:8" x14ac:dyDescent="0.3">
      <c r="A254" s="49" t="s">
        <v>522</v>
      </c>
      <c r="B254" s="48" t="s">
        <v>1672</v>
      </c>
      <c r="C254" s="49" t="s">
        <v>522</v>
      </c>
      <c r="D254" s="49" t="s">
        <v>521</v>
      </c>
      <c r="E254" s="48" t="s">
        <v>510</v>
      </c>
      <c r="G254" s="27" t="s">
        <v>522</v>
      </c>
      <c r="H254" s="27" t="s">
        <v>1672</v>
      </c>
    </row>
    <row r="255" spans="1:8" ht="28.8" x14ac:dyDescent="0.3">
      <c r="A255" s="49" t="s">
        <v>520</v>
      </c>
      <c r="B255" s="48" t="s">
        <v>1673</v>
      </c>
      <c r="C255" s="49" t="s">
        <v>520</v>
      </c>
      <c r="D255" s="49" t="s">
        <v>519</v>
      </c>
      <c r="E255" s="48" t="s">
        <v>510</v>
      </c>
      <c r="G255" s="27" t="s">
        <v>520</v>
      </c>
      <c r="H255" s="27" t="s">
        <v>1673</v>
      </c>
    </row>
    <row r="256" spans="1:8" x14ac:dyDescent="0.3">
      <c r="A256" s="49" t="s">
        <v>534</v>
      </c>
      <c r="B256" s="48" t="s">
        <v>1674</v>
      </c>
      <c r="C256" s="49" t="s">
        <v>534</v>
      </c>
      <c r="D256" s="49" t="s">
        <v>533</v>
      </c>
      <c r="E256" s="48" t="s">
        <v>510</v>
      </c>
      <c r="G256" s="27" t="s">
        <v>534</v>
      </c>
      <c r="H256" s="27" t="s">
        <v>1674</v>
      </c>
    </row>
    <row r="257" spans="1:8" ht="28.8" x14ac:dyDescent="0.3">
      <c r="A257" s="49" t="s">
        <v>516</v>
      </c>
      <c r="B257" s="48" t="s">
        <v>1675</v>
      </c>
      <c r="C257" s="49" t="s">
        <v>516</v>
      </c>
      <c r="D257" s="49" t="s">
        <v>515</v>
      </c>
      <c r="E257" s="48" t="s">
        <v>510</v>
      </c>
      <c r="G257" s="27" t="s">
        <v>516</v>
      </c>
      <c r="H257" s="27" t="s">
        <v>1675</v>
      </c>
    </row>
    <row r="258" spans="1:8" x14ac:dyDescent="0.3">
      <c r="A258" s="49" t="s">
        <v>536</v>
      </c>
      <c r="B258" s="48" t="s">
        <v>1676</v>
      </c>
      <c r="C258" s="49" t="s">
        <v>536</v>
      </c>
      <c r="D258" s="49" t="s">
        <v>535</v>
      </c>
      <c r="E258" s="48" t="s">
        <v>510</v>
      </c>
      <c r="G258" s="27" t="s">
        <v>536</v>
      </c>
      <c r="H258" s="27" t="s">
        <v>1676</v>
      </c>
    </row>
    <row r="259" spans="1:8" ht="28.8" x14ac:dyDescent="0.3">
      <c r="A259" s="49" t="s">
        <v>538</v>
      </c>
      <c r="B259" s="48" t="s">
        <v>1677</v>
      </c>
      <c r="C259" s="49" t="s">
        <v>538</v>
      </c>
      <c r="D259" s="49" t="s">
        <v>537</v>
      </c>
      <c r="E259" s="48" t="s">
        <v>510</v>
      </c>
      <c r="G259" s="27" t="s">
        <v>538</v>
      </c>
      <c r="H259" s="27" t="s">
        <v>1677</v>
      </c>
    </row>
    <row r="260" spans="1:8" x14ac:dyDescent="0.3">
      <c r="A260" s="49" t="s">
        <v>514</v>
      </c>
      <c r="B260" s="48" t="s">
        <v>1678</v>
      </c>
      <c r="C260" s="49" t="s">
        <v>514</v>
      </c>
      <c r="D260" s="49" t="s">
        <v>513</v>
      </c>
      <c r="E260" s="48" t="s">
        <v>510</v>
      </c>
      <c r="G260" s="27" t="s">
        <v>514</v>
      </c>
      <c r="H260" s="27" t="s">
        <v>1678</v>
      </c>
    </row>
    <row r="261" spans="1:8" x14ac:dyDescent="0.3">
      <c r="A261" s="49" t="s">
        <v>542</v>
      </c>
      <c r="B261" s="48" t="s">
        <v>1679</v>
      </c>
      <c r="C261" s="49" t="s">
        <v>542</v>
      </c>
      <c r="D261" s="49" t="s">
        <v>541</v>
      </c>
      <c r="E261" s="48" t="s">
        <v>510</v>
      </c>
      <c r="G261" s="27" t="s">
        <v>542</v>
      </c>
      <c r="H261" s="27" t="s">
        <v>1679</v>
      </c>
    </row>
    <row r="262" spans="1:8" ht="28.8" x14ac:dyDescent="0.3">
      <c r="A262" s="49" t="s">
        <v>546</v>
      </c>
      <c r="B262" s="48" t="s">
        <v>1680</v>
      </c>
      <c r="C262" s="49" t="s">
        <v>546</v>
      </c>
      <c r="D262" s="49" t="s">
        <v>545</v>
      </c>
      <c r="E262" s="48" t="s">
        <v>510</v>
      </c>
      <c r="G262" s="27" t="s">
        <v>546</v>
      </c>
      <c r="H262" s="27" t="s">
        <v>1680</v>
      </c>
    </row>
    <row r="263" spans="1:8" x14ac:dyDescent="0.3">
      <c r="A263" s="49" t="s">
        <v>549</v>
      </c>
      <c r="B263" s="48" t="s">
        <v>1681</v>
      </c>
      <c r="C263" s="49" t="s">
        <v>549</v>
      </c>
      <c r="D263" s="49" t="s">
        <v>548</v>
      </c>
      <c r="E263" s="48" t="s">
        <v>547</v>
      </c>
      <c r="G263" s="27" t="s">
        <v>549</v>
      </c>
      <c r="H263" s="27" t="s">
        <v>1681</v>
      </c>
    </row>
    <row r="264" spans="1:8" x14ac:dyDescent="0.3">
      <c r="A264" s="49" t="s">
        <v>551</v>
      </c>
      <c r="B264" s="48" t="s">
        <v>1682</v>
      </c>
      <c r="C264" s="49" t="s">
        <v>551</v>
      </c>
      <c r="D264" s="49" t="s">
        <v>550</v>
      </c>
      <c r="E264" s="48" t="s">
        <v>547</v>
      </c>
      <c r="G264" s="27" t="s">
        <v>551</v>
      </c>
      <c r="H264" s="27" t="s">
        <v>1682</v>
      </c>
    </row>
    <row r="265" spans="1:8" ht="28.8" x14ac:dyDescent="0.3">
      <c r="A265" s="49" t="s">
        <v>553</v>
      </c>
      <c r="B265" s="48" t="s">
        <v>1683</v>
      </c>
      <c r="C265" s="49" t="s">
        <v>553</v>
      </c>
      <c r="D265" s="49" t="s">
        <v>552</v>
      </c>
      <c r="E265" s="48" t="s">
        <v>547</v>
      </c>
      <c r="G265" s="27" t="s">
        <v>553</v>
      </c>
      <c r="H265" s="27" t="s">
        <v>1683</v>
      </c>
    </row>
    <row r="266" spans="1:8" x14ac:dyDescent="0.3">
      <c r="A266" s="49" t="s">
        <v>555</v>
      </c>
      <c r="B266" s="48" t="s">
        <v>1684</v>
      </c>
      <c r="C266" s="49" t="s">
        <v>555</v>
      </c>
      <c r="D266" s="49" t="s">
        <v>554</v>
      </c>
      <c r="E266" s="48" t="s">
        <v>547</v>
      </c>
      <c r="G266" s="27" t="s">
        <v>555</v>
      </c>
      <c r="H266" s="27" t="s">
        <v>1684</v>
      </c>
    </row>
    <row r="267" spans="1:8" ht="43.2" x14ac:dyDescent="0.3">
      <c r="A267" s="52" t="s">
        <v>556</v>
      </c>
      <c r="B267" s="53" t="s">
        <v>2124</v>
      </c>
      <c r="C267" s="52" t="s">
        <v>556</v>
      </c>
      <c r="D267" s="54" t="s">
        <v>2123</v>
      </c>
      <c r="E267" s="48" t="s">
        <v>547</v>
      </c>
      <c r="G267" s="27" t="s">
        <v>556</v>
      </c>
      <c r="H267" s="27" t="s">
        <v>1685</v>
      </c>
    </row>
    <row r="268" spans="1:8" x14ac:dyDescent="0.3">
      <c r="A268" s="49" t="s">
        <v>587</v>
      </c>
      <c r="B268" s="48" t="s">
        <v>1686</v>
      </c>
      <c r="C268" s="49" t="s">
        <v>587</v>
      </c>
      <c r="D268" s="49" t="s">
        <v>586</v>
      </c>
      <c r="E268" s="48" t="s">
        <v>557</v>
      </c>
      <c r="G268" s="27" t="s">
        <v>587</v>
      </c>
      <c r="H268" s="27" t="s">
        <v>1686</v>
      </c>
    </row>
    <row r="269" spans="1:8" x14ac:dyDescent="0.3">
      <c r="A269" s="49" t="s">
        <v>591</v>
      </c>
      <c r="B269" s="48" t="s">
        <v>1687</v>
      </c>
      <c r="C269" s="49" t="s">
        <v>591</v>
      </c>
      <c r="D269" s="49" t="s">
        <v>590</v>
      </c>
      <c r="E269" s="48" t="s">
        <v>557</v>
      </c>
      <c r="G269" s="27" t="s">
        <v>591</v>
      </c>
      <c r="H269" s="27" t="s">
        <v>1687</v>
      </c>
    </row>
    <row r="270" spans="1:8" x14ac:dyDescent="0.3">
      <c r="A270" s="49" t="s">
        <v>655</v>
      </c>
      <c r="B270" s="48" t="s">
        <v>1688</v>
      </c>
      <c r="C270" s="49" t="s">
        <v>655</v>
      </c>
      <c r="D270" s="49" t="s">
        <v>654</v>
      </c>
      <c r="E270" s="48" t="s">
        <v>557</v>
      </c>
      <c r="G270" s="27" t="s">
        <v>655</v>
      </c>
      <c r="H270" s="27" t="s">
        <v>1688</v>
      </c>
    </row>
    <row r="271" spans="1:8" x14ac:dyDescent="0.3">
      <c r="A271" s="49" t="s">
        <v>569</v>
      </c>
      <c r="B271" s="48" t="s">
        <v>1689</v>
      </c>
      <c r="C271" s="49" t="s">
        <v>569</v>
      </c>
      <c r="D271" s="49" t="s">
        <v>568</v>
      </c>
      <c r="E271" s="48" t="s">
        <v>557</v>
      </c>
      <c r="G271" s="27" t="s">
        <v>569</v>
      </c>
      <c r="H271" s="27" t="s">
        <v>1689</v>
      </c>
    </row>
    <row r="272" spans="1:8" ht="28.8" x14ac:dyDescent="0.3">
      <c r="A272" s="49" t="s">
        <v>627</v>
      </c>
      <c r="B272" s="48" t="s">
        <v>1690</v>
      </c>
      <c r="C272" s="49" t="s">
        <v>627</v>
      </c>
      <c r="D272" s="49" t="s">
        <v>626</v>
      </c>
      <c r="E272" s="48" t="s">
        <v>557</v>
      </c>
      <c r="G272" s="27" t="s">
        <v>627</v>
      </c>
      <c r="H272" s="27" t="s">
        <v>1690</v>
      </c>
    </row>
    <row r="273" spans="1:8" x14ac:dyDescent="0.3">
      <c r="A273" s="49" t="s">
        <v>607</v>
      </c>
      <c r="B273" s="48" t="s">
        <v>1691</v>
      </c>
      <c r="C273" s="49" t="s">
        <v>607</v>
      </c>
      <c r="D273" s="49" t="s">
        <v>606</v>
      </c>
      <c r="E273" s="48" t="s">
        <v>557</v>
      </c>
      <c r="G273" s="27" t="s">
        <v>607</v>
      </c>
      <c r="H273" s="27" t="s">
        <v>1691</v>
      </c>
    </row>
    <row r="274" spans="1:8" x14ac:dyDescent="0.3">
      <c r="A274" s="49" t="s">
        <v>649</v>
      </c>
      <c r="B274" s="48" t="s">
        <v>1692</v>
      </c>
      <c r="C274" s="49" t="s">
        <v>649</v>
      </c>
      <c r="D274" s="49" t="s">
        <v>648</v>
      </c>
      <c r="E274" s="48" t="s">
        <v>557</v>
      </c>
      <c r="G274" s="27" t="s">
        <v>649</v>
      </c>
      <c r="H274" s="27" t="s">
        <v>1692</v>
      </c>
    </row>
    <row r="275" spans="1:8" x14ac:dyDescent="0.3">
      <c r="A275" s="49" t="s">
        <v>561</v>
      </c>
      <c r="B275" s="48" t="s">
        <v>1693</v>
      </c>
      <c r="C275" s="49" t="s">
        <v>561</v>
      </c>
      <c r="D275" s="49" t="s">
        <v>560</v>
      </c>
      <c r="E275" s="48" t="s">
        <v>557</v>
      </c>
      <c r="G275" s="27" t="s">
        <v>561</v>
      </c>
      <c r="H275" s="27" t="s">
        <v>1693</v>
      </c>
    </row>
    <row r="276" spans="1:8" x14ac:dyDescent="0.3">
      <c r="A276" s="49" t="s">
        <v>645</v>
      </c>
      <c r="B276" s="48" t="s">
        <v>1694</v>
      </c>
      <c r="C276" s="49" t="s">
        <v>645</v>
      </c>
      <c r="D276" s="49" t="s">
        <v>644</v>
      </c>
      <c r="E276" s="48" t="s">
        <v>557</v>
      </c>
      <c r="G276" s="27" t="s">
        <v>645</v>
      </c>
      <c r="H276" s="27" t="s">
        <v>1694</v>
      </c>
    </row>
    <row r="277" spans="1:8" x14ac:dyDescent="0.3">
      <c r="A277" s="49" t="s">
        <v>583</v>
      </c>
      <c r="B277" s="48" t="s">
        <v>1695</v>
      </c>
      <c r="C277" s="49" t="s">
        <v>583</v>
      </c>
      <c r="D277" s="49" t="s">
        <v>582</v>
      </c>
      <c r="E277" s="48" t="s">
        <v>557</v>
      </c>
      <c r="G277" s="27" t="s">
        <v>583</v>
      </c>
      <c r="H277" s="27" t="s">
        <v>1695</v>
      </c>
    </row>
    <row r="278" spans="1:8" x14ac:dyDescent="0.3">
      <c r="A278" s="49" t="s">
        <v>559</v>
      </c>
      <c r="B278" s="48" t="s">
        <v>1696</v>
      </c>
      <c r="C278" s="49" t="s">
        <v>559</v>
      </c>
      <c r="D278" s="49" t="s">
        <v>558</v>
      </c>
      <c r="E278" s="48" t="s">
        <v>557</v>
      </c>
      <c r="G278" s="27" t="s">
        <v>559</v>
      </c>
      <c r="H278" s="27" t="s">
        <v>1696</v>
      </c>
    </row>
    <row r="279" spans="1:8" x14ac:dyDescent="0.3">
      <c r="A279" s="49" t="s">
        <v>633</v>
      </c>
      <c r="B279" s="48" t="s">
        <v>1697</v>
      </c>
      <c r="C279" s="49" t="s">
        <v>633</v>
      </c>
      <c r="D279" s="49" t="s">
        <v>632</v>
      </c>
      <c r="E279" s="48" t="s">
        <v>557</v>
      </c>
      <c r="G279" s="27" t="s">
        <v>633</v>
      </c>
      <c r="H279" s="27" t="s">
        <v>1697</v>
      </c>
    </row>
    <row r="280" spans="1:8" x14ac:dyDescent="0.3">
      <c r="A280" s="49" t="s">
        <v>615</v>
      </c>
      <c r="B280" s="48" t="s">
        <v>1698</v>
      </c>
      <c r="C280" s="49" t="s">
        <v>615</v>
      </c>
      <c r="D280" s="49" t="s">
        <v>614</v>
      </c>
      <c r="E280" s="48" t="s">
        <v>557</v>
      </c>
      <c r="G280" s="27" t="s">
        <v>615</v>
      </c>
      <c r="H280" s="27" t="s">
        <v>1698</v>
      </c>
    </row>
    <row r="281" spans="1:8" ht="28.8" x14ac:dyDescent="0.3">
      <c r="A281" s="49" t="s">
        <v>657</v>
      </c>
      <c r="B281" s="48" t="s">
        <v>1699</v>
      </c>
      <c r="C281" s="49" t="s">
        <v>657</v>
      </c>
      <c r="D281" s="49" t="s">
        <v>656</v>
      </c>
      <c r="E281" s="48" t="s">
        <v>557</v>
      </c>
      <c r="G281" s="27" t="s">
        <v>657</v>
      </c>
      <c r="H281" s="27" t="s">
        <v>1699</v>
      </c>
    </row>
    <row r="282" spans="1:8" ht="28.8" x14ac:dyDescent="0.3">
      <c r="A282" s="49" t="s">
        <v>595</v>
      </c>
      <c r="B282" s="48" t="s">
        <v>1700</v>
      </c>
      <c r="C282" s="49" t="s">
        <v>595</v>
      </c>
      <c r="D282" s="49" t="s">
        <v>594</v>
      </c>
      <c r="E282" s="48" t="s">
        <v>557</v>
      </c>
      <c r="G282" s="27" t="s">
        <v>595</v>
      </c>
      <c r="H282" s="27" t="s">
        <v>1700</v>
      </c>
    </row>
    <row r="283" spans="1:8" x14ac:dyDescent="0.3">
      <c r="A283" s="49" t="s">
        <v>605</v>
      </c>
      <c r="B283" s="48" t="s">
        <v>1701</v>
      </c>
      <c r="C283" s="49" t="s">
        <v>605</v>
      </c>
      <c r="D283" s="49" t="s">
        <v>604</v>
      </c>
      <c r="E283" s="48" t="s">
        <v>557</v>
      </c>
      <c r="G283" s="27" t="s">
        <v>605</v>
      </c>
      <c r="H283" s="27" t="s">
        <v>1701</v>
      </c>
    </row>
    <row r="284" spans="1:8" x14ac:dyDescent="0.3">
      <c r="A284" s="49" t="s">
        <v>575</v>
      </c>
      <c r="B284" s="48" t="s">
        <v>1702</v>
      </c>
      <c r="C284" s="49" t="s">
        <v>575</v>
      </c>
      <c r="D284" s="49" t="s">
        <v>574</v>
      </c>
      <c r="E284" s="48" t="s">
        <v>557</v>
      </c>
      <c r="G284" s="27" t="s">
        <v>575</v>
      </c>
      <c r="H284" s="27" t="s">
        <v>1702</v>
      </c>
    </row>
    <row r="285" spans="1:8" ht="28.8" x14ac:dyDescent="0.3">
      <c r="A285" s="49" t="s">
        <v>581</v>
      </c>
      <c r="B285" s="48" t="s">
        <v>1703</v>
      </c>
      <c r="C285" s="49" t="s">
        <v>581</v>
      </c>
      <c r="D285" s="49" t="s">
        <v>580</v>
      </c>
      <c r="E285" s="48" t="s">
        <v>557</v>
      </c>
      <c r="G285" s="27" t="s">
        <v>581</v>
      </c>
      <c r="H285" s="27" t="s">
        <v>1703</v>
      </c>
    </row>
    <row r="286" spans="1:8" x14ac:dyDescent="0.3">
      <c r="A286" s="49" t="s">
        <v>585</v>
      </c>
      <c r="B286" s="48" t="s">
        <v>1704</v>
      </c>
      <c r="C286" s="49" t="s">
        <v>585</v>
      </c>
      <c r="D286" s="49" t="s">
        <v>584</v>
      </c>
      <c r="E286" s="48" t="s">
        <v>557</v>
      </c>
      <c r="G286" s="27" t="s">
        <v>585</v>
      </c>
      <c r="H286" s="27" t="s">
        <v>1704</v>
      </c>
    </row>
    <row r="287" spans="1:8" ht="28.8" x14ac:dyDescent="0.3">
      <c r="A287" s="49" t="s">
        <v>571</v>
      </c>
      <c r="B287" s="48" t="s">
        <v>1705</v>
      </c>
      <c r="C287" s="49" t="s">
        <v>571</v>
      </c>
      <c r="D287" s="49" t="s">
        <v>570</v>
      </c>
      <c r="E287" s="48" t="s">
        <v>557</v>
      </c>
      <c r="G287" s="27" t="s">
        <v>571</v>
      </c>
      <c r="H287" s="27" t="s">
        <v>1705</v>
      </c>
    </row>
    <row r="288" spans="1:8" x14ac:dyDescent="0.3">
      <c r="A288" s="49" t="s">
        <v>613</v>
      </c>
      <c r="B288" s="48" t="s">
        <v>1706</v>
      </c>
      <c r="C288" s="49" t="s">
        <v>613</v>
      </c>
      <c r="D288" s="49" t="s">
        <v>612</v>
      </c>
      <c r="E288" s="48" t="s">
        <v>557</v>
      </c>
      <c r="G288" s="27" t="s">
        <v>613</v>
      </c>
      <c r="H288" s="27" t="s">
        <v>1706</v>
      </c>
    </row>
    <row r="289" spans="1:8" ht="28.8" x14ac:dyDescent="0.3">
      <c r="A289" s="49" t="s">
        <v>643</v>
      </c>
      <c r="B289" s="48" t="s">
        <v>1707</v>
      </c>
      <c r="C289" s="49" t="s">
        <v>643</v>
      </c>
      <c r="D289" s="49" t="s">
        <v>642</v>
      </c>
      <c r="E289" s="48" t="s">
        <v>557</v>
      </c>
      <c r="G289" s="27" t="s">
        <v>643</v>
      </c>
      <c r="H289" s="27" t="s">
        <v>1707</v>
      </c>
    </row>
    <row r="290" spans="1:8" ht="28.8" x14ac:dyDescent="0.3">
      <c r="A290" s="49" t="s">
        <v>579</v>
      </c>
      <c r="B290" s="48" t="s">
        <v>1708</v>
      </c>
      <c r="C290" s="49" t="s">
        <v>579</v>
      </c>
      <c r="D290" s="49" t="s">
        <v>578</v>
      </c>
      <c r="E290" s="48" t="s">
        <v>557</v>
      </c>
      <c r="G290" s="27" t="s">
        <v>579</v>
      </c>
      <c r="H290" s="27" t="s">
        <v>1708</v>
      </c>
    </row>
    <row r="291" spans="1:8" x14ac:dyDescent="0.3">
      <c r="A291" s="49" t="s">
        <v>665</v>
      </c>
      <c r="B291" s="48" t="s">
        <v>1709</v>
      </c>
      <c r="C291" s="49" t="s">
        <v>665</v>
      </c>
      <c r="D291" s="49" t="s">
        <v>664</v>
      </c>
      <c r="E291" s="48" t="s">
        <v>557</v>
      </c>
      <c r="G291" s="27" t="s">
        <v>665</v>
      </c>
      <c r="H291" s="27" t="s">
        <v>1709</v>
      </c>
    </row>
    <row r="292" spans="1:8" ht="28.8" x14ac:dyDescent="0.3">
      <c r="A292" s="49" t="s">
        <v>659</v>
      </c>
      <c r="B292" s="48" t="s">
        <v>1710</v>
      </c>
      <c r="C292" s="49" t="s">
        <v>659</v>
      </c>
      <c r="D292" s="49" t="s">
        <v>658</v>
      </c>
      <c r="E292" s="48" t="s">
        <v>557</v>
      </c>
      <c r="G292" s="27" t="s">
        <v>659</v>
      </c>
      <c r="H292" s="27" t="s">
        <v>1710</v>
      </c>
    </row>
    <row r="293" spans="1:8" x14ac:dyDescent="0.3">
      <c r="A293" s="49" t="s">
        <v>621</v>
      </c>
      <c r="B293" s="48" t="s">
        <v>1711</v>
      </c>
      <c r="C293" s="49" t="s">
        <v>621</v>
      </c>
      <c r="D293" s="49" t="s">
        <v>620</v>
      </c>
      <c r="E293" s="48" t="s">
        <v>557</v>
      </c>
      <c r="G293" s="27" t="s">
        <v>621</v>
      </c>
      <c r="H293" s="27" t="s">
        <v>1711</v>
      </c>
    </row>
    <row r="294" spans="1:8" x14ac:dyDescent="0.3">
      <c r="A294" s="49" t="s">
        <v>601</v>
      </c>
      <c r="B294" s="48" t="s">
        <v>1712</v>
      </c>
      <c r="C294" s="49" t="s">
        <v>601</v>
      </c>
      <c r="D294" s="49" t="s">
        <v>600</v>
      </c>
      <c r="E294" s="48" t="s">
        <v>557</v>
      </c>
      <c r="G294" s="27" t="s">
        <v>601</v>
      </c>
      <c r="H294" s="27" t="s">
        <v>1712</v>
      </c>
    </row>
    <row r="295" spans="1:8" ht="28.8" x14ac:dyDescent="0.3">
      <c r="A295" s="49" t="s">
        <v>667</v>
      </c>
      <c r="B295" s="48" t="s">
        <v>1713</v>
      </c>
      <c r="C295" s="49" t="s">
        <v>667</v>
      </c>
      <c r="D295" s="49" t="s">
        <v>666</v>
      </c>
      <c r="E295" s="48" t="s">
        <v>557</v>
      </c>
      <c r="G295" s="27" t="s">
        <v>667</v>
      </c>
      <c r="H295" s="27" t="s">
        <v>1713</v>
      </c>
    </row>
    <row r="296" spans="1:8" ht="28.8" x14ac:dyDescent="0.3">
      <c r="A296" s="49" t="s">
        <v>629</v>
      </c>
      <c r="B296" s="48" t="s">
        <v>1714</v>
      </c>
      <c r="C296" s="49" t="s">
        <v>629</v>
      </c>
      <c r="D296" s="49" t="s">
        <v>628</v>
      </c>
      <c r="E296" s="48" t="s">
        <v>557</v>
      </c>
      <c r="G296" s="27" t="s">
        <v>629</v>
      </c>
      <c r="H296" s="27" t="s">
        <v>1714</v>
      </c>
    </row>
    <row r="297" spans="1:8" ht="28.8" x14ac:dyDescent="0.3">
      <c r="A297" s="49" t="s">
        <v>661</v>
      </c>
      <c r="B297" s="48" t="s">
        <v>1715</v>
      </c>
      <c r="C297" s="49" t="s">
        <v>661</v>
      </c>
      <c r="D297" s="49" t="s">
        <v>660</v>
      </c>
      <c r="E297" s="48" t="s">
        <v>557</v>
      </c>
      <c r="G297" s="27" t="s">
        <v>661</v>
      </c>
      <c r="H297" s="27" t="s">
        <v>1715</v>
      </c>
    </row>
    <row r="298" spans="1:8" x14ac:dyDescent="0.3">
      <c r="A298" s="49" t="s">
        <v>599</v>
      </c>
      <c r="B298" s="48" t="s">
        <v>1716</v>
      </c>
      <c r="C298" s="49" t="s">
        <v>599</v>
      </c>
      <c r="D298" s="49" t="s">
        <v>598</v>
      </c>
      <c r="E298" s="48" t="s">
        <v>557</v>
      </c>
      <c r="G298" s="27" t="s">
        <v>599</v>
      </c>
      <c r="H298" s="27" t="s">
        <v>1716</v>
      </c>
    </row>
    <row r="299" spans="1:8" ht="43.2" x14ac:dyDescent="0.3">
      <c r="A299" s="49" t="s">
        <v>663</v>
      </c>
      <c r="B299" s="48" t="s">
        <v>1717</v>
      </c>
      <c r="C299" s="49" t="s">
        <v>663</v>
      </c>
      <c r="D299" s="49" t="s">
        <v>662</v>
      </c>
      <c r="E299" s="48" t="s">
        <v>557</v>
      </c>
      <c r="G299" s="27" t="s">
        <v>663</v>
      </c>
      <c r="H299" s="27" t="s">
        <v>1717</v>
      </c>
    </row>
    <row r="300" spans="1:8" ht="43.2" x14ac:dyDescent="0.3">
      <c r="A300" s="49" t="s">
        <v>651</v>
      </c>
      <c r="B300" s="48" t="s">
        <v>1718</v>
      </c>
      <c r="C300" s="49" t="s">
        <v>651</v>
      </c>
      <c r="D300" s="49" t="s">
        <v>650</v>
      </c>
      <c r="E300" s="48" t="s">
        <v>557</v>
      </c>
      <c r="G300" s="27" t="s">
        <v>651</v>
      </c>
      <c r="H300" s="27" t="s">
        <v>1718</v>
      </c>
    </row>
    <row r="301" spans="1:8" ht="43.2" x14ac:dyDescent="0.3">
      <c r="A301" s="49" t="s">
        <v>563</v>
      </c>
      <c r="B301" s="48" t="s">
        <v>1719</v>
      </c>
      <c r="C301" s="49" t="s">
        <v>563</v>
      </c>
      <c r="D301" s="49" t="s">
        <v>562</v>
      </c>
      <c r="E301" s="48" t="s">
        <v>557</v>
      </c>
      <c r="G301" s="27" t="s">
        <v>563</v>
      </c>
      <c r="H301" s="27" t="s">
        <v>1719</v>
      </c>
    </row>
    <row r="302" spans="1:8" x14ac:dyDescent="0.3">
      <c r="A302" s="49" t="s">
        <v>611</v>
      </c>
      <c r="B302" s="48" t="s">
        <v>1720</v>
      </c>
      <c r="C302" s="49" t="s">
        <v>611</v>
      </c>
      <c r="D302" s="49" t="s">
        <v>610</v>
      </c>
      <c r="E302" s="48" t="s">
        <v>557</v>
      </c>
      <c r="G302" s="27" t="s">
        <v>611</v>
      </c>
      <c r="H302" s="27" t="s">
        <v>1720</v>
      </c>
    </row>
    <row r="303" spans="1:8" x14ac:dyDescent="0.3">
      <c r="A303" s="49" t="s">
        <v>669</v>
      </c>
      <c r="B303" s="48" t="s">
        <v>1721</v>
      </c>
      <c r="C303" s="49" t="s">
        <v>669</v>
      </c>
      <c r="D303" s="49" t="s">
        <v>668</v>
      </c>
      <c r="E303" s="48" t="s">
        <v>557</v>
      </c>
      <c r="G303" s="27" t="s">
        <v>669</v>
      </c>
      <c r="H303" s="27" t="s">
        <v>1721</v>
      </c>
    </row>
    <row r="304" spans="1:8" ht="28.8" x14ac:dyDescent="0.3">
      <c r="A304" s="49" t="s">
        <v>573</v>
      </c>
      <c r="B304" s="48" t="s">
        <v>1722</v>
      </c>
      <c r="C304" s="49" t="s">
        <v>573</v>
      </c>
      <c r="D304" s="49" t="s">
        <v>572</v>
      </c>
      <c r="E304" s="48" t="s">
        <v>557</v>
      </c>
      <c r="G304" s="27" t="s">
        <v>573</v>
      </c>
      <c r="H304" s="27" t="s">
        <v>1722</v>
      </c>
    </row>
    <row r="305" spans="1:8" x14ac:dyDescent="0.3">
      <c r="A305" s="49" t="s">
        <v>647</v>
      </c>
      <c r="B305" s="48" t="s">
        <v>1723</v>
      </c>
      <c r="C305" s="49" t="s">
        <v>647</v>
      </c>
      <c r="D305" s="49" t="s">
        <v>646</v>
      </c>
      <c r="E305" s="48" t="s">
        <v>557</v>
      </c>
      <c r="G305" s="27" t="s">
        <v>647</v>
      </c>
      <c r="H305" s="27" t="s">
        <v>1723</v>
      </c>
    </row>
    <row r="306" spans="1:8" ht="28.8" x14ac:dyDescent="0.3">
      <c r="A306" s="49" t="s">
        <v>641</v>
      </c>
      <c r="B306" s="48" t="s">
        <v>1724</v>
      </c>
      <c r="C306" s="49" t="s">
        <v>641</v>
      </c>
      <c r="D306" s="49" t="s">
        <v>640</v>
      </c>
      <c r="E306" s="48" t="s">
        <v>557</v>
      </c>
      <c r="G306" s="27" t="s">
        <v>641</v>
      </c>
      <c r="H306" s="27" t="s">
        <v>1724</v>
      </c>
    </row>
    <row r="307" spans="1:8" ht="43.2" x14ac:dyDescent="0.3">
      <c r="A307" s="49" t="s">
        <v>625</v>
      </c>
      <c r="B307" s="48" t="s">
        <v>1725</v>
      </c>
      <c r="C307" s="49" t="s">
        <v>625</v>
      </c>
      <c r="D307" s="49" t="s">
        <v>624</v>
      </c>
      <c r="E307" s="48" t="s">
        <v>557</v>
      </c>
      <c r="G307" s="27" t="s">
        <v>625</v>
      </c>
      <c r="H307" s="27" t="s">
        <v>1725</v>
      </c>
    </row>
    <row r="308" spans="1:8" x14ac:dyDescent="0.3">
      <c r="A308" s="49" t="s">
        <v>617</v>
      </c>
      <c r="B308" s="48" t="s">
        <v>1726</v>
      </c>
      <c r="C308" s="49" t="s">
        <v>617</v>
      </c>
      <c r="D308" s="49" t="s">
        <v>616</v>
      </c>
      <c r="E308" s="48" t="s">
        <v>557</v>
      </c>
      <c r="G308" s="27" t="s">
        <v>617</v>
      </c>
      <c r="H308" s="27" t="s">
        <v>1726</v>
      </c>
    </row>
    <row r="309" spans="1:8" x14ac:dyDescent="0.3">
      <c r="A309" s="49" t="s">
        <v>589</v>
      </c>
      <c r="B309" s="48" t="s">
        <v>1727</v>
      </c>
      <c r="C309" s="49" t="s">
        <v>589</v>
      </c>
      <c r="D309" s="49" t="s">
        <v>588</v>
      </c>
      <c r="E309" s="48" t="s">
        <v>557</v>
      </c>
      <c r="G309" s="27" t="s">
        <v>589</v>
      </c>
      <c r="H309" s="27" t="s">
        <v>1727</v>
      </c>
    </row>
    <row r="310" spans="1:8" x14ac:dyDescent="0.3">
      <c r="A310" s="49" t="s">
        <v>593</v>
      </c>
      <c r="B310" s="48" t="s">
        <v>1728</v>
      </c>
      <c r="C310" s="49" t="s">
        <v>593</v>
      </c>
      <c r="D310" s="49" t="s">
        <v>592</v>
      </c>
      <c r="E310" s="48" t="s">
        <v>557</v>
      </c>
      <c r="G310" s="27" t="s">
        <v>593</v>
      </c>
      <c r="H310" s="27" t="s">
        <v>1728</v>
      </c>
    </row>
    <row r="311" spans="1:8" x14ac:dyDescent="0.3">
      <c r="A311" s="49" t="s">
        <v>623</v>
      </c>
      <c r="B311" s="48" t="s">
        <v>1729</v>
      </c>
      <c r="C311" s="49" t="s">
        <v>623</v>
      </c>
      <c r="D311" s="49" t="s">
        <v>622</v>
      </c>
      <c r="E311" s="48" t="s">
        <v>557</v>
      </c>
      <c r="G311" s="27" t="s">
        <v>623</v>
      </c>
      <c r="H311" s="27" t="s">
        <v>1729</v>
      </c>
    </row>
    <row r="312" spans="1:8" x14ac:dyDescent="0.3">
      <c r="A312" s="49" t="s">
        <v>567</v>
      </c>
      <c r="B312" s="48" t="s">
        <v>1730</v>
      </c>
      <c r="C312" s="49" t="s">
        <v>567</v>
      </c>
      <c r="D312" s="49" t="s">
        <v>566</v>
      </c>
      <c r="E312" s="48" t="s">
        <v>557</v>
      </c>
      <c r="G312" s="27" t="s">
        <v>567</v>
      </c>
      <c r="H312" s="27" t="s">
        <v>1730</v>
      </c>
    </row>
    <row r="313" spans="1:8" x14ac:dyDescent="0.3">
      <c r="A313" s="49" t="s">
        <v>631</v>
      </c>
      <c r="B313" s="48" t="s">
        <v>1731</v>
      </c>
      <c r="C313" s="49" t="s">
        <v>631</v>
      </c>
      <c r="D313" s="49" t="s">
        <v>630</v>
      </c>
      <c r="E313" s="48" t="s">
        <v>557</v>
      </c>
      <c r="G313" s="27" t="s">
        <v>631</v>
      </c>
      <c r="H313" s="27" t="s">
        <v>1731</v>
      </c>
    </row>
    <row r="314" spans="1:8" x14ac:dyDescent="0.3">
      <c r="A314" s="49" t="s">
        <v>653</v>
      </c>
      <c r="B314" s="48" t="s">
        <v>1732</v>
      </c>
      <c r="C314" s="49" t="s">
        <v>653</v>
      </c>
      <c r="D314" s="49" t="s">
        <v>652</v>
      </c>
      <c r="E314" s="48" t="s">
        <v>557</v>
      </c>
      <c r="G314" s="27" t="s">
        <v>653</v>
      </c>
      <c r="H314" s="27" t="s">
        <v>1732</v>
      </c>
    </row>
    <row r="315" spans="1:8" x14ac:dyDescent="0.3">
      <c r="A315" s="49" t="s">
        <v>609</v>
      </c>
      <c r="B315" s="48" t="s">
        <v>1733</v>
      </c>
      <c r="C315" s="49" t="s">
        <v>609</v>
      </c>
      <c r="D315" s="49" t="s">
        <v>608</v>
      </c>
      <c r="E315" s="48" t="s">
        <v>557</v>
      </c>
      <c r="G315" s="27" t="s">
        <v>609</v>
      </c>
      <c r="H315" s="27" t="s">
        <v>1733</v>
      </c>
    </row>
    <row r="316" spans="1:8" ht="28.8" x14ac:dyDescent="0.3">
      <c r="A316" s="49" t="s">
        <v>639</v>
      </c>
      <c r="B316" s="48" t="s">
        <v>1734</v>
      </c>
      <c r="C316" s="49" t="s">
        <v>639</v>
      </c>
      <c r="D316" s="49" t="s">
        <v>638</v>
      </c>
      <c r="E316" s="48" t="s">
        <v>557</v>
      </c>
      <c r="G316" s="27" t="s">
        <v>639</v>
      </c>
      <c r="H316" s="27" t="s">
        <v>1734</v>
      </c>
    </row>
    <row r="317" spans="1:8" ht="28.8" x14ac:dyDescent="0.3">
      <c r="A317" s="49" t="s">
        <v>635</v>
      </c>
      <c r="B317" s="48" t="s">
        <v>1735</v>
      </c>
      <c r="C317" s="49" t="s">
        <v>635</v>
      </c>
      <c r="D317" s="49" t="s">
        <v>634</v>
      </c>
      <c r="E317" s="48" t="s">
        <v>557</v>
      </c>
      <c r="G317" s="27" t="s">
        <v>635</v>
      </c>
      <c r="H317" s="27" t="s">
        <v>1735</v>
      </c>
    </row>
    <row r="318" spans="1:8" x14ac:dyDescent="0.3">
      <c r="A318" s="49" t="s">
        <v>603</v>
      </c>
      <c r="B318" s="48" t="s">
        <v>1736</v>
      </c>
      <c r="C318" s="49" t="s">
        <v>603</v>
      </c>
      <c r="D318" s="49" t="s">
        <v>602</v>
      </c>
      <c r="E318" s="48" t="s">
        <v>557</v>
      </c>
      <c r="G318" s="27" t="s">
        <v>603</v>
      </c>
      <c r="H318" s="27" t="s">
        <v>1736</v>
      </c>
    </row>
    <row r="319" spans="1:8" x14ac:dyDescent="0.3">
      <c r="A319" s="49" t="s">
        <v>597</v>
      </c>
      <c r="B319" s="48" t="s">
        <v>1737</v>
      </c>
      <c r="C319" s="49" t="s">
        <v>597</v>
      </c>
      <c r="D319" s="49" t="s">
        <v>596</v>
      </c>
      <c r="E319" s="48" t="s">
        <v>557</v>
      </c>
      <c r="G319" s="27" t="s">
        <v>597</v>
      </c>
      <c r="H319" s="27" t="s">
        <v>1737</v>
      </c>
    </row>
    <row r="320" spans="1:8" x14ac:dyDescent="0.3">
      <c r="A320" s="49" t="s">
        <v>637</v>
      </c>
      <c r="B320" s="48" t="s">
        <v>1738</v>
      </c>
      <c r="C320" s="49" t="s">
        <v>637</v>
      </c>
      <c r="D320" s="49" t="s">
        <v>636</v>
      </c>
      <c r="E320" s="48" t="s">
        <v>557</v>
      </c>
      <c r="G320" s="27" t="s">
        <v>637</v>
      </c>
      <c r="H320" s="27" t="s">
        <v>1738</v>
      </c>
    </row>
    <row r="321" spans="1:8" x14ac:dyDescent="0.3">
      <c r="A321" s="49" t="s">
        <v>565</v>
      </c>
      <c r="B321" s="48" t="s">
        <v>1739</v>
      </c>
      <c r="C321" s="49" t="s">
        <v>565</v>
      </c>
      <c r="D321" s="49" t="s">
        <v>564</v>
      </c>
      <c r="E321" s="48" t="s">
        <v>557</v>
      </c>
      <c r="G321" s="27" t="s">
        <v>565</v>
      </c>
      <c r="H321" s="27" t="s">
        <v>1739</v>
      </c>
    </row>
    <row r="322" spans="1:8" x14ac:dyDescent="0.3">
      <c r="A322" s="49" t="s">
        <v>577</v>
      </c>
      <c r="B322" s="48" t="s">
        <v>1740</v>
      </c>
      <c r="C322" s="49" t="s">
        <v>577</v>
      </c>
      <c r="D322" s="49" t="s">
        <v>576</v>
      </c>
      <c r="E322" s="48" t="s">
        <v>557</v>
      </c>
      <c r="G322" s="27" t="s">
        <v>577</v>
      </c>
      <c r="H322" s="27" t="s">
        <v>1740</v>
      </c>
    </row>
    <row r="323" spans="1:8" x14ac:dyDescent="0.3">
      <c r="A323" s="49" t="s">
        <v>619</v>
      </c>
      <c r="B323" s="48" t="s">
        <v>1741</v>
      </c>
      <c r="C323" s="49" t="s">
        <v>619</v>
      </c>
      <c r="D323" s="49" t="s">
        <v>618</v>
      </c>
      <c r="E323" s="48" t="s">
        <v>557</v>
      </c>
      <c r="G323" s="27" t="s">
        <v>619</v>
      </c>
      <c r="H323" s="27" t="s">
        <v>1741</v>
      </c>
    </row>
    <row r="324" spans="1:8" x14ac:dyDescent="0.3">
      <c r="A324" s="49" t="s">
        <v>672</v>
      </c>
      <c r="B324" s="48" t="s">
        <v>1742</v>
      </c>
      <c r="C324" s="49" t="s">
        <v>672</v>
      </c>
      <c r="D324" s="49" t="s">
        <v>671</v>
      </c>
      <c r="E324" s="48" t="s">
        <v>670</v>
      </c>
      <c r="G324" s="27" t="s">
        <v>672</v>
      </c>
      <c r="H324" s="27" t="s">
        <v>1742</v>
      </c>
    </row>
    <row r="325" spans="1:8" ht="28.8" x14ac:dyDescent="0.3">
      <c r="A325" s="49" t="s">
        <v>677</v>
      </c>
      <c r="B325" s="48" t="s">
        <v>1753</v>
      </c>
      <c r="C325" s="49" t="s">
        <v>677</v>
      </c>
      <c r="D325" s="49" t="s">
        <v>676</v>
      </c>
      <c r="E325" s="48" t="s">
        <v>673</v>
      </c>
      <c r="G325" s="27" t="s">
        <v>1743</v>
      </c>
      <c r="H325" s="27" t="s">
        <v>1744</v>
      </c>
    </row>
    <row r="326" spans="1:8" x14ac:dyDescent="0.3">
      <c r="A326" s="49" t="s">
        <v>679</v>
      </c>
      <c r="B326" s="48" t="s">
        <v>1754</v>
      </c>
      <c r="C326" s="49" t="s">
        <v>679</v>
      </c>
      <c r="D326" s="49" t="s">
        <v>678</v>
      </c>
      <c r="E326" s="48" t="s">
        <v>673</v>
      </c>
      <c r="G326" s="27" t="s">
        <v>1745</v>
      </c>
      <c r="H326" s="27" t="s">
        <v>1746</v>
      </c>
    </row>
    <row r="327" spans="1:8" x14ac:dyDescent="0.3">
      <c r="A327" s="49" t="s">
        <v>681</v>
      </c>
      <c r="B327" s="48" t="s">
        <v>1755</v>
      </c>
      <c r="C327" s="49" t="s">
        <v>681</v>
      </c>
      <c r="D327" s="49" t="s">
        <v>680</v>
      </c>
      <c r="E327" s="48" t="s">
        <v>673</v>
      </c>
      <c r="G327" s="27" t="s">
        <v>1747</v>
      </c>
      <c r="H327" s="27" t="s">
        <v>1748</v>
      </c>
    </row>
    <row r="328" spans="1:8" ht="28.8" x14ac:dyDescent="0.3">
      <c r="A328" s="49" t="s">
        <v>685</v>
      </c>
      <c r="B328" s="48" t="s">
        <v>1756</v>
      </c>
      <c r="C328" s="49" t="s">
        <v>685</v>
      </c>
      <c r="D328" s="49" t="s">
        <v>684</v>
      </c>
      <c r="E328" s="48" t="s">
        <v>673</v>
      </c>
      <c r="G328" s="27" t="s">
        <v>1749</v>
      </c>
      <c r="H328" s="27" t="s">
        <v>1750</v>
      </c>
    </row>
    <row r="329" spans="1:8" ht="28.8" x14ac:dyDescent="0.3">
      <c r="A329" s="49" t="s">
        <v>683</v>
      </c>
      <c r="B329" s="48" t="s">
        <v>1757</v>
      </c>
      <c r="C329" s="49" t="s">
        <v>683</v>
      </c>
      <c r="D329" s="49" t="s">
        <v>682</v>
      </c>
      <c r="E329" s="48" t="s">
        <v>673</v>
      </c>
      <c r="G329" s="27" t="s">
        <v>1751</v>
      </c>
      <c r="H329" s="27" t="s">
        <v>1752</v>
      </c>
    </row>
    <row r="330" spans="1:8" ht="43.2" x14ac:dyDescent="0.3">
      <c r="A330" s="49" t="s">
        <v>687</v>
      </c>
      <c r="B330" s="48" t="s">
        <v>1758</v>
      </c>
      <c r="C330" s="49" t="s">
        <v>687</v>
      </c>
      <c r="D330" s="49" t="s">
        <v>686</v>
      </c>
      <c r="E330" s="48" t="s">
        <v>673</v>
      </c>
      <c r="G330" s="27" t="s">
        <v>677</v>
      </c>
      <c r="H330" s="27" t="s">
        <v>1753</v>
      </c>
    </row>
    <row r="331" spans="1:8" x14ac:dyDescent="0.3">
      <c r="A331" s="49" t="s">
        <v>691</v>
      </c>
      <c r="B331" s="48" t="s">
        <v>1759</v>
      </c>
      <c r="C331" s="49" t="s">
        <v>691</v>
      </c>
      <c r="D331" s="49" t="s">
        <v>690</v>
      </c>
      <c r="E331" s="48" t="s">
        <v>673</v>
      </c>
      <c r="G331" s="27" t="s">
        <v>679</v>
      </c>
      <c r="H331" s="27" t="s">
        <v>1754</v>
      </c>
    </row>
    <row r="332" spans="1:8" ht="28.8" x14ac:dyDescent="0.3">
      <c r="A332" s="49" t="s">
        <v>689</v>
      </c>
      <c r="B332" s="48" t="s">
        <v>1760</v>
      </c>
      <c r="C332" s="49" t="s">
        <v>689</v>
      </c>
      <c r="D332" s="49" t="s">
        <v>688</v>
      </c>
      <c r="E332" s="48" t="s">
        <v>673</v>
      </c>
      <c r="G332" s="27" t="s">
        <v>681</v>
      </c>
      <c r="H332" s="27" t="s">
        <v>1755</v>
      </c>
    </row>
    <row r="333" spans="1:8" x14ac:dyDescent="0.3">
      <c r="A333" s="49" t="s">
        <v>675</v>
      </c>
      <c r="B333" s="48" t="s">
        <v>1761</v>
      </c>
      <c r="C333" s="49" t="s">
        <v>675</v>
      </c>
      <c r="D333" s="49" t="s">
        <v>674</v>
      </c>
      <c r="E333" s="48" t="s">
        <v>673</v>
      </c>
      <c r="G333" s="27" t="s">
        <v>685</v>
      </c>
      <c r="H333" s="27" t="s">
        <v>1756</v>
      </c>
    </row>
    <row r="334" spans="1:8" x14ac:dyDescent="0.3">
      <c r="A334" s="49" t="s">
        <v>693</v>
      </c>
      <c r="B334" s="48" t="s">
        <v>1762</v>
      </c>
      <c r="C334" s="49" t="s">
        <v>693</v>
      </c>
      <c r="D334" s="49" t="s">
        <v>692</v>
      </c>
      <c r="E334" s="48" t="s">
        <v>673</v>
      </c>
      <c r="G334" s="27" t="s">
        <v>683</v>
      </c>
      <c r="H334" s="27" t="s">
        <v>1757</v>
      </c>
    </row>
    <row r="335" spans="1:8" x14ac:dyDescent="0.3">
      <c r="A335" s="49" t="s">
        <v>696</v>
      </c>
      <c r="B335" s="48" t="s">
        <v>1763</v>
      </c>
      <c r="C335" s="49" t="s">
        <v>696</v>
      </c>
      <c r="D335" s="49" t="s">
        <v>695</v>
      </c>
      <c r="E335" s="48" t="s">
        <v>694</v>
      </c>
      <c r="G335" s="27" t="s">
        <v>687</v>
      </c>
      <c r="H335" s="27" t="s">
        <v>1758</v>
      </c>
    </row>
    <row r="336" spans="1:8" x14ac:dyDescent="0.3">
      <c r="A336" s="49" t="s">
        <v>698</v>
      </c>
      <c r="B336" s="48" t="s">
        <v>1764</v>
      </c>
      <c r="C336" s="49" t="s">
        <v>698</v>
      </c>
      <c r="D336" s="49" t="s">
        <v>697</v>
      </c>
      <c r="E336" s="48" t="s">
        <v>694</v>
      </c>
      <c r="G336" s="27" t="s">
        <v>691</v>
      </c>
      <c r="H336" s="27" t="s">
        <v>1759</v>
      </c>
    </row>
    <row r="337" spans="1:8" x14ac:dyDescent="0.3">
      <c r="A337" s="49" t="s">
        <v>700</v>
      </c>
      <c r="B337" s="48" t="s">
        <v>1765</v>
      </c>
      <c r="C337" s="49" t="s">
        <v>700</v>
      </c>
      <c r="D337" s="49" t="s">
        <v>699</v>
      </c>
      <c r="E337" s="48" t="s">
        <v>694</v>
      </c>
      <c r="G337" s="27" t="s">
        <v>689</v>
      </c>
      <c r="H337" s="27" t="s">
        <v>1760</v>
      </c>
    </row>
    <row r="338" spans="1:8" x14ac:dyDescent="0.3">
      <c r="A338" s="49" t="s">
        <v>704</v>
      </c>
      <c r="B338" s="48" t="s">
        <v>1766</v>
      </c>
      <c r="C338" s="49" t="s">
        <v>704</v>
      </c>
      <c r="D338" s="49" t="s">
        <v>703</v>
      </c>
      <c r="E338" s="48" t="s">
        <v>694</v>
      </c>
      <c r="G338" s="27" t="s">
        <v>675</v>
      </c>
      <c r="H338" s="27" t="s">
        <v>1761</v>
      </c>
    </row>
    <row r="339" spans="1:8" x14ac:dyDescent="0.3">
      <c r="A339" s="49" t="s">
        <v>706</v>
      </c>
      <c r="B339" s="48" t="s">
        <v>1767</v>
      </c>
      <c r="C339" s="49" t="s">
        <v>706</v>
      </c>
      <c r="D339" s="49" t="s">
        <v>705</v>
      </c>
      <c r="E339" s="48" t="s">
        <v>694</v>
      </c>
      <c r="G339" s="27" t="s">
        <v>693</v>
      </c>
      <c r="H339" s="27" t="s">
        <v>1762</v>
      </c>
    </row>
    <row r="340" spans="1:8" ht="28.8" x14ac:dyDescent="0.3">
      <c r="A340" s="49" t="s">
        <v>714</v>
      </c>
      <c r="B340" s="48" t="s">
        <v>1768</v>
      </c>
      <c r="C340" s="49" t="s">
        <v>714</v>
      </c>
      <c r="D340" s="49" t="s">
        <v>713</v>
      </c>
      <c r="E340" s="48" t="s">
        <v>694</v>
      </c>
      <c r="G340" s="27" t="s">
        <v>696</v>
      </c>
      <c r="H340" s="27" t="s">
        <v>1763</v>
      </c>
    </row>
    <row r="341" spans="1:8" x14ac:dyDescent="0.3">
      <c r="A341" s="49" t="s">
        <v>710</v>
      </c>
      <c r="B341" s="48" t="s">
        <v>1769</v>
      </c>
      <c r="C341" s="49" t="s">
        <v>710</v>
      </c>
      <c r="D341" s="49" t="s">
        <v>709</v>
      </c>
      <c r="E341" s="48" t="s">
        <v>694</v>
      </c>
      <c r="G341" s="27" t="s">
        <v>698</v>
      </c>
      <c r="H341" s="27" t="s">
        <v>1764</v>
      </c>
    </row>
    <row r="342" spans="1:8" x14ac:dyDescent="0.3">
      <c r="A342" s="49" t="s">
        <v>712</v>
      </c>
      <c r="B342" s="48" t="s">
        <v>1770</v>
      </c>
      <c r="C342" s="49" t="s">
        <v>712</v>
      </c>
      <c r="D342" s="49" t="s">
        <v>711</v>
      </c>
      <c r="E342" s="48" t="s">
        <v>694</v>
      </c>
      <c r="G342" s="27" t="s">
        <v>700</v>
      </c>
      <c r="H342" s="27" t="s">
        <v>1765</v>
      </c>
    </row>
    <row r="343" spans="1:8" x14ac:dyDescent="0.3">
      <c r="A343" s="49" t="s">
        <v>720</v>
      </c>
      <c r="B343" s="48" t="s">
        <v>1771</v>
      </c>
      <c r="C343" s="49" t="s">
        <v>720</v>
      </c>
      <c r="D343" s="49" t="s">
        <v>719</v>
      </c>
      <c r="E343" s="48" t="s">
        <v>694</v>
      </c>
      <c r="G343" s="27" t="s">
        <v>704</v>
      </c>
      <c r="H343" s="27" t="s">
        <v>1766</v>
      </c>
    </row>
    <row r="344" spans="1:8" x14ac:dyDescent="0.3">
      <c r="A344" s="49" t="s">
        <v>716</v>
      </c>
      <c r="B344" s="48" t="s">
        <v>1772</v>
      </c>
      <c r="C344" s="49" t="s">
        <v>716</v>
      </c>
      <c r="D344" s="49" t="s">
        <v>715</v>
      </c>
      <c r="E344" s="48" t="s">
        <v>694</v>
      </c>
      <c r="G344" s="27" t="s">
        <v>706</v>
      </c>
      <c r="H344" s="27" t="s">
        <v>1767</v>
      </c>
    </row>
    <row r="345" spans="1:8" ht="28.8" x14ac:dyDescent="0.3">
      <c r="A345" s="49" t="s">
        <v>702</v>
      </c>
      <c r="B345" s="48" t="s">
        <v>1773</v>
      </c>
      <c r="C345" s="49" t="s">
        <v>702</v>
      </c>
      <c r="D345" s="49" t="s">
        <v>701</v>
      </c>
      <c r="E345" s="48" t="s">
        <v>694</v>
      </c>
      <c r="G345" s="27" t="s">
        <v>714</v>
      </c>
      <c r="H345" s="27" t="s">
        <v>1768</v>
      </c>
    </row>
    <row r="346" spans="1:8" x14ac:dyDescent="0.3">
      <c r="A346" s="49" t="s">
        <v>718</v>
      </c>
      <c r="B346" s="48" t="s">
        <v>1774</v>
      </c>
      <c r="C346" s="49" t="s">
        <v>718</v>
      </c>
      <c r="D346" s="49" t="s">
        <v>717</v>
      </c>
      <c r="E346" s="48" t="s">
        <v>694</v>
      </c>
      <c r="G346" s="27" t="s">
        <v>710</v>
      </c>
      <c r="H346" s="27" t="s">
        <v>1769</v>
      </c>
    </row>
    <row r="347" spans="1:8" ht="28.8" x14ac:dyDescent="0.3">
      <c r="A347" s="49" t="s">
        <v>722</v>
      </c>
      <c r="B347" s="48" t="s">
        <v>1775</v>
      </c>
      <c r="C347" s="49" t="s">
        <v>722</v>
      </c>
      <c r="D347" s="49" t="s">
        <v>721</v>
      </c>
      <c r="E347" s="48" t="s">
        <v>694</v>
      </c>
      <c r="G347" s="27" t="s">
        <v>712</v>
      </c>
      <c r="H347" s="27" t="s">
        <v>1770</v>
      </c>
    </row>
    <row r="348" spans="1:8" x14ac:dyDescent="0.3">
      <c r="A348" s="49" t="s">
        <v>708</v>
      </c>
      <c r="B348" s="48" t="s">
        <v>1776</v>
      </c>
      <c r="C348" s="49" t="s">
        <v>708</v>
      </c>
      <c r="D348" s="49" t="s">
        <v>707</v>
      </c>
      <c r="E348" s="48" t="s">
        <v>694</v>
      </c>
      <c r="G348" s="27" t="s">
        <v>720</v>
      </c>
      <c r="H348" s="27" t="s">
        <v>1771</v>
      </c>
    </row>
    <row r="349" spans="1:8" x14ac:dyDescent="0.3">
      <c r="A349" s="49" t="s">
        <v>724</v>
      </c>
      <c r="B349" s="48" t="s">
        <v>1777</v>
      </c>
      <c r="C349" s="49" t="s">
        <v>724</v>
      </c>
      <c r="D349" s="49" t="s">
        <v>723</v>
      </c>
      <c r="E349" s="48" t="s">
        <v>694</v>
      </c>
      <c r="G349" s="27" t="s">
        <v>716</v>
      </c>
      <c r="H349" s="27" t="s">
        <v>1772</v>
      </c>
    </row>
    <row r="350" spans="1:8" x14ac:dyDescent="0.3">
      <c r="A350" s="49" t="s">
        <v>759</v>
      </c>
      <c r="B350" s="48" t="s">
        <v>1778</v>
      </c>
      <c r="C350" s="49" t="s">
        <v>759</v>
      </c>
      <c r="D350" s="49" t="s">
        <v>758</v>
      </c>
      <c r="E350" s="48" t="s">
        <v>725</v>
      </c>
      <c r="G350" s="27" t="s">
        <v>702</v>
      </c>
      <c r="H350" s="27" t="s">
        <v>1773</v>
      </c>
    </row>
    <row r="351" spans="1:8" ht="28.8" x14ac:dyDescent="0.3">
      <c r="A351" s="49" t="s">
        <v>747</v>
      </c>
      <c r="B351" s="48" t="s">
        <v>1779</v>
      </c>
      <c r="C351" s="49" t="s">
        <v>747</v>
      </c>
      <c r="D351" s="49" t="s">
        <v>746</v>
      </c>
      <c r="E351" s="48" t="s">
        <v>725</v>
      </c>
      <c r="G351" s="27" t="s">
        <v>718</v>
      </c>
      <c r="H351" s="27" t="s">
        <v>1774</v>
      </c>
    </row>
    <row r="352" spans="1:8" ht="28.8" x14ac:dyDescent="0.3">
      <c r="A352" s="49" t="s">
        <v>729</v>
      </c>
      <c r="B352" s="48" t="s">
        <v>1780</v>
      </c>
      <c r="C352" s="49" t="s">
        <v>729</v>
      </c>
      <c r="D352" s="49" t="s">
        <v>728</v>
      </c>
      <c r="E352" s="48" t="s">
        <v>725</v>
      </c>
      <c r="G352" s="27" t="s">
        <v>722</v>
      </c>
      <c r="H352" s="27" t="s">
        <v>1775</v>
      </c>
    </row>
    <row r="353" spans="1:8" ht="28.8" x14ac:dyDescent="0.3">
      <c r="A353" s="49" t="s">
        <v>735</v>
      </c>
      <c r="B353" s="48" t="s">
        <v>1781</v>
      </c>
      <c r="C353" s="49" t="s">
        <v>735</v>
      </c>
      <c r="D353" s="49" t="s">
        <v>734</v>
      </c>
      <c r="E353" s="48" t="s">
        <v>725</v>
      </c>
      <c r="G353" s="27" t="s">
        <v>708</v>
      </c>
      <c r="H353" s="27" t="s">
        <v>1776</v>
      </c>
    </row>
    <row r="354" spans="1:8" ht="28.8" x14ac:dyDescent="0.3">
      <c r="A354" s="49" t="s">
        <v>737</v>
      </c>
      <c r="B354" s="48" t="s">
        <v>1782</v>
      </c>
      <c r="C354" s="49" t="s">
        <v>737</v>
      </c>
      <c r="D354" s="49" t="s">
        <v>736</v>
      </c>
      <c r="E354" s="48" t="s">
        <v>725</v>
      </c>
      <c r="G354" s="27" t="s">
        <v>724</v>
      </c>
      <c r="H354" s="27" t="s">
        <v>1777</v>
      </c>
    </row>
    <row r="355" spans="1:8" x14ac:dyDescent="0.3">
      <c r="A355" s="49" t="s">
        <v>731</v>
      </c>
      <c r="B355" s="48" t="s">
        <v>1783</v>
      </c>
      <c r="C355" s="49" t="s">
        <v>731</v>
      </c>
      <c r="D355" s="49" t="s">
        <v>730</v>
      </c>
      <c r="E355" s="48" t="s">
        <v>725</v>
      </c>
      <c r="G355" s="27" t="s">
        <v>759</v>
      </c>
      <c r="H355" s="27" t="s">
        <v>1778</v>
      </c>
    </row>
    <row r="356" spans="1:8" x14ac:dyDescent="0.3">
      <c r="A356" s="49" t="s">
        <v>761</v>
      </c>
      <c r="B356" s="48" t="s">
        <v>1784</v>
      </c>
      <c r="C356" s="49" t="s">
        <v>761</v>
      </c>
      <c r="D356" s="49" t="s">
        <v>760</v>
      </c>
      <c r="E356" s="48" t="s">
        <v>725</v>
      </c>
      <c r="G356" s="27" t="s">
        <v>747</v>
      </c>
      <c r="H356" s="27" t="s">
        <v>1779</v>
      </c>
    </row>
    <row r="357" spans="1:8" x14ac:dyDescent="0.3">
      <c r="A357" s="49" t="s">
        <v>753</v>
      </c>
      <c r="B357" s="48" t="s">
        <v>1785</v>
      </c>
      <c r="C357" s="49" t="s">
        <v>753</v>
      </c>
      <c r="D357" s="49" t="s">
        <v>752</v>
      </c>
      <c r="E357" s="48" t="s">
        <v>725</v>
      </c>
      <c r="G357" s="27" t="s">
        <v>729</v>
      </c>
      <c r="H357" s="27" t="s">
        <v>1780</v>
      </c>
    </row>
    <row r="358" spans="1:8" x14ac:dyDescent="0.3">
      <c r="A358" s="49" t="s">
        <v>739</v>
      </c>
      <c r="B358" s="48" t="s">
        <v>1786</v>
      </c>
      <c r="C358" s="49" t="s">
        <v>739</v>
      </c>
      <c r="D358" s="49" t="s">
        <v>738</v>
      </c>
      <c r="E358" s="48" t="s">
        <v>725</v>
      </c>
      <c r="G358" s="27" t="s">
        <v>735</v>
      </c>
      <c r="H358" s="27" t="s">
        <v>1781</v>
      </c>
    </row>
    <row r="359" spans="1:8" x14ac:dyDescent="0.3">
      <c r="A359" s="49" t="s">
        <v>727</v>
      </c>
      <c r="B359" s="48" t="s">
        <v>1787</v>
      </c>
      <c r="C359" s="49" t="s">
        <v>727</v>
      </c>
      <c r="D359" s="49" t="s">
        <v>726</v>
      </c>
      <c r="E359" s="48" t="s">
        <v>725</v>
      </c>
      <c r="G359" s="27" t="s">
        <v>737</v>
      </c>
      <c r="H359" s="27" t="s">
        <v>1782</v>
      </c>
    </row>
    <row r="360" spans="1:8" ht="28.8" x14ac:dyDescent="0.3">
      <c r="A360" s="49" t="s">
        <v>733</v>
      </c>
      <c r="B360" s="48" t="s">
        <v>1788</v>
      </c>
      <c r="C360" s="49" t="s">
        <v>733</v>
      </c>
      <c r="D360" s="49" t="s">
        <v>732</v>
      </c>
      <c r="E360" s="48" t="s">
        <v>725</v>
      </c>
      <c r="G360" s="27" t="s">
        <v>731</v>
      </c>
      <c r="H360" s="27" t="s">
        <v>1783</v>
      </c>
    </row>
    <row r="361" spans="1:8" x14ac:dyDescent="0.3">
      <c r="A361" s="49" t="s">
        <v>745</v>
      </c>
      <c r="B361" s="48" t="s">
        <v>1789</v>
      </c>
      <c r="C361" s="49" t="s">
        <v>745</v>
      </c>
      <c r="D361" s="49" t="s">
        <v>744</v>
      </c>
      <c r="E361" s="48" t="s">
        <v>725</v>
      </c>
      <c r="G361" s="27" t="s">
        <v>761</v>
      </c>
      <c r="H361" s="27" t="s">
        <v>1784</v>
      </c>
    </row>
    <row r="362" spans="1:8" x14ac:dyDescent="0.3">
      <c r="A362" s="49" t="s">
        <v>749</v>
      </c>
      <c r="B362" s="48" t="s">
        <v>1790</v>
      </c>
      <c r="C362" s="49" t="s">
        <v>749</v>
      </c>
      <c r="D362" s="49" t="s">
        <v>748</v>
      </c>
      <c r="E362" s="48" t="s">
        <v>725</v>
      </c>
      <c r="G362" s="27" t="s">
        <v>753</v>
      </c>
      <c r="H362" s="27" t="s">
        <v>1785</v>
      </c>
    </row>
    <row r="363" spans="1:8" x14ac:dyDescent="0.3">
      <c r="A363" s="49" t="s">
        <v>741</v>
      </c>
      <c r="B363" s="48" t="s">
        <v>1791</v>
      </c>
      <c r="C363" s="49" t="s">
        <v>741</v>
      </c>
      <c r="D363" s="49" t="s">
        <v>740</v>
      </c>
      <c r="E363" s="48" t="s">
        <v>725</v>
      </c>
      <c r="G363" s="27" t="s">
        <v>739</v>
      </c>
      <c r="H363" s="27" t="s">
        <v>1786</v>
      </c>
    </row>
    <row r="364" spans="1:8" x14ac:dyDescent="0.3">
      <c r="A364" s="49" t="s">
        <v>743</v>
      </c>
      <c r="B364" s="48" t="s">
        <v>1792</v>
      </c>
      <c r="C364" s="49" t="s">
        <v>743</v>
      </c>
      <c r="D364" s="49" t="s">
        <v>742</v>
      </c>
      <c r="E364" s="48" t="s">
        <v>725</v>
      </c>
      <c r="G364" s="27" t="s">
        <v>727</v>
      </c>
      <c r="H364" s="27" t="s">
        <v>1787</v>
      </c>
    </row>
    <row r="365" spans="1:8" x14ac:dyDescent="0.3">
      <c r="A365" s="49" t="s">
        <v>751</v>
      </c>
      <c r="B365" s="48" t="s">
        <v>1793</v>
      </c>
      <c r="C365" s="49" t="s">
        <v>751</v>
      </c>
      <c r="D365" s="49" t="s">
        <v>750</v>
      </c>
      <c r="E365" s="48" t="s">
        <v>725</v>
      </c>
      <c r="G365" s="27" t="s">
        <v>733</v>
      </c>
      <c r="H365" s="27" t="s">
        <v>1788</v>
      </c>
    </row>
    <row r="366" spans="1:8" x14ac:dyDescent="0.3">
      <c r="A366" s="49" t="s">
        <v>755</v>
      </c>
      <c r="B366" s="48" t="s">
        <v>1794</v>
      </c>
      <c r="C366" s="49" t="s">
        <v>755</v>
      </c>
      <c r="D366" s="49" t="s">
        <v>754</v>
      </c>
      <c r="E366" s="48" t="s">
        <v>725</v>
      </c>
      <c r="G366" s="27" t="s">
        <v>745</v>
      </c>
      <c r="H366" s="27" t="s">
        <v>1789</v>
      </c>
    </row>
    <row r="367" spans="1:8" x14ac:dyDescent="0.3">
      <c r="A367" s="49" t="s">
        <v>757</v>
      </c>
      <c r="B367" s="48" t="s">
        <v>1795</v>
      </c>
      <c r="C367" s="49" t="s">
        <v>757</v>
      </c>
      <c r="D367" s="49" t="s">
        <v>756</v>
      </c>
      <c r="E367" s="48" t="s">
        <v>725</v>
      </c>
      <c r="G367" s="27" t="s">
        <v>749</v>
      </c>
      <c r="H367" s="27" t="s">
        <v>1790</v>
      </c>
    </row>
    <row r="368" spans="1:8" ht="28.8" x14ac:dyDescent="0.3">
      <c r="A368" s="49" t="s">
        <v>764</v>
      </c>
      <c r="B368" s="48" t="s">
        <v>1796</v>
      </c>
      <c r="C368" s="49" t="s">
        <v>764</v>
      </c>
      <c r="D368" s="49" t="s">
        <v>763</v>
      </c>
      <c r="E368" s="48" t="s">
        <v>762</v>
      </c>
      <c r="G368" s="27" t="s">
        <v>741</v>
      </c>
      <c r="H368" s="27" t="s">
        <v>1791</v>
      </c>
    </row>
    <row r="369" spans="1:8" ht="28.8" x14ac:dyDescent="0.3">
      <c r="A369" s="49" t="s">
        <v>766</v>
      </c>
      <c r="B369" s="48" t="s">
        <v>1797</v>
      </c>
      <c r="C369" s="49" t="s">
        <v>766</v>
      </c>
      <c r="D369" s="49" t="s">
        <v>765</v>
      </c>
      <c r="E369" s="48" t="s">
        <v>762</v>
      </c>
      <c r="G369" s="27" t="s">
        <v>743</v>
      </c>
      <c r="H369" s="27" t="s">
        <v>1792</v>
      </c>
    </row>
    <row r="370" spans="1:8" x14ac:dyDescent="0.3">
      <c r="A370" s="49" t="s">
        <v>768</v>
      </c>
      <c r="B370" s="48" t="s">
        <v>1798</v>
      </c>
      <c r="C370" s="49" t="s">
        <v>768</v>
      </c>
      <c r="D370" s="49" t="s">
        <v>767</v>
      </c>
      <c r="E370" s="48" t="s">
        <v>762</v>
      </c>
      <c r="G370" s="27" t="s">
        <v>751</v>
      </c>
      <c r="H370" s="27" t="s">
        <v>1793</v>
      </c>
    </row>
    <row r="371" spans="1:8" ht="43.2" x14ac:dyDescent="0.3">
      <c r="A371" s="49" t="s">
        <v>770</v>
      </c>
      <c r="B371" s="48" t="s">
        <v>1799</v>
      </c>
      <c r="C371" s="49" t="s">
        <v>770</v>
      </c>
      <c r="D371" s="50" t="s">
        <v>2735</v>
      </c>
      <c r="E371" s="48" t="s">
        <v>762</v>
      </c>
      <c r="G371" s="27" t="s">
        <v>755</v>
      </c>
      <c r="H371" s="27" t="s">
        <v>1794</v>
      </c>
    </row>
    <row r="372" spans="1:8" ht="43.2" x14ac:dyDescent="0.3">
      <c r="A372" s="49" t="s">
        <v>774</v>
      </c>
      <c r="B372" s="48" t="s">
        <v>1800</v>
      </c>
      <c r="C372" s="49" t="s">
        <v>774</v>
      </c>
      <c r="D372" s="50" t="s">
        <v>2126</v>
      </c>
      <c r="E372" s="48" t="s">
        <v>762</v>
      </c>
      <c r="G372" s="27" t="s">
        <v>757</v>
      </c>
      <c r="H372" s="27" t="s">
        <v>1795</v>
      </c>
    </row>
    <row r="373" spans="1:8" x14ac:dyDescent="0.3">
      <c r="A373" s="49" t="s">
        <v>776</v>
      </c>
      <c r="B373" s="48" t="s">
        <v>1801</v>
      </c>
      <c r="C373" s="49" t="s">
        <v>776</v>
      </c>
      <c r="D373" s="49" t="s">
        <v>775</v>
      </c>
      <c r="E373" s="48" t="s">
        <v>762</v>
      </c>
      <c r="G373" s="27" t="s">
        <v>764</v>
      </c>
      <c r="H373" s="27" t="s">
        <v>1796</v>
      </c>
    </row>
    <row r="374" spans="1:8" ht="28.8" x14ac:dyDescent="0.3">
      <c r="A374" s="49" t="s">
        <v>778</v>
      </c>
      <c r="B374" s="48" t="s">
        <v>1802</v>
      </c>
      <c r="C374" s="49" t="s">
        <v>778</v>
      </c>
      <c r="D374" s="49" t="s">
        <v>777</v>
      </c>
      <c r="E374" s="48" t="s">
        <v>762</v>
      </c>
      <c r="G374" s="27" t="s">
        <v>766</v>
      </c>
      <c r="H374" s="27" t="s">
        <v>1797</v>
      </c>
    </row>
    <row r="375" spans="1:8" x14ac:dyDescent="0.3">
      <c r="A375" s="49" t="s">
        <v>772</v>
      </c>
      <c r="B375" s="48" t="s">
        <v>1803</v>
      </c>
      <c r="C375" s="49" t="s">
        <v>772</v>
      </c>
      <c r="D375" s="49" t="s">
        <v>771</v>
      </c>
      <c r="E375" s="48" t="s">
        <v>762</v>
      </c>
      <c r="G375" s="27" t="s">
        <v>768</v>
      </c>
      <c r="H375" s="27" t="s">
        <v>1798</v>
      </c>
    </row>
    <row r="376" spans="1:8" x14ac:dyDescent="0.3">
      <c r="A376" s="49" t="s">
        <v>780</v>
      </c>
      <c r="B376" s="48" t="s">
        <v>1804</v>
      </c>
      <c r="C376" s="49" t="s">
        <v>780</v>
      </c>
      <c r="D376" s="49" t="s">
        <v>779</v>
      </c>
      <c r="E376" s="48" t="s">
        <v>762</v>
      </c>
      <c r="G376" s="27" t="s">
        <v>770</v>
      </c>
      <c r="H376" s="27" t="s">
        <v>1799</v>
      </c>
    </row>
    <row r="377" spans="1:8" ht="28.8" x14ac:dyDescent="0.3">
      <c r="A377" s="49" t="s">
        <v>815</v>
      </c>
      <c r="B377" s="48" t="s">
        <v>1805</v>
      </c>
      <c r="C377" s="49" t="s">
        <v>815</v>
      </c>
      <c r="D377" s="49" t="s">
        <v>814</v>
      </c>
      <c r="E377" s="48" t="s">
        <v>781</v>
      </c>
      <c r="G377" s="27" t="s">
        <v>774</v>
      </c>
      <c r="H377" s="27" t="s">
        <v>1800</v>
      </c>
    </row>
    <row r="378" spans="1:8" x14ac:dyDescent="0.3">
      <c r="A378" s="49" t="s">
        <v>783</v>
      </c>
      <c r="B378" s="48" t="s">
        <v>1806</v>
      </c>
      <c r="C378" s="49" t="s">
        <v>783</v>
      </c>
      <c r="D378" s="49" t="s">
        <v>782</v>
      </c>
      <c r="E378" s="48" t="s">
        <v>781</v>
      </c>
      <c r="G378" s="27" t="s">
        <v>776</v>
      </c>
      <c r="H378" s="27" t="s">
        <v>1801</v>
      </c>
    </row>
    <row r="379" spans="1:8" x14ac:dyDescent="0.3">
      <c r="A379" s="49" t="s">
        <v>785</v>
      </c>
      <c r="B379" s="48" t="s">
        <v>1807</v>
      </c>
      <c r="C379" s="49" t="s">
        <v>785</v>
      </c>
      <c r="D379" s="49" t="s">
        <v>784</v>
      </c>
      <c r="E379" s="48" t="s">
        <v>781</v>
      </c>
      <c r="G379" s="27" t="s">
        <v>778</v>
      </c>
      <c r="H379" s="27" t="s">
        <v>1802</v>
      </c>
    </row>
    <row r="380" spans="1:8" x14ac:dyDescent="0.3">
      <c r="A380" s="49" t="s">
        <v>805</v>
      </c>
      <c r="B380" s="48" t="s">
        <v>1808</v>
      </c>
      <c r="C380" s="49" t="s">
        <v>805</v>
      </c>
      <c r="D380" s="49" t="s">
        <v>804</v>
      </c>
      <c r="E380" s="48" t="s">
        <v>781</v>
      </c>
      <c r="G380" s="27" t="s">
        <v>772</v>
      </c>
      <c r="H380" s="27" t="s">
        <v>1803</v>
      </c>
    </row>
    <row r="381" spans="1:8" x14ac:dyDescent="0.3">
      <c r="A381" s="49" t="s">
        <v>789</v>
      </c>
      <c r="B381" s="48" t="s">
        <v>1809</v>
      </c>
      <c r="C381" s="49" t="s">
        <v>789</v>
      </c>
      <c r="D381" s="49" t="s">
        <v>788</v>
      </c>
      <c r="E381" s="48" t="s">
        <v>781</v>
      </c>
      <c r="G381" s="27" t="s">
        <v>780</v>
      </c>
      <c r="H381" s="27" t="s">
        <v>1804</v>
      </c>
    </row>
    <row r="382" spans="1:8" x14ac:dyDescent="0.3">
      <c r="A382" s="49" t="s">
        <v>793</v>
      </c>
      <c r="B382" s="48" t="s">
        <v>1810</v>
      </c>
      <c r="C382" s="49" t="s">
        <v>793</v>
      </c>
      <c r="D382" s="49" t="s">
        <v>792</v>
      </c>
      <c r="E382" s="48" t="s">
        <v>781</v>
      </c>
      <c r="G382" s="27" t="s">
        <v>815</v>
      </c>
      <c r="H382" s="27" t="s">
        <v>1805</v>
      </c>
    </row>
    <row r="383" spans="1:8" ht="28.8" x14ac:dyDescent="0.3">
      <c r="A383" s="49" t="s">
        <v>797</v>
      </c>
      <c r="B383" s="48" t="s">
        <v>1811</v>
      </c>
      <c r="C383" s="49" t="s">
        <v>797</v>
      </c>
      <c r="D383" s="49" t="s">
        <v>796</v>
      </c>
      <c r="E383" s="48" t="s">
        <v>781</v>
      </c>
      <c r="G383" s="27" t="s">
        <v>783</v>
      </c>
      <c r="H383" s="27" t="s">
        <v>1806</v>
      </c>
    </row>
    <row r="384" spans="1:8" ht="28.8" x14ac:dyDescent="0.3">
      <c r="A384" s="49" t="s">
        <v>799</v>
      </c>
      <c r="B384" s="48" t="s">
        <v>1812</v>
      </c>
      <c r="C384" s="49" t="s">
        <v>799</v>
      </c>
      <c r="D384" s="49" t="s">
        <v>798</v>
      </c>
      <c r="E384" s="48" t="s">
        <v>781</v>
      </c>
      <c r="G384" s="27" t="s">
        <v>785</v>
      </c>
      <c r="H384" s="27" t="s">
        <v>1807</v>
      </c>
    </row>
    <row r="385" spans="1:8" ht="28.8" x14ac:dyDescent="0.3">
      <c r="A385" s="49" t="s">
        <v>801</v>
      </c>
      <c r="B385" s="48" t="s">
        <v>1813</v>
      </c>
      <c r="C385" s="49" t="s">
        <v>801</v>
      </c>
      <c r="D385" s="49" t="s">
        <v>800</v>
      </c>
      <c r="E385" s="48" t="s">
        <v>781</v>
      </c>
      <c r="G385" s="27" t="s">
        <v>805</v>
      </c>
      <c r="H385" s="27" t="s">
        <v>1808</v>
      </c>
    </row>
    <row r="386" spans="1:8" ht="28.8" x14ac:dyDescent="0.3">
      <c r="A386" s="49" t="s">
        <v>795</v>
      </c>
      <c r="B386" s="48" t="s">
        <v>1814</v>
      </c>
      <c r="C386" s="49" t="s">
        <v>795</v>
      </c>
      <c r="D386" s="49" t="s">
        <v>794</v>
      </c>
      <c r="E386" s="48" t="s">
        <v>781</v>
      </c>
      <c r="G386" s="27" t="s">
        <v>789</v>
      </c>
      <c r="H386" s="27" t="s">
        <v>1809</v>
      </c>
    </row>
    <row r="387" spans="1:8" ht="28.8" x14ac:dyDescent="0.3">
      <c r="A387" s="49" t="s">
        <v>811</v>
      </c>
      <c r="B387" s="48" t="s">
        <v>1815</v>
      </c>
      <c r="C387" s="49" t="s">
        <v>811</v>
      </c>
      <c r="D387" s="49" t="s">
        <v>810</v>
      </c>
      <c r="E387" s="48" t="s">
        <v>781</v>
      </c>
      <c r="G387" s="27" t="s">
        <v>793</v>
      </c>
      <c r="H387" s="27" t="s">
        <v>1810</v>
      </c>
    </row>
    <row r="388" spans="1:8" x14ac:dyDescent="0.3">
      <c r="A388" s="49" t="s">
        <v>803</v>
      </c>
      <c r="B388" s="48" t="s">
        <v>1816</v>
      </c>
      <c r="C388" s="49" t="s">
        <v>803</v>
      </c>
      <c r="D388" s="49" t="s">
        <v>802</v>
      </c>
      <c r="E388" s="48" t="s">
        <v>781</v>
      </c>
      <c r="G388" s="27" t="s">
        <v>797</v>
      </c>
      <c r="H388" s="27" t="s">
        <v>1811</v>
      </c>
    </row>
    <row r="389" spans="1:8" x14ac:dyDescent="0.3">
      <c r="A389" s="49" t="s">
        <v>807</v>
      </c>
      <c r="B389" s="48" t="s">
        <v>1817</v>
      </c>
      <c r="C389" s="49" t="s">
        <v>807</v>
      </c>
      <c r="D389" s="49" t="s">
        <v>806</v>
      </c>
      <c r="E389" s="48" t="s">
        <v>781</v>
      </c>
      <c r="G389" s="27" t="s">
        <v>799</v>
      </c>
      <c r="H389" s="27" t="s">
        <v>1812</v>
      </c>
    </row>
    <row r="390" spans="1:8" x14ac:dyDescent="0.3">
      <c r="A390" s="49" t="s">
        <v>809</v>
      </c>
      <c r="B390" s="48" t="s">
        <v>1818</v>
      </c>
      <c r="C390" s="49" t="s">
        <v>809</v>
      </c>
      <c r="D390" s="49" t="s">
        <v>808</v>
      </c>
      <c r="E390" s="48" t="s">
        <v>781</v>
      </c>
      <c r="G390" s="27" t="s">
        <v>801</v>
      </c>
      <c r="H390" s="27" t="s">
        <v>1813</v>
      </c>
    </row>
    <row r="391" spans="1:8" ht="28.8" x14ac:dyDescent="0.3">
      <c r="A391" s="49" t="s">
        <v>813</v>
      </c>
      <c r="B391" s="48" t="s">
        <v>1819</v>
      </c>
      <c r="C391" s="49" t="s">
        <v>813</v>
      </c>
      <c r="D391" s="49" t="s">
        <v>812</v>
      </c>
      <c r="E391" s="48" t="s">
        <v>781</v>
      </c>
      <c r="G391" s="27" t="s">
        <v>795</v>
      </c>
      <c r="H391" s="27" t="s">
        <v>1814</v>
      </c>
    </row>
    <row r="392" spans="1:8" ht="28.8" x14ac:dyDescent="0.3">
      <c r="A392" s="49" t="s">
        <v>791</v>
      </c>
      <c r="B392" s="48" t="s">
        <v>1820</v>
      </c>
      <c r="C392" s="49" t="s">
        <v>791</v>
      </c>
      <c r="D392" s="49" t="s">
        <v>790</v>
      </c>
      <c r="E392" s="48" t="s">
        <v>781</v>
      </c>
      <c r="G392" s="27" t="s">
        <v>811</v>
      </c>
      <c r="H392" s="27" t="s">
        <v>1815</v>
      </c>
    </row>
    <row r="393" spans="1:8" x14ac:dyDescent="0.3">
      <c r="A393" s="49" t="s">
        <v>787</v>
      </c>
      <c r="B393" s="48" t="s">
        <v>1821</v>
      </c>
      <c r="C393" s="49" t="s">
        <v>787</v>
      </c>
      <c r="D393" s="49" t="s">
        <v>786</v>
      </c>
      <c r="E393" s="48" t="s">
        <v>781</v>
      </c>
      <c r="G393" s="27" t="s">
        <v>803</v>
      </c>
      <c r="H393" s="27" t="s">
        <v>1816</v>
      </c>
    </row>
    <row r="394" spans="1:8" x14ac:dyDescent="0.3">
      <c r="A394" s="49" t="s">
        <v>818</v>
      </c>
      <c r="B394" s="48" t="s">
        <v>1822</v>
      </c>
      <c r="C394" s="49" t="s">
        <v>818</v>
      </c>
      <c r="D394" s="49" t="s">
        <v>817</v>
      </c>
      <c r="E394" s="48" t="s">
        <v>816</v>
      </c>
      <c r="G394" s="27" t="s">
        <v>807</v>
      </c>
      <c r="H394" s="27" t="s">
        <v>1817</v>
      </c>
    </row>
    <row r="395" spans="1:8" x14ac:dyDescent="0.3">
      <c r="A395" s="49" t="s">
        <v>822</v>
      </c>
      <c r="B395" s="48" t="s">
        <v>1823</v>
      </c>
      <c r="C395" s="49" t="s">
        <v>822</v>
      </c>
      <c r="D395" s="49" t="s">
        <v>821</v>
      </c>
      <c r="E395" s="48" t="s">
        <v>816</v>
      </c>
      <c r="G395" s="27" t="s">
        <v>809</v>
      </c>
      <c r="H395" s="27" t="s">
        <v>1818</v>
      </c>
    </row>
    <row r="396" spans="1:8" x14ac:dyDescent="0.3">
      <c r="A396" s="49" t="s">
        <v>820</v>
      </c>
      <c r="B396" s="48" t="s">
        <v>1824</v>
      </c>
      <c r="C396" s="49" t="s">
        <v>820</v>
      </c>
      <c r="D396" s="49" t="s">
        <v>819</v>
      </c>
      <c r="E396" s="48" t="s">
        <v>816</v>
      </c>
      <c r="G396" s="27" t="s">
        <v>813</v>
      </c>
      <c r="H396" s="27" t="s">
        <v>1819</v>
      </c>
    </row>
    <row r="397" spans="1:8" x14ac:dyDescent="0.3">
      <c r="A397" s="49" t="s">
        <v>826</v>
      </c>
      <c r="B397" s="48" t="s">
        <v>1825</v>
      </c>
      <c r="C397" s="49" t="s">
        <v>826</v>
      </c>
      <c r="D397" s="49" t="s">
        <v>825</v>
      </c>
      <c r="E397" s="48" t="s">
        <v>816</v>
      </c>
      <c r="G397" s="27" t="s">
        <v>791</v>
      </c>
      <c r="H397" s="27" t="s">
        <v>1820</v>
      </c>
    </row>
    <row r="398" spans="1:8" x14ac:dyDescent="0.3">
      <c r="A398" s="49" t="s">
        <v>824</v>
      </c>
      <c r="B398" s="48" t="s">
        <v>1826</v>
      </c>
      <c r="C398" s="49" t="s">
        <v>824</v>
      </c>
      <c r="D398" s="49" t="s">
        <v>823</v>
      </c>
      <c r="E398" s="48" t="s">
        <v>816</v>
      </c>
      <c r="G398" s="27" t="s">
        <v>787</v>
      </c>
      <c r="H398" s="27" t="s">
        <v>1821</v>
      </c>
    </row>
    <row r="399" spans="1:8" ht="28.8" x14ac:dyDescent="0.3">
      <c r="A399" s="49" t="s">
        <v>829</v>
      </c>
      <c r="B399" s="48" t="s">
        <v>1827</v>
      </c>
      <c r="C399" s="49" t="s">
        <v>829</v>
      </c>
      <c r="D399" s="49" t="s">
        <v>828</v>
      </c>
      <c r="E399" s="48" t="s">
        <v>827</v>
      </c>
      <c r="G399" s="27" t="s">
        <v>818</v>
      </c>
      <c r="H399" s="27" t="s">
        <v>1822</v>
      </c>
    </row>
    <row r="400" spans="1:8" x14ac:dyDescent="0.3">
      <c r="A400" s="49" t="s">
        <v>833</v>
      </c>
      <c r="B400" s="48" t="s">
        <v>1828</v>
      </c>
      <c r="C400" s="49" t="s">
        <v>833</v>
      </c>
      <c r="D400" s="49" t="s">
        <v>832</v>
      </c>
      <c r="E400" s="48" t="s">
        <v>827</v>
      </c>
      <c r="G400" s="27" t="s">
        <v>822</v>
      </c>
      <c r="H400" s="27" t="s">
        <v>1823</v>
      </c>
    </row>
    <row r="401" spans="1:8" x14ac:dyDescent="0.3">
      <c r="A401" s="49" t="s">
        <v>835</v>
      </c>
      <c r="B401" s="48" t="s">
        <v>1829</v>
      </c>
      <c r="C401" s="49" t="s">
        <v>835</v>
      </c>
      <c r="D401" s="49" t="s">
        <v>834</v>
      </c>
      <c r="E401" s="48" t="s">
        <v>827</v>
      </c>
      <c r="G401" s="27" t="s">
        <v>820</v>
      </c>
      <c r="H401" s="27" t="s">
        <v>1824</v>
      </c>
    </row>
    <row r="402" spans="1:8" ht="28.8" x14ac:dyDescent="0.3">
      <c r="A402" s="49" t="s">
        <v>831</v>
      </c>
      <c r="B402" s="48" t="s">
        <v>1830</v>
      </c>
      <c r="C402" s="49" t="s">
        <v>831</v>
      </c>
      <c r="D402" s="49" t="s">
        <v>830</v>
      </c>
      <c r="E402" s="48" t="s">
        <v>827</v>
      </c>
      <c r="G402" s="27" t="s">
        <v>826</v>
      </c>
      <c r="H402" s="27" t="s">
        <v>1825</v>
      </c>
    </row>
    <row r="403" spans="1:8" x14ac:dyDescent="0.3">
      <c r="A403" s="49" t="s">
        <v>837</v>
      </c>
      <c r="B403" s="48" t="s">
        <v>1831</v>
      </c>
      <c r="C403" s="49" t="s">
        <v>837</v>
      </c>
      <c r="D403" s="49" t="s">
        <v>836</v>
      </c>
      <c r="E403" s="48" t="s">
        <v>827</v>
      </c>
      <c r="G403" s="27" t="s">
        <v>824</v>
      </c>
      <c r="H403" s="27" t="s">
        <v>1826</v>
      </c>
    </row>
    <row r="404" spans="1:8" x14ac:dyDescent="0.3">
      <c r="A404" s="49" t="s">
        <v>839</v>
      </c>
      <c r="B404" s="48" t="s">
        <v>1832</v>
      </c>
      <c r="C404" s="49" t="s">
        <v>839</v>
      </c>
      <c r="D404" s="49" t="s">
        <v>838</v>
      </c>
      <c r="E404" s="48" t="s">
        <v>827</v>
      </c>
      <c r="G404" s="27" t="s">
        <v>829</v>
      </c>
      <c r="H404" s="27" t="s">
        <v>1827</v>
      </c>
    </row>
    <row r="405" spans="1:8" x14ac:dyDescent="0.3">
      <c r="A405" s="49" t="s">
        <v>843</v>
      </c>
      <c r="B405" s="48" t="s">
        <v>1833</v>
      </c>
      <c r="C405" s="49" t="s">
        <v>843</v>
      </c>
      <c r="D405" s="49" t="s">
        <v>842</v>
      </c>
      <c r="E405" s="48" t="s">
        <v>827</v>
      </c>
      <c r="G405" s="27" t="s">
        <v>833</v>
      </c>
      <c r="H405" s="27" t="s">
        <v>1828</v>
      </c>
    </row>
    <row r="406" spans="1:8" x14ac:dyDescent="0.3">
      <c r="A406" s="49" t="s">
        <v>845</v>
      </c>
      <c r="B406" s="48" t="s">
        <v>1834</v>
      </c>
      <c r="C406" s="49" t="s">
        <v>845</v>
      </c>
      <c r="D406" s="49" t="s">
        <v>844</v>
      </c>
      <c r="E406" s="48" t="s">
        <v>827</v>
      </c>
      <c r="G406" s="27" t="s">
        <v>835</v>
      </c>
      <c r="H406" s="27" t="s">
        <v>1829</v>
      </c>
    </row>
    <row r="407" spans="1:8" x14ac:dyDescent="0.3">
      <c r="A407" s="49" t="s">
        <v>841</v>
      </c>
      <c r="B407" s="48" t="s">
        <v>1835</v>
      </c>
      <c r="C407" s="49" t="s">
        <v>841</v>
      </c>
      <c r="D407" s="49" t="s">
        <v>840</v>
      </c>
      <c r="E407" s="48" t="s">
        <v>827</v>
      </c>
      <c r="G407" s="27" t="s">
        <v>831</v>
      </c>
      <c r="H407" s="27" t="s">
        <v>1830</v>
      </c>
    </row>
    <row r="408" spans="1:8" ht="28.8" x14ac:dyDescent="0.3">
      <c r="A408" s="49" t="s">
        <v>854</v>
      </c>
      <c r="B408" s="48" t="s">
        <v>1836</v>
      </c>
      <c r="C408" s="49" t="s">
        <v>854</v>
      </c>
      <c r="D408" s="49" t="s">
        <v>853</v>
      </c>
      <c r="E408" s="48" t="s">
        <v>846</v>
      </c>
      <c r="G408" s="27" t="s">
        <v>837</v>
      </c>
      <c r="H408" s="27" t="s">
        <v>1831</v>
      </c>
    </row>
    <row r="409" spans="1:8" x14ac:dyDescent="0.3">
      <c r="A409" s="49" t="s">
        <v>852</v>
      </c>
      <c r="B409" s="48" t="s">
        <v>1837</v>
      </c>
      <c r="C409" s="49" t="s">
        <v>852</v>
      </c>
      <c r="D409" s="49" t="s">
        <v>851</v>
      </c>
      <c r="E409" s="48" t="s">
        <v>846</v>
      </c>
      <c r="G409" s="27" t="s">
        <v>839</v>
      </c>
      <c r="H409" s="27" t="s">
        <v>1832</v>
      </c>
    </row>
    <row r="410" spans="1:8" x14ac:dyDescent="0.3">
      <c r="A410" s="49" t="s">
        <v>856</v>
      </c>
      <c r="B410" s="48" t="s">
        <v>1838</v>
      </c>
      <c r="C410" s="49" t="s">
        <v>856</v>
      </c>
      <c r="D410" s="49" t="s">
        <v>855</v>
      </c>
      <c r="E410" s="48" t="s">
        <v>846</v>
      </c>
      <c r="G410" s="27" t="s">
        <v>843</v>
      </c>
      <c r="H410" s="27" t="s">
        <v>1833</v>
      </c>
    </row>
    <row r="411" spans="1:8" x14ac:dyDescent="0.3">
      <c r="A411" s="49" t="s">
        <v>868</v>
      </c>
      <c r="B411" s="48" t="s">
        <v>1839</v>
      </c>
      <c r="C411" s="49" t="s">
        <v>868</v>
      </c>
      <c r="D411" s="49" t="s">
        <v>867</v>
      </c>
      <c r="E411" s="48" t="s">
        <v>846</v>
      </c>
      <c r="G411" s="27" t="s">
        <v>845</v>
      </c>
      <c r="H411" s="27" t="s">
        <v>1834</v>
      </c>
    </row>
    <row r="412" spans="1:8" x14ac:dyDescent="0.3">
      <c r="A412" s="49" t="s">
        <v>858</v>
      </c>
      <c r="B412" s="48" t="s">
        <v>1840</v>
      </c>
      <c r="C412" s="49" t="s">
        <v>858</v>
      </c>
      <c r="D412" s="49" t="s">
        <v>857</v>
      </c>
      <c r="E412" s="48" t="s">
        <v>846</v>
      </c>
      <c r="G412" s="27" t="s">
        <v>841</v>
      </c>
      <c r="H412" s="27" t="s">
        <v>1835</v>
      </c>
    </row>
    <row r="413" spans="1:8" x14ac:dyDescent="0.3">
      <c r="A413" s="49" t="s">
        <v>860</v>
      </c>
      <c r="B413" s="48" t="s">
        <v>1841</v>
      </c>
      <c r="C413" s="49" t="s">
        <v>860</v>
      </c>
      <c r="D413" s="49" t="s">
        <v>859</v>
      </c>
      <c r="E413" s="48" t="s">
        <v>846</v>
      </c>
      <c r="G413" s="27" t="s">
        <v>854</v>
      </c>
      <c r="H413" s="27" t="s">
        <v>1836</v>
      </c>
    </row>
    <row r="414" spans="1:8" x14ac:dyDescent="0.3">
      <c r="A414" s="49" t="s">
        <v>862</v>
      </c>
      <c r="B414" s="48" t="s">
        <v>1842</v>
      </c>
      <c r="C414" s="49" t="s">
        <v>862</v>
      </c>
      <c r="D414" s="49" t="s">
        <v>861</v>
      </c>
      <c r="E414" s="48" t="s">
        <v>846</v>
      </c>
      <c r="G414" s="27" t="s">
        <v>852</v>
      </c>
      <c r="H414" s="27" t="s">
        <v>1837</v>
      </c>
    </row>
    <row r="415" spans="1:8" ht="28.8" x14ac:dyDescent="0.3">
      <c r="A415" s="49" t="s">
        <v>864</v>
      </c>
      <c r="B415" s="48" t="s">
        <v>1843</v>
      </c>
      <c r="C415" s="49" t="s">
        <v>864</v>
      </c>
      <c r="D415" s="49" t="s">
        <v>863</v>
      </c>
      <c r="E415" s="48" t="s">
        <v>846</v>
      </c>
      <c r="G415" s="27" t="s">
        <v>856</v>
      </c>
      <c r="H415" s="27" t="s">
        <v>1838</v>
      </c>
    </row>
    <row r="416" spans="1:8" x14ac:dyDescent="0.3">
      <c r="A416" s="49" t="s">
        <v>850</v>
      </c>
      <c r="B416" s="48" t="s">
        <v>1844</v>
      </c>
      <c r="C416" s="49" t="s">
        <v>850</v>
      </c>
      <c r="D416" s="49" t="s">
        <v>849</v>
      </c>
      <c r="E416" s="48" t="s">
        <v>846</v>
      </c>
      <c r="G416" s="27" t="s">
        <v>868</v>
      </c>
      <c r="H416" s="27" t="s">
        <v>1839</v>
      </c>
    </row>
    <row r="417" spans="1:8" ht="28.8" x14ac:dyDescent="0.3">
      <c r="A417" s="49" t="s">
        <v>866</v>
      </c>
      <c r="B417" s="48" t="s">
        <v>1845</v>
      </c>
      <c r="C417" s="49" t="s">
        <v>866</v>
      </c>
      <c r="D417" s="49" t="s">
        <v>865</v>
      </c>
      <c r="E417" s="48" t="s">
        <v>846</v>
      </c>
      <c r="G417" s="27" t="s">
        <v>858</v>
      </c>
      <c r="H417" s="27" t="s">
        <v>1840</v>
      </c>
    </row>
    <row r="418" spans="1:8" ht="28.8" x14ac:dyDescent="0.3">
      <c r="A418" s="49" t="s">
        <v>848</v>
      </c>
      <c r="B418" s="48" t="s">
        <v>1846</v>
      </c>
      <c r="C418" s="49" t="s">
        <v>848</v>
      </c>
      <c r="D418" s="49" t="s">
        <v>847</v>
      </c>
      <c r="E418" s="48" t="s">
        <v>846</v>
      </c>
      <c r="G418" s="27" t="s">
        <v>860</v>
      </c>
      <c r="H418" s="27" t="s">
        <v>1841</v>
      </c>
    </row>
    <row r="419" spans="1:8" x14ac:dyDescent="0.3">
      <c r="A419" s="49" t="s">
        <v>870</v>
      </c>
      <c r="B419" s="48" t="s">
        <v>1847</v>
      </c>
      <c r="C419" s="49" t="s">
        <v>870</v>
      </c>
      <c r="D419" s="49" t="s">
        <v>869</v>
      </c>
      <c r="E419" s="48" t="s">
        <v>846</v>
      </c>
      <c r="G419" s="27" t="s">
        <v>862</v>
      </c>
      <c r="H419" s="27" t="s">
        <v>1842</v>
      </c>
    </row>
    <row r="420" spans="1:8" x14ac:dyDescent="0.3">
      <c r="A420" s="49" t="s">
        <v>881</v>
      </c>
      <c r="B420" s="48" t="s">
        <v>1848</v>
      </c>
      <c r="C420" s="49" t="s">
        <v>881</v>
      </c>
      <c r="D420" s="49" t="s">
        <v>880</v>
      </c>
      <c r="E420" s="48" t="s">
        <v>871</v>
      </c>
      <c r="G420" s="27" t="s">
        <v>864</v>
      </c>
      <c r="H420" s="27" t="s">
        <v>1843</v>
      </c>
    </row>
    <row r="421" spans="1:8" x14ac:dyDescent="0.3">
      <c r="A421" s="49" t="s">
        <v>875</v>
      </c>
      <c r="B421" s="48" t="s">
        <v>1849</v>
      </c>
      <c r="C421" s="49" t="s">
        <v>875</v>
      </c>
      <c r="D421" s="49" t="s">
        <v>874</v>
      </c>
      <c r="E421" s="48" t="s">
        <v>871</v>
      </c>
      <c r="G421" s="27" t="s">
        <v>850</v>
      </c>
      <c r="H421" s="27" t="s">
        <v>1844</v>
      </c>
    </row>
    <row r="422" spans="1:8" x14ac:dyDescent="0.3">
      <c r="A422" s="49" t="s">
        <v>879</v>
      </c>
      <c r="B422" s="48" t="s">
        <v>1850</v>
      </c>
      <c r="C422" s="49" t="s">
        <v>879</v>
      </c>
      <c r="D422" s="49" t="s">
        <v>878</v>
      </c>
      <c r="E422" s="48" t="s">
        <v>871</v>
      </c>
      <c r="G422" s="27" t="s">
        <v>866</v>
      </c>
      <c r="H422" s="27" t="s">
        <v>1845</v>
      </c>
    </row>
    <row r="423" spans="1:8" x14ac:dyDescent="0.3">
      <c r="A423" s="49" t="s">
        <v>877</v>
      </c>
      <c r="B423" s="48" t="s">
        <v>1851</v>
      </c>
      <c r="C423" s="49" t="s">
        <v>877</v>
      </c>
      <c r="D423" s="49" t="s">
        <v>876</v>
      </c>
      <c r="E423" s="48" t="s">
        <v>871</v>
      </c>
      <c r="G423" s="27" t="s">
        <v>848</v>
      </c>
      <c r="H423" s="27" t="s">
        <v>1846</v>
      </c>
    </row>
    <row r="424" spans="1:8" x14ac:dyDescent="0.3">
      <c r="A424" s="49" t="s">
        <v>883</v>
      </c>
      <c r="B424" s="48" t="s">
        <v>1852</v>
      </c>
      <c r="C424" s="49" t="s">
        <v>883</v>
      </c>
      <c r="D424" s="49" t="s">
        <v>882</v>
      </c>
      <c r="E424" s="48" t="s">
        <v>871</v>
      </c>
      <c r="G424" s="27" t="s">
        <v>870</v>
      </c>
      <c r="H424" s="27" t="s">
        <v>1847</v>
      </c>
    </row>
    <row r="425" spans="1:8" x14ac:dyDescent="0.3">
      <c r="A425" s="49" t="s">
        <v>873</v>
      </c>
      <c r="B425" s="48" t="s">
        <v>1853</v>
      </c>
      <c r="C425" s="49" t="s">
        <v>873</v>
      </c>
      <c r="D425" s="49" t="s">
        <v>872</v>
      </c>
      <c r="E425" s="48" t="s">
        <v>871</v>
      </c>
      <c r="G425" s="27" t="s">
        <v>881</v>
      </c>
      <c r="H425" s="27" t="s">
        <v>1848</v>
      </c>
    </row>
    <row r="426" spans="1:8" x14ac:dyDescent="0.3">
      <c r="A426" s="49" t="s">
        <v>888</v>
      </c>
      <c r="B426" s="48" t="s">
        <v>1854</v>
      </c>
      <c r="C426" s="49" t="s">
        <v>888</v>
      </c>
      <c r="D426" s="49" t="s">
        <v>887</v>
      </c>
      <c r="E426" s="48" t="s">
        <v>884</v>
      </c>
      <c r="G426" s="27" t="s">
        <v>875</v>
      </c>
      <c r="H426" s="27" t="s">
        <v>1849</v>
      </c>
    </row>
    <row r="427" spans="1:8" ht="28.8" x14ac:dyDescent="0.3">
      <c r="A427" s="49" t="s">
        <v>890</v>
      </c>
      <c r="B427" s="48" t="s">
        <v>1855</v>
      </c>
      <c r="C427" s="49" t="s">
        <v>890</v>
      </c>
      <c r="D427" s="49" t="s">
        <v>889</v>
      </c>
      <c r="E427" s="48" t="s">
        <v>884</v>
      </c>
      <c r="G427" s="27" t="s">
        <v>879</v>
      </c>
      <c r="H427" s="27" t="s">
        <v>1850</v>
      </c>
    </row>
    <row r="428" spans="1:8" ht="28.8" x14ac:dyDescent="0.3">
      <c r="A428" s="49" t="s">
        <v>892</v>
      </c>
      <c r="B428" s="48" t="s">
        <v>1856</v>
      </c>
      <c r="C428" s="49" t="s">
        <v>892</v>
      </c>
      <c r="D428" s="49" t="s">
        <v>891</v>
      </c>
      <c r="E428" s="48" t="s">
        <v>884</v>
      </c>
      <c r="G428" s="27" t="s">
        <v>877</v>
      </c>
      <c r="H428" s="27" t="s">
        <v>1851</v>
      </c>
    </row>
    <row r="429" spans="1:8" x14ac:dyDescent="0.3">
      <c r="A429" s="49" t="s">
        <v>896</v>
      </c>
      <c r="B429" s="48" t="s">
        <v>1857</v>
      </c>
      <c r="C429" s="49" t="s">
        <v>896</v>
      </c>
      <c r="D429" s="49" t="s">
        <v>895</v>
      </c>
      <c r="E429" s="48" t="s">
        <v>884</v>
      </c>
      <c r="G429" s="27" t="s">
        <v>883</v>
      </c>
      <c r="H429" s="27" t="s">
        <v>1852</v>
      </c>
    </row>
    <row r="430" spans="1:8" x14ac:dyDescent="0.3">
      <c r="A430" s="49" t="s">
        <v>898</v>
      </c>
      <c r="B430" s="48" t="s">
        <v>1858</v>
      </c>
      <c r="C430" s="49" t="s">
        <v>898</v>
      </c>
      <c r="D430" s="49" t="s">
        <v>897</v>
      </c>
      <c r="E430" s="48" t="s">
        <v>884</v>
      </c>
      <c r="G430" s="27" t="s">
        <v>873</v>
      </c>
      <c r="H430" s="27" t="s">
        <v>1853</v>
      </c>
    </row>
    <row r="431" spans="1:8" x14ac:dyDescent="0.3">
      <c r="A431" s="49" t="s">
        <v>906</v>
      </c>
      <c r="B431" s="48" t="s">
        <v>1859</v>
      </c>
      <c r="C431" s="49" t="s">
        <v>906</v>
      </c>
      <c r="D431" s="49" t="s">
        <v>905</v>
      </c>
      <c r="E431" s="48" t="s">
        <v>884</v>
      </c>
      <c r="G431" s="27" t="s">
        <v>888</v>
      </c>
      <c r="H431" s="27" t="s">
        <v>1854</v>
      </c>
    </row>
    <row r="432" spans="1:8" x14ac:dyDescent="0.3">
      <c r="A432" s="49" t="s">
        <v>900</v>
      </c>
      <c r="B432" s="48" t="s">
        <v>1860</v>
      </c>
      <c r="C432" s="49" t="s">
        <v>900</v>
      </c>
      <c r="D432" s="49" t="s">
        <v>899</v>
      </c>
      <c r="E432" s="48" t="s">
        <v>884</v>
      </c>
      <c r="G432" s="27" t="s">
        <v>890</v>
      </c>
      <c r="H432" s="27" t="s">
        <v>1855</v>
      </c>
    </row>
    <row r="433" spans="1:8" x14ac:dyDescent="0.3">
      <c r="A433" s="49" t="s">
        <v>886</v>
      </c>
      <c r="B433" s="48" t="s">
        <v>1861</v>
      </c>
      <c r="C433" s="49" t="s">
        <v>886</v>
      </c>
      <c r="D433" s="49" t="s">
        <v>885</v>
      </c>
      <c r="E433" s="48" t="s">
        <v>884</v>
      </c>
      <c r="G433" s="27" t="s">
        <v>892</v>
      </c>
      <c r="H433" s="27" t="s">
        <v>1856</v>
      </c>
    </row>
    <row r="434" spans="1:8" x14ac:dyDescent="0.3">
      <c r="A434" s="49" t="s">
        <v>894</v>
      </c>
      <c r="B434" s="48" t="s">
        <v>1862</v>
      </c>
      <c r="C434" s="49" t="s">
        <v>894</v>
      </c>
      <c r="D434" s="49" t="s">
        <v>893</v>
      </c>
      <c r="E434" s="48" t="s">
        <v>884</v>
      </c>
      <c r="G434" s="27" t="s">
        <v>896</v>
      </c>
      <c r="H434" s="27" t="s">
        <v>1857</v>
      </c>
    </row>
    <row r="435" spans="1:8" x14ac:dyDescent="0.3">
      <c r="A435" s="49" t="s">
        <v>902</v>
      </c>
      <c r="B435" s="48" t="s">
        <v>1863</v>
      </c>
      <c r="C435" s="49" t="s">
        <v>902</v>
      </c>
      <c r="D435" s="49" t="s">
        <v>901</v>
      </c>
      <c r="E435" s="48" t="s">
        <v>884</v>
      </c>
      <c r="G435" s="27" t="s">
        <v>898</v>
      </c>
      <c r="H435" s="27" t="s">
        <v>1858</v>
      </c>
    </row>
    <row r="436" spans="1:8" x14ac:dyDescent="0.3">
      <c r="A436" s="49" t="s">
        <v>904</v>
      </c>
      <c r="B436" s="48" t="s">
        <v>1864</v>
      </c>
      <c r="C436" s="49" t="s">
        <v>904</v>
      </c>
      <c r="D436" s="49" t="s">
        <v>903</v>
      </c>
      <c r="E436" s="48" t="s">
        <v>884</v>
      </c>
      <c r="G436" s="27" t="s">
        <v>906</v>
      </c>
      <c r="H436" s="27" t="s">
        <v>1859</v>
      </c>
    </row>
    <row r="437" spans="1:8" x14ac:dyDescent="0.3">
      <c r="A437" s="49" t="s">
        <v>909</v>
      </c>
      <c r="B437" s="48" t="s">
        <v>1865</v>
      </c>
      <c r="C437" s="49" t="s">
        <v>909</v>
      </c>
      <c r="D437" s="49" t="s">
        <v>908</v>
      </c>
      <c r="E437" s="48" t="s">
        <v>907</v>
      </c>
      <c r="G437" s="27" t="s">
        <v>900</v>
      </c>
      <c r="H437" s="27" t="s">
        <v>1860</v>
      </c>
    </row>
    <row r="438" spans="1:8" x14ac:dyDescent="0.3">
      <c r="A438" s="49" t="s">
        <v>915</v>
      </c>
      <c r="B438" s="48" t="s">
        <v>1866</v>
      </c>
      <c r="C438" s="49" t="s">
        <v>915</v>
      </c>
      <c r="D438" s="49" t="s">
        <v>914</v>
      </c>
      <c r="E438" s="48" t="s">
        <v>907</v>
      </c>
      <c r="G438" s="27" t="s">
        <v>886</v>
      </c>
      <c r="H438" s="27" t="s">
        <v>1861</v>
      </c>
    </row>
    <row r="439" spans="1:8" ht="43.2" x14ac:dyDescent="0.3">
      <c r="A439" s="49" t="s">
        <v>913</v>
      </c>
      <c r="B439" s="48" t="s">
        <v>1867</v>
      </c>
      <c r="C439" s="49" t="s">
        <v>913</v>
      </c>
      <c r="D439" s="49" t="s">
        <v>912</v>
      </c>
      <c r="E439" s="48" t="s">
        <v>907</v>
      </c>
      <c r="G439" s="27" t="s">
        <v>894</v>
      </c>
      <c r="H439" s="27" t="s">
        <v>1862</v>
      </c>
    </row>
    <row r="440" spans="1:8" ht="28.8" x14ac:dyDescent="0.3">
      <c r="A440" s="49" t="s">
        <v>923</v>
      </c>
      <c r="B440" s="48" t="s">
        <v>1868</v>
      </c>
      <c r="C440" s="49" t="s">
        <v>923</v>
      </c>
      <c r="D440" s="49" t="s">
        <v>922</v>
      </c>
      <c r="E440" s="48" t="s">
        <v>907</v>
      </c>
      <c r="G440" s="27" t="s">
        <v>902</v>
      </c>
      <c r="H440" s="27" t="s">
        <v>1863</v>
      </c>
    </row>
    <row r="441" spans="1:8" x14ac:dyDescent="0.3">
      <c r="A441" s="49" t="s">
        <v>917</v>
      </c>
      <c r="B441" s="48" t="s">
        <v>1869</v>
      </c>
      <c r="C441" s="49" t="s">
        <v>917</v>
      </c>
      <c r="D441" s="49" t="s">
        <v>916</v>
      </c>
      <c r="E441" s="48" t="s">
        <v>907</v>
      </c>
      <c r="G441" s="27" t="s">
        <v>904</v>
      </c>
      <c r="H441" s="27" t="s">
        <v>1864</v>
      </c>
    </row>
    <row r="442" spans="1:8" x14ac:dyDescent="0.3">
      <c r="A442" s="49" t="s">
        <v>919</v>
      </c>
      <c r="B442" s="48" t="s">
        <v>1870</v>
      </c>
      <c r="C442" s="49" t="s">
        <v>919</v>
      </c>
      <c r="D442" s="49" t="s">
        <v>918</v>
      </c>
      <c r="E442" s="48" t="s">
        <v>907</v>
      </c>
      <c r="G442" s="27" t="s">
        <v>909</v>
      </c>
      <c r="H442" s="27" t="s">
        <v>1865</v>
      </c>
    </row>
    <row r="443" spans="1:8" x14ac:dyDescent="0.3">
      <c r="A443" s="49" t="s">
        <v>921</v>
      </c>
      <c r="B443" s="48" t="s">
        <v>2723</v>
      </c>
      <c r="C443" s="49" t="s">
        <v>921</v>
      </c>
      <c r="D443" s="49" t="s">
        <v>2728</v>
      </c>
      <c r="E443" s="48" t="s">
        <v>907</v>
      </c>
      <c r="G443" s="27" t="s">
        <v>915</v>
      </c>
      <c r="H443" s="27" t="s">
        <v>1866</v>
      </c>
    </row>
    <row r="444" spans="1:8" ht="28.8" x14ac:dyDescent="0.3">
      <c r="A444" s="49" t="s">
        <v>911</v>
      </c>
      <c r="B444" s="48" t="s">
        <v>1872</v>
      </c>
      <c r="C444" s="49" t="s">
        <v>911</v>
      </c>
      <c r="D444" s="49" t="s">
        <v>910</v>
      </c>
      <c r="E444" s="48" t="s">
        <v>907</v>
      </c>
      <c r="G444" s="27" t="s">
        <v>913</v>
      </c>
      <c r="H444" s="27" t="s">
        <v>1867</v>
      </c>
    </row>
    <row r="445" spans="1:8" x14ac:dyDescent="0.3">
      <c r="A445" s="49" t="s">
        <v>991</v>
      </c>
      <c r="B445" s="48" t="s">
        <v>1873</v>
      </c>
      <c r="C445" s="49" t="s">
        <v>991</v>
      </c>
      <c r="D445" s="49" t="s">
        <v>990</v>
      </c>
      <c r="E445" s="48" t="s">
        <v>989</v>
      </c>
      <c r="G445" s="27" t="s">
        <v>923</v>
      </c>
      <c r="H445" s="27" t="s">
        <v>1868</v>
      </c>
    </row>
    <row r="446" spans="1:8" x14ac:dyDescent="0.3">
      <c r="A446" s="49" t="s">
        <v>993</v>
      </c>
      <c r="B446" s="48" t="s">
        <v>1874</v>
      </c>
      <c r="C446" s="49" t="s">
        <v>993</v>
      </c>
      <c r="D446" s="49" t="s">
        <v>992</v>
      </c>
      <c r="E446" s="48" t="s">
        <v>989</v>
      </c>
      <c r="G446" s="27" t="s">
        <v>917</v>
      </c>
      <c r="H446" s="27" t="s">
        <v>1869</v>
      </c>
    </row>
    <row r="447" spans="1:8" x14ac:dyDescent="0.3">
      <c r="A447" s="49" t="s">
        <v>995</v>
      </c>
      <c r="B447" s="48" t="s">
        <v>1875</v>
      </c>
      <c r="C447" s="49" t="s">
        <v>995</v>
      </c>
      <c r="D447" s="49" t="s">
        <v>994</v>
      </c>
      <c r="E447" s="48" t="s">
        <v>989</v>
      </c>
      <c r="G447" s="27" t="s">
        <v>919</v>
      </c>
      <c r="H447" s="27" t="s">
        <v>1870</v>
      </c>
    </row>
    <row r="448" spans="1:8" ht="28.8" x14ac:dyDescent="0.3">
      <c r="A448" s="49" t="s">
        <v>997</v>
      </c>
      <c r="B448" s="48" t="s">
        <v>1876</v>
      </c>
      <c r="C448" s="49" t="s">
        <v>997</v>
      </c>
      <c r="D448" s="49" t="s">
        <v>996</v>
      </c>
      <c r="E448" s="48" t="s">
        <v>989</v>
      </c>
      <c r="G448" s="27" t="s">
        <v>921</v>
      </c>
      <c r="H448" s="27" t="s">
        <v>1871</v>
      </c>
    </row>
    <row r="449" spans="1:8" x14ac:dyDescent="0.3">
      <c r="A449" s="49" t="s">
        <v>1001</v>
      </c>
      <c r="B449" s="48" t="s">
        <v>1877</v>
      </c>
      <c r="C449" s="49" t="s">
        <v>1001</v>
      </c>
      <c r="D449" s="49" t="s">
        <v>1000</v>
      </c>
      <c r="E449" s="48" t="s">
        <v>989</v>
      </c>
      <c r="G449" s="27" t="s">
        <v>911</v>
      </c>
      <c r="H449" s="27" t="s">
        <v>1872</v>
      </c>
    </row>
    <row r="450" spans="1:8" x14ac:dyDescent="0.3">
      <c r="A450" s="49" t="s">
        <v>1003</v>
      </c>
      <c r="B450" s="48" t="s">
        <v>1878</v>
      </c>
      <c r="C450" s="49" t="s">
        <v>1003</v>
      </c>
      <c r="D450" s="49" t="s">
        <v>1002</v>
      </c>
      <c r="E450" s="48" t="s">
        <v>989</v>
      </c>
      <c r="G450" s="27" t="s">
        <v>991</v>
      </c>
      <c r="H450" s="27" t="s">
        <v>1873</v>
      </c>
    </row>
    <row r="451" spans="1:8" ht="28.8" x14ac:dyDescent="0.3">
      <c r="A451" s="49" t="s">
        <v>1005</v>
      </c>
      <c r="B451" s="48" t="s">
        <v>1879</v>
      </c>
      <c r="C451" s="49" t="s">
        <v>1005</v>
      </c>
      <c r="D451" s="49" t="s">
        <v>1004</v>
      </c>
      <c r="E451" s="48" t="s">
        <v>989</v>
      </c>
      <c r="G451" s="27" t="s">
        <v>993</v>
      </c>
      <c r="H451" s="27" t="s">
        <v>1874</v>
      </c>
    </row>
    <row r="452" spans="1:8" x14ac:dyDescent="0.3">
      <c r="A452" s="49" t="s">
        <v>1009</v>
      </c>
      <c r="B452" s="48" t="s">
        <v>1880</v>
      </c>
      <c r="C452" s="49" t="s">
        <v>1009</v>
      </c>
      <c r="D452" s="49" t="s">
        <v>1008</v>
      </c>
      <c r="E452" s="48" t="s">
        <v>989</v>
      </c>
      <c r="G452" s="27" t="s">
        <v>995</v>
      </c>
      <c r="H452" s="27" t="s">
        <v>1875</v>
      </c>
    </row>
    <row r="453" spans="1:8" ht="28.8" x14ac:dyDescent="0.3">
      <c r="A453" s="49" t="s">
        <v>1011</v>
      </c>
      <c r="B453" s="48" t="s">
        <v>1881</v>
      </c>
      <c r="C453" s="49" t="s">
        <v>1011</v>
      </c>
      <c r="D453" s="49" t="s">
        <v>1010</v>
      </c>
      <c r="E453" s="48" t="s">
        <v>989</v>
      </c>
      <c r="G453" s="27" t="s">
        <v>997</v>
      </c>
      <c r="H453" s="27" t="s">
        <v>1876</v>
      </c>
    </row>
    <row r="454" spans="1:8" x14ac:dyDescent="0.3">
      <c r="A454" s="49" t="s">
        <v>1013</v>
      </c>
      <c r="B454" s="48" t="s">
        <v>1882</v>
      </c>
      <c r="C454" s="49" t="s">
        <v>1013</v>
      </c>
      <c r="D454" s="49" t="s">
        <v>1012</v>
      </c>
      <c r="E454" s="48" t="s">
        <v>989</v>
      </c>
      <c r="G454" s="27" t="s">
        <v>1001</v>
      </c>
      <c r="H454" s="27" t="s">
        <v>1877</v>
      </c>
    </row>
    <row r="455" spans="1:8" x14ac:dyDescent="0.3">
      <c r="A455" s="49" t="s">
        <v>1015</v>
      </c>
      <c r="B455" s="48" t="s">
        <v>1883</v>
      </c>
      <c r="C455" s="49" t="s">
        <v>1015</v>
      </c>
      <c r="D455" s="49" t="s">
        <v>1014</v>
      </c>
      <c r="E455" s="48" t="s">
        <v>989</v>
      </c>
      <c r="G455" s="27" t="s">
        <v>1003</v>
      </c>
      <c r="H455" s="27" t="s">
        <v>1878</v>
      </c>
    </row>
    <row r="456" spans="1:8" ht="28.8" x14ac:dyDescent="0.3">
      <c r="A456" s="49" t="s">
        <v>1017</v>
      </c>
      <c r="B456" s="48" t="s">
        <v>1884</v>
      </c>
      <c r="C456" s="49" t="s">
        <v>1017</v>
      </c>
      <c r="D456" s="49" t="s">
        <v>1016</v>
      </c>
      <c r="E456" s="48" t="s">
        <v>989</v>
      </c>
      <c r="G456" s="27" t="s">
        <v>1005</v>
      </c>
      <c r="H456" s="27" t="s">
        <v>1879</v>
      </c>
    </row>
    <row r="457" spans="1:8" ht="28.8" x14ac:dyDescent="0.3">
      <c r="A457" s="49" t="s">
        <v>1019</v>
      </c>
      <c r="B457" s="48" t="s">
        <v>1885</v>
      </c>
      <c r="C457" s="49" t="s">
        <v>1019</v>
      </c>
      <c r="D457" s="49" t="s">
        <v>1018</v>
      </c>
      <c r="E457" s="48" t="s">
        <v>989</v>
      </c>
      <c r="G457" s="27" t="s">
        <v>1009</v>
      </c>
      <c r="H457" s="27" t="s">
        <v>1880</v>
      </c>
    </row>
    <row r="458" spans="1:8" x14ac:dyDescent="0.3">
      <c r="A458" s="49" t="s">
        <v>1007</v>
      </c>
      <c r="B458" s="48" t="s">
        <v>1886</v>
      </c>
      <c r="C458" s="49" t="s">
        <v>1007</v>
      </c>
      <c r="D458" s="49" t="s">
        <v>1006</v>
      </c>
      <c r="E458" s="48" t="s">
        <v>989</v>
      </c>
      <c r="G458" s="27" t="s">
        <v>1011</v>
      </c>
      <c r="H458" s="27" t="s">
        <v>1881</v>
      </c>
    </row>
    <row r="459" spans="1:8" ht="28.8" x14ac:dyDescent="0.3">
      <c r="A459" s="49" t="s">
        <v>1021</v>
      </c>
      <c r="B459" s="48" t="s">
        <v>1887</v>
      </c>
      <c r="C459" s="49" t="s">
        <v>1021</v>
      </c>
      <c r="D459" s="49" t="s">
        <v>1020</v>
      </c>
      <c r="E459" s="48" t="s">
        <v>989</v>
      </c>
      <c r="G459" s="27" t="s">
        <v>1013</v>
      </c>
      <c r="H459" s="27" t="s">
        <v>1882</v>
      </c>
    </row>
    <row r="460" spans="1:8" x14ac:dyDescent="0.3">
      <c r="A460" s="49" t="s">
        <v>1023</v>
      </c>
      <c r="B460" s="48" t="s">
        <v>1888</v>
      </c>
      <c r="C460" s="49" t="s">
        <v>1023</v>
      </c>
      <c r="D460" s="49" t="s">
        <v>1022</v>
      </c>
      <c r="E460" s="48" t="s">
        <v>989</v>
      </c>
      <c r="G460" s="27" t="s">
        <v>1015</v>
      </c>
      <c r="H460" s="27" t="s">
        <v>1883</v>
      </c>
    </row>
    <row r="461" spans="1:8" x14ac:dyDescent="0.3">
      <c r="A461" s="49" t="s">
        <v>999</v>
      </c>
      <c r="B461" s="48" t="s">
        <v>1889</v>
      </c>
      <c r="C461" s="49" t="s">
        <v>999</v>
      </c>
      <c r="D461" s="49" t="s">
        <v>998</v>
      </c>
      <c r="E461" s="48" t="s">
        <v>989</v>
      </c>
      <c r="G461" s="27" t="s">
        <v>1017</v>
      </c>
      <c r="H461" s="27" t="s">
        <v>1884</v>
      </c>
    </row>
    <row r="462" spans="1:8" ht="28.8" x14ac:dyDescent="0.3">
      <c r="A462" s="49" t="s">
        <v>928</v>
      </c>
      <c r="B462" s="48" t="s">
        <v>1890</v>
      </c>
      <c r="C462" s="49" t="s">
        <v>928</v>
      </c>
      <c r="D462" s="49" t="s">
        <v>927</v>
      </c>
      <c r="E462" s="48" t="s">
        <v>924</v>
      </c>
      <c r="G462" s="27" t="s">
        <v>1019</v>
      </c>
      <c r="H462" s="27" t="s">
        <v>1885</v>
      </c>
    </row>
    <row r="463" spans="1:8" ht="28.8" x14ac:dyDescent="0.3">
      <c r="A463" s="49" t="s">
        <v>942</v>
      </c>
      <c r="B463" s="48" t="s">
        <v>1891</v>
      </c>
      <c r="C463" s="49" t="s">
        <v>942</v>
      </c>
      <c r="D463" s="49" t="s">
        <v>941</v>
      </c>
      <c r="E463" s="48" t="s">
        <v>924</v>
      </c>
      <c r="G463" s="27" t="s">
        <v>1007</v>
      </c>
      <c r="H463" s="27" t="s">
        <v>1886</v>
      </c>
    </row>
    <row r="464" spans="1:8" x14ac:dyDescent="0.3">
      <c r="A464" s="49" t="s">
        <v>930</v>
      </c>
      <c r="B464" s="48" t="s">
        <v>1892</v>
      </c>
      <c r="C464" s="49" t="s">
        <v>930</v>
      </c>
      <c r="D464" s="49" t="s">
        <v>929</v>
      </c>
      <c r="E464" s="48" t="s">
        <v>924</v>
      </c>
      <c r="G464" s="27" t="s">
        <v>1021</v>
      </c>
      <c r="H464" s="27" t="s">
        <v>1887</v>
      </c>
    </row>
    <row r="465" spans="1:8" ht="28.8" x14ac:dyDescent="0.3">
      <c r="A465" s="49" t="s">
        <v>932</v>
      </c>
      <c r="B465" s="48" t="s">
        <v>1893</v>
      </c>
      <c r="C465" s="49" t="s">
        <v>932</v>
      </c>
      <c r="D465" s="49" t="s">
        <v>931</v>
      </c>
      <c r="E465" s="48" t="s">
        <v>924</v>
      </c>
      <c r="G465" s="27" t="s">
        <v>1023</v>
      </c>
      <c r="H465" s="27" t="s">
        <v>1888</v>
      </c>
    </row>
    <row r="466" spans="1:8" x14ac:dyDescent="0.3">
      <c r="A466" s="49" t="s">
        <v>934</v>
      </c>
      <c r="B466" s="48" t="s">
        <v>1894</v>
      </c>
      <c r="C466" s="49" t="s">
        <v>934</v>
      </c>
      <c r="D466" s="49" t="s">
        <v>933</v>
      </c>
      <c r="E466" s="48" t="s">
        <v>924</v>
      </c>
      <c r="G466" s="27" t="s">
        <v>999</v>
      </c>
      <c r="H466" s="27" t="s">
        <v>1889</v>
      </c>
    </row>
    <row r="467" spans="1:8" ht="28.8" x14ac:dyDescent="0.3">
      <c r="A467" s="49" t="s">
        <v>936</v>
      </c>
      <c r="B467" s="48" t="s">
        <v>1895</v>
      </c>
      <c r="C467" s="49" t="s">
        <v>936</v>
      </c>
      <c r="D467" s="49" t="s">
        <v>935</v>
      </c>
      <c r="E467" s="48" t="s">
        <v>924</v>
      </c>
      <c r="G467" s="27" t="s">
        <v>928</v>
      </c>
      <c r="H467" s="27" t="s">
        <v>1890</v>
      </c>
    </row>
    <row r="468" spans="1:8" x14ac:dyDescent="0.3">
      <c r="A468" s="49" t="s">
        <v>926</v>
      </c>
      <c r="B468" s="48" t="s">
        <v>1896</v>
      </c>
      <c r="C468" s="49" t="s">
        <v>926</v>
      </c>
      <c r="D468" s="49" t="s">
        <v>925</v>
      </c>
      <c r="E468" s="48" t="s">
        <v>924</v>
      </c>
      <c r="G468" s="27" t="s">
        <v>942</v>
      </c>
      <c r="H468" s="27" t="s">
        <v>1891</v>
      </c>
    </row>
    <row r="469" spans="1:8" ht="28.8" x14ac:dyDescent="0.3">
      <c r="A469" s="49" t="s">
        <v>944</v>
      </c>
      <c r="B469" s="48" t="s">
        <v>1897</v>
      </c>
      <c r="C469" s="49" t="s">
        <v>944</v>
      </c>
      <c r="D469" s="49" t="s">
        <v>943</v>
      </c>
      <c r="E469" s="48" t="s">
        <v>924</v>
      </c>
      <c r="G469" s="27" t="s">
        <v>930</v>
      </c>
      <c r="H469" s="27" t="s">
        <v>1892</v>
      </c>
    </row>
    <row r="470" spans="1:8" x14ac:dyDescent="0.3">
      <c r="A470" s="49" t="s">
        <v>940</v>
      </c>
      <c r="B470" s="48" t="s">
        <v>1898</v>
      </c>
      <c r="C470" s="49" t="s">
        <v>940</v>
      </c>
      <c r="D470" s="49" t="s">
        <v>939</v>
      </c>
      <c r="E470" s="48" t="s">
        <v>924</v>
      </c>
      <c r="G470" s="27" t="s">
        <v>932</v>
      </c>
      <c r="H470" s="27" t="s">
        <v>1893</v>
      </c>
    </row>
    <row r="471" spans="1:8" ht="28.8" x14ac:dyDescent="0.3">
      <c r="A471" s="49" t="s">
        <v>938</v>
      </c>
      <c r="B471" s="48" t="s">
        <v>1899</v>
      </c>
      <c r="C471" s="49" t="s">
        <v>938</v>
      </c>
      <c r="D471" s="49" t="s">
        <v>937</v>
      </c>
      <c r="E471" s="48" t="s">
        <v>924</v>
      </c>
      <c r="G471" s="27" t="s">
        <v>934</v>
      </c>
      <c r="H471" s="27" t="s">
        <v>1894</v>
      </c>
    </row>
    <row r="472" spans="1:8" x14ac:dyDescent="0.3">
      <c r="A472" s="49" t="s">
        <v>946</v>
      </c>
      <c r="B472" s="48" t="s">
        <v>1900</v>
      </c>
      <c r="C472" s="49" t="s">
        <v>946</v>
      </c>
      <c r="D472" s="49" t="s">
        <v>945</v>
      </c>
      <c r="E472" s="48" t="s">
        <v>924</v>
      </c>
      <c r="G472" s="27" t="s">
        <v>936</v>
      </c>
      <c r="H472" s="27" t="s">
        <v>1895</v>
      </c>
    </row>
    <row r="473" spans="1:8" ht="28.8" x14ac:dyDescent="0.3">
      <c r="A473" s="49" t="s">
        <v>948</v>
      </c>
      <c r="B473" s="48" t="s">
        <v>1901</v>
      </c>
      <c r="C473" s="49" t="s">
        <v>948</v>
      </c>
      <c r="D473" s="49" t="s">
        <v>947</v>
      </c>
      <c r="E473" s="48" t="s">
        <v>924</v>
      </c>
      <c r="G473" s="27" t="s">
        <v>926</v>
      </c>
      <c r="H473" s="27" t="s">
        <v>1896</v>
      </c>
    </row>
    <row r="474" spans="1:8" x14ac:dyDescent="0.3">
      <c r="A474" s="49" t="s">
        <v>951</v>
      </c>
      <c r="B474" s="48" t="s">
        <v>1902</v>
      </c>
      <c r="C474" s="49" t="s">
        <v>951</v>
      </c>
      <c r="D474" s="49" t="s">
        <v>950</v>
      </c>
      <c r="E474" s="48" t="s">
        <v>949</v>
      </c>
      <c r="G474" s="27" t="s">
        <v>944</v>
      </c>
      <c r="H474" s="27" t="s">
        <v>1897</v>
      </c>
    </row>
    <row r="475" spans="1:8" ht="28.8" x14ac:dyDescent="0.3">
      <c r="A475" s="49" t="s">
        <v>961</v>
      </c>
      <c r="B475" s="48" t="s">
        <v>1903</v>
      </c>
      <c r="C475" s="49" t="s">
        <v>961</v>
      </c>
      <c r="D475" s="49" t="s">
        <v>960</v>
      </c>
      <c r="E475" s="48" t="s">
        <v>949</v>
      </c>
      <c r="G475" s="27" t="s">
        <v>940</v>
      </c>
      <c r="H475" s="27" t="s">
        <v>1898</v>
      </c>
    </row>
    <row r="476" spans="1:8" x14ac:dyDescent="0.3">
      <c r="A476" s="49" t="s">
        <v>953</v>
      </c>
      <c r="B476" s="48" t="s">
        <v>1904</v>
      </c>
      <c r="C476" s="49" t="s">
        <v>953</v>
      </c>
      <c r="D476" s="49" t="s">
        <v>952</v>
      </c>
      <c r="E476" s="48" t="s">
        <v>949</v>
      </c>
      <c r="G476" s="27" t="s">
        <v>938</v>
      </c>
      <c r="H476" s="27" t="s">
        <v>1899</v>
      </c>
    </row>
    <row r="477" spans="1:8" x14ac:dyDescent="0.3">
      <c r="A477" s="49" t="s">
        <v>957</v>
      </c>
      <c r="B477" s="48" t="s">
        <v>1905</v>
      </c>
      <c r="C477" s="49" t="s">
        <v>957</v>
      </c>
      <c r="D477" s="49" t="s">
        <v>956</v>
      </c>
      <c r="E477" s="48" t="s">
        <v>949</v>
      </c>
      <c r="G477" s="27" t="s">
        <v>946</v>
      </c>
      <c r="H477" s="27" t="s">
        <v>1900</v>
      </c>
    </row>
    <row r="478" spans="1:8" ht="28.8" x14ac:dyDescent="0.3">
      <c r="A478" s="49" t="s">
        <v>955</v>
      </c>
      <c r="B478" s="48" t="s">
        <v>1906</v>
      </c>
      <c r="C478" s="49" t="s">
        <v>955</v>
      </c>
      <c r="D478" s="49" t="s">
        <v>954</v>
      </c>
      <c r="E478" s="48" t="s">
        <v>949</v>
      </c>
      <c r="G478" s="27" t="s">
        <v>948</v>
      </c>
      <c r="H478" s="27" t="s">
        <v>1901</v>
      </c>
    </row>
    <row r="479" spans="1:8" ht="28.8" x14ac:dyDescent="0.3">
      <c r="A479" s="49" t="s">
        <v>959</v>
      </c>
      <c r="B479" s="48" t="s">
        <v>1907</v>
      </c>
      <c r="C479" s="49" t="s">
        <v>959</v>
      </c>
      <c r="D479" s="49" t="s">
        <v>958</v>
      </c>
      <c r="E479" s="48" t="s">
        <v>949</v>
      </c>
      <c r="G479" s="27" t="s">
        <v>951</v>
      </c>
      <c r="H479" s="27" t="s">
        <v>1902</v>
      </c>
    </row>
    <row r="480" spans="1:8" ht="28.8" x14ac:dyDescent="0.3">
      <c r="A480" s="49" t="s">
        <v>966</v>
      </c>
      <c r="B480" s="48" t="s">
        <v>1908</v>
      </c>
      <c r="C480" s="49" t="s">
        <v>966</v>
      </c>
      <c r="D480" s="49" t="s">
        <v>965</v>
      </c>
      <c r="E480" s="48" t="s">
        <v>962</v>
      </c>
      <c r="G480" s="27" t="s">
        <v>961</v>
      </c>
      <c r="H480" s="27" t="s">
        <v>1903</v>
      </c>
    </row>
    <row r="481" spans="1:8" x14ac:dyDescent="0.3">
      <c r="A481" s="49" t="s">
        <v>968</v>
      </c>
      <c r="B481" s="48" t="s">
        <v>1909</v>
      </c>
      <c r="C481" s="49" t="s">
        <v>968</v>
      </c>
      <c r="D481" s="49" t="s">
        <v>967</v>
      </c>
      <c r="E481" s="48" t="s">
        <v>962</v>
      </c>
      <c r="G481" s="27" t="s">
        <v>953</v>
      </c>
      <c r="H481" s="27" t="s">
        <v>1904</v>
      </c>
    </row>
    <row r="482" spans="1:8" x14ac:dyDescent="0.3">
      <c r="A482" s="49" t="s">
        <v>970</v>
      </c>
      <c r="B482" s="48" t="s">
        <v>1910</v>
      </c>
      <c r="C482" s="49" t="s">
        <v>970</v>
      </c>
      <c r="D482" s="49" t="s">
        <v>969</v>
      </c>
      <c r="E482" s="48" t="s">
        <v>962</v>
      </c>
      <c r="G482" s="27" t="s">
        <v>957</v>
      </c>
      <c r="H482" s="27" t="s">
        <v>1905</v>
      </c>
    </row>
    <row r="483" spans="1:8" ht="28.8" x14ac:dyDescent="0.3">
      <c r="A483" s="49" t="s">
        <v>964</v>
      </c>
      <c r="B483" s="48" t="s">
        <v>1911</v>
      </c>
      <c r="C483" s="49" t="s">
        <v>964</v>
      </c>
      <c r="D483" s="49" t="s">
        <v>963</v>
      </c>
      <c r="E483" s="48" t="s">
        <v>962</v>
      </c>
      <c r="G483" s="27" t="s">
        <v>955</v>
      </c>
      <c r="H483" s="27" t="s">
        <v>1906</v>
      </c>
    </row>
    <row r="484" spans="1:8" x14ac:dyDescent="0.3">
      <c r="A484" s="49" t="s">
        <v>972</v>
      </c>
      <c r="B484" s="48" t="s">
        <v>1912</v>
      </c>
      <c r="C484" s="49" t="s">
        <v>972</v>
      </c>
      <c r="D484" s="49" t="s">
        <v>971</v>
      </c>
      <c r="E484" s="48" t="s">
        <v>962</v>
      </c>
      <c r="G484" s="27" t="s">
        <v>959</v>
      </c>
      <c r="H484" s="27" t="s">
        <v>1907</v>
      </c>
    </row>
    <row r="485" spans="1:8" ht="28.8" x14ac:dyDescent="0.3">
      <c r="A485" s="49" t="s">
        <v>974</v>
      </c>
      <c r="B485" s="48" t="s">
        <v>1913</v>
      </c>
      <c r="C485" s="49" t="s">
        <v>974</v>
      </c>
      <c r="D485" s="49" t="s">
        <v>973</v>
      </c>
      <c r="E485" s="48" t="s">
        <v>962</v>
      </c>
      <c r="G485" s="27" t="s">
        <v>966</v>
      </c>
      <c r="H485" s="27" t="s">
        <v>1908</v>
      </c>
    </row>
    <row r="486" spans="1:8" ht="28.8" x14ac:dyDescent="0.3">
      <c r="A486" s="49" t="s">
        <v>977</v>
      </c>
      <c r="B486" s="48" t="s">
        <v>1914</v>
      </c>
      <c r="C486" s="49" t="s">
        <v>977</v>
      </c>
      <c r="D486" s="49" t="s">
        <v>976</v>
      </c>
      <c r="E486" s="48" t="s">
        <v>975</v>
      </c>
      <c r="G486" s="27" t="s">
        <v>968</v>
      </c>
      <c r="H486" s="27" t="s">
        <v>1909</v>
      </c>
    </row>
    <row r="487" spans="1:8" x14ac:dyDescent="0.3">
      <c r="A487" s="49" t="s">
        <v>979</v>
      </c>
      <c r="B487" s="48" t="s">
        <v>1915</v>
      </c>
      <c r="C487" s="49" t="s">
        <v>979</v>
      </c>
      <c r="D487" s="49" t="s">
        <v>978</v>
      </c>
      <c r="E487" s="48" t="s">
        <v>975</v>
      </c>
      <c r="G487" s="27" t="s">
        <v>970</v>
      </c>
      <c r="H487" s="27" t="s">
        <v>1910</v>
      </c>
    </row>
    <row r="488" spans="1:8" x14ac:dyDescent="0.3">
      <c r="A488" s="49" t="s">
        <v>986</v>
      </c>
      <c r="B488" s="48" t="s">
        <v>1916</v>
      </c>
      <c r="C488" s="49" t="s">
        <v>986</v>
      </c>
      <c r="D488" s="49" t="s">
        <v>985</v>
      </c>
      <c r="E488" s="48" t="s">
        <v>980</v>
      </c>
      <c r="G488" s="27" t="s">
        <v>964</v>
      </c>
      <c r="H488" s="27" t="s">
        <v>1911</v>
      </c>
    </row>
    <row r="489" spans="1:8" x14ac:dyDescent="0.3">
      <c r="A489" s="49" t="s">
        <v>982</v>
      </c>
      <c r="B489" s="48" t="s">
        <v>1917</v>
      </c>
      <c r="C489" s="49" t="s">
        <v>982</v>
      </c>
      <c r="D489" s="49" t="s">
        <v>981</v>
      </c>
      <c r="E489" s="48" t="s">
        <v>980</v>
      </c>
      <c r="G489" s="27" t="s">
        <v>972</v>
      </c>
      <c r="H489" s="27" t="s">
        <v>1912</v>
      </c>
    </row>
    <row r="490" spans="1:8" x14ac:dyDescent="0.3">
      <c r="A490" s="49" t="s">
        <v>984</v>
      </c>
      <c r="B490" s="48" t="s">
        <v>1918</v>
      </c>
      <c r="C490" s="49" t="s">
        <v>984</v>
      </c>
      <c r="D490" s="49" t="s">
        <v>983</v>
      </c>
      <c r="E490" s="48" t="s">
        <v>980</v>
      </c>
      <c r="G490" s="27" t="s">
        <v>974</v>
      </c>
      <c r="H490" s="27" t="s">
        <v>1913</v>
      </c>
    </row>
    <row r="491" spans="1:8" x14ac:dyDescent="0.3">
      <c r="A491" s="49" t="s">
        <v>988</v>
      </c>
      <c r="B491" s="48" t="s">
        <v>1919</v>
      </c>
      <c r="C491" s="49" t="s">
        <v>988</v>
      </c>
      <c r="D491" s="49" t="s">
        <v>987</v>
      </c>
      <c r="E491" s="48" t="s">
        <v>980</v>
      </c>
      <c r="G491" s="27" t="s">
        <v>977</v>
      </c>
      <c r="H491" s="27" t="s">
        <v>1914</v>
      </c>
    </row>
    <row r="492" spans="1:8" x14ac:dyDescent="0.3">
      <c r="A492" s="49" t="s">
        <v>1026</v>
      </c>
      <c r="B492" s="48" t="s">
        <v>1920</v>
      </c>
      <c r="C492" s="49" t="s">
        <v>1026</v>
      </c>
      <c r="D492" s="49" t="s">
        <v>1025</v>
      </c>
      <c r="E492" s="48" t="s">
        <v>1024</v>
      </c>
      <c r="G492" s="27" t="s">
        <v>979</v>
      </c>
      <c r="H492" s="27" t="s">
        <v>1915</v>
      </c>
    </row>
    <row r="493" spans="1:8" x14ac:dyDescent="0.3">
      <c r="A493" s="49" t="s">
        <v>1030</v>
      </c>
      <c r="B493" s="48" t="s">
        <v>1921</v>
      </c>
      <c r="C493" s="49" t="s">
        <v>1030</v>
      </c>
      <c r="D493" s="49" t="s">
        <v>1029</v>
      </c>
      <c r="E493" s="48" t="s">
        <v>1024</v>
      </c>
      <c r="G493" s="27" t="s">
        <v>986</v>
      </c>
      <c r="H493" s="27" t="s">
        <v>1916</v>
      </c>
    </row>
    <row r="494" spans="1:8" x14ac:dyDescent="0.3">
      <c r="A494" s="49" t="s">
        <v>1032</v>
      </c>
      <c r="B494" s="48" t="s">
        <v>1922</v>
      </c>
      <c r="C494" s="49" t="s">
        <v>1032</v>
      </c>
      <c r="D494" s="49" t="s">
        <v>1031</v>
      </c>
      <c r="E494" s="48" t="s">
        <v>1024</v>
      </c>
      <c r="G494" s="27" t="s">
        <v>982</v>
      </c>
      <c r="H494" s="27" t="s">
        <v>1917</v>
      </c>
    </row>
    <row r="495" spans="1:8" x14ac:dyDescent="0.3">
      <c r="A495" s="49" t="s">
        <v>1034</v>
      </c>
      <c r="B495" s="48" t="s">
        <v>1923</v>
      </c>
      <c r="C495" s="49" t="s">
        <v>1034</v>
      </c>
      <c r="D495" s="49" t="s">
        <v>1033</v>
      </c>
      <c r="E495" s="48" t="s">
        <v>1024</v>
      </c>
      <c r="G495" s="27" t="s">
        <v>984</v>
      </c>
      <c r="H495" s="27" t="s">
        <v>1918</v>
      </c>
    </row>
    <row r="496" spans="1:8" ht="28.8" x14ac:dyDescent="0.3">
      <c r="A496" s="49" t="s">
        <v>1036</v>
      </c>
      <c r="B496" s="48" t="s">
        <v>1924</v>
      </c>
      <c r="C496" s="49" t="s">
        <v>1036</v>
      </c>
      <c r="D496" s="49" t="s">
        <v>1035</v>
      </c>
      <c r="E496" s="48" t="s">
        <v>1024</v>
      </c>
      <c r="G496" s="27" t="s">
        <v>988</v>
      </c>
      <c r="H496" s="27" t="s">
        <v>1919</v>
      </c>
    </row>
    <row r="497" spans="1:8" x14ac:dyDescent="0.3">
      <c r="A497" s="49" t="s">
        <v>1040</v>
      </c>
      <c r="B497" s="48" t="s">
        <v>1925</v>
      </c>
      <c r="C497" s="49" t="s">
        <v>1040</v>
      </c>
      <c r="D497" s="49" t="s">
        <v>1039</v>
      </c>
      <c r="E497" s="48" t="s">
        <v>1024</v>
      </c>
      <c r="G497" s="27" t="s">
        <v>1026</v>
      </c>
      <c r="H497" s="27" t="s">
        <v>1920</v>
      </c>
    </row>
    <row r="498" spans="1:8" ht="28.8" x14ac:dyDescent="0.3">
      <c r="A498" s="49" t="s">
        <v>1038</v>
      </c>
      <c r="B498" s="48" t="s">
        <v>1926</v>
      </c>
      <c r="C498" s="49" t="s">
        <v>1038</v>
      </c>
      <c r="D498" s="49" t="s">
        <v>1037</v>
      </c>
      <c r="E498" s="48" t="s">
        <v>1024</v>
      </c>
      <c r="G498" s="27" t="s">
        <v>1030</v>
      </c>
      <c r="H498" s="27" t="s">
        <v>1921</v>
      </c>
    </row>
    <row r="499" spans="1:8" x14ac:dyDescent="0.3">
      <c r="A499" s="49" t="s">
        <v>1044</v>
      </c>
      <c r="B499" s="48" t="s">
        <v>1927</v>
      </c>
      <c r="C499" s="49" t="s">
        <v>1044</v>
      </c>
      <c r="D499" s="49" t="s">
        <v>1043</v>
      </c>
      <c r="E499" s="48" t="s">
        <v>1024</v>
      </c>
      <c r="G499" s="27" t="s">
        <v>1032</v>
      </c>
      <c r="H499" s="27" t="s">
        <v>1922</v>
      </c>
    </row>
    <row r="500" spans="1:8" x14ac:dyDescent="0.3">
      <c r="A500" s="49" t="s">
        <v>1028</v>
      </c>
      <c r="B500" s="48" t="s">
        <v>1928</v>
      </c>
      <c r="C500" s="49" t="s">
        <v>1028</v>
      </c>
      <c r="D500" s="49" t="s">
        <v>1027</v>
      </c>
      <c r="E500" s="48" t="s">
        <v>1024</v>
      </c>
      <c r="G500" s="27" t="s">
        <v>1034</v>
      </c>
      <c r="H500" s="27" t="s">
        <v>1923</v>
      </c>
    </row>
    <row r="501" spans="1:8" x14ac:dyDescent="0.3">
      <c r="A501" s="49" t="s">
        <v>1048</v>
      </c>
      <c r="B501" s="48" t="s">
        <v>1929</v>
      </c>
      <c r="C501" s="49" t="s">
        <v>1048</v>
      </c>
      <c r="D501" s="49" t="s">
        <v>1047</v>
      </c>
      <c r="E501" s="48" t="s">
        <v>1024</v>
      </c>
      <c r="G501" s="27" t="s">
        <v>1036</v>
      </c>
      <c r="H501" s="27" t="s">
        <v>1924</v>
      </c>
    </row>
    <row r="502" spans="1:8" ht="28.8" x14ac:dyDescent="0.3">
      <c r="A502" s="49" t="s">
        <v>1046</v>
      </c>
      <c r="B502" s="48" t="s">
        <v>1930</v>
      </c>
      <c r="C502" s="49" t="s">
        <v>1046</v>
      </c>
      <c r="D502" s="49" t="s">
        <v>1045</v>
      </c>
      <c r="E502" s="48" t="s">
        <v>1024</v>
      </c>
      <c r="G502" s="27" t="s">
        <v>1040</v>
      </c>
      <c r="H502" s="27" t="s">
        <v>1925</v>
      </c>
    </row>
    <row r="503" spans="1:8" ht="28.8" x14ac:dyDescent="0.3">
      <c r="A503" s="49" t="s">
        <v>1042</v>
      </c>
      <c r="B503" s="48" t="s">
        <v>1931</v>
      </c>
      <c r="C503" s="49" t="s">
        <v>1042</v>
      </c>
      <c r="D503" s="49" t="s">
        <v>1041</v>
      </c>
      <c r="E503" s="48" t="s">
        <v>1024</v>
      </c>
      <c r="G503" s="27" t="s">
        <v>1038</v>
      </c>
      <c r="H503" s="27" t="s">
        <v>1926</v>
      </c>
    </row>
    <row r="504" spans="1:8" ht="28.8" x14ac:dyDescent="0.3">
      <c r="A504" s="49" t="s">
        <v>1050</v>
      </c>
      <c r="B504" s="48" t="s">
        <v>1932</v>
      </c>
      <c r="C504" s="49" t="s">
        <v>1050</v>
      </c>
      <c r="D504" s="49" t="s">
        <v>1049</v>
      </c>
      <c r="E504" s="48" t="s">
        <v>1024</v>
      </c>
      <c r="G504" s="27" t="s">
        <v>1044</v>
      </c>
      <c r="H504" s="27" t="s">
        <v>1927</v>
      </c>
    </row>
    <row r="505" spans="1:8" x14ac:dyDescent="0.3">
      <c r="A505" s="49" t="s">
        <v>1057</v>
      </c>
      <c r="B505" s="48" t="s">
        <v>1933</v>
      </c>
      <c r="C505" s="49" t="s">
        <v>1057</v>
      </c>
      <c r="D505" s="49" t="s">
        <v>1056</v>
      </c>
      <c r="E505" s="48" t="s">
        <v>1051</v>
      </c>
      <c r="G505" s="27" t="s">
        <v>1028</v>
      </c>
      <c r="H505" s="27" t="s">
        <v>1928</v>
      </c>
    </row>
    <row r="506" spans="1:8" ht="28.8" x14ac:dyDescent="0.3">
      <c r="A506" s="49" t="s">
        <v>1173</v>
      </c>
      <c r="B506" s="48" t="s">
        <v>1934</v>
      </c>
      <c r="C506" s="49" t="s">
        <v>1173</v>
      </c>
      <c r="D506" s="49" t="s">
        <v>1172</v>
      </c>
      <c r="E506" s="48" t="s">
        <v>1051</v>
      </c>
      <c r="G506" s="27" t="s">
        <v>1048</v>
      </c>
      <c r="H506" s="27" t="s">
        <v>1929</v>
      </c>
    </row>
    <row r="507" spans="1:8" ht="28.8" x14ac:dyDescent="0.3">
      <c r="A507" s="49" t="s">
        <v>1129</v>
      </c>
      <c r="B507" s="48" t="s">
        <v>1935</v>
      </c>
      <c r="C507" s="49" t="s">
        <v>1129</v>
      </c>
      <c r="D507" s="49" t="s">
        <v>1128</v>
      </c>
      <c r="E507" s="48" t="s">
        <v>1051</v>
      </c>
      <c r="G507" s="27" t="s">
        <v>1046</v>
      </c>
      <c r="H507" s="27" t="s">
        <v>1930</v>
      </c>
    </row>
    <row r="508" spans="1:8" x14ac:dyDescent="0.3">
      <c r="A508" s="49" t="s">
        <v>1115</v>
      </c>
      <c r="B508" s="48" t="s">
        <v>1936</v>
      </c>
      <c r="C508" s="49" t="s">
        <v>1115</v>
      </c>
      <c r="D508" s="49" t="s">
        <v>1114</v>
      </c>
      <c r="E508" s="48" t="s">
        <v>1051</v>
      </c>
      <c r="G508" s="27" t="s">
        <v>1042</v>
      </c>
      <c r="H508" s="27" t="s">
        <v>1931</v>
      </c>
    </row>
    <row r="509" spans="1:8" x14ac:dyDescent="0.3">
      <c r="A509" s="49" t="s">
        <v>1079</v>
      </c>
      <c r="B509" s="48" t="s">
        <v>1937</v>
      </c>
      <c r="C509" s="49" t="s">
        <v>1079</v>
      </c>
      <c r="D509" s="49" t="s">
        <v>1078</v>
      </c>
      <c r="E509" s="48" t="s">
        <v>1051</v>
      </c>
      <c r="G509" s="27" t="s">
        <v>1050</v>
      </c>
      <c r="H509" s="27" t="s">
        <v>1932</v>
      </c>
    </row>
    <row r="510" spans="1:8" x14ac:dyDescent="0.3">
      <c r="A510" s="49" t="s">
        <v>1055</v>
      </c>
      <c r="B510" s="48" t="s">
        <v>1938</v>
      </c>
      <c r="C510" s="49" t="s">
        <v>1055</v>
      </c>
      <c r="D510" s="49" t="s">
        <v>1054</v>
      </c>
      <c r="E510" s="48" t="s">
        <v>1051</v>
      </c>
      <c r="G510" s="27" t="s">
        <v>1057</v>
      </c>
      <c r="H510" s="27" t="s">
        <v>1933</v>
      </c>
    </row>
    <row r="511" spans="1:8" x14ac:dyDescent="0.3">
      <c r="A511" s="49" t="s">
        <v>1081</v>
      </c>
      <c r="B511" s="48" t="s">
        <v>1939</v>
      </c>
      <c r="C511" s="49" t="s">
        <v>1081</v>
      </c>
      <c r="D511" s="49" t="s">
        <v>1080</v>
      </c>
      <c r="E511" s="48" t="s">
        <v>1051</v>
      </c>
      <c r="G511" s="27" t="s">
        <v>1173</v>
      </c>
      <c r="H511" s="27" t="s">
        <v>1934</v>
      </c>
    </row>
    <row r="512" spans="1:8" x14ac:dyDescent="0.3">
      <c r="A512" s="49" t="s">
        <v>1181</v>
      </c>
      <c r="B512" s="48" t="s">
        <v>1940</v>
      </c>
      <c r="C512" s="49" t="s">
        <v>1181</v>
      </c>
      <c r="D512" s="49" t="s">
        <v>1180</v>
      </c>
      <c r="E512" s="48" t="s">
        <v>1051</v>
      </c>
      <c r="G512" s="27" t="s">
        <v>1129</v>
      </c>
      <c r="H512" s="27" t="s">
        <v>1935</v>
      </c>
    </row>
    <row r="513" spans="1:8" x14ac:dyDescent="0.3">
      <c r="A513" s="49" t="s">
        <v>1169</v>
      </c>
      <c r="B513" s="48" t="s">
        <v>1941</v>
      </c>
      <c r="C513" s="49" t="s">
        <v>1169</v>
      </c>
      <c r="D513" s="49" t="s">
        <v>1168</v>
      </c>
      <c r="E513" s="48" t="s">
        <v>1051</v>
      </c>
      <c r="G513" s="27" t="s">
        <v>1115</v>
      </c>
      <c r="H513" s="27" t="s">
        <v>1936</v>
      </c>
    </row>
    <row r="514" spans="1:8" ht="28.8" x14ac:dyDescent="0.3">
      <c r="A514" s="49" t="s">
        <v>1067</v>
      </c>
      <c r="B514" s="48" t="s">
        <v>1942</v>
      </c>
      <c r="C514" s="49" t="s">
        <v>1067</v>
      </c>
      <c r="D514" s="49" t="s">
        <v>1066</v>
      </c>
      <c r="E514" s="48" t="s">
        <v>1051</v>
      </c>
      <c r="G514" s="27" t="s">
        <v>1079</v>
      </c>
      <c r="H514" s="27" t="s">
        <v>1937</v>
      </c>
    </row>
    <row r="515" spans="1:8" x14ac:dyDescent="0.3">
      <c r="A515" s="49" t="s">
        <v>1147</v>
      </c>
      <c r="B515" s="48" t="s">
        <v>1943</v>
      </c>
      <c r="C515" s="49" t="s">
        <v>1147</v>
      </c>
      <c r="D515" s="49" t="s">
        <v>1146</v>
      </c>
      <c r="E515" s="48" t="s">
        <v>1051</v>
      </c>
      <c r="G515" s="27" t="s">
        <v>1055</v>
      </c>
      <c r="H515" s="27" t="s">
        <v>1938</v>
      </c>
    </row>
    <row r="516" spans="1:8" ht="28.8" x14ac:dyDescent="0.3">
      <c r="A516" s="49" t="s">
        <v>1137</v>
      </c>
      <c r="B516" s="48" t="s">
        <v>1944</v>
      </c>
      <c r="C516" s="49" t="s">
        <v>1137</v>
      </c>
      <c r="D516" s="49" t="s">
        <v>1136</v>
      </c>
      <c r="E516" s="48" t="s">
        <v>1051</v>
      </c>
      <c r="G516" s="27" t="s">
        <v>1081</v>
      </c>
      <c r="H516" s="27" t="s">
        <v>1939</v>
      </c>
    </row>
    <row r="517" spans="1:8" x14ac:dyDescent="0.3">
      <c r="A517" s="49" t="s">
        <v>1127</v>
      </c>
      <c r="B517" s="48" t="s">
        <v>1945</v>
      </c>
      <c r="C517" s="49" t="s">
        <v>1127</v>
      </c>
      <c r="D517" s="49" t="s">
        <v>1126</v>
      </c>
      <c r="E517" s="48" t="s">
        <v>1051</v>
      </c>
      <c r="G517" s="27" t="s">
        <v>1181</v>
      </c>
      <c r="H517" s="27" t="s">
        <v>1940</v>
      </c>
    </row>
    <row r="518" spans="1:8" x14ac:dyDescent="0.3">
      <c r="A518" s="49" t="s">
        <v>1123</v>
      </c>
      <c r="B518" s="48" t="s">
        <v>1946</v>
      </c>
      <c r="C518" s="49" t="s">
        <v>1123</v>
      </c>
      <c r="D518" s="49" t="s">
        <v>1122</v>
      </c>
      <c r="E518" s="48" t="s">
        <v>1051</v>
      </c>
      <c r="G518" s="27" t="s">
        <v>1169</v>
      </c>
      <c r="H518" s="27" t="s">
        <v>1941</v>
      </c>
    </row>
    <row r="519" spans="1:8" x14ac:dyDescent="0.3">
      <c r="A519" s="49" t="s">
        <v>1145</v>
      </c>
      <c r="B519" s="48" t="s">
        <v>1947</v>
      </c>
      <c r="C519" s="49" t="s">
        <v>1145</v>
      </c>
      <c r="D519" s="49" t="s">
        <v>1144</v>
      </c>
      <c r="E519" s="48" t="s">
        <v>1051</v>
      </c>
      <c r="G519" s="27" t="s">
        <v>1067</v>
      </c>
      <c r="H519" s="27" t="s">
        <v>1942</v>
      </c>
    </row>
    <row r="520" spans="1:8" ht="28.8" x14ac:dyDescent="0.3">
      <c r="A520" s="49" t="s">
        <v>1121</v>
      </c>
      <c r="B520" s="48" t="s">
        <v>1948</v>
      </c>
      <c r="C520" s="49" t="s">
        <v>1121</v>
      </c>
      <c r="D520" s="49" t="s">
        <v>1120</v>
      </c>
      <c r="E520" s="48" t="s">
        <v>1051</v>
      </c>
      <c r="G520" s="27" t="s">
        <v>1147</v>
      </c>
      <c r="H520" s="27" t="s">
        <v>1943</v>
      </c>
    </row>
    <row r="521" spans="1:8" x14ac:dyDescent="0.3">
      <c r="A521" s="49" t="s">
        <v>1117</v>
      </c>
      <c r="B521" s="48" t="s">
        <v>1949</v>
      </c>
      <c r="C521" s="49" t="s">
        <v>1117</v>
      </c>
      <c r="D521" s="49" t="s">
        <v>1116</v>
      </c>
      <c r="E521" s="48" t="s">
        <v>1051</v>
      </c>
      <c r="G521" s="27" t="s">
        <v>1137</v>
      </c>
      <c r="H521" s="27" t="s">
        <v>1944</v>
      </c>
    </row>
    <row r="522" spans="1:8" ht="28.8" x14ac:dyDescent="0.3">
      <c r="A522" s="49" t="s">
        <v>1135</v>
      </c>
      <c r="B522" s="48" t="s">
        <v>1950</v>
      </c>
      <c r="C522" s="49" t="s">
        <v>1135</v>
      </c>
      <c r="D522" s="49" t="s">
        <v>1134</v>
      </c>
      <c r="E522" s="48" t="s">
        <v>1051</v>
      </c>
      <c r="G522" s="27" t="s">
        <v>1127</v>
      </c>
      <c r="H522" s="27" t="s">
        <v>1945</v>
      </c>
    </row>
    <row r="523" spans="1:8" ht="28.8" x14ac:dyDescent="0.3">
      <c r="A523" s="49" t="s">
        <v>1179</v>
      </c>
      <c r="B523" s="48" t="s">
        <v>1951</v>
      </c>
      <c r="C523" s="49" t="s">
        <v>1179</v>
      </c>
      <c r="D523" s="49" t="s">
        <v>1178</v>
      </c>
      <c r="E523" s="48" t="s">
        <v>1051</v>
      </c>
      <c r="G523" s="27" t="s">
        <v>1123</v>
      </c>
      <c r="H523" s="27" t="s">
        <v>1946</v>
      </c>
    </row>
    <row r="524" spans="1:8" ht="28.8" x14ac:dyDescent="0.3">
      <c r="A524" s="49" t="s">
        <v>1069</v>
      </c>
      <c r="B524" s="48" t="s">
        <v>1952</v>
      </c>
      <c r="C524" s="49" t="s">
        <v>1069</v>
      </c>
      <c r="D524" s="49" t="s">
        <v>1068</v>
      </c>
      <c r="E524" s="48" t="s">
        <v>1051</v>
      </c>
      <c r="G524" s="27" t="s">
        <v>1145</v>
      </c>
      <c r="H524" s="27" t="s">
        <v>1947</v>
      </c>
    </row>
    <row r="525" spans="1:8" ht="28.8" x14ac:dyDescent="0.3">
      <c r="A525" s="49" t="s">
        <v>1087</v>
      </c>
      <c r="B525" s="48" t="s">
        <v>1953</v>
      </c>
      <c r="C525" s="49" t="s">
        <v>1087</v>
      </c>
      <c r="D525" s="49" t="s">
        <v>1086</v>
      </c>
      <c r="E525" s="48" t="s">
        <v>1051</v>
      </c>
      <c r="G525" s="27" t="s">
        <v>1121</v>
      </c>
      <c r="H525" s="27" t="s">
        <v>1948</v>
      </c>
    </row>
    <row r="526" spans="1:8" ht="28.8" x14ac:dyDescent="0.3">
      <c r="A526" s="49" t="s">
        <v>1159</v>
      </c>
      <c r="B526" s="48" t="s">
        <v>1954</v>
      </c>
      <c r="C526" s="49" t="s">
        <v>1159</v>
      </c>
      <c r="D526" s="49" t="s">
        <v>1158</v>
      </c>
      <c r="E526" s="48" t="s">
        <v>1051</v>
      </c>
      <c r="G526" s="27" t="s">
        <v>1117</v>
      </c>
      <c r="H526" s="27" t="s">
        <v>1949</v>
      </c>
    </row>
    <row r="527" spans="1:8" ht="28.8" x14ac:dyDescent="0.3">
      <c r="A527" s="49" t="s">
        <v>1083</v>
      </c>
      <c r="B527" s="48" t="s">
        <v>1955</v>
      </c>
      <c r="C527" s="49" t="s">
        <v>1083</v>
      </c>
      <c r="D527" s="49" t="s">
        <v>1082</v>
      </c>
      <c r="E527" s="48" t="s">
        <v>1051</v>
      </c>
      <c r="G527" s="27" t="s">
        <v>1135</v>
      </c>
      <c r="H527" s="27" t="s">
        <v>1950</v>
      </c>
    </row>
    <row r="528" spans="1:8" x14ac:dyDescent="0.3">
      <c r="A528" s="49" t="s">
        <v>1053</v>
      </c>
      <c r="B528" s="48" t="s">
        <v>1956</v>
      </c>
      <c r="C528" s="49" t="s">
        <v>1053</v>
      </c>
      <c r="D528" s="49" t="s">
        <v>1052</v>
      </c>
      <c r="E528" s="48" t="s">
        <v>1051</v>
      </c>
      <c r="G528" s="27" t="s">
        <v>1179</v>
      </c>
      <c r="H528" s="27" t="s">
        <v>1951</v>
      </c>
    </row>
    <row r="529" spans="1:8" x14ac:dyDescent="0.3">
      <c r="A529" s="49" t="s">
        <v>1167</v>
      </c>
      <c r="B529" s="48" t="s">
        <v>1957</v>
      </c>
      <c r="C529" s="49" t="s">
        <v>1167</v>
      </c>
      <c r="D529" s="49" t="s">
        <v>1166</v>
      </c>
      <c r="E529" s="48" t="s">
        <v>1051</v>
      </c>
      <c r="G529" s="27" t="s">
        <v>1069</v>
      </c>
      <c r="H529" s="27" t="s">
        <v>1952</v>
      </c>
    </row>
    <row r="530" spans="1:8" x14ac:dyDescent="0.3">
      <c r="A530" s="49" t="s">
        <v>1149</v>
      </c>
      <c r="B530" s="48" t="s">
        <v>1958</v>
      </c>
      <c r="C530" s="49" t="s">
        <v>1149</v>
      </c>
      <c r="D530" s="49" t="s">
        <v>1148</v>
      </c>
      <c r="E530" s="48" t="s">
        <v>1051</v>
      </c>
      <c r="G530" s="27" t="s">
        <v>1087</v>
      </c>
      <c r="H530" s="27" t="s">
        <v>1953</v>
      </c>
    </row>
    <row r="531" spans="1:8" x14ac:dyDescent="0.3">
      <c r="A531" s="49" t="s">
        <v>1125</v>
      </c>
      <c r="B531" s="48" t="s">
        <v>1959</v>
      </c>
      <c r="C531" s="49" t="s">
        <v>1125</v>
      </c>
      <c r="D531" s="49" t="s">
        <v>1124</v>
      </c>
      <c r="E531" s="48" t="s">
        <v>1051</v>
      </c>
      <c r="G531" s="27" t="s">
        <v>1159</v>
      </c>
      <c r="H531" s="27" t="s">
        <v>1954</v>
      </c>
    </row>
    <row r="532" spans="1:8" x14ac:dyDescent="0.3">
      <c r="A532" s="49" t="s">
        <v>1093</v>
      </c>
      <c r="B532" s="48" t="s">
        <v>1960</v>
      </c>
      <c r="C532" s="49" t="s">
        <v>1093</v>
      </c>
      <c r="D532" s="49" t="s">
        <v>1092</v>
      </c>
      <c r="E532" s="48" t="s">
        <v>1051</v>
      </c>
      <c r="G532" s="27" t="s">
        <v>1083</v>
      </c>
      <c r="H532" s="27" t="s">
        <v>1955</v>
      </c>
    </row>
    <row r="533" spans="1:8" ht="28.8" x14ac:dyDescent="0.3">
      <c r="A533" s="49" t="s">
        <v>1073</v>
      </c>
      <c r="B533" s="48" t="s">
        <v>1961</v>
      </c>
      <c r="C533" s="49" t="s">
        <v>1073</v>
      </c>
      <c r="D533" s="49" t="s">
        <v>1072</v>
      </c>
      <c r="E533" s="48" t="s">
        <v>1051</v>
      </c>
      <c r="G533" s="27" t="s">
        <v>1053</v>
      </c>
      <c r="H533" s="27" t="s">
        <v>1956</v>
      </c>
    </row>
    <row r="534" spans="1:8" x14ac:dyDescent="0.3">
      <c r="A534" s="49" t="s">
        <v>1109</v>
      </c>
      <c r="B534" s="48" t="s">
        <v>1962</v>
      </c>
      <c r="C534" s="49" t="s">
        <v>1109</v>
      </c>
      <c r="D534" s="49" t="s">
        <v>1108</v>
      </c>
      <c r="E534" s="48" t="s">
        <v>1051</v>
      </c>
      <c r="G534" s="27" t="s">
        <v>1167</v>
      </c>
      <c r="H534" s="27" t="s">
        <v>1957</v>
      </c>
    </row>
    <row r="535" spans="1:8" ht="28.8" x14ac:dyDescent="0.3">
      <c r="A535" s="49" t="s">
        <v>1131</v>
      </c>
      <c r="B535" s="48" t="s">
        <v>1963</v>
      </c>
      <c r="C535" s="49" t="s">
        <v>1131</v>
      </c>
      <c r="D535" s="49" t="s">
        <v>1130</v>
      </c>
      <c r="E535" s="48" t="s">
        <v>1051</v>
      </c>
      <c r="G535" s="27" t="s">
        <v>1149</v>
      </c>
      <c r="H535" s="27" t="s">
        <v>1958</v>
      </c>
    </row>
    <row r="536" spans="1:8" ht="28.8" x14ac:dyDescent="0.3">
      <c r="A536" s="49" t="s">
        <v>1101</v>
      </c>
      <c r="B536" s="48" t="s">
        <v>1964</v>
      </c>
      <c r="C536" s="49" t="s">
        <v>1101</v>
      </c>
      <c r="D536" s="49" t="s">
        <v>1100</v>
      </c>
      <c r="E536" s="48" t="s">
        <v>1051</v>
      </c>
      <c r="G536" s="27" t="s">
        <v>1125</v>
      </c>
      <c r="H536" s="27" t="s">
        <v>1959</v>
      </c>
    </row>
    <row r="537" spans="1:8" x14ac:dyDescent="0.3">
      <c r="A537" s="49" t="s">
        <v>1105</v>
      </c>
      <c r="B537" s="48" t="s">
        <v>1965</v>
      </c>
      <c r="C537" s="49" t="s">
        <v>1105</v>
      </c>
      <c r="D537" s="49" t="s">
        <v>1104</v>
      </c>
      <c r="E537" s="48" t="s">
        <v>1051</v>
      </c>
      <c r="G537" s="27" t="s">
        <v>1093</v>
      </c>
      <c r="H537" s="27" t="s">
        <v>1960</v>
      </c>
    </row>
    <row r="538" spans="1:8" x14ac:dyDescent="0.3">
      <c r="A538" s="49" t="s">
        <v>1075</v>
      </c>
      <c r="B538" s="48" t="s">
        <v>1966</v>
      </c>
      <c r="C538" s="49" t="s">
        <v>1075</v>
      </c>
      <c r="D538" s="49" t="s">
        <v>1074</v>
      </c>
      <c r="E538" s="48" t="s">
        <v>1051</v>
      </c>
      <c r="G538" s="27" t="s">
        <v>1073</v>
      </c>
      <c r="H538" s="27" t="s">
        <v>1961</v>
      </c>
    </row>
    <row r="539" spans="1:8" ht="28.8" x14ac:dyDescent="0.3">
      <c r="A539" s="49" t="s">
        <v>1161</v>
      </c>
      <c r="B539" s="48" t="s">
        <v>1967</v>
      </c>
      <c r="C539" s="49" t="s">
        <v>1161</v>
      </c>
      <c r="D539" s="49" t="s">
        <v>1160</v>
      </c>
      <c r="E539" s="48" t="s">
        <v>1051</v>
      </c>
      <c r="G539" s="27" t="s">
        <v>1109</v>
      </c>
      <c r="H539" s="27" t="s">
        <v>1962</v>
      </c>
    </row>
    <row r="540" spans="1:8" x14ac:dyDescent="0.3">
      <c r="A540" s="49" t="s">
        <v>1059</v>
      </c>
      <c r="B540" s="48" t="s">
        <v>1968</v>
      </c>
      <c r="C540" s="49" t="s">
        <v>1059</v>
      </c>
      <c r="D540" s="49" t="s">
        <v>1058</v>
      </c>
      <c r="E540" s="48" t="s">
        <v>1051</v>
      </c>
      <c r="G540" s="27" t="s">
        <v>1131</v>
      </c>
      <c r="H540" s="27" t="s">
        <v>1963</v>
      </c>
    </row>
    <row r="541" spans="1:8" x14ac:dyDescent="0.3">
      <c r="A541" s="49" t="s">
        <v>1111</v>
      </c>
      <c r="B541" s="48" t="s">
        <v>1969</v>
      </c>
      <c r="C541" s="49" t="s">
        <v>1111</v>
      </c>
      <c r="D541" s="49" t="s">
        <v>1110</v>
      </c>
      <c r="E541" s="48" t="s">
        <v>1051</v>
      </c>
      <c r="G541" s="27" t="s">
        <v>1101</v>
      </c>
      <c r="H541" s="27" t="s">
        <v>1964</v>
      </c>
    </row>
    <row r="542" spans="1:8" x14ac:dyDescent="0.3">
      <c r="A542" s="49" t="s">
        <v>1085</v>
      </c>
      <c r="B542" s="48" t="s">
        <v>1970</v>
      </c>
      <c r="C542" s="49" t="s">
        <v>1085</v>
      </c>
      <c r="D542" s="49" t="s">
        <v>1084</v>
      </c>
      <c r="E542" s="48" t="s">
        <v>1051</v>
      </c>
      <c r="G542" s="27" t="s">
        <v>1105</v>
      </c>
      <c r="H542" s="27" t="s">
        <v>1965</v>
      </c>
    </row>
    <row r="543" spans="1:8" x14ac:dyDescent="0.3">
      <c r="A543" s="49" t="s">
        <v>1151</v>
      </c>
      <c r="B543" s="48" t="s">
        <v>1971</v>
      </c>
      <c r="C543" s="49" t="s">
        <v>1151</v>
      </c>
      <c r="D543" s="49" t="s">
        <v>1150</v>
      </c>
      <c r="E543" s="48" t="s">
        <v>1051</v>
      </c>
      <c r="G543" s="27" t="s">
        <v>1075</v>
      </c>
      <c r="H543" s="27" t="s">
        <v>1966</v>
      </c>
    </row>
    <row r="544" spans="1:8" ht="28.8" x14ac:dyDescent="0.3">
      <c r="A544" s="49" t="s">
        <v>1061</v>
      </c>
      <c r="B544" s="48" t="s">
        <v>1972</v>
      </c>
      <c r="C544" s="49" t="s">
        <v>1061</v>
      </c>
      <c r="D544" s="49" t="s">
        <v>1060</v>
      </c>
      <c r="E544" s="48" t="s">
        <v>1051</v>
      </c>
      <c r="G544" s="27" t="s">
        <v>1161</v>
      </c>
      <c r="H544" s="27" t="s">
        <v>1967</v>
      </c>
    </row>
    <row r="545" spans="1:8" x14ac:dyDescent="0.3">
      <c r="A545" s="49" t="s">
        <v>1107</v>
      </c>
      <c r="B545" s="48" t="s">
        <v>1973</v>
      </c>
      <c r="C545" s="49" t="s">
        <v>1107</v>
      </c>
      <c r="D545" s="49" t="s">
        <v>1106</v>
      </c>
      <c r="E545" s="48" t="s">
        <v>1051</v>
      </c>
      <c r="G545" s="27" t="s">
        <v>1059</v>
      </c>
      <c r="H545" s="27" t="s">
        <v>1968</v>
      </c>
    </row>
    <row r="546" spans="1:8" x14ac:dyDescent="0.3">
      <c r="A546" s="49" t="s">
        <v>1077</v>
      </c>
      <c r="B546" s="48" t="s">
        <v>1974</v>
      </c>
      <c r="C546" s="49" t="s">
        <v>1077</v>
      </c>
      <c r="D546" s="49" t="s">
        <v>1076</v>
      </c>
      <c r="E546" s="48" t="s">
        <v>1051</v>
      </c>
      <c r="G546" s="27" t="s">
        <v>1111</v>
      </c>
      <c r="H546" s="27" t="s">
        <v>1969</v>
      </c>
    </row>
    <row r="547" spans="1:8" x14ac:dyDescent="0.3">
      <c r="A547" s="49" t="s">
        <v>1175</v>
      </c>
      <c r="B547" s="48" t="s">
        <v>1975</v>
      </c>
      <c r="C547" s="49" t="s">
        <v>1175</v>
      </c>
      <c r="D547" s="49" t="s">
        <v>1174</v>
      </c>
      <c r="E547" s="48" t="s">
        <v>1051</v>
      </c>
      <c r="G547" s="27" t="s">
        <v>1085</v>
      </c>
      <c r="H547" s="27" t="s">
        <v>1970</v>
      </c>
    </row>
    <row r="548" spans="1:8" x14ac:dyDescent="0.3">
      <c r="A548" s="49" t="s">
        <v>1063</v>
      </c>
      <c r="B548" s="48" t="s">
        <v>1976</v>
      </c>
      <c r="C548" s="49" t="s">
        <v>1063</v>
      </c>
      <c r="D548" s="49" t="s">
        <v>1062</v>
      </c>
      <c r="E548" s="48" t="s">
        <v>1051</v>
      </c>
      <c r="G548" s="27" t="s">
        <v>1151</v>
      </c>
      <c r="H548" s="27" t="s">
        <v>1971</v>
      </c>
    </row>
    <row r="549" spans="1:8" x14ac:dyDescent="0.3">
      <c r="A549" s="49" t="s">
        <v>1071</v>
      </c>
      <c r="B549" s="48" t="s">
        <v>1977</v>
      </c>
      <c r="C549" s="49" t="s">
        <v>1071</v>
      </c>
      <c r="D549" s="49" t="s">
        <v>1070</v>
      </c>
      <c r="E549" s="48" t="s">
        <v>1051</v>
      </c>
      <c r="G549" s="27" t="s">
        <v>1061</v>
      </c>
      <c r="H549" s="27" t="s">
        <v>1972</v>
      </c>
    </row>
    <row r="550" spans="1:8" x14ac:dyDescent="0.3">
      <c r="A550" s="49" t="s">
        <v>1095</v>
      </c>
      <c r="B550" s="48" t="s">
        <v>1978</v>
      </c>
      <c r="C550" s="49" t="s">
        <v>1095</v>
      </c>
      <c r="D550" s="49" t="s">
        <v>1094</v>
      </c>
      <c r="E550" s="48" t="s">
        <v>1051</v>
      </c>
      <c r="G550" s="27" t="s">
        <v>1107</v>
      </c>
      <c r="H550" s="27" t="s">
        <v>1973</v>
      </c>
    </row>
    <row r="551" spans="1:8" ht="28.8" x14ac:dyDescent="0.3">
      <c r="A551" s="49" t="s">
        <v>1155</v>
      </c>
      <c r="B551" s="48" t="s">
        <v>1979</v>
      </c>
      <c r="C551" s="49" t="s">
        <v>1155</v>
      </c>
      <c r="D551" s="49" t="s">
        <v>1154</v>
      </c>
      <c r="E551" s="48" t="s">
        <v>1051</v>
      </c>
      <c r="G551" s="27" t="s">
        <v>1077</v>
      </c>
      <c r="H551" s="27" t="s">
        <v>1974</v>
      </c>
    </row>
    <row r="552" spans="1:8" x14ac:dyDescent="0.3">
      <c r="A552" s="49" t="s">
        <v>1143</v>
      </c>
      <c r="B552" s="48" t="s">
        <v>1980</v>
      </c>
      <c r="C552" s="49" t="s">
        <v>1143</v>
      </c>
      <c r="D552" s="49" t="s">
        <v>1142</v>
      </c>
      <c r="E552" s="48" t="s">
        <v>1051</v>
      </c>
      <c r="G552" s="27" t="s">
        <v>1175</v>
      </c>
      <c r="H552" s="27" t="s">
        <v>1975</v>
      </c>
    </row>
    <row r="553" spans="1:8" ht="28.8" x14ac:dyDescent="0.3">
      <c r="A553" s="49" t="s">
        <v>1153</v>
      </c>
      <c r="B553" s="48" t="s">
        <v>1981</v>
      </c>
      <c r="C553" s="49" t="s">
        <v>1153</v>
      </c>
      <c r="D553" s="49" t="s">
        <v>1152</v>
      </c>
      <c r="E553" s="48" t="s">
        <v>1051</v>
      </c>
      <c r="G553" s="27" t="s">
        <v>1063</v>
      </c>
      <c r="H553" s="27" t="s">
        <v>1976</v>
      </c>
    </row>
    <row r="554" spans="1:8" x14ac:dyDescent="0.3">
      <c r="A554" s="49" t="s">
        <v>1157</v>
      </c>
      <c r="B554" s="48" t="s">
        <v>1982</v>
      </c>
      <c r="C554" s="49" t="s">
        <v>1157</v>
      </c>
      <c r="D554" s="49" t="s">
        <v>1156</v>
      </c>
      <c r="E554" s="48" t="s">
        <v>1051</v>
      </c>
      <c r="G554" s="27" t="s">
        <v>1071</v>
      </c>
      <c r="H554" s="27" t="s">
        <v>1977</v>
      </c>
    </row>
    <row r="555" spans="1:8" x14ac:dyDescent="0.3">
      <c r="A555" s="49" t="s">
        <v>1113</v>
      </c>
      <c r="B555" s="48" t="s">
        <v>1983</v>
      </c>
      <c r="C555" s="49" t="s">
        <v>1113</v>
      </c>
      <c r="D555" s="49" t="s">
        <v>1112</v>
      </c>
      <c r="E555" s="48" t="s">
        <v>1051</v>
      </c>
      <c r="G555" s="27" t="s">
        <v>1095</v>
      </c>
      <c r="H555" s="27" t="s">
        <v>1978</v>
      </c>
    </row>
    <row r="556" spans="1:8" ht="28.8" x14ac:dyDescent="0.3">
      <c r="A556" s="49" t="s">
        <v>1141</v>
      </c>
      <c r="B556" s="48" t="s">
        <v>1984</v>
      </c>
      <c r="C556" s="49" t="s">
        <v>1141</v>
      </c>
      <c r="D556" s="49" t="s">
        <v>1140</v>
      </c>
      <c r="E556" s="48" t="s">
        <v>1051</v>
      </c>
      <c r="G556" s="27" t="s">
        <v>1155</v>
      </c>
      <c r="H556" s="27" t="s">
        <v>1979</v>
      </c>
    </row>
    <row r="557" spans="1:8" ht="28.8" x14ac:dyDescent="0.3">
      <c r="A557" s="49" t="s">
        <v>1177</v>
      </c>
      <c r="B557" s="48" t="s">
        <v>1985</v>
      </c>
      <c r="C557" s="49" t="s">
        <v>1177</v>
      </c>
      <c r="D557" s="49" t="s">
        <v>1176</v>
      </c>
      <c r="E557" s="48" t="s">
        <v>1051</v>
      </c>
      <c r="G557" s="27" t="s">
        <v>1143</v>
      </c>
      <c r="H557" s="27" t="s">
        <v>1980</v>
      </c>
    </row>
    <row r="558" spans="1:8" x14ac:dyDescent="0.3">
      <c r="A558" s="49" t="s">
        <v>1139</v>
      </c>
      <c r="B558" s="48" t="s">
        <v>1986</v>
      </c>
      <c r="C558" s="49" t="s">
        <v>1139</v>
      </c>
      <c r="D558" s="49" t="s">
        <v>1138</v>
      </c>
      <c r="E558" s="48" t="s">
        <v>1051</v>
      </c>
      <c r="G558" s="27" t="s">
        <v>1153</v>
      </c>
      <c r="H558" s="27" t="s">
        <v>1981</v>
      </c>
    </row>
    <row r="559" spans="1:8" ht="28.8" x14ac:dyDescent="0.3">
      <c r="A559" s="49" t="s">
        <v>1103</v>
      </c>
      <c r="B559" s="48" t="s">
        <v>1987</v>
      </c>
      <c r="C559" s="49" t="s">
        <v>1103</v>
      </c>
      <c r="D559" s="49" t="s">
        <v>1102</v>
      </c>
      <c r="E559" s="48" t="s">
        <v>1051</v>
      </c>
      <c r="G559" s="27" t="s">
        <v>1157</v>
      </c>
      <c r="H559" s="27" t="s">
        <v>1982</v>
      </c>
    </row>
    <row r="560" spans="1:8" ht="28.8" x14ac:dyDescent="0.3">
      <c r="A560" s="49" t="s">
        <v>1163</v>
      </c>
      <c r="B560" s="48" t="s">
        <v>1988</v>
      </c>
      <c r="C560" s="49" t="s">
        <v>1163</v>
      </c>
      <c r="D560" s="49" t="s">
        <v>1162</v>
      </c>
      <c r="E560" s="48" t="s">
        <v>1051</v>
      </c>
      <c r="G560" s="27" t="s">
        <v>1113</v>
      </c>
      <c r="H560" s="27" t="s">
        <v>1983</v>
      </c>
    </row>
    <row r="561" spans="1:8" ht="28.8" x14ac:dyDescent="0.3">
      <c r="A561" s="49" t="s">
        <v>1065</v>
      </c>
      <c r="B561" s="48" t="s">
        <v>1989</v>
      </c>
      <c r="C561" s="49" t="s">
        <v>1065</v>
      </c>
      <c r="D561" s="49" t="s">
        <v>1064</v>
      </c>
      <c r="E561" s="48" t="s">
        <v>1051</v>
      </c>
      <c r="G561" s="27" t="s">
        <v>1141</v>
      </c>
      <c r="H561" s="27" t="s">
        <v>1984</v>
      </c>
    </row>
    <row r="562" spans="1:8" ht="28.8" x14ac:dyDescent="0.3">
      <c r="A562" s="49" t="s">
        <v>1091</v>
      </c>
      <c r="B562" s="48" t="s">
        <v>1990</v>
      </c>
      <c r="C562" s="49" t="s">
        <v>1091</v>
      </c>
      <c r="D562" s="49" t="s">
        <v>1090</v>
      </c>
      <c r="E562" s="48" t="s">
        <v>1051</v>
      </c>
      <c r="G562" s="27" t="s">
        <v>1177</v>
      </c>
      <c r="H562" s="27" t="s">
        <v>1985</v>
      </c>
    </row>
    <row r="563" spans="1:8" x14ac:dyDescent="0.3">
      <c r="A563" s="49" t="s">
        <v>1171</v>
      </c>
      <c r="B563" s="48" t="s">
        <v>1991</v>
      </c>
      <c r="C563" s="49" t="s">
        <v>1171</v>
      </c>
      <c r="D563" s="49" t="s">
        <v>1170</v>
      </c>
      <c r="E563" s="48" t="s">
        <v>1051</v>
      </c>
      <c r="G563" s="27" t="s">
        <v>1139</v>
      </c>
      <c r="H563" s="27" t="s">
        <v>1986</v>
      </c>
    </row>
    <row r="564" spans="1:8" x14ac:dyDescent="0.3">
      <c r="A564" s="49" t="s">
        <v>1089</v>
      </c>
      <c r="B564" s="48" t="s">
        <v>1992</v>
      </c>
      <c r="C564" s="49" t="s">
        <v>1089</v>
      </c>
      <c r="D564" s="49" t="s">
        <v>1088</v>
      </c>
      <c r="E564" s="48" t="s">
        <v>1051</v>
      </c>
      <c r="G564" s="27" t="s">
        <v>1103</v>
      </c>
      <c r="H564" s="27" t="s">
        <v>1987</v>
      </c>
    </row>
    <row r="565" spans="1:8" x14ac:dyDescent="0.3">
      <c r="A565" s="49" t="s">
        <v>1133</v>
      </c>
      <c r="B565" s="48" t="s">
        <v>1993</v>
      </c>
      <c r="C565" s="49" t="s">
        <v>1133</v>
      </c>
      <c r="D565" s="49" t="s">
        <v>1132</v>
      </c>
      <c r="E565" s="48" t="s">
        <v>1051</v>
      </c>
      <c r="G565" s="27" t="s">
        <v>1163</v>
      </c>
      <c r="H565" s="27" t="s">
        <v>1988</v>
      </c>
    </row>
    <row r="566" spans="1:8" ht="28.8" x14ac:dyDescent="0.3">
      <c r="A566" s="49" t="s">
        <v>1097</v>
      </c>
      <c r="B566" s="48" t="s">
        <v>1994</v>
      </c>
      <c r="C566" s="49" t="s">
        <v>1097</v>
      </c>
      <c r="D566" s="49" t="s">
        <v>1096</v>
      </c>
      <c r="E566" s="48" t="s">
        <v>1051</v>
      </c>
      <c r="G566" s="27" t="s">
        <v>1065</v>
      </c>
      <c r="H566" s="27" t="s">
        <v>1989</v>
      </c>
    </row>
    <row r="567" spans="1:8" x14ac:dyDescent="0.3">
      <c r="A567" s="49" t="s">
        <v>1165</v>
      </c>
      <c r="B567" s="48" t="s">
        <v>1995</v>
      </c>
      <c r="C567" s="49" t="s">
        <v>1165</v>
      </c>
      <c r="D567" s="49" t="s">
        <v>1164</v>
      </c>
      <c r="E567" s="48" t="s">
        <v>1051</v>
      </c>
      <c r="G567" s="27" t="s">
        <v>1091</v>
      </c>
      <c r="H567" s="27" t="s">
        <v>1990</v>
      </c>
    </row>
    <row r="568" spans="1:8" x14ac:dyDescent="0.3">
      <c r="A568" s="49" t="s">
        <v>1099</v>
      </c>
      <c r="B568" s="48" t="s">
        <v>1996</v>
      </c>
      <c r="C568" s="49" t="s">
        <v>1099</v>
      </c>
      <c r="D568" s="49" t="s">
        <v>1098</v>
      </c>
      <c r="E568" s="48" t="s">
        <v>1051</v>
      </c>
      <c r="G568" s="27" t="s">
        <v>1171</v>
      </c>
      <c r="H568" s="27" t="s">
        <v>1991</v>
      </c>
    </row>
    <row r="569" spans="1:8" ht="28.8" x14ac:dyDescent="0.3">
      <c r="A569" s="49" t="s">
        <v>1119</v>
      </c>
      <c r="B569" s="48" t="s">
        <v>1997</v>
      </c>
      <c r="C569" s="49" t="s">
        <v>1119</v>
      </c>
      <c r="D569" s="49" t="s">
        <v>1118</v>
      </c>
      <c r="E569" s="48" t="s">
        <v>1051</v>
      </c>
      <c r="G569" s="27" t="s">
        <v>1089</v>
      </c>
      <c r="H569" s="27" t="s">
        <v>1992</v>
      </c>
    </row>
    <row r="570" spans="1:8" x14ac:dyDescent="0.3">
      <c r="A570" s="49" t="s">
        <v>1186</v>
      </c>
      <c r="B570" s="48" t="s">
        <v>1998</v>
      </c>
      <c r="C570" s="49" t="s">
        <v>1186</v>
      </c>
      <c r="D570" s="49" t="s">
        <v>1185</v>
      </c>
      <c r="E570" s="48" t="s">
        <v>1182</v>
      </c>
      <c r="G570" s="27" t="s">
        <v>1133</v>
      </c>
      <c r="H570" s="27" t="s">
        <v>1993</v>
      </c>
    </row>
    <row r="571" spans="1:8" x14ac:dyDescent="0.3">
      <c r="A571" s="49" t="s">
        <v>1184</v>
      </c>
      <c r="B571" s="48" t="s">
        <v>1999</v>
      </c>
      <c r="C571" s="49" t="s">
        <v>1184</v>
      </c>
      <c r="D571" s="49" t="s">
        <v>1183</v>
      </c>
      <c r="E571" s="48" t="s">
        <v>1182</v>
      </c>
      <c r="G571" s="27" t="s">
        <v>1097</v>
      </c>
      <c r="H571" s="27" t="s">
        <v>1994</v>
      </c>
    </row>
    <row r="572" spans="1:8" x14ac:dyDescent="0.3">
      <c r="A572" s="49" t="s">
        <v>1188</v>
      </c>
      <c r="B572" s="48" t="s">
        <v>2000</v>
      </c>
      <c r="C572" s="49" t="s">
        <v>1188</v>
      </c>
      <c r="D572" s="49" t="s">
        <v>1187</v>
      </c>
      <c r="E572" s="48" t="s">
        <v>1182</v>
      </c>
      <c r="G572" s="27" t="s">
        <v>1165</v>
      </c>
      <c r="H572" s="27" t="s">
        <v>1995</v>
      </c>
    </row>
    <row r="573" spans="1:8" x14ac:dyDescent="0.3">
      <c r="A573" s="49" t="s">
        <v>1198</v>
      </c>
      <c r="B573" s="48" t="s">
        <v>2001</v>
      </c>
      <c r="C573" s="49" t="s">
        <v>1198</v>
      </c>
      <c r="D573" s="49" t="s">
        <v>1197</v>
      </c>
      <c r="E573" s="48" t="s">
        <v>1182</v>
      </c>
      <c r="G573" s="27" t="s">
        <v>1099</v>
      </c>
      <c r="H573" s="27" t="s">
        <v>1996</v>
      </c>
    </row>
    <row r="574" spans="1:8" x14ac:dyDescent="0.3">
      <c r="A574" s="49" t="s">
        <v>1194</v>
      </c>
      <c r="B574" s="48" t="s">
        <v>2002</v>
      </c>
      <c r="C574" s="49" t="s">
        <v>1194</v>
      </c>
      <c r="D574" s="49" t="s">
        <v>1193</v>
      </c>
      <c r="E574" s="48" t="s">
        <v>1182</v>
      </c>
      <c r="G574" s="27" t="s">
        <v>1119</v>
      </c>
      <c r="H574" s="27" t="s">
        <v>1997</v>
      </c>
    </row>
    <row r="575" spans="1:8" ht="28.8" x14ac:dyDescent="0.3">
      <c r="A575" s="49" t="s">
        <v>1190</v>
      </c>
      <c r="B575" s="48" t="s">
        <v>2003</v>
      </c>
      <c r="C575" s="49" t="s">
        <v>1190</v>
      </c>
      <c r="D575" s="49" t="s">
        <v>1189</v>
      </c>
      <c r="E575" s="48" t="s">
        <v>1182</v>
      </c>
      <c r="G575" s="27" t="s">
        <v>1186</v>
      </c>
      <c r="H575" s="27" t="s">
        <v>1998</v>
      </c>
    </row>
    <row r="576" spans="1:8" x14ac:dyDescent="0.3">
      <c r="A576" s="49" t="s">
        <v>1192</v>
      </c>
      <c r="B576" s="48" t="s">
        <v>2004</v>
      </c>
      <c r="C576" s="49" t="s">
        <v>1192</v>
      </c>
      <c r="D576" s="49" t="s">
        <v>1191</v>
      </c>
      <c r="E576" s="48" t="s">
        <v>1182</v>
      </c>
      <c r="G576" s="27" t="s">
        <v>1184</v>
      </c>
      <c r="H576" s="27" t="s">
        <v>1999</v>
      </c>
    </row>
    <row r="577" spans="1:8" x14ac:dyDescent="0.3">
      <c r="A577" s="49" t="s">
        <v>1196</v>
      </c>
      <c r="B577" s="48" t="s">
        <v>2005</v>
      </c>
      <c r="C577" s="49" t="s">
        <v>1196</v>
      </c>
      <c r="D577" s="49" t="s">
        <v>1195</v>
      </c>
      <c r="E577" s="48" t="s">
        <v>1182</v>
      </c>
      <c r="G577" s="27" t="s">
        <v>1188</v>
      </c>
      <c r="H577" s="27" t="s">
        <v>2000</v>
      </c>
    </row>
    <row r="578" spans="1:8" x14ac:dyDescent="0.3">
      <c r="A578" s="49" t="s">
        <v>1211</v>
      </c>
      <c r="B578" s="48" t="s">
        <v>2006</v>
      </c>
      <c r="C578" s="49" t="s">
        <v>1211</v>
      </c>
      <c r="D578" s="49" t="s">
        <v>1210</v>
      </c>
      <c r="E578" s="48" t="s">
        <v>1199</v>
      </c>
      <c r="G578" s="27" t="s">
        <v>1198</v>
      </c>
      <c r="H578" s="27" t="s">
        <v>2001</v>
      </c>
    </row>
    <row r="579" spans="1:8" x14ac:dyDescent="0.3">
      <c r="A579" s="49" t="s">
        <v>1201</v>
      </c>
      <c r="B579" s="48" t="s">
        <v>2007</v>
      </c>
      <c r="C579" s="49" t="s">
        <v>1201</v>
      </c>
      <c r="D579" s="49" t="s">
        <v>1200</v>
      </c>
      <c r="E579" s="48" t="s">
        <v>1199</v>
      </c>
      <c r="G579" s="27" t="s">
        <v>1194</v>
      </c>
      <c r="H579" s="27" t="s">
        <v>2002</v>
      </c>
    </row>
    <row r="580" spans="1:8" x14ac:dyDescent="0.3">
      <c r="A580" s="49" t="s">
        <v>1203</v>
      </c>
      <c r="B580" s="48" t="s">
        <v>2008</v>
      </c>
      <c r="C580" s="49" t="s">
        <v>1203</v>
      </c>
      <c r="D580" s="49" t="s">
        <v>1202</v>
      </c>
      <c r="E580" s="48" t="s">
        <v>1199</v>
      </c>
      <c r="G580" s="27" t="s">
        <v>1190</v>
      </c>
      <c r="H580" s="27" t="s">
        <v>2003</v>
      </c>
    </row>
    <row r="581" spans="1:8" ht="28.8" x14ac:dyDescent="0.3">
      <c r="A581" s="49" t="s">
        <v>1205</v>
      </c>
      <c r="B581" s="48" t="s">
        <v>2009</v>
      </c>
      <c r="C581" s="49" t="s">
        <v>1205</v>
      </c>
      <c r="D581" s="49" t="s">
        <v>1204</v>
      </c>
      <c r="E581" s="48" t="s">
        <v>1199</v>
      </c>
      <c r="G581" s="27" t="s">
        <v>1192</v>
      </c>
      <c r="H581" s="27" t="s">
        <v>2004</v>
      </c>
    </row>
    <row r="582" spans="1:8" ht="28.8" x14ac:dyDescent="0.3">
      <c r="A582" s="49" t="s">
        <v>1207</v>
      </c>
      <c r="B582" s="48" t="s">
        <v>2010</v>
      </c>
      <c r="C582" s="49" t="s">
        <v>1207</v>
      </c>
      <c r="D582" s="49" t="s">
        <v>1206</v>
      </c>
      <c r="E582" s="48" t="s">
        <v>1199</v>
      </c>
      <c r="G582" s="27" t="s">
        <v>1196</v>
      </c>
      <c r="H582" s="27" t="s">
        <v>2005</v>
      </c>
    </row>
    <row r="583" spans="1:8" x14ac:dyDescent="0.3">
      <c r="A583" s="49" t="s">
        <v>1209</v>
      </c>
      <c r="B583" s="48" t="s">
        <v>2011</v>
      </c>
      <c r="C583" s="49" t="s">
        <v>1209</v>
      </c>
      <c r="D583" s="49" t="s">
        <v>1208</v>
      </c>
      <c r="E583" s="48" t="s">
        <v>1199</v>
      </c>
      <c r="G583" s="27" t="s">
        <v>1211</v>
      </c>
      <c r="H583" s="27" t="s">
        <v>2006</v>
      </c>
    </row>
    <row r="584" spans="1:8" x14ac:dyDescent="0.3">
      <c r="A584" s="49" t="s">
        <v>1214</v>
      </c>
      <c r="B584" s="48" t="s">
        <v>2012</v>
      </c>
      <c r="C584" s="49" t="s">
        <v>1214</v>
      </c>
      <c r="D584" s="49" t="s">
        <v>1213</v>
      </c>
      <c r="E584" s="48" t="s">
        <v>1212</v>
      </c>
      <c r="G584" s="27" t="s">
        <v>1201</v>
      </c>
      <c r="H584" s="27" t="s">
        <v>2007</v>
      </c>
    </row>
    <row r="585" spans="1:8" x14ac:dyDescent="0.3">
      <c r="A585" s="49" t="s">
        <v>1216</v>
      </c>
      <c r="B585" s="48" t="s">
        <v>2013</v>
      </c>
      <c r="C585" s="49" t="s">
        <v>1216</v>
      </c>
      <c r="D585" s="49" t="s">
        <v>1215</v>
      </c>
      <c r="E585" s="48" t="s">
        <v>1212</v>
      </c>
      <c r="G585" s="27" t="s">
        <v>1203</v>
      </c>
      <c r="H585" s="27" t="s">
        <v>2008</v>
      </c>
    </row>
    <row r="586" spans="1:8" x14ac:dyDescent="0.3">
      <c r="A586" s="49" t="s">
        <v>1218</v>
      </c>
      <c r="B586" s="48" t="s">
        <v>2014</v>
      </c>
      <c r="C586" s="49" t="s">
        <v>1218</v>
      </c>
      <c r="D586" s="49" t="s">
        <v>1217</v>
      </c>
      <c r="E586" s="48" t="s">
        <v>1212</v>
      </c>
      <c r="G586" s="27" t="s">
        <v>1205</v>
      </c>
      <c r="H586" s="27" t="s">
        <v>2009</v>
      </c>
    </row>
    <row r="587" spans="1:8" x14ac:dyDescent="0.3">
      <c r="A587" s="49" t="s">
        <v>1220</v>
      </c>
      <c r="B587" s="48" t="s">
        <v>2015</v>
      </c>
      <c r="C587" s="49" t="s">
        <v>1220</v>
      </c>
      <c r="D587" s="49" t="s">
        <v>1219</v>
      </c>
      <c r="E587" s="48" t="s">
        <v>1212</v>
      </c>
      <c r="G587" s="27" t="s">
        <v>1207</v>
      </c>
      <c r="H587" s="27" t="s">
        <v>2010</v>
      </c>
    </row>
    <row r="588" spans="1:8" x14ac:dyDescent="0.3">
      <c r="A588" s="49" t="s">
        <v>1222</v>
      </c>
      <c r="B588" s="48" t="s">
        <v>2016</v>
      </c>
      <c r="C588" s="49" t="s">
        <v>1222</v>
      </c>
      <c r="D588" s="49" t="s">
        <v>1221</v>
      </c>
      <c r="E588" s="48" t="s">
        <v>1212</v>
      </c>
      <c r="G588" s="27" t="s">
        <v>1209</v>
      </c>
      <c r="H588" s="27" t="s">
        <v>2011</v>
      </c>
    </row>
    <row r="589" spans="1:8" x14ac:dyDescent="0.3">
      <c r="A589" s="49" t="s">
        <v>1224</v>
      </c>
      <c r="B589" s="48" t="s">
        <v>2017</v>
      </c>
      <c r="C589" s="49" t="s">
        <v>1224</v>
      </c>
      <c r="D589" s="49" t="s">
        <v>1223</v>
      </c>
      <c r="E589" s="48" t="s">
        <v>1212</v>
      </c>
      <c r="G589" s="27" t="s">
        <v>1214</v>
      </c>
      <c r="H589" s="27" t="s">
        <v>2012</v>
      </c>
    </row>
    <row r="590" spans="1:8" x14ac:dyDescent="0.3">
      <c r="A590" s="49" t="s">
        <v>1231</v>
      </c>
      <c r="B590" s="48" t="s">
        <v>2018</v>
      </c>
      <c r="C590" s="49" t="s">
        <v>1231</v>
      </c>
      <c r="D590" s="49" t="s">
        <v>1230</v>
      </c>
      <c r="E590" s="48" t="s">
        <v>1225</v>
      </c>
      <c r="G590" s="27" t="s">
        <v>1216</v>
      </c>
      <c r="H590" s="27" t="s">
        <v>2013</v>
      </c>
    </row>
    <row r="591" spans="1:8" x14ac:dyDescent="0.3">
      <c r="A591" s="49" t="s">
        <v>1229</v>
      </c>
      <c r="B591" s="48" t="s">
        <v>2019</v>
      </c>
      <c r="C591" s="49" t="s">
        <v>1229</v>
      </c>
      <c r="D591" s="49" t="s">
        <v>1228</v>
      </c>
      <c r="E591" s="48" t="s">
        <v>1225</v>
      </c>
      <c r="G591" s="27" t="s">
        <v>1218</v>
      </c>
      <c r="H591" s="27" t="s">
        <v>2014</v>
      </c>
    </row>
    <row r="592" spans="1:8" ht="28.8" x14ac:dyDescent="0.3">
      <c r="A592" s="49" t="s">
        <v>1239</v>
      </c>
      <c r="B592" s="48" t="s">
        <v>2020</v>
      </c>
      <c r="C592" s="49" t="s">
        <v>1239</v>
      </c>
      <c r="D592" s="49" t="s">
        <v>1238</v>
      </c>
      <c r="E592" s="48" t="s">
        <v>1225</v>
      </c>
      <c r="G592" s="27" t="s">
        <v>1220</v>
      </c>
      <c r="H592" s="27" t="s">
        <v>2015</v>
      </c>
    </row>
    <row r="593" spans="1:8" x14ac:dyDescent="0.3">
      <c r="A593" s="49" t="s">
        <v>1233</v>
      </c>
      <c r="B593" s="48" t="s">
        <v>2021</v>
      </c>
      <c r="C593" s="49" t="s">
        <v>1233</v>
      </c>
      <c r="D593" s="49" t="s">
        <v>1232</v>
      </c>
      <c r="E593" s="48" t="s">
        <v>1225</v>
      </c>
      <c r="G593" s="27" t="s">
        <v>1222</v>
      </c>
      <c r="H593" s="27" t="s">
        <v>2016</v>
      </c>
    </row>
    <row r="594" spans="1:8" x14ac:dyDescent="0.3">
      <c r="A594" s="49" t="s">
        <v>1235</v>
      </c>
      <c r="B594" s="48" t="s">
        <v>2022</v>
      </c>
      <c r="C594" s="49" t="s">
        <v>1235</v>
      </c>
      <c r="D594" s="49" t="s">
        <v>1234</v>
      </c>
      <c r="E594" s="48" t="s">
        <v>1225</v>
      </c>
      <c r="G594" s="27" t="s">
        <v>1224</v>
      </c>
      <c r="H594" s="27" t="s">
        <v>2017</v>
      </c>
    </row>
    <row r="595" spans="1:8" x14ac:dyDescent="0.3">
      <c r="A595" s="49" t="s">
        <v>1237</v>
      </c>
      <c r="B595" s="48" t="s">
        <v>2023</v>
      </c>
      <c r="C595" s="49" t="s">
        <v>1237</v>
      </c>
      <c r="D595" s="49" t="s">
        <v>1236</v>
      </c>
      <c r="E595" s="48" t="s">
        <v>1225</v>
      </c>
      <c r="G595" s="27" t="s">
        <v>1231</v>
      </c>
      <c r="H595" s="27" t="s">
        <v>2018</v>
      </c>
    </row>
    <row r="596" spans="1:8" x14ac:dyDescent="0.3">
      <c r="A596" s="49" t="s">
        <v>1241</v>
      </c>
      <c r="B596" s="48" t="s">
        <v>2024</v>
      </c>
      <c r="C596" s="49" t="s">
        <v>1241</v>
      </c>
      <c r="D596" s="49" t="s">
        <v>1240</v>
      </c>
      <c r="E596" s="48" t="s">
        <v>1225</v>
      </c>
      <c r="G596" s="27" t="s">
        <v>1229</v>
      </c>
      <c r="H596" s="27" t="s">
        <v>2019</v>
      </c>
    </row>
    <row r="597" spans="1:8" x14ac:dyDescent="0.3">
      <c r="A597" s="49" t="s">
        <v>1243</v>
      </c>
      <c r="B597" s="48" t="s">
        <v>2025</v>
      </c>
      <c r="C597" s="49" t="s">
        <v>1243</v>
      </c>
      <c r="D597" s="49" t="s">
        <v>1242</v>
      </c>
      <c r="E597" s="48" t="s">
        <v>1225</v>
      </c>
      <c r="G597" s="27" t="s">
        <v>1239</v>
      </c>
      <c r="H597" s="27" t="s">
        <v>2020</v>
      </c>
    </row>
    <row r="598" spans="1:8" x14ac:dyDescent="0.3">
      <c r="A598" s="49" t="s">
        <v>1227</v>
      </c>
      <c r="B598" s="48" t="s">
        <v>2026</v>
      </c>
      <c r="C598" s="49" t="s">
        <v>1227</v>
      </c>
      <c r="D598" s="49" t="s">
        <v>1226</v>
      </c>
      <c r="E598" s="48" t="s">
        <v>1225</v>
      </c>
      <c r="G598" s="27" t="s">
        <v>1233</v>
      </c>
      <c r="H598" s="27" t="s">
        <v>2021</v>
      </c>
    </row>
    <row r="599" spans="1:8" x14ac:dyDescent="0.3">
      <c r="A599" s="49" t="s">
        <v>1246</v>
      </c>
      <c r="B599" s="48" t="s">
        <v>2027</v>
      </c>
      <c r="C599" s="49" t="s">
        <v>1246</v>
      </c>
      <c r="D599" s="49" t="s">
        <v>1245</v>
      </c>
      <c r="E599" s="48" t="s">
        <v>1244</v>
      </c>
      <c r="G599" s="27" t="s">
        <v>1235</v>
      </c>
      <c r="H599" s="27" t="s">
        <v>2022</v>
      </c>
    </row>
    <row r="600" spans="1:8" x14ac:dyDescent="0.3">
      <c r="A600" s="49" t="s">
        <v>1258</v>
      </c>
      <c r="B600" s="48" t="s">
        <v>2028</v>
      </c>
      <c r="C600" s="49" t="s">
        <v>1258</v>
      </c>
      <c r="D600" s="49" t="s">
        <v>1257</v>
      </c>
      <c r="E600" s="48" t="s">
        <v>1244</v>
      </c>
      <c r="G600" s="27" t="s">
        <v>1237</v>
      </c>
      <c r="H600" s="27" t="s">
        <v>2023</v>
      </c>
    </row>
    <row r="601" spans="1:8" x14ac:dyDescent="0.3">
      <c r="A601" s="49" t="s">
        <v>1248</v>
      </c>
      <c r="B601" s="48" t="s">
        <v>2029</v>
      </c>
      <c r="C601" s="49" t="s">
        <v>1248</v>
      </c>
      <c r="D601" s="49" t="s">
        <v>1247</v>
      </c>
      <c r="E601" s="48" t="s">
        <v>1244</v>
      </c>
      <c r="G601" s="27" t="s">
        <v>1241</v>
      </c>
      <c r="H601" s="27" t="s">
        <v>2024</v>
      </c>
    </row>
    <row r="602" spans="1:8" x14ac:dyDescent="0.3">
      <c r="A602" s="49" t="s">
        <v>1254</v>
      </c>
      <c r="B602" s="48" t="s">
        <v>2030</v>
      </c>
      <c r="C602" s="49" t="s">
        <v>1254</v>
      </c>
      <c r="D602" s="49" t="s">
        <v>1253</v>
      </c>
      <c r="E602" s="48" t="s">
        <v>1244</v>
      </c>
      <c r="G602" s="27" t="s">
        <v>1243</v>
      </c>
      <c r="H602" s="27" t="s">
        <v>2025</v>
      </c>
    </row>
    <row r="603" spans="1:8" x14ac:dyDescent="0.3">
      <c r="A603" s="49" t="s">
        <v>1256</v>
      </c>
      <c r="B603" s="48" t="s">
        <v>2031</v>
      </c>
      <c r="C603" s="49" t="s">
        <v>1256</v>
      </c>
      <c r="D603" s="49" t="s">
        <v>1255</v>
      </c>
      <c r="E603" s="48" t="s">
        <v>1244</v>
      </c>
      <c r="G603" s="27" t="s">
        <v>1227</v>
      </c>
      <c r="H603" s="27" t="s">
        <v>2026</v>
      </c>
    </row>
    <row r="604" spans="1:8" ht="28.8" x14ac:dyDescent="0.3">
      <c r="A604" s="49" t="s">
        <v>1252</v>
      </c>
      <c r="B604" s="48" t="s">
        <v>2032</v>
      </c>
      <c r="C604" s="49" t="s">
        <v>1252</v>
      </c>
      <c r="D604" s="49" t="s">
        <v>1251</v>
      </c>
      <c r="E604" s="48" t="s">
        <v>1244</v>
      </c>
      <c r="G604" s="27" t="s">
        <v>1246</v>
      </c>
      <c r="H604" s="27" t="s">
        <v>2027</v>
      </c>
    </row>
    <row r="605" spans="1:8" x14ac:dyDescent="0.3">
      <c r="A605" s="49" t="s">
        <v>1260</v>
      </c>
      <c r="B605" s="48" t="s">
        <v>2033</v>
      </c>
      <c r="C605" s="49" t="s">
        <v>1260</v>
      </c>
      <c r="D605" s="49" t="s">
        <v>1259</v>
      </c>
      <c r="E605" s="48" t="s">
        <v>1244</v>
      </c>
      <c r="G605" s="27" t="s">
        <v>1258</v>
      </c>
      <c r="H605" s="27" t="s">
        <v>2028</v>
      </c>
    </row>
    <row r="606" spans="1:8" ht="28.8" x14ac:dyDescent="0.3">
      <c r="A606" s="49" t="s">
        <v>1250</v>
      </c>
      <c r="B606" s="48" t="s">
        <v>2034</v>
      </c>
      <c r="C606" s="49" t="s">
        <v>1250</v>
      </c>
      <c r="D606" s="49" t="s">
        <v>1249</v>
      </c>
      <c r="E606" s="48" t="s">
        <v>1244</v>
      </c>
      <c r="G606" s="27" t="s">
        <v>1248</v>
      </c>
      <c r="H606" s="27" t="s">
        <v>2029</v>
      </c>
    </row>
    <row r="607" spans="1:8" x14ac:dyDescent="0.3">
      <c r="A607" s="49" t="s">
        <v>1262</v>
      </c>
      <c r="B607" s="48" t="s">
        <v>2035</v>
      </c>
      <c r="C607" s="49" t="s">
        <v>1262</v>
      </c>
      <c r="D607" s="49" t="s">
        <v>1261</v>
      </c>
      <c r="E607" s="48" t="s">
        <v>1244</v>
      </c>
      <c r="G607" s="27" t="s">
        <v>1254</v>
      </c>
      <c r="H607" s="27" t="s">
        <v>2030</v>
      </c>
    </row>
    <row r="608" spans="1:8" x14ac:dyDescent="0.3">
      <c r="A608" s="49" t="s">
        <v>1265</v>
      </c>
      <c r="B608" s="48" t="s">
        <v>2036</v>
      </c>
      <c r="C608" s="49" t="s">
        <v>1265</v>
      </c>
      <c r="D608" s="49" t="s">
        <v>1264</v>
      </c>
      <c r="E608" s="48" t="s">
        <v>1263</v>
      </c>
      <c r="G608" s="27" t="s">
        <v>1256</v>
      </c>
      <c r="H608" s="27" t="s">
        <v>2031</v>
      </c>
    </row>
    <row r="609" spans="1:8" x14ac:dyDescent="0.3">
      <c r="A609" s="49" t="s">
        <v>1269</v>
      </c>
      <c r="B609" s="48" t="s">
        <v>2037</v>
      </c>
      <c r="C609" s="49" t="s">
        <v>1269</v>
      </c>
      <c r="D609" s="49" t="s">
        <v>1268</v>
      </c>
      <c r="E609" s="48" t="s">
        <v>1263</v>
      </c>
      <c r="G609" s="27" t="s">
        <v>1252</v>
      </c>
      <c r="H609" s="27" t="s">
        <v>2032</v>
      </c>
    </row>
    <row r="610" spans="1:8" x14ac:dyDescent="0.3">
      <c r="A610" s="49" t="s">
        <v>1271</v>
      </c>
      <c r="B610" s="48" t="s">
        <v>2038</v>
      </c>
      <c r="C610" s="49" t="s">
        <v>1271</v>
      </c>
      <c r="D610" s="49" t="s">
        <v>1270</v>
      </c>
      <c r="E610" s="48" t="s">
        <v>1263</v>
      </c>
      <c r="G610" s="27" t="s">
        <v>1260</v>
      </c>
      <c r="H610" s="27" t="s">
        <v>2033</v>
      </c>
    </row>
    <row r="611" spans="1:8" x14ac:dyDescent="0.3">
      <c r="A611" s="49" t="s">
        <v>1273</v>
      </c>
      <c r="B611" s="48" t="s">
        <v>2039</v>
      </c>
      <c r="C611" s="49" t="s">
        <v>1273</v>
      </c>
      <c r="D611" s="49" t="s">
        <v>1272</v>
      </c>
      <c r="E611" s="48" t="s">
        <v>1263</v>
      </c>
      <c r="G611" s="27" t="s">
        <v>1250</v>
      </c>
      <c r="H611" s="27" t="s">
        <v>2034</v>
      </c>
    </row>
    <row r="612" spans="1:8" x14ac:dyDescent="0.3">
      <c r="A612" s="49" t="s">
        <v>1275</v>
      </c>
      <c r="B612" s="48" t="s">
        <v>2040</v>
      </c>
      <c r="C612" s="49" t="s">
        <v>1275</v>
      </c>
      <c r="D612" s="49" t="s">
        <v>1274</v>
      </c>
      <c r="E612" s="48" t="s">
        <v>1263</v>
      </c>
      <c r="G612" s="27" t="s">
        <v>1262</v>
      </c>
      <c r="H612" s="27" t="s">
        <v>2035</v>
      </c>
    </row>
    <row r="613" spans="1:8" x14ac:dyDescent="0.3">
      <c r="A613" s="49" t="s">
        <v>1277</v>
      </c>
      <c r="B613" s="48" t="s">
        <v>2041</v>
      </c>
      <c r="C613" s="49" t="s">
        <v>1277</v>
      </c>
      <c r="D613" s="49" t="s">
        <v>1276</v>
      </c>
      <c r="E613" s="48" t="s">
        <v>1263</v>
      </c>
      <c r="G613" s="27" t="s">
        <v>1265</v>
      </c>
      <c r="H613" s="27" t="s">
        <v>2036</v>
      </c>
    </row>
    <row r="614" spans="1:8" x14ac:dyDescent="0.3">
      <c r="A614" s="49" t="s">
        <v>1279</v>
      </c>
      <c r="B614" s="48" t="s">
        <v>2042</v>
      </c>
      <c r="C614" s="49" t="s">
        <v>1279</v>
      </c>
      <c r="D614" s="49" t="s">
        <v>1278</v>
      </c>
      <c r="E614" s="48" t="s">
        <v>1263</v>
      </c>
      <c r="G614" s="27" t="s">
        <v>1269</v>
      </c>
      <c r="H614" s="27" t="s">
        <v>2037</v>
      </c>
    </row>
    <row r="615" spans="1:8" x14ac:dyDescent="0.3">
      <c r="A615" s="49" t="s">
        <v>1281</v>
      </c>
      <c r="B615" s="48" t="s">
        <v>2043</v>
      </c>
      <c r="C615" s="49" t="s">
        <v>1281</v>
      </c>
      <c r="D615" s="49" t="s">
        <v>1280</v>
      </c>
      <c r="E615" s="48" t="s">
        <v>1263</v>
      </c>
      <c r="G615" s="27" t="s">
        <v>1271</v>
      </c>
      <c r="H615" s="27" t="s">
        <v>2038</v>
      </c>
    </row>
    <row r="616" spans="1:8" x14ac:dyDescent="0.3">
      <c r="A616" s="49" t="s">
        <v>1283</v>
      </c>
      <c r="B616" s="48" t="s">
        <v>2044</v>
      </c>
      <c r="C616" s="49" t="s">
        <v>1283</v>
      </c>
      <c r="D616" s="49" t="s">
        <v>1282</v>
      </c>
      <c r="E616" s="48" t="s">
        <v>1263</v>
      </c>
      <c r="G616" s="27" t="s">
        <v>1273</v>
      </c>
      <c r="H616" s="27" t="s">
        <v>2039</v>
      </c>
    </row>
    <row r="617" spans="1:8" x14ac:dyDescent="0.3">
      <c r="A617" s="49" t="s">
        <v>1267</v>
      </c>
      <c r="B617" s="48" t="s">
        <v>2045</v>
      </c>
      <c r="C617" s="49" t="s">
        <v>1267</v>
      </c>
      <c r="D617" s="49" t="s">
        <v>1266</v>
      </c>
      <c r="E617" s="48" t="s">
        <v>1263</v>
      </c>
      <c r="G617" s="27" t="s">
        <v>1275</v>
      </c>
      <c r="H617" s="27" t="s">
        <v>2040</v>
      </c>
    </row>
    <row r="618" spans="1:8" x14ac:dyDescent="0.3">
      <c r="A618" s="49" t="s">
        <v>1285</v>
      </c>
      <c r="B618" s="48" t="s">
        <v>2046</v>
      </c>
      <c r="C618" s="49" t="s">
        <v>1285</v>
      </c>
      <c r="D618" s="49" t="s">
        <v>1284</v>
      </c>
      <c r="E618" s="48" t="s">
        <v>1263</v>
      </c>
      <c r="G618" s="27" t="s">
        <v>1277</v>
      </c>
      <c r="H618" s="27" t="s">
        <v>2041</v>
      </c>
    </row>
    <row r="619" spans="1:8" x14ac:dyDescent="0.3">
      <c r="A619" s="49" t="s">
        <v>1296</v>
      </c>
      <c r="B619" s="48" t="s">
        <v>2047</v>
      </c>
      <c r="C619" s="49" t="s">
        <v>1296</v>
      </c>
      <c r="D619" s="49" t="s">
        <v>1295</v>
      </c>
      <c r="E619" s="48" t="s">
        <v>1286</v>
      </c>
      <c r="G619" s="27" t="s">
        <v>1279</v>
      </c>
      <c r="H619" s="27" t="s">
        <v>2042</v>
      </c>
    </row>
    <row r="620" spans="1:8" ht="28.8" x14ac:dyDescent="0.3">
      <c r="A620" s="49" t="s">
        <v>1288</v>
      </c>
      <c r="B620" s="48" t="s">
        <v>2048</v>
      </c>
      <c r="C620" s="49" t="s">
        <v>1288</v>
      </c>
      <c r="D620" s="49" t="s">
        <v>1287</v>
      </c>
      <c r="E620" s="48" t="s">
        <v>1286</v>
      </c>
      <c r="G620" s="27" t="s">
        <v>1281</v>
      </c>
      <c r="H620" s="27" t="s">
        <v>2043</v>
      </c>
    </row>
    <row r="621" spans="1:8" x14ac:dyDescent="0.3">
      <c r="A621" s="49" t="s">
        <v>1292</v>
      </c>
      <c r="B621" s="48" t="s">
        <v>2049</v>
      </c>
      <c r="C621" s="49" t="s">
        <v>1292</v>
      </c>
      <c r="D621" s="49" t="s">
        <v>1291</v>
      </c>
      <c r="E621" s="48" t="s">
        <v>1286</v>
      </c>
      <c r="G621" s="27" t="s">
        <v>1283</v>
      </c>
      <c r="H621" s="27" t="s">
        <v>2044</v>
      </c>
    </row>
    <row r="622" spans="1:8" x14ac:dyDescent="0.3">
      <c r="A622" s="49" t="s">
        <v>1294</v>
      </c>
      <c r="B622" s="48" t="s">
        <v>2050</v>
      </c>
      <c r="C622" s="49" t="s">
        <v>1294</v>
      </c>
      <c r="D622" s="49" t="s">
        <v>1293</v>
      </c>
      <c r="E622" s="48" t="s">
        <v>1286</v>
      </c>
      <c r="G622" s="27" t="s">
        <v>1267</v>
      </c>
      <c r="H622" s="27" t="s">
        <v>2045</v>
      </c>
    </row>
    <row r="623" spans="1:8" x14ac:dyDescent="0.3">
      <c r="A623" s="49" t="s">
        <v>1306</v>
      </c>
      <c r="B623" s="48" t="s">
        <v>2051</v>
      </c>
      <c r="C623" s="49" t="s">
        <v>1306</v>
      </c>
      <c r="D623" s="49" t="s">
        <v>1305</v>
      </c>
      <c r="E623" s="48" t="s">
        <v>1286</v>
      </c>
      <c r="G623" s="27" t="s">
        <v>1285</v>
      </c>
      <c r="H623" s="27" t="s">
        <v>2046</v>
      </c>
    </row>
    <row r="624" spans="1:8" ht="28.8" x14ac:dyDescent="0.3">
      <c r="A624" s="49" t="s">
        <v>1300</v>
      </c>
      <c r="B624" s="48" t="s">
        <v>2052</v>
      </c>
      <c r="C624" s="49" t="s">
        <v>1300</v>
      </c>
      <c r="D624" s="49" t="s">
        <v>1299</v>
      </c>
      <c r="E624" s="48" t="s">
        <v>1286</v>
      </c>
      <c r="G624" s="27" t="s">
        <v>1296</v>
      </c>
      <c r="H624" s="27" t="s">
        <v>2047</v>
      </c>
    </row>
    <row r="625" spans="1:8" x14ac:dyDescent="0.3">
      <c r="A625" s="49" t="s">
        <v>1290</v>
      </c>
      <c r="B625" s="48" t="s">
        <v>2053</v>
      </c>
      <c r="C625" s="49" t="s">
        <v>1290</v>
      </c>
      <c r="D625" s="49" t="s">
        <v>1289</v>
      </c>
      <c r="E625" s="48" t="s">
        <v>1286</v>
      </c>
      <c r="G625" s="27" t="s">
        <v>1288</v>
      </c>
      <c r="H625" s="27" t="s">
        <v>2048</v>
      </c>
    </row>
    <row r="626" spans="1:8" x14ac:dyDescent="0.3">
      <c r="A626" s="49" t="s">
        <v>1304</v>
      </c>
      <c r="B626" s="48" t="s">
        <v>2054</v>
      </c>
      <c r="C626" s="49" t="s">
        <v>1304</v>
      </c>
      <c r="D626" s="49" t="s">
        <v>1303</v>
      </c>
      <c r="E626" s="48" t="s">
        <v>1286</v>
      </c>
      <c r="G626" s="27" t="s">
        <v>1292</v>
      </c>
      <c r="H626" s="27" t="s">
        <v>2049</v>
      </c>
    </row>
    <row r="627" spans="1:8" x14ac:dyDescent="0.3">
      <c r="A627" s="49" t="s">
        <v>1308</v>
      </c>
      <c r="B627" s="48" t="s">
        <v>2055</v>
      </c>
      <c r="C627" s="49" t="s">
        <v>1308</v>
      </c>
      <c r="D627" s="49" t="s">
        <v>1307</v>
      </c>
      <c r="E627" s="48" t="s">
        <v>1286</v>
      </c>
      <c r="G627" s="27" t="s">
        <v>1294</v>
      </c>
      <c r="H627" s="27" t="s">
        <v>2050</v>
      </c>
    </row>
    <row r="628" spans="1:8" ht="28.8" x14ac:dyDescent="0.3">
      <c r="A628" s="49" t="s">
        <v>1298</v>
      </c>
      <c r="B628" s="48" t="s">
        <v>2056</v>
      </c>
      <c r="C628" s="49" t="s">
        <v>1298</v>
      </c>
      <c r="D628" s="49" t="s">
        <v>1297</v>
      </c>
      <c r="E628" s="48" t="s">
        <v>1286</v>
      </c>
      <c r="G628" s="27" t="s">
        <v>1306</v>
      </c>
      <c r="H628" s="27" t="s">
        <v>2051</v>
      </c>
    </row>
    <row r="629" spans="1:8" x14ac:dyDescent="0.3">
      <c r="A629" s="49" t="s">
        <v>1302</v>
      </c>
      <c r="B629" s="48" t="s">
        <v>2057</v>
      </c>
      <c r="C629" s="49" t="s">
        <v>1302</v>
      </c>
      <c r="D629" s="49" t="s">
        <v>1301</v>
      </c>
      <c r="E629" s="48" t="s">
        <v>1286</v>
      </c>
      <c r="G629" s="27" t="s">
        <v>1300</v>
      </c>
      <c r="H629" s="27" t="s">
        <v>2052</v>
      </c>
    </row>
    <row r="630" spans="1:8" ht="28.8" x14ac:dyDescent="0.3">
      <c r="A630" s="49" t="s">
        <v>1345</v>
      </c>
      <c r="B630" s="48" t="s">
        <v>2058</v>
      </c>
      <c r="C630" s="49" t="s">
        <v>1345</v>
      </c>
      <c r="D630" s="49" t="s">
        <v>1344</v>
      </c>
      <c r="E630" s="48" t="s">
        <v>1309</v>
      </c>
      <c r="G630" s="27" t="s">
        <v>1290</v>
      </c>
      <c r="H630" s="27" t="s">
        <v>2053</v>
      </c>
    </row>
    <row r="631" spans="1:8" x14ac:dyDescent="0.3">
      <c r="A631" s="49" t="s">
        <v>1313</v>
      </c>
      <c r="B631" s="48" t="s">
        <v>2059</v>
      </c>
      <c r="C631" s="49" t="s">
        <v>1313</v>
      </c>
      <c r="D631" s="49" t="s">
        <v>1312</v>
      </c>
      <c r="E631" s="48" t="s">
        <v>1309</v>
      </c>
      <c r="G631" s="27" t="s">
        <v>1304</v>
      </c>
      <c r="H631" s="27" t="s">
        <v>2054</v>
      </c>
    </row>
    <row r="632" spans="1:8" ht="28.8" x14ac:dyDescent="0.3">
      <c r="A632" s="49" t="s">
        <v>1325</v>
      </c>
      <c r="B632" s="48" t="s">
        <v>2060</v>
      </c>
      <c r="C632" s="49" t="s">
        <v>1325</v>
      </c>
      <c r="D632" s="49" t="s">
        <v>1324</v>
      </c>
      <c r="E632" s="48" t="s">
        <v>1309</v>
      </c>
      <c r="G632" s="27" t="s">
        <v>1308</v>
      </c>
      <c r="H632" s="27" t="s">
        <v>2055</v>
      </c>
    </row>
    <row r="633" spans="1:8" ht="28.8" x14ac:dyDescent="0.3">
      <c r="A633" s="49" t="s">
        <v>1341</v>
      </c>
      <c r="B633" s="48" t="s">
        <v>2061</v>
      </c>
      <c r="C633" s="49" t="s">
        <v>1341</v>
      </c>
      <c r="D633" s="49" t="s">
        <v>1340</v>
      </c>
      <c r="E633" s="48" t="s">
        <v>1309</v>
      </c>
      <c r="G633" s="27" t="s">
        <v>1298</v>
      </c>
      <c r="H633" s="27" t="s">
        <v>2056</v>
      </c>
    </row>
    <row r="634" spans="1:8" x14ac:dyDescent="0.3">
      <c r="A634" s="49" t="s">
        <v>1329</v>
      </c>
      <c r="B634" s="48" t="s">
        <v>2062</v>
      </c>
      <c r="C634" s="49" t="s">
        <v>1329</v>
      </c>
      <c r="D634" s="49" t="s">
        <v>1328</v>
      </c>
      <c r="E634" s="48" t="s">
        <v>1309</v>
      </c>
      <c r="G634" s="27" t="s">
        <v>1302</v>
      </c>
      <c r="H634" s="27" t="s">
        <v>2057</v>
      </c>
    </row>
    <row r="635" spans="1:8" x14ac:dyDescent="0.3">
      <c r="A635" s="49" t="s">
        <v>1379</v>
      </c>
      <c r="B635" s="48" t="s">
        <v>2063</v>
      </c>
      <c r="C635" s="49" t="s">
        <v>1379</v>
      </c>
      <c r="D635" s="49" t="s">
        <v>1378</v>
      </c>
      <c r="E635" s="48" t="s">
        <v>1309</v>
      </c>
      <c r="G635" s="27" t="s">
        <v>1345</v>
      </c>
      <c r="H635" s="27" t="s">
        <v>2058</v>
      </c>
    </row>
    <row r="636" spans="1:8" x14ac:dyDescent="0.3">
      <c r="A636" s="49" t="s">
        <v>1319</v>
      </c>
      <c r="B636" s="48" t="s">
        <v>2064</v>
      </c>
      <c r="C636" s="49" t="s">
        <v>1319</v>
      </c>
      <c r="D636" s="49" t="s">
        <v>1318</v>
      </c>
      <c r="E636" s="48" t="s">
        <v>1309</v>
      </c>
      <c r="G636" s="27" t="s">
        <v>1313</v>
      </c>
      <c r="H636" s="27" t="s">
        <v>2059</v>
      </c>
    </row>
    <row r="637" spans="1:8" x14ac:dyDescent="0.3">
      <c r="A637" s="49" t="s">
        <v>1381</v>
      </c>
      <c r="B637" s="48" t="s">
        <v>2065</v>
      </c>
      <c r="C637" s="49" t="s">
        <v>1381</v>
      </c>
      <c r="D637" s="49" t="s">
        <v>1380</v>
      </c>
      <c r="E637" s="48" t="s">
        <v>1309</v>
      </c>
      <c r="G637" s="27" t="s">
        <v>1325</v>
      </c>
      <c r="H637" s="27" t="s">
        <v>2060</v>
      </c>
    </row>
    <row r="638" spans="1:8" x14ac:dyDescent="0.3">
      <c r="A638" s="49" t="s">
        <v>1343</v>
      </c>
      <c r="B638" s="48" t="s">
        <v>2066</v>
      </c>
      <c r="C638" s="49" t="s">
        <v>1343</v>
      </c>
      <c r="D638" s="49" t="s">
        <v>1342</v>
      </c>
      <c r="E638" s="48" t="s">
        <v>1309</v>
      </c>
      <c r="G638" s="27" t="s">
        <v>1341</v>
      </c>
      <c r="H638" s="27" t="s">
        <v>2061</v>
      </c>
    </row>
    <row r="639" spans="1:8" x14ac:dyDescent="0.3">
      <c r="A639" s="49" t="s">
        <v>1327</v>
      </c>
      <c r="B639" s="48" t="s">
        <v>2067</v>
      </c>
      <c r="C639" s="49" t="s">
        <v>1327</v>
      </c>
      <c r="D639" s="49" t="s">
        <v>1326</v>
      </c>
      <c r="E639" s="48" t="s">
        <v>1309</v>
      </c>
      <c r="G639" s="27" t="s">
        <v>1329</v>
      </c>
      <c r="H639" s="27" t="s">
        <v>2062</v>
      </c>
    </row>
    <row r="640" spans="1:8" ht="28.8" x14ac:dyDescent="0.3">
      <c r="A640" s="49" t="s">
        <v>1339</v>
      </c>
      <c r="B640" s="48" t="s">
        <v>2068</v>
      </c>
      <c r="C640" s="49" t="s">
        <v>1339</v>
      </c>
      <c r="D640" s="49" t="s">
        <v>1338</v>
      </c>
      <c r="E640" s="48" t="s">
        <v>1309</v>
      </c>
      <c r="G640" s="27" t="s">
        <v>1379</v>
      </c>
      <c r="H640" s="27" t="s">
        <v>2063</v>
      </c>
    </row>
    <row r="641" spans="1:8" x14ac:dyDescent="0.3">
      <c r="A641" s="49" t="s">
        <v>1311</v>
      </c>
      <c r="B641" s="48" t="s">
        <v>2069</v>
      </c>
      <c r="C641" s="49" t="s">
        <v>1311</v>
      </c>
      <c r="D641" s="49" t="s">
        <v>1310</v>
      </c>
      <c r="E641" s="48" t="s">
        <v>1309</v>
      </c>
      <c r="G641" s="27" t="s">
        <v>1319</v>
      </c>
      <c r="H641" s="27" t="s">
        <v>2064</v>
      </c>
    </row>
    <row r="642" spans="1:8" x14ac:dyDescent="0.3">
      <c r="A642" s="49" t="s">
        <v>1331</v>
      </c>
      <c r="B642" s="48" t="s">
        <v>2070</v>
      </c>
      <c r="C642" s="49" t="s">
        <v>1331</v>
      </c>
      <c r="D642" s="49" t="s">
        <v>1330</v>
      </c>
      <c r="E642" s="48" t="s">
        <v>1309</v>
      </c>
      <c r="G642" s="27" t="s">
        <v>1381</v>
      </c>
      <c r="H642" s="27" t="s">
        <v>2065</v>
      </c>
    </row>
    <row r="643" spans="1:8" x14ac:dyDescent="0.3">
      <c r="A643" s="49" t="s">
        <v>1335</v>
      </c>
      <c r="B643" s="48" t="s">
        <v>2071</v>
      </c>
      <c r="C643" s="49" t="s">
        <v>1335</v>
      </c>
      <c r="D643" s="49" t="s">
        <v>1334</v>
      </c>
      <c r="E643" s="48" t="s">
        <v>1309</v>
      </c>
      <c r="G643" s="27" t="s">
        <v>1343</v>
      </c>
      <c r="H643" s="27" t="s">
        <v>2066</v>
      </c>
    </row>
    <row r="644" spans="1:8" x14ac:dyDescent="0.3">
      <c r="A644" s="49" t="s">
        <v>1333</v>
      </c>
      <c r="B644" s="48" t="s">
        <v>2072</v>
      </c>
      <c r="C644" s="49" t="s">
        <v>1333</v>
      </c>
      <c r="D644" s="49" t="s">
        <v>1332</v>
      </c>
      <c r="E644" s="48" t="s">
        <v>1309</v>
      </c>
      <c r="G644" s="27" t="s">
        <v>1327</v>
      </c>
      <c r="H644" s="27" t="s">
        <v>2067</v>
      </c>
    </row>
    <row r="645" spans="1:8" x14ac:dyDescent="0.3">
      <c r="A645" s="49" t="s">
        <v>1337</v>
      </c>
      <c r="B645" s="48" t="s">
        <v>2073</v>
      </c>
      <c r="C645" s="49" t="s">
        <v>1337</v>
      </c>
      <c r="D645" s="49" t="s">
        <v>1336</v>
      </c>
      <c r="E645" s="48" t="s">
        <v>1309</v>
      </c>
      <c r="G645" s="27" t="s">
        <v>1339</v>
      </c>
      <c r="H645" s="27" t="s">
        <v>2068</v>
      </c>
    </row>
    <row r="646" spans="1:8" x14ac:dyDescent="0.3">
      <c r="A646" s="49" t="s">
        <v>1349</v>
      </c>
      <c r="B646" s="48" t="s">
        <v>2074</v>
      </c>
      <c r="C646" s="49" t="s">
        <v>1349</v>
      </c>
      <c r="D646" s="49" t="s">
        <v>1348</v>
      </c>
      <c r="E646" s="48" t="s">
        <v>1309</v>
      </c>
      <c r="G646" s="27" t="s">
        <v>1311</v>
      </c>
      <c r="H646" s="27" t="s">
        <v>2069</v>
      </c>
    </row>
    <row r="647" spans="1:8" x14ac:dyDescent="0.3">
      <c r="A647" s="49" t="s">
        <v>1351</v>
      </c>
      <c r="B647" s="48" t="s">
        <v>2075</v>
      </c>
      <c r="C647" s="49" t="s">
        <v>1351</v>
      </c>
      <c r="D647" s="49" t="s">
        <v>1350</v>
      </c>
      <c r="E647" s="48" t="s">
        <v>1309</v>
      </c>
      <c r="G647" s="27" t="s">
        <v>1331</v>
      </c>
      <c r="H647" s="27" t="s">
        <v>2070</v>
      </c>
    </row>
    <row r="648" spans="1:8" ht="28.8" x14ac:dyDescent="0.3">
      <c r="A648" s="49" t="s">
        <v>1367</v>
      </c>
      <c r="B648" s="48" t="s">
        <v>2076</v>
      </c>
      <c r="C648" s="49" t="s">
        <v>1367</v>
      </c>
      <c r="D648" s="49" t="s">
        <v>1366</v>
      </c>
      <c r="E648" s="48" t="s">
        <v>1309</v>
      </c>
      <c r="G648" s="27" t="s">
        <v>1335</v>
      </c>
      <c r="H648" s="27" t="s">
        <v>2071</v>
      </c>
    </row>
    <row r="649" spans="1:8" x14ac:dyDescent="0.3">
      <c r="A649" s="49" t="s">
        <v>1383</v>
      </c>
      <c r="B649" s="48" t="s">
        <v>2077</v>
      </c>
      <c r="C649" s="49" t="s">
        <v>1383</v>
      </c>
      <c r="D649" s="49" t="s">
        <v>1382</v>
      </c>
      <c r="E649" s="48" t="s">
        <v>1309</v>
      </c>
      <c r="G649" s="27" t="s">
        <v>1333</v>
      </c>
      <c r="H649" s="27" t="s">
        <v>2072</v>
      </c>
    </row>
    <row r="650" spans="1:8" x14ac:dyDescent="0.3">
      <c r="A650" s="49" t="s">
        <v>1365</v>
      </c>
      <c r="B650" s="48" t="s">
        <v>2078</v>
      </c>
      <c r="C650" s="49" t="s">
        <v>1365</v>
      </c>
      <c r="D650" s="49" t="s">
        <v>1364</v>
      </c>
      <c r="E650" s="48" t="s">
        <v>1309</v>
      </c>
      <c r="G650" s="27" t="s">
        <v>1337</v>
      </c>
      <c r="H650" s="27" t="s">
        <v>2073</v>
      </c>
    </row>
    <row r="651" spans="1:8" ht="28.8" x14ac:dyDescent="0.3">
      <c r="A651" s="49" t="s">
        <v>1353</v>
      </c>
      <c r="B651" s="48" t="s">
        <v>2079</v>
      </c>
      <c r="C651" s="49" t="s">
        <v>1353</v>
      </c>
      <c r="D651" s="49" t="s">
        <v>1352</v>
      </c>
      <c r="E651" s="48" t="s">
        <v>1309</v>
      </c>
      <c r="G651" s="27" t="s">
        <v>1349</v>
      </c>
      <c r="H651" s="27" t="s">
        <v>2074</v>
      </c>
    </row>
    <row r="652" spans="1:8" x14ac:dyDescent="0.3">
      <c r="A652" s="49" t="s">
        <v>1323</v>
      </c>
      <c r="B652" s="48" t="s">
        <v>2080</v>
      </c>
      <c r="C652" s="49" t="s">
        <v>1323</v>
      </c>
      <c r="D652" s="49" t="s">
        <v>1322</v>
      </c>
      <c r="E652" s="48" t="s">
        <v>1309</v>
      </c>
      <c r="G652" s="27" t="s">
        <v>1351</v>
      </c>
      <c r="H652" s="27" t="s">
        <v>2075</v>
      </c>
    </row>
    <row r="653" spans="1:8" ht="28.8" x14ac:dyDescent="0.3">
      <c r="A653" s="49" t="s">
        <v>1355</v>
      </c>
      <c r="B653" s="48" t="s">
        <v>2081</v>
      </c>
      <c r="C653" s="49" t="s">
        <v>1355</v>
      </c>
      <c r="D653" s="49" t="s">
        <v>1354</v>
      </c>
      <c r="E653" s="48" t="s">
        <v>1309</v>
      </c>
      <c r="G653" s="27" t="s">
        <v>1367</v>
      </c>
      <c r="H653" s="27" t="s">
        <v>2076</v>
      </c>
    </row>
    <row r="654" spans="1:8" x14ac:dyDescent="0.3">
      <c r="A654" s="49" t="s">
        <v>1321</v>
      </c>
      <c r="B654" s="48" t="s">
        <v>2082</v>
      </c>
      <c r="C654" s="49" t="s">
        <v>1321</v>
      </c>
      <c r="D654" s="49" t="s">
        <v>1320</v>
      </c>
      <c r="E654" s="48" t="s">
        <v>1309</v>
      </c>
      <c r="G654" s="27" t="s">
        <v>1383</v>
      </c>
      <c r="H654" s="27" t="s">
        <v>2077</v>
      </c>
    </row>
    <row r="655" spans="1:8" x14ac:dyDescent="0.3">
      <c r="A655" s="49" t="s">
        <v>1357</v>
      </c>
      <c r="B655" s="48" t="s">
        <v>2083</v>
      </c>
      <c r="C655" s="49" t="s">
        <v>1357</v>
      </c>
      <c r="D655" s="49" t="s">
        <v>1356</v>
      </c>
      <c r="E655" s="48" t="s">
        <v>1309</v>
      </c>
      <c r="G655" s="27" t="s">
        <v>1365</v>
      </c>
      <c r="H655" s="27" t="s">
        <v>2078</v>
      </c>
    </row>
    <row r="656" spans="1:8" x14ac:dyDescent="0.3">
      <c r="A656" s="49" t="s">
        <v>1359</v>
      </c>
      <c r="B656" s="48" t="s">
        <v>2084</v>
      </c>
      <c r="C656" s="49" t="s">
        <v>1359</v>
      </c>
      <c r="D656" s="49" t="s">
        <v>1358</v>
      </c>
      <c r="E656" s="48" t="s">
        <v>1309</v>
      </c>
      <c r="G656" s="27" t="s">
        <v>1353</v>
      </c>
      <c r="H656" s="27" t="s">
        <v>2079</v>
      </c>
    </row>
    <row r="657" spans="1:8" ht="28.8" x14ac:dyDescent="0.3">
      <c r="A657" s="49" t="s">
        <v>1317</v>
      </c>
      <c r="B657" s="48" t="s">
        <v>2085</v>
      </c>
      <c r="C657" s="49" t="s">
        <v>1317</v>
      </c>
      <c r="D657" s="49" t="s">
        <v>1316</v>
      </c>
      <c r="E657" s="48" t="s">
        <v>1309</v>
      </c>
      <c r="G657" s="27" t="s">
        <v>1323</v>
      </c>
      <c r="H657" s="27" t="s">
        <v>2080</v>
      </c>
    </row>
    <row r="658" spans="1:8" x14ac:dyDescent="0.3">
      <c r="A658" s="49" t="s">
        <v>1361</v>
      </c>
      <c r="B658" s="48" t="s">
        <v>2086</v>
      </c>
      <c r="C658" s="49" t="s">
        <v>1361</v>
      </c>
      <c r="D658" s="49" t="s">
        <v>1360</v>
      </c>
      <c r="E658" s="48" t="s">
        <v>1309</v>
      </c>
      <c r="G658" s="27" t="s">
        <v>1355</v>
      </c>
      <c r="H658" s="27" t="s">
        <v>2081</v>
      </c>
    </row>
    <row r="659" spans="1:8" x14ac:dyDescent="0.3">
      <c r="A659" s="49" t="s">
        <v>1363</v>
      </c>
      <c r="B659" s="48" t="s">
        <v>2087</v>
      </c>
      <c r="C659" s="49" t="s">
        <v>1363</v>
      </c>
      <c r="D659" s="49" t="s">
        <v>1362</v>
      </c>
      <c r="E659" s="48" t="s">
        <v>1309</v>
      </c>
      <c r="G659" s="27" t="s">
        <v>1321</v>
      </c>
      <c r="H659" s="27" t="s">
        <v>2082</v>
      </c>
    </row>
    <row r="660" spans="1:8" x14ac:dyDescent="0.3">
      <c r="A660" s="49" t="s">
        <v>1371</v>
      </c>
      <c r="B660" s="48" t="s">
        <v>2088</v>
      </c>
      <c r="C660" s="49" t="s">
        <v>1371</v>
      </c>
      <c r="D660" s="49" t="s">
        <v>1370</v>
      </c>
      <c r="E660" s="48" t="s">
        <v>1309</v>
      </c>
      <c r="G660" s="27" t="s">
        <v>1357</v>
      </c>
      <c r="H660" s="27" t="s">
        <v>2083</v>
      </c>
    </row>
    <row r="661" spans="1:8" x14ac:dyDescent="0.3">
      <c r="A661" s="49" t="s">
        <v>1373</v>
      </c>
      <c r="B661" s="48" t="s">
        <v>2089</v>
      </c>
      <c r="C661" s="49" t="s">
        <v>1373</v>
      </c>
      <c r="D661" s="49" t="s">
        <v>1372</v>
      </c>
      <c r="E661" s="48" t="s">
        <v>1309</v>
      </c>
      <c r="G661" s="27" t="s">
        <v>1359</v>
      </c>
      <c r="H661" s="27" t="s">
        <v>2084</v>
      </c>
    </row>
    <row r="662" spans="1:8" ht="28.8" x14ac:dyDescent="0.3">
      <c r="A662" s="49" t="s">
        <v>1369</v>
      </c>
      <c r="B662" s="48" t="s">
        <v>2090</v>
      </c>
      <c r="C662" s="49" t="s">
        <v>1369</v>
      </c>
      <c r="D662" s="49" t="s">
        <v>1368</v>
      </c>
      <c r="E662" s="48" t="s">
        <v>1309</v>
      </c>
      <c r="G662" s="27" t="s">
        <v>1317</v>
      </c>
      <c r="H662" s="27" t="s">
        <v>2085</v>
      </c>
    </row>
    <row r="663" spans="1:8" ht="28.8" x14ac:dyDescent="0.3">
      <c r="A663" s="49" t="s">
        <v>1315</v>
      </c>
      <c r="B663" s="48" t="s">
        <v>2091</v>
      </c>
      <c r="C663" s="49" t="s">
        <v>1315</v>
      </c>
      <c r="D663" s="49" t="s">
        <v>1314</v>
      </c>
      <c r="E663" s="48" t="s">
        <v>1309</v>
      </c>
      <c r="G663" s="27" t="s">
        <v>1361</v>
      </c>
      <c r="H663" s="27" t="s">
        <v>2086</v>
      </c>
    </row>
    <row r="664" spans="1:8" x14ac:dyDescent="0.3">
      <c r="A664" s="49" t="s">
        <v>1375</v>
      </c>
      <c r="B664" s="48" t="s">
        <v>2092</v>
      </c>
      <c r="C664" s="49" t="s">
        <v>1375</v>
      </c>
      <c r="D664" s="49" t="s">
        <v>1374</v>
      </c>
      <c r="E664" s="48" t="s">
        <v>1309</v>
      </c>
      <c r="G664" s="27" t="s">
        <v>1363</v>
      </c>
      <c r="H664" s="27" t="s">
        <v>2087</v>
      </c>
    </row>
    <row r="665" spans="1:8" x14ac:dyDescent="0.3">
      <c r="A665" s="49" t="s">
        <v>1377</v>
      </c>
      <c r="B665" s="48" t="s">
        <v>2093</v>
      </c>
      <c r="C665" s="49" t="s">
        <v>1377</v>
      </c>
      <c r="D665" s="49" t="s">
        <v>1376</v>
      </c>
      <c r="E665" s="48" t="s">
        <v>1309</v>
      </c>
      <c r="G665" s="27" t="s">
        <v>1371</v>
      </c>
      <c r="H665" s="27" t="s">
        <v>2088</v>
      </c>
    </row>
    <row r="666" spans="1:8" ht="28.8" x14ac:dyDescent="0.3">
      <c r="A666" s="49" t="s">
        <v>1385</v>
      </c>
      <c r="B666" s="48" t="s">
        <v>2094</v>
      </c>
      <c r="C666" s="49" t="s">
        <v>1385</v>
      </c>
      <c r="D666" s="49" t="s">
        <v>1384</v>
      </c>
      <c r="E666" s="48" t="s">
        <v>1309</v>
      </c>
      <c r="G666" s="27" t="s">
        <v>1373</v>
      </c>
      <c r="H666" s="27" t="s">
        <v>2089</v>
      </c>
    </row>
    <row r="667" spans="1:8" x14ac:dyDescent="0.3">
      <c r="A667" s="49" t="s">
        <v>1387</v>
      </c>
      <c r="B667" s="48" t="s">
        <v>2095</v>
      </c>
      <c r="C667" s="49" t="s">
        <v>1387</v>
      </c>
      <c r="D667" s="49" t="s">
        <v>1386</v>
      </c>
      <c r="E667" s="48" t="s">
        <v>1309</v>
      </c>
      <c r="G667" s="27" t="s">
        <v>1369</v>
      </c>
      <c r="H667" s="27" t="s">
        <v>2090</v>
      </c>
    </row>
    <row r="668" spans="1:8" x14ac:dyDescent="0.3">
      <c r="A668" s="49" t="s">
        <v>1347</v>
      </c>
      <c r="B668" s="48" t="s">
        <v>2096</v>
      </c>
      <c r="C668" s="49" t="s">
        <v>1347</v>
      </c>
      <c r="D668" s="49" t="s">
        <v>1346</v>
      </c>
      <c r="E668" s="48" t="s">
        <v>1309</v>
      </c>
      <c r="G668" s="27" t="s">
        <v>1315</v>
      </c>
      <c r="H668" s="27" t="s">
        <v>2091</v>
      </c>
    </row>
    <row r="669" spans="1:8" x14ac:dyDescent="0.3">
      <c r="A669" s="49" t="s">
        <v>1389</v>
      </c>
      <c r="B669" s="48" t="s">
        <v>2097</v>
      </c>
      <c r="C669" s="49" t="s">
        <v>1389</v>
      </c>
      <c r="D669" s="49" t="s">
        <v>1388</v>
      </c>
      <c r="E669" s="48" t="s">
        <v>1309</v>
      </c>
      <c r="G669" s="27" t="s">
        <v>1375</v>
      </c>
      <c r="H669" s="27" t="s">
        <v>2092</v>
      </c>
    </row>
    <row r="670" spans="1:8" x14ac:dyDescent="0.3">
      <c r="A670" s="49" t="s">
        <v>1392</v>
      </c>
      <c r="B670" s="48" t="s">
        <v>2098</v>
      </c>
      <c r="C670" s="49" t="s">
        <v>1392</v>
      </c>
      <c r="D670" s="49" t="s">
        <v>1391</v>
      </c>
      <c r="E670" s="48" t="s">
        <v>1390</v>
      </c>
      <c r="G670" s="27" t="s">
        <v>1377</v>
      </c>
      <c r="H670" s="27" t="s">
        <v>2093</v>
      </c>
    </row>
    <row r="671" spans="1:8" x14ac:dyDescent="0.3">
      <c r="A671" s="49" t="s">
        <v>1394</v>
      </c>
      <c r="B671" s="48" t="s">
        <v>2099</v>
      </c>
      <c r="C671" s="49" t="s">
        <v>1394</v>
      </c>
      <c r="D671" s="49" t="s">
        <v>1393</v>
      </c>
      <c r="E671" s="48" t="s">
        <v>1390</v>
      </c>
      <c r="G671" s="27" t="s">
        <v>1385</v>
      </c>
      <c r="H671" s="27" t="s">
        <v>2094</v>
      </c>
    </row>
    <row r="672" spans="1:8" x14ac:dyDescent="0.3">
      <c r="A672" s="49" t="s">
        <v>1400</v>
      </c>
      <c r="B672" s="48" t="s">
        <v>2100</v>
      </c>
      <c r="C672" s="49" t="s">
        <v>1400</v>
      </c>
      <c r="D672" s="49" t="s">
        <v>1399</v>
      </c>
      <c r="E672" s="48" t="s">
        <v>1390</v>
      </c>
      <c r="G672" s="27" t="s">
        <v>1387</v>
      </c>
      <c r="H672" s="27" t="s">
        <v>2095</v>
      </c>
    </row>
    <row r="673" spans="1:8" x14ac:dyDescent="0.3">
      <c r="A673" s="49" t="s">
        <v>1396</v>
      </c>
      <c r="B673" s="48" t="s">
        <v>2101</v>
      </c>
      <c r="C673" s="49" t="s">
        <v>1396</v>
      </c>
      <c r="D673" s="49" t="s">
        <v>1395</v>
      </c>
      <c r="E673" s="48" t="s">
        <v>1390</v>
      </c>
      <c r="G673" s="27" t="s">
        <v>1347</v>
      </c>
      <c r="H673" s="27" t="s">
        <v>2096</v>
      </c>
    </row>
    <row r="674" spans="1:8" x14ac:dyDescent="0.3">
      <c r="A674" s="49" t="s">
        <v>1398</v>
      </c>
      <c r="B674" s="48" t="s">
        <v>2102</v>
      </c>
      <c r="C674" s="49" t="s">
        <v>1398</v>
      </c>
      <c r="D674" s="49" t="s">
        <v>1397</v>
      </c>
      <c r="E674" s="48" t="s">
        <v>1390</v>
      </c>
      <c r="G674" s="27" t="s">
        <v>1389</v>
      </c>
      <c r="H674" s="27" t="s">
        <v>2097</v>
      </c>
    </row>
    <row r="675" spans="1:8" x14ac:dyDescent="0.3">
      <c r="A675" s="49" t="s">
        <v>1405</v>
      </c>
      <c r="B675" s="48" t="s">
        <v>2103</v>
      </c>
      <c r="C675" s="49" t="s">
        <v>1405</v>
      </c>
      <c r="D675" s="49" t="s">
        <v>1404</v>
      </c>
      <c r="E675" s="48" t="s">
        <v>1401</v>
      </c>
      <c r="G675" s="27" t="s">
        <v>1392</v>
      </c>
      <c r="H675" s="27" t="s">
        <v>2098</v>
      </c>
    </row>
    <row r="676" spans="1:8" x14ac:dyDescent="0.3">
      <c r="A676" s="49" t="s">
        <v>1403</v>
      </c>
      <c r="B676" s="48" t="s">
        <v>2104</v>
      </c>
      <c r="C676" s="49" t="s">
        <v>1403</v>
      </c>
      <c r="D676" s="49" t="s">
        <v>1402</v>
      </c>
      <c r="E676" s="48" t="s">
        <v>1401</v>
      </c>
      <c r="G676" s="27" t="s">
        <v>1394</v>
      </c>
      <c r="H676" s="27" t="s">
        <v>2099</v>
      </c>
    </row>
    <row r="677" spans="1:8" x14ac:dyDescent="0.3">
      <c r="A677" s="49" t="s">
        <v>1406</v>
      </c>
      <c r="B677" s="48" t="s">
        <v>2109</v>
      </c>
      <c r="C677" s="49" t="s">
        <v>1406</v>
      </c>
      <c r="D677" s="49" t="s">
        <v>2110</v>
      </c>
      <c r="E677" s="48" t="s">
        <v>2111</v>
      </c>
      <c r="G677" s="27" t="s">
        <v>1406</v>
      </c>
      <c r="H677" s="27" t="s">
        <v>2109</v>
      </c>
    </row>
    <row r="678" spans="1:8" x14ac:dyDescent="0.3"/>
    <row r="679" spans="1:8" x14ac:dyDescent="0.3"/>
    <row r="680" spans="1:8" x14ac:dyDescent="0.3"/>
    <row r="681" spans="1:8" x14ac:dyDescent="0.3"/>
    <row r="682" spans="1:8" x14ac:dyDescent="0.3"/>
    <row r="683" spans="1:8" x14ac:dyDescent="0.3"/>
    <row r="684" spans="1:8" x14ac:dyDescent="0.3"/>
    <row r="685" spans="1:8" x14ac:dyDescent="0.3"/>
    <row r="686" spans="1:8" x14ac:dyDescent="0.3"/>
    <row r="687" spans="1:8" x14ac:dyDescent="0.3"/>
    <row r="688" spans="1:8" x14ac:dyDescent="0.3"/>
  </sheetData>
  <autoFilter ref="D1:D680" xr:uid="{6B0E7B27-EA35-4A4A-9A04-54E5E6867F9C}"/>
  <sortState xmlns:xlrd2="http://schemas.microsoft.com/office/spreadsheetml/2017/richdata2" ref="A4:E676">
    <sortCondition ref="A4:A67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F686"/>
  <sheetViews>
    <sheetView zoomScaleNormal="100" workbookViewId="0">
      <pane xSplit="4" ySplit="2" topLeftCell="E663" activePane="bottomRight" state="frozen"/>
      <selection activeCell="G2" sqref="G2"/>
      <selection pane="topRight" activeCell="G2" sqref="G2"/>
      <selection pane="bottomLeft" activeCell="G2" sqref="G2"/>
      <selection pane="bottomRight" activeCell="B667" sqref="B667"/>
    </sheetView>
  </sheetViews>
  <sheetFormatPr defaultRowHeight="14.4" x14ac:dyDescent="0.3"/>
  <cols>
    <col min="1" max="1" width="13.6640625" customWidth="1"/>
    <col min="2" max="2" width="18.6640625" bestFit="1" customWidth="1"/>
    <col min="3" max="3" width="4" bestFit="1" customWidth="1"/>
    <col min="4" max="4" width="4.109375" bestFit="1" customWidth="1"/>
    <col min="5" max="5" width="13.44140625" bestFit="1" customWidth="1"/>
    <col min="6" max="6" width="8.88671875" bestFit="1" customWidth="1"/>
    <col min="7" max="8" width="12.33203125" bestFit="1" customWidth="1"/>
    <col min="9" max="9" width="9.88671875" bestFit="1" customWidth="1"/>
    <col min="10" max="10" width="8.88671875" bestFit="1" customWidth="1"/>
    <col min="11" max="12" width="10.88671875" bestFit="1" customWidth="1"/>
    <col min="13" max="13" width="8.88671875" bestFit="1" customWidth="1"/>
    <col min="14" max="14" width="10.88671875" bestFit="1" customWidth="1"/>
    <col min="15" max="15" width="13.44140625" bestFit="1" customWidth="1"/>
    <col min="16" max="16" width="7.44140625" bestFit="1" customWidth="1"/>
    <col min="17" max="17" width="10.88671875" bestFit="1" customWidth="1"/>
    <col min="18" max="18" width="9.88671875" bestFit="1" customWidth="1"/>
    <col min="19" max="19" width="9.88671875" style="77" customWidth="1"/>
    <col min="20" max="20" width="10.88671875" bestFit="1" customWidth="1"/>
    <col min="21" max="21" width="9.88671875" bestFit="1" customWidth="1"/>
    <col min="22" max="22" width="10.88671875" bestFit="1" customWidth="1"/>
    <col min="23" max="23" width="9.88671875" bestFit="1" customWidth="1"/>
    <col min="24" max="24" width="12.33203125" bestFit="1" customWidth="1"/>
    <col min="25" max="26" width="9.88671875" bestFit="1" customWidth="1"/>
    <col min="27" max="27" width="10.88671875" bestFit="1" customWidth="1"/>
    <col min="28" max="28" width="13.44140625" bestFit="1" customWidth="1"/>
    <col min="29" max="29" width="8.88671875" bestFit="1" customWidth="1"/>
    <col min="30" max="30" width="9.88671875" bestFit="1" customWidth="1"/>
    <col min="31" max="31" width="13.44140625" style="26" bestFit="1" customWidth="1"/>
    <col min="32" max="257" width="1.44140625"/>
    <col min="258" max="258" width="1.109375" bestFit="1" customWidth="1"/>
    <col min="259" max="259" width="2.88671875" bestFit="1" customWidth="1"/>
    <col min="260" max="261" width="0.5546875" bestFit="1" customWidth="1"/>
    <col min="262" max="286" width="2" customWidth="1"/>
    <col min="287" max="513" width="1.44140625"/>
    <col min="514" max="514" width="1.109375" bestFit="1" customWidth="1"/>
    <col min="515" max="515" width="2.88671875" bestFit="1" customWidth="1"/>
    <col min="516" max="517" width="0.5546875" bestFit="1" customWidth="1"/>
    <col min="518" max="542" width="2" customWidth="1"/>
    <col min="543" max="769" width="1.44140625"/>
    <col min="770" max="770" width="1.109375" bestFit="1" customWidth="1"/>
    <col min="771" max="771" width="2.88671875" bestFit="1" customWidth="1"/>
    <col min="772" max="773" width="0.5546875" bestFit="1" customWidth="1"/>
    <col min="774" max="798" width="2" customWidth="1"/>
    <col min="1026" max="1026" width="1.109375" bestFit="1" customWidth="1"/>
    <col min="1027" max="1027" width="2.88671875" bestFit="1" customWidth="1"/>
    <col min="1028" max="1029" width="0.5546875" bestFit="1" customWidth="1"/>
    <col min="1030" max="1054" width="2" customWidth="1"/>
    <col min="1055" max="1281" width="1.44140625"/>
    <col min="1282" max="1282" width="1.109375" bestFit="1" customWidth="1"/>
    <col min="1283" max="1283" width="2.88671875" bestFit="1" customWidth="1"/>
    <col min="1284" max="1285" width="0.5546875" bestFit="1" customWidth="1"/>
    <col min="1286" max="1310" width="2" customWidth="1"/>
    <col min="1311" max="1537" width="1.44140625"/>
    <col min="1538" max="1538" width="1.109375" bestFit="1" customWidth="1"/>
    <col min="1539" max="1539" width="2.88671875" bestFit="1" customWidth="1"/>
    <col min="1540" max="1541" width="0.5546875" bestFit="1" customWidth="1"/>
    <col min="1542" max="1566" width="2" customWidth="1"/>
    <col min="1567" max="1793" width="1.44140625"/>
    <col min="1794" max="1794" width="1.109375" bestFit="1" customWidth="1"/>
    <col min="1795" max="1795" width="2.88671875" bestFit="1" customWidth="1"/>
    <col min="1796" max="1797" width="0.5546875" bestFit="1" customWidth="1"/>
    <col min="1798" max="1822" width="2" customWidth="1"/>
    <col min="2050" max="2050" width="1.109375" bestFit="1" customWidth="1"/>
    <col min="2051" max="2051" width="2.88671875" bestFit="1" customWidth="1"/>
    <col min="2052" max="2053" width="0.5546875" bestFit="1" customWidth="1"/>
    <col min="2054" max="2078" width="2" customWidth="1"/>
    <col min="2079" max="2305" width="1.44140625"/>
    <col min="2306" max="2306" width="1.109375" bestFit="1" customWidth="1"/>
    <col min="2307" max="2307" width="2.88671875" bestFit="1" customWidth="1"/>
    <col min="2308" max="2309" width="0.5546875" bestFit="1" customWidth="1"/>
    <col min="2310" max="2334" width="2" customWidth="1"/>
    <col min="2335" max="2561" width="1.44140625"/>
    <col min="2562" max="2562" width="1.109375" bestFit="1" customWidth="1"/>
    <col min="2563" max="2563" width="2.88671875" bestFit="1" customWidth="1"/>
    <col min="2564" max="2565" width="0.5546875" bestFit="1" customWidth="1"/>
    <col min="2566" max="2590" width="2" customWidth="1"/>
    <col min="2591" max="2817" width="1.44140625"/>
    <col min="2818" max="2818" width="1.109375" bestFit="1" customWidth="1"/>
    <col min="2819" max="2819" width="2.88671875" bestFit="1" customWidth="1"/>
    <col min="2820" max="2821" width="0.5546875" bestFit="1" customWidth="1"/>
    <col min="2822" max="2846" width="2" customWidth="1"/>
    <col min="3074" max="3074" width="1.109375" bestFit="1" customWidth="1"/>
    <col min="3075" max="3075" width="2.88671875" bestFit="1" customWidth="1"/>
    <col min="3076" max="3077" width="0.5546875" bestFit="1" customWidth="1"/>
    <col min="3078" max="3102" width="2" customWidth="1"/>
    <col min="3103" max="3329" width="1.44140625"/>
    <col min="3330" max="3330" width="1.109375" bestFit="1" customWidth="1"/>
    <col min="3331" max="3331" width="2.88671875" bestFit="1" customWidth="1"/>
    <col min="3332" max="3333" width="0.5546875" bestFit="1" customWidth="1"/>
    <col min="3334" max="3358" width="2" customWidth="1"/>
    <col min="3359" max="3585" width="1.44140625"/>
    <col min="3586" max="3586" width="1.109375" bestFit="1" customWidth="1"/>
    <col min="3587" max="3587" width="2.88671875" bestFit="1" customWidth="1"/>
    <col min="3588" max="3589" width="0.5546875" bestFit="1" customWidth="1"/>
    <col min="3590" max="3614" width="2" customWidth="1"/>
    <col min="3615" max="3841" width="1.44140625"/>
    <col min="3842" max="3842" width="1.109375" bestFit="1" customWidth="1"/>
    <col min="3843" max="3843" width="2.88671875" bestFit="1" customWidth="1"/>
    <col min="3844" max="3845" width="0.5546875" bestFit="1" customWidth="1"/>
    <col min="3846" max="3870" width="2" customWidth="1"/>
    <col min="4098" max="4098" width="1.109375" bestFit="1" customWidth="1"/>
    <col min="4099" max="4099" width="2.88671875" bestFit="1" customWidth="1"/>
    <col min="4100" max="4101" width="0.5546875" bestFit="1" customWidth="1"/>
    <col min="4102" max="4126" width="2" customWidth="1"/>
    <col min="4127" max="4353" width="1.44140625"/>
    <col min="4354" max="4354" width="1.109375" bestFit="1" customWidth="1"/>
    <col min="4355" max="4355" width="2.88671875" bestFit="1" customWidth="1"/>
    <col min="4356" max="4357" width="0.5546875" bestFit="1" customWidth="1"/>
    <col min="4358" max="4382" width="2" customWidth="1"/>
    <col min="4383" max="4609" width="1.44140625"/>
    <col min="4610" max="4610" width="1.109375" bestFit="1" customWidth="1"/>
    <col min="4611" max="4611" width="2.88671875" bestFit="1" customWidth="1"/>
    <col min="4612" max="4613" width="0.5546875" bestFit="1" customWidth="1"/>
    <col min="4614" max="4638" width="2" customWidth="1"/>
    <col min="4639" max="4865" width="1.44140625"/>
    <col min="4866" max="4866" width="1.109375" bestFit="1" customWidth="1"/>
    <col min="4867" max="4867" width="2.88671875" bestFit="1" customWidth="1"/>
    <col min="4868" max="4869" width="0.5546875" bestFit="1" customWidth="1"/>
    <col min="4870" max="4894" width="2" customWidth="1"/>
    <col min="5122" max="5122" width="1.109375" bestFit="1" customWidth="1"/>
    <col min="5123" max="5123" width="2.88671875" bestFit="1" customWidth="1"/>
    <col min="5124" max="5125" width="0.5546875" bestFit="1" customWidth="1"/>
    <col min="5126" max="5150" width="2" customWidth="1"/>
    <col min="5151" max="5377" width="1.44140625"/>
    <col min="5378" max="5378" width="1.109375" bestFit="1" customWidth="1"/>
    <col min="5379" max="5379" width="2.88671875" bestFit="1" customWidth="1"/>
    <col min="5380" max="5381" width="0.5546875" bestFit="1" customWidth="1"/>
    <col min="5382" max="5406" width="2" customWidth="1"/>
    <col min="5407" max="5633" width="1.44140625"/>
    <col min="5634" max="5634" width="1.109375" bestFit="1" customWidth="1"/>
    <col min="5635" max="5635" width="2.88671875" bestFit="1" customWidth="1"/>
    <col min="5636" max="5637" width="0.5546875" bestFit="1" customWidth="1"/>
    <col min="5638" max="5662" width="2" customWidth="1"/>
    <col min="5663" max="5889" width="1.44140625"/>
    <col min="5890" max="5890" width="1.109375" bestFit="1" customWidth="1"/>
    <col min="5891" max="5891" width="2.88671875" bestFit="1" customWidth="1"/>
    <col min="5892" max="5893" width="0.5546875" bestFit="1" customWidth="1"/>
    <col min="5894" max="5918" width="2" customWidth="1"/>
    <col min="6146" max="6146" width="1.109375" bestFit="1" customWidth="1"/>
    <col min="6147" max="6147" width="2.88671875" bestFit="1" customWidth="1"/>
    <col min="6148" max="6149" width="0.5546875" bestFit="1" customWidth="1"/>
    <col min="6150" max="6174" width="2" customWidth="1"/>
    <col min="6175" max="6401" width="1.44140625"/>
    <col min="6402" max="6402" width="1.109375" bestFit="1" customWidth="1"/>
    <col min="6403" max="6403" width="2.88671875" bestFit="1" customWidth="1"/>
    <col min="6404" max="6405" width="0.5546875" bestFit="1" customWidth="1"/>
    <col min="6406" max="6430" width="2" customWidth="1"/>
    <col min="6431" max="6657" width="1.44140625"/>
    <col min="6658" max="6658" width="1.109375" bestFit="1" customWidth="1"/>
    <col min="6659" max="6659" width="2.88671875" bestFit="1" customWidth="1"/>
    <col min="6660" max="6661" width="0.5546875" bestFit="1" customWidth="1"/>
    <col min="6662" max="6686" width="2" customWidth="1"/>
    <col min="6687" max="6913" width="1.44140625"/>
    <col min="6914" max="6914" width="1.109375" bestFit="1" customWidth="1"/>
    <col min="6915" max="6915" width="2.88671875" bestFit="1" customWidth="1"/>
    <col min="6916" max="6917" width="0.5546875" bestFit="1" customWidth="1"/>
    <col min="6918" max="6942" width="2" customWidth="1"/>
    <col min="7170" max="7170" width="1.109375" bestFit="1" customWidth="1"/>
    <col min="7171" max="7171" width="2.88671875" bestFit="1" customWidth="1"/>
    <col min="7172" max="7173" width="0.5546875" bestFit="1" customWidth="1"/>
    <col min="7174" max="7198" width="2" customWidth="1"/>
    <col min="7199" max="7425" width="1.44140625"/>
    <col min="7426" max="7426" width="1.109375" bestFit="1" customWidth="1"/>
    <col min="7427" max="7427" width="2.88671875" bestFit="1" customWidth="1"/>
    <col min="7428" max="7429" width="0.5546875" bestFit="1" customWidth="1"/>
    <col min="7430" max="7454" width="2" customWidth="1"/>
    <col min="7455" max="7681" width="1.44140625"/>
    <col min="7682" max="7682" width="1.109375" bestFit="1" customWidth="1"/>
    <col min="7683" max="7683" width="2.88671875" bestFit="1" customWidth="1"/>
    <col min="7684" max="7685" width="0.5546875" bestFit="1" customWidth="1"/>
    <col min="7686" max="7710" width="2" customWidth="1"/>
    <col min="7711" max="7937" width="1.44140625"/>
    <col min="7938" max="7938" width="1.109375" bestFit="1" customWidth="1"/>
    <col min="7939" max="7939" width="2.88671875" bestFit="1" customWidth="1"/>
    <col min="7940" max="7941" width="0.5546875" bestFit="1" customWidth="1"/>
    <col min="7942" max="7966" width="2" customWidth="1"/>
    <col min="8194" max="8194" width="1.109375" bestFit="1" customWidth="1"/>
    <col min="8195" max="8195" width="2.88671875" bestFit="1" customWidth="1"/>
    <col min="8196" max="8197" width="0.5546875" bestFit="1" customWidth="1"/>
    <col min="8198" max="8222" width="2" customWidth="1"/>
    <col min="8223" max="8449" width="1.44140625"/>
    <col min="8450" max="8450" width="1.109375" bestFit="1" customWidth="1"/>
    <col min="8451" max="8451" width="2.88671875" bestFit="1" customWidth="1"/>
    <col min="8452" max="8453" width="0.5546875" bestFit="1" customWidth="1"/>
    <col min="8454" max="8478" width="2" customWidth="1"/>
    <col min="8479" max="8705" width="1.44140625"/>
    <col min="8706" max="8706" width="1.109375" bestFit="1" customWidth="1"/>
    <col min="8707" max="8707" width="2.88671875" bestFit="1" customWidth="1"/>
    <col min="8708" max="8709" width="0.5546875" bestFit="1" customWidth="1"/>
    <col min="8710" max="8734" width="2" customWidth="1"/>
    <col min="8735" max="8961" width="1.44140625"/>
    <col min="8962" max="8962" width="1.109375" bestFit="1" customWidth="1"/>
    <col min="8963" max="8963" width="2.88671875" bestFit="1" customWidth="1"/>
    <col min="8964" max="8965" width="0.5546875" bestFit="1" customWidth="1"/>
    <col min="8966" max="8990" width="2" customWidth="1"/>
    <col min="9218" max="9218" width="1.109375" bestFit="1" customWidth="1"/>
    <col min="9219" max="9219" width="2.88671875" bestFit="1" customWidth="1"/>
    <col min="9220" max="9221" width="0.5546875" bestFit="1" customWidth="1"/>
    <col min="9222" max="9246" width="2" customWidth="1"/>
    <col min="9247" max="9473" width="1.44140625"/>
    <col min="9474" max="9474" width="1.109375" bestFit="1" customWidth="1"/>
    <col min="9475" max="9475" width="2.88671875" bestFit="1" customWidth="1"/>
    <col min="9476" max="9477" width="0.5546875" bestFit="1" customWidth="1"/>
    <col min="9478" max="9502" width="2" customWidth="1"/>
    <col min="9503" max="9729" width="1.44140625"/>
    <col min="9730" max="9730" width="1.109375" bestFit="1" customWidth="1"/>
    <col min="9731" max="9731" width="2.88671875" bestFit="1" customWidth="1"/>
    <col min="9732" max="9733" width="0.5546875" bestFit="1" customWidth="1"/>
    <col min="9734" max="9758" width="2" customWidth="1"/>
    <col min="9759" max="9985" width="1.44140625"/>
    <col min="9986" max="9986" width="1.109375" bestFit="1" customWidth="1"/>
    <col min="9987" max="9987" width="2.88671875" bestFit="1" customWidth="1"/>
    <col min="9988" max="9989" width="0.5546875" bestFit="1" customWidth="1"/>
    <col min="9990" max="10014" width="2" customWidth="1"/>
    <col min="10242" max="10242" width="1.109375" bestFit="1" customWidth="1"/>
    <col min="10243" max="10243" width="2.88671875" bestFit="1" customWidth="1"/>
    <col min="10244" max="10245" width="0.5546875" bestFit="1" customWidth="1"/>
    <col min="10246" max="10270" width="2" customWidth="1"/>
    <col min="10271" max="10497" width="1.44140625"/>
    <col min="10498" max="10498" width="1.109375" bestFit="1" customWidth="1"/>
    <col min="10499" max="10499" width="2.88671875" bestFit="1" customWidth="1"/>
    <col min="10500" max="10501" width="0.5546875" bestFit="1" customWidth="1"/>
    <col min="10502" max="10526" width="2" customWidth="1"/>
    <col min="10527" max="10753" width="1.44140625"/>
    <col min="10754" max="10754" width="1.109375" bestFit="1" customWidth="1"/>
    <col min="10755" max="10755" width="2.88671875" bestFit="1" customWidth="1"/>
    <col min="10756" max="10757" width="0.5546875" bestFit="1" customWidth="1"/>
    <col min="10758" max="10782" width="2" customWidth="1"/>
    <col min="10783" max="11009" width="1.44140625"/>
    <col min="11010" max="11010" width="1.109375" bestFit="1" customWidth="1"/>
    <col min="11011" max="11011" width="2.88671875" bestFit="1" customWidth="1"/>
    <col min="11012" max="11013" width="0.5546875" bestFit="1" customWidth="1"/>
    <col min="11014" max="11038" width="2" customWidth="1"/>
    <col min="11266" max="11266" width="1.109375" bestFit="1" customWidth="1"/>
    <col min="11267" max="11267" width="2.88671875" bestFit="1" customWidth="1"/>
    <col min="11268" max="11269" width="0.5546875" bestFit="1" customWidth="1"/>
    <col min="11270" max="11294" width="2" customWidth="1"/>
    <col min="11295" max="11521" width="1.44140625"/>
    <col min="11522" max="11522" width="1.109375" bestFit="1" customWidth="1"/>
    <col min="11523" max="11523" width="2.88671875" bestFit="1" customWidth="1"/>
    <col min="11524" max="11525" width="0.5546875" bestFit="1" customWidth="1"/>
    <col min="11526" max="11550" width="2" customWidth="1"/>
    <col min="11551" max="11777" width="1.44140625"/>
    <col min="11778" max="11778" width="1.109375" bestFit="1" customWidth="1"/>
    <col min="11779" max="11779" width="2.88671875" bestFit="1" customWidth="1"/>
    <col min="11780" max="11781" width="0.5546875" bestFit="1" customWidth="1"/>
    <col min="11782" max="11806" width="2" customWidth="1"/>
    <col min="11807" max="12033" width="1.44140625"/>
    <col min="12034" max="12034" width="1.109375" bestFit="1" customWidth="1"/>
    <col min="12035" max="12035" width="2.88671875" bestFit="1" customWidth="1"/>
    <col min="12036" max="12037" width="0.5546875" bestFit="1" customWidth="1"/>
    <col min="12038" max="12062" width="2" customWidth="1"/>
    <col min="12290" max="12290" width="1.109375" bestFit="1" customWidth="1"/>
    <col min="12291" max="12291" width="2.88671875" bestFit="1" customWidth="1"/>
    <col min="12292" max="12293" width="0.5546875" bestFit="1" customWidth="1"/>
    <col min="12294" max="12318" width="2" customWidth="1"/>
    <col min="12319" max="12545" width="1.44140625"/>
    <col min="12546" max="12546" width="1.109375" bestFit="1" customWidth="1"/>
    <col min="12547" max="12547" width="2.88671875" bestFit="1" customWidth="1"/>
    <col min="12548" max="12549" width="0.5546875" bestFit="1" customWidth="1"/>
    <col min="12550" max="12574" width="2" customWidth="1"/>
    <col min="12575" max="12801" width="1.44140625"/>
    <col min="12802" max="12802" width="1.109375" bestFit="1" customWidth="1"/>
    <col min="12803" max="12803" width="2.88671875" bestFit="1" customWidth="1"/>
    <col min="12804" max="12805" width="0.5546875" bestFit="1" customWidth="1"/>
    <col min="12806" max="12830" width="2" customWidth="1"/>
    <col min="12831" max="13057" width="1.44140625"/>
    <col min="13058" max="13058" width="1.109375" bestFit="1" customWidth="1"/>
    <col min="13059" max="13059" width="2.88671875" bestFit="1" customWidth="1"/>
    <col min="13060" max="13061" width="0.5546875" bestFit="1" customWidth="1"/>
    <col min="13062" max="13086" width="2" customWidth="1"/>
    <col min="13314" max="13314" width="1.109375" bestFit="1" customWidth="1"/>
    <col min="13315" max="13315" width="2.88671875" bestFit="1" customWidth="1"/>
    <col min="13316" max="13317" width="0.5546875" bestFit="1" customWidth="1"/>
    <col min="13318" max="13342" width="2" customWidth="1"/>
    <col min="13343" max="13569" width="1.44140625"/>
    <col min="13570" max="13570" width="1.109375" bestFit="1" customWidth="1"/>
    <col min="13571" max="13571" width="2.88671875" bestFit="1" customWidth="1"/>
    <col min="13572" max="13573" width="0.5546875" bestFit="1" customWidth="1"/>
    <col min="13574" max="13598" width="2" customWidth="1"/>
    <col min="13599" max="13825" width="1.44140625"/>
    <col min="13826" max="13826" width="1.109375" bestFit="1" customWidth="1"/>
    <col min="13827" max="13827" width="2.88671875" bestFit="1" customWidth="1"/>
    <col min="13828" max="13829" width="0.5546875" bestFit="1" customWidth="1"/>
    <col min="13830" max="13854" width="2" customWidth="1"/>
    <col min="13855" max="14081" width="1.44140625"/>
    <col min="14082" max="14082" width="1.109375" bestFit="1" customWidth="1"/>
    <col min="14083" max="14083" width="2.88671875" bestFit="1" customWidth="1"/>
    <col min="14084" max="14085" width="0.5546875" bestFit="1" customWidth="1"/>
    <col min="14086" max="14110" width="2" customWidth="1"/>
    <col min="14338" max="14338" width="1.109375" bestFit="1" customWidth="1"/>
    <col min="14339" max="14339" width="2.88671875" bestFit="1" customWidth="1"/>
    <col min="14340" max="14341" width="0.5546875" bestFit="1" customWidth="1"/>
    <col min="14342" max="14366" width="2" customWidth="1"/>
    <col min="14367" max="14593" width="1.44140625"/>
    <col min="14594" max="14594" width="1.109375" bestFit="1" customWidth="1"/>
    <col min="14595" max="14595" width="2.88671875" bestFit="1" customWidth="1"/>
    <col min="14596" max="14597" width="0.5546875" bestFit="1" customWidth="1"/>
    <col min="14598" max="14622" width="2" customWidth="1"/>
    <col min="14623" max="14849" width="1.44140625"/>
    <col min="14850" max="14850" width="1.109375" bestFit="1" customWidth="1"/>
    <col min="14851" max="14851" width="2.88671875" bestFit="1" customWidth="1"/>
    <col min="14852" max="14853" width="0.5546875" bestFit="1" customWidth="1"/>
    <col min="14854" max="14878" width="2" customWidth="1"/>
    <col min="14879" max="15105" width="1.44140625"/>
    <col min="15106" max="15106" width="1.109375" bestFit="1" customWidth="1"/>
    <col min="15107" max="15107" width="2.88671875" bestFit="1" customWidth="1"/>
    <col min="15108" max="15109" width="0.5546875" bestFit="1" customWidth="1"/>
    <col min="15110" max="15134" width="2" customWidth="1"/>
    <col min="15362" max="15362" width="1.109375" bestFit="1" customWidth="1"/>
    <col min="15363" max="15363" width="2.88671875" bestFit="1" customWidth="1"/>
    <col min="15364" max="15365" width="0.5546875" bestFit="1" customWidth="1"/>
    <col min="15366" max="15390" width="2" customWidth="1"/>
    <col min="15391" max="15617" width="1.44140625"/>
    <col min="15618" max="15618" width="1.109375" bestFit="1" customWidth="1"/>
    <col min="15619" max="15619" width="2.88671875" bestFit="1" customWidth="1"/>
    <col min="15620" max="15621" width="0.5546875" bestFit="1" customWidth="1"/>
    <col min="15622" max="15646" width="2" customWidth="1"/>
    <col min="15647" max="15873" width="1.44140625"/>
    <col min="15874" max="15874" width="1.109375" bestFit="1" customWidth="1"/>
    <col min="15875" max="15875" width="2.88671875" bestFit="1" customWidth="1"/>
    <col min="15876" max="15877" width="0.5546875" bestFit="1" customWidth="1"/>
    <col min="15878" max="15902" width="2" customWidth="1"/>
    <col min="15903" max="16129" width="1.44140625"/>
    <col min="16130" max="16130" width="1.109375" bestFit="1" customWidth="1"/>
    <col min="16131" max="16131" width="2.88671875" bestFit="1" customWidth="1"/>
    <col min="16132" max="16133" width="0.5546875" bestFit="1" customWidth="1"/>
    <col min="16134" max="16158" width="2" customWidth="1"/>
  </cols>
  <sheetData>
    <row r="1" spans="1:32" x14ac:dyDescent="0.3">
      <c r="A1">
        <v>1</v>
      </c>
      <c r="B1">
        <f>A1+1</f>
        <v>2</v>
      </c>
      <c r="C1">
        <f t="shared" ref="C1:V1" si="0">B1+1</f>
        <v>3</v>
      </c>
      <c r="D1">
        <f t="shared" si="0"/>
        <v>4</v>
      </c>
      <c r="E1">
        <f t="shared" si="0"/>
        <v>5</v>
      </c>
      <c r="F1">
        <f t="shared" si="0"/>
        <v>6</v>
      </c>
      <c r="G1">
        <f t="shared" si="0"/>
        <v>7</v>
      </c>
      <c r="H1">
        <f t="shared" si="0"/>
        <v>8</v>
      </c>
      <c r="I1">
        <f t="shared" si="0"/>
        <v>9</v>
      </c>
      <c r="J1">
        <f t="shared" si="0"/>
        <v>10</v>
      </c>
      <c r="K1">
        <f t="shared" si="0"/>
        <v>11</v>
      </c>
      <c r="L1">
        <f t="shared" si="0"/>
        <v>12</v>
      </c>
      <c r="M1">
        <f t="shared" si="0"/>
        <v>13</v>
      </c>
      <c r="N1">
        <f t="shared" si="0"/>
        <v>14</v>
      </c>
      <c r="O1">
        <f t="shared" si="0"/>
        <v>15</v>
      </c>
      <c r="P1">
        <f t="shared" si="0"/>
        <v>16</v>
      </c>
      <c r="Q1">
        <f t="shared" si="0"/>
        <v>17</v>
      </c>
      <c r="R1">
        <f t="shared" si="0"/>
        <v>18</v>
      </c>
      <c r="T1">
        <f>R1+1</f>
        <v>19</v>
      </c>
      <c r="U1">
        <f t="shared" si="0"/>
        <v>20</v>
      </c>
      <c r="V1">
        <f t="shared" si="0"/>
        <v>21</v>
      </c>
      <c r="AE1"/>
    </row>
    <row r="2" spans="1:32" ht="100.8" x14ac:dyDescent="0.3">
      <c r="A2" s="82" t="s">
        <v>2845</v>
      </c>
      <c r="B2" s="77" t="s">
        <v>2846</v>
      </c>
      <c r="C2" s="77" t="s">
        <v>2113</v>
      </c>
      <c r="D2" s="77" t="s">
        <v>2114</v>
      </c>
      <c r="E2" s="80" t="s">
        <v>2847</v>
      </c>
      <c r="F2" s="80" t="s">
        <v>2848</v>
      </c>
      <c r="G2" s="80" t="s">
        <v>2849</v>
      </c>
      <c r="H2" s="80" t="s">
        <v>2850</v>
      </c>
      <c r="I2" s="80" t="s">
        <v>2851</v>
      </c>
      <c r="J2" s="80" t="s">
        <v>2852</v>
      </c>
      <c r="K2" s="80" t="s">
        <v>2853</v>
      </c>
      <c r="L2" s="80" t="s">
        <v>2854</v>
      </c>
      <c r="M2" s="80" t="s">
        <v>2855</v>
      </c>
      <c r="N2" s="80" t="s">
        <v>2856</v>
      </c>
      <c r="O2" s="80" t="s">
        <v>2857</v>
      </c>
      <c r="P2" s="80" t="s">
        <v>2858</v>
      </c>
      <c r="Q2" s="80" t="s">
        <v>2859</v>
      </c>
      <c r="R2" s="80" t="s">
        <v>2860</v>
      </c>
      <c r="S2" s="80"/>
      <c r="T2" s="80" t="s">
        <v>2861</v>
      </c>
      <c r="U2" s="80" t="s">
        <v>2862</v>
      </c>
      <c r="V2" s="96" t="s">
        <v>2863</v>
      </c>
      <c r="W2" s="80"/>
      <c r="X2" s="80"/>
      <c r="Y2" s="80"/>
      <c r="Z2" s="80"/>
      <c r="AA2" s="80"/>
      <c r="AB2" s="80"/>
      <c r="AC2" s="80"/>
      <c r="AD2" s="80"/>
      <c r="AE2" s="43"/>
    </row>
    <row r="3" spans="1:32" x14ac:dyDescent="0.3">
      <c r="A3" s="46" t="s">
        <v>2726</v>
      </c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81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</row>
    <row r="4" spans="1:32" x14ac:dyDescent="0.3">
      <c r="A4" s="46" t="s">
        <v>2726</v>
      </c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81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</row>
    <row r="5" spans="1:32" x14ac:dyDescent="0.3">
      <c r="A5" s="46" t="s">
        <v>5</v>
      </c>
      <c r="B5" s="77" t="s">
        <v>2178</v>
      </c>
      <c r="C5" s="77">
        <v>1</v>
      </c>
      <c r="D5" s="77">
        <v>1</v>
      </c>
      <c r="E5" s="81">
        <v>82479470</v>
      </c>
      <c r="F5" s="81">
        <v>14953214</v>
      </c>
      <c r="G5" s="81">
        <v>11994950</v>
      </c>
      <c r="H5" s="81">
        <v>0</v>
      </c>
      <c r="I5" s="81">
        <v>0</v>
      </c>
      <c r="J5" s="81">
        <v>1525440</v>
      </c>
      <c r="K5" s="81">
        <v>4148896</v>
      </c>
      <c r="L5" s="81">
        <v>0</v>
      </c>
      <c r="M5" s="81">
        <v>5306481</v>
      </c>
      <c r="N5" s="81">
        <v>-4524232</v>
      </c>
      <c r="O5" s="81">
        <v>7072447</v>
      </c>
      <c r="P5" s="81">
        <v>122956666</v>
      </c>
      <c r="Q5" s="81">
        <v>4524232</v>
      </c>
      <c r="R5" s="81">
        <v>127480898</v>
      </c>
      <c r="S5" s="81"/>
      <c r="T5" s="81">
        <v>0</v>
      </c>
      <c r="U5" s="81">
        <v>4449735</v>
      </c>
      <c r="V5" s="81">
        <f>P5-O5-G5-H5</f>
        <v>103889269</v>
      </c>
      <c r="W5" s="81"/>
      <c r="X5" s="81"/>
      <c r="Y5" s="81"/>
      <c r="Z5" s="81"/>
      <c r="AA5" s="81"/>
      <c r="AB5" s="81"/>
      <c r="AC5" s="81"/>
      <c r="AD5" s="81"/>
      <c r="AE5" s="44"/>
      <c r="AF5" s="44"/>
    </row>
    <row r="6" spans="1:32" x14ac:dyDescent="0.3">
      <c r="A6" s="46" t="s">
        <v>7</v>
      </c>
      <c r="B6" s="77" t="s">
        <v>2179</v>
      </c>
      <c r="C6" s="77">
        <v>1</v>
      </c>
      <c r="D6" s="77">
        <v>0</v>
      </c>
      <c r="E6" s="81">
        <v>6472338</v>
      </c>
      <c r="F6" s="81">
        <v>2138752</v>
      </c>
      <c r="G6" s="81">
        <v>907457</v>
      </c>
      <c r="H6" s="81">
        <v>0</v>
      </c>
      <c r="I6" s="81">
        <v>0</v>
      </c>
      <c r="J6" s="81">
        <v>65009</v>
      </c>
      <c r="K6" s="81">
        <v>212550</v>
      </c>
      <c r="L6" s="81">
        <v>0</v>
      </c>
      <c r="M6" s="81">
        <v>67761</v>
      </c>
      <c r="N6" s="81">
        <v>-97862</v>
      </c>
      <c r="O6" s="81">
        <v>1167380</v>
      </c>
      <c r="P6" s="81">
        <v>10933385</v>
      </c>
      <c r="Q6" s="81">
        <v>97862</v>
      </c>
      <c r="R6" s="81">
        <v>11031247</v>
      </c>
      <c r="S6" s="81"/>
      <c r="T6" s="81">
        <v>0</v>
      </c>
      <c r="U6" s="81">
        <v>0</v>
      </c>
      <c r="V6" s="81">
        <f t="shared" ref="V6:V69" si="1">P6-O6-G6-H6</f>
        <v>8858548</v>
      </c>
      <c r="W6" s="81"/>
      <c r="X6" s="81"/>
      <c r="Y6" s="81"/>
      <c r="Z6" s="81"/>
      <c r="AA6" s="81"/>
      <c r="AB6" s="81"/>
      <c r="AC6" s="81"/>
      <c r="AD6" s="81"/>
      <c r="AE6" s="44"/>
      <c r="AF6" s="44"/>
    </row>
    <row r="7" spans="1:32" x14ac:dyDescent="0.3">
      <c r="A7" s="46" t="s">
        <v>9</v>
      </c>
      <c r="B7" s="77" t="s">
        <v>2180</v>
      </c>
      <c r="C7" s="77">
        <v>1</v>
      </c>
      <c r="D7" s="77">
        <v>0</v>
      </c>
      <c r="E7" s="81">
        <v>12836257</v>
      </c>
      <c r="F7" s="81">
        <v>7733240</v>
      </c>
      <c r="G7" s="81">
        <v>5556523</v>
      </c>
      <c r="H7" s="81">
        <v>0</v>
      </c>
      <c r="I7" s="81">
        <v>0</v>
      </c>
      <c r="J7" s="81">
        <v>316929</v>
      </c>
      <c r="K7" s="81">
        <v>716957</v>
      </c>
      <c r="L7" s="81">
        <v>0</v>
      </c>
      <c r="M7" s="81">
        <v>0</v>
      </c>
      <c r="N7" s="81">
        <v>-151327</v>
      </c>
      <c r="O7" s="81">
        <v>3949386</v>
      </c>
      <c r="P7" s="81">
        <v>30957965</v>
      </c>
      <c r="Q7" s="81">
        <v>151327</v>
      </c>
      <c r="R7" s="81">
        <v>31109292</v>
      </c>
      <c r="S7" s="81"/>
      <c r="T7" s="81">
        <v>0</v>
      </c>
      <c r="U7" s="81">
        <v>0</v>
      </c>
      <c r="V7" s="81">
        <f t="shared" si="1"/>
        <v>21452056</v>
      </c>
      <c r="W7" s="81"/>
      <c r="X7" s="81"/>
      <c r="Y7" s="81"/>
      <c r="Z7" s="81"/>
      <c r="AA7" s="81"/>
      <c r="AB7" s="81"/>
      <c r="AC7" s="81"/>
      <c r="AD7" s="81"/>
      <c r="AE7" s="44"/>
      <c r="AF7" s="44"/>
    </row>
    <row r="8" spans="1:32" x14ac:dyDescent="0.3">
      <c r="A8" s="46" t="s">
        <v>21</v>
      </c>
      <c r="B8" s="77" t="s">
        <v>1425</v>
      </c>
      <c r="C8" s="77">
        <v>1</v>
      </c>
      <c r="D8" s="77">
        <v>0</v>
      </c>
      <c r="E8" s="81">
        <v>11596744</v>
      </c>
      <c r="F8" s="81">
        <v>3752272</v>
      </c>
      <c r="G8" s="81">
        <v>1578456</v>
      </c>
      <c r="H8" s="81">
        <v>0</v>
      </c>
      <c r="I8" s="81">
        <v>0</v>
      </c>
      <c r="J8" s="81">
        <v>209971</v>
      </c>
      <c r="K8" s="81">
        <v>591023</v>
      </c>
      <c r="L8" s="81">
        <v>0</v>
      </c>
      <c r="M8" s="81">
        <v>173163</v>
      </c>
      <c r="N8" s="81">
        <v>-263520</v>
      </c>
      <c r="O8" s="81">
        <v>2103501</v>
      </c>
      <c r="P8" s="81">
        <v>19741610</v>
      </c>
      <c r="Q8" s="81">
        <v>263520</v>
      </c>
      <c r="R8" s="81">
        <v>20005130</v>
      </c>
      <c r="S8" s="81"/>
      <c r="T8" s="81">
        <v>0</v>
      </c>
      <c r="U8" s="81">
        <v>0</v>
      </c>
      <c r="V8" s="81">
        <f t="shared" si="1"/>
        <v>16059653</v>
      </c>
      <c r="W8" s="81"/>
      <c r="X8" s="81"/>
      <c r="Y8" s="81"/>
      <c r="Z8" s="81"/>
      <c r="AA8" s="81"/>
      <c r="AB8" s="81"/>
      <c r="AC8" s="81"/>
      <c r="AD8" s="81"/>
      <c r="AE8" s="44"/>
      <c r="AF8" s="44"/>
    </row>
    <row r="9" spans="1:32" x14ac:dyDescent="0.3">
      <c r="A9" s="46" t="s">
        <v>11</v>
      </c>
      <c r="B9" s="77" t="s">
        <v>2181</v>
      </c>
      <c r="C9" s="77">
        <v>1</v>
      </c>
      <c r="D9" s="77">
        <v>0</v>
      </c>
      <c r="E9" s="81">
        <v>16669596</v>
      </c>
      <c r="F9" s="81">
        <v>2745329</v>
      </c>
      <c r="G9" s="81">
        <v>3216130</v>
      </c>
      <c r="H9" s="81">
        <v>0</v>
      </c>
      <c r="I9" s="81">
        <v>0</v>
      </c>
      <c r="J9" s="81">
        <v>303296</v>
      </c>
      <c r="K9" s="81">
        <v>284174</v>
      </c>
      <c r="L9" s="81">
        <v>0</v>
      </c>
      <c r="M9" s="81">
        <v>929437</v>
      </c>
      <c r="N9" s="81">
        <v>-601128</v>
      </c>
      <c r="O9" s="81">
        <v>1553847</v>
      </c>
      <c r="P9" s="81">
        <v>25100681</v>
      </c>
      <c r="Q9" s="81">
        <v>601128</v>
      </c>
      <c r="R9" s="81">
        <v>25701809</v>
      </c>
      <c r="S9" s="81"/>
      <c r="T9" s="81">
        <v>0</v>
      </c>
      <c r="U9" s="81">
        <v>110625</v>
      </c>
      <c r="V9" s="81">
        <f t="shared" si="1"/>
        <v>20330704</v>
      </c>
      <c r="W9" s="81"/>
      <c r="X9" s="81"/>
      <c r="Y9" s="81"/>
      <c r="Z9" s="81"/>
      <c r="AA9" s="81"/>
      <c r="AB9" s="81"/>
      <c r="AC9" s="81"/>
      <c r="AD9" s="81"/>
      <c r="AE9" s="44"/>
      <c r="AF9" s="44"/>
    </row>
    <row r="10" spans="1:32" x14ac:dyDescent="0.3">
      <c r="A10" s="46" t="s">
        <v>23</v>
      </c>
      <c r="B10" s="77" t="s">
        <v>2182</v>
      </c>
      <c r="C10" s="77">
        <v>1</v>
      </c>
      <c r="D10" s="77">
        <v>0</v>
      </c>
      <c r="E10" s="81">
        <v>16365390</v>
      </c>
      <c r="F10" s="81">
        <v>4368833</v>
      </c>
      <c r="G10" s="81">
        <v>2952888</v>
      </c>
      <c r="H10" s="81">
        <v>0</v>
      </c>
      <c r="I10" s="81">
        <v>0</v>
      </c>
      <c r="J10" s="81">
        <v>322619</v>
      </c>
      <c r="K10" s="81">
        <v>312212</v>
      </c>
      <c r="L10" s="81">
        <v>0</v>
      </c>
      <c r="M10" s="81">
        <v>386878</v>
      </c>
      <c r="N10" s="81">
        <v>-559931</v>
      </c>
      <c r="O10" s="81">
        <v>6111094</v>
      </c>
      <c r="P10" s="81">
        <v>30259983</v>
      </c>
      <c r="Q10" s="81">
        <v>559931</v>
      </c>
      <c r="R10" s="81">
        <v>30819914</v>
      </c>
      <c r="S10" s="81"/>
      <c r="T10" s="81">
        <v>0</v>
      </c>
      <c r="U10" s="81">
        <v>0</v>
      </c>
      <c r="V10" s="81">
        <f t="shared" si="1"/>
        <v>21196001</v>
      </c>
      <c r="W10" s="81"/>
      <c r="X10" s="81"/>
      <c r="Y10" s="81"/>
      <c r="Z10" s="81"/>
      <c r="AA10" s="81"/>
      <c r="AB10" s="81"/>
      <c r="AC10" s="81"/>
      <c r="AD10" s="81"/>
      <c r="AE10" s="44"/>
      <c r="AF10" s="44"/>
    </row>
    <row r="11" spans="1:32" x14ac:dyDescent="0.3">
      <c r="A11" s="46" t="s">
        <v>17</v>
      </c>
      <c r="B11" s="77" t="s">
        <v>2183</v>
      </c>
      <c r="C11" s="77">
        <v>1</v>
      </c>
      <c r="D11" s="77">
        <v>0</v>
      </c>
      <c r="E11" s="81">
        <v>464711</v>
      </c>
      <c r="F11" s="81">
        <v>595465</v>
      </c>
      <c r="G11" s="81">
        <v>10949</v>
      </c>
      <c r="H11" s="81">
        <v>0</v>
      </c>
      <c r="I11" s="81">
        <v>0</v>
      </c>
      <c r="J11" s="81">
        <v>39209</v>
      </c>
      <c r="K11" s="81">
        <v>65503</v>
      </c>
      <c r="L11" s="81">
        <v>0</v>
      </c>
      <c r="M11" s="81">
        <v>0</v>
      </c>
      <c r="N11" s="81">
        <v>-85013</v>
      </c>
      <c r="O11" s="81">
        <v>233747</v>
      </c>
      <c r="P11" s="81">
        <v>1324571</v>
      </c>
      <c r="Q11" s="81">
        <v>85013</v>
      </c>
      <c r="R11" s="81">
        <v>1409584</v>
      </c>
      <c r="S11" s="81"/>
      <c r="T11" s="81">
        <v>0</v>
      </c>
      <c r="U11" s="81">
        <v>0</v>
      </c>
      <c r="V11" s="81">
        <f t="shared" si="1"/>
        <v>1079875</v>
      </c>
      <c r="W11" s="81"/>
      <c r="X11" s="81"/>
      <c r="Y11" s="81"/>
      <c r="Z11" s="81"/>
      <c r="AA11" s="81"/>
      <c r="AB11" s="81"/>
      <c r="AC11" s="81"/>
      <c r="AD11" s="81"/>
      <c r="AE11" s="44"/>
      <c r="AF11" s="44"/>
    </row>
    <row r="12" spans="1:32" x14ac:dyDescent="0.3">
      <c r="A12" s="46" t="s">
        <v>19</v>
      </c>
      <c r="B12" s="77" t="s">
        <v>2184</v>
      </c>
      <c r="C12" s="77">
        <v>1</v>
      </c>
      <c r="D12" s="77">
        <v>1</v>
      </c>
      <c r="E12" s="81">
        <v>12125223</v>
      </c>
      <c r="F12" s="81">
        <v>5265064</v>
      </c>
      <c r="G12" s="81">
        <v>2440490</v>
      </c>
      <c r="H12" s="81">
        <v>323775</v>
      </c>
      <c r="I12" s="81">
        <v>571318</v>
      </c>
      <c r="J12" s="81">
        <v>485013</v>
      </c>
      <c r="K12" s="81">
        <v>258943</v>
      </c>
      <c r="L12" s="81">
        <v>0</v>
      </c>
      <c r="M12" s="81">
        <v>0</v>
      </c>
      <c r="N12" s="81">
        <v>-541594</v>
      </c>
      <c r="O12" s="81">
        <v>4276173</v>
      </c>
      <c r="P12" s="81">
        <v>25204405</v>
      </c>
      <c r="Q12" s="81">
        <v>541594</v>
      </c>
      <c r="R12" s="81">
        <v>25745999</v>
      </c>
      <c r="S12" s="81"/>
      <c r="T12" s="81">
        <v>0</v>
      </c>
      <c r="U12" s="81">
        <v>0</v>
      </c>
      <c r="V12" s="81">
        <f t="shared" si="1"/>
        <v>18163967</v>
      </c>
      <c r="W12" s="81"/>
      <c r="X12" s="81"/>
      <c r="Y12" s="81"/>
      <c r="Z12" s="81"/>
      <c r="AA12" s="81"/>
      <c r="AB12" s="81"/>
      <c r="AC12" s="81"/>
      <c r="AD12" s="81"/>
      <c r="AE12" s="44"/>
      <c r="AF12" s="44"/>
    </row>
    <row r="13" spans="1:32" x14ac:dyDescent="0.3">
      <c r="A13" s="46" t="s">
        <v>13</v>
      </c>
      <c r="B13" s="77" t="s">
        <v>2185</v>
      </c>
      <c r="C13" s="77">
        <v>1</v>
      </c>
      <c r="D13" s="77">
        <v>0</v>
      </c>
      <c r="E13" s="81">
        <v>2361337</v>
      </c>
      <c r="F13" s="81">
        <v>397552</v>
      </c>
      <c r="G13" s="81">
        <v>625663</v>
      </c>
      <c r="H13" s="81">
        <v>0</v>
      </c>
      <c r="I13" s="81">
        <v>0</v>
      </c>
      <c r="J13" s="81">
        <v>5421</v>
      </c>
      <c r="K13" s="81">
        <v>38925</v>
      </c>
      <c r="L13" s="81">
        <v>0</v>
      </c>
      <c r="M13" s="81">
        <v>127520</v>
      </c>
      <c r="N13" s="81">
        <v>-69368</v>
      </c>
      <c r="O13" s="81">
        <v>224100</v>
      </c>
      <c r="P13" s="81">
        <v>3711150</v>
      </c>
      <c r="Q13" s="81">
        <v>69368</v>
      </c>
      <c r="R13" s="81">
        <v>3780518</v>
      </c>
      <c r="S13" s="81"/>
      <c r="T13" s="81">
        <v>105080</v>
      </c>
      <c r="U13" s="81">
        <v>100000</v>
      </c>
      <c r="V13" s="81">
        <f t="shared" si="1"/>
        <v>2861387</v>
      </c>
      <c r="W13" s="81"/>
      <c r="X13" s="81"/>
      <c r="Y13" s="81"/>
      <c r="Z13" s="81"/>
      <c r="AA13" s="81"/>
      <c r="AB13" s="81"/>
      <c r="AC13" s="81"/>
      <c r="AD13" s="81"/>
      <c r="AE13" s="44"/>
      <c r="AF13" s="44"/>
    </row>
    <row r="14" spans="1:32" x14ac:dyDescent="0.3">
      <c r="A14" s="46" t="s">
        <v>15</v>
      </c>
      <c r="B14" s="77" t="s">
        <v>2186</v>
      </c>
      <c r="C14" s="77">
        <v>1</v>
      </c>
      <c r="D14" s="77">
        <v>0</v>
      </c>
      <c r="E14" s="81">
        <v>15092990</v>
      </c>
      <c r="F14" s="81">
        <v>5534563</v>
      </c>
      <c r="G14" s="81">
        <v>2946073</v>
      </c>
      <c r="H14" s="81">
        <v>0</v>
      </c>
      <c r="I14" s="81">
        <v>0</v>
      </c>
      <c r="J14" s="81">
        <v>617722</v>
      </c>
      <c r="K14" s="81">
        <v>654276</v>
      </c>
      <c r="L14" s="81">
        <v>0</v>
      </c>
      <c r="M14" s="81">
        <v>0</v>
      </c>
      <c r="N14" s="81">
        <v>-196004</v>
      </c>
      <c r="O14" s="81">
        <v>4317859</v>
      </c>
      <c r="P14" s="81">
        <v>28967479</v>
      </c>
      <c r="Q14" s="81">
        <v>196004</v>
      </c>
      <c r="R14" s="81">
        <v>29163483</v>
      </c>
      <c r="S14" s="81"/>
      <c r="T14" s="81">
        <v>0</v>
      </c>
      <c r="U14" s="81">
        <v>0</v>
      </c>
      <c r="V14" s="81">
        <f t="shared" si="1"/>
        <v>21703547</v>
      </c>
      <c r="W14" s="81"/>
      <c r="X14" s="81"/>
      <c r="Y14" s="81"/>
      <c r="Z14" s="81"/>
      <c r="AA14" s="81"/>
      <c r="AB14" s="81"/>
      <c r="AC14" s="81"/>
      <c r="AD14" s="81"/>
      <c r="AE14" s="44"/>
      <c r="AF14" s="44"/>
    </row>
    <row r="15" spans="1:32" x14ac:dyDescent="0.3">
      <c r="A15" s="46" t="s">
        <v>25</v>
      </c>
      <c r="B15" s="77" t="s">
        <v>2187</v>
      </c>
      <c r="C15" s="77">
        <v>1</v>
      </c>
      <c r="D15" s="77">
        <v>0</v>
      </c>
      <c r="E15" s="81">
        <v>3595288</v>
      </c>
      <c r="F15" s="81">
        <v>1354469</v>
      </c>
      <c r="G15" s="81">
        <v>1300532</v>
      </c>
      <c r="H15" s="81">
        <v>0</v>
      </c>
      <c r="I15" s="81">
        <v>0</v>
      </c>
      <c r="J15" s="81">
        <v>120735</v>
      </c>
      <c r="K15" s="81">
        <v>34539</v>
      </c>
      <c r="L15" s="81">
        <v>0</v>
      </c>
      <c r="M15" s="81">
        <v>0</v>
      </c>
      <c r="N15" s="81">
        <v>-37181</v>
      </c>
      <c r="O15" s="81">
        <v>1175558</v>
      </c>
      <c r="P15" s="81">
        <v>7543940</v>
      </c>
      <c r="Q15" s="81">
        <v>37181</v>
      </c>
      <c r="R15" s="81">
        <v>7581121</v>
      </c>
      <c r="S15" s="81"/>
      <c r="T15" s="81">
        <v>0</v>
      </c>
      <c r="U15" s="81">
        <v>0</v>
      </c>
      <c r="V15" s="81">
        <f t="shared" si="1"/>
        <v>5067850</v>
      </c>
      <c r="W15" s="81"/>
      <c r="X15" s="81"/>
      <c r="Y15" s="81"/>
      <c r="Z15" s="81"/>
      <c r="AA15" s="81"/>
      <c r="AB15" s="81"/>
      <c r="AC15" s="81"/>
      <c r="AD15" s="81"/>
      <c r="AE15" s="44"/>
      <c r="AF15" s="44"/>
    </row>
    <row r="16" spans="1:32" x14ac:dyDescent="0.3">
      <c r="A16" s="46" t="s">
        <v>27</v>
      </c>
      <c r="B16" s="77" t="s">
        <v>2188</v>
      </c>
      <c r="C16" s="77">
        <v>1</v>
      </c>
      <c r="D16" s="77">
        <v>0</v>
      </c>
      <c r="E16" s="81">
        <v>13014199</v>
      </c>
      <c r="F16" s="81">
        <v>2134084</v>
      </c>
      <c r="G16" s="81">
        <v>3915227</v>
      </c>
      <c r="H16" s="81">
        <v>0</v>
      </c>
      <c r="I16" s="81">
        <v>0</v>
      </c>
      <c r="J16" s="81">
        <v>843894</v>
      </c>
      <c r="K16" s="81">
        <v>513325</v>
      </c>
      <c r="L16" s="81">
        <v>0</v>
      </c>
      <c r="M16" s="81">
        <v>518627</v>
      </c>
      <c r="N16" s="81">
        <v>-428652</v>
      </c>
      <c r="O16" s="81">
        <v>690154</v>
      </c>
      <c r="P16" s="81">
        <v>21200858</v>
      </c>
      <c r="Q16" s="81">
        <v>428652</v>
      </c>
      <c r="R16" s="81">
        <v>21629510</v>
      </c>
      <c r="S16" s="81"/>
      <c r="T16" s="81">
        <v>0</v>
      </c>
      <c r="U16" s="81">
        <v>100000</v>
      </c>
      <c r="V16" s="81">
        <f t="shared" si="1"/>
        <v>16595477</v>
      </c>
      <c r="W16" s="81"/>
      <c r="X16" s="81"/>
      <c r="Y16" s="81"/>
      <c r="Z16" s="81"/>
      <c r="AA16" s="81"/>
      <c r="AB16" s="81"/>
      <c r="AC16" s="81"/>
      <c r="AD16" s="81"/>
      <c r="AE16" s="44"/>
      <c r="AF16" s="44"/>
    </row>
    <row r="17" spans="1:32" x14ac:dyDescent="0.3">
      <c r="A17" s="46" t="s">
        <v>30</v>
      </c>
      <c r="B17" s="77" t="s">
        <v>2189</v>
      </c>
      <c r="C17" s="77">
        <v>1</v>
      </c>
      <c r="D17" s="77">
        <v>0</v>
      </c>
      <c r="E17" s="81">
        <v>5184335</v>
      </c>
      <c r="F17" s="81">
        <v>1732438</v>
      </c>
      <c r="G17" s="81">
        <v>1350912</v>
      </c>
      <c r="H17" s="81">
        <v>0</v>
      </c>
      <c r="I17" s="81">
        <v>0</v>
      </c>
      <c r="J17" s="81">
        <v>41355</v>
      </c>
      <c r="K17" s="81">
        <v>0</v>
      </c>
      <c r="L17" s="81">
        <v>0</v>
      </c>
      <c r="M17" s="81">
        <v>66336</v>
      </c>
      <c r="N17" s="81">
        <v>-211922</v>
      </c>
      <c r="O17" s="81">
        <v>802622</v>
      </c>
      <c r="P17" s="81">
        <v>8966076</v>
      </c>
      <c r="Q17" s="81">
        <v>211922</v>
      </c>
      <c r="R17" s="81">
        <v>9177998</v>
      </c>
      <c r="S17" s="81"/>
      <c r="T17" s="81">
        <v>0</v>
      </c>
      <c r="U17" s="81">
        <v>0</v>
      </c>
      <c r="V17" s="81">
        <f t="shared" si="1"/>
        <v>6812542</v>
      </c>
      <c r="W17" s="81"/>
      <c r="X17" s="81"/>
      <c r="Y17" s="81"/>
      <c r="Z17" s="81"/>
      <c r="AA17" s="81"/>
      <c r="AB17" s="81"/>
      <c r="AC17" s="81"/>
      <c r="AD17" s="81"/>
      <c r="AE17" s="44"/>
      <c r="AF17" s="44"/>
    </row>
    <row r="18" spans="1:32" x14ac:dyDescent="0.3">
      <c r="A18" s="46" t="s">
        <v>32</v>
      </c>
      <c r="B18" s="77" t="s">
        <v>2190</v>
      </c>
      <c r="C18" s="77">
        <v>1</v>
      </c>
      <c r="D18" s="77">
        <v>0</v>
      </c>
      <c r="E18" s="81">
        <v>4132849</v>
      </c>
      <c r="F18" s="81">
        <v>1085449</v>
      </c>
      <c r="G18" s="81">
        <v>944434</v>
      </c>
      <c r="H18" s="81">
        <v>0</v>
      </c>
      <c r="I18" s="81">
        <v>0</v>
      </c>
      <c r="J18" s="81">
        <v>11864</v>
      </c>
      <c r="K18" s="81">
        <v>0</v>
      </c>
      <c r="L18" s="81">
        <v>0</v>
      </c>
      <c r="M18" s="81">
        <v>53565</v>
      </c>
      <c r="N18" s="81">
        <v>-102491</v>
      </c>
      <c r="O18" s="81">
        <v>433184</v>
      </c>
      <c r="P18" s="81">
        <v>6558854</v>
      </c>
      <c r="Q18" s="81">
        <v>102491</v>
      </c>
      <c r="R18" s="81">
        <v>6661345</v>
      </c>
      <c r="S18" s="81"/>
      <c r="T18" s="81">
        <v>0</v>
      </c>
      <c r="U18" s="81">
        <v>100000</v>
      </c>
      <c r="V18" s="81">
        <f t="shared" si="1"/>
        <v>5181236</v>
      </c>
      <c r="W18" s="81"/>
      <c r="X18" s="81"/>
      <c r="Y18" s="81"/>
      <c r="Z18" s="81"/>
      <c r="AA18" s="81"/>
      <c r="AB18" s="81"/>
      <c r="AC18" s="81"/>
      <c r="AD18" s="81"/>
      <c r="AE18" s="44"/>
      <c r="AF18" s="44"/>
    </row>
    <row r="19" spans="1:32" x14ac:dyDescent="0.3">
      <c r="A19" s="46" t="s">
        <v>46</v>
      </c>
      <c r="B19" s="77" t="s">
        <v>1436</v>
      </c>
      <c r="C19" s="77">
        <v>1</v>
      </c>
      <c r="D19" s="77">
        <v>0</v>
      </c>
      <c r="E19" s="81">
        <v>7895317</v>
      </c>
      <c r="F19" s="81">
        <v>1527676</v>
      </c>
      <c r="G19" s="81">
        <v>3263096</v>
      </c>
      <c r="H19" s="81">
        <v>0</v>
      </c>
      <c r="I19" s="81">
        <v>0</v>
      </c>
      <c r="J19" s="81">
        <v>18851</v>
      </c>
      <c r="K19" s="81">
        <v>35755</v>
      </c>
      <c r="L19" s="81">
        <v>0</v>
      </c>
      <c r="M19" s="81">
        <v>324204</v>
      </c>
      <c r="N19" s="81">
        <v>-216942</v>
      </c>
      <c r="O19" s="81">
        <v>505669</v>
      </c>
      <c r="P19" s="81">
        <v>13353626</v>
      </c>
      <c r="Q19" s="81">
        <v>216942</v>
      </c>
      <c r="R19" s="81">
        <v>13570568</v>
      </c>
      <c r="S19" s="81"/>
      <c r="T19" s="81">
        <v>0</v>
      </c>
      <c r="U19" s="81">
        <v>100000</v>
      </c>
      <c r="V19" s="81">
        <f t="shared" si="1"/>
        <v>9584861</v>
      </c>
      <c r="W19" s="81"/>
      <c r="X19" s="81"/>
      <c r="Y19" s="81"/>
      <c r="Z19" s="81"/>
      <c r="AA19" s="81"/>
      <c r="AB19" s="81"/>
      <c r="AC19" s="81"/>
      <c r="AD19" s="81"/>
      <c r="AE19" s="44"/>
      <c r="AF19" s="44"/>
    </row>
    <row r="20" spans="1:32" x14ac:dyDescent="0.3">
      <c r="A20" s="46" t="s">
        <v>34</v>
      </c>
      <c r="B20" s="77" t="s">
        <v>2191</v>
      </c>
      <c r="C20" s="77">
        <v>1</v>
      </c>
      <c r="D20" s="77">
        <v>0</v>
      </c>
      <c r="E20" s="81">
        <v>4750491</v>
      </c>
      <c r="F20" s="81">
        <v>1386339</v>
      </c>
      <c r="G20" s="81">
        <v>1274871</v>
      </c>
      <c r="H20" s="81">
        <v>0</v>
      </c>
      <c r="I20" s="81">
        <v>0</v>
      </c>
      <c r="J20" s="81">
        <v>0</v>
      </c>
      <c r="K20" s="81">
        <v>0</v>
      </c>
      <c r="L20" s="81">
        <v>0</v>
      </c>
      <c r="M20" s="81">
        <v>105638</v>
      </c>
      <c r="N20" s="81">
        <v>-193033</v>
      </c>
      <c r="O20" s="81">
        <v>330548</v>
      </c>
      <c r="P20" s="81">
        <v>7654854</v>
      </c>
      <c r="Q20" s="81">
        <v>193033</v>
      </c>
      <c r="R20" s="81">
        <v>7847887</v>
      </c>
      <c r="S20" s="81"/>
      <c r="T20" s="81">
        <v>0</v>
      </c>
      <c r="U20" s="81">
        <v>100000</v>
      </c>
      <c r="V20" s="81">
        <f t="shared" si="1"/>
        <v>6049435</v>
      </c>
      <c r="W20" s="81"/>
      <c r="X20" s="81"/>
      <c r="Y20" s="81"/>
      <c r="Z20" s="81"/>
      <c r="AA20" s="81"/>
      <c r="AB20" s="81"/>
      <c r="AC20" s="81"/>
      <c r="AD20" s="81"/>
      <c r="AE20" s="44"/>
      <c r="AF20" s="44"/>
    </row>
    <row r="21" spans="1:32" x14ac:dyDescent="0.3">
      <c r="A21" s="46" t="s">
        <v>38</v>
      </c>
      <c r="B21" s="77" t="s">
        <v>2192</v>
      </c>
      <c r="C21" s="77">
        <v>1</v>
      </c>
      <c r="D21" s="77">
        <v>0</v>
      </c>
      <c r="E21" s="81">
        <v>3196746</v>
      </c>
      <c r="F21" s="81">
        <v>879575</v>
      </c>
      <c r="G21" s="81">
        <v>483261</v>
      </c>
      <c r="H21" s="81">
        <v>0</v>
      </c>
      <c r="I21" s="81">
        <v>0</v>
      </c>
      <c r="J21" s="81">
        <v>0</v>
      </c>
      <c r="K21" s="81">
        <v>38083</v>
      </c>
      <c r="L21" s="81">
        <v>0</v>
      </c>
      <c r="M21" s="81">
        <v>82278</v>
      </c>
      <c r="N21" s="81">
        <v>-67216</v>
      </c>
      <c r="O21" s="81">
        <v>325066</v>
      </c>
      <c r="P21" s="81">
        <v>4937793</v>
      </c>
      <c r="Q21" s="81">
        <v>67216</v>
      </c>
      <c r="R21" s="81">
        <v>5005009</v>
      </c>
      <c r="S21" s="81"/>
      <c r="T21" s="81">
        <v>0</v>
      </c>
      <c r="U21" s="81">
        <v>100000</v>
      </c>
      <c r="V21" s="81">
        <f t="shared" si="1"/>
        <v>4129466</v>
      </c>
      <c r="W21" s="81"/>
      <c r="X21" s="81"/>
      <c r="Y21" s="81"/>
      <c r="Z21" s="81"/>
      <c r="AA21" s="81"/>
      <c r="AB21" s="81"/>
      <c r="AC21" s="81"/>
      <c r="AD21" s="81"/>
      <c r="AE21" s="44"/>
      <c r="AF21" s="44"/>
    </row>
    <row r="22" spans="1:32" x14ac:dyDescent="0.3">
      <c r="A22" s="46" t="s">
        <v>44</v>
      </c>
      <c r="B22" s="77" t="s">
        <v>2193</v>
      </c>
      <c r="C22" s="77">
        <v>1</v>
      </c>
      <c r="D22" s="77">
        <v>0</v>
      </c>
      <c r="E22" s="81">
        <v>5038008</v>
      </c>
      <c r="F22" s="81">
        <v>1559891</v>
      </c>
      <c r="G22" s="81">
        <v>1444830</v>
      </c>
      <c r="H22" s="81">
        <v>0</v>
      </c>
      <c r="I22" s="81">
        <v>0</v>
      </c>
      <c r="J22" s="81">
        <v>199420</v>
      </c>
      <c r="K22" s="81">
        <v>0</v>
      </c>
      <c r="L22" s="81">
        <v>0</v>
      </c>
      <c r="M22" s="81">
        <v>67179</v>
      </c>
      <c r="N22" s="81">
        <v>-170000</v>
      </c>
      <c r="O22" s="81">
        <v>362619</v>
      </c>
      <c r="P22" s="81">
        <v>8501947</v>
      </c>
      <c r="Q22" s="81">
        <v>170000</v>
      </c>
      <c r="R22" s="81">
        <v>8671947</v>
      </c>
      <c r="S22" s="81"/>
      <c r="T22" s="81">
        <v>0</v>
      </c>
      <c r="U22" s="81">
        <v>100000</v>
      </c>
      <c r="V22" s="81">
        <f t="shared" si="1"/>
        <v>6694498</v>
      </c>
      <c r="W22" s="81"/>
      <c r="X22" s="81"/>
      <c r="Y22" s="81"/>
      <c r="Z22" s="81"/>
      <c r="AA22" s="81"/>
      <c r="AB22" s="81"/>
      <c r="AC22" s="81"/>
      <c r="AD22" s="81"/>
      <c r="AE22" s="44"/>
      <c r="AF22" s="44"/>
    </row>
    <row r="23" spans="1:32" x14ac:dyDescent="0.3">
      <c r="A23" s="46" t="s">
        <v>42</v>
      </c>
      <c r="B23" s="77" t="s">
        <v>2194</v>
      </c>
      <c r="C23" s="77">
        <v>1</v>
      </c>
      <c r="D23" s="77">
        <v>0</v>
      </c>
      <c r="E23" s="81">
        <v>8042181</v>
      </c>
      <c r="F23" s="81">
        <v>2191360</v>
      </c>
      <c r="G23" s="81">
        <v>2225310</v>
      </c>
      <c r="H23" s="81">
        <v>0</v>
      </c>
      <c r="I23" s="81">
        <v>0</v>
      </c>
      <c r="J23" s="81">
        <v>0</v>
      </c>
      <c r="K23" s="81">
        <v>0</v>
      </c>
      <c r="L23" s="81">
        <v>0</v>
      </c>
      <c r="M23" s="81">
        <v>313336</v>
      </c>
      <c r="N23" s="81">
        <v>-339472</v>
      </c>
      <c r="O23" s="81">
        <v>415487</v>
      </c>
      <c r="P23" s="81">
        <v>12848202</v>
      </c>
      <c r="Q23" s="81">
        <v>339472</v>
      </c>
      <c r="R23" s="81">
        <v>13187674</v>
      </c>
      <c r="S23" s="81"/>
      <c r="T23" s="81">
        <v>0</v>
      </c>
      <c r="U23" s="81">
        <v>100000</v>
      </c>
      <c r="V23" s="81">
        <f t="shared" si="1"/>
        <v>10207405</v>
      </c>
      <c r="W23" s="81"/>
      <c r="X23" s="81"/>
      <c r="Y23" s="81"/>
      <c r="Z23" s="81"/>
      <c r="AA23" s="81"/>
      <c r="AB23" s="81"/>
      <c r="AC23" s="81"/>
      <c r="AD23" s="81"/>
      <c r="AE23" s="44"/>
      <c r="AF23" s="44"/>
    </row>
    <row r="24" spans="1:32" x14ac:dyDescent="0.3">
      <c r="A24" s="46" t="s">
        <v>52</v>
      </c>
      <c r="B24" s="77" t="s">
        <v>2195</v>
      </c>
      <c r="C24" s="77">
        <v>1</v>
      </c>
      <c r="D24" s="77">
        <v>0</v>
      </c>
      <c r="E24" s="81">
        <v>3292800</v>
      </c>
      <c r="F24" s="81">
        <v>865654</v>
      </c>
      <c r="G24" s="81">
        <v>631521</v>
      </c>
      <c r="H24" s="81">
        <v>0</v>
      </c>
      <c r="I24" s="81">
        <v>0</v>
      </c>
      <c r="J24" s="81">
        <v>25990</v>
      </c>
      <c r="K24" s="81">
        <v>0</v>
      </c>
      <c r="L24" s="81">
        <v>0</v>
      </c>
      <c r="M24" s="81">
        <v>37407</v>
      </c>
      <c r="N24" s="81">
        <v>-65481</v>
      </c>
      <c r="O24" s="81">
        <v>180935</v>
      </c>
      <c r="P24" s="81">
        <v>4968826</v>
      </c>
      <c r="Q24" s="81">
        <v>65481</v>
      </c>
      <c r="R24" s="81">
        <v>5034307</v>
      </c>
      <c r="S24" s="81"/>
      <c r="T24" s="81">
        <v>0</v>
      </c>
      <c r="U24" s="81">
        <v>100000</v>
      </c>
      <c r="V24" s="81">
        <f t="shared" si="1"/>
        <v>4156370</v>
      </c>
      <c r="W24" s="81"/>
      <c r="X24" s="81"/>
      <c r="Y24" s="81"/>
      <c r="Z24" s="81"/>
      <c r="AA24" s="81"/>
      <c r="AB24" s="81"/>
      <c r="AC24" s="81"/>
      <c r="AD24" s="81"/>
      <c r="AE24" s="44"/>
      <c r="AF24" s="44"/>
    </row>
    <row r="25" spans="1:32" x14ac:dyDescent="0.3">
      <c r="A25" s="46" t="s">
        <v>40</v>
      </c>
      <c r="B25" s="77" t="s">
        <v>2196</v>
      </c>
      <c r="C25" s="77">
        <v>1</v>
      </c>
      <c r="D25" s="77">
        <v>0</v>
      </c>
      <c r="E25" s="81">
        <v>10276429</v>
      </c>
      <c r="F25" s="81">
        <v>2624919</v>
      </c>
      <c r="G25" s="81">
        <v>658750</v>
      </c>
      <c r="H25" s="81">
        <v>936</v>
      </c>
      <c r="I25" s="81">
        <v>0</v>
      </c>
      <c r="J25" s="81">
        <v>9330</v>
      </c>
      <c r="K25" s="81">
        <v>0</v>
      </c>
      <c r="L25" s="81">
        <v>0</v>
      </c>
      <c r="M25" s="81">
        <v>125404</v>
      </c>
      <c r="N25" s="81">
        <v>-356465</v>
      </c>
      <c r="O25" s="81">
        <v>835572</v>
      </c>
      <c r="P25" s="81">
        <v>14174875</v>
      </c>
      <c r="Q25" s="81">
        <v>356465</v>
      </c>
      <c r="R25" s="81">
        <v>14531340</v>
      </c>
      <c r="S25" s="81"/>
      <c r="T25" s="81">
        <v>0</v>
      </c>
      <c r="U25" s="81">
        <v>100000</v>
      </c>
      <c r="V25" s="81">
        <f t="shared" si="1"/>
        <v>12679617</v>
      </c>
      <c r="W25" s="81"/>
      <c r="X25" s="81"/>
      <c r="Y25" s="81"/>
      <c r="Z25" s="81"/>
      <c r="AA25" s="81"/>
      <c r="AB25" s="81"/>
      <c r="AC25" s="81"/>
      <c r="AD25" s="81"/>
      <c r="AE25" s="44"/>
      <c r="AF25" s="44"/>
    </row>
    <row r="26" spans="1:32" x14ac:dyDescent="0.3">
      <c r="A26" s="46" t="s">
        <v>48</v>
      </c>
      <c r="B26" s="77" t="s">
        <v>2197</v>
      </c>
      <c r="C26" s="77">
        <v>1</v>
      </c>
      <c r="D26" s="77">
        <v>0</v>
      </c>
      <c r="E26" s="81">
        <v>5125190</v>
      </c>
      <c r="F26" s="81">
        <v>1488201</v>
      </c>
      <c r="G26" s="81">
        <v>885778</v>
      </c>
      <c r="H26" s="81">
        <v>0</v>
      </c>
      <c r="I26" s="81">
        <v>0</v>
      </c>
      <c r="J26" s="81">
        <v>48922</v>
      </c>
      <c r="K26" s="81">
        <v>0</v>
      </c>
      <c r="L26" s="81">
        <v>0</v>
      </c>
      <c r="M26" s="81">
        <v>101006</v>
      </c>
      <c r="N26" s="81">
        <v>-105260</v>
      </c>
      <c r="O26" s="81">
        <v>456995</v>
      </c>
      <c r="P26" s="81">
        <v>8000832</v>
      </c>
      <c r="Q26" s="81">
        <v>105260</v>
      </c>
      <c r="R26" s="81">
        <v>8106092</v>
      </c>
      <c r="S26" s="81"/>
      <c r="T26" s="81">
        <v>0</v>
      </c>
      <c r="U26" s="81">
        <v>100000</v>
      </c>
      <c r="V26" s="81">
        <f t="shared" si="1"/>
        <v>6658059</v>
      </c>
      <c r="W26" s="81"/>
      <c r="X26" s="81"/>
      <c r="Y26" s="81"/>
      <c r="Z26" s="81"/>
      <c r="AA26" s="81"/>
      <c r="AB26" s="81"/>
      <c r="AC26" s="81"/>
      <c r="AD26" s="81"/>
      <c r="AE26" s="44"/>
      <c r="AF26" s="44"/>
    </row>
    <row r="27" spans="1:32" x14ac:dyDescent="0.3">
      <c r="A27" s="46" t="s">
        <v>50</v>
      </c>
      <c r="B27" s="77" t="s">
        <v>2198</v>
      </c>
      <c r="C27" s="77">
        <v>1</v>
      </c>
      <c r="D27" s="77">
        <v>0</v>
      </c>
      <c r="E27" s="81">
        <v>12387142</v>
      </c>
      <c r="F27" s="81">
        <v>3076040</v>
      </c>
      <c r="G27" s="81">
        <v>3603376</v>
      </c>
      <c r="H27" s="81">
        <v>0</v>
      </c>
      <c r="I27" s="81">
        <v>0</v>
      </c>
      <c r="J27" s="81">
        <v>582517</v>
      </c>
      <c r="K27" s="81">
        <v>42577</v>
      </c>
      <c r="L27" s="81">
        <v>0</v>
      </c>
      <c r="M27" s="81">
        <v>256381</v>
      </c>
      <c r="N27" s="81">
        <v>-472663</v>
      </c>
      <c r="O27" s="81">
        <v>1464770</v>
      </c>
      <c r="P27" s="81">
        <v>20940140</v>
      </c>
      <c r="Q27" s="81">
        <v>472663</v>
      </c>
      <c r="R27" s="81">
        <v>21412803</v>
      </c>
      <c r="S27" s="81"/>
      <c r="T27" s="81">
        <v>0</v>
      </c>
      <c r="U27" s="81">
        <v>114359</v>
      </c>
      <c r="V27" s="81">
        <f t="shared" si="1"/>
        <v>15871994</v>
      </c>
      <c r="W27" s="81"/>
      <c r="X27" s="81"/>
      <c r="Y27" s="81"/>
      <c r="Z27" s="81"/>
      <c r="AA27" s="81"/>
      <c r="AB27" s="81"/>
      <c r="AC27" s="81"/>
      <c r="AD27" s="81"/>
      <c r="AE27" s="44"/>
      <c r="AF27" s="44"/>
    </row>
    <row r="28" spans="1:32" x14ac:dyDescent="0.3">
      <c r="A28" s="46" t="s">
        <v>36</v>
      </c>
      <c r="B28" s="77" t="s">
        <v>1445</v>
      </c>
      <c r="C28" s="77">
        <v>1</v>
      </c>
      <c r="D28" s="77">
        <v>0</v>
      </c>
      <c r="E28" s="81">
        <v>10685954</v>
      </c>
      <c r="F28" s="81">
        <v>2996791</v>
      </c>
      <c r="G28" s="81">
        <v>1714436</v>
      </c>
      <c r="H28" s="81">
        <v>16145</v>
      </c>
      <c r="I28" s="81">
        <v>0</v>
      </c>
      <c r="J28" s="81">
        <v>360508</v>
      </c>
      <c r="K28" s="81">
        <v>37855</v>
      </c>
      <c r="L28" s="81">
        <v>0</v>
      </c>
      <c r="M28" s="81">
        <v>461659</v>
      </c>
      <c r="N28" s="81">
        <v>-242355</v>
      </c>
      <c r="O28" s="81">
        <v>565889</v>
      </c>
      <c r="P28" s="81">
        <v>16596882</v>
      </c>
      <c r="Q28" s="81">
        <v>242355</v>
      </c>
      <c r="R28" s="81">
        <v>16839237</v>
      </c>
      <c r="S28" s="81"/>
      <c r="T28" s="81">
        <v>0</v>
      </c>
      <c r="U28" s="81">
        <v>102276</v>
      </c>
      <c r="V28" s="81">
        <f t="shared" si="1"/>
        <v>14300412</v>
      </c>
      <c r="W28" s="81"/>
      <c r="X28" s="81"/>
      <c r="Y28" s="81"/>
      <c r="Z28" s="81"/>
      <c r="AA28" s="81"/>
      <c r="AB28" s="81"/>
      <c r="AC28" s="81"/>
      <c r="AD28" s="81"/>
      <c r="AE28" s="44"/>
      <c r="AF28" s="44"/>
    </row>
    <row r="29" spans="1:32" x14ac:dyDescent="0.3">
      <c r="A29" s="46" t="s">
        <v>57</v>
      </c>
      <c r="B29" s="77" t="s">
        <v>1446</v>
      </c>
      <c r="C29" s="77">
        <v>1</v>
      </c>
      <c r="D29" s="77">
        <v>0</v>
      </c>
      <c r="E29" s="81">
        <v>12799460</v>
      </c>
      <c r="F29" s="81">
        <v>4030868</v>
      </c>
      <c r="G29" s="81">
        <v>3057251</v>
      </c>
      <c r="H29" s="81">
        <v>0</v>
      </c>
      <c r="I29" s="81">
        <v>0</v>
      </c>
      <c r="J29" s="81">
        <v>218588</v>
      </c>
      <c r="K29" s="81">
        <v>185885</v>
      </c>
      <c r="L29" s="81">
        <v>0</v>
      </c>
      <c r="M29" s="81">
        <v>201965</v>
      </c>
      <c r="N29" s="81">
        <v>-358326</v>
      </c>
      <c r="O29" s="81">
        <v>2060189</v>
      </c>
      <c r="P29" s="81">
        <v>22195880</v>
      </c>
      <c r="Q29" s="81">
        <v>358326</v>
      </c>
      <c r="R29" s="81">
        <v>22554206</v>
      </c>
      <c r="S29" s="81"/>
      <c r="T29" s="81">
        <v>0</v>
      </c>
      <c r="U29" s="81">
        <v>0</v>
      </c>
      <c r="V29" s="81">
        <f t="shared" si="1"/>
        <v>17078440</v>
      </c>
      <c r="W29" s="81"/>
      <c r="X29" s="81"/>
      <c r="Y29" s="81"/>
      <c r="Z29" s="81"/>
      <c r="AA29" s="81"/>
      <c r="AB29" s="81"/>
      <c r="AC29" s="81"/>
      <c r="AD29" s="81"/>
      <c r="AE29" s="44"/>
      <c r="AF29" s="44"/>
    </row>
    <row r="30" spans="1:32" x14ac:dyDescent="0.3">
      <c r="A30" s="46" t="s">
        <v>55</v>
      </c>
      <c r="B30" s="77" t="s">
        <v>2199</v>
      </c>
      <c r="C30" s="77">
        <v>1</v>
      </c>
      <c r="D30" s="77">
        <v>0</v>
      </c>
      <c r="E30" s="81">
        <v>52435962</v>
      </c>
      <c r="F30" s="81">
        <v>11119132</v>
      </c>
      <c r="G30" s="81">
        <v>5906527</v>
      </c>
      <c r="H30" s="81">
        <v>0</v>
      </c>
      <c r="I30" s="81">
        <v>0</v>
      </c>
      <c r="J30" s="81">
        <v>981239</v>
      </c>
      <c r="K30" s="81">
        <v>1154339</v>
      </c>
      <c r="L30" s="81">
        <v>0</v>
      </c>
      <c r="M30" s="81">
        <v>2374590</v>
      </c>
      <c r="N30" s="81">
        <v>-4336898</v>
      </c>
      <c r="O30" s="81">
        <v>5124965</v>
      </c>
      <c r="P30" s="81">
        <v>74759856</v>
      </c>
      <c r="Q30" s="81">
        <v>4336898</v>
      </c>
      <c r="R30" s="81">
        <v>79096754</v>
      </c>
      <c r="S30" s="81"/>
      <c r="T30" s="81">
        <v>0</v>
      </c>
      <c r="U30" s="81">
        <v>477949</v>
      </c>
      <c r="V30" s="81">
        <f t="shared" si="1"/>
        <v>63728364</v>
      </c>
      <c r="W30" s="81"/>
      <c r="X30" s="81"/>
      <c r="Y30" s="81"/>
      <c r="Z30" s="81"/>
      <c r="AA30" s="81"/>
      <c r="AB30" s="81"/>
      <c r="AC30" s="81"/>
      <c r="AD30" s="81"/>
      <c r="AE30" s="44"/>
      <c r="AF30" s="44"/>
    </row>
    <row r="31" spans="1:32" x14ac:dyDescent="0.3">
      <c r="A31" s="46" t="s">
        <v>63</v>
      </c>
      <c r="B31" s="77" t="s">
        <v>2200</v>
      </c>
      <c r="C31" s="77">
        <v>1</v>
      </c>
      <c r="D31" s="77">
        <v>0</v>
      </c>
      <c r="E31" s="81">
        <v>10551098</v>
      </c>
      <c r="F31" s="81">
        <v>2695381</v>
      </c>
      <c r="G31" s="81">
        <v>1315984</v>
      </c>
      <c r="H31" s="81">
        <v>0</v>
      </c>
      <c r="I31" s="81">
        <v>0</v>
      </c>
      <c r="J31" s="81">
        <v>346369</v>
      </c>
      <c r="K31" s="81">
        <v>140888</v>
      </c>
      <c r="L31" s="81">
        <v>0</v>
      </c>
      <c r="M31" s="81">
        <v>166175</v>
      </c>
      <c r="N31" s="81">
        <v>-472186</v>
      </c>
      <c r="O31" s="81">
        <v>702291</v>
      </c>
      <c r="P31" s="81">
        <v>15446000</v>
      </c>
      <c r="Q31" s="81">
        <v>472186</v>
      </c>
      <c r="R31" s="81">
        <v>15918186</v>
      </c>
      <c r="S31" s="81"/>
      <c r="T31" s="81">
        <v>0</v>
      </c>
      <c r="U31" s="81">
        <v>100000</v>
      </c>
      <c r="V31" s="81">
        <f t="shared" si="1"/>
        <v>13427725</v>
      </c>
      <c r="W31" s="81"/>
      <c r="X31" s="81"/>
      <c r="Y31" s="81"/>
      <c r="Z31" s="81"/>
      <c r="AA31" s="81"/>
      <c r="AB31" s="81"/>
      <c r="AC31" s="81"/>
      <c r="AD31" s="81"/>
      <c r="AE31" s="44"/>
      <c r="AF31" s="44"/>
    </row>
    <row r="32" spans="1:32" x14ac:dyDescent="0.3">
      <c r="A32" s="46" t="s">
        <v>69</v>
      </c>
      <c r="B32" s="77" t="s">
        <v>1449</v>
      </c>
      <c r="C32" s="77">
        <v>1</v>
      </c>
      <c r="D32" s="77">
        <v>0</v>
      </c>
      <c r="E32" s="81">
        <v>13285158</v>
      </c>
      <c r="F32" s="81">
        <v>3344717</v>
      </c>
      <c r="G32" s="81">
        <v>3089276</v>
      </c>
      <c r="H32" s="81">
        <v>0</v>
      </c>
      <c r="I32" s="81">
        <v>0</v>
      </c>
      <c r="J32" s="81">
        <v>91912</v>
      </c>
      <c r="K32" s="81">
        <v>92855</v>
      </c>
      <c r="L32" s="81">
        <v>0</v>
      </c>
      <c r="M32" s="81">
        <v>0</v>
      </c>
      <c r="N32" s="81">
        <v>-363048</v>
      </c>
      <c r="O32" s="81">
        <v>3065041</v>
      </c>
      <c r="P32" s="81">
        <v>22605911</v>
      </c>
      <c r="Q32" s="81">
        <v>363048</v>
      </c>
      <c r="R32" s="81">
        <v>22968959</v>
      </c>
      <c r="S32" s="81"/>
      <c r="T32" s="81">
        <v>0</v>
      </c>
      <c r="U32" s="81">
        <v>0</v>
      </c>
      <c r="V32" s="81">
        <f t="shared" si="1"/>
        <v>16451594</v>
      </c>
      <c r="W32" s="81"/>
      <c r="X32" s="81"/>
      <c r="Y32" s="81"/>
      <c r="Z32" s="81"/>
      <c r="AA32" s="81"/>
      <c r="AB32" s="81"/>
      <c r="AC32" s="81"/>
      <c r="AD32" s="81"/>
      <c r="AE32" s="44"/>
      <c r="AF32" s="44"/>
    </row>
    <row r="33" spans="1:32" x14ac:dyDescent="0.3">
      <c r="A33" s="46" t="s">
        <v>59</v>
      </c>
      <c r="B33" s="77" t="s">
        <v>1450</v>
      </c>
      <c r="C33" s="77">
        <v>1</v>
      </c>
      <c r="D33" s="77">
        <v>0</v>
      </c>
      <c r="E33" s="81">
        <v>10567831</v>
      </c>
      <c r="F33" s="81">
        <v>4354215</v>
      </c>
      <c r="G33" s="81">
        <v>3000439</v>
      </c>
      <c r="H33" s="81">
        <v>0</v>
      </c>
      <c r="I33" s="81">
        <v>0</v>
      </c>
      <c r="J33" s="81">
        <v>431725</v>
      </c>
      <c r="K33" s="81">
        <v>41858</v>
      </c>
      <c r="L33" s="81">
        <v>0</v>
      </c>
      <c r="M33" s="81">
        <v>0</v>
      </c>
      <c r="N33" s="81">
        <v>-426650</v>
      </c>
      <c r="O33" s="81">
        <v>3243413</v>
      </c>
      <c r="P33" s="81">
        <v>21212831</v>
      </c>
      <c r="Q33" s="81">
        <v>426650</v>
      </c>
      <c r="R33" s="81">
        <v>21639481</v>
      </c>
      <c r="S33" s="81"/>
      <c r="T33" s="81">
        <v>0</v>
      </c>
      <c r="U33" s="81">
        <v>100000</v>
      </c>
      <c r="V33" s="81">
        <f t="shared" si="1"/>
        <v>14968979</v>
      </c>
      <c r="W33" s="81"/>
      <c r="X33" s="81"/>
      <c r="Y33" s="81"/>
      <c r="Z33" s="81"/>
      <c r="AA33" s="81"/>
      <c r="AB33" s="81"/>
      <c r="AC33" s="81"/>
      <c r="AD33" s="81"/>
      <c r="AE33" s="44"/>
      <c r="AF33" s="44"/>
    </row>
    <row r="34" spans="1:32" x14ac:dyDescent="0.3">
      <c r="A34" s="46" t="s">
        <v>67</v>
      </c>
      <c r="B34" s="77" t="s">
        <v>2201</v>
      </c>
      <c r="C34" s="77">
        <v>1</v>
      </c>
      <c r="D34" s="77">
        <v>0</v>
      </c>
      <c r="E34" s="81">
        <v>14821855</v>
      </c>
      <c r="F34" s="81">
        <v>5768231</v>
      </c>
      <c r="G34" s="81">
        <v>5577944</v>
      </c>
      <c r="H34" s="81">
        <v>0</v>
      </c>
      <c r="I34" s="81">
        <v>0</v>
      </c>
      <c r="J34" s="81">
        <v>1130525</v>
      </c>
      <c r="K34" s="81">
        <v>305893</v>
      </c>
      <c r="L34" s="81">
        <v>0</v>
      </c>
      <c r="M34" s="81">
        <v>198332</v>
      </c>
      <c r="N34" s="81">
        <v>-349095</v>
      </c>
      <c r="O34" s="81">
        <v>3836900</v>
      </c>
      <c r="P34" s="81">
        <v>31290585</v>
      </c>
      <c r="Q34" s="81">
        <v>349095</v>
      </c>
      <c r="R34" s="81">
        <v>31639680</v>
      </c>
      <c r="S34" s="81"/>
      <c r="T34" s="81">
        <v>0</v>
      </c>
      <c r="U34" s="81">
        <v>0</v>
      </c>
      <c r="V34" s="81">
        <f t="shared" si="1"/>
        <v>21875741</v>
      </c>
      <c r="W34" s="81"/>
      <c r="X34" s="81"/>
      <c r="Y34" s="81"/>
      <c r="Z34" s="81"/>
      <c r="AA34" s="81"/>
      <c r="AB34" s="81"/>
      <c r="AC34" s="81"/>
      <c r="AD34" s="81"/>
      <c r="AE34" s="44"/>
      <c r="AF34" s="44"/>
    </row>
    <row r="35" spans="1:32" x14ac:dyDescent="0.3">
      <c r="A35" s="46" t="s">
        <v>61</v>
      </c>
      <c r="B35" s="77" t="s">
        <v>2202</v>
      </c>
      <c r="C35" s="77">
        <v>1</v>
      </c>
      <c r="D35" s="77">
        <v>0</v>
      </c>
      <c r="E35" s="81">
        <v>5203704</v>
      </c>
      <c r="F35" s="81">
        <v>1444849</v>
      </c>
      <c r="G35" s="81">
        <v>727413</v>
      </c>
      <c r="H35" s="81">
        <v>0</v>
      </c>
      <c r="I35" s="81">
        <v>0</v>
      </c>
      <c r="J35" s="81">
        <v>37744</v>
      </c>
      <c r="K35" s="81">
        <v>65509</v>
      </c>
      <c r="L35" s="81">
        <v>0</v>
      </c>
      <c r="M35" s="81">
        <v>60000</v>
      </c>
      <c r="N35" s="81">
        <v>-197972</v>
      </c>
      <c r="O35" s="81">
        <v>421486</v>
      </c>
      <c r="P35" s="81">
        <v>7762733</v>
      </c>
      <c r="Q35" s="81">
        <v>197972</v>
      </c>
      <c r="R35" s="81">
        <v>7960705</v>
      </c>
      <c r="S35" s="81"/>
      <c r="T35" s="81">
        <v>0</v>
      </c>
      <c r="U35" s="81">
        <v>100000</v>
      </c>
      <c r="V35" s="81">
        <f t="shared" si="1"/>
        <v>6613834</v>
      </c>
      <c r="W35" s="81"/>
      <c r="X35" s="81"/>
      <c r="Y35" s="81"/>
      <c r="Z35" s="81"/>
      <c r="AA35" s="81"/>
      <c r="AB35" s="81"/>
      <c r="AC35" s="81"/>
      <c r="AD35" s="81"/>
      <c r="AE35" s="44"/>
      <c r="AF35" s="44"/>
    </row>
    <row r="36" spans="1:32" x14ac:dyDescent="0.3">
      <c r="A36" s="46" t="s">
        <v>75</v>
      </c>
      <c r="B36" s="77" t="s">
        <v>2203</v>
      </c>
      <c r="C36" s="77">
        <v>1</v>
      </c>
      <c r="D36" s="77">
        <v>0</v>
      </c>
      <c r="E36" s="81">
        <v>17515622</v>
      </c>
      <c r="F36" s="81">
        <v>4368666</v>
      </c>
      <c r="G36" s="81">
        <v>5086054</v>
      </c>
      <c r="H36" s="81">
        <v>0</v>
      </c>
      <c r="I36" s="81">
        <v>0</v>
      </c>
      <c r="J36" s="81">
        <v>493729</v>
      </c>
      <c r="K36" s="81">
        <v>103157</v>
      </c>
      <c r="L36" s="81">
        <v>0</v>
      </c>
      <c r="M36" s="81">
        <v>1486785</v>
      </c>
      <c r="N36" s="81">
        <v>-392527</v>
      </c>
      <c r="O36" s="81">
        <v>1437679</v>
      </c>
      <c r="P36" s="81">
        <v>30099165</v>
      </c>
      <c r="Q36" s="81">
        <v>392527</v>
      </c>
      <c r="R36" s="81">
        <v>30491692</v>
      </c>
      <c r="S36" s="81"/>
      <c r="T36" s="81">
        <v>0</v>
      </c>
      <c r="U36" s="81">
        <v>152109</v>
      </c>
      <c r="V36" s="81">
        <f t="shared" si="1"/>
        <v>23575432</v>
      </c>
      <c r="W36" s="81"/>
      <c r="X36" s="81"/>
      <c r="Y36" s="81"/>
      <c r="Z36" s="81"/>
      <c r="AA36" s="81"/>
      <c r="AB36" s="81"/>
      <c r="AC36" s="81"/>
      <c r="AD36" s="81"/>
      <c r="AE36" s="44"/>
      <c r="AF36" s="44"/>
    </row>
    <row r="37" spans="1:32" x14ac:dyDescent="0.3">
      <c r="A37" s="46" t="s">
        <v>71</v>
      </c>
      <c r="B37" s="77" t="s">
        <v>1454</v>
      </c>
      <c r="C37" s="77">
        <v>1</v>
      </c>
      <c r="D37" s="77">
        <v>0</v>
      </c>
      <c r="E37" s="81">
        <v>24268048</v>
      </c>
      <c r="F37" s="81">
        <v>7852267</v>
      </c>
      <c r="G37" s="81">
        <v>6410698</v>
      </c>
      <c r="H37" s="81">
        <v>0</v>
      </c>
      <c r="I37" s="81">
        <v>0</v>
      </c>
      <c r="J37" s="81">
        <v>1287176</v>
      </c>
      <c r="K37" s="81">
        <v>194730</v>
      </c>
      <c r="L37" s="81">
        <v>0</v>
      </c>
      <c r="M37" s="81">
        <v>455250</v>
      </c>
      <c r="N37" s="81">
        <v>-1284143</v>
      </c>
      <c r="O37" s="81">
        <v>5939896</v>
      </c>
      <c r="P37" s="81">
        <v>45123922</v>
      </c>
      <c r="Q37" s="81">
        <v>1284143</v>
      </c>
      <c r="R37" s="81">
        <v>46408065</v>
      </c>
      <c r="S37" s="81"/>
      <c r="T37" s="81">
        <v>0</v>
      </c>
      <c r="U37" s="81">
        <v>0</v>
      </c>
      <c r="V37" s="81">
        <f t="shared" si="1"/>
        <v>32773328</v>
      </c>
      <c r="W37" s="81"/>
      <c r="X37" s="81"/>
      <c r="Y37" s="81"/>
      <c r="Z37" s="81"/>
      <c r="AA37" s="81"/>
      <c r="AB37" s="81"/>
      <c r="AC37" s="81"/>
      <c r="AD37" s="81"/>
      <c r="AE37" s="44"/>
      <c r="AF37" s="44"/>
    </row>
    <row r="38" spans="1:32" x14ac:dyDescent="0.3">
      <c r="A38" s="46" t="s">
        <v>65</v>
      </c>
      <c r="B38" s="77" t="s">
        <v>1455</v>
      </c>
      <c r="C38" s="77">
        <v>1</v>
      </c>
      <c r="D38" s="77">
        <v>0</v>
      </c>
      <c r="E38" s="81">
        <v>17855239</v>
      </c>
      <c r="F38" s="81">
        <v>4369929</v>
      </c>
      <c r="G38" s="81">
        <v>3994438</v>
      </c>
      <c r="H38" s="81">
        <v>0</v>
      </c>
      <c r="I38" s="81">
        <v>0</v>
      </c>
      <c r="J38" s="81">
        <v>698926</v>
      </c>
      <c r="K38" s="81">
        <v>177731</v>
      </c>
      <c r="L38" s="81">
        <v>0</v>
      </c>
      <c r="M38" s="81">
        <v>251187</v>
      </c>
      <c r="N38" s="81">
        <v>-1152461</v>
      </c>
      <c r="O38" s="81">
        <v>3292270</v>
      </c>
      <c r="P38" s="81">
        <v>29487259</v>
      </c>
      <c r="Q38" s="81">
        <v>1152461</v>
      </c>
      <c r="R38" s="81">
        <v>30639720</v>
      </c>
      <c r="S38" s="81"/>
      <c r="T38" s="81">
        <v>0</v>
      </c>
      <c r="U38" s="81">
        <v>179735</v>
      </c>
      <c r="V38" s="81">
        <f t="shared" si="1"/>
        <v>22200551</v>
      </c>
      <c r="W38" s="81"/>
      <c r="X38" s="81"/>
      <c r="Y38" s="81"/>
      <c r="Z38" s="81"/>
      <c r="AA38" s="81"/>
      <c r="AB38" s="81"/>
      <c r="AC38" s="81"/>
      <c r="AD38" s="81"/>
      <c r="AE38" s="44"/>
      <c r="AF38" s="44"/>
    </row>
    <row r="39" spans="1:32" x14ac:dyDescent="0.3">
      <c r="A39" s="46" t="s">
        <v>73</v>
      </c>
      <c r="B39" s="77" t="s">
        <v>2204</v>
      </c>
      <c r="C39" s="77">
        <v>1</v>
      </c>
      <c r="D39" s="77">
        <v>0</v>
      </c>
      <c r="E39" s="81">
        <v>14702548</v>
      </c>
      <c r="F39" s="81">
        <v>6506624</v>
      </c>
      <c r="G39" s="81">
        <v>4174073</v>
      </c>
      <c r="H39" s="81">
        <v>0</v>
      </c>
      <c r="I39" s="81">
        <v>0</v>
      </c>
      <c r="J39" s="81">
        <v>1216138</v>
      </c>
      <c r="K39" s="81">
        <v>244047</v>
      </c>
      <c r="L39" s="81">
        <v>0</v>
      </c>
      <c r="M39" s="81">
        <v>267300</v>
      </c>
      <c r="N39" s="81">
        <v>-435903</v>
      </c>
      <c r="O39" s="81">
        <v>4691491</v>
      </c>
      <c r="P39" s="81">
        <v>31366318</v>
      </c>
      <c r="Q39" s="81">
        <v>435903</v>
      </c>
      <c r="R39" s="81">
        <v>31802221</v>
      </c>
      <c r="S39" s="81"/>
      <c r="T39" s="81">
        <v>0</v>
      </c>
      <c r="U39" s="81">
        <v>0</v>
      </c>
      <c r="V39" s="81">
        <f t="shared" si="1"/>
        <v>22500754</v>
      </c>
      <c r="W39" s="81"/>
      <c r="X39" s="81"/>
      <c r="Y39" s="81"/>
      <c r="Z39" s="81"/>
      <c r="AA39" s="81"/>
      <c r="AB39" s="81"/>
      <c r="AC39" s="81"/>
      <c r="AD39" s="81"/>
      <c r="AE39" s="44"/>
      <c r="AF39" s="44"/>
    </row>
    <row r="40" spans="1:32" x14ac:dyDescent="0.3">
      <c r="A40" s="46" t="s">
        <v>77</v>
      </c>
      <c r="B40" s="77" t="s">
        <v>2205</v>
      </c>
      <c r="C40" s="77">
        <v>1</v>
      </c>
      <c r="D40" s="77">
        <v>0</v>
      </c>
      <c r="E40" s="81">
        <v>14234589</v>
      </c>
      <c r="F40" s="81">
        <v>5344873</v>
      </c>
      <c r="G40" s="81">
        <v>2775835</v>
      </c>
      <c r="H40" s="81">
        <v>0</v>
      </c>
      <c r="I40" s="81">
        <v>0</v>
      </c>
      <c r="J40" s="81">
        <v>258428</v>
      </c>
      <c r="K40" s="81">
        <v>208411</v>
      </c>
      <c r="L40" s="81">
        <v>0</v>
      </c>
      <c r="M40" s="81">
        <v>540343</v>
      </c>
      <c r="N40" s="81">
        <v>-407123</v>
      </c>
      <c r="O40" s="81">
        <v>1903186</v>
      </c>
      <c r="P40" s="81">
        <v>24858542</v>
      </c>
      <c r="Q40" s="81">
        <v>407123</v>
      </c>
      <c r="R40" s="81">
        <v>25265665</v>
      </c>
      <c r="S40" s="81"/>
      <c r="T40" s="81">
        <v>0</v>
      </c>
      <c r="U40" s="81">
        <v>0</v>
      </c>
      <c r="V40" s="81">
        <f t="shared" si="1"/>
        <v>20179521</v>
      </c>
      <c r="W40" s="81"/>
      <c r="X40" s="81"/>
      <c r="Y40" s="81"/>
      <c r="Z40" s="81"/>
      <c r="AA40" s="81"/>
      <c r="AB40" s="81"/>
      <c r="AC40" s="81"/>
      <c r="AD40" s="81"/>
      <c r="AE40" s="44"/>
      <c r="AF40" s="44"/>
    </row>
    <row r="41" spans="1:32" x14ac:dyDescent="0.3">
      <c r="A41" s="46" t="s">
        <v>100</v>
      </c>
      <c r="B41" s="77" t="s">
        <v>2206</v>
      </c>
      <c r="C41" s="77">
        <v>1</v>
      </c>
      <c r="D41" s="77">
        <v>0</v>
      </c>
      <c r="E41" s="81">
        <v>3357504</v>
      </c>
      <c r="F41" s="81">
        <v>1147450</v>
      </c>
      <c r="G41" s="81">
        <v>188881</v>
      </c>
      <c r="H41" s="81">
        <v>0</v>
      </c>
      <c r="I41" s="81">
        <v>0</v>
      </c>
      <c r="J41" s="81">
        <v>0</v>
      </c>
      <c r="K41" s="81">
        <v>0</v>
      </c>
      <c r="L41" s="81">
        <v>0</v>
      </c>
      <c r="M41" s="81">
        <v>76933</v>
      </c>
      <c r="N41" s="81">
        <v>-92259</v>
      </c>
      <c r="O41" s="81">
        <v>427403</v>
      </c>
      <c r="P41" s="81">
        <v>5105912</v>
      </c>
      <c r="Q41" s="81">
        <v>92259</v>
      </c>
      <c r="R41" s="81">
        <v>5198171</v>
      </c>
      <c r="S41" s="81"/>
      <c r="T41" s="81">
        <v>0</v>
      </c>
      <c r="U41" s="81">
        <v>0</v>
      </c>
      <c r="V41" s="81">
        <f t="shared" si="1"/>
        <v>4489628</v>
      </c>
      <c r="W41" s="81"/>
      <c r="X41" s="81"/>
      <c r="Y41" s="81"/>
      <c r="Z41" s="81"/>
      <c r="AA41" s="81"/>
      <c r="AB41" s="81"/>
      <c r="AC41" s="81"/>
      <c r="AD41" s="81"/>
      <c r="AE41" s="44"/>
      <c r="AF41" s="44"/>
    </row>
    <row r="42" spans="1:32" x14ac:dyDescent="0.3">
      <c r="A42" s="46" t="s">
        <v>80</v>
      </c>
      <c r="B42" s="77" t="s">
        <v>1459</v>
      </c>
      <c r="C42" s="77">
        <v>1</v>
      </c>
      <c r="D42" s="77">
        <v>0</v>
      </c>
      <c r="E42" s="81">
        <v>9986157</v>
      </c>
      <c r="F42" s="81">
        <v>3653954</v>
      </c>
      <c r="G42" s="81">
        <v>1075175</v>
      </c>
      <c r="H42" s="81">
        <v>76604</v>
      </c>
      <c r="I42" s="81">
        <v>0</v>
      </c>
      <c r="J42" s="81">
        <v>410037</v>
      </c>
      <c r="K42" s="81">
        <v>36223</v>
      </c>
      <c r="L42" s="81">
        <v>0</v>
      </c>
      <c r="M42" s="81">
        <v>149871</v>
      </c>
      <c r="N42" s="81">
        <v>-220723</v>
      </c>
      <c r="O42" s="81">
        <v>1042422</v>
      </c>
      <c r="P42" s="81">
        <v>16209720</v>
      </c>
      <c r="Q42" s="81">
        <v>220723</v>
      </c>
      <c r="R42" s="81">
        <v>16430443</v>
      </c>
      <c r="S42" s="81"/>
      <c r="T42" s="81">
        <v>0</v>
      </c>
      <c r="U42" s="81">
        <v>0</v>
      </c>
      <c r="V42" s="81">
        <f t="shared" si="1"/>
        <v>14015519</v>
      </c>
      <c r="W42" s="81"/>
      <c r="X42" s="81"/>
      <c r="Y42" s="81"/>
      <c r="Z42" s="81"/>
      <c r="AA42" s="81"/>
      <c r="AB42" s="81"/>
      <c r="AC42" s="81"/>
      <c r="AD42" s="81"/>
      <c r="AE42" s="44"/>
      <c r="AF42" s="44"/>
    </row>
    <row r="43" spans="1:32" x14ac:dyDescent="0.3">
      <c r="A43" s="46" t="s">
        <v>84</v>
      </c>
      <c r="B43" s="77" t="s">
        <v>2207</v>
      </c>
      <c r="C43" s="77">
        <v>1</v>
      </c>
      <c r="D43" s="77">
        <v>0</v>
      </c>
      <c r="E43" s="81">
        <v>2834274</v>
      </c>
      <c r="F43" s="81">
        <v>593014</v>
      </c>
      <c r="G43" s="81">
        <v>559878</v>
      </c>
      <c r="H43" s="81">
        <v>0</v>
      </c>
      <c r="I43" s="81">
        <v>0</v>
      </c>
      <c r="J43" s="81">
        <v>0</v>
      </c>
      <c r="K43" s="81">
        <v>0</v>
      </c>
      <c r="L43" s="81">
        <v>0</v>
      </c>
      <c r="M43" s="81">
        <v>23007</v>
      </c>
      <c r="N43" s="81">
        <v>-95767</v>
      </c>
      <c r="O43" s="81">
        <v>263289</v>
      </c>
      <c r="P43" s="81">
        <v>4177695</v>
      </c>
      <c r="Q43" s="81">
        <v>95767</v>
      </c>
      <c r="R43" s="81">
        <v>4273462</v>
      </c>
      <c r="S43" s="81"/>
      <c r="T43" s="81">
        <v>0</v>
      </c>
      <c r="U43" s="81">
        <v>0</v>
      </c>
      <c r="V43" s="81">
        <f t="shared" si="1"/>
        <v>3354528</v>
      </c>
      <c r="W43" s="81"/>
      <c r="X43" s="81"/>
      <c r="Y43" s="81"/>
      <c r="Z43" s="81"/>
      <c r="AA43" s="81"/>
      <c r="AB43" s="81"/>
      <c r="AC43" s="81"/>
      <c r="AD43" s="81"/>
      <c r="AE43" s="44"/>
      <c r="AF43" s="44"/>
    </row>
    <row r="44" spans="1:32" x14ac:dyDescent="0.3">
      <c r="A44" s="46" t="s">
        <v>86</v>
      </c>
      <c r="B44" s="77" t="s">
        <v>2208</v>
      </c>
      <c r="C44" s="77">
        <v>1</v>
      </c>
      <c r="D44" s="77">
        <v>0</v>
      </c>
      <c r="E44" s="81">
        <v>9484067</v>
      </c>
      <c r="F44" s="81">
        <v>2649460</v>
      </c>
      <c r="G44" s="81">
        <v>1658822</v>
      </c>
      <c r="H44" s="81">
        <v>0</v>
      </c>
      <c r="I44" s="81">
        <v>0</v>
      </c>
      <c r="J44" s="81">
        <v>193924</v>
      </c>
      <c r="K44" s="81">
        <v>159313</v>
      </c>
      <c r="L44" s="81">
        <v>0</v>
      </c>
      <c r="M44" s="81">
        <v>426451</v>
      </c>
      <c r="N44" s="81">
        <v>-251787</v>
      </c>
      <c r="O44" s="81">
        <v>696725</v>
      </c>
      <c r="P44" s="81">
        <v>15016975</v>
      </c>
      <c r="Q44" s="81">
        <v>251787</v>
      </c>
      <c r="R44" s="81">
        <v>15268762</v>
      </c>
      <c r="S44" s="81"/>
      <c r="T44" s="81">
        <v>0</v>
      </c>
      <c r="U44" s="81">
        <v>100000</v>
      </c>
      <c r="V44" s="81">
        <f t="shared" si="1"/>
        <v>12661428</v>
      </c>
      <c r="W44" s="81"/>
      <c r="X44" s="81"/>
      <c r="Y44" s="81"/>
      <c r="Z44" s="81"/>
      <c r="AA44" s="81"/>
      <c r="AB44" s="81"/>
      <c r="AC44" s="81"/>
      <c r="AD44" s="81"/>
      <c r="AE44" s="44"/>
      <c r="AF44" s="44"/>
    </row>
    <row r="45" spans="1:32" x14ac:dyDescent="0.3">
      <c r="A45" s="46" t="s">
        <v>90</v>
      </c>
      <c r="B45" s="77" t="s">
        <v>2209</v>
      </c>
      <c r="C45" s="77">
        <v>1</v>
      </c>
      <c r="D45" s="77">
        <v>0</v>
      </c>
      <c r="E45" s="81">
        <v>5268408</v>
      </c>
      <c r="F45" s="81">
        <v>1491147</v>
      </c>
      <c r="G45" s="81">
        <v>537497</v>
      </c>
      <c r="H45" s="81">
        <v>0</v>
      </c>
      <c r="I45" s="81">
        <v>0</v>
      </c>
      <c r="J45" s="81">
        <v>80657</v>
      </c>
      <c r="K45" s="81">
        <v>0</v>
      </c>
      <c r="L45" s="81">
        <v>0</v>
      </c>
      <c r="M45" s="81">
        <v>98300</v>
      </c>
      <c r="N45" s="81">
        <v>-155595</v>
      </c>
      <c r="O45" s="81">
        <v>246239</v>
      </c>
      <c r="P45" s="81">
        <v>7566653</v>
      </c>
      <c r="Q45" s="81">
        <v>155595</v>
      </c>
      <c r="R45" s="81">
        <v>7722248</v>
      </c>
      <c r="S45" s="81"/>
      <c r="T45" s="81">
        <v>0</v>
      </c>
      <c r="U45" s="81">
        <v>100000</v>
      </c>
      <c r="V45" s="81">
        <f t="shared" si="1"/>
        <v>6782917</v>
      </c>
      <c r="W45" s="81"/>
      <c r="X45" s="81"/>
      <c r="Y45" s="81"/>
      <c r="Z45" s="81"/>
      <c r="AA45" s="81"/>
      <c r="AB45" s="81"/>
      <c r="AC45" s="81"/>
      <c r="AD45" s="81"/>
      <c r="AE45" s="44"/>
      <c r="AF45" s="44"/>
    </row>
    <row r="46" spans="1:32" x14ac:dyDescent="0.3">
      <c r="A46" s="46" t="s">
        <v>82</v>
      </c>
      <c r="B46" s="77" t="s">
        <v>1463</v>
      </c>
      <c r="C46" s="77">
        <v>1</v>
      </c>
      <c r="D46" s="77">
        <v>0</v>
      </c>
      <c r="E46" s="81">
        <v>11026806</v>
      </c>
      <c r="F46" s="81">
        <v>3361761</v>
      </c>
      <c r="G46" s="81">
        <v>3632259</v>
      </c>
      <c r="H46" s="81">
        <v>211090</v>
      </c>
      <c r="I46" s="81">
        <v>0</v>
      </c>
      <c r="J46" s="81">
        <v>163489</v>
      </c>
      <c r="K46" s="81">
        <v>280150</v>
      </c>
      <c r="L46" s="81">
        <v>0</v>
      </c>
      <c r="M46" s="81">
        <v>254112</v>
      </c>
      <c r="N46" s="81">
        <v>-304088</v>
      </c>
      <c r="O46" s="81">
        <v>736901</v>
      </c>
      <c r="P46" s="81">
        <v>19362480</v>
      </c>
      <c r="Q46" s="81">
        <v>304088</v>
      </c>
      <c r="R46" s="81">
        <v>19666568</v>
      </c>
      <c r="S46" s="81"/>
      <c r="T46" s="81">
        <v>0</v>
      </c>
      <c r="U46" s="81">
        <v>100000</v>
      </c>
      <c r="V46" s="81">
        <f t="shared" si="1"/>
        <v>14782230</v>
      </c>
      <c r="W46" s="81"/>
      <c r="X46" s="81"/>
      <c r="Y46" s="81"/>
      <c r="Z46" s="81"/>
      <c r="AA46" s="81"/>
      <c r="AB46" s="81"/>
      <c r="AC46" s="81"/>
      <c r="AD46" s="81"/>
      <c r="AE46" s="44"/>
      <c r="AF46" s="44"/>
    </row>
    <row r="47" spans="1:32" x14ac:dyDescent="0.3">
      <c r="A47" s="46" t="s">
        <v>92</v>
      </c>
      <c r="B47" s="77" t="s">
        <v>2210</v>
      </c>
      <c r="C47" s="77">
        <v>1</v>
      </c>
      <c r="D47" s="77">
        <v>0</v>
      </c>
      <c r="E47" s="81">
        <v>18679650</v>
      </c>
      <c r="F47" s="81">
        <v>3900170</v>
      </c>
      <c r="G47" s="81">
        <v>3454231</v>
      </c>
      <c r="H47" s="81">
        <v>0</v>
      </c>
      <c r="I47" s="81">
        <v>0</v>
      </c>
      <c r="J47" s="81">
        <v>773145</v>
      </c>
      <c r="K47" s="81">
        <v>122863</v>
      </c>
      <c r="L47" s="81">
        <v>0</v>
      </c>
      <c r="M47" s="81">
        <v>477387</v>
      </c>
      <c r="N47" s="81">
        <v>-968694</v>
      </c>
      <c r="O47" s="81">
        <v>2340382</v>
      </c>
      <c r="P47" s="81">
        <v>28779134</v>
      </c>
      <c r="Q47" s="81">
        <v>968694</v>
      </c>
      <c r="R47" s="81">
        <v>29747828</v>
      </c>
      <c r="S47" s="81"/>
      <c r="T47" s="81">
        <v>0</v>
      </c>
      <c r="U47" s="81">
        <v>129603</v>
      </c>
      <c r="V47" s="81">
        <f t="shared" si="1"/>
        <v>22984521</v>
      </c>
      <c r="W47" s="81"/>
      <c r="X47" s="81"/>
      <c r="Y47" s="81"/>
      <c r="Z47" s="81"/>
      <c r="AA47" s="81"/>
      <c r="AB47" s="81"/>
      <c r="AC47" s="81"/>
      <c r="AD47" s="81"/>
      <c r="AE47" s="44"/>
      <c r="AF47" s="44"/>
    </row>
    <row r="48" spans="1:32" x14ac:dyDescent="0.3">
      <c r="A48" s="46" t="s">
        <v>88</v>
      </c>
      <c r="B48" s="77" t="s">
        <v>2211</v>
      </c>
      <c r="C48" s="77">
        <v>1</v>
      </c>
      <c r="D48" s="77">
        <v>0</v>
      </c>
      <c r="E48" s="81">
        <v>14173015</v>
      </c>
      <c r="F48" s="81">
        <v>3164536</v>
      </c>
      <c r="G48" s="81">
        <v>1038385</v>
      </c>
      <c r="H48" s="81">
        <v>0</v>
      </c>
      <c r="I48" s="81">
        <v>0</v>
      </c>
      <c r="J48" s="81">
        <v>219825</v>
      </c>
      <c r="K48" s="81">
        <v>430147</v>
      </c>
      <c r="L48" s="81">
        <v>0</v>
      </c>
      <c r="M48" s="81">
        <v>159730</v>
      </c>
      <c r="N48" s="81">
        <v>-574679</v>
      </c>
      <c r="O48" s="81">
        <v>944744</v>
      </c>
      <c r="P48" s="81">
        <v>19555703</v>
      </c>
      <c r="Q48" s="81">
        <v>574679</v>
      </c>
      <c r="R48" s="81">
        <v>20130382</v>
      </c>
      <c r="S48" s="81"/>
      <c r="T48" s="81">
        <v>0</v>
      </c>
      <c r="U48" s="81">
        <v>122173</v>
      </c>
      <c r="V48" s="81">
        <f t="shared" si="1"/>
        <v>17572574</v>
      </c>
      <c r="W48" s="81"/>
      <c r="X48" s="81"/>
      <c r="Y48" s="81"/>
      <c r="Z48" s="81"/>
      <c r="AA48" s="81"/>
      <c r="AB48" s="81"/>
      <c r="AC48" s="81"/>
      <c r="AD48" s="81"/>
      <c r="AE48" s="44"/>
      <c r="AF48" s="44"/>
    </row>
    <row r="49" spans="1:32" x14ac:dyDescent="0.3">
      <c r="A49" s="46" t="s">
        <v>94</v>
      </c>
      <c r="B49" s="77" t="s">
        <v>2212</v>
      </c>
      <c r="C49" s="77">
        <v>1</v>
      </c>
      <c r="D49" s="77">
        <v>0</v>
      </c>
      <c r="E49" s="81">
        <v>8398873</v>
      </c>
      <c r="F49" s="81">
        <v>2408015</v>
      </c>
      <c r="G49" s="81">
        <v>1273038</v>
      </c>
      <c r="H49" s="81">
        <v>0</v>
      </c>
      <c r="I49" s="81">
        <v>0</v>
      </c>
      <c r="J49" s="81">
        <v>117389</v>
      </c>
      <c r="K49" s="81">
        <v>34178</v>
      </c>
      <c r="L49" s="81">
        <v>0</v>
      </c>
      <c r="M49" s="81">
        <v>169472</v>
      </c>
      <c r="N49" s="81">
        <v>-192716</v>
      </c>
      <c r="O49" s="81">
        <v>1054519</v>
      </c>
      <c r="P49" s="81">
        <v>13262768</v>
      </c>
      <c r="Q49" s="81">
        <v>192716</v>
      </c>
      <c r="R49" s="81">
        <v>13455484</v>
      </c>
      <c r="S49" s="81"/>
      <c r="T49" s="81">
        <v>0</v>
      </c>
      <c r="U49" s="81">
        <v>0</v>
      </c>
      <c r="V49" s="81">
        <f t="shared" si="1"/>
        <v>10935211</v>
      </c>
      <c r="W49" s="81"/>
      <c r="X49" s="81"/>
      <c r="Y49" s="81"/>
      <c r="Z49" s="81"/>
      <c r="AA49" s="81"/>
      <c r="AB49" s="81"/>
      <c r="AC49" s="81"/>
      <c r="AD49" s="81"/>
      <c r="AE49" s="44"/>
      <c r="AF49" s="44"/>
    </row>
    <row r="50" spans="1:32" x14ac:dyDescent="0.3">
      <c r="A50" s="46" t="s">
        <v>96</v>
      </c>
      <c r="B50" s="77" t="s">
        <v>2213</v>
      </c>
      <c r="C50" s="77">
        <v>1</v>
      </c>
      <c r="D50" s="77">
        <v>0</v>
      </c>
      <c r="E50" s="81">
        <v>9239674</v>
      </c>
      <c r="F50" s="81">
        <v>2530262</v>
      </c>
      <c r="G50" s="81">
        <v>1188984</v>
      </c>
      <c r="H50" s="81">
        <v>0</v>
      </c>
      <c r="I50" s="81">
        <v>0</v>
      </c>
      <c r="J50" s="81">
        <v>294466</v>
      </c>
      <c r="K50" s="81">
        <v>161818</v>
      </c>
      <c r="L50" s="81">
        <v>0</v>
      </c>
      <c r="M50" s="81">
        <v>131324</v>
      </c>
      <c r="N50" s="81">
        <v>-491585</v>
      </c>
      <c r="O50" s="81">
        <v>449859</v>
      </c>
      <c r="P50" s="81">
        <v>13504802</v>
      </c>
      <c r="Q50" s="81">
        <v>491585</v>
      </c>
      <c r="R50" s="81">
        <v>13996387</v>
      </c>
      <c r="S50" s="81"/>
      <c r="T50" s="81">
        <v>0</v>
      </c>
      <c r="U50" s="81">
        <v>100000</v>
      </c>
      <c r="V50" s="81">
        <f t="shared" si="1"/>
        <v>11865959</v>
      </c>
      <c r="W50" s="81"/>
      <c r="X50" s="81"/>
      <c r="Y50" s="81"/>
      <c r="Z50" s="81"/>
      <c r="AA50" s="81"/>
      <c r="AB50" s="81"/>
      <c r="AC50" s="81"/>
      <c r="AD50" s="81"/>
      <c r="AE50" s="44"/>
      <c r="AF50" s="44"/>
    </row>
    <row r="51" spans="1:32" x14ac:dyDescent="0.3">
      <c r="A51" s="46" t="s">
        <v>98</v>
      </c>
      <c r="B51" s="77" t="s">
        <v>2214</v>
      </c>
      <c r="C51" s="77">
        <v>1</v>
      </c>
      <c r="D51" s="77">
        <v>0</v>
      </c>
      <c r="E51" s="81">
        <v>15408309</v>
      </c>
      <c r="F51" s="81">
        <v>3520512</v>
      </c>
      <c r="G51" s="81">
        <v>3384445</v>
      </c>
      <c r="H51" s="81">
        <v>0</v>
      </c>
      <c r="I51" s="81">
        <v>0</v>
      </c>
      <c r="J51" s="81">
        <v>1221993</v>
      </c>
      <c r="K51" s="81">
        <v>119456</v>
      </c>
      <c r="L51" s="81">
        <v>0</v>
      </c>
      <c r="M51" s="81">
        <v>560628</v>
      </c>
      <c r="N51" s="81">
        <v>-536133</v>
      </c>
      <c r="O51" s="81">
        <v>52568</v>
      </c>
      <c r="P51" s="81">
        <v>23731778</v>
      </c>
      <c r="Q51" s="81">
        <v>536133</v>
      </c>
      <c r="R51" s="81">
        <v>24267911</v>
      </c>
      <c r="S51" s="81"/>
      <c r="T51" s="81">
        <v>0</v>
      </c>
      <c r="U51" s="81">
        <v>139051</v>
      </c>
      <c r="V51" s="81">
        <f t="shared" si="1"/>
        <v>20294765</v>
      </c>
      <c r="W51" s="81"/>
      <c r="X51" s="81"/>
      <c r="Y51" s="81"/>
      <c r="Z51" s="81"/>
      <c r="AA51" s="81"/>
      <c r="AB51" s="81"/>
      <c r="AC51" s="81"/>
      <c r="AD51" s="81"/>
      <c r="AE51" s="44"/>
      <c r="AF51" s="44"/>
    </row>
    <row r="52" spans="1:32" x14ac:dyDescent="0.3">
      <c r="A52" s="46" t="s">
        <v>102</v>
      </c>
      <c r="B52" s="77" t="s">
        <v>1469</v>
      </c>
      <c r="C52" s="77">
        <v>1</v>
      </c>
      <c r="D52" s="77">
        <v>0</v>
      </c>
      <c r="E52" s="81">
        <v>26279898</v>
      </c>
      <c r="F52" s="81">
        <v>4809280</v>
      </c>
      <c r="G52" s="81">
        <v>5588589</v>
      </c>
      <c r="H52" s="81">
        <v>213844</v>
      </c>
      <c r="I52" s="81">
        <v>0</v>
      </c>
      <c r="J52" s="81">
        <v>582684</v>
      </c>
      <c r="K52" s="81">
        <v>148934</v>
      </c>
      <c r="L52" s="81">
        <v>0</v>
      </c>
      <c r="M52" s="81">
        <v>890402</v>
      </c>
      <c r="N52" s="81">
        <v>-638808</v>
      </c>
      <c r="O52" s="81">
        <v>1777969</v>
      </c>
      <c r="P52" s="81">
        <v>39652792</v>
      </c>
      <c r="Q52" s="81">
        <v>638808</v>
      </c>
      <c r="R52" s="81">
        <v>40291600</v>
      </c>
      <c r="S52" s="81"/>
      <c r="T52" s="81">
        <v>0</v>
      </c>
      <c r="U52" s="81">
        <v>210306</v>
      </c>
      <c r="V52" s="81">
        <f t="shared" si="1"/>
        <v>32072390</v>
      </c>
      <c r="W52" s="81"/>
      <c r="X52" s="81"/>
      <c r="Y52" s="81"/>
      <c r="Z52" s="81"/>
      <c r="AA52" s="81"/>
      <c r="AB52" s="81"/>
      <c r="AC52" s="81"/>
      <c r="AD52" s="81"/>
      <c r="AE52" s="44"/>
      <c r="AF52" s="44"/>
    </row>
    <row r="53" spans="1:32" x14ac:dyDescent="0.3">
      <c r="A53" s="46" t="s">
        <v>105</v>
      </c>
      <c r="B53" s="77" t="s">
        <v>2215</v>
      </c>
      <c r="C53" s="77">
        <v>1</v>
      </c>
      <c r="D53" s="77">
        <v>0</v>
      </c>
      <c r="E53" s="81">
        <v>31344155</v>
      </c>
      <c r="F53" s="81">
        <v>7658891</v>
      </c>
      <c r="G53" s="81">
        <v>3943399</v>
      </c>
      <c r="H53" s="81">
        <v>0</v>
      </c>
      <c r="I53" s="81">
        <v>0</v>
      </c>
      <c r="J53" s="81">
        <v>1356669</v>
      </c>
      <c r="K53" s="81">
        <v>0</v>
      </c>
      <c r="L53" s="81">
        <v>0</v>
      </c>
      <c r="M53" s="81">
        <v>3527361</v>
      </c>
      <c r="N53" s="81">
        <v>-1405373</v>
      </c>
      <c r="O53" s="81">
        <v>3921921</v>
      </c>
      <c r="P53" s="81">
        <v>50347023</v>
      </c>
      <c r="Q53" s="81">
        <v>1405373</v>
      </c>
      <c r="R53" s="81">
        <v>51752396</v>
      </c>
      <c r="S53" s="81"/>
      <c r="T53" s="81">
        <v>0</v>
      </c>
      <c r="U53" s="81">
        <v>211759</v>
      </c>
      <c r="V53" s="81">
        <f t="shared" si="1"/>
        <v>42481703</v>
      </c>
      <c r="W53" s="81"/>
      <c r="X53" s="81"/>
      <c r="Y53" s="81"/>
      <c r="Z53" s="81"/>
      <c r="AA53" s="81"/>
      <c r="AB53" s="81"/>
      <c r="AC53" s="81"/>
      <c r="AD53" s="81"/>
      <c r="AE53" s="44"/>
      <c r="AF53" s="44"/>
    </row>
    <row r="54" spans="1:32" x14ac:dyDescent="0.3">
      <c r="A54" s="46" t="s">
        <v>117</v>
      </c>
      <c r="B54" s="77" t="s">
        <v>2216</v>
      </c>
      <c r="C54" s="77">
        <v>0</v>
      </c>
      <c r="D54" s="77">
        <v>0</v>
      </c>
      <c r="E54" s="81">
        <v>6106382</v>
      </c>
      <c r="F54" s="81">
        <v>2150157</v>
      </c>
      <c r="G54" s="81">
        <v>2061179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1">
        <v>126432</v>
      </c>
      <c r="N54" s="81">
        <v>-112443</v>
      </c>
      <c r="O54" s="81">
        <v>1077321</v>
      </c>
      <c r="P54" s="81">
        <v>11409028</v>
      </c>
      <c r="Q54" s="81">
        <v>112443</v>
      </c>
      <c r="R54" s="81">
        <v>11521471</v>
      </c>
      <c r="S54" s="81"/>
      <c r="T54" s="81">
        <v>0</v>
      </c>
      <c r="U54" s="81">
        <v>0</v>
      </c>
      <c r="V54" s="81">
        <f t="shared" si="1"/>
        <v>8270528</v>
      </c>
      <c r="W54" s="81"/>
      <c r="X54" s="81"/>
      <c r="Y54" s="81"/>
      <c r="Z54" s="81"/>
      <c r="AA54" s="81"/>
      <c r="AB54" s="81"/>
      <c r="AC54" s="81"/>
      <c r="AD54" s="81"/>
      <c r="AE54" s="44"/>
      <c r="AF54" s="44"/>
    </row>
    <row r="55" spans="1:32" x14ac:dyDescent="0.3">
      <c r="A55" s="46" t="s">
        <v>107</v>
      </c>
      <c r="B55" s="77" t="s">
        <v>2217</v>
      </c>
      <c r="C55" s="77">
        <v>1</v>
      </c>
      <c r="D55" s="77">
        <v>0</v>
      </c>
      <c r="E55" s="81">
        <v>9771668</v>
      </c>
      <c r="F55" s="81">
        <v>3176773</v>
      </c>
      <c r="G55" s="81">
        <v>1393168</v>
      </c>
      <c r="H55" s="81">
        <v>0</v>
      </c>
      <c r="I55" s="81">
        <v>0</v>
      </c>
      <c r="J55" s="81">
        <v>124493</v>
      </c>
      <c r="K55" s="81">
        <v>35179</v>
      </c>
      <c r="L55" s="81">
        <v>0</v>
      </c>
      <c r="M55" s="81">
        <v>161533</v>
      </c>
      <c r="N55" s="81">
        <v>-185835</v>
      </c>
      <c r="O55" s="81">
        <v>963731</v>
      </c>
      <c r="P55" s="81">
        <v>15440710</v>
      </c>
      <c r="Q55" s="81">
        <v>185835</v>
      </c>
      <c r="R55" s="81">
        <v>15626545</v>
      </c>
      <c r="S55" s="81"/>
      <c r="T55" s="81">
        <v>0</v>
      </c>
      <c r="U55" s="81">
        <v>0</v>
      </c>
      <c r="V55" s="81">
        <f t="shared" si="1"/>
        <v>13083811</v>
      </c>
      <c r="W55" s="81"/>
      <c r="X55" s="81"/>
      <c r="Y55" s="81"/>
      <c r="Z55" s="81"/>
      <c r="AA55" s="81"/>
      <c r="AB55" s="81"/>
      <c r="AC55" s="81"/>
      <c r="AD55" s="81"/>
      <c r="AE55" s="44"/>
      <c r="AF55" s="44"/>
    </row>
    <row r="56" spans="1:32" x14ac:dyDescent="0.3">
      <c r="A56" s="46" t="s">
        <v>113</v>
      </c>
      <c r="B56" s="77" t="s">
        <v>1473</v>
      </c>
      <c r="C56" s="77">
        <v>1</v>
      </c>
      <c r="D56" s="77">
        <v>0</v>
      </c>
      <c r="E56" s="81">
        <v>6647811</v>
      </c>
      <c r="F56" s="81">
        <v>1323230</v>
      </c>
      <c r="G56" s="81">
        <v>910690</v>
      </c>
      <c r="H56" s="81">
        <v>0</v>
      </c>
      <c r="I56" s="81">
        <v>0</v>
      </c>
      <c r="J56" s="81">
        <v>157233</v>
      </c>
      <c r="K56" s="81">
        <v>0</v>
      </c>
      <c r="L56" s="81">
        <v>0</v>
      </c>
      <c r="M56" s="81">
        <v>116824</v>
      </c>
      <c r="N56" s="81">
        <v>-241701</v>
      </c>
      <c r="O56" s="81">
        <v>675881</v>
      </c>
      <c r="P56" s="81">
        <v>9589968</v>
      </c>
      <c r="Q56" s="81">
        <v>241701</v>
      </c>
      <c r="R56" s="81">
        <v>9831669</v>
      </c>
      <c r="S56" s="81"/>
      <c r="T56" s="81">
        <v>0</v>
      </c>
      <c r="U56" s="81">
        <v>0</v>
      </c>
      <c r="V56" s="81">
        <f t="shared" si="1"/>
        <v>8003397</v>
      </c>
      <c r="W56" s="81"/>
      <c r="X56" s="81"/>
      <c r="Y56" s="81"/>
      <c r="Z56" s="81"/>
      <c r="AA56" s="81"/>
      <c r="AB56" s="81"/>
      <c r="AC56" s="81"/>
      <c r="AD56" s="81"/>
      <c r="AE56" s="44"/>
      <c r="AF56" s="44"/>
    </row>
    <row r="57" spans="1:32" x14ac:dyDescent="0.3">
      <c r="A57" s="46" t="s">
        <v>111</v>
      </c>
      <c r="B57" s="77" t="s">
        <v>2218</v>
      </c>
      <c r="C57" s="77">
        <v>1</v>
      </c>
      <c r="D57" s="77">
        <v>0</v>
      </c>
      <c r="E57" s="81">
        <v>9471498</v>
      </c>
      <c r="F57" s="81">
        <v>3036795</v>
      </c>
      <c r="G57" s="81">
        <v>1841735</v>
      </c>
      <c r="H57" s="81">
        <v>0</v>
      </c>
      <c r="I57" s="81">
        <v>0</v>
      </c>
      <c r="J57" s="81">
        <v>125341</v>
      </c>
      <c r="K57" s="81">
        <v>0</v>
      </c>
      <c r="L57" s="81">
        <v>0</v>
      </c>
      <c r="M57" s="81">
        <v>390820</v>
      </c>
      <c r="N57" s="81">
        <v>-242276</v>
      </c>
      <c r="O57" s="81">
        <v>1210624</v>
      </c>
      <c r="P57" s="81">
        <v>15834537</v>
      </c>
      <c r="Q57" s="81">
        <v>242276</v>
      </c>
      <c r="R57" s="81">
        <v>16076813</v>
      </c>
      <c r="S57" s="81"/>
      <c r="T57" s="81">
        <v>0</v>
      </c>
      <c r="U57" s="81">
        <v>0</v>
      </c>
      <c r="V57" s="81">
        <f t="shared" si="1"/>
        <v>12782178</v>
      </c>
      <c r="W57" s="81"/>
      <c r="X57" s="81"/>
      <c r="Y57" s="81"/>
      <c r="Z57" s="81"/>
      <c r="AA57" s="81"/>
      <c r="AB57" s="81"/>
      <c r="AC57" s="81"/>
      <c r="AD57" s="81"/>
      <c r="AE57" s="44"/>
      <c r="AF57" s="44"/>
    </row>
    <row r="58" spans="1:32" x14ac:dyDescent="0.3">
      <c r="A58" s="46" t="s">
        <v>109</v>
      </c>
      <c r="B58" s="77" t="s">
        <v>2219</v>
      </c>
      <c r="C58" s="77">
        <v>1</v>
      </c>
      <c r="D58" s="77">
        <v>0</v>
      </c>
      <c r="E58" s="81">
        <v>8952996</v>
      </c>
      <c r="F58" s="81">
        <v>3013344</v>
      </c>
      <c r="G58" s="81">
        <v>2286739</v>
      </c>
      <c r="H58" s="81">
        <v>0</v>
      </c>
      <c r="I58" s="81">
        <v>0</v>
      </c>
      <c r="J58" s="81">
        <v>196172</v>
      </c>
      <c r="K58" s="81">
        <v>0</v>
      </c>
      <c r="L58" s="81">
        <v>0</v>
      </c>
      <c r="M58" s="81">
        <v>129511</v>
      </c>
      <c r="N58" s="81">
        <v>-279381</v>
      </c>
      <c r="O58" s="81">
        <v>832802</v>
      </c>
      <c r="P58" s="81">
        <v>15132183</v>
      </c>
      <c r="Q58" s="81">
        <v>279381</v>
      </c>
      <c r="R58" s="81">
        <v>15411564</v>
      </c>
      <c r="S58" s="81"/>
      <c r="T58" s="81">
        <v>0</v>
      </c>
      <c r="U58" s="81">
        <v>0</v>
      </c>
      <c r="V58" s="81">
        <f t="shared" si="1"/>
        <v>12012642</v>
      </c>
      <c r="W58" s="81"/>
      <c r="X58" s="81"/>
      <c r="Y58" s="81"/>
      <c r="Z58" s="81"/>
      <c r="AA58" s="81"/>
      <c r="AB58" s="81"/>
      <c r="AC58" s="81"/>
      <c r="AD58" s="81"/>
      <c r="AE58" s="44"/>
      <c r="AF58" s="44"/>
    </row>
    <row r="59" spans="1:32" x14ac:dyDescent="0.3">
      <c r="A59" s="46" t="s">
        <v>115</v>
      </c>
      <c r="B59" s="77" t="s">
        <v>2220</v>
      </c>
      <c r="C59" s="77">
        <v>1</v>
      </c>
      <c r="D59" s="77">
        <v>0</v>
      </c>
      <c r="E59" s="81">
        <v>7152416</v>
      </c>
      <c r="F59" s="81">
        <v>2198899</v>
      </c>
      <c r="G59" s="81">
        <v>933919</v>
      </c>
      <c r="H59" s="81">
        <v>0</v>
      </c>
      <c r="I59" s="81">
        <v>0</v>
      </c>
      <c r="J59" s="81">
        <v>120202</v>
      </c>
      <c r="K59" s="81">
        <v>0</v>
      </c>
      <c r="L59" s="81">
        <v>0</v>
      </c>
      <c r="M59" s="81">
        <v>300000</v>
      </c>
      <c r="N59" s="81">
        <v>-141776</v>
      </c>
      <c r="O59" s="81">
        <v>738804</v>
      </c>
      <c r="P59" s="81">
        <v>11302464</v>
      </c>
      <c r="Q59" s="81">
        <v>141776</v>
      </c>
      <c r="R59" s="81">
        <v>11444240</v>
      </c>
      <c r="S59" s="81"/>
      <c r="T59" s="81">
        <v>0</v>
      </c>
      <c r="U59" s="81">
        <v>0</v>
      </c>
      <c r="V59" s="81">
        <f t="shared" si="1"/>
        <v>9629741</v>
      </c>
      <c r="W59" s="81"/>
      <c r="X59" s="81"/>
      <c r="Y59" s="81"/>
      <c r="Z59" s="81"/>
      <c r="AA59" s="81"/>
      <c r="AB59" s="81"/>
      <c r="AC59" s="81"/>
      <c r="AD59" s="81"/>
      <c r="AE59" s="44"/>
      <c r="AF59" s="44"/>
    </row>
    <row r="60" spans="1:32" x14ac:dyDescent="0.3">
      <c r="A60" s="46" t="s">
        <v>152</v>
      </c>
      <c r="B60" s="77" t="s">
        <v>2221</v>
      </c>
      <c r="C60" s="77">
        <v>1</v>
      </c>
      <c r="D60" s="77">
        <v>0</v>
      </c>
      <c r="E60" s="81">
        <v>7674242</v>
      </c>
      <c r="F60" s="81">
        <v>2494061</v>
      </c>
      <c r="G60" s="81">
        <v>4516107</v>
      </c>
      <c r="H60" s="81">
        <v>0</v>
      </c>
      <c r="I60" s="81">
        <v>0</v>
      </c>
      <c r="J60" s="81">
        <v>302057</v>
      </c>
      <c r="K60" s="81">
        <v>57682</v>
      </c>
      <c r="L60" s="81">
        <v>0</v>
      </c>
      <c r="M60" s="81">
        <v>132675</v>
      </c>
      <c r="N60" s="81">
        <v>-337546</v>
      </c>
      <c r="O60" s="81">
        <v>1807848</v>
      </c>
      <c r="P60" s="81">
        <v>16647126</v>
      </c>
      <c r="Q60" s="81">
        <v>337546</v>
      </c>
      <c r="R60" s="81">
        <v>16984672</v>
      </c>
      <c r="S60" s="81"/>
      <c r="T60" s="81">
        <v>0</v>
      </c>
      <c r="U60" s="81">
        <v>0</v>
      </c>
      <c r="V60" s="81">
        <f t="shared" si="1"/>
        <v>10323171</v>
      </c>
      <c r="W60" s="81"/>
      <c r="X60" s="81"/>
      <c r="Y60" s="81"/>
      <c r="Z60" s="81"/>
      <c r="AA60" s="81"/>
      <c r="AB60" s="81"/>
      <c r="AC60" s="81"/>
      <c r="AD60" s="81"/>
      <c r="AE60" s="44"/>
      <c r="AF60" s="44"/>
    </row>
    <row r="61" spans="1:32" x14ac:dyDescent="0.3">
      <c r="A61" s="46" t="s">
        <v>138</v>
      </c>
      <c r="B61" s="77" t="s">
        <v>2222</v>
      </c>
      <c r="C61" s="77">
        <v>1</v>
      </c>
      <c r="D61" s="77">
        <v>0</v>
      </c>
      <c r="E61" s="81">
        <v>7596393</v>
      </c>
      <c r="F61" s="81">
        <v>1994739</v>
      </c>
      <c r="G61" s="81">
        <v>1364666</v>
      </c>
      <c r="H61" s="81">
        <v>0</v>
      </c>
      <c r="I61" s="81">
        <v>0</v>
      </c>
      <c r="J61" s="81">
        <v>230004</v>
      </c>
      <c r="K61" s="81">
        <v>168992</v>
      </c>
      <c r="L61" s="81">
        <v>0</v>
      </c>
      <c r="M61" s="81">
        <v>0</v>
      </c>
      <c r="N61" s="81">
        <v>-135333</v>
      </c>
      <c r="O61" s="81">
        <v>1169566</v>
      </c>
      <c r="P61" s="81">
        <v>12389027</v>
      </c>
      <c r="Q61" s="81">
        <v>135333</v>
      </c>
      <c r="R61" s="81">
        <v>12524360</v>
      </c>
      <c r="S61" s="81"/>
      <c r="T61" s="81">
        <v>0</v>
      </c>
      <c r="U61" s="81">
        <v>0</v>
      </c>
      <c r="V61" s="81">
        <f t="shared" si="1"/>
        <v>9854795</v>
      </c>
      <c r="W61" s="81"/>
      <c r="X61" s="81"/>
      <c r="Y61" s="81"/>
      <c r="Z61" s="81"/>
      <c r="AA61" s="81"/>
      <c r="AB61" s="81"/>
      <c r="AC61" s="81"/>
      <c r="AD61" s="81"/>
      <c r="AE61" s="44"/>
      <c r="AF61" s="44"/>
    </row>
    <row r="62" spans="1:32" x14ac:dyDescent="0.3">
      <c r="A62" s="46" t="s">
        <v>124</v>
      </c>
      <c r="B62" s="77" t="s">
        <v>1479</v>
      </c>
      <c r="C62" s="77">
        <v>1</v>
      </c>
      <c r="D62" s="77">
        <v>0</v>
      </c>
      <c r="E62" s="81">
        <v>11976214</v>
      </c>
      <c r="F62" s="81">
        <v>2241208</v>
      </c>
      <c r="G62" s="81">
        <v>2019139</v>
      </c>
      <c r="H62" s="81">
        <v>0</v>
      </c>
      <c r="I62" s="81">
        <v>0</v>
      </c>
      <c r="J62" s="81">
        <v>537159</v>
      </c>
      <c r="K62" s="81">
        <v>50505</v>
      </c>
      <c r="L62" s="81">
        <v>0</v>
      </c>
      <c r="M62" s="81">
        <v>247225</v>
      </c>
      <c r="N62" s="81">
        <v>-471736</v>
      </c>
      <c r="O62" s="81">
        <v>925314</v>
      </c>
      <c r="P62" s="81">
        <v>17525028</v>
      </c>
      <c r="Q62" s="81">
        <v>471736</v>
      </c>
      <c r="R62" s="81">
        <v>17996764</v>
      </c>
      <c r="S62" s="81"/>
      <c r="T62" s="81">
        <v>0</v>
      </c>
      <c r="U62" s="81">
        <v>100000</v>
      </c>
      <c r="V62" s="81">
        <f t="shared" si="1"/>
        <v>14580575</v>
      </c>
      <c r="W62" s="81"/>
      <c r="X62" s="81"/>
      <c r="Y62" s="81"/>
      <c r="Z62" s="81"/>
      <c r="AA62" s="81"/>
      <c r="AB62" s="81"/>
      <c r="AC62" s="81"/>
      <c r="AD62" s="81"/>
      <c r="AE62" s="44"/>
      <c r="AF62" s="44"/>
    </row>
    <row r="63" spans="1:32" x14ac:dyDescent="0.3">
      <c r="A63" s="46" t="s">
        <v>126</v>
      </c>
      <c r="B63" s="77" t="s">
        <v>2223</v>
      </c>
      <c r="C63" s="77">
        <v>1</v>
      </c>
      <c r="D63" s="77">
        <v>0</v>
      </c>
      <c r="E63" s="81">
        <v>4346109</v>
      </c>
      <c r="F63" s="81">
        <v>1053660</v>
      </c>
      <c r="G63" s="81">
        <v>2550709</v>
      </c>
      <c r="H63" s="81">
        <v>432185</v>
      </c>
      <c r="I63" s="81">
        <v>0</v>
      </c>
      <c r="J63" s="81">
        <v>56797</v>
      </c>
      <c r="K63" s="81">
        <v>0</v>
      </c>
      <c r="L63" s="81">
        <v>0</v>
      </c>
      <c r="M63" s="81">
        <v>37800</v>
      </c>
      <c r="N63" s="81">
        <v>-352944</v>
      </c>
      <c r="O63" s="81">
        <v>491611</v>
      </c>
      <c r="P63" s="81">
        <v>8615927</v>
      </c>
      <c r="Q63" s="81">
        <v>352944</v>
      </c>
      <c r="R63" s="81">
        <v>8968871</v>
      </c>
      <c r="S63" s="81"/>
      <c r="T63" s="81">
        <v>0</v>
      </c>
      <c r="U63" s="81">
        <v>0</v>
      </c>
      <c r="V63" s="81">
        <f t="shared" si="1"/>
        <v>5141422</v>
      </c>
      <c r="W63" s="81"/>
      <c r="X63" s="81"/>
      <c r="Y63" s="81"/>
      <c r="Z63" s="81"/>
      <c r="AA63" s="81"/>
      <c r="AB63" s="81"/>
      <c r="AC63" s="81"/>
      <c r="AD63" s="81"/>
      <c r="AE63" s="44"/>
      <c r="AF63" s="44"/>
    </row>
    <row r="64" spans="1:32" x14ac:dyDescent="0.3">
      <c r="A64" s="46" t="s">
        <v>144</v>
      </c>
      <c r="B64" s="77" t="s">
        <v>2224</v>
      </c>
      <c r="C64" s="77">
        <v>1</v>
      </c>
      <c r="D64" s="77">
        <v>0</v>
      </c>
      <c r="E64" s="81">
        <v>7832666</v>
      </c>
      <c r="F64" s="81">
        <v>2155620</v>
      </c>
      <c r="G64" s="81">
        <v>2451154</v>
      </c>
      <c r="H64" s="81">
        <v>0</v>
      </c>
      <c r="I64" s="81">
        <v>0</v>
      </c>
      <c r="J64" s="81">
        <v>143470</v>
      </c>
      <c r="K64" s="81">
        <v>101101</v>
      </c>
      <c r="L64" s="81">
        <v>0</v>
      </c>
      <c r="M64" s="81">
        <v>0</v>
      </c>
      <c r="N64" s="81">
        <v>-366430</v>
      </c>
      <c r="O64" s="81">
        <v>599897</v>
      </c>
      <c r="P64" s="81">
        <v>12917478</v>
      </c>
      <c r="Q64" s="81">
        <v>366430</v>
      </c>
      <c r="R64" s="81">
        <v>13283908</v>
      </c>
      <c r="S64" s="81"/>
      <c r="T64" s="81">
        <v>0</v>
      </c>
      <c r="U64" s="81">
        <v>100000</v>
      </c>
      <c r="V64" s="81">
        <f t="shared" si="1"/>
        <v>9866427</v>
      </c>
      <c r="W64" s="81"/>
      <c r="X64" s="81"/>
      <c r="Y64" s="81"/>
      <c r="Z64" s="81"/>
      <c r="AA64" s="81"/>
      <c r="AB64" s="81"/>
      <c r="AC64" s="81"/>
      <c r="AD64" s="81"/>
      <c r="AE64" s="44"/>
      <c r="AF64" s="44"/>
    </row>
    <row r="65" spans="1:32" x14ac:dyDescent="0.3">
      <c r="A65" s="46" t="s">
        <v>128</v>
      </c>
      <c r="B65" s="77" t="s">
        <v>2225</v>
      </c>
      <c r="C65" s="77">
        <v>1</v>
      </c>
      <c r="D65" s="77">
        <v>0</v>
      </c>
      <c r="E65" s="81">
        <v>4037639</v>
      </c>
      <c r="F65" s="81">
        <v>847721</v>
      </c>
      <c r="G65" s="81">
        <v>841273</v>
      </c>
      <c r="H65" s="81">
        <v>0</v>
      </c>
      <c r="I65" s="81">
        <v>0</v>
      </c>
      <c r="J65" s="81">
        <v>116756</v>
      </c>
      <c r="K65" s="81">
        <v>0</v>
      </c>
      <c r="L65" s="81">
        <v>0</v>
      </c>
      <c r="M65" s="81">
        <v>52909</v>
      </c>
      <c r="N65" s="81">
        <v>-260765</v>
      </c>
      <c r="O65" s="81">
        <v>391963</v>
      </c>
      <c r="P65" s="81">
        <v>6027496</v>
      </c>
      <c r="Q65" s="81">
        <v>260765</v>
      </c>
      <c r="R65" s="81">
        <v>6288261</v>
      </c>
      <c r="S65" s="81"/>
      <c r="T65" s="81">
        <v>0</v>
      </c>
      <c r="U65" s="81">
        <v>100000</v>
      </c>
      <c r="V65" s="81">
        <f t="shared" si="1"/>
        <v>4794260</v>
      </c>
      <c r="W65" s="81"/>
      <c r="X65" s="81"/>
      <c r="Y65" s="81"/>
      <c r="Z65" s="81"/>
      <c r="AA65" s="81"/>
      <c r="AB65" s="81"/>
      <c r="AC65" s="81"/>
      <c r="AD65" s="81"/>
      <c r="AE65" s="44"/>
      <c r="AF65" s="44"/>
    </row>
    <row r="66" spans="1:32" x14ac:dyDescent="0.3">
      <c r="A66" s="46" t="s">
        <v>130</v>
      </c>
      <c r="B66" s="77" t="s">
        <v>2226</v>
      </c>
      <c r="C66" s="77">
        <v>1</v>
      </c>
      <c r="D66" s="77">
        <v>0</v>
      </c>
      <c r="E66" s="81">
        <v>22310800</v>
      </c>
      <c r="F66" s="81">
        <v>3178299</v>
      </c>
      <c r="G66" s="81">
        <v>4546753</v>
      </c>
      <c r="H66" s="81">
        <v>0</v>
      </c>
      <c r="I66" s="81">
        <v>0</v>
      </c>
      <c r="J66" s="81">
        <v>1114396</v>
      </c>
      <c r="K66" s="81">
        <v>393618</v>
      </c>
      <c r="L66" s="81">
        <v>0</v>
      </c>
      <c r="M66" s="81">
        <v>2202569</v>
      </c>
      <c r="N66" s="81">
        <v>-1216427</v>
      </c>
      <c r="O66" s="81">
        <v>1821998</v>
      </c>
      <c r="P66" s="81">
        <v>34352006</v>
      </c>
      <c r="Q66" s="81">
        <v>1216427</v>
      </c>
      <c r="R66" s="81">
        <v>35568433</v>
      </c>
      <c r="S66" s="81"/>
      <c r="T66" s="81">
        <v>58698</v>
      </c>
      <c r="U66" s="81">
        <v>357648</v>
      </c>
      <c r="V66" s="81">
        <f t="shared" si="1"/>
        <v>27983255</v>
      </c>
      <c r="W66" s="81"/>
      <c r="X66" s="81"/>
      <c r="Y66" s="81"/>
      <c r="Z66" s="81"/>
      <c r="AA66" s="81"/>
      <c r="AB66" s="81"/>
      <c r="AC66" s="81"/>
      <c r="AD66" s="81"/>
      <c r="AE66" s="44"/>
      <c r="AF66" s="44"/>
    </row>
    <row r="67" spans="1:32" x14ac:dyDescent="0.3">
      <c r="A67" s="46" t="s">
        <v>120</v>
      </c>
      <c r="B67" s="77" t="s">
        <v>2227</v>
      </c>
      <c r="C67" s="77">
        <v>1</v>
      </c>
      <c r="D67" s="77">
        <v>0</v>
      </c>
      <c r="E67" s="81">
        <v>3482630</v>
      </c>
      <c r="F67" s="81">
        <v>932720</v>
      </c>
      <c r="G67" s="81">
        <v>1234770</v>
      </c>
      <c r="H67" s="81">
        <v>0</v>
      </c>
      <c r="I67" s="81">
        <v>0</v>
      </c>
      <c r="J67" s="81">
        <v>192380</v>
      </c>
      <c r="K67" s="81">
        <v>52962</v>
      </c>
      <c r="L67" s="81">
        <v>0</v>
      </c>
      <c r="M67" s="81">
        <v>67500</v>
      </c>
      <c r="N67" s="81">
        <v>-112443</v>
      </c>
      <c r="O67" s="81">
        <v>705431</v>
      </c>
      <c r="P67" s="81">
        <v>6555950</v>
      </c>
      <c r="Q67" s="81">
        <v>112443</v>
      </c>
      <c r="R67" s="81">
        <v>6668393</v>
      </c>
      <c r="S67" s="81"/>
      <c r="T67" s="81">
        <v>0</v>
      </c>
      <c r="U67" s="81">
        <v>0</v>
      </c>
      <c r="V67" s="81">
        <f t="shared" si="1"/>
        <v>4615749</v>
      </c>
      <c r="W67" s="81"/>
      <c r="X67" s="81"/>
      <c r="Y67" s="81"/>
      <c r="Z67" s="81"/>
      <c r="AA67" s="81"/>
      <c r="AB67" s="81"/>
      <c r="AC67" s="81"/>
      <c r="AD67" s="81"/>
      <c r="AE67" s="44"/>
      <c r="AF67" s="44"/>
    </row>
    <row r="68" spans="1:32" x14ac:dyDescent="0.3">
      <c r="A68" s="46" t="s">
        <v>132</v>
      </c>
      <c r="B68" s="77" t="s">
        <v>2228</v>
      </c>
      <c r="C68" s="77">
        <v>1</v>
      </c>
      <c r="D68" s="77">
        <v>0</v>
      </c>
      <c r="E68" s="81">
        <v>9843807</v>
      </c>
      <c r="F68" s="81">
        <v>2430965</v>
      </c>
      <c r="G68" s="81">
        <v>632423</v>
      </c>
      <c r="H68" s="81">
        <v>0</v>
      </c>
      <c r="I68" s="81">
        <v>0</v>
      </c>
      <c r="J68" s="81">
        <v>0</v>
      </c>
      <c r="K68" s="81">
        <v>154269</v>
      </c>
      <c r="L68" s="81">
        <v>0</v>
      </c>
      <c r="M68" s="81">
        <v>130596</v>
      </c>
      <c r="N68" s="81">
        <v>-374333</v>
      </c>
      <c r="O68" s="81">
        <v>1236639</v>
      </c>
      <c r="P68" s="81">
        <v>14054366</v>
      </c>
      <c r="Q68" s="81">
        <v>374333</v>
      </c>
      <c r="R68" s="81">
        <v>14428699</v>
      </c>
      <c r="S68" s="81"/>
      <c r="T68" s="81">
        <v>0</v>
      </c>
      <c r="U68" s="81">
        <v>0</v>
      </c>
      <c r="V68" s="81">
        <f t="shared" si="1"/>
        <v>12185304</v>
      </c>
      <c r="W68" s="81"/>
      <c r="X68" s="81"/>
      <c r="Y68" s="81"/>
      <c r="Z68" s="81"/>
      <c r="AA68" s="81"/>
      <c r="AB68" s="81"/>
      <c r="AC68" s="81"/>
      <c r="AD68" s="81"/>
      <c r="AE68" s="44"/>
      <c r="AF68" s="44"/>
    </row>
    <row r="69" spans="1:32" x14ac:dyDescent="0.3">
      <c r="A69" s="46" t="s">
        <v>150</v>
      </c>
      <c r="B69" s="77" t="s">
        <v>2229</v>
      </c>
      <c r="C69" s="77">
        <v>1</v>
      </c>
      <c r="D69" s="77">
        <v>0</v>
      </c>
      <c r="E69" s="81">
        <v>10224594</v>
      </c>
      <c r="F69" s="81">
        <v>2755336</v>
      </c>
      <c r="G69" s="81">
        <v>1700845</v>
      </c>
      <c r="H69" s="81">
        <v>0</v>
      </c>
      <c r="I69" s="81">
        <v>0</v>
      </c>
      <c r="J69" s="81">
        <v>455747</v>
      </c>
      <c r="K69" s="81">
        <v>163910</v>
      </c>
      <c r="L69" s="81">
        <v>0</v>
      </c>
      <c r="M69" s="81">
        <v>297145</v>
      </c>
      <c r="N69" s="81">
        <v>-355547</v>
      </c>
      <c r="O69" s="81">
        <v>984107</v>
      </c>
      <c r="P69" s="81">
        <v>16226137</v>
      </c>
      <c r="Q69" s="81">
        <v>355547</v>
      </c>
      <c r="R69" s="81">
        <v>16581684</v>
      </c>
      <c r="S69" s="81"/>
      <c r="T69" s="81">
        <v>0</v>
      </c>
      <c r="U69" s="81">
        <v>100000</v>
      </c>
      <c r="V69" s="81">
        <f t="shared" si="1"/>
        <v>13541185</v>
      </c>
      <c r="W69" s="81"/>
      <c r="X69" s="81"/>
      <c r="Y69" s="81"/>
      <c r="Z69" s="81"/>
      <c r="AA69" s="81"/>
      <c r="AB69" s="81"/>
      <c r="AC69" s="81"/>
      <c r="AD69" s="81"/>
      <c r="AE69" s="44"/>
      <c r="AF69" s="44"/>
    </row>
    <row r="70" spans="1:32" x14ac:dyDescent="0.3">
      <c r="A70" s="46" t="s">
        <v>134</v>
      </c>
      <c r="B70" s="77" t="s">
        <v>2230</v>
      </c>
      <c r="C70" s="77">
        <v>1</v>
      </c>
      <c r="D70" s="77">
        <v>0</v>
      </c>
      <c r="E70" s="81">
        <v>4822646</v>
      </c>
      <c r="F70" s="81">
        <v>1365753</v>
      </c>
      <c r="G70" s="81">
        <v>1210996</v>
      </c>
      <c r="H70" s="81">
        <v>0</v>
      </c>
      <c r="I70" s="81">
        <v>0</v>
      </c>
      <c r="J70" s="81">
        <v>233332</v>
      </c>
      <c r="K70" s="81">
        <v>79784</v>
      </c>
      <c r="L70" s="81">
        <v>0</v>
      </c>
      <c r="M70" s="81">
        <v>169206</v>
      </c>
      <c r="N70" s="81">
        <v>-135128</v>
      </c>
      <c r="O70" s="81">
        <v>739356</v>
      </c>
      <c r="P70" s="81">
        <v>8485945</v>
      </c>
      <c r="Q70" s="81">
        <v>135128</v>
      </c>
      <c r="R70" s="81">
        <v>8621073</v>
      </c>
      <c r="S70" s="81"/>
      <c r="T70" s="81">
        <v>0</v>
      </c>
      <c r="U70" s="81">
        <v>100000</v>
      </c>
      <c r="V70" s="81">
        <f t="shared" ref="V70:V133" si="2">P70-O70-G70-H70</f>
        <v>6535593</v>
      </c>
      <c r="W70" s="81"/>
      <c r="X70" s="81"/>
      <c r="Y70" s="81"/>
      <c r="Z70" s="81"/>
      <c r="AA70" s="81"/>
      <c r="AB70" s="81"/>
      <c r="AC70" s="81"/>
      <c r="AD70" s="81"/>
      <c r="AE70" s="44"/>
      <c r="AF70" s="44"/>
    </row>
    <row r="71" spans="1:32" x14ac:dyDescent="0.3">
      <c r="A71" s="46" t="s">
        <v>142</v>
      </c>
      <c r="B71" s="77" t="s">
        <v>2231</v>
      </c>
      <c r="C71" s="77">
        <v>1</v>
      </c>
      <c r="D71" s="77">
        <v>0</v>
      </c>
      <c r="E71" s="81">
        <v>6552703</v>
      </c>
      <c r="F71" s="81">
        <v>1077226</v>
      </c>
      <c r="G71" s="81">
        <v>807741</v>
      </c>
      <c r="H71" s="81">
        <v>0</v>
      </c>
      <c r="I71" s="81">
        <v>0</v>
      </c>
      <c r="J71" s="81">
        <v>56548</v>
      </c>
      <c r="K71" s="81">
        <v>2595</v>
      </c>
      <c r="L71" s="81">
        <v>0</v>
      </c>
      <c r="M71" s="81">
        <v>77100</v>
      </c>
      <c r="N71" s="81">
        <v>-158783</v>
      </c>
      <c r="O71" s="81">
        <v>587707</v>
      </c>
      <c r="P71" s="81">
        <v>9002837</v>
      </c>
      <c r="Q71" s="81">
        <v>158783</v>
      </c>
      <c r="R71" s="81">
        <v>9161620</v>
      </c>
      <c r="S71" s="81"/>
      <c r="T71" s="81">
        <v>0</v>
      </c>
      <c r="U71" s="81">
        <v>0</v>
      </c>
      <c r="V71" s="81">
        <f t="shared" si="2"/>
        <v>7607389</v>
      </c>
      <c r="W71" s="81"/>
      <c r="X71" s="81"/>
      <c r="Y71" s="81"/>
      <c r="Z71" s="81"/>
      <c r="AA71" s="81"/>
      <c r="AB71" s="81"/>
      <c r="AC71" s="81"/>
      <c r="AD71" s="81"/>
      <c r="AE71" s="44"/>
      <c r="AF71" s="44"/>
    </row>
    <row r="72" spans="1:32" x14ac:dyDescent="0.3">
      <c r="A72" s="46" t="s">
        <v>140</v>
      </c>
      <c r="B72" s="77" t="s">
        <v>2232</v>
      </c>
      <c r="C72" s="77">
        <v>1</v>
      </c>
      <c r="D72" s="77">
        <v>0</v>
      </c>
      <c r="E72" s="81">
        <v>50784833</v>
      </c>
      <c r="F72" s="81">
        <v>5311607</v>
      </c>
      <c r="G72" s="81">
        <v>9606754</v>
      </c>
      <c r="H72" s="81">
        <v>0</v>
      </c>
      <c r="I72" s="81">
        <v>0</v>
      </c>
      <c r="J72" s="81">
        <v>1089003</v>
      </c>
      <c r="K72" s="81">
        <v>699095</v>
      </c>
      <c r="L72" s="81">
        <v>0</v>
      </c>
      <c r="M72" s="81">
        <v>3066147</v>
      </c>
      <c r="N72" s="81">
        <v>-3133976</v>
      </c>
      <c r="O72" s="81">
        <v>3321518</v>
      </c>
      <c r="P72" s="81">
        <v>70744981</v>
      </c>
      <c r="Q72" s="81">
        <v>3133976</v>
      </c>
      <c r="R72" s="81">
        <v>73878957</v>
      </c>
      <c r="S72" s="81"/>
      <c r="T72" s="81">
        <v>0</v>
      </c>
      <c r="U72" s="81">
        <v>422610</v>
      </c>
      <c r="V72" s="81">
        <f t="shared" si="2"/>
        <v>57816709</v>
      </c>
      <c r="W72" s="81"/>
      <c r="X72" s="81"/>
      <c r="Y72" s="81"/>
      <c r="Z72" s="81"/>
      <c r="AA72" s="81"/>
      <c r="AB72" s="81"/>
      <c r="AC72" s="81"/>
      <c r="AD72" s="81"/>
      <c r="AE72" s="44"/>
      <c r="AF72" s="44"/>
    </row>
    <row r="73" spans="1:32" x14ac:dyDescent="0.3">
      <c r="A73" s="46" t="s">
        <v>136</v>
      </c>
      <c r="B73" s="77" t="s">
        <v>2233</v>
      </c>
      <c r="C73" s="77">
        <v>1</v>
      </c>
      <c r="D73" s="77">
        <v>0</v>
      </c>
      <c r="E73" s="81">
        <v>9313439</v>
      </c>
      <c r="F73" s="81">
        <v>1820814</v>
      </c>
      <c r="G73" s="81">
        <v>350157</v>
      </c>
      <c r="H73" s="81">
        <v>0</v>
      </c>
      <c r="I73" s="81">
        <v>0</v>
      </c>
      <c r="J73" s="81">
        <v>493578</v>
      </c>
      <c r="K73" s="81">
        <v>26246</v>
      </c>
      <c r="L73" s="81">
        <v>0</v>
      </c>
      <c r="M73" s="81">
        <v>136560</v>
      </c>
      <c r="N73" s="81">
        <v>-317329</v>
      </c>
      <c r="O73" s="81">
        <v>2073585</v>
      </c>
      <c r="P73" s="81">
        <v>13897050</v>
      </c>
      <c r="Q73" s="81">
        <v>317329</v>
      </c>
      <c r="R73" s="81">
        <v>14214379</v>
      </c>
      <c r="S73" s="81"/>
      <c r="T73" s="81">
        <v>0</v>
      </c>
      <c r="U73" s="81">
        <v>0</v>
      </c>
      <c r="V73" s="81">
        <f t="shared" si="2"/>
        <v>11473308</v>
      </c>
      <c r="W73" s="81"/>
      <c r="X73" s="81"/>
      <c r="Y73" s="81"/>
      <c r="Z73" s="81"/>
      <c r="AA73" s="81"/>
      <c r="AB73" s="81"/>
      <c r="AC73" s="81"/>
      <c r="AD73" s="81"/>
      <c r="AE73" s="44"/>
      <c r="AF73" s="44"/>
    </row>
    <row r="74" spans="1:32" x14ac:dyDescent="0.3">
      <c r="A74" s="46" t="s">
        <v>122</v>
      </c>
      <c r="B74" s="77" t="s">
        <v>2234</v>
      </c>
      <c r="C74" s="77">
        <v>1</v>
      </c>
      <c r="D74" s="77">
        <v>0</v>
      </c>
      <c r="E74" s="81">
        <v>7763200</v>
      </c>
      <c r="F74" s="81">
        <v>1688316</v>
      </c>
      <c r="G74" s="81">
        <v>1328162</v>
      </c>
      <c r="H74" s="81">
        <v>0</v>
      </c>
      <c r="I74" s="81">
        <v>0</v>
      </c>
      <c r="J74" s="81">
        <v>418981</v>
      </c>
      <c r="K74" s="81">
        <v>0</v>
      </c>
      <c r="L74" s="81">
        <v>0</v>
      </c>
      <c r="M74" s="81">
        <v>350950</v>
      </c>
      <c r="N74" s="81">
        <v>-358276</v>
      </c>
      <c r="O74" s="81">
        <v>930886</v>
      </c>
      <c r="P74" s="81">
        <v>12122219</v>
      </c>
      <c r="Q74" s="81">
        <v>358276</v>
      </c>
      <c r="R74" s="81">
        <v>12480495</v>
      </c>
      <c r="S74" s="81"/>
      <c r="T74" s="81">
        <v>0</v>
      </c>
      <c r="U74" s="81">
        <v>100000</v>
      </c>
      <c r="V74" s="81">
        <f t="shared" si="2"/>
        <v>9863171</v>
      </c>
      <c r="W74" s="81"/>
      <c r="X74" s="81"/>
      <c r="Y74" s="81"/>
      <c r="Z74" s="81"/>
      <c r="AA74" s="81"/>
      <c r="AB74" s="81"/>
      <c r="AC74" s="81"/>
      <c r="AD74" s="81"/>
      <c r="AE74" s="44"/>
      <c r="AF74" s="44"/>
    </row>
    <row r="75" spans="1:32" x14ac:dyDescent="0.3">
      <c r="A75" s="46" t="s">
        <v>146</v>
      </c>
      <c r="B75" s="77" t="s">
        <v>2235</v>
      </c>
      <c r="C75" s="77">
        <v>1</v>
      </c>
      <c r="D75" s="77">
        <v>0</v>
      </c>
      <c r="E75" s="81">
        <v>4509375</v>
      </c>
      <c r="F75" s="81">
        <v>1379985</v>
      </c>
      <c r="G75" s="81">
        <v>1112067</v>
      </c>
      <c r="H75" s="81">
        <v>0</v>
      </c>
      <c r="I75" s="81">
        <v>0</v>
      </c>
      <c r="J75" s="81">
        <v>0</v>
      </c>
      <c r="K75" s="81">
        <v>0</v>
      </c>
      <c r="L75" s="81">
        <v>0</v>
      </c>
      <c r="M75" s="81">
        <v>194319</v>
      </c>
      <c r="N75" s="81">
        <v>-158736</v>
      </c>
      <c r="O75" s="81">
        <v>446847</v>
      </c>
      <c r="P75" s="81">
        <v>7483857</v>
      </c>
      <c r="Q75" s="81">
        <v>158736</v>
      </c>
      <c r="R75" s="81">
        <v>7642593</v>
      </c>
      <c r="S75" s="81"/>
      <c r="T75" s="81">
        <v>0</v>
      </c>
      <c r="U75" s="81">
        <v>100000</v>
      </c>
      <c r="V75" s="81">
        <f t="shared" si="2"/>
        <v>5924943</v>
      </c>
      <c r="W75" s="81"/>
      <c r="X75" s="81"/>
      <c r="Y75" s="81"/>
      <c r="Z75" s="81"/>
      <c r="AA75" s="81"/>
      <c r="AB75" s="81"/>
      <c r="AC75" s="81"/>
      <c r="AD75" s="81"/>
      <c r="AE75" s="44"/>
      <c r="AF75" s="44"/>
    </row>
    <row r="76" spans="1:32" x14ac:dyDescent="0.3">
      <c r="A76" s="46" t="s">
        <v>148</v>
      </c>
      <c r="B76" s="77" t="s">
        <v>2236</v>
      </c>
      <c r="C76" s="77">
        <v>1</v>
      </c>
      <c r="D76" s="77">
        <v>0</v>
      </c>
      <c r="E76" s="81">
        <v>5229069</v>
      </c>
      <c r="F76" s="81">
        <v>1051048</v>
      </c>
      <c r="G76" s="81">
        <v>712294</v>
      </c>
      <c r="H76" s="81">
        <v>0</v>
      </c>
      <c r="I76" s="81">
        <v>0</v>
      </c>
      <c r="J76" s="81">
        <v>0</v>
      </c>
      <c r="K76" s="81">
        <v>0</v>
      </c>
      <c r="L76" s="81">
        <v>0</v>
      </c>
      <c r="M76" s="81">
        <v>213098</v>
      </c>
      <c r="N76" s="81">
        <v>-232833</v>
      </c>
      <c r="O76" s="81">
        <v>396224</v>
      </c>
      <c r="P76" s="81">
        <v>7368900</v>
      </c>
      <c r="Q76" s="81">
        <v>232833</v>
      </c>
      <c r="R76" s="81">
        <v>7601733</v>
      </c>
      <c r="S76" s="81"/>
      <c r="T76" s="81">
        <v>0</v>
      </c>
      <c r="U76" s="81">
        <v>100000</v>
      </c>
      <c r="V76" s="81">
        <f t="shared" si="2"/>
        <v>6260382</v>
      </c>
      <c r="W76" s="81"/>
      <c r="X76" s="81"/>
      <c r="Y76" s="81"/>
      <c r="Z76" s="81"/>
      <c r="AA76" s="81"/>
      <c r="AB76" s="81"/>
      <c r="AC76" s="81"/>
      <c r="AD76" s="81"/>
      <c r="AE76" s="44"/>
      <c r="AF76" s="44"/>
    </row>
    <row r="77" spans="1:32" x14ac:dyDescent="0.3">
      <c r="A77" s="46" t="s">
        <v>154</v>
      </c>
      <c r="B77" s="77" t="s">
        <v>2237</v>
      </c>
      <c r="C77" s="77">
        <v>0</v>
      </c>
      <c r="D77" s="77">
        <v>0</v>
      </c>
      <c r="E77" s="81">
        <v>7186446</v>
      </c>
      <c r="F77" s="81">
        <v>1908439</v>
      </c>
      <c r="G77" s="81">
        <v>735664</v>
      </c>
      <c r="H77" s="81">
        <v>0</v>
      </c>
      <c r="I77" s="81">
        <v>0</v>
      </c>
      <c r="J77" s="81">
        <v>211349</v>
      </c>
      <c r="K77" s="81">
        <v>83830</v>
      </c>
      <c r="L77" s="81">
        <v>0</v>
      </c>
      <c r="M77" s="81">
        <v>71567</v>
      </c>
      <c r="N77" s="81">
        <v>-219889</v>
      </c>
      <c r="O77" s="81">
        <v>939432</v>
      </c>
      <c r="P77" s="81">
        <v>10916838</v>
      </c>
      <c r="Q77" s="81">
        <v>219889</v>
      </c>
      <c r="R77" s="81">
        <v>11136727</v>
      </c>
      <c r="S77" s="81"/>
      <c r="T77" s="81">
        <v>0</v>
      </c>
      <c r="U77" s="81">
        <v>100000</v>
      </c>
      <c r="V77" s="81">
        <f t="shared" si="2"/>
        <v>9241742</v>
      </c>
      <c r="W77" s="81"/>
      <c r="X77" s="81"/>
      <c r="Y77" s="81"/>
      <c r="Z77" s="81"/>
      <c r="AA77" s="81"/>
      <c r="AB77" s="81"/>
      <c r="AC77" s="81"/>
      <c r="AD77" s="81"/>
      <c r="AE77" s="44"/>
      <c r="AF77" s="44"/>
    </row>
    <row r="78" spans="1:32" x14ac:dyDescent="0.3">
      <c r="A78" s="46" t="s">
        <v>157</v>
      </c>
      <c r="B78" s="77" t="s">
        <v>2238</v>
      </c>
      <c r="C78" s="77">
        <v>1</v>
      </c>
      <c r="D78" s="77">
        <v>0</v>
      </c>
      <c r="E78" s="81">
        <v>63807748</v>
      </c>
      <c r="F78" s="81">
        <v>14752405</v>
      </c>
      <c r="G78" s="81">
        <v>10417333</v>
      </c>
      <c r="H78" s="81">
        <v>0</v>
      </c>
      <c r="I78" s="81">
        <v>0</v>
      </c>
      <c r="J78" s="81">
        <v>1328464</v>
      </c>
      <c r="K78" s="81">
        <v>0</v>
      </c>
      <c r="L78" s="81">
        <v>0</v>
      </c>
      <c r="M78" s="81">
        <v>1386068</v>
      </c>
      <c r="N78" s="81">
        <v>-3200921</v>
      </c>
      <c r="O78" s="81">
        <v>6351299</v>
      </c>
      <c r="P78" s="81">
        <v>94842396</v>
      </c>
      <c r="Q78" s="81">
        <v>3200921</v>
      </c>
      <c r="R78" s="81">
        <v>98043317</v>
      </c>
      <c r="S78" s="81"/>
      <c r="T78" s="81">
        <v>0</v>
      </c>
      <c r="U78" s="81">
        <v>501348</v>
      </c>
      <c r="V78" s="81">
        <f t="shared" si="2"/>
        <v>78073764</v>
      </c>
      <c r="W78" s="81"/>
      <c r="X78" s="81"/>
      <c r="Y78" s="81"/>
      <c r="Z78" s="81"/>
      <c r="AA78" s="81"/>
      <c r="AB78" s="81"/>
      <c r="AC78" s="81"/>
      <c r="AD78" s="81"/>
      <c r="AE78" s="44"/>
      <c r="AF78" s="44"/>
    </row>
    <row r="79" spans="1:32" x14ac:dyDescent="0.3">
      <c r="A79" s="46" t="s">
        <v>161</v>
      </c>
      <c r="B79" s="77" t="s">
        <v>2239</v>
      </c>
      <c r="C79" s="77">
        <v>1</v>
      </c>
      <c r="D79" s="77">
        <v>0</v>
      </c>
      <c r="E79" s="81">
        <v>21965334</v>
      </c>
      <c r="F79" s="81">
        <v>7913865</v>
      </c>
      <c r="G79" s="81">
        <v>2991554</v>
      </c>
      <c r="H79" s="81">
        <v>0</v>
      </c>
      <c r="I79" s="81">
        <v>0</v>
      </c>
      <c r="J79" s="81">
        <v>678724</v>
      </c>
      <c r="K79" s="81">
        <v>0</v>
      </c>
      <c r="L79" s="81">
        <v>0</v>
      </c>
      <c r="M79" s="81">
        <v>371608</v>
      </c>
      <c r="N79" s="81">
        <v>-551674</v>
      </c>
      <c r="O79" s="81">
        <v>4297998</v>
      </c>
      <c r="P79" s="81">
        <v>37667409</v>
      </c>
      <c r="Q79" s="81">
        <v>551674</v>
      </c>
      <c r="R79" s="81">
        <v>38219083</v>
      </c>
      <c r="S79" s="81"/>
      <c r="T79" s="81">
        <v>0</v>
      </c>
      <c r="U79" s="81">
        <v>0</v>
      </c>
      <c r="V79" s="81">
        <f t="shared" si="2"/>
        <v>30377857</v>
      </c>
      <c r="W79" s="81"/>
      <c r="X79" s="81"/>
      <c r="Y79" s="81"/>
      <c r="Z79" s="81"/>
      <c r="AA79" s="81"/>
      <c r="AB79" s="81"/>
      <c r="AC79" s="81"/>
      <c r="AD79" s="81"/>
      <c r="AE79" s="44"/>
      <c r="AF79" s="44"/>
    </row>
    <row r="80" spans="1:32" x14ac:dyDescent="0.3">
      <c r="A80" s="46" t="s">
        <v>159</v>
      </c>
      <c r="B80" s="77" t="s">
        <v>1497</v>
      </c>
      <c r="C80" s="77">
        <v>1</v>
      </c>
      <c r="D80" s="77">
        <v>0</v>
      </c>
      <c r="E80" s="81">
        <v>7598820</v>
      </c>
      <c r="F80" s="81">
        <v>2325210</v>
      </c>
      <c r="G80" s="81">
        <v>1900407</v>
      </c>
      <c r="H80" s="81">
        <v>0</v>
      </c>
      <c r="I80" s="81">
        <v>0</v>
      </c>
      <c r="J80" s="81">
        <v>389079</v>
      </c>
      <c r="K80" s="81">
        <v>0</v>
      </c>
      <c r="L80" s="81">
        <v>0</v>
      </c>
      <c r="M80" s="81">
        <v>164736</v>
      </c>
      <c r="N80" s="81">
        <v>-325814</v>
      </c>
      <c r="O80" s="81">
        <v>1210234</v>
      </c>
      <c r="P80" s="81">
        <v>13262672</v>
      </c>
      <c r="Q80" s="81">
        <v>325814</v>
      </c>
      <c r="R80" s="81">
        <v>13588486</v>
      </c>
      <c r="S80" s="81"/>
      <c r="T80" s="81">
        <v>0</v>
      </c>
      <c r="U80" s="81">
        <v>0</v>
      </c>
      <c r="V80" s="81">
        <f t="shared" si="2"/>
        <v>10152031</v>
      </c>
      <c r="W80" s="81"/>
      <c r="X80" s="81"/>
      <c r="Y80" s="81"/>
      <c r="Z80" s="81"/>
      <c r="AA80" s="81"/>
      <c r="AB80" s="81"/>
      <c r="AC80" s="81"/>
      <c r="AD80" s="81"/>
      <c r="AE80" s="44"/>
      <c r="AF80" s="44"/>
    </row>
    <row r="81" spans="1:32" x14ac:dyDescent="0.3">
      <c r="A81" s="46" t="s">
        <v>164</v>
      </c>
      <c r="B81" s="77" t="s">
        <v>2240</v>
      </c>
      <c r="C81" s="77">
        <v>1</v>
      </c>
      <c r="D81" s="77">
        <v>0</v>
      </c>
      <c r="E81" s="81">
        <v>7527837</v>
      </c>
      <c r="F81" s="81">
        <v>2290077</v>
      </c>
      <c r="G81" s="81">
        <v>784821</v>
      </c>
      <c r="H81" s="81">
        <v>0</v>
      </c>
      <c r="I81" s="81">
        <v>0</v>
      </c>
      <c r="J81" s="81">
        <v>61593</v>
      </c>
      <c r="K81" s="81">
        <v>17526</v>
      </c>
      <c r="L81" s="81">
        <v>0</v>
      </c>
      <c r="M81" s="81">
        <v>81817</v>
      </c>
      <c r="N81" s="81">
        <v>-167109</v>
      </c>
      <c r="O81" s="81">
        <v>702071</v>
      </c>
      <c r="P81" s="81">
        <v>11298633</v>
      </c>
      <c r="Q81" s="81">
        <v>167109</v>
      </c>
      <c r="R81" s="81">
        <v>11465742</v>
      </c>
      <c r="S81" s="81"/>
      <c r="T81" s="81">
        <v>0</v>
      </c>
      <c r="U81" s="81">
        <v>100000</v>
      </c>
      <c r="V81" s="81">
        <f t="shared" si="2"/>
        <v>9811741</v>
      </c>
      <c r="W81" s="81"/>
      <c r="X81" s="81"/>
      <c r="Y81" s="81"/>
      <c r="Z81" s="81"/>
      <c r="AA81" s="81"/>
      <c r="AB81" s="81"/>
      <c r="AC81" s="81"/>
      <c r="AD81" s="81"/>
      <c r="AE81" s="44"/>
      <c r="AF81" s="44"/>
    </row>
    <row r="82" spans="1:32" x14ac:dyDescent="0.3">
      <c r="A82" s="46" t="s">
        <v>166</v>
      </c>
      <c r="B82" s="77" t="s">
        <v>1499</v>
      </c>
      <c r="C82" s="77">
        <v>1</v>
      </c>
      <c r="D82" s="77">
        <v>0</v>
      </c>
      <c r="E82" s="81">
        <v>8424076</v>
      </c>
      <c r="F82" s="81">
        <v>2145135</v>
      </c>
      <c r="G82" s="81">
        <v>1419856</v>
      </c>
      <c r="H82" s="81">
        <v>0</v>
      </c>
      <c r="I82" s="81">
        <v>0</v>
      </c>
      <c r="J82" s="81">
        <v>150550</v>
      </c>
      <c r="K82" s="81">
        <v>0</v>
      </c>
      <c r="L82" s="81">
        <v>0</v>
      </c>
      <c r="M82" s="81">
        <v>128230</v>
      </c>
      <c r="N82" s="81">
        <v>-173345</v>
      </c>
      <c r="O82" s="81">
        <v>977620</v>
      </c>
      <c r="P82" s="81">
        <v>13072122</v>
      </c>
      <c r="Q82" s="81">
        <v>173345</v>
      </c>
      <c r="R82" s="81">
        <v>13245467</v>
      </c>
      <c r="S82" s="81"/>
      <c r="T82" s="81">
        <v>0</v>
      </c>
      <c r="U82" s="81">
        <v>0</v>
      </c>
      <c r="V82" s="81">
        <f t="shared" si="2"/>
        <v>10674646</v>
      </c>
      <c r="W82" s="81"/>
      <c r="X82" s="81"/>
      <c r="Y82" s="81"/>
      <c r="Z82" s="81"/>
      <c r="AA82" s="81"/>
      <c r="AB82" s="81"/>
      <c r="AC82" s="81"/>
      <c r="AD82" s="81"/>
      <c r="AE82" s="44"/>
      <c r="AF82" s="44"/>
    </row>
    <row r="83" spans="1:32" x14ac:dyDescent="0.3">
      <c r="A83" s="46" t="s">
        <v>170</v>
      </c>
      <c r="B83" s="77" t="s">
        <v>2241</v>
      </c>
      <c r="C83" s="77">
        <v>1</v>
      </c>
      <c r="D83" s="77">
        <v>0</v>
      </c>
      <c r="E83" s="81">
        <v>11624109</v>
      </c>
      <c r="F83" s="81">
        <v>3404336</v>
      </c>
      <c r="G83" s="81">
        <v>3193133</v>
      </c>
      <c r="H83" s="81">
        <v>0</v>
      </c>
      <c r="I83" s="81">
        <v>0</v>
      </c>
      <c r="J83" s="81">
        <v>272704</v>
      </c>
      <c r="K83" s="81">
        <v>146244</v>
      </c>
      <c r="L83" s="81">
        <v>0</v>
      </c>
      <c r="M83" s="81">
        <v>123521</v>
      </c>
      <c r="N83" s="81">
        <v>-453173</v>
      </c>
      <c r="O83" s="81">
        <v>1048509</v>
      </c>
      <c r="P83" s="81">
        <v>19359383</v>
      </c>
      <c r="Q83" s="81">
        <v>453173</v>
      </c>
      <c r="R83" s="81">
        <v>19812556</v>
      </c>
      <c r="S83" s="81"/>
      <c r="T83" s="81">
        <v>0</v>
      </c>
      <c r="U83" s="81">
        <v>100000</v>
      </c>
      <c r="V83" s="81">
        <f t="shared" si="2"/>
        <v>15117741</v>
      </c>
      <c r="W83" s="81"/>
      <c r="X83" s="81"/>
      <c r="Y83" s="81"/>
      <c r="Z83" s="81"/>
      <c r="AA83" s="81"/>
      <c r="AB83" s="81"/>
      <c r="AC83" s="81"/>
      <c r="AD83" s="81"/>
      <c r="AE83" s="44"/>
      <c r="AF83" s="44"/>
    </row>
    <row r="84" spans="1:32" x14ac:dyDescent="0.3">
      <c r="A84" s="46" t="s">
        <v>178</v>
      </c>
      <c r="B84" s="77" t="s">
        <v>2242</v>
      </c>
      <c r="C84" s="77">
        <v>1</v>
      </c>
      <c r="D84" s="77">
        <v>0</v>
      </c>
      <c r="E84" s="81">
        <v>10854095</v>
      </c>
      <c r="F84" s="81">
        <v>2610128</v>
      </c>
      <c r="G84" s="81">
        <v>1406586</v>
      </c>
      <c r="H84" s="81">
        <v>723</v>
      </c>
      <c r="I84" s="81">
        <v>0</v>
      </c>
      <c r="J84" s="81">
        <v>128001</v>
      </c>
      <c r="K84" s="81">
        <v>179724</v>
      </c>
      <c r="L84" s="81">
        <v>0</v>
      </c>
      <c r="M84" s="81">
        <v>145595</v>
      </c>
      <c r="N84" s="81">
        <v>-253894</v>
      </c>
      <c r="O84" s="81">
        <v>621469</v>
      </c>
      <c r="P84" s="81">
        <v>15692427</v>
      </c>
      <c r="Q84" s="81">
        <v>253894</v>
      </c>
      <c r="R84" s="81">
        <v>15946321</v>
      </c>
      <c r="S84" s="81"/>
      <c r="T84" s="81">
        <v>0</v>
      </c>
      <c r="U84" s="81">
        <v>100000</v>
      </c>
      <c r="V84" s="81">
        <f t="shared" si="2"/>
        <v>13663649</v>
      </c>
      <c r="W84" s="81"/>
      <c r="X84" s="81"/>
      <c r="Y84" s="81"/>
      <c r="Z84" s="81"/>
      <c r="AA84" s="81"/>
      <c r="AB84" s="81"/>
      <c r="AC84" s="81"/>
      <c r="AD84" s="81"/>
      <c r="AE84" s="44"/>
      <c r="AF84" s="44"/>
    </row>
    <row r="85" spans="1:32" x14ac:dyDescent="0.3">
      <c r="A85" s="46" t="s">
        <v>172</v>
      </c>
      <c r="B85" s="77" t="s">
        <v>2243</v>
      </c>
      <c r="C85" s="77">
        <v>1</v>
      </c>
      <c r="D85" s="77">
        <v>0</v>
      </c>
      <c r="E85" s="81">
        <v>18930783</v>
      </c>
      <c r="F85" s="81">
        <v>4861195</v>
      </c>
      <c r="G85" s="81">
        <v>4115411</v>
      </c>
      <c r="H85" s="81">
        <v>0</v>
      </c>
      <c r="I85" s="81">
        <v>0</v>
      </c>
      <c r="J85" s="81">
        <v>417634</v>
      </c>
      <c r="K85" s="81">
        <v>306079</v>
      </c>
      <c r="L85" s="81">
        <v>0</v>
      </c>
      <c r="M85" s="81">
        <v>292338</v>
      </c>
      <c r="N85" s="81">
        <v>-650094</v>
      </c>
      <c r="O85" s="81">
        <v>1645698</v>
      </c>
      <c r="P85" s="81">
        <v>29919044</v>
      </c>
      <c r="Q85" s="81">
        <v>650094</v>
      </c>
      <c r="R85" s="81">
        <v>30569138</v>
      </c>
      <c r="S85" s="81"/>
      <c r="T85" s="81">
        <v>0</v>
      </c>
      <c r="U85" s="81">
        <v>155921</v>
      </c>
      <c r="V85" s="81">
        <f t="shared" si="2"/>
        <v>24157935</v>
      </c>
      <c r="W85" s="81"/>
      <c r="X85" s="81"/>
      <c r="Y85" s="81"/>
      <c r="Z85" s="81"/>
      <c r="AA85" s="81"/>
      <c r="AB85" s="81"/>
      <c r="AC85" s="81"/>
      <c r="AD85" s="81"/>
      <c r="AE85" s="44"/>
      <c r="AF85" s="44"/>
    </row>
    <row r="86" spans="1:32" x14ac:dyDescent="0.3">
      <c r="A86" s="46" t="s">
        <v>168</v>
      </c>
      <c r="B86" s="77" t="s">
        <v>1503</v>
      </c>
      <c r="C86" s="77">
        <v>1</v>
      </c>
      <c r="D86" s="77">
        <v>0</v>
      </c>
      <c r="E86" s="81">
        <v>4642487</v>
      </c>
      <c r="F86" s="81">
        <v>1891508</v>
      </c>
      <c r="G86" s="81">
        <v>932193</v>
      </c>
      <c r="H86" s="81">
        <v>0</v>
      </c>
      <c r="I86" s="81">
        <v>0</v>
      </c>
      <c r="J86" s="81">
        <v>0</v>
      </c>
      <c r="K86" s="81">
        <v>34886</v>
      </c>
      <c r="L86" s="81">
        <v>0</v>
      </c>
      <c r="M86" s="81">
        <v>151833</v>
      </c>
      <c r="N86" s="81">
        <v>-141281</v>
      </c>
      <c r="O86" s="81">
        <v>369769</v>
      </c>
      <c r="P86" s="81">
        <v>7881395</v>
      </c>
      <c r="Q86" s="81">
        <v>141281</v>
      </c>
      <c r="R86" s="81">
        <v>8022676</v>
      </c>
      <c r="S86" s="81"/>
      <c r="T86" s="81">
        <v>0</v>
      </c>
      <c r="U86" s="81">
        <v>100000</v>
      </c>
      <c r="V86" s="81">
        <f t="shared" si="2"/>
        <v>6579433</v>
      </c>
      <c r="W86" s="81"/>
      <c r="X86" s="81"/>
      <c r="Y86" s="81"/>
      <c r="Z86" s="81"/>
      <c r="AA86" s="81"/>
      <c r="AB86" s="81"/>
      <c r="AC86" s="81"/>
      <c r="AD86" s="81"/>
      <c r="AE86" s="44"/>
      <c r="AF86" s="44"/>
    </row>
    <row r="87" spans="1:32" x14ac:dyDescent="0.3">
      <c r="A87" s="46" t="s">
        <v>174</v>
      </c>
      <c r="B87" s="77" t="s">
        <v>2244</v>
      </c>
      <c r="C87" s="77">
        <v>1</v>
      </c>
      <c r="D87" s="77">
        <v>0</v>
      </c>
      <c r="E87" s="81">
        <v>9231648</v>
      </c>
      <c r="F87" s="81">
        <v>2585358</v>
      </c>
      <c r="G87" s="81">
        <v>1065738</v>
      </c>
      <c r="H87" s="81">
        <v>0</v>
      </c>
      <c r="I87" s="81">
        <v>0</v>
      </c>
      <c r="J87" s="81">
        <v>133320</v>
      </c>
      <c r="K87" s="81">
        <v>39819</v>
      </c>
      <c r="L87" s="81">
        <v>0</v>
      </c>
      <c r="M87" s="81">
        <v>136589</v>
      </c>
      <c r="N87" s="81">
        <v>-199748</v>
      </c>
      <c r="O87" s="81">
        <v>819199</v>
      </c>
      <c r="P87" s="81">
        <v>13811923</v>
      </c>
      <c r="Q87" s="81">
        <v>199748</v>
      </c>
      <c r="R87" s="81">
        <v>14011671</v>
      </c>
      <c r="S87" s="81"/>
      <c r="T87" s="81">
        <v>0</v>
      </c>
      <c r="U87" s="81">
        <v>100000</v>
      </c>
      <c r="V87" s="81">
        <f t="shared" si="2"/>
        <v>11926986</v>
      </c>
      <c r="W87" s="81"/>
      <c r="X87" s="81"/>
      <c r="Y87" s="81"/>
      <c r="Z87" s="81"/>
      <c r="AA87" s="81"/>
      <c r="AB87" s="81"/>
      <c r="AC87" s="81"/>
      <c r="AD87" s="81"/>
      <c r="AE87" s="44"/>
      <c r="AF87" s="44"/>
    </row>
    <row r="88" spans="1:32" x14ac:dyDescent="0.3">
      <c r="A88" s="46" t="s">
        <v>176</v>
      </c>
      <c r="B88" s="77" t="s">
        <v>1505</v>
      </c>
      <c r="C88" s="77">
        <v>1</v>
      </c>
      <c r="D88" s="77">
        <v>0</v>
      </c>
      <c r="E88" s="81">
        <v>17697072</v>
      </c>
      <c r="F88" s="81">
        <v>4624095</v>
      </c>
      <c r="G88" s="81">
        <v>2836733</v>
      </c>
      <c r="H88" s="81">
        <v>60178</v>
      </c>
      <c r="I88" s="81">
        <v>0</v>
      </c>
      <c r="J88" s="81">
        <v>346296</v>
      </c>
      <c r="K88" s="81">
        <v>131954</v>
      </c>
      <c r="L88" s="81">
        <v>0</v>
      </c>
      <c r="M88" s="81">
        <v>255058</v>
      </c>
      <c r="N88" s="81">
        <v>-299197</v>
      </c>
      <c r="O88" s="81">
        <v>1059406</v>
      </c>
      <c r="P88" s="81">
        <v>26711595</v>
      </c>
      <c r="Q88" s="81">
        <v>299197</v>
      </c>
      <c r="R88" s="81">
        <v>27010792</v>
      </c>
      <c r="S88" s="81"/>
      <c r="T88" s="81">
        <v>0</v>
      </c>
      <c r="U88" s="81">
        <v>154286</v>
      </c>
      <c r="V88" s="81">
        <f t="shared" si="2"/>
        <v>22755278</v>
      </c>
      <c r="W88" s="81"/>
      <c r="X88" s="81"/>
      <c r="Y88" s="81"/>
      <c r="Z88" s="81"/>
      <c r="AA88" s="81"/>
      <c r="AB88" s="81"/>
      <c r="AC88" s="81"/>
      <c r="AD88" s="81"/>
      <c r="AE88" s="44"/>
      <c r="AF88" s="44"/>
    </row>
    <row r="89" spans="1:32" x14ac:dyDescent="0.3">
      <c r="A89" s="46" t="s">
        <v>181</v>
      </c>
      <c r="B89" s="77" t="s">
        <v>1506</v>
      </c>
      <c r="C89" s="77">
        <v>1</v>
      </c>
      <c r="D89" s="77">
        <v>0</v>
      </c>
      <c r="E89" s="81">
        <v>11329628</v>
      </c>
      <c r="F89" s="81">
        <v>2826332</v>
      </c>
      <c r="G89" s="81">
        <v>2941893</v>
      </c>
      <c r="H89" s="81">
        <v>674065</v>
      </c>
      <c r="I89" s="81">
        <v>0</v>
      </c>
      <c r="J89" s="81">
        <v>73893</v>
      </c>
      <c r="K89" s="81">
        <v>28703</v>
      </c>
      <c r="L89" s="81">
        <v>0</v>
      </c>
      <c r="M89" s="81">
        <v>522240</v>
      </c>
      <c r="N89" s="81">
        <v>-289560</v>
      </c>
      <c r="O89" s="81">
        <v>1341226</v>
      </c>
      <c r="P89" s="81">
        <v>19448420</v>
      </c>
      <c r="Q89" s="81">
        <v>289560</v>
      </c>
      <c r="R89" s="81">
        <v>19737980</v>
      </c>
      <c r="S89" s="81"/>
      <c r="T89" s="81">
        <v>0</v>
      </c>
      <c r="U89" s="81">
        <v>100000</v>
      </c>
      <c r="V89" s="81">
        <f t="shared" si="2"/>
        <v>14491236</v>
      </c>
      <c r="W89" s="81"/>
      <c r="X89" s="81"/>
      <c r="Y89" s="81"/>
      <c r="Z89" s="81"/>
      <c r="AA89" s="81"/>
      <c r="AB89" s="81"/>
      <c r="AC89" s="81"/>
      <c r="AD89" s="81"/>
      <c r="AE89" s="44"/>
      <c r="AF89" s="44"/>
    </row>
    <row r="90" spans="1:32" x14ac:dyDescent="0.3">
      <c r="A90" s="46" t="s">
        <v>183</v>
      </c>
      <c r="B90" s="77" t="s">
        <v>2245</v>
      </c>
      <c r="C90" s="77">
        <v>1</v>
      </c>
      <c r="D90" s="77">
        <v>0</v>
      </c>
      <c r="E90" s="81">
        <v>13455767</v>
      </c>
      <c r="F90" s="81">
        <v>3202908</v>
      </c>
      <c r="G90" s="81">
        <v>2052912</v>
      </c>
      <c r="H90" s="81">
        <v>0</v>
      </c>
      <c r="I90" s="81">
        <v>0</v>
      </c>
      <c r="J90" s="81">
        <v>176425</v>
      </c>
      <c r="K90" s="81">
        <v>0</v>
      </c>
      <c r="L90" s="81">
        <v>0</v>
      </c>
      <c r="M90" s="81">
        <v>433390</v>
      </c>
      <c r="N90" s="81">
        <v>-481081</v>
      </c>
      <c r="O90" s="81">
        <v>1951260</v>
      </c>
      <c r="P90" s="81">
        <v>20791581</v>
      </c>
      <c r="Q90" s="81">
        <v>481081</v>
      </c>
      <c r="R90" s="81">
        <v>21272662</v>
      </c>
      <c r="S90" s="81"/>
      <c r="T90" s="81">
        <v>0</v>
      </c>
      <c r="U90" s="81">
        <v>100000</v>
      </c>
      <c r="V90" s="81">
        <f t="shared" si="2"/>
        <v>16787409</v>
      </c>
      <c r="W90" s="81"/>
      <c r="X90" s="81"/>
      <c r="Y90" s="81"/>
      <c r="Z90" s="81"/>
      <c r="AA90" s="81"/>
      <c r="AB90" s="81"/>
      <c r="AC90" s="81"/>
      <c r="AD90" s="81"/>
      <c r="AE90" s="44"/>
      <c r="AF90" s="44"/>
    </row>
    <row r="91" spans="1:32" x14ac:dyDescent="0.3">
      <c r="A91" s="46" t="s">
        <v>187</v>
      </c>
      <c r="B91" s="77" t="s">
        <v>2246</v>
      </c>
      <c r="C91" s="77">
        <v>1</v>
      </c>
      <c r="D91" s="77">
        <v>0</v>
      </c>
      <c r="E91" s="81">
        <v>12342263</v>
      </c>
      <c r="F91" s="81">
        <v>3335577</v>
      </c>
      <c r="G91" s="81">
        <v>1788713</v>
      </c>
      <c r="H91" s="81">
        <v>157717</v>
      </c>
      <c r="I91" s="81">
        <v>0</v>
      </c>
      <c r="J91" s="81">
        <v>775704</v>
      </c>
      <c r="K91" s="81">
        <v>0</v>
      </c>
      <c r="L91" s="81">
        <v>0</v>
      </c>
      <c r="M91" s="81">
        <v>142354</v>
      </c>
      <c r="N91" s="81">
        <v>-367186</v>
      </c>
      <c r="O91" s="81">
        <v>1699570</v>
      </c>
      <c r="P91" s="81">
        <v>19874712</v>
      </c>
      <c r="Q91" s="81">
        <v>367186</v>
      </c>
      <c r="R91" s="81">
        <v>20241898</v>
      </c>
      <c r="S91" s="81"/>
      <c r="T91" s="81">
        <v>0</v>
      </c>
      <c r="U91" s="81">
        <v>0</v>
      </c>
      <c r="V91" s="81">
        <f t="shared" si="2"/>
        <v>16228712</v>
      </c>
      <c r="W91" s="81"/>
      <c r="X91" s="81"/>
      <c r="Y91" s="81"/>
      <c r="Z91" s="81"/>
      <c r="AA91" s="81"/>
      <c r="AB91" s="81"/>
      <c r="AC91" s="81"/>
      <c r="AD91" s="81"/>
      <c r="AE91" s="44"/>
      <c r="AF91" s="44"/>
    </row>
    <row r="92" spans="1:32" x14ac:dyDescent="0.3">
      <c r="A92" s="46" t="s">
        <v>185</v>
      </c>
      <c r="B92" s="77" t="s">
        <v>2247</v>
      </c>
      <c r="C92" s="77">
        <v>1</v>
      </c>
      <c r="D92" s="77">
        <v>0</v>
      </c>
      <c r="E92" s="81">
        <v>3217401</v>
      </c>
      <c r="F92" s="81">
        <v>984476</v>
      </c>
      <c r="G92" s="81">
        <v>659821</v>
      </c>
      <c r="H92" s="81">
        <v>0</v>
      </c>
      <c r="I92" s="81">
        <v>0</v>
      </c>
      <c r="J92" s="81">
        <v>111591</v>
      </c>
      <c r="K92" s="81">
        <v>0</v>
      </c>
      <c r="L92" s="81">
        <v>0</v>
      </c>
      <c r="M92" s="81">
        <v>0</v>
      </c>
      <c r="N92" s="81">
        <v>-69666</v>
      </c>
      <c r="O92" s="81">
        <v>586794</v>
      </c>
      <c r="P92" s="81">
        <v>5490417</v>
      </c>
      <c r="Q92" s="81">
        <v>69666</v>
      </c>
      <c r="R92" s="81">
        <v>5560083</v>
      </c>
      <c r="S92" s="81"/>
      <c r="T92" s="81">
        <v>0</v>
      </c>
      <c r="U92" s="81">
        <v>0</v>
      </c>
      <c r="V92" s="81">
        <f t="shared" si="2"/>
        <v>4243802</v>
      </c>
      <c r="W92" s="81"/>
      <c r="X92" s="81"/>
      <c r="Y92" s="81"/>
      <c r="Z92" s="81"/>
      <c r="AA92" s="81"/>
      <c r="AB92" s="81"/>
      <c r="AC92" s="81"/>
      <c r="AD92" s="81"/>
      <c r="AE92" s="44"/>
      <c r="AF92" s="44"/>
    </row>
    <row r="93" spans="1:32" x14ac:dyDescent="0.3">
      <c r="A93" s="46" t="s">
        <v>189</v>
      </c>
      <c r="B93" s="77" t="s">
        <v>1510</v>
      </c>
      <c r="C93" s="77">
        <v>1</v>
      </c>
      <c r="D93" s="77">
        <v>0</v>
      </c>
      <c r="E93" s="81">
        <v>11132418</v>
      </c>
      <c r="F93" s="81">
        <v>2422835</v>
      </c>
      <c r="G93" s="81">
        <v>1727395</v>
      </c>
      <c r="H93" s="81">
        <v>2942</v>
      </c>
      <c r="I93" s="81">
        <v>0</v>
      </c>
      <c r="J93" s="81">
        <v>14132</v>
      </c>
      <c r="K93" s="81">
        <v>0</v>
      </c>
      <c r="L93" s="81">
        <v>0</v>
      </c>
      <c r="M93" s="81">
        <v>323662</v>
      </c>
      <c r="N93" s="81">
        <v>-272178</v>
      </c>
      <c r="O93" s="81">
        <v>652389</v>
      </c>
      <c r="P93" s="81">
        <v>16003595</v>
      </c>
      <c r="Q93" s="81">
        <v>272178</v>
      </c>
      <c r="R93" s="81">
        <v>16275773</v>
      </c>
      <c r="S93" s="81"/>
      <c r="T93" s="81">
        <v>0</v>
      </c>
      <c r="U93" s="81">
        <v>100000</v>
      </c>
      <c r="V93" s="81">
        <f t="shared" si="2"/>
        <v>13620869</v>
      </c>
      <c r="W93" s="81"/>
      <c r="X93" s="81"/>
      <c r="Y93" s="81"/>
      <c r="Z93" s="81"/>
      <c r="AA93" s="81"/>
      <c r="AB93" s="81"/>
      <c r="AC93" s="81"/>
      <c r="AD93" s="81"/>
      <c r="AE93" s="44"/>
      <c r="AF93" s="44"/>
    </row>
    <row r="94" spans="1:32" x14ac:dyDescent="0.3">
      <c r="A94" s="46" t="s">
        <v>191</v>
      </c>
      <c r="B94" s="77" t="s">
        <v>2248</v>
      </c>
      <c r="C94" s="77">
        <v>1</v>
      </c>
      <c r="D94" s="77">
        <v>0</v>
      </c>
      <c r="E94" s="81">
        <v>18252049</v>
      </c>
      <c r="F94" s="81">
        <v>5038666</v>
      </c>
      <c r="G94" s="81">
        <v>1421502</v>
      </c>
      <c r="H94" s="81">
        <v>0</v>
      </c>
      <c r="I94" s="81">
        <v>0</v>
      </c>
      <c r="J94" s="81">
        <v>324878</v>
      </c>
      <c r="K94" s="81">
        <v>83974</v>
      </c>
      <c r="L94" s="81">
        <v>0</v>
      </c>
      <c r="M94" s="81">
        <v>594450</v>
      </c>
      <c r="N94" s="81">
        <v>-385212</v>
      </c>
      <c r="O94" s="81">
        <v>1994849</v>
      </c>
      <c r="P94" s="81">
        <v>27325156</v>
      </c>
      <c r="Q94" s="81">
        <v>385212</v>
      </c>
      <c r="R94" s="81">
        <v>27710368</v>
      </c>
      <c r="S94" s="81"/>
      <c r="T94" s="81">
        <v>0</v>
      </c>
      <c r="U94" s="81">
        <v>0</v>
      </c>
      <c r="V94" s="81">
        <f t="shared" si="2"/>
        <v>23908805</v>
      </c>
      <c r="W94" s="81"/>
      <c r="X94" s="81"/>
      <c r="Y94" s="81"/>
      <c r="Z94" s="81"/>
      <c r="AA94" s="81"/>
      <c r="AB94" s="81"/>
      <c r="AC94" s="81"/>
      <c r="AD94" s="81"/>
      <c r="AE94" s="44"/>
      <c r="AF94" s="44"/>
    </row>
    <row r="95" spans="1:32" x14ac:dyDescent="0.3">
      <c r="A95" s="46" t="s">
        <v>193</v>
      </c>
      <c r="B95" s="77" t="s">
        <v>2249</v>
      </c>
      <c r="C95" s="77">
        <v>1</v>
      </c>
      <c r="D95" s="77">
        <v>0</v>
      </c>
      <c r="E95" s="81">
        <v>14492878</v>
      </c>
      <c r="F95" s="81">
        <v>2518180</v>
      </c>
      <c r="G95" s="81">
        <v>1496503</v>
      </c>
      <c r="H95" s="81">
        <v>0</v>
      </c>
      <c r="I95" s="81">
        <v>0</v>
      </c>
      <c r="J95" s="81">
        <v>632310</v>
      </c>
      <c r="K95" s="81">
        <v>28374</v>
      </c>
      <c r="L95" s="81">
        <v>0</v>
      </c>
      <c r="M95" s="81">
        <v>226069</v>
      </c>
      <c r="N95" s="81">
        <v>-618533</v>
      </c>
      <c r="O95" s="81">
        <v>1918705</v>
      </c>
      <c r="P95" s="81">
        <v>20694486</v>
      </c>
      <c r="Q95" s="81">
        <v>618533</v>
      </c>
      <c r="R95" s="81">
        <v>21313019</v>
      </c>
      <c r="S95" s="81"/>
      <c r="T95" s="81">
        <v>0</v>
      </c>
      <c r="U95" s="81">
        <v>100000</v>
      </c>
      <c r="V95" s="81">
        <f t="shared" si="2"/>
        <v>17279278</v>
      </c>
      <c r="W95" s="81"/>
      <c r="X95" s="81"/>
      <c r="Y95" s="81"/>
      <c r="Z95" s="81"/>
      <c r="AA95" s="81"/>
      <c r="AB95" s="81"/>
      <c r="AC95" s="81"/>
      <c r="AD95" s="81"/>
      <c r="AE95" s="44"/>
      <c r="AF95" s="44"/>
    </row>
    <row r="96" spans="1:32" x14ac:dyDescent="0.3">
      <c r="A96" s="46" t="s">
        <v>195</v>
      </c>
      <c r="B96" s="77" t="s">
        <v>2250</v>
      </c>
      <c r="C96" s="77">
        <v>1</v>
      </c>
      <c r="D96" s="77">
        <v>0</v>
      </c>
      <c r="E96" s="81">
        <v>15129949</v>
      </c>
      <c r="F96" s="81">
        <v>2793304</v>
      </c>
      <c r="G96" s="81">
        <v>565401</v>
      </c>
      <c r="H96" s="81">
        <v>4015</v>
      </c>
      <c r="I96" s="81">
        <v>0</v>
      </c>
      <c r="J96" s="81">
        <v>473208</v>
      </c>
      <c r="K96" s="81">
        <v>109966</v>
      </c>
      <c r="L96" s="81">
        <v>0</v>
      </c>
      <c r="M96" s="81">
        <v>515760</v>
      </c>
      <c r="N96" s="81">
        <v>-381008</v>
      </c>
      <c r="O96" s="81">
        <v>1926752</v>
      </c>
      <c r="P96" s="81">
        <v>21137347</v>
      </c>
      <c r="Q96" s="81">
        <v>381008</v>
      </c>
      <c r="R96" s="81">
        <v>21518355</v>
      </c>
      <c r="S96" s="81"/>
      <c r="T96" s="81">
        <v>0</v>
      </c>
      <c r="U96" s="81">
        <v>0</v>
      </c>
      <c r="V96" s="81">
        <f t="shared" si="2"/>
        <v>18641179</v>
      </c>
      <c r="W96" s="81"/>
      <c r="X96" s="81"/>
      <c r="Y96" s="81"/>
      <c r="Z96" s="81"/>
      <c r="AA96" s="81"/>
      <c r="AB96" s="81"/>
      <c r="AC96" s="81"/>
      <c r="AD96" s="81"/>
      <c r="AE96" s="44"/>
      <c r="AF96" s="44"/>
    </row>
    <row r="97" spans="1:32" x14ac:dyDescent="0.3">
      <c r="A97" s="46" t="s">
        <v>208</v>
      </c>
      <c r="B97" s="77" t="s">
        <v>1514</v>
      </c>
      <c r="C97" s="77">
        <v>1</v>
      </c>
      <c r="D97" s="77">
        <v>0</v>
      </c>
      <c r="E97" s="81">
        <v>7378753</v>
      </c>
      <c r="F97" s="81">
        <v>1848088</v>
      </c>
      <c r="G97" s="81">
        <v>2352776</v>
      </c>
      <c r="H97" s="81">
        <v>10062</v>
      </c>
      <c r="I97" s="81">
        <v>0</v>
      </c>
      <c r="J97" s="81">
        <v>32029</v>
      </c>
      <c r="K97" s="81">
        <v>375991</v>
      </c>
      <c r="L97" s="81">
        <v>0</v>
      </c>
      <c r="M97" s="81">
        <v>97200</v>
      </c>
      <c r="N97" s="81">
        <v>-512037</v>
      </c>
      <c r="O97" s="81">
        <v>983183</v>
      </c>
      <c r="P97" s="81">
        <v>12566045</v>
      </c>
      <c r="Q97" s="81">
        <v>512037</v>
      </c>
      <c r="R97" s="81">
        <v>13078082</v>
      </c>
      <c r="S97" s="81"/>
      <c r="T97" s="81">
        <v>0</v>
      </c>
      <c r="U97" s="81">
        <v>0</v>
      </c>
      <c r="V97" s="81">
        <f t="shared" si="2"/>
        <v>9220024</v>
      </c>
      <c r="W97" s="81"/>
      <c r="X97" s="81"/>
      <c r="Y97" s="81"/>
      <c r="Z97" s="81"/>
      <c r="AA97" s="81"/>
      <c r="AB97" s="81"/>
      <c r="AC97" s="81"/>
      <c r="AD97" s="81"/>
      <c r="AE97" s="44"/>
      <c r="AF97" s="44"/>
    </row>
    <row r="98" spans="1:32" x14ac:dyDescent="0.3">
      <c r="A98" s="46" t="s">
        <v>200</v>
      </c>
      <c r="B98" s="77" t="s">
        <v>2251</v>
      </c>
      <c r="C98" s="77">
        <v>1</v>
      </c>
      <c r="D98" s="77">
        <v>0</v>
      </c>
      <c r="E98" s="81">
        <v>3675640</v>
      </c>
      <c r="F98" s="81">
        <v>818251</v>
      </c>
      <c r="G98" s="81">
        <v>86999</v>
      </c>
      <c r="H98" s="81">
        <v>0</v>
      </c>
      <c r="I98" s="81">
        <v>0</v>
      </c>
      <c r="J98" s="81">
        <v>1987</v>
      </c>
      <c r="K98" s="81">
        <v>143607</v>
      </c>
      <c r="L98" s="81">
        <v>0</v>
      </c>
      <c r="M98" s="81">
        <v>380000</v>
      </c>
      <c r="N98" s="81">
        <v>-87417</v>
      </c>
      <c r="O98" s="81">
        <v>553616</v>
      </c>
      <c r="P98" s="81">
        <v>5572683</v>
      </c>
      <c r="Q98" s="81">
        <v>87417</v>
      </c>
      <c r="R98" s="81">
        <v>5660100</v>
      </c>
      <c r="S98" s="81"/>
      <c r="T98" s="81">
        <v>0</v>
      </c>
      <c r="U98" s="81">
        <v>0</v>
      </c>
      <c r="V98" s="81">
        <f t="shared" si="2"/>
        <v>4932068</v>
      </c>
      <c r="W98" s="81"/>
      <c r="X98" s="81"/>
      <c r="Y98" s="81"/>
      <c r="Z98" s="81"/>
      <c r="AA98" s="81"/>
      <c r="AB98" s="81"/>
      <c r="AC98" s="81"/>
      <c r="AD98" s="81"/>
      <c r="AE98" s="44"/>
      <c r="AF98" s="44"/>
    </row>
    <row r="99" spans="1:32" x14ac:dyDescent="0.3">
      <c r="A99" s="46" t="s">
        <v>198</v>
      </c>
      <c r="B99" s="77" t="s">
        <v>2252</v>
      </c>
      <c r="C99" s="77">
        <v>1</v>
      </c>
      <c r="D99" s="77">
        <v>0</v>
      </c>
      <c r="E99" s="81">
        <v>4814072</v>
      </c>
      <c r="F99" s="81">
        <v>1728010</v>
      </c>
      <c r="G99" s="81">
        <v>628809</v>
      </c>
      <c r="H99" s="81">
        <v>0</v>
      </c>
      <c r="I99" s="81">
        <v>0</v>
      </c>
      <c r="J99" s="81">
        <v>10013</v>
      </c>
      <c r="K99" s="81">
        <v>172915</v>
      </c>
      <c r="L99" s="81">
        <v>0</v>
      </c>
      <c r="M99" s="81">
        <v>0</v>
      </c>
      <c r="N99" s="81">
        <v>-193708</v>
      </c>
      <c r="O99" s="81">
        <v>1141733</v>
      </c>
      <c r="P99" s="81">
        <v>8301844</v>
      </c>
      <c r="Q99" s="81">
        <v>193708</v>
      </c>
      <c r="R99" s="81">
        <v>8495552</v>
      </c>
      <c r="S99" s="81"/>
      <c r="T99" s="81">
        <v>0</v>
      </c>
      <c r="U99" s="81">
        <v>0</v>
      </c>
      <c r="V99" s="81">
        <f t="shared" si="2"/>
        <v>6531302</v>
      </c>
      <c r="W99" s="81"/>
      <c r="X99" s="81"/>
      <c r="Y99" s="81"/>
      <c r="Z99" s="81"/>
      <c r="AA99" s="81"/>
      <c r="AB99" s="81"/>
      <c r="AC99" s="81"/>
      <c r="AD99" s="81"/>
      <c r="AE99" s="44"/>
      <c r="AF99" s="44"/>
    </row>
    <row r="100" spans="1:32" x14ac:dyDescent="0.3">
      <c r="A100" s="46" t="s">
        <v>202</v>
      </c>
      <c r="B100" s="77" t="s">
        <v>2253</v>
      </c>
      <c r="C100" s="77">
        <v>1</v>
      </c>
      <c r="D100" s="77">
        <v>0</v>
      </c>
      <c r="E100" s="81">
        <v>16217663</v>
      </c>
      <c r="F100" s="81">
        <v>2383444</v>
      </c>
      <c r="G100" s="81">
        <v>3854469</v>
      </c>
      <c r="H100" s="81">
        <v>714908</v>
      </c>
      <c r="I100" s="81">
        <v>0</v>
      </c>
      <c r="J100" s="81">
        <v>62290</v>
      </c>
      <c r="K100" s="81">
        <v>652826</v>
      </c>
      <c r="L100" s="81">
        <v>0</v>
      </c>
      <c r="M100" s="81">
        <v>161330</v>
      </c>
      <c r="N100" s="81">
        <v>-621942</v>
      </c>
      <c r="O100" s="81">
        <v>1331440</v>
      </c>
      <c r="P100" s="81">
        <v>24756428</v>
      </c>
      <c r="Q100" s="81">
        <v>621942</v>
      </c>
      <c r="R100" s="81">
        <v>25378370</v>
      </c>
      <c r="S100" s="81"/>
      <c r="T100" s="81">
        <v>30721</v>
      </c>
      <c r="U100" s="81">
        <v>100000</v>
      </c>
      <c r="V100" s="81">
        <f t="shared" si="2"/>
        <v>18855611</v>
      </c>
      <c r="W100" s="81"/>
      <c r="X100" s="81"/>
      <c r="Y100" s="81"/>
      <c r="Z100" s="81"/>
      <c r="AA100" s="81"/>
      <c r="AB100" s="81"/>
      <c r="AC100" s="81"/>
      <c r="AD100" s="81"/>
      <c r="AE100" s="44"/>
      <c r="AF100" s="44"/>
    </row>
    <row r="101" spans="1:32" x14ac:dyDescent="0.3">
      <c r="A101" s="46" t="s">
        <v>204</v>
      </c>
      <c r="B101" s="77" t="s">
        <v>2254</v>
      </c>
      <c r="C101" s="77">
        <v>1</v>
      </c>
      <c r="D101" s="77">
        <v>0</v>
      </c>
      <c r="E101" s="81">
        <v>10803852</v>
      </c>
      <c r="F101" s="81">
        <v>3374997</v>
      </c>
      <c r="G101" s="81">
        <v>784976</v>
      </c>
      <c r="H101" s="81">
        <v>0</v>
      </c>
      <c r="I101" s="81">
        <v>0</v>
      </c>
      <c r="J101" s="81">
        <v>379499</v>
      </c>
      <c r="K101" s="81">
        <v>334348</v>
      </c>
      <c r="L101" s="81">
        <v>0</v>
      </c>
      <c r="M101" s="81">
        <v>0</v>
      </c>
      <c r="N101" s="81">
        <v>-215534</v>
      </c>
      <c r="O101" s="81">
        <v>1947300</v>
      </c>
      <c r="P101" s="81">
        <v>17409438</v>
      </c>
      <c r="Q101" s="81">
        <v>215534</v>
      </c>
      <c r="R101" s="81">
        <v>17624972</v>
      </c>
      <c r="S101" s="81"/>
      <c r="T101" s="81">
        <v>0</v>
      </c>
      <c r="U101" s="81">
        <v>0</v>
      </c>
      <c r="V101" s="81">
        <f t="shared" si="2"/>
        <v>14677162</v>
      </c>
      <c r="W101" s="81"/>
      <c r="X101" s="81"/>
      <c r="Y101" s="81"/>
      <c r="Z101" s="81"/>
      <c r="AA101" s="81"/>
      <c r="AB101" s="81"/>
      <c r="AC101" s="81"/>
      <c r="AD101" s="81"/>
      <c r="AE101" s="44"/>
      <c r="AF101" s="44"/>
    </row>
    <row r="102" spans="1:32" x14ac:dyDescent="0.3">
      <c r="A102" s="46" t="s">
        <v>206</v>
      </c>
      <c r="B102" s="77" t="s">
        <v>2255</v>
      </c>
      <c r="C102" s="77">
        <v>1</v>
      </c>
      <c r="D102" s="77">
        <v>0</v>
      </c>
      <c r="E102" s="81">
        <v>2344167</v>
      </c>
      <c r="F102" s="81">
        <v>624090</v>
      </c>
      <c r="G102" s="81">
        <v>98721</v>
      </c>
      <c r="H102" s="81">
        <v>13182</v>
      </c>
      <c r="I102" s="81">
        <v>0</v>
      </c>
      <c r="J102" s="81">
        <v>7917</v>
      </c>
      <c r="K102" s="81">
        <v>6122</v>
      </c>
      <c r="L102" s="81">
        <v>0</v>
      </c>
      <c r="M102" s="81">
        <v>0</v>
      </c>
      <c r="N102" s="81">
        <v>-100058</v>
      </c>
      <c r="O102" s="81">
        <v>460849</v>
      </c>
      <c r="P102" s="81">
        <v>3454990</v>
      </c>
      <c r="Q102" s="81">
        <v>100058</v>
      </c>
      <c r="R102" s="81">
        <v>3555048</v>
      </c>
      <c r="S102" s="81"/>
      <c r="T102" s="81">
        <v>0</v>
      </c>
      <c r="U102" s="81">
        <v>0</v>
      </c>
      <c r="V102" s="81">
        <f t="shared" si="2"/>
        <v>2882238</v>
      </c>
      <c r="W102" s="81"/>
      <c r="X102" s="81"/>
      <c r="Y102" s="81"/>
      <c r="Z102" s="81"/>
      <c r="AA102" s="81"/>
      <c r="AB102" s="81"/>
      <c r="AC102" s="81"/>
      <c r="AD102" s="81"/>
      <c r="AE102" s="44"/>
      <c r="AF102" s="44"/>
    </row>
    <row r="103" spans="1:32" x14ac:dyDescent="0.3">
      <c r="A103" s="46" t="s">
        <v>211</v>
      </c>
      <c r="B103" s="77" t="s">
        <v>2256</v>
      </c>
      <c r="C103" s="77">
        <v>1</v>
      </c>
      <c r="D103" s="77">
        <v>0</v>
      </c>
      <c r="E103" s="81">
        <v>7776505</v>
      </c>
      <c r="F103" s="81">
        <v>1763079</v>
      </c>
      <c r="G103" s="81">
        <v>2218108</v>
      </c>
      <c r="H103" s="81">
        <v>0</v>
      </c>
      <c r="I103" s="81">
        <v>0</v>
      </c>
      <c r="J103" s="81">
        <v>114115</v>
      </c>
      <c r="K103" s="81">
        <v>35364</v>
      </c>
      <c r="L103" s="81">
        <v>0</v>
      </c>
      <c r="M103" s="81">
        <v>156015</v>
      </c>
      <c r="N103" s="81">
        <v>-196091</v>
      </c>
      <c r="O103" s="81">
        <v>543263</v>
      </c>
      <c r="P103" s="81">
        <v>12410358</v>
      </c>
      <c r="Q103" s="81">
        <v>196091</v>
      </c>
      <c r="R103" s="81">
        <v>12606449</v>
      </c>
      <c r="S103" s="81"/>
      <c r="T103" s="81">
        <v>0</v>
      </c>
      <c r="U103" s="81">
        <v>100000</v>
      </c>
      <c r="V103" s="81">
        <f t="shared" si="2"/>
        <v>9648987</v>
      </c>
      <c r="W103" s="81"/>
      <c r="X103" s="81"/>
      <c r="Y103" s="81"/>
      <c r="Z103" s="81"/>
      <c r="AA103" s="81"/>
      <c r="AB103" s="81"/>
      <c r="AC103" s="81"/>
      <c r="AD103" s="81"/>
      <c r="AE103" s="44"/>
      <c r="AF103" s="44"/>
    </row>
    <row r="104" spans="1:32" x14ac:dyDescent="0.3">
      <c r="A104" s="46" t="s">
        <v>213</v>
      </c>
      <c r="B104" s="77" t="s">
        <v>2257</v>
      </c>
      <c r="C104" s="77">
        <v>1</v>
      </c>
      <c r="D104" s="77">
        <v>0</v>
      </c>
      <c r="E104" s="81">
        <v>21260554</v>
      </c>
      <c r="F104" s="81">
        <v>3755679</v>
      </c>
      <c r="G104" s="81">
        <v>3398786</v>
      </c>
      <c r="H104" s="81">
        <v>0</v>
      </c>
      <c r="I104" s="81">
        <v>0</v>
      </c>
      <c r="J104" s="81">
        <v>913263</v>
      </c>
      <c r="K104" s="81">
        <v>68425</v>
      </c>
      <c r="L104" s="81">
        <v>0</v>
      </c>
      <c r="M104" s="81">
        <v>446430</v>
      </c>
      <c r="N104" s="81">
        <v>-845702</v>
      </c>
      <c r="O104" s="81">
        <v>2196355</v>
      </c>
      <c r="P104" s="81">
        <v>31193790</v>
      </c>
      <c r="Q104" s="81">
        <v>845702</v>
      </c>
      <c r="R104" s="81">
        <v>32039492</v>
      </c>
      <c r="S104" s="81"/>
      <c r="T104" s="81">
        <v>0</v>
      </c>
      <c r="U104" s="81">
        <v>147875</v>
      </c>
      <c r="V104" s="81">
        <f t="shared" si="2"/>
        <v>25598649</v>
      </c>
      <c r="W104" s="81"/>
      <c r="X104" s="81"/>
      <c r="Y104" s="81"/>
      <c r="Z104" s="81"/>
      <c r="AA104" s="81"/>
      <c r="AB104" s="81"/>
      <c r="AC104" s="81"/>
      <c r="AD104" s="81"/>
      <c r="AE104" s="44"/>
      <c r="AF104" s="44"/>
    </row>
    <row r="105" spans="1:32" x14ac:dyDescent="0.3">
      <c r="A105" s="46" t="s">
        <v>219</v>
      </c>
      <c r="B105" s="77" t="s">
        <v>2258</v>
      </c>
      <c r="C105" s="77">
        <v>1</v>
      </c>
      <c r="D105" s="77">
        <v>0</v>
      </c>
      <c r="E105" s="81">
        <v>6344428</v>
      </c>
      <c r="F105" s="81">
        <v>1472220</v>
      </c>
      <c r="G105" s="81">
        <v>710674</v>
      </c>
      <c r="H105" s="81">
        <v>0</v>
      </c>
      <c r="I105" s="81">
        <v>0</v>
      </c>
      <c r="J105" s="81">
        <v>204928</v>
      </c>
      <c r="K105" s="81">
        <v>0</v>
      </c>
      <c r="L105" s="81">
        <v>0</v>
      </c>
      <c r="M105" s="81">
        <v>206239</v>
      </c>
      <c r="N105" s="81">
        <v>-139334</v>
      </c>
      <c r="O105" s="81">
        <v>554793</v>
      </c>
      <c r="P105" s="81">
        <v>9353948</v>
      </c>
      <c r="Q105" s="81">
        <v>139334</v>
      </c>
      <c r="R105" s="81">
        <v>9493282</v>
      </c>
      <c r="S105" s="81"/>
      <c r="T105" s="81">
        <v>0</v>
      </c>
      <c r="U105" s="81">
        <v>100000</v>
      </c>
      <c r="V105" s="81">
        <f t="shared" si="2"/>
        <v>8088481</v>
      </c>
      <c r="W105" s="81"/>
      <c r="X105" s="81"/>
      <c r="Y105" s="81"/>
      <c r="Z105" s="81"/>
      <c r="AA105" s="81"/>
      <c r="AB105" s="81"/>
      <c r="AC105" s="81"/>
      <c r="AD105" s="81"/>
      <c r="AE105" s="44"/>
      <c r="AF105" s="44"/>
    </row>
    <row r="106" spans="1:32" x14ac:dyDescent="0.3">
      <c r="A106" s="46" t="s">
        <v>215</v>
      </c>
      <c r="B106" s="77" t="s">
        <v>2259</v>
      </c>
      <c r="C106" s="77">
        <v>1</v>
      </c>
      <c r="D106" s="77">
        <v>0</v>
      </c>
      <c r="E106" s="81">
        <v>16177430</v>
      </c>
      <c r="F106" s="81">
        <v>4130484</v>
      </c>
      <c r="G106" s="81">
        <v>3617755</v>
      </c>
      <c r="H106" s="81">
        <v>142404</v>
      </c>
      <c r="I106" s="81">
        <v>0</v>
      </c>
      <c r="J106" s="81">
        <v>256472</v>
      </c>
      <c r="K106" s="81">
        <v>65281</v>
      </c>
      <c r="L106" s="81">
        <v>0</v>
      </c>
      <c r="M106" s="81">
        <v>134322</v>
      </c>
      <c r="N106" s="81">
        <v>-449035</v>
      </c>
      <c r="O106" s="81">
        <v>2077498</v>
      </c>
      <c r="P106" s="81">
        <v>26152611</v>
      </c>
      <c r="Q106" s="81">
        <v>449035</v>
      </c>
      <c r="R106" s="81">
        <v>26601646</v>
      </c>
      <c r="S106" s="81"/>
      <c r="T106" s="81">
        <v>0</v>
      </c>
      <c r="U106" s="81">
        <v>0</v>
      </c>
      <c r="V106" s="81">
        <f t="shared" si="2"/>
        <v>20314954</v>
      </c>
      <c r="W106" s="81"/>
      <c r="X106" s="81"/>
      <c r="Y106" s="81"/>
      <c r="Z106" s="81"/>
      <c r="AA106" s="81"/>
      <c r="AB106" s="81"/>
      <c r="AC106" s="81"/>
      <c r="AD106" s="81"/>
      <c r="AE106" s="44"/>
      <c r="AF106" s="44"/>
    </row>
    <row r="107" spans="1:32" x14ac:dyDescent="0.3">
      <c r="A107" s="46" t="s">
        <v>217</v>
      </c>
      <c r="B107" s="77" t="s">
        <v>2260</v>
      </c>
      <c r="C107" s="77">
        <v>1</v>
      </c>
      <c r="D107" s="77">
        <v>0</v>
      </c>
      <c r="E107" s="81">
        <v>9488871</v>
      </c>
      <c r="F107" s="81">
        <v>1963390</v>
      </c>
      <c r="G107" s="81">
        <v>1200788</v>
      </c>
      <c r="H107" s="81">
        <v>0</v>
      </c>
      <c r="I107" s="81">
        <v>0</v>
      </c>
      <c r="J107" s="81">
        <v>0</v>
      </c>
      <c r="K107" s="81">
        <v>0</v>
      </c>
      <c r="L107" s="81">
        <v>0</v>
      </c>
      <c r="M107" s="81">
        <v>85523</v>
      </c>
      <c r="N107" s="81">
        <v>-269521</v>
      </c>
      <c r="O107" s="81">
        <v>542561</v>
      </c>
      <c r="P107" s="81">
        <v>13011612</v>
      </c>
      <c r="Q107" s="81">
        <v>269521</v>
      </c>
      <c r="R107" s="81">
        <v>13281133</v>
      </c>
      <c r="S107" s="81"/>
      <c r="T107" s="81">
        <v>0</v>
      </c>
      <c r="U107" s="81">
        <v>100000</v>
      </c>
      <c r="V107" s="81">
        <f t="shared" si="2"/>
        <v>11268263</v>
      </c>
      <c r="W107" s="81"/>
      <c r="X107" s="81"/>
      <c r="Y107" s="81"/>
      <c r="Z107" s="81"/>
      <c r="AA107" s="81"/>
      <c r="AB107" s="81"/>
      <c r="AC107" s="81"/>
      <c r="AD107" s="81"/>
      <c r="AE107" s="44"/>
      <c r="AF107" s="44"/>
    </row>
    <row r="108" spans="1:32" x14ac:dyDescent="0.3">
      <c r="A108" s="46" t="s">
        <v>222</v>
      </c>
      <c r="B108" s="77" t="s">
        <v>2261</v>
      </c>
      <c r="C108" s="77">
        <v>1</v>
      </c>
      <c r="D108" s="77">
        <v>0</v>
      </c>
      <c r="E108" s="81">
        <v>672621</v>
      </c>
      <c r="F108" s="81">
        <v>245236</v>
      </c>
      <c r="G108" s="81">
        <v>11222</v>
      </c>
      <c r="H108" s="81">
        <v>0</v>
      </c>
      <c r="I108" s="81">
        <v>0</v>
      </c>
      <c r="J108" s="81">
        <v>0</v>
      </c>
      <c r="K108" s="81">
        <v>0</v>
      </c>
      <c r="L108" s="81">
        <v>0</v>
      </c>
      <c r="M108" s="81">
        <v>0</v>
      </c>
      <c r="N108" s="81">
        <v>-45311</v>
      </c>
      <c r="O108" s="81">
        <v>99819</v>
      </c>
      <c r="P108" s="81">
        <v>983587</v>
      </c>
      <c r="Q108" s="81">
        <v>45311</v>
      </c>
      <c r="R108" s="81">
        <v>1028898</v>
      </c>
      <c r="S108" s="81"/>
      <c r="T108" s="81">
        <v>0</v>
      </c>
      <c r="U108" s="81">
        <v>0</v>
      </c>
      <c r="V108" s="81">
        <f t="shared" si="2"/>
        <v>872546</v>
      </c>
      <c r="W108" s="81"/>
      <c r="X108" s="81"/>
      <c r="Y108" s="81"/>
      <c r="Z108" s="81"/>
      <c r="AA108" s="81"/>
      <c r="AB108" s="81"/>
      <c r="AC108" s="81"/>
      <c r="AD108" s="81"/>
      <c r="AE108" s="44"/>
      <c r="AF108" s="44"/>
    </row>
    <row r="109" spans="1:32" x14ac:dyDescent="0.3">
      <c r="A109" s="46" t="s">
        <v>228</v>
      </c>
      <c r="B109" s="77" t="s">
        <v>2262</v>
      </c>
      <c r="C109" s="77">
        <v>1</v>
      </c>
      <c r="D109" s="77">
        <v>0</v>
      </c>
      <c r="E109" s="81">
        <v>1124059</v>
      </c>
      <c r="F109" s="81">
        <v>533199</v>
      </c>
      <c r="G109" s="81">
        <v>112147</v>
      </c>
      <c r="H109" s="81">
        <v>0</v>
      </c>
      <c r="I109" s="81">
        <v>0</v>
      </c>
      <c r="J109" s="81">
        <v>0</v>
      </c>
      <c r="K109" s="81">
        <v>31735</v>
      </c>
      <c r="L109" s="81">
        <v>0</v>
      </c>
      <c r="M109" s="81">
        <v>0</v>
      </c>
      <c r="N109" s="81">
        <v>-213281</v>
      </c>
      <c r="O109" s="81">
        <v>194143</v>
      </c>
      <c r="P109" s="81">
        <v>1782002</v>
      </c>
      <c r="Q109" s="81">
        <v>213281</v>
      </c>
      <c r="R109" s="81">
        <v>1995283</v>
      </c>
      <c r="S109" s="81"/>
      <c r="T109" s="81">
        <v>0</v>
      </c>
      <c r="U109" s="81">
        <v>100000</v>
      </c>
      <c r="V109" s="81">
        <f t="shared" si="2"/>
        <v>1475712</v>
      </c>
      <c r="W109" s="81"/>
      <c r="X109" s="81"/>
      <c r="Y109" s="81"/>
      <c r="Z109" s="81"/>
      <c r="AA109" s="81"/>
      <c r="AB109" s="81"/>
      <c r="AC109" s="81"/>
      <c r="AD109" s="81"/>
      <c r="AE109" s="44"/>
      <c r="AF109" s="44"/>
    </row>
    <row r="110" spans="1:32" x14ac:dyDescent="0.3">
      <c r="A110" s="46" t="s">
        <v>224</v>
      </c>
      <c r="B110" s="77" t="s">
        <v>1527</v>
      </c>
      <c r="C110" s="77">
        <v>1</v>
      </c>
      <c r="D110" s="77">
        <v>0</v>
      </c>
      <c r="E110" s="81">
        <v>3878744</v>
      </c>
      <c r="F110" s="81">
        <v>1223552</v>
      </c>
      <c r="G110" s="81">
        <v>630457</v>
      </c>
      <c r="H110" s="81">
        <v>0</v>
      </c>
      <c r="I110" s="81">
        <v>0</v>
      </c>
      <c r="J110" s="81">
        <v>48630</v>
      </c>
      <c r="K110" s="81">
        <v>121890</v>
      </c>
      <c r="L110" s="81">
        <v>0</v>
      </c>
      <c r="M110" s="81">
        <v>80000</v>
      </c>
      <c r="N110" s="81">
        <v>-166013</v>
      </c>
      <c r="O110" s="81">
        <v>346384</v>
      </c>
      <c r="P110" s="81">
        <v>6163644</v>
      </c>
      <c r="Q110" s="81">
        <v>166013</v>
      </c>
      <c r="R110" s="81">
        <v>6329657</v>
      </c>
      <c r="S110" s="81"/>
      <c r="T110" s="81">
        <v>0</v>
      </c>
      <c r="U110" s="81">
        <v>100000</v>
      </c>
      <c r="V110" s="81">
        <f t="shared" si="2"/>
        <v>5186803</v>
      </c>
      <c r="W110" s="81"/>
      <c r="X110" s="81"/>
      <c r="Y110" s="81"/>
      <c r="Z110" s="81"/>
      <c r="AA110" s="81"/>
      <c r="AB110" s="81"/>
      <c r="AC110" s="81"/>
      <c r="AD110" s="81"/>
      <c r="AE110" s="44"/>
      <c r="AF110" s="44"/>
    </row>
    <row r="111" spans="1:32" x14ac:dyDescent="0.3">
      <c r="A111" s="46" t="s">
        <v>226</v>
      </c>
      <c r="B111" s="77" t="s">
        <v>2263</v>
      </c>
      <c r="C111" s="77">
        <v>1</v>
      </c>
      <c r="D111" s="77">
        <v>0</v>
      </c>
      <c r="E111" s="81">
        <v>6118187</v>
      </c>
      <c r="F111" s="81">
        <v>1462453</v>
      </c>
      <c r="G111" s="81">
        <v>1224440</v>
      </c>
      <c r="H111" s="81">
        <v>188416</v>
      </c>
      <c r="I111" s="81">
        <v>0</v>
      </c>
      <c r="J111" s="81">
        <v>76975</v>
      </c>
      <c r="K111" s="81">
        <v>111992</v>
      </c>
      <c r="L111" s="81">
        <v>0</v>
      </c>
      <c r="M111" s="81">
        <v>0</v>
      </c>
      <c r="N111" s="81">
        <v>-269417</v>
      </c>
      <c r="O111" s="81">
        <v>807750</v>
      </c>
      <c r="P111" s="81">
        <v>9720796</v>
      </c>
      <c r="Q111" s="81">
        <v>269417</v>
      </c>
      <c r="R111" s="81">
        <v>9990213</v>
      </c>
      <c r="S111" s="81"/>
      <c r="T111" s="81">
        <v>0</v>
      </c>
      <c r="U111" s="81">
        <v>0</v>
      </c>
      <c r="V111" s="81">
        <f t="shared" si="2"/>
        <v>7500190</v>
      </c>
      <c r="W111" s="81"/>
      <c r="X111" s="81"/>
      <c r="Y111" s="81"/>
      <c r="Z111" s="81"/>
      <c r="AA111" s="81"/>
      <c r="AB111" s="81"/>
      <c r="AC111" s="81"/>
      <c r="AD111" s="81"/>
      <c r="AE111" s="44"/>
      <c r="AF111" s="44"/>
    </row>
    <row r="112" spans="1:32" x14ac:dyDescent="0.3">
      <c r="A112" s="46" t="s">
        <v>230</v>
      </c>
      <c r="B112" s="77" t="s">
        <v>2264</v>
      </c>
      <c r="C112" s="77">
        <v>1</v>
      </c>
      <c r="D112" s="77">
        <v>0</v>
      </c>
      <c r="E112" s="81">
        <v>2798747</v>
      </c>
      <c r="F112" s="81">
        <v>993608</v>
      </c>
      <c r="G112" s="81">
        <v>395751</v>
      </c>
      <c r="H112" s="81">
        <v>0</v>
      </c>
      <c r="I112" s="81">
        <v>0</v>
      </c>
      <c r="J112" s="81">
        <v>3841</v>
      </c>
      <c r="K112" s="81">
        <v>2216</v>
      </c>
      <c r="L112" s="81">
        <v>0</v>
      </c>
      <c r="M112" s="81">
        <v>34623</v>
      </c>
      <c r="N112" s="81">
        <v>-111208</v>
      </c>
      <c r="O112" s="81">
        <v>268216</v>
      </c>
      <c r="P112" s="81">
        <v>4385794</v>
      </c>
      <c r="Q112" s="81">
        <v>111208</v>
      </c>
      <c r="R112" s="81">
        <v>4497002</v>
      </c>
      <c r="S112" s="81"/>
      <c r="T112" s="81">
        <v>0</v>
      </c>
      <c r="U112" s="81">
        <v>100000</v>
      </c>
      <c r="V112" s="81">
        <f t="shared" si="2"/>
        <v>3721827</v>
      </c>
      <c r="W112" s="81"/>
      <c r="X112" s="81"/>
      <c r="Y112" s="81"/>
      <c r="Z112" s="81"/>
      <c r="AA112" s="81"/>
      <c r="AB112" s="81"/>
      <c r="AC112" s="81"/>
      <c r="AD112" s="81"/>
      <c r="AE112" s="44"/>
      <c r="AF112" s="44"/>
    </row>
    <row r="113" spans="1:32" x14ac:dyDescent="0.3">
      <c r="A113" s="46" t="s">
        <v>232</v>
      </c>
      <c r="B113" s="77" t="s">
        <v>2265</v>
      </c>
      <c r="C113" s="77">
        <v>1</v>
      </c>
      <c r="D113" s="77">
        <v>0</v>
      </c>
      <c r="E113" s="81">
        <v>4853827</v>
      </c>
      <c r="F113" s="81">
        <v>1050776</v>
      </c>
      <c r="G113" s="81">
        <v>773601</v>
      </c>
      <c r="H113" s="81">
        <v>0</v>
      </c>
      <c r="I113" s="81">
        <v>0</v>
      </c>
      <c r="J113" s="81">
        <v>9280</v>
      </c>
      <c r="K113" s="81">
        <v>0</v>
      </c>
      <c r="L113" s="81">
        <v>0</v>
      </c>
      <c r="M113" s="81">
        <v>0</v>
      </c>
      <c r="N113" s="81">
        <v>-155719</v>
      </c>
      <c r="O113" s="81">
        <v>289340</v>
      </c>
      <c r="P113" s="81">
        <v>6821105</v>
      </c>
      <c r="Q113" s="81">
        <v>155719</v>
      </c>
      <c r="R113" s="81">
        <v>6976824</v>
      </c>
      <c r="S113" s="81"/>
      <c r="T113" s="81">
        <v>0</v>
      </c>
      <c r="U113" s="81">
        <v>100000</v>
      </c>
      <c r="V113" s="81">
        <f t="shared" si="2"/>
        <v>5758164</v>
      </c>
      <c r="W113" s="81"/>
      <c r="X113" s="81"/>
      <c r="Y113" s="81"/>
      <c r="Z113" s="81"/>
      <c r="AA113" s="81"/>
      <c r="AB113" s="81"/>
      <c r="AC113" s="81"/>
      <c r="AD113" s="81"/>
      <c r="AE113" s="44"/>
      <c r="AF113" s="44"/>
    </row>
    <row r="114" spans="1:32" x14ac:dyDescent="0.3">
      <c r="A114" s="46" t="s">
        <v>234</v>
      </c>
      <c r="B114" s="77" t="s">
        <v>2266</v>
      </c>
      <c r="C114" s="77">
        <v>1</v>
      </c>
      <c r="D114" s="77">
        <v>0</v>
      </c>
      <c r="E114" s="81">
        <v>2366881</v>
      </c>
      <c r="F114" s="81">
        <v>514760</v>
      </c>
      <c r="G114" s="81">
        <v>216253</v>
      </c>
      <c r="H114" s="81">
        <v>10846</v>
      </c>
      <c r="I114" s="81">
        <v>0</v>
      </c>
      <c r="J114" s="81">
        <v>20213</v>
      </c>
      <c r="K114" s="81">
        <v>0</v>
      </c>
      <c r="L114" s="81">
        <v>0</v>
      </c>
      <c r="M114" s="81">
        <v>48000</v>
      </c>
      <c r="N114" s="81">
        <v>-168083</v>
      </c>
      <c r="O114" s="81">
        <v>291601</v>
      </c>
      <c r="P114" s="81">
        <v>3300471</v>
      </c>
      <c r="Q114" s="81">
        <v>168083</v>
      </c>
      <c r="R114" s="81">
        <v>3468554</v>
      </c>
      <c r="S114" s="81"/>
      <c r="T114" s="81">
        <v>0</v>
      </c>
      <c r="U114" s="81">
        <v>100000</v>
      </c>
      <c r="V114" s="81">
        <f t="shared" si="2"/>
        <v>2781771</v>
      </c>
      <c r="W114" s="81"/>
      <c r="X114" s="81"/>
      <c r="Y114" s="81"/>
      <c r="Z114" s="81"/>
      <c r="AA114" s="81"/>
      <c r="AB114" s="81"/>
      <c r="AC114" s="81"/>
      <c r="AD114" s="81"/>
      <c r="AE114" s="44"/>
      <c r="AF114" s="44"/>
    </row>
    <row r="115" spans="1:32" x14ac:dyDescent="0.3">
      <c r="A115" s="46" t="s">
        <v>236</v>
      </c>
      <c r="B115" s="77" t="s">
        <v>2267</v>
      </c>
      <c r="C115" s="77">
        <v>1</v>
      </c>
      <c r="D115" s="77">
        <v>0</v>
      </c>
      <c r="E115" s="81">
        <v>2447135</v>
      </c>
      <c r="F115" s="81">
        <v>579535</v>
      </c>
      <c r="G115" s="81">
        <v>107330</v>
      </c>
      <c r="H115" s="81">
        <v>0</v>
      </c>
      <c r="I115" s="81">
        <v>0</v>
      </c>
      <c r="J115" s="81">
        <v>0</v>
      </c>
      <c r="K115" s="81">
        <v>29284</v>
      </c>
      <c r="L115" s="81">
        <v>0</v>
      </c>
      <c r="M115" s="81">
        <v>28350</v>
      </c>
      <c r="N115" s="81">
        <v>-147240</v>
      </c>
      <c r="O115" s="81">
        <v>310180</v>
      </c>
      <c r="P115" s="81">
        <v>3354574</v>
      </c>
      <c r="Q115" s="81">
        <v>147240</v>
      </c>
      <c r="R115" s="81">
        <v>3501814</v>
      </c>
      <c r="S115" s="81"/>
      <c r="T115" s="81">
        <v>0</v>
      </c>
      <c r="U115" s="81">
        <v>0</v>
      </c>
      <c r="V115" s="81">
        <f t="shared" si="2"/>
        <v>2937064</v>
      </c>
      <c r="W115" s="81"/>
      <c r="X115" s="81"/>
      <c r="Y115" s="81"/>
      <c r="Z115" s="81"/>
      <c r="AA115" s="81"/>
      <c r="AB115" s="81"/>
      <c r="AC115" s="81"/>
      <c r="AD115" s="81"/>
      <c r="AE115" s="44"/>
      <c r="AF115" s="44"/>
    </row>
    <row r="116" spans="1:32" x14ac:dyDescent="0.3">
      <c r="A116" s="46" t="s">
        <v>238</v>
      </c>
      <c r="B116" s="77" t="s">
        <v>2268</v>
      </c>
      <c r="C116" s="77">
        <v>1</v>
      </c>
      <c r="D116" s="77">
        <v>0</v>
      </c>
      <c r="E116" s="81">
        <v>11553992</v>
      </c>
      <c r="F116" s="81">
        <v>3798816</v>
      </c>
      <c r="G116" s="81">
        <v>2898192</v>
      </c>
      <c r="H116" s="81">
        <v>0</v>
      </c>
      <c r="I116" s="81">
        <v>0</v>
      </c>
      <c r="J116" s="81">
        <v>393640</v>
      </c>
      <c r="K116" s="81">
        <v>56241</v>
      </c>
      <c r="L116" s="81">
        <v>0</v>
      </c>
      <c r="M116" s="81">
        <v>0</v>
      </c>
      <c r="N116" s="81">
        <v>-441768</v>
      </c>
      <c r="O116" s="81">
        <v>985231</v>
      </c>
      <c r="P116" s="81">
        <v>19244344</v>
      </c>
      <c r="Q116" s="81">
        <v>441768</v>
      </c>
      <c r="R116" s="81">
        <v>19686112</v>
      </c>
      <c r="S116" s="81"/>
      <c r="T116" s="81">
        <v>0</v>
      </c>
      <c r="U116" s="81">
        <v>100000</v>
      </c>
      <c r="V116" s="81">
        <f t="shared" si="2"/>
        <v>15360921</v>
      </c>
      <c r="W116" s="81"/>
      <c r="X116" s="81"/>
      <c r="Y116" s="81"/>
      <c r="Z116" s="81"/>
      <c r="AA116" s="81"/>
      <c r="AB116" s="81"/>
      <c r="AC116" s="81"/>
      <c r="AD116" s="81"/>
      <c r="AE116" s="44"/>
      <c r="AF116" s="44"/>
    </row>
    <row r="117" spans="1:32" x14ac:dyDescent="0.3">
      <c r="A117" s="46" t="s">
        <v>242</v>
      </c>
      <c r="B117" s="77" t="s">
        <v>2269</v>
      </c>
      <c r="C117" s="77">
        <v>1</v>
      </c>
      <c r="D117" s="77">
        <v>0</v>
      </c>
      <c r="E117" s="81">
        <v>4145174</v>
      </c>
      <c r="F117" s="81">
        <v>951286</v>
      </c>
      <c r="G117" s="81">
        <v>353061</v>
      </c>
      <c r="H117" s="81">
        <v>0</v>
      </c>
      <c r="I117" s="81">
        <v>0</v>
      </c>
      <c r="J117" s="81">
        <v>115755</v>
      </c>
      <c r="K117" s="81">
        <v>44140</v>
      </c>
      <c r="L117" s="81">
        <v>0</v>
      </c>
      <c r="M117" s="81">
        <v>28508</v>
      </c>
      <c r="N117" s="81">
        <v>-133508</v>
      </c>
      <c r="O117" s="81">
        <v>418422</v>
      </c>
      <c r="P117" s="81">
        <v>5922838</v>
      </c>
      <c r="Q117" s="81">
        <v>133508</v>
      </c>
      <c r="R117" s="81">
        <v>6056346</v>
      </c>
      <c r="S117" s="81"/>
      <c r="T117" s="81">
        <v>0</v>
      </c>
      <c r="U117" s="81">
        <v>100000</v>
      </c>
      <c r="V117" s="81">
        <f t="shared" si="2"/>
        <v>5151355</v>
      </c>
      <c r="W117" s="81"/>
      <c r="X117" s="81"/>
      <c r="Y117" s="81"/>
      <c r="Z117" s="81"/>
      <c r="AA117" s="81"/>
      <c r="AB117" s="81"/>
      <c r="AC117" s="81"/>
      <c r="AD117" s="81"/>
      <c r="AE117" s="44"/>
      <c r="AF117" s="44"/>
    </row>
    <row r="118" spans="1:32" x14ac:dyDescent="0.3">
      <c r="A118" s="46" t="s">
        <v>240</v>
      </c>
      <c r="B118" s="77" t="s">
        <v>2270</v>
      </c>
      <c r="C118" s="77">
        <v>1</v>
      </c>
      <c r="D118" s="77">
        <v>0</v>
      </c>
      <c r="E118" s="81">
        <v>3147857</v>
      </c>
      <c r="F118" s="81">
        <v>1145417</v>
      </c>
      <c r="G118" s="81">
        <v>815383</v>
      </c>
      <c r="H118" s="81">
        <v>0</v>
      </c>
      <c r="I118" s="81">
        <v>0</v>
      </c>
      <c r="J118" s="81">
        <v>37264</v>
      </c>
      <c r="K118" s="81">
        <v>82625</v>
      </c>
      <c r="L118" s="81">
        <v>0</v>
      </c>
      <c r="M118" s="81">
        <v>56250</v>
      </c>
      <c r="N118" s="81">
        <v>-159398</v>
      </c>
      <c r="O118" s="81">
        <v>413515</v>
      </c>
      <c r="P118" s="81">
        <v>5538913</v>
      </c>
      <c r="Q118" s="81">
        <v>159398</v>
      </c>
      <c r="R118" s="81">
        <v>5698311</v>
      </c>
      <c r="S118" s="81"/>
      <c r="T118" s="81">
        <v>0</v>
      </c>
      <c r="U118" s="81">
        <v>100000</v>
      </c>
      <c r="V118" s="81">
        <f t="shared" si="2"/>
        <v>4310015</v>
      </c>
      <c r="W118" s="81"/>
      <c r="X118" s="81"/>
      <c r="Y118" s="81"/>
      <c r="Z118" s="81"/>
      <c r="AA118" s="81"/>
      <c r="AB118" s="81"/>
      <c r="AC118" s="81"/>
      <c r="AD118" s="81"/>
      <c r="AE118" s="44"/>
      <c r="AF118" s="44"/>
    </row>
    <row r="119" spans="1:32" x14ac:dyDescent="0.3">
      <c r="A119" s="46" t="s">
        <v>244</v>
      </c>
      <c r="B119" s="77" t="s">
        <v>2271</v>
      </c>
      <c r="C119" s="77">
        <v>1</v>
      </c>
      <c r="D119" s="77">
        <v>0</v>
      </c>
      <c r="E119" s="81">
        <v>10079943</v>
      </c>
      <c r="F119" s="81">
        <v>2405938</v>
      </c>
      <c r="G119" s="81">
        <v>802252</v>
      </c>
      <c r="H119" s="81">
        <v>0</v>
      </c>
      <c r="I119" s="81">
        <v>0</v>
      </c>
      <c r="J119" s="81">
        <v>210862</v>
      </c>
      <c r="K119" s="81">
        <v>100168</v>
      </c>
      <c r="L119" s="81">
        <v>0</v>
      </c>
      <c r="M119" s="81">
        <v>105496</v>
      </c>
      <c r="N119" s="81">
        <v>-540065</v>
      </c>
      <c r="O119" s="81">
        <v>701796</v>
      </c>
      <c r="P119" s="81">
        <v>13866390</v>
      </c>
      <c r="Q119" s="81">
        <v>540065</v>
      </c>
      <c r="R119" s="81">
        <v>14406455</v>
      </c>
      <c r="S119" s="81"/>
      <c r="T119" s="81">
        <v>0</v>
      </c>
      <c r="U119" s="81">
        <v>100000</v>
      </c>
      <c r="V119" s="81">
        <f t="shared" si="2"/>
        <v>12362342</v>
      </c>
      <c r="W119" s="81"/>
      <c r="X119" s="81"/>
      <c r="Y119" s="81"/>
      <c r="Z119" s="81"/>
      <c r="AA119" s="81"/>
      <c r="AB119" s="81"/>
      <c r="AC119" s="81"/>
      <c r="AD119" s="81"/>
      <c r="AE119" s="44"/>
      <c r="AF119" s="44"/>
    </row>
    <row r="120" spans="1:32" x14ac:dyDescent="0.3">
      <c r="A120" s="46" t="s">
        <v>249</v>
      </c>
      <c r="B120" s="77" t="s">
        <v>2272</v>
      </c>
      <c r="C120" s="77">
        <v>0</v>
      </c>
      <c r="D120" s="77">
        <v>0</v>
      </c>
      <c r="E120" s="81">
        <v>19489651</v>
      </c>
      <c r="F120" s="81">
        <v>4460663</v>
      </c>
      <c r="G120" s="81">
        <v>4023942</v>
      </c>
      <c r="H120" s="81">
        <v>851191</v>
      </c>
      <c r="I120" s="81">
        <v>0</v>
      </c>
      <c r="J120" s="81">
        <v>511340</v>
      </c>
      <c r="K120" s="81">
        <v>957252</v>
      </c>
      <c r="L120" s="81">
        <v>0</v>
      </c>
      <c r="M120" s="81">
        <v>373181</v>
      </c>
      <c r="N120" s="81">
        <v>-728331</v>
      </c>
      <c r="O120" s="81">
        <v>2598070</v>
      </c>
      <c r="P120" s="81">
        <v>32536959</v>
      </c>
      <c r="Q120" s="81">
        <v>728331</v>
      </c>
      <c r="R120" s="81">
        <v>33265290</v>
      </c>
      <c r="S120" s="81"/>
      <c r="T120" s="81">
        <v>0</v>
      </c>
      <c r="U120" s="81">
        <v>100000</v>
      </c>
      <c r="V120" s="81">
        <f t="shared" si="2"/>
        <v>25063756</v>
      </c>
      <c r="W120" s="81"/>
      <c r="X120" s="81"/>
      <c r="Y120" s="81"/>
      <c r="Z120" s="81"/>
      <c r="AA120" s="81"/>
      <c r="AB120" s="81"/>
      <c r="AC120" s="81"/>
      <c r="AD120" s="81"/>
      <c r="AE120" s="44"/>
      <c r="AF120" s="44"/>
    </row>
    <row r="121" spans="1:32" x14ac:dyDescent="0.3">
      <c r="A121" s="46" t="s">
        <v>251</v>
      </c>
      <c r="B121" s="77" t="s">
        <v>2273</v>
      </c>
      <c r="C121" s="77">
        <v>1</v>
      </c>
      <c r="D121" s="77">
        <v>0</v>
      </c>
      <c r="E121" s="81">
        <v>9010389</v>
      </c>
      <c r="F121" s="81">
        <v>1895815</v>
      </c>
      <c r="G121" s="81">
        <v>611673</v>
      </c>
      <c r="H121" s="81">
        <v>0</v>
      </c>
      <c r="I121" s="81">
        <v>0</v>
      </c>
      <c r="J121" s="81">
        <v>326826</v>
      </c>
      <c r="K121" s="81">
        <v>525382</v>
      </c>
      <c r="L121" s="81">
        <v>0</v>
      </c>
      <c r="M121" s="81">
        <v>95760</v>
      </c>
      <c r="N121" s="81">
        <v>-400428</v>
      </c>
      <c r="O121" s="81">
        <v>1627358</v>
      </c>
      <c r="P121" s="81">
        <v>13692775</v>
      </c>
      <c r="Q121" s="81">
        <v>400428</v>
      </c>
      <c r="R121" s="81">
        <v>14093203</v>
      </c>
      <c r="S121" s="81"/>
      <c r="T121" s="81">
        <v>0</v>
      </c>
      <c r="U121" s="81">
        <v>0</v>
      </c>
      <c r="V121" s="81">
        <f t="shared" si="2"/>
        <v>11453744</v>
      </c>
      <c r="W121" s="81"/>
      <c r="X121" s="81"/>
      <c r="Y121" s="81"/>
      <c r="Z121" s="81"/>
      <c r="AA121" s="81"/>
      <c r="AB121" s="81"/>
      <c r="AC121" s="81"/>
      <c r="AD121" s="81"/>
      <c r="AE121" s="44"/>
      <c r="AF121" s="44"/>
    </row>
    <row r="122" spans="1:32" x14ac:dyDescent="0.3">
      <c r="A122" s="46" t="s">
        <v>253</v>
      </c>
      <c r="B122" s="77" t="s">
        <v>2274</v>
      </c>
      <c r="C122" s="77">
        <v>1</v>
      </c>
      <c r="D122" s="77">
        <v>0</v>
      </c>
      <c r="E122" s="81">
        <v>19077548</v>
      </c>
      <c r="F122" s="81">
        <v>8477996</v>
      </c>
      <c r="G122" s="81">
        <v>2654132</v>
      </c>
      <c r="H122" s="81">
        <v>0</v>
      </c>
      <c r="I122" s="81">
        <v>0</v>
      </c>
      <c r="J122" s="81">
        <v>340180</v>
      </c>
      <c r="K122" s="81">
        <v>970320</v>
      </c>
      <c r="L122" s="81">
        <v>0</v>
      </c>
      <c r="M122" s="81">
        <v>1462768</v>
      </c>
      <c r="N122" s="81">
        <v>-867328</v>
      </c>
      <c r="O122" s="81">
        <v>6037052</v>
      </c>
      <c r="P122" s="81">
        <v>38152668</v>
      </c>
      <c r="Q122" s="81">
        <v>867328</v>
      </c>
      <c r="R122" s="81">
        <v>39019996</v>
      </c>
      <c r="S122" s="81"/>
      <c r="T122" s="81">
        <v>0</v>
      </c>
      <c r="U122" s="81">
        <v>0</v>
      </c>
      <c r="V122" s="81">
        <f t="shared" si="2"/>
        <v>29461484</v>
      </c>
      <c r="W122" s="81"/>
      <c r="X122" s="81"/>
      <c r="Y122" s="81"/>
      <c r="Z122" s="81"/>
      <c r="AA122" s="81"/>
      <c r="AB122" s="81"/>
      <c r="AC122" s="81"/>
      <c r="AD122" s="81"/>
      <c r="AE122" s="44"/>
      <c r="AF122" s="44"/>
    </row>
    <row r="123" spans="1:32" x14ac:dyDescent="0.3">
      <c r="A123" s="46" t="s">
        <v>257</v>
      </c>
      <c r="B123" s="77" t="s">
        <v>2275</v>
      </c>
      <c r="C123" s="77">
        <v>1</v>
      </c>
      <c r="D123" s="77">
        <v>0</v>
      </c>
      <c r="E123" s="81">
        <v>4004399</v>
      </c>
      <c r="F123" s="81">
        <v>971157</v>
      </c>
      <c r="G123" s="81">
        <v>969463</v>
      </c>
      <c r="H123" s="81">
        <v>0</v>
      </c>
      <c r="I123" s="81">
        <v>0</v>
      </c>
      <c r="J123" s="81">
        <v>6289</v>
      </c>
      <c r="K123" s="81">
        <v>132414</v>
      </c>
      <c r="L123" s="81">
        <v>0</v>
      </c>
      <c r="M123" s="81">
        <v>77002</v>
      </c>
      <c r="N123" s="81">
        <v>-147437</v>
      </c>
      <c r="O123" s="81">
        <v>577832</v>
      </c>
      <c r="P123" s="81">
        <v>6591119</v>
      </c>
      <c r="Q123" s="81">
        <v>147437</v>
      </c>
      <c r="R123" s="81">
        <v>6738556</v>
      </c>
      <c r="S123" s="81"/>
      <c r="T123" s="81">
        <v>0</v>
      </c>
      <c r="U123" s="81">
        <v>0</v>
      </c>
      <c r="V123" s="81">
        <f t="shared" si="2"/>
        <v>5043824</v>
      </c>
      <c r="W123" s="81"/>
      <c r="X123" s="81"/>
      <c r="Y123" s="81"/>
      <c r="Z123" s="81"/>
      <c r="AA123" s="81"/>
      <c r="AB123" s="81"/>
      <c r="AC123" s="81"/>
      <c r="AD123" s="81"/>
      <c r="AE123" s="44"/>
      <c r="AF123" s="44"/>
    </row>
    <row r="124" spans="1:32" x14ac:dyDescent="0.3">
      <c r="A124" s="46" t="s">
        <v>259</v>
      </c>
      <c r="B124" s="77" t="s">
        <v>2276</v>
      </c>
      <c r="C124" s="77">
        <v>1</v>
      </c>
      <c r="D124" s="77">
        <v>0</v>
      </c>
      <c r="E124" s="81">
        <v>3708789</v>
      </c>
      <c r="F124" s="81">
        <v>3166834</v>
      </c>
      <c r="G124" s="81">
        <v>690013</v>
      </c>
      <c r="H124" s="81">
        <v>0</v>
      </c>
      <c r="I124" s="81">
        <v>0</v>
      </c>
      <c r="J124" s="81">
        <v>111244</v>
      </c>
      <c r="K124" s="81">
        <v>60060</v>
      </c>
      <c r="L124" s="81">
        <v>0</v>
      </c>
      <c r="M124" s="81">
        <v>0</v>
      </c>
      <c r="N124" s="81">
        <v>-136887</v>
      </c>
      <c r="O124" s="81">
        <v>1769747</v>
      </c>
      <c r="P124" s="81">
        <v>9369800</v>
      </c>
      <c r="Q124" s="81">
        <v>136887</v>
      </c>
      <c r="R124" s="81">
        <v>9506687</v>
      </c>
      <c r="S124" s="81"/>
      <c r="T124" s="81">
        <v>1606</v>
      </c>
      <c r="U124" s="81">
        <v>0</v>
      </c>
      <c r="V124" s="81">
        <f t="shared" si="2"/>
        <v>6910040</v>
      </c>
      <c r="W124" s="81"/>
      <c r="X124" s="81"/>
      <c r="Y124" s="81"/>
      <c r="Z124" s="81"/>
      <c r="AA124" s="81"/>
      <c r="AB124" s="81"/>
      <c r="AC124" s="81"/>
      <c r="AD124" s="81"/>
      <c r="AE124" s="44"/>
      <c r="AF124" s="44"/>
    </row>
    <row r="125" spans="1:32" x14ac:dyDescent="0.3">
      <c r="A125" s="46" t="s">
        <v>261</v>
      </c>
      <c r="B125" s="77" t="s">
        <v>2277</v>
      </c>
      <c r="C125" s="77">
        <v>1</v>
      </c>
      <c r="D125" s="77">
        <v>0</v>
      </c>
      <c r="E125" s="81">
        <v>5832222</v>
      </c>
      <c r="F125" s="81">
        <v>1028282</v>
      </c>
      <c r="G125" s="81">
        <v>563812</v>
      </c>
      <c r="H125" s="81">
        <v>0</v>
      </c>
      <c r="I125" s="81">
        <v>0</v>
      </c>
      <c r="J125" s="81">
        <v>25509</v>
      </c>
      <c r="K125" s="81">
        <v>300027</v>
      </c>
      <c r="L125" s="81">
        <v>0</v>
      </c>
      <c r="M125" s="81">
        <v>0</v>
      </c>
      <c r="N125" s="81">
        <v>-161332</v>
      </c>
      <c r="O125" s="81">
        <v>1119859</v>
      </c>
      <c r="P125" s="81">
        <v>8708379</v>
      </c>
      <c r="Q125" s="81">
        <v>161332</v>
      </c>
      <c r="R125" s="81">
        <v>8869711</v>
      </c>
      <c r="S125" s="81"/>
      <c r="T125" s="81">
        <v>1905</v>
      </c>
      <c r="U125" s="81">
        <v>0</v>
      </c>
      <c r="V125" s="81">
        <f t="shared" si="2"/>
        <v>7024708</v>
      </c>
      <c r="W125" s="81"/>
      <c r="X125" s="81"/>
      <c r="Y125" s="81"/>
      <c r="Z125" s="81"/>
      <c r="AA125" s="81"/>
      <c r="AB125" s="81"/>
      <c r="AC125" s="81"/>
      <c r="AD125" s="81"/>
      <c r="AE125" s="44"/>
      <c r="AF125" s="44"/>
    </row>
    <row r="126" spans="1:32" x14ac:dyDescent="0.3">
      <c r="A126" s="46" t="s">
        <v>263</v>
      </c>
      <c r="B126" s="77" t="s">
        <v>2278</v>
      </c>
      <c r="C126" s="77">
        <v>1</v>
      </c>
      <c r="D126" s="77">
        <v>0</v>
      </c>
      <c r="E126" s="81">
        <v>57278340</v>
      </c>
      <c r="F126" s="81">
        <v>6207640</v>
      </c>
      <c r="G126" s="81">
        <v>1519802</v>
      </c>
      <c r="H126" s="81">
        <v>0</v>
      </c>
      <c r="I126" s="81">
        <v>0</v>
      </c>
      <c r="J126" s="81">
        <v>1279464</v>
      </c>
      <c r="K126" s="81">
        <v>3012455</v>
      </c>
      <c r="L126" s="81">
        <v>0</v>
      </c>
      <c r="M126" s="81">
        <v>796411</v>
      </c>
      <c r="N126" s="81">
        <v>-2239912</v>
      </c>
      <c r="O126" s="81">
        <v>2171267</v>
      </c>
      <c r="P126" s="81">
        <v>70025467</v>
      </c>
      <c r="Q126" s="81">
        <v>2239912</v>
      </c>
      <c r="R126" s="81">
        <v>72265379</v>
      </c>
      <c r="S126" s="81"/>
      <c r="T126" s="81">
        <v>0</v>
      </c>
      <c r="U126" s="81">
        <v>2515164</v>
      </c>
      <c r="V126" s="81">
        <f t="shared" si="2"/>
        <v>66334398</v>
      </c>
      <c r="W126" s="81"/>
      <c r="X126" s="81"/>
      <c r="Y126" s="81"/>
      <c r="Z126" s="81"/>
      <c r="AA126" s="81"/>
      <c r="AB126" s="81"/>
      <c r="AC126" s="81"/>
      <c r="AD126" s="81"/>
      <c r="AE126" s="44"/>
      <c r="AF126" s="44"/>
    </row>
    <row r="127" spans="1:32" x14ac:dyDescent="0.3">
      <c r="A127" s="46" t="s">
        <v>247</v>
      </c>
      <c r="B127" s="77" t="s">
        <v>2279</v>
      </c>
      <c r="C127" s="77">
        <v>1</v>
      </c>
      <c r="D127" s="77">
        <v>0</v>
      </c>
      <c r="E127" s="81">
        <v>35705954</v>
      </c>
      <c r="F127" s="81">
        <v>16585045</v>
      </c>
      <c r="G127" s="81">
        <v>7683482</v>
      </c>
      <c r="H127" s="81">
        <v>0</v>
      </c>
      <c r="I127" s="81">
        <v>0</v>
      </c>
      <c r="J127" s="81">
        <v>1831634</v>
      </c>
      <c r="K127" s="81">
        <v>1610147</v>
      </c>
      <c r="L127" s="81">
        <v>0</v>
      </c>
      <c r="M127" s="81">
        <v>0</v>
      </c>
      <c r="N127" s="81">
        <v>-939879</v>
      </c>
      <c r="O127" s="81">
        <v>10897081</v>
      </c>
      <c r="P127" s="81">
        <v>73373464</v>
      </c>
      <c r="Q127" s="81">
        <v>939879</v>
      </c>
      <c r="R127" s="81">
        <v>74313343</v>
      </c>
      <c r="S127" s="81"/>
      <c r="T127" s="81">
        <v>0</v>
      </c>
      <c r="U127" s="81">
        <v>0</v>
      </c>
      <c r="V127" s="81">
        <f t="shared" si="2"/>
        <v>54792901</v>
      </c>
      <c r="W127" s="81"/>
      <c r="X127" s="81"/>
      <c r="Y127" s="81"/>
      <c r="Z127" s="81"/>
      <c r="AA127" s="81"/>
      <c r="AB127" s="81"/>
      <c r="AC127" s="81"/>
      <c r="AD127" s="81"/>
      <c r="AE127" s="44"/>
      <c r="AF127" s="44"/>
    </row>
    <row r="128" spans="1:32" x14ac:dyDescent="0.3">
      <c r="A128" s="46" t="s">
        <v>269</v>
      </c>
      <c r="B128" s="77" t="s">
        <v>2280</v>
      </c>
      <c r="C128" s="77">
        <v>1</v>
      </c>
      <c r="D128" s="77">
        <v>0</v>
      </c>
      <c r="E128" s="81">
        <v>5354574</v>
      </c>
      <c r="F128" s="81">
        <v>2909808</v>
      </c>
      <c r="G128" s="81">
        <v>1412260</v>
      </c>
      <c r="H128" s="81">
        <v>0</v>
      </c>
      <c r="I128" s="81">
        <v>0</v>
      </c>
      <c r="J128" s="81">
        <v>69783</v>
      </c>
      <c r="K128" s="81">
        <v>218058</v>
      </c>
      <c r="L128" s="81">
        <v>0</v>
      </c>
      <c r="M128" s="81">
        <v>0</v>
      </c>
      <c r="N128" s="81">
        <v>-130417</v>
      </c>
      <c r="O128" s="81">
        <v>1777398</v>
      </c>
      <c r="P128" s="81">
        <v>11611464</v>
      </c>
      <c r="Q128" s="81">
        <v>130417</v>
      </c>
      <c r="R128" s="81">
        <v>11741881</v>
      </c>
      <c r="S128" s="81"/>
      <c r="T128" s="81">
        <v>0</v>
      </c>
      <c r="U128" s="81">
        <v>0</v>
      </c>
      <c r="V128" s="81">
        <f t="shared" si="2"/>
        <v>8421806</v>
      </c>
      <c r="W128" s="81"/>
      <c r="X128" s="81"/>
      <c r="Y128" s="81"/>
      <c r="Z128" s="81"/>
      <c r="AA128" s="81"/>
      <c r="AB128" s="81"/>
      <c r="AC128" s="81"/>
      <c r="AD128" s="81"/>
      <c r="AE128" s="44"/>
      <c r="AF128" s="44"/>
    </row>
    <row r="129" spans="1:32" x14ac:dyDescent="0.3">
      <c r="A129" s="46" t="s">
        <v>265</v>
      </c>
      <c r="B129" s="77" t="s">
        <v>2281</v>
      </c>
      <c r="C129" s="77">
        <v>1</v>
      </c>
      <c r="D129" s="77">
        <v>0</v>
      </c>
      <c r="E129" s="81">
        <v>10372076</v>
      </c>
      <c r="F129" s="81">
        <v>3279796</v>
      </c>
      <c r="G129" s="81">
        <v>1296353</v>
      </c>
      <c r="H129" s="81">
        <v>216431</v>
      </c>
      <c r="I129" s="81">
        <v>0</v>
      </c>
      <c r="J129" s="81">
        <v>100075</v>
      </c>
      <c r="K129" s="81">
        <v>487927</v>
      </c>
      <c r="L129" s="81">
        <v>0</v>
      </c>
      <c r="M129" s="81">
        <v>0</v>
      </c>
      <c r="N129" s="81">
        <v>-246887</v>
      </c>
      <c r="O129" s="81">
        <v>2345411</v>
      </c>
      <c r="P129" s="81">
        <v>17851182</v>
      </c>
      <c r="Q129" s="81">
        <v>246887</v>
      </c>
      <c r="R129" s="81">
        <v>18098069</v>
      </c>
      <c r="S129" s="81"/>
      <c r="T129" s="81">
        <v>0</v>
      </c>
      <c r="U129" s="81">
        <v>0</v>
      </c>
      <c r="V129" s="81">
        <f t="shared" si="2"/>
        <v>13992987</v>
      </c>
      <c r="W129" s="81"/>
      <c r="X129" s="81"/>
      <c r="Y129" s="81"/>
      <c r="Z129" s="81"/>
      <c r="AA129" s="81"/>
      <c r="AB129" s="81"/>
      <c r="AC129" s="81"/>
      <c r="AD129" s="81"/>
      <c r="AE129" s="44"/>
      <c r="AF129" s="44"/>
    </row>
    <row r="130" spans="1:32" x14ac:dyDescent="0.3">
      <c r="A130" s="46" t="s">
        <v>267</v>
      </c>
      <c r="B130" s="77" t="s">
        <v>2282</v>
      </c>
      <c r="C130" s="77">
        <v>0</v>
      </c>
      <c r="D130" s="77">
        <v>0</v>
      </c>
      <c r="E130" s="81">
        <v>1947945</v>
      </c>
      <c r="F130" s="81">
        <v>1009819</v>
      </c>
      <c r="G130" s="81">
        <v>1145665</v>
      </c>
      <c r="H130" s="81">
        <v>0</v>
      </c>
      <c r="I130" s="81">
        <v>0</v>
      </c>
      <c r="J130" s="81">
        <v>14755</v>
      </c>
      <c r="K130" s="81">
        <v>195094</v>
      </c>
      <c r="L130" s="81">
        <v>0</v>
      </c>
      <c r="M130" s="81">
        <v>0</v>
      </c>
      <c r="N130" s="81">
        <v>-229374</v>
      </c>
      <c r="O130" s="81">
        <v>1386469</v>
      </c>
      <c r="P130" s="81">
        <v>5470373</v>
      </c>
      <c r="Q130" s="81">
        <v>229374</v>
      </c>
      <c r="R130" s="81">
        <v>5699747</v>
      </c>
      <c r="S130" s="81"/>
      <c r="T130" s="81">
        <v>151544</v>
      </c>
      <c r="U130" s="81">
        <v>0</v>
      </c>
      <c r="V130" s="81">
        <f t="shared" si="2"/>
        <v>2938239</v>
      </c>
      <c r="W130" s="81"/>
      <c r="X130" s="81"/>
      <c r="Y130" s="81"/>
      <c r="Z130" s="81"/>
      <c r="AA130" s="81"/>
      <c r="AB130" s="81"/>
      <c r="AC130" s="81"/>
      <c r="AD130" s="81"/>
      <c r="AE130" s="44"/>
      <c r="AF130" s="44"/>
    </row>
    <row r="131" spans="1:32" x14ac:dyDescent="0.3">
      <c r="A131" s="46" t="s">
        <v>271</v>
      </c>
      <c r="B131" s="77" t="s">
        <v>2283</v>
      </c>
      <c r="C131" s="77">
        <v>1</v>
      </c>
      <c r="D131" s="77">
        <v>0</v>
      </c>
      <c r="E131" s="81">
        <v>39570884</v>
      </c>
      <c r="F131" s="81">
        <v>14262225</v>
      </c>
      <c r="G131" s="81">
        <v>3106145</v>
      </c>
      <c r="H131" s="81">
        <v>0</v>
      </c>
      <c r="I131" s="81">
        <v>0</v>
      </c>
      <c r="J131" s="81">
        <v>3247369</v>
      </c>
      <c r="K131" s="81">
        <v>3253041</v>
      </c>
      <c r="L131" s="81">
        <v>0</v>
      </c>
      <c r="M131" s="81">
        <v>0</v>
      </c>
      <c r="N131" s="81">
        <v>-1101298</v>
      </c>
      <c r="O131" s="81">
        <v>11308514</v>
      </c>
      <c r="P131" s="81">
        <v>73646880</v>
      </c>
      <c r="Q131" s="81">
        <v>1101298</v>
      </c>
      <c r="R131" s="81">
        <v>74748178</v>
      </c>
      <c r="S131" s="81"/>
      <c r="T131" s="81">
        <v>0</v>
      </c>
      <c r="U131" s="81">
        <v>0</v>
      </c>
      <c r="V131" s="81">
        <f t="shared" si="2"/>
        <v>59232221</v>
      </c>
      <c r="W131" s="81"/>
      <c r="X131" s="81"/>
      <c r="Y131" s="81"/>
      <c r="Z131" s="81"/>
      <c r="AA131" s="81"/>
      <c r="AB131" s="81"/>
      <c r="AC131" s="81"/>
      <c r="AD131" s="81"/>
      <c r="AE131" s="44"/>
      <c r="AF131" s="44"/>
    </row>
    <row r="132" spans="1:32" x14ac:dyDescent="0.3">
      <c r="A132" s="46" t="s">
        <v>255</v>
      </c>
      <c r="B132" s="77" t="s">
        <v>2284</v>
      </c>
      <c r="C132" s="77">
        <v>1</v>
      </c>
      <c r="D132" s="77">
        <v>0</v>
      </c>
      <c r="E132" s="81">
        <v>2235859</v>
      </c>
      <c r="F132" s="81">
        <v>1003362</v>
      </c>
      <c r="G132" s="81">
        <v>462873</v>
      </c>
      <c r="H132" s="81">
        <v>0</v>
      </c>
      <c r="I132" s="81">
        <v>0</v>
      </c>
      <c r="J132" s="81">
        <v>37404</v>
      </c>
      <c r="K132" s="81">
        <v>133130</v>
      </c>
      <c r="L132" s="81">
        <v>0</v>
      </c>
      <c r="M132" s="81">
        <v>0</v>
      </c>
      <c r="N132" s="81">
        <v>-118554</v>
      </c>
      <c r="O132" s="81">
        <v>920717</v>
      </c>
      <c r="P132" s="81">
        <v>4674791</v>
      </c>
      <c r="Q132" s="81">
        <v>118554</v>
      </c>
      <c r="R132" s="81">
        <v>4793345</v>
      </c>
      <c r="S132" s="81"/>
      <c r="T132" s="81">
        <v>0</v>
      </c>
      <c r="U132" s="81">
        <v>0</v>
      </c>
      <c r="V132" s="81">
        <f t="shared" si="2"/>
        <v>3291201</v>
      </c>
      <c r="W132" s="81"/>
      <c r="X132" s="81"/>
      <c r="Y132" s="81"/>
      <c r="Z132" s="81"/>
      <c r="AA132" s="81"/>
      <c r="AB132" s="81"/>
      <c r="AC132" s="81"/>
      <c r="AD132" s="81"/>
      <c r="AE132" s="44"/>
      <c r="AF132" s="44"/>
    </row>
    <row r="133" spans="1:32" x14ac:dyDescent="0.3">
      <c r="A133" s="46" t="s">
        <v>276</v>
      </c>
      <c r="B133" s="77" t="s">
        <v>2285</v>
      </c>
      <c r="C133" s="77">
        <v>1</v>
      </c>
      <c r="D133" s="77">
        <v>0</v>
      </c>
      <c r="E133" s="81">
        <v>9583491</v>
      </c>
      <c r="F133" s="81">
        <v>3078107</v>
      </c>
      <c r="G133" s="81">
        <v>1389904</v>
      </c>
      <c r="H133" s="81">
        <v>0</v>
      </c>
      <c r="I133" s="81">
        <v>0</v>
      </c>
      <c r="J133" s="81">
        <v>68809</v>
      </c>
      <c r="K133" s="81">
        <v>275833</v>
      </c>
      <c r="L133" s="81">
        <v>0</v>
      </c>
      <c r="M133" s="81">
        <v>163404</v>
      </c>
      <c r="N133" s="81">
        <v>-306728</v>
      </c>
      <c r="O133" s="81">
        <v>2025523</v>
      </c>
      <c r="P133" s="81">
        <v>16278343</v>
      </c>
      <c r="Q133" s="81">
        <v>306728</v>
      </c>
      <c r="R133" s="81">
        <v>16585071</v>
      </c>
      <c r="S133" s="81"/>
      <c r="T133" s="81">
        <v>0</v>
      </c>
      <c r="U133" s="81">
        <v>0</v>
      </c>
      <c r="V133" s="81">
        <f t="shared" si="2"/>
        <v>12862916</v>
      </c>
      <c r="W133" s="81"/>
      <c r="X133" s="81"/>
      <c r="Y133" s="81"/>
      <c r="Z133" s="81"/>
      <c r="AA133" s="81"/>
      <c r="AB133" s="81"/>
      <c r="AC133" s="81"/>
      <c r="AD133" s="81"/>
      <c r="AE133" s="44"/>
      <c r="AF133" s="44"/>
    </row>
    <row r="134" spans="1:32" x14ac:dyDescent="0.3">
      <c r="A134" s="46" t="s">
        <v>278</v>
      </c>
      <c r="B134" s="77" t="s">
        <v>2286</v>
      </c>
      <c r="C134" s="77">
        <v>1</v>
      </c>
      <c r="D134" s="77">
        <v>0</v>
      </c>
      <c r="E134" s="81">
        <v>7656098</v>
      </c>
      <c r="F134" s="81">
        <v>3295927</v>
      </c>
      <c r="G134" s="81">
        <v>3195584</v>
      </c>
      <c r="H134" s="81">
        <v>331715</v>
      </c>
      <c r="I134" s="81">
        <v>0</v>
      </c>
      <c r="J134" s="81">
        <v>217136</v>
      </c>
      <c r="K134" s="81">
        <v>862122</v>
      </c>
      <c r="L134" s="81">
        <v>0</v>
      </c>
      <c r="M134" s="81">
        <v>331731</v>
      </c>
      <c r="N134" s="81">
        <v>-467301</v>
      </c>
      <c r="O134" s="81">
        <v>3670551</v>
      </c>
      <c r="P134" s="81">
        <v>19093563</v>
      </c>
      <c r="Q134" s="81">
        <v>467301</v>
      </c>
      <c r="R134" s="81">
        <v>19560864</v>
      </c>
      <c r="S134" s="81"/>
      <c r="T134" s="81">
        <v>0</v>
      </c>
      <c r="U134" s="81">
        <v>0</v>
      </c>
      <c r="V134" s="81">
        <f t="shared" ref="V134:V197" si="3">P134-O134-G134-H134</f>
        <v>11895713</v>
      </c>
      <c r="W134" s="81"/>
      <c r="X134" s="81"/>
      <c r="Y134" s="81"/>
      <c r="Z134" s="81"/>
      <c r="AA134" s="81"/>
      <c r="AB134" s="81"/>
      <c r="AC134" s="81"/>
      <c r="AD134" s="81"/>
      <c r="AE134" s="44"/>
      <c r="AF134" s="44"/>
    </row>
    <row r="135" spans="1:32" x14ac:dyDescent="0.3">
      <c r="A135" s="46" t="s">
        <v>328</v>
      </c>
      <c r="B135" s="77" t="s">
        <v>2287</v>
      </c>
      <c r="C135" s="77">
        <v>1</v>
      </c>
      <c r="D135" s="77">
        <v>0</v>
      </c>
      <c r="E135" s="81">
        <v>25072791</v>
      </c>
      <c r="F135" s="81">
        <v>6804561</v>
      </c>
      <c r="G135" s="81">
        <v>6848520</v>
      </c>
      <c r="H135" s="81">
        <v>0</v>
      </c>
      <c r="I135" s="81">
        <v>0</v>
      </c>
      <c r="J135" s="81">
        <v>213417</v>
      </c>
      <c r="K135" s="81">
        <v>1537818</v>
      </c>
      <c r="L135" s="81">
        <v>0</v>
      </c>
      <c r="M135" s="81">
        <v>542631</v>
      </c>
      <c r="N135" s="81">
        <v>-782592</v>
      </c>
      <c r="O135" s="81">
        <v>9327910</v>
      </c>
      <c r="P135" s="81">
        <v>49565056</v>
      </c>
      <c r="Q135" s="81">
        <v>782592</v>
      </c>
      <c r="R135" s="81">
        <v>50347648</v>
      </c>
      <c r="S135" s="81"/>
      <c r="T135" s="81">
        <v>0</v>
      </c>
      <c r="U135" s="81">
        <v>0</v>
      </c>
      <c r="V135" s="81">
        <f t="shared" si="3"/>
        <v>33388626</v>
      </c>
      <c r="W135" s="81"/>
      <c r="X135" s="81"/>
      <c r="Y135" s="81"/>
      <c r="Z135" s="81"/>
      <c r="AA135" s="81"/>
      <c r="AB135" s="81"/>
      <c r="AC135" s="81"/>
      <c r="AD135" s="81"/>
      <c r="AE135" s="44"/>
      <c r="AF135" s="44"/>
    </row>
    <row r="136" spans="1:32" x14ac:dyDescent="0.3">
      <c r="A136" s="46" t="s">
        <v>322</v>
      </c>
      <c r="B136" s="77" t="s">
        <v>2288</v>
      </c>
      <c r="C136" s="77">
        <v>1</v>
      </c>
      <c r="D136" s="77">
        <v>0</v>
      </c>
      <c r="E136" s="81">
        <v>15004801</v>
      </c>
      <c r="F136" s="81">
        <v>4155119</v>
      </c>
      <c r="G136" s="81">
        <v>3043110</v>
      </c>
      <c r="H136" s="81">
        <v>0</v>
      </c>
      <c r="I136" s="81">
        <v>0</v>
      </c>
      <c r="J136" s="81">
        <v>221355</v>
      </c>
      <c r="K136" s="81">
        <v>877097</v>
      </c>
      <c r="L136" s="81">
        <v>0</v>
      </c>
      <c r="M136" s="81">
        <v>216001</v>
      </c>
      <c r="N136" s="81">
        <v>-859882</v>
      </c>
      <c r="O136" s="81">
        <v>3166860</v>
      </c>
      <c r="P136" s="81">
        <v>25824461</v>
      </c>
      <c r="Q136" s="81">
        <v>859882</v>
      </c>
      <c r="R136" s="81">
        <v>26684343</v>
      </c>
      <c r="S136" s="81"/>
      <c r="T136" s="81">
        <v>0</v>
      </c>
      <c r="U136" s="81">
        <v>0</v>
      </c>
      <c r="V136" s="81">
        <f t="shared" si="3"/>
        <v>19614491</v>
      </c>
      <c r="W136" s="81"/>
      <c r="X136" s="81"/>
      <c r="Y136" s="81"/>
      <c r="Z136" s="81"/>
      <c r="AA136" s="81"/>
      <c r="AB136" s="81"/>
      <c r="AC136" s="81"/>
      <c r="AD136" s="81"/>
      <c r="AE136" s="44"/>
      <c r="AF136" s="44"/>
    </row>
    <row r="137" spans="1:32" x14ac:dyDescent="0.3">
      <c r="A137" s="46" t="s">
        <v>294</v>
      </c>
      <c r="B137" s="77" t="s">
        <v>2289</v>
      </c>
      <c r="C137" s="77">
        <v>1</v>
      </c>
      <c r="D137" s="77">
        <v>0</v>
      </c>
      <c r="E137" s="81">
        <v>4714559</v>
      </c>
      <c r="F137" s="81">
        <v>1892075</v>
      </c>
      <c r="G137" s="81">
        <v>2802756</v>
      </c>
      <c r="H137" s="81">
        <v>0</v>
      </c>
      <c r="I137" s="81">
        <v>0</v>
      </c>
      <c r="J137" s="81">
        <v>618226</v>
      </c>
      <c r="K137" s="81">
        <v>164814</v>
      </c>
      <c r="L137" s="81">
        <v>0</v>
      </c>
      <c r="M137" s="81">
        <v>0</v>
      </c>
      <c r="N137" s="81">
        <v>-213073</v>
      </c>
      <c r="O137" s="81">
        <v>1722168</v>
      </c>
      <c r="P137" s="81">
        <v>11701525</v>
      </c>
      <c r="Q137" s="81">
        <v>213073</v>
      </c>
      <c r="R137" s="81">
        <v>11914598</v>
      </c>
      <c r="S137" s="81"/>
      <c r="T137" s="81">
        <v>0</v>
      </c>
      <c r="U137" s="81">
        <v>0</v>
      </c>
      <c r="V137" s="81">
        <f t="shared" si="3"/>
        <v>7176601</v>
      </c>
      <c r="W137" s="81"/>
      <c r="X137" s="81"/>
      <c r="Y137" s="81"/>
      <c r="Z137" s="81"/>
      <c r="AA137" s="81"/>
      <c r="AB137" s="81"/>
      <c r="AC137" s="81"/>
      <c r="AD137" s="81"/>
      <c r="AE137" s="44"/>
      <c r="AF137" s="44"/>
    </row>
    <row r="138" spans="1:32" x14ac:dyDescent="0.3">
      <c r="A138" s="46" t="s">
        <v>280</v>
      </c>
      <c r="B138" s="77" t="s">
        <v>2290</v>
      </c>
      <c r="C138" s="77">
        <v>1</v>
      </c>
      <c r="D138" s="77">
        <v>1</v>
      </c>
      <c r="E138" s="81">
        <v>544172616</v>
      </c>
      <c r="F138" s="81">
        <v>61400227</v>
      </c>
      <c r="G138" s="81">
        <v>117756315</v>
      </c>
      <c r="H138" s="81">
        <v>0</v>
      </c>
      <c r="I138" s="81">
        <v>0</v>
      </c>
      <c r="J138" s="81">
        <v>3492688</v>
      </c>
      <c r="K138" s="81">
        <v>26416475</v>
      </c>
      <c r="L138" s="81">
        <v>0</v>
      </c>
      <c r="M138" s="81">
        <v>16594227</v>
      </c>
      <c r="N138" s="81">
        <v>-29733943</v>
      </c>
      <c r="O138" s="81">
        <v>6919331</v>
      </c>
      <c r="P138" s="81">
        <v>747017936</v>
      </c>
      <c r="Q138" s="81">
        <v>29733943</v>
      </c>
      <c r="R138" s="81">
        <v>776751879</v>
      </c>
      <c r="S138" s="81"/>
      <c r="T138" s="81">
        <v>0</v>
      </c>
      <c r="U138" s="81">
        <v>21113422</v>
      </c>
      <c r="V138" s="81">
        <f t="shared" si="3"/>
        <v>622342290</v>
      </c>
      <c r="W138" s="81"/>
      <c r="X138" s="81"/>
      <c r="Y138" s="81"/>
      <c r="Z138" s="81"/>
      <c r="AA138" s="81"/>
      <c r="AB138" s="81"/>
      <c r="AC138" s="81"/>
      <c r="AD138" s="81"/>
      <c r="AE138" s="44"/>
      <c r="AF138" s="44"/>
    </row>
    <row r="139" spans="1:32" x14ac:dyDescent="0.3">
      <c r="A139" s="46" t="s">
        <v>282</v>
      </c>
      <c r="B139" s="77" t="s">
        <v>2291</v>
      </c>
      <c r="C139" s="77">
        <v>1</v>
      </c>
      <c r="D139" s="77">
        <v>0</v>
      </c>
      <c r="E139" s="81">
        <v>9122827</v>
      </c>
      <c r="F139" s="81">
        <v>3865300</v>
      </c>
      <c r="G139" s="81">
        <v>2077257</v>
      </c>
      <c r="H139" s="81">
        <v>0</v>
      </c>
      <c r="I139" s="81">
        <v>0</v>
      </c>
      <c r="J139" s="81">
        <v>183434</v>
      </c>
      <c r="K139" s="81">
        <v>537837</v>
      </c>
      <c r="L139" s="81">
        <v>0</v>
      </c>
      <c r="M139" s="81">
        <v>1254320</v>
      </c>
      <c r="N139" s="81">
        <v>-884782</v>
      </c>
      <c r="O139" s="81">
        <v>2761427</v>
      </c>
      <c r="P139" s="81">
        <v>18917620</v>
      </c>
      <c r="Q139" s="81">
        <v>884782</v>
      </c>
      <c r="R139" s="81">
        <v>19802402</v>
      </c>
      <c r="S139" s="81"/>
      <c r="T139" s="81">
        <v>0</v>
      </c>
      <c r="U139" s="81">
        <v>0</v>
      </c>
      <c r="V139" s="81">
        <f t="shared" si="3"/>
        <v>14078936</v>
      </c>
      <c r="W139" s="81"/>
      <c r="X139" s="81"/>
      <c r="Y139" s="81"/>
      <c r="Z139" s="81"/>
      <c r="AA139" s="81"/>
      <c r="AB139" s="81"/>
      <c r="AC139" s="81"/>
      <c r="AD139" s="81"/>
      <c r="AE139" s="44"/>
      <c r="AF139" s="44"/>
    </row>
    <row r="140" spans="1:32" x14ac:dyDescent="0.3">
      <c r="A140" s="46" t="s">
        <v>284</v>
      </c>
      <c r="B140" s="77" t="s">
        <v>2292</v>
      </c>
      <c r="C140" s="77">
        <v>1</v>
      </c>
      <c r="D140" s="77">
        <v>0</v>
      </c>
      <c r="E140" s="81">
        <v>11489800</v>
      </c>
      <c r="F140" s="81">
        <v>3079932</v>
      </c>
      <c r="G140" s="81">
        <v>3586133</v>
      </c>
      <c r="H140" s="81">
        <v>0</v>
      </c>
      <c r="I140" s="81">
        <v>0</v>
      </c>
      <c r="J140" s="81">
        <v>348474</v>
      </c>
      <c r="K140" s="81">
        <v>751740</v>
      </c>
      <c r="L140" s="81">
        <v>0</v>
      </c>
      <c r="M140" s="81">
        <v>170392</v>
      </c>
      <c r="N140" s="81">
        <v>-565827</v>
      </c>
      <c r="O140" s="81">
        <v>3122482</v>
      </c>
      <c r="P140" s="81">
        <v>21983126</v>
      </c>
      <c r="Q140" s="81">
        <v>565827</v>
      </c>
      <c r="R140" s="81">
        <v>22548953</v>
      </c>
      <c r="S140" s="81"/>
      <c r="T140" s="81">
        <v>0</v>
      </c>
      <c r="U140" s="81">
        <v>0</v>
      </c>
      <c r="V140" s="81">
        <f t="shared" si="3"/>
        <v>15274511</v>
      </c>
      <c r="W140" s="81"/>
      <c r="X140" s="81"/>
      <c r="Y140" s="81"/>
      <c r="Z140" s="81"/>
      <c r="AA140" s="81"/>
      <c r="AB140" s="81"/>
      <c r="AC140" s="81"/>
      <c r="AD140" s="81"/>
      <c r="AE140" s="44"/>
      <c r="AF140" s="44"/>
    </row>
    <row r="141" spans="1:32" x14ac:dyDescent="0.3">
      <c r="A141" s="46" t="s">
        <v>290</v>
      </c>
      <c r="B141" s="77" t="s">
        <v>1558</v>
      </c>
      <c r="C141" s="77">
        <v>1</v>
      </c>
      <c r="D141" s="77">
        <v>0</v>
      </c>
      <c r="E141" s="81">
        <v>9080670</v>
      </c>
      <c r="F141" s="81">
        <v>2267046</v>
      </c>
      <c r="G141" s="81">
        <v>1595763</v>
      </c>
      <c r="H141" s="81">
        <v>0</v>
      </c>
      <c r="I141" s="81">
        <v>0</v>
      </c>
      <c r="J141" s="81">
        <v>228062</v>
      </c>
      <c r="K141" s="81">
        <v>726145</v>
      </c>
      <c r="L141" s="81">
        <v>0</v>
      </c>
      <c r="M141" s="81">
        <v>126140</v>
      </c>
      <c r="N141" s="81">
        <v>-432113</v>
      </c>
      <c r="O141" s="81">
        <v>2452326</v>
      </c>
      <c r="P141" s="81">
        <v>16044039</v>
      </c>
      <c r="Q141" s="81">
        <v>432113</v>
      </c>
      <c r="R141" s="81">
        <v>16476152</v>
      </c>
      <c r="S141" s="81"/>
      <c r="T141" s="81">
        <v>0</v>
      </c>
      <c r="U141" s="81">
        <v>0</v>
      </c>
      <c r="V141" s="81">
        <f t="shared" si="3"/>
        <v>11995950</v>
      </c>
      <c r="W141" s="81"/>
      <c r="X141" s="81"/>
      <c r="Y141" s="81"/>
      <c r="Z141" s="81"/>
      <c r="AA141" s="81"/>
      <c r="AB141" s="81"/>
      <c r="AC141" s="81"/>
      <c r="AD141" s="81"/>
      <c r="AE141" s="44"/>
      <c r="AF141" s="44"/>
    </row>
    <row r="142" spans="1:32" x14ac:dyDescent="0.3">
      <c r="A142" s="46" t="s">
        <v>292</v>
      </c>
      <c r="B142" s="77" t="s">
        <v>2293</v>
      </c>
      <c r="C142" s="77">
        <v>1</v>
      </c>
      <c r="D142" s="77">
        <v>0</v>
      </c>
      <c r="E142" s="81">
        <v>12894797</v>
      </c>
      <c r="F142" s="81">
        <v>3028733</v>
      </c>
      <c r="G142" s="81">
        <v>3999433</v>
      </c>
      <c r="H142" s="81">
        <v>0</v>
      </c>
      <c r="I142" s="81">
        <v>0</v>
      </c>
      <c r="J142" s="81">
        <v>231522</v>
      </c>
      <c r="K142" s="81">
        <v>902952</v>
      </c>
      <c r="L142" s="81">
        <v>0</v>
      </c>
      <c r="M142" s="81">
        <v>184447</v>
      </c>
      <c r="N142" s="81">
        <v>-498799</v>
      </c>
      <c r="O142" s="81">
        <v>2857426</v>
      </c>
      <c r="P142" s="81">
        <v>23600511</v>
      </c>
      <c r="Q142" s="81">
        <v>498799</v>
      </c>
      <c r="R142" s="81">
        <v>24099310</v>
      </c>
      <c r="S142" s="81"/>
      <c r="T142" s="81">
        <v>0</v>
      </c>
      <c r="U142" s="81">
        <v>0</v>
      </c>
      <c r="V142" s="81">
        <f t="shared" si="3"/>
        <v>16743652</v>
      </c>
      <c r="W142" s="81"/>
      <c r="X142" s="81"/>
      <c r="Y142" s="81"/>
      <c r="Z142" s="81"/>
      <c r="AA142" s="81"/>
      <c r="AB142" s="81"/>
      <c r="AC142" s="81"/>
      <c r="AD142" s="81"/>
      <c r="AE142" s="44"/>
      <c r="AF142" s="44"/>
    </row>
    <row r="143" spans="1:32" x14ac:dyDescent="0.3">
      <c r="A143" s="46" t="s">
        <v>286</v>
      </c>
      <c r="B143" s="77" t="s">
        <v>2294</v>
      </c>
      <c r="C143" s="77">
        <v>1</v>
      </c>
      <c r="D143" s="77">
        <v>0</v>
      </c>
      <c r="E143" s="81">
        <v>10637339</v>
      </c>
      <c r="F143" s="81">
        <v>4250408</v>
      </c>
      <c r="G143" s="81">
        <v>2863036</v>
      </c>
      <c r="H143" s="81">
        <v>0</v>
      </c>
      <c r="I143" s="81">
        <v>0</v>
      </c>
      <c r="J143" s="81">
        <v>334115</v>
      </c>
      <c r="K143" s="81">
        <v>1150270</v>
      </c>
      <c r="L143" s="81">
        <v>0</v>
      </c>
      <c r="M143" s="81">
        <v>142472</v>
      </c>
      <c r="N143" s="81">
        <v>-393703</v>
      </c>
      <c r="O143" s="81">
        <v>3262353</v>
      </c>
      <c r="P143" s="81">
        <v>22246290</v>
      </c>
      <c r="Q143" s="81">
        <v>393703</v>
      </c>
      <c r="R143" s="81">
        <v>22639993</v>
      </c>
      <c r="S143" s="81"/>
      <c r="T143" s="81">
        <v>0</v>
      </c>
      <c r="U143" s="81">
        <v>100000</v>
      </c>
      <c r="V143" s="81">
        <f t="shared" si="3"/>
        <v>16120901</v>
      </c>
      <c r="W143" s="81"/>
      <c r="X143" s="81"/>
      <c r="Y143" s="81"/>
      <c r="Z143" s="81"/>
      <c r="AA143" s="81"/>
      <c r="AB143" s="81"/>
      <c r="AC143" s="81"/>
      <c r="AD143" s="81"/>
      <c r="AE143" s="44"/>
      <c r="AF143" s="44"/>
    </row>
    <row r="144" spans="1:32" x14ac:dyDescent="0.3">
      <c r="A144" s="46" t="s">
        <v>288</v>
      </c>
      <c r="B144" s="77" t="s">
        <v>2295</v>
      </c>
      <c r="C144" s="77">
        <v>1</v>
      </c>
      <c r="D144" s="77">
        <v>0</v>
      </c>
      <c r="E144" s="81">
        <v>14317125</v>
      </c>
      <c r="F144" s="81">
        <v>4822615</v>
      </c>
      <c r="G144" s="81">
        <v>5389764</v>
      </c>
      <c r="H144" s="81">
        <v>0</v>
      </c>
      <c r="I144" s="81">
        <v>0</v>
      </c>
      <c r="J144" s="81">
        <v>193373</v>
      </c>
      <c r="K144" s="81">
        <v>1150678</v>
      </c>
      <c r="L144" s="81">
        <v>0</v>
      </c>
      <c r="M144" s="81">
        <v>243000</v>
      </c>
      <c r="N144" s="81">
        <v>-536551</v>
      </c>
      <c r="O144" s="81">
        <v>2997502</v>
      </c>
      <c r="P144" s="81">
        <v>28577506</v>
      </c>
      <c r="Q144" s="81">
        <v>536551</v>
      </c>
      <c r="R144" s="81">
        <v>29114057</v>
      </c>
      <c r="S144" s="81"/>
      <c r="T144" s="81">
        <v>0</v>
      </c>
      <c r="U144" s="81">
        <v>0</v>
      </c>
      <c r="V144" s="81">
        <f t="shared" si="3"/>
        <v>20190240</v>
      </c>
      <c r="W144" s="81"/>
      <c r="X144" s="81"/>
      <c r="Y144" s="81"/>
      <c r="Z144" s="81"/>
      <c r="AA144" s="81"/>
      <c r="AB144" s="81"/>
      <c r="AC144" s="81"/>
      <c r="AD144" s="81"/>
      <c r="AE144" s="44"/>
      <c r="AF144" s="44"/>
    </row>
    <row r="145" spans="1:32" x14ac:dyDescent="0.3">
      <c r="A145" s="46" t="s">
        <v>320</v>
      </c>
      <c r="B145" s="77" t="s">
        <v>1562</v>
      </c>
      <c r="C145" s="77">
        <v>1</v>
      </c>
      <c r="D145" s="77">
        <v>0</v>
      </c>
      <c r="E145" s="81">
        <v>12961599</v>
      </c>
      <c r="F145" s="81">
        <v>3738443</v>
      </c>
      <c r="G145" s="81">
        <v>2474995</v>
      </c>
      <c r="H145" s="81">
        <v>0</v>
      </c>
      <c r="I145" s="81">
        <v>0</v>
      </c>
      <c r="J145" s="81">
        <v>402646</v>
      </c>
      <c r="K145" s="81">
        <v>80907</v>
      </c>
      <c r="L145" s="81">
        <v>0</v>
      </c>
      <c r="M145" s="81">
        <v>179001</v>
      </c>
      <c r="N145" s="81">
        <v>-273811</v>
      </c>
      <c r="O145" s="81">
        <v>2054600</v>
      </c>
      <c r="P145" s="81">
        <v>21618380</v>
      </c>
      <c r="Q145" s="81">
        <v>273811</v>
      </c>
      <c r="R145" s="81">
        <v>21892191</v>
      </c>
      <c r="S145" s="81"/>
      <c r="T145" s="81">
        <v>0</v>
      </c>
      <c r="U145" s="81">
        <v>0</v>
      </c>
      <c r="V145" s="81">
        <f t="shared" si="3"/>
        <v>17088785</v>
      </c>
      <c r="W145" s="81"/>
      <c r="X145" s="81"/>
      <c r="Y145" s="81"/>
      <c r="Z145" s="81"/>
      <c r="AA145" s="81"/>
      <c r="AB145" s="81"/>
      <c r="AC145" s="81"/>
      <c r="AD145" s="81"/>
      <c r="AE145" s="44"/>
      <c r="AF145" s="44"/>
    </row>
    <row r="146" spans="1:32" x14ac:dyDescent="0.3">
      <c r="A146" s="46" t="s">
        <v>296</v>
      </c>
      <c r="B146" s="77" t="s">
        <v>2296</v>
      </c>
      <c r="C146" s="77">
        <v>1</v>
      </c>
      <c r="D146" s="77">
        <v>0</v>
      </c>
      <c r="E146" s="81">
        <v>7326660</v>
      </c>
      <c r="F146" s="81">
        <v>2615418</v>
      </c>
      <c r="G146" s="81">
        <v>2042038</v>
      </c>
      <c r="H146" s="81">
        <v>0</v>
      </c>
      <c r="I146" s="81">
        <v>0</v>
      </c>
      <c r="J146" s="81">
        <v>216020</v>
      </c>
      <c r="K146" s="81">
        <v>211498</v>
      </c>
      <c r="L146" s="81">
        <v>0</v>
      </c>
      <c r="M146" s="81">
        <v>134616</v>
      </c>
      <c r="N146" s="81">
        <v>-161332</v>
      </c>
      <c r="O146" s="81">
        <v>1859153</v>
      </c>
      <c r="P146" s="81">
        <v>14244071</v>
      </c>
      <c r="Q146" s="81">
        <v>161332</v>
      </c>
      <c r="R146" s="81">
        <v>14405403</v>
      </c>
      <c r="S146" s="81"/>
      <c r="T146" s="81">
        <v>0</v>
      </c>
      <c r="U146" s="81">
        <v>0</v>
      </c>
      <c r="V146" s="81">
        <f t="shared" si="3"/>
        <v>10342880</v>
      </c>
      <c r="W146" s="81"/>
      <c r="X146" s="81"/>
      <c r="Y146" s="81"/>
      <c r="Z146" s="81"/>
      <c r="AA146" s="81"/>
      <c r="AB146" s="81"/>
      <c r="AC146" s="81"/>
      <c r="AD146" s="81"/>
      <c r="AE146" s="44"/>
      <c r="AF146" s="44"/>
    </row>
    <row r="147" spans="1:32" x14ac:dyDescent="0.3">
      <c r="A147" s="46" t="s">
        <v>308</v>
      </c>
      <c r="B147" s="77" t="s">
        <v>2297</v>
      </c>
      <c r="C147" s="77">
        <v>1</v>
      </c>
      <c r="D147" s="77">
        <v>0</v>
      </c>
      <c r="E147" s="81">
        <v>9476317</v>
      </c>
      <c r="F147" s="81">
        <v>3420137</v>
      </c>
      <c r="G147" s="81">
        <v>2064930</v>
      </c>
      <c r="H147" s="81">
        <v>0</v>
      </c>
      <c r="I147" s="81">
        <v>0</v>
      </c>
      <c r="J147" s="81">
        <v>206172</v>
      </c>
      <c r="K147" s="81">
        <v>205808</v>
      </c>
      <c r="L147" s="81">
        <v>0</v>
      </c>
      <c r="M147" s="81">
        <v>0</v>
      </c>
      <c r="N147" s="81">
        <v>-208980</v>
      </c>
      <c r="O147" s="81">
        <v>2828137</v>
      </c>
      <c r="P147" s="81">
        <v>17992521</v>
      </c>
      <c r="Q147" s="81">
        <v>208980</v>
      </c>
      <c r="R147" s="81">
        <v>18201501</v>
      </c>
      <c r="S147" s="81"/>
      <c r="T147" s="81">
        <v>0</v>
      </c>
      <c r="U147" s="81">
        <v>0</v>
      </c>
      <c r="V147" s="81">
        <f t="shared" si="3"/>
        <v>13099454</v>
      </c>
      <c r="W147" s="81"/>
      <c r="X147" s="81"/>
      <c r="Y147" s="81"/>
      <c r="Z147" s="81"/>
      <c r="AA147" s="81"/>
      <c r="AB147" s="81"/>
      <c r="AC147" s="81"/>
      <c r="AD147" s="81"/>
      <c r="AE147" s="44"/>
      <c r="AF147" s="44"/>
    </row>
    <row r="148" spans="1:32" x14ac:dyDescent="0.3">
      <c r="A148" s="46" t="s">
        <v>298</v>
      </c>
      <c r="B148" s="77" t="s">
        <v>2298</v>
      </c>
      <c r="C148" s="77">
        <v>1</v>
      </c>
      <c r="D148" s="77">
        <v>0</v>
      </c>
      <c r="E148" s="81">
        <v>21555158</v>
      </c>
      <c r="F148" s="81">
        <v>5059729</v>
      </c>
      <c r="G148" s="81">
        <v>3084604</v>
      </c>
      <c r="H148" s="81">
        <v>248077</v>
      </c>
      <c r="I148" s="81">
        <v>0</v>
      </c>
      <c r="J148" s="81">
        <v>539567</v>
      </c>
      <c r="K148" s="81">
        <v>582127</v>
      </c>
      <c r="L148" s="81">
        <v>0</v>
      </c>
      <c r="M148" s="81">
        <v>182737</v>
      </c>
      <c r="N148" s="81">
        <v>-535373</v>
      </c>
      <c r="O148" s="81">
        <v>2562629</v>
      </c>
      <c r="P148" s="81">
        <v>33279255</v>
      </c>
      <c r="Q148" s="81">
        <v>535373</v>
      </c>
      <c r="R148" s="81">
        <v>33814628</v>
      </c>
      <c r="S148" s="81"/>
      <c r="T148" s="81">
        <v>0</v>
      </c>
      <c r="U148" s="81">
        <v>0</v>
      </c>
      <c r="V148" s="81">
        <f t="shared" si="3"/>
        <v>27383945</v>
      </c>
      <c r="W148" s="81"/>
      <c r="X148" s="81"/>
      <c r="Y148" s="81"/>
      <c r="Z148" s="81"/>
      <c r="AA148" s="81"/>
      <c r="AB148" s="81"/>
      <c r="AC148" s="81"/>
      <c r="AD148" s="81"/>
      <c r="AE148" s="44"/>
      <c r="AF148" s="44"/>
    </row>
    <row r="149" spans="1:32" x14ac:dyDescent="0.3">
      <c r="A149" s="46" t="s">
        <v>302</v>
      </c>
      <c r="B149" s="77" t="s">
        <v>2299</v>
      </c>
      <c r="C149" s="77">
        <v>1</v>
      </c>
      <c r="D149" s="77">
        <v>0</v>
      </c>
      <c r="E149" s="81">
        <v>11671355</v>
      </c>
      <c r="F149" s="81">
        <v>4016365</v>
      </c>
      <c r="G149" s="81">
        <v>3792993</v>
      </c>
      <c r="H149" s="81">
        <v>0</v>
      </c>
      <c r="I149" s="81">
        <v>0</v>
      </c>
      <c r="J149" s="81">
        <v>306298</v>
      </c>
      <c r="K149" s="81">
        <v>541859</v>
      </c>
      <c r="L149" s="81">
        <v>0</v>
      </c>
      <c r="M149" s="81">
        <v>110823</v>
      </c>
      <c r="N149" s="81">
        <v>-435687</v>
      </c>
      <c r="O149" s="81">
        <v>3348429</v>
      </c>
      <c r="P149" s="81">
        <v>23352435</v>
      </c>
      <c r="Q149" s="81">
        <v>435687</v>
      </c>
      <c r="R149" s="81">
        <v>23788122</v>
      </c>
      <c r="S149" s="81"/>
      <c r="T149" s="81">
        <v>0</v>
      </c>
      <c r="U149" s="81">
        <v>0</v>
      </c>
      <c r="V149" s="81">
        <f t="shared" si="3"/>
        <v>16211013</v>
      </c>
      <c r="W149" s="81"/>
      <c r="X149" s="81"/>
      <c r="Y149" s="81"/>
      <c r="Z149" s="81"/>
      <c r="AA149" s="81"/>
      <c r="AB149" s="81"/>
      <c r="AC149" s="81"/>
      <c r="AD149" s="81"/>
      <c r="AE149" s="44"/>
      <c r="AF149" s="44"/>
    </row>
    <row r="150" spans="1:32" x14ac:dyDescent="0.3">
      <c r="A150" s="46" t="s">
        <v>304</v>
      </c>
      <c r="B150" s="77" t="s">
        <v>2300</v>
      </c>
      <c r="C150" s="77">
        <v>1</v>
      </c>
      <c r="D150" s="77">
        <v>0</v>
      </c>
      <c r="E150" s="81">
        <v>16089879</v>
      </c>
      <c r="F150" s="81">
        <v>4249470</v>
      </c>
      <c r="G150" s="81">
        <v>4086406</v>
      </c>
      <c r="H150" s="81">
        <v>0</v>
      </c>
      <c r="I150" s="81">
        <v>0</v>
      </c>
      <c r="J150" s="81">
        <v>820559</v>
      </c>
      <c r="K150" s="81">
        <v>444642</v>
      </c>
      <c r="L150" s="81">
        <v>0</v>
      </c>
      <c r="M150" s="81">
        <v>502406</v>
      </c>
      <c r="N150" s="81">
        <v>-301777</v>
      </c>
      <c r="O150" s="81">
        <v>4209472</v>
      </c>
      <c r="P150" s="81">
        <v>30101057</v>
      </c>
      <c r="Q150" s="81">
        <v>301777</v>
      </c>
      <c r="R150" s="81">
        <v>30402834</v>
      </c>
      <c r="S150" s="81"/>
      <c r="T150" s="81">
        <v>0</v>
      </c>
      <c r="U150" s="81">
        <v>0</v>
      </c>
      <c r="V150" s="81">
        <f t="shared" si="3"/>
        <v>21805179</v>
      </c>
      <c r="W150" s="81"/>
      <c r="X150" s="81"/>
      <c r="Y150" s="81"/>
      <c r="Z150" s="81"/>
      <c r="AA150" s="81"/>
      <c r="AB150" s="81"/>
      <c r="AC150" s="81"/>
      <c r="AD150" s="81"/>
      <c r="AE150" s="44"/>
      <c r="AF150" s="44"/>
    </row>
    <row r="151" spans="1:32" x14ac:dyDescent="0.3">
      <c r="A151" s="46" t="s">
        <v>300</v>
      </c>
      <c r="B151" s="77" t="s">
        <v>2301</v>
      </c>
      <c r="C151" s="77">
        <v>1</v>
      </c>
      <c r="D151" s="77">
        <v>0</v>
      </c>
      <c r="E151" s="81">
        <v>23103917</v>
      </c>
      <c r="F151" s="81">
        <v>6919757</v>
      </c>
      <c r="G151" s="81">
        <v>3270861</v>
      </c>
      <c r="H151" s="81">
        <v>0</v>
      </c>
      <c r="I151" s="81">
        <v>0</v>
      </c>
      <c r="J151" s="81">
        <v>1070709</v>
      </c>
      <c r="K151" s="81">
        <v>979766</v>
      </c>
      <c r="L151" s="81">
        <v>0</v>
      </c>
      <c r="M151" s="81">
        <v>396689</v>
      </c>
      <c r="N151" s="81">
        <v>-630532</v>
      </c>
      <c r="O151" s="81">
        <v>4834855</v>
      </c>
      <c r="P151" s="81">
        <v>39946022</v>
      </c>
      <c r="Q151" s="81">
        <v>630532</v>
      </c>
      <c r="R151" s="81">
        <v>40576554</v>
      </c>
      <c r="S151" s="81"/>
      <c r="T151" s="81">
        <v>0</v>
      </c>
      <c r="U151" s="81">
        <v>0</v>
      </c>
      <c r="V151" s="81">
        <f t="shared" si="3"/>
        <v>31840306</v>
      </c>
      <c r="W151" s="81"/>
      <c r="X151" s="81"/>
      <c r="Y151" s="81"/>
      <c r="Z151" s="81"/>
      <c r="AA151" s="81"/>
      <c r="AB151" s="81"/>
      <c r="AC151" s="81"/>
      <c r="AD151" s="81"/>
      <c r="AE151" s="44"/>
      <c r="AF151" s="44"/>
    </row>
    <row r="152" spans="1:32" x14ac:dyDescent="0.3">
      <c r="A152" s="46" t="s">
        <v>306</v>
      </c>
      <c r="B152" s="77" t="s">
        <v>2302</v>
      </c>
      <c r="C152" s="77">
        <v>1</v>
      </c>
      <c r="D152" s="77">
        <v>0</v>
      </c>
      <c r="E152" s="81">
        <v>6724992</v>
      </c>
      <c r="F152" s="81">
        <v>2420816</v>
      </c>
      <c r="G152" s="81">
        <v>1175672</v>
      </c>
      <c r="H152" s="81">
        <v>0</v>
      </c>
      <c r="I152" s="81">
        <v>0</v>
      </c>
      <c r="J152" s="81">
        <v>138117</v>
      </c>
      <c r="K152" s="81">
        <v>137761</v>
      </c>
      <c r="L152" s="81">
        <v>0</v>
      </c>
      <c r="M152" s="81">
        <v>84418</v>
      </c>
      <c r="N152" s="81">
        <v>-139090</v>
      </c>
      <c r="O152" s="81">
        <v>884197</v>
      </c>
      <c r="P152" s="81">
        <v>11426883</v>
      </c>
      <c r="Q152" s="81">
        <v>139090</v>
      </c>
      <c r="R152" s="81">
        <v>11565973</v>
      </c>
      <c r="S152" s="81"/>
      <c r="T152" s="81">
        <v>0</v>
      </c>
      <c r="U152" s="81">
        <v>0</v>
      </c>
      <c r="V152" s="81">
        <f t="shared" si="3"/>
        <v>9367014</v>
      </c>
      <c r="W152" s="81"/>
      <c r="X152" s="81"/>
      <c r="Y152" s="81"/>
      <c r="Z152" s="81"/>
      <c r="AA152" s="81"/>
      <c r="AB152" s="81"/>
      <c r="AC152" s="81"/>
      <c r="AD152" s="81"/>
      <c r="AE152" s="44"/>
      <c r="AF152" s="44"/>
    </row>
    <row r="153" spans="1:32" x14ac:dyDescent="0.3">
      <c r="A153" s="46" t="s">
        <v>312</v>
      </c>
      <c r="B153" s="77" t="s">
        <v>2303</v>
      </c>
      <c r="C153" s="77">
        <v>1</v>
      </c>
      <c r="D153" s="77">
        <v>0</v>
      </c>
      <c r="E153" s="81">
        <v>29177618</v>
      </c>
      <c r="F153" s="81">
        <v>5776458</v>
      </c>
      <c r="G153" s="81">
        <v>4393412</v>
      </c>
      <c r="H153" s="81">
        <v>0</v>
      </c>
      <c r="I153" s="81">
        <v>0</v>
      </c>
      <c r="J153" s="81">
        <v>641402</v>
      </c>
      <c r="K153" s="81">
        <v>1354217</v>
      </c>
      <c r="L153" s="81">
        <v>0</v>
      </c>
      <c r="M153" s="81">
        <v>1068649</v>
      </c>
      <c r="N153" s="81">
        <v>-1490975</v>
      </c>
      <c r="O153" s="81">
        <v>1354406</v>
      </c>
      <c r="P153" s="81">
        <v>42275187</v>
      </c>
      <c r="Q153" s="81">
        <v>1490975</v>
      </c>
      <c r="R153" s="81">
        <v>43766162</v>
      </c>
      <c r="S153" s="81"/>
      <c r="T153" s="81">
        <v>0</v>
      </c>
      <c r="U153" s="81">
        <v>820537</v>
      </c>
      <c r="V153" s="81">
        <f t="shared" si="3"/>
        <v>36527369</v>
      </c>
      <c r="W153" s="81"/>
      <c r="X153" s="81"/>
      <c r="Y153" s="81"/>
      <c r="Z153" s="81"/>
      <c r="AA153" s="81"/>
      <c r="AB153" s="81"/>
      <c r="AC153" s="81"/>
      <c r="AD153" s="81"/>
      <c r="AE153" s="44"/>
      <c r="AF153" s="44"/>
    </row>
    <row r="154" spans="1:32" x14ac:dyDescent="0.3">
      <c r="A154" s="46" t="s">
        <v>314</v>
      </c>
      <c r="B154" s="77" t="s">
        <v>2304</v>
      </c>
      <c r="C154" s="77">
        <v>1</v>
      </c>
      <c r="D154" s="77">
        <v>0</v>
      </c>
      <c r="E154" s="81">
        <v>22194491</v>
      </c>
      <c r="F154" s="81">
        <v>7873895</v>
      </c>
      <c r="G154" s="81">
        <v>6985951</v>
      </c>
      <c r="H154" s="81">
        <v>0</v>
      </c>
      <c r="I154" s="81">
        <v>0</v>
      </c>
      <c r="J154" s="81">
        <v>895226</v>
      </c>
      <c r="K154" s="81">
        <v>1421638</v>
      </c>
      <c r="L154" s="81">
        <v>0</v>
      </c>
      <c r="M154" s="81">
        <v>340200</v>
      </c>
      <c r="N154" s="81">
        <v>-481349</v>
      </c>
      <c r="O154" s="81">
        <v>5722938</v>
      </c>
      <c r="P154" s="81">
        <v>44952990</v>
      </c>
      <c r="Q154" s="81">
        <v>481349</v>
      </c>
      <c r="R154" s="81">
        <v>45434339</v>
      </c>
      <c r="S154" s="81"/>
      <c r="T154" s="81">
        <v>0</v>
      </c>
      <c r="U154" s="81">
        <v>0</v>
      </c>
      <c r="V154" s="81">
        <f t="shared" si="3"/>
        <v>32244101</v>
      </c>
      <c r="W154" s="81"/>
      <c r="X154" s="81"/>
      <c r="Y154" s="81"/>
      <c r="Z154" s="81"/>
      <c r="AA154" s="81"/>
      <c r="AB154" s="81"/>
      <c r="AC154" s="81"/>
      <c r="AD154" s="81"/>
      <c r="AE154" s="44"/>
      <c r="AF154" s="44"/>
    </row>
    <row r="155" spans="1:32" x14ac:dyDescent="0.3">
      <c r="A155" s="46" t="s">
        <v>274</v>
      </c>
      <c r="B155" s="77" t="s">
        <v>2305</v>
      </c>
      <c r="C155" s="77">
        <v>1</v>
      </c>
      <c r="D155" s="77">
        <v>0</v>
      </c>
      <c r="E155" s="81">
        <v>10243531</v>
      </c>
      <c r="F155" s="81">
        <v>2608142</v>
      </c>
      <c r="G155" s="81">
        <v>3556282</v>
      </c>
      <c r="H155" s="81">
        <v>0</v>
      </c>
      <c r="I155" s="81">
        <v>0</v>
      </c>
      <c r="J155" s="81">
        <v>222617</v>
      </c>
      <c r="K155" s="81">
        <v>391923</v>
      </c>
      <c r="L155" s="81">
        <v>0</v>
      </c>
      <c r="M155" s="81">
        <v>180158</v>
      </c>
      <c r="N155" s="81">
        <v>-264133</v>
      </c>
      <c r="O155" s="81">
        <v>1280197</v>
      </c>
      <c r="P155" s="81">
        <v>18218717</v>
      </c>
      <c r="Q155" s="81">
        <v>264133</v>
      </c>
      <c r="R155" s="81">
        <v>18482850</v>
      </c>
      <c r="S155" s="81"/>
      <c r="T155" s="81">
        <v>0</v>
      </c>
      <c r="U155" s="81">
        <v>0</v>
      </c>
      <c r="V155" s="81">
        <f t="shared" si="3"/>
        <v>13382238</v>
      </c>
      <c r="W155" s="81"/>
      <c r="X155" s="81"/>
      <c r="Y155" s="81"/>
      <c r="Z155" s="81"/>
      <c r="AA155" s="81"/>
      <c r="AB155" s="81"/>
      <c r="AC155" s="81"/>
      <c r="AD155" s="81"/>
      <c r="AE155" s="44"/>
      <c r="AF155" s="44"/>
    </row>
    <row r="156" spans="1:32" x14ac:dyDescent="0.3">
      <c r="A156" s="46" t="s">
        <v>316</v>
      </c>
      <c r="B156" s="77" t="s">
        <v>2306</v>
      </c>
      <c r="C156" s="77">
        <v>1</v>
      </c>
      <c r="D156" s="77">
        <v>0</v>
      </c>
      <c r="E156" s="81">
        <v>5206493</v>
      </c>
      <c r="F156" s="81">
        <v>1688769</v>
      </c>
      <c r="G156" s="81">
        <v>517402</v>
      </c>
      <c r="H156" s="81">
        <v>0</v>
      </c>
      <c r="I156" s="81">
        <v>0</v>
      </c>
      <c r="J156" s="81">
        <v>0</v>
      </c>
      <c r="K156" s="81">
        <v>0</v>
      </c>
      <c r="L156" s="81">
        <v>0</v>
      </c>
      <c r="M156" s="81">
        <v>81245</v>
      </c>
      <c r="N156" s="81">
        <v>-155333</v>
      </c>
      <c r="O156" s="81">
        <v>706169</v>
      </c>
      <c r="P156" s="81">
        <v>8044745</v>
      </c>
      <c r="Q156" s="81">
        <v>155333</v>
      </c>
      <c r="R156" s="81">
        <v>8200078</v>
      </c>
      <c r="S156" s="81"/>
      <c r="T156" s="81">
        <v>0</v>
      </c>
      <c r="U156" s="81">
        <v>0</v>
      </c>
      <c r="V156" s="81">
        <f t="shared" si="3"/>
        <v>6821174</v>
      </c>
      <c r="W156" s="81"/>
      <c r="X156" s="81"/>
      <c r="Y156" s="81"/>
      <c r="Z156" s="81"/>
      <c r="AA156" s="81"/>
      <c r="AB156" s="81"/>
      <c r="AC156" s="81"/>
      <c r="AD156" s="81"/>
      <c r="AE156" s="44"/>
      <c r="AF156" s="44"/>
    </row>
    <row r="157" spans="1:32" x14ac:dyDescent="0.3">
      <c r="A157" s="46" t="s">
        <v>318</v>
      </c>
      <c r="B157" s="77" t="s">
        <v>2307</v>
      </c>
      <c r="C157" s="77">
        <v>1</v>
      </c>
      <c r="D157" s="77">
        <v>0</v>
      </c>
      <c r="E157" s="81">
        <v>15988881</v>
      </c>
      <c r="F157" s="81">
        <v>6171580</v>
      </c>
      <c r="G157" s="81">
        <v>3674538</v>
      </c>
      <c r="H157" s="81">
        <v>0</v>
      </c>
      <c r="I157" s="81">
        <v>0</v>
      </c>
      <c r="J157" s="81">
        <v>755720</v>
      </c>
      <c r="K157" s="81">
        <v>572727</v>
      </c>
      <c r="L157" s="81">
        <v>0</v>
      </c>
      <c r="M157" s="81">
        <v>270000</v>
      </c>
      <c r="N157" s="81">
        <v>-210328</v>
      </c>
      <c r="O157" s="81">
        <v>4909282</v>
      </c>
      <c r="P157" s="81">
        <v>32132400</v>
      </c>
      <c r="Q157" s="81">
        <v>210328</v>
      </c>
      <c r="R157" s="81">
        <v>32342728</v>
      </c>
      <c r="S157" s="81"/>
      <c r="T157" s="81">
        <v>0</v>
      </c>
      <c r="U157" s="81">
        <v>0</v>
      </c>
      <c r="V157" s="81">
        <f t="shared" si="3"/>
        <v>23548580</v>
      </c>
      <c r="W157" s="81"/>
      <c r="X157" s="81"/>
      <c r="Y157" s="81"/>
      <c r="Z157" s="81"/>
      <c r="AA157" s="81"/>
      <c r="AB157" s="81"/>
      <c r="AC157" s="81"/>
      <c r="AD157" s="81"/>
      <c r="AE157" s="44"/>
      <c r="AF157" s="44"/>
    </row>
    <row r="158" spans="1:32" x14ac:dyDescent="0.3">
      <c r="A158" s="46" t="s">
        <v>324</v>
      </c>
      <c r="B158" s="77" t="s">
        <v>2308</v>
      </c>
      <c r="C158" s="77">
        <v>1</v>
      </c>
      <c r="D158" s="77">
        <v>0</v>
      </c>
      <c r="E158" s="81">
        <v>13755173</v>
      </c>
      <c r="F158" s="81">
        <v>2406384</v>
      </c>
      <c r="G158" s="81">
        <v>3253799</v>
      </c>
      <c r="H158" s="81">
        <v>0</v>
      </c>
      <c r="I158" s="81">
        <v>0</v>
      </c>
      <c r="J158" s="81">
        <v>105524</v>
      </c>
      <c r="K158" s="81">
        <v>747393</v>
      </c>
      <c r="L158" s="81">
        <v>0</v>
      </c>
      <c r="M158" s="81">
        <v>260275</v>
      </c>
      <c r="N158" s="81">
        <v>-439838</v>
      </c>
      <c r="O158" s="81">
        <v>2321376</v>
      </c>
      <c r="P158" s="81">
        <v>22410086</v>
      </c>
      <c r="Q158" s="81">
        <v>439838</v>
      </c>
      <c r="R158" s="81">
        <v>22849924</v>
      </c>
      <c r="S158" s="81"/>
      <c r="T158" s="81">
        <v>0</v>
      </c>
      <c r="U158" s="81">
        <v>0</v>
      </c>
      <c r="V158" s="81">
        <f t="shared" si="3"/>
        <v>16834911</v>
      </c>
      <c r="W158" s="81"/>
      <c r="X158" s="81"/>
      <c r="Y158" s="81"/>
      <c r="Z158" s="81"/>
      <c r="AA158" s="81"/>
      <c r="AB158" s="81"/>
      <c r="AC158" s="81"/>
      <c r="AD158" s="81"/>
      <c r="AE158" s="44"/>
      <c r="AF158" s="44"/>
    </row>
    <row r="159" spans="1:32" x14ac:dyDescent="0.3">
      <c r="A159" s="46" t="s">
        <v>310</v>
      </c>
      <c r="B159" s="77" t="s">
        <v>2309</v>
      </c>
      <c r="C159" s="77">
        <v>1</v>
      </c>
      <c r="D159" s="77">
        <v>0</v>
      </c>
      <c r="E159" s="81">
        <v>39888801</v>
      </c>
      <c r="F159" s="81">
        <v>9194284</v>
      </c>
      <c r="G159" s="81">
        <v>7624722</v>
      </c>
      <c r="H159" s="81">
        <v>0</v>
      </c>
      <c r="I159" s="81">
        <v>0</v>
      </c>
      <c r="J159" s="81">
        <v>601726</v>
      </c>
      <c r="K159" s="81">
        <v>2564968</v>
      </c>
      <c r="L159" s="81">
        <v>0</v>
      </c>
      <c r="M159" s="81">
        <v>933905</v>
      </c>
      <c r="N159" s="81">
        <v>-1810398</v>
      </c>
      <c r="O159" s="81">
        <v>12498842</v>
      </c>
      <c r="P159" s="81">
        <v>71496850</v>
      </c>
      <c r="Q159" s="81">
        <v>1810398</v>
      </c>
      <c r="R159" s="81">
        <v>73307248</v>
      </c>
      <c r="S159" s="81"/>
      <c r="T159" s="81">
        <v>0</v>
      </c>
      <c r="U159" s="81">
        <v>301599</v>
      </c>
      <c r="V159" s="81">
        <f t="shared" si="3"/>
        <v>51373286</v>
      </c>
      <c r="W159" s="81"/>
      <c r="X159" s="81"/>
      <c r="Y159" s="81"/>
      <c r="Z159" s="81"/>
      <c r="AA159" s="81"/>
      <c r="AB159" s="81"/>
      <c r="AC159" s="81"/>
      <c r="AD159" s="81"/>
      <c r="AE159" s="44"/>
      <c r="AF159" s="44"/>
    </row>
    <row r="160" spans="1:32" x14ac:dyDescent="0.3">
      <c r="A160" s="46" t="s">
        <v>326</v>
      </c>
      <c r="B160" s="77" t="s">
        <v>2310</v>
      </c>
      <c r="C160" s="77">
        <v>1</v>
      </c>
      <c r="D160" s="77">
        <v>0</v>
      </c>
      <c r="E160" s="81">
        <v>34222598</v>
      </c>
      <c r="F160" s="81">
        <v>7944413</v>
      </c>
      <c r="G160" s="81">
        <v>3554245</v>
      </c>
      <c r="H160" s="81">
        <v>0</v>
      </c>
      <c r="I160" s="81">
        <v>0</v>
      </c>
      <c r="J160" s="81">
        <v>1174624</v>
      </c>
      <c r="K160" s="81">
        <v>1447601</v>
      </c>
      <c r="L160" s="81">
        <v>0</v>
      </c>
      <c r="M160" s="81">
        <v>643437</v>
      </c>
      <c r="N160" s="81">
        <v>-910756</v>
      </c>
      <c r="O160" s="81">
        <v>9205178</v>
      </c>
      <c r="P160" s="81">
        <v>57281340</v>
      </c>
      <c r="Q160" s="81">
        <v>910756</v>
      </c>
      <c r="R160" s="81">
        <v>58192096</v>
      </c>
      <c r="S160" s="81"/>
      <c r="T160" s="81">
        <v>0</v>
      </c>
      <c r="U160" s="81">
        <v>0</v>
      </c>
      <c r="V160" s="81">
        <f t="shared" si="3"/>
        <v>44521917</v>
      </c>
      <c r="W160" s="81"/>
      <c r="X160" s="81"/>
      <c r="Y160" s="81"/>
      <c r="Z160" s="81"/>
      <c r="AA160" s="81"/>
      <c r="AB160" s="81"/>
      <c r="AC160" s="81"/>
      <c r="AD160" s="81"/>
      <c r="AE160" s="44"/>
      <c r="AF160" s="44"/>
    </row>
    <row r="161" spans="1:32" x14ac:dyDescent="0.3">
      <c r="A161" s="46" t="s">
        <v>331</v>
      </c>
      <c r="B161" s="77" t="s">
        <v>2311</v>
      </c>
      <c r="C161" s="77">
        <v>1</v>
      </c>
      <c r="D161" s="77">
        <v>0</v>
      </c>
      <c r="E161" s="81">
        <v>3820318</v>
      </c>
      <c r="F161" s="81">
        <v>814249</v>
      </c>
      <c r="G161" s="81">
        <v>385496</v>
      </c>
      <c r="H161" s="81">
        <v>0</v>
      </c>
      <c r="I161" s="81">
        <v>0</v>
      </c>
      <c r="J161" s="81">
        <v>0</v>
      </c>
      <c r="K161" s="81">
        <v>0</v>
      </c>
      <c r="L161" s="81">
        <v>0</v>
      </c>
      <c r="M161" s="81">
        <v>66424</v>
      </c>
      <c r="N161" s="81">
        <v>-66645</v>
      </c>
      <c r="O161" s="81">
        <v>182948</v>
      </c>
      <c r="P161" s="81">
        <v>5202790</v>
      </c>
      <c r="Q161" s="81">
        <v>66645</v>
      </c>
      <c r="R161" s="81">
        <v>5269435</v>
      </c>
      <c r="S161" s="81"/>
      <c r="T161" s="81">
        <v>0</v>
      </c>
      <c r="U161" s="81">
        <v>100000</v>
      </c>
      <c r="V161" s="81">
        <f t="shared" si="3"/>
        <v>4634346</v>
      </c>
      <c r="W161" s="81"/>
      <c r="X161" s="81"/>
      <c r="Y161" s="81"/>
      <c r="Z161" s="81"/>
      <c r="AA161" s="81"/>
      <c r="AB161" s="81"/>
      <c r="AC161" s="81"/>
      <c r="AD161" s="81"/>
      <c r="AE161" s="44"/>
      <c r="AF161" s="44"/>
    </row>
    <row r="162" spans="1:32" x14ac:dyDescent="0.3">
      <c r="A162" s="46" t="s">
        <v>335</v>
      </c>
      <c r="B162" s="77" t="s">
        <v>2312</v>
      </c>
      <c r="C162" s="77">
        <v>1</v>
      </c>
      <c r="D162" s="77">
        <v>0</v>
      </c>
      <c r="E162" s="81">
        <v>444849</v>
      </c>
      <c r="F162" s="81">
        <v>281801</v>
      </c>
      <c r="G162" s="81">
        <v>369</v>
      </c>
      <c r="H162" s="81">
        <v>0</v>
      </c>
      <c r="I162" s="81">
        <v>0</v>
      </c>
      <c r="J162" s="81">
        <v>0</v>
      </c>
      <c r="K162" s="81">
        <v>0</v>
      </c>
      <c r="L162" s="81">
        <v>0</v>
      </c>
      <c r="M162" s="81">
        <v>13500</v>
      </c>
      <c r="N162" s="81">
        <v>0</v>
      </c>
      <c r="O162" s="81">
        <v>85951</v>
      </c>
      <c r="P162" s="81">
        <v>826470</v>
      </c>
      <c r="Q162" s="81">
        <v>0</v>
      </c>
      <c r="R162" s="81">
        <v>826470</v>
      </c>
      <c r="S162" s="81"/>
      <c r="T162" s="81">
        <v>0</v>
      </c>
      <c r="U162" s="81">
        <v>0</v>
      </c>
      <c r="V162" s="81">
        <f t="shared" si="3"/>
        <v>740150</v>
      </c>
      <c r="W162" s="81"/>
      <c r="X162" s="81"/>
      <c r="Y162" s="81"/>
      <c r="Z162" s="81"/>
      <c r="AA162" s="81"/>
      <c r="AB162" s="81"/>
      <c r="AC162" s="81"/>
      <c r="AD162" s="81"/>
      <c r="AE162" s="44"/>
      <c r="AF162" s="44"/>
    </row>
    <row r="163" spans="1:32" x14ac:dyDescent="0.3">
      <c r="A163" s="46" t="s">
        <v>339</v>
      </c>
      <c r="B163" s="77" t="s">
        <v>2313</v>
      </c>
      <c r="C163" s="77">
        <v>1</v>
      </c>
      <c r="D163" s="77">
        <v>0</v>
      </c>
      <c r="E163" s="81">
        <v>909106</v>
      </c>
      <c r="F163" s="81">
        <v>404512</v>
      </c>
      <c r="G163" s="81">
        <v>57018</v>
      </c>
      <c r="H163" s="81">
        <v>0</v>
      </c>
      <c r="I163" s="81">
        <v>0</v>
      </c>
      <c r="J163" s="81">
        <v>0</v>
      </c>
      <c r="K163" s="81">
        <v>11200</v>
      </c>
      <c r="L163" s="81">
        <v>0</v>
      </c>
      <c r="M163" s="81">
        <v>18900</v>
      </c>
      <c r="N163" s="81">
        <v>-47861</v>
      </c>
      <c r="O163" s="81">
        <v>112586</v>
      </c>
      <c r="P163" s="81">
        <v>1465461</v>
      </c>
      <c r="Q163" s="81">
        <v>47861</v>
      </c>
      <c r="R163" s="81">
        <v>1513322</v>
      </c>
      <c r="S163" s="81"/>
      <c r="T163" s="81">
        <v>0</v>
      </c>
      <c r="U163" s="81">
        <v>0</v>
      </c>
      <c r="V163" s="81">
        <f t="shared" si="3"/>
        <v>1295857</v>
      </c>
      <c r="W163" s="81"/>
      <c r="X163" s="81"/>
      <c r="Y163" s="81"/>
      <c r="Z163" s="81"/>
      <c r="AA163" s="81"/>
      <c r="AB163" s="81"/>
      <c r="AC163" s="81"/>
      <c r="AD163" s="81"/>
      <c r="AE163" s="44"/>
      <c r="AF163" s="44"/>
    </row>
    <row r="164" spans="1:32" x14ac:dyDescent="0.3">
      <c r="A164" s="46" t="s">
        <v>341</v>
      </c>
      <c r="B164" s="77" t="s">
        <v>2314</v>
      </c>
      <c r="C164" s="77">
        <v>1</v>
      </c>
      <c r="D164" s="77">
        <v>0</v>
      </c>
      <c r="E164" s="81">
        <v>8500800</v>
      </c>
      <c r="F164" s="81">
        <v>1767535</v>
      </c>
      <c r="G164" s="81">
        <v>1677807</v>
      </c>
      <c r="H164" s="81">
        <v>0</v>
      </c>
      <c r="I164" s="81">
        <v>0</v>
      </c>
      <c r="J164" s="81">
        <v>265305</v>
      </c>
      <c r="K164" s="81">
        <v>0</v>
      </c>
      <c r="L164" s="81">
        <v>0</v>
      </c>
      <c r="M164" s="81">
        <v>163268</v>
      </c>
      <c r="N164" s="81">
        <v>-257070</v>
      </c>
      <c r="O164" s="81">
        <v>760422</v>
      </c>
      <c r="P164" s="81">
        <v>12878067</v>
      </c>
      <c r="Q164" s="81">
        <v>257070</v>
      </c>
      <c r="R164" s="81">
        <v>13135137</v>
      </c>
      <c r="S164" s="81"/>
      <c r="T164" s="81">
        <v>0</v>
      </c>
      <c r="U164" s="81">
        <v>100000</v>
      </c>
      <c r="V164" s="81">
        <f t="shared" si="3"/>
        <v>10439838</v>
      </c>
      <c r="W164" s="81"/>
      <c r="X164" s="81"/>
      <c r="Y164" s="81"/>
      <c r="Z164" s="81"/>
      <c r="AA164" s="81"/>
      <c r="AB164" s="81"/>
      <c r="AC164" s="81"/>
      <c r="AD164" s="81"/>
      <c r="AE164" s="44"/>
      <c r="AF164" s="44"/>
    </row>
    <row r="165" spans="1:32" x14ac:dyDescent="0.3">
      <c r="A165" s="46" t="s">
        <v>343</v>
      </c>
      <c r="B165" s="77" t="s">
        <v>2315</v>
      </c>
      <c r="C165" s="77">
        <v>1</v>
      </c>
      <c r="D165" s="77">
        <v>0</v>
      </c>
      <c r="E165" s="81">
        <v>321562</v>
      </c>
      <c r="F165" s="81">
        <v>170092</v>
      </c>
      <c r="G165" s="81">
        <v>88243</v>
      </c>
      <c r="H165" s="81">
        <v>0</v>
      </c>
      <c r="I165" s="81">
        <v>0</v>
      </c>
      <c r="J165" s="81">
        <v>0</v>
      </c>
      <c r="K165" s="81">
        <v>0</v>
      </c>
      <c r="L165" s="81">
        <v>0</v>
      </c>
      <c r="M165" s="81">
        <v>2700</v>
      </c>
      <c r="N165" s="81">
        <v>-26400</v>
      </c>
      <c r="O165" s="81">
        <v>14238</v>
      </c>
      <c r="P165" s="81">
        <v>570435</v>
      </c>
      <c r="Q165" s="81">
        <v>26400</v>
      </c>
      <c r="R165" s="81">
        <v>596835</v>
      </c>
      <c r="S165" s="81"/>
      <c r="T165" s="81">
        <v>0</v>
      </c>
      <c r="U165" s="81">
        <v>0</v>
      </c>
      <c r="V165" s="81">
        <f t="shared" si="3"/>
        <v>467954</v>
      </c>
      <c r="W165" s="81"/>
      <c r="X165" s="81"/>
      <c r="Y165" s="81"/>
      <c r="Z165" s="81"/>
      <c r="AA165" s="81"/>
      <c r="AB165" s="81"/>
      <c r="AC165" s="81"/>
      <c r="AD165" s="81"/>
      <c r="AE165" s="44"/>
      <c r="AF165" s="44"/>
    </row>
    <row r="166" spans="1:32" x14ac:dyDescent="0.3">
      <c r="A166" s="46" t="s">
        <v>337</v>
      </c>
      <c r="B166" s="77" t="s">
        <v>2316</v>
      </c>
      <c r="C166" s="77">
        <v>1</v>
      </c>
      <c r="D166" s="77">
        <v>0</v>
      </c>
      <c r="E166" s="81">
        <v>1852895</v>
      </c>
      <c r="F166" s="81">
        <v>605217</v>
      </c>
      <c r="G166" s="81">
        <v>61975</v>
      </c>
      <c r="H166" s="81">
        <v>0</v>
      </c>
      <c r="I166" s="81">
        <v>0</v>
      </c>
      <c r="J166" s="81">
        <v>64688</v>
      </c>
      <c r="K166" s="81">
        <v>0</v>
      </c>
      <c r="L166" s="81">
        <v>0</v>
      </c>
      <c r="M166" s="81">
        <v>405000</v>
      </c>
      <c r="N166" s="81">
        <v>-105709</v>
      </c>
      <c r="O166" s="81">
        <v>281693</v>
      </c>
      <c r="P166" s="81">
        <v>3165759</v>
      </c>
      <c r="Q166" s="81">
        <v>105709</v>
      </c>
      <c r="R166" s="81">
        <v>3271468</v>
      </c>
      <c r="S166" s="81"/>
      <c r="T166" s="81">
        <v>0</v>
      </c>
      <c r="U166" s="81">
        <v>0</v>
      </c>
      <c r="V166" s="81">
        <f t="shared" si="3"/>
        <v>2822091</v>
      </c>
      <c r="W166" s="81"/>
      <c r="X166" s="81"/>
      <c r="Y166" s="81"/>
      <c r="Z166" s="81"/>
      <c r="AA166" s="81"/>
      <c r="AB166" s="81"/>
      <c r="AC166" s="81"/>
      <c r="AD166" s="81"/>
      <c r="AE166" s="44"/>
      <c r="AF166" s="44"/>
    </row>
    <row r="167" spans="1:32" x14ac:dyDescent="0.3">
      <c r="A167" s="46" t="s">
        <v>345</v>
      </c>
      <c r="B167" s="77" t="s">
        <v>2317</v>
      </c>
      <c r="C167" s="77">
        <v>1</v>
      </c>
      <c r="D167" s="77">
        <v>0</v>
      </c>
      <c r="E167" s="81">
        <v>736469</v>
      </c>
      <c r="F167" s="81">
        <v>320892</v>
      </c>
      <c r="G167" s="81">
        <v>49048</v>
      </c>
      <c r="H167" s="81">
        <v>0</v>
      </c>
      <c r="I167" s="81">
        <v>0</v>
      </c>
      <c r="J167" s="81">
        <v>0</v>
      </c>
      <c r="K167" s="81">
        <v>0</v>
      </c>
      <c r="L167" s="81">
        <v>0</v>
      </c>
      <c r="M167" s="81">
        <v>0</v>
      </c>
      <c r="N167" s="81">
        <v>-98204</v>
      </c>
      <c r="O167" s="81">
        <v>164594</v>
      </c>
      <c r="P167" s="81">
        <v>1172799</v>
      </c>
      <c r="Q167" s="81">
        <v>98204</v>
      </c>
      <c r="R167" s="81">
        <v>1271003</v>
      </c>
      <c r="S167" s="81"/>
      <c r="T167" s="81">
        <v>0</v>
      </c>
      <c r="U167" s="81">
        <v>0</v>
      </c>
      <c r="V167" s="81">
        <f t="shared" si="3"/>
        <v>959157</v>
      </c>
      <c r="W167" s="81"/>
      <c r="X167" s="81"/>
      <c r="Y167" s="81"/>
      <c r="Z167" s="81"/>
      <c r="AA167" s="81"/>
      <c r="AB167" s="81"/>
      <c r="AC167" s="81"/>
      <c r="AD167" s="81"/>
      <c r="AE167" s="44"/>
      <c r="AF167" s="44"/>
    </row>
    <row r="168" spans="1:32" x14ac:dyDescent="0.3">
      <c r="A168" s="46" t="s">
        <v>347</v>
      </c>
      <c r="B168" s="77" t="s">
        <v>2318</v>
      </c>
      <c r="C168" s="77">
        <v>0</v>
      </c>
      <c r="D168" s="77">
        <v>0</v>
      </c>
      <c r="E168" s="81">
        <v>5596242</v>
      </c>
      <c r="F168" s="81">
        <v>995406</v>
      </c>
      <c r="G168" s="81">
        <v>1296200</v>
      </c>
      <c r="H168" s="81">
        <v>236347</v>
      </c>
      <c r="I168" s="81">
        <v>0</v>
      </c>
      <c r="J168" s="81">
        <v>98738</v>
      </c>
      <c r="K168" s="81">
        <v>15381</v>
      </c>
      <c r="L168" s="81">
        <v>0</v>
      </c>
      <c r="M168" s="81">
        <v>81000</v>
      </c>
      <c r="N168" s="81">
        <v>-226031</v>
      </c>
      <c r="O168" s="81">
        <v>469242</v>
      </c>
      <c r="P168" s="81">
        <v>8562525</v>
      </c>
      <c r="Q168" s="81">
        <v>226031</v>
      </c>
      <c r="R168" s="81">
        <v>8788556</v>
      </c>
      <c r="S168" s="81"/>
      <c r="T168" s="81">
        <v>0</v>
      </c>
      <c r="U168" s="81">
        <v>100000</v>
      </c>
      <c r="V168" s="81">
        <f t="shared" si="3"/>
        <v>6560736</v>
      </c>
      <c r="W168" s="81"/>
      <c r="X168" s="81"/>
      <c r="Y168" s="81"/>
      <c r="Z168" s="81"/>
      <c r="AA168" s="81"/>
      <c r="AB168" s="81"/>
      <c r="AC168" s="81"/>
      <c r="AD168" s="81"/>
      <c r="AE168" s="44"/>
      <c r="AF168" s="44"/>
    </row>
    <row r="169" spans="1:32" x14ac:dyDescent="0.3">
      <c r="A169" s="46" t="s">
        <v>351</v>
      </c>
      <c r="B169" s="77" t="s">
        <v>2319</v>
      </c>
      <c r="C169" s="77">
        <v>1</v>
      </c>
      <c r="D169" s="77">
        <v>0</v>
      </c>
      <c r="E169" s="81">
        <v>1763961</v>
      </c>
      <c r="F169" s="81">
        <v>402792</v>
      </c>
      <c r="G169" s="81">
        <v>437012</v>
      </c>
      <c r="H169" s="81">
        <v>0</v>
      </c>
      <c r="I169" s="81">
        <v>0</v>
      </c>
      <c r="J169" s="81">
        <v>24493</v>
      </c>
      <c r="K169" s="81">
        <v>154541</v>
      </c>
      <c r="L169" s="81">
        <v>0</v>
      </c>
      <c r="M169" s="81">
        <v>25138</v>
      </c>
      <c r="N169" s="81">
        <v>-56075</v>
      </c>
      <c r="O169" s="81">
        <v>280760</v>
      </c>
      <c r="P169" s="81">
        <v>3032622</v>
      </c>
      <c r="Q169" s="81">
        <v>56075</v>
      </c>
      <c r="R169" s="81">
        <v>3088697</v>
      </c>
      <c r="S169" s="81"/>
      <c r="T169" s="81">
        <v>0</v>
      </c>
      <c r="U169" s="81">
        <v>0</v>
      </c>
      <c r="V169" s="81">
        <f t="shared" si="3"/>
        <v>2314850</v>
      </c>
      <c r="W169" s="81"/>
      <c r="X169" s="81"/>
      <c r="Y169" s="81"/>
      <c r="Z169" s="81"/>
      <c r="AA169" s="81"/>
      <c r="AB169" s="81"/>
      <c r="AC169" s="81"/>
      <c r="AD169" s="81"/>
      <c r="AE169" s="44"/>
      <c r="AF169" s="44"/>
    </row>
    <row r="170" spans="1:32" x14ac:dyDescent="0.3">
      <c r="A170" s="46" t="s">
        <v>2731</v>
      </c>
      <c r="B170" s="77" t="s">
        <v>2733</v>
      </c>
      <c r="C170" s="77">
        <v>1</v>
      </c>
      <c r="D170" s="77">
        <v>1</v>
      </c>
      <c r="E170" s="81">
        <v>4543786</v>
      </c>
      <c r="F170" s="81">
        <v>844583</v>
      </c>
      <c r="G170" s="81">
        <v>182373</v>
      </c>
      <c r="H170" s="81">
        <v>0</v>
      </c>
      <c r="I170" s="81">
        <v>657839</v>
      </c>
      <c r="J170" s="81">
        <v>79246</v>
      </c>
      <c r="K170" s="81">
        <v>27099</v>
      </c>
      <c r="L170" s="81">
        <v>0</v>
      </c>
      <c r="M170" s="81">
        <v>275680</v>
      </c>
      <c r="N170" s="81">
        <v>-150832</v>
      </c>
      <c r="O170" s="81">
        <v>487236</v>
      </c>
      <c r="P170" s="81">
        <v>6947010</v>
      </c>
      <c r="Q170" s="81">
        <v>150832</v>
      </c>
      <c r="R170" s="81">
        <v>7097842</v>
      </c>
      <c r="S170" s="81"/>
      <c r="T170" s="81">
        <v>0</v>
      </c>
      <c r="U170" s="81">
        <v>100000</v>
      </c>
      <c r="V170" s="81">
        <f t="shared" si="3"/>
        <v>6277401</v>
      </c>
      <c r="W170" s="81"/>
      <c r="X170" s="81"/>
      <c r="Y170" s="81"/>
      <c r="Z170" s="81"/>
      <c r="AA170" s="81"/>
      <c r="AB170" s="81"/>
      <c r="AC170" s="81"/>
      <c r="AD170" s="81"/>
      <c r="AE170" s="44"/>
      <c r="AF170" s="44"/>
    </row>
    <row r="171" spans="1:32" x14ac:dyDescent="0.3">
      <c r="A171" s="46" t="s">
        <v>366</v>
      </c>
      <c r="B171" s="77" t="s">
        <v>2320</v>
      </c>
      <c r="C171" s="77">
        <v>1</v>
      </c>
      <c r="D171" s="77">
        <v>0</v>
      </c>
      <c r="E171" s="81">
        <v>6937033</v>
      </c>
      <c r="F171" s="81">
        <v>1875628</v>
      </c>
      <c r="G171" s="81">
        <v>622344</v>
      </c>
      <c r="H171" s="81">
        <v>0</v>
      </c>
      <c r="I171" s="81">
        <v>0</v>
      </c>
      <c r="J171" s="81">
        <v>151393</v>
      </c>
      <c r="K171" s="81">
        <v>0</v>
      </c>
      <c r="L171" s="81">
        <v>0</v>
      </c>
      <c r="M171" s="81">
        <v>88116</v>
      </c>
      <c r="N171" s="81">
        <v>-154858</v>
      </c>
      <c r="O171" s="81">
        <v>654482</v>
      </c>
      <c r="P171" s="81">
        <v>10174138</v>
      </c>
      <c r="Q171" s="81">
        <v>154858</v>
      </c>
      <c r="R171" s="81">
        <v>10328996</v>
      </c>
      <c r="S171" s="81"/>
      <c r="T171" s="81">
        <v>0</v>
      </c>
      <c r="U171" s="81">
        <v>0</v>
      </c>
      <c r="V171" s="81">
        <f t="shared" si="3"/>
        <v>8897312</v>
      </c>
      <c r="W171" s="81"/>
      <c r="X171" s="81"/>
      <c r="Y171" s="81"/>
      <c r="Z171" s="81"/>
      <c r="AA171" s="81"/>
      <c r="AB171" s="81"/>
      <c r="AC171" s="81"/>
      <c r="AD171" s="81"/>
      <c r="AE171" s="44"/>
      <c r="AF171" s="44"/>
    </row>
    <row r="172" spans="1:32" x14ac:dyDescent="0.3">
      <c r="A172" s="46" t="s">
        <v>356</v>
      </c>
      <c r="B172" s="77" t="s">
        <v>2321</v>
      </c>
      <c r="C172" s="77">
        <v>1</v>
      </c>
      <c r="D172" s="77">
        <v>0</v>
      </c>
      <c r="E172" s="81">
        <v>5513602</v>
      </c>
      <c r="F172" s="81">
        <v>2104585</v>
      </c>
      <c r="G172" s="81">
        <v>1041115</v>
      </c>
      <c r="H172" s="81">
        <v>0</v>
      </c>
      <c r="I172" s="81">
        <v>0</v>
      </c>
      <c r="J172" s="81">
        <v>0</v>
      </c>
      <c r="K172" s="81">
        <v>0</v>
      </c>
      <c r="L172" s="81">
        <v>0</v>
      </c>
      <c r="M172" s="81">
        <v>264663</v>
      </c>
      <c r="N172" s="81">
        <v>-193489</v>
      </c>
      <c r="O172" s="81">
        <v>420585</v>
      </c>
      <c r="P172" s="81">
        <v>9151061</v>
      </c>
      <c r="Q172" s="81">
        <v>193489</v>
      </c>
      <c r="R172" s="81">
        <v>9344550</v>
      </c>
      <c r="S172" s="81"/>
      <c r="T172" s="81">
        <v>0</v>
      </c>
      <c r="U172" s="81">
        <v>100000</v>
      </c>
      <c r="V172" s="81">
        <f t="shared" si="3"/>
        <v>7689361</v>
      </c>
      <c r="W172" s="81"/>
      <c r="X172" s="81"/>
      <c r="Y172" s="81"/>
      <c r="Z172" s="81"/>
      <c r="AA172" s="81"/>
      <c r="AB172" s="81"/>
      <c r="AC172" s="81"/>
      <c r="AD172" s="81"/>
      <c r="AE172" s="44"/>
      <c r="AF172" s="44"/>
    </row>
    <row r="173" spans="1:32" x14ac:dyDescent="0.3">
      <c r="A173" s="46" t="s">
        <v>360</v>
      </c>
      <c r="B173" s="77" t="s">
        <v>2322</v>
      </c>
      <c r="C173" s="77">
        <v>1</v>
      </c>
      <c r="D173" s="77">
        <v>0</v>
      </c>
      <c r="E173" s="81">
        <v>19708344</v>
      </c>
      <c r="F173" s="81">
        <v>7048834</v>
      </c>
      <c r="G173" s="81">
        <v>4005881</v>
      </c>
      <c r="H173" s="81">
        <v>0</v>
      </c>
      <c r="I173" s="81">
        <v>0</v>
      </c>
      <c r="J173" s="81">
        <v>322719</v>
      </c>
      <c r="K173" s="81">
        <v>189047</v>
      </c>
      <c r="L173" s="81">
        <v>0</v>
      </c>
      <c r="M173" s="81">
        <v>94663</v>
      </c>
      <c r="N173" s="81">
        <v>-750977</v>
      </c>
      <c r="O173" s="81">
        <v>343586</v>
      </c>
      <c r="P173" s="81">
        <v>30962097</v>
      </c>
      <c r="Q173" s="81">
        <v>750977</v>
      </c>
      <c r="R173" s="81">
        <v>31713074</v>
      </c>
      <c r="S173" s="81"/>
      <c r="T173" s="81">
        <v>0</v>
      </c>
      <c r="U173" s="81">
        <v>200831</v>
      </c>
      <c r="V173" s="81">
        <f t="shared" si="3"/>
        <v>26612630</v>
      </c>
      <c r="W173" s="81"/>
      <c r="X173" s="81"/>
      <c r="Y173" s="81"/>
      <c r="Z173" s="81"/>
      <c r="AA173" s="81"/>
      <c r="AB173" s="81"/>
      <c r="AC173" s="81"/>
      <c r="AD173" s="81"/>
      <c r="AE173" s="44"/>
      <c r="AF173" s="44"/>
    </row>
    <row r="174" spans="1:32" x14ac:dyDescent="0.3">
      <c r="A174" s="46" t="s">
        <v>362</v>
      </c>
      <c r="B174" s="77" t="s">
        <v>2323</v>
      </c>
      <c r="C174" s="77">
        <v>1</v>
      </c>
      <c r="D174" s="77">
        <v>0</v>
      </c>
      <c r="E174" s="81">
        <v>6865596</v>
      </c>
      <c r="F174" s="81">
        <v>1190605</v>
      </c>
      <c r="G174" s="81">
        <v>746451</v>
      </c>
      <c r="H174" s="81">
        <v>0</v>
      </c>
      <c r="I174" s="81">
        <v>0</v>
      </c>
      <c r="J174" s="81">
        <v>14214</v>
      </c>
      <c r="K174" s="81">
        <v>0</v>
      </c>
      <c r="L174" s="81">
        <v>0</v>
      </c>
      <c r="M174" s="81">
        <v>129600</v>
      </c>
      <c r="N174" s="81">
        <v>-560306</v>
      </c>
      <c r="O174" s="81">
        <v>764897</v>
      </c>
      <c r="P174" s="81">
        <v>9151057</v>
      </c>
      <c r="Q174" s="81">
        <v>560306</v>
      </c>
      <c r="R174" s="81">
        <v>9711363</v>
      </c>
      <c r="S174" s="81"/>
      <c r="T174" s="81">
        <v>0</v>
      </c>
      <c r="U174" s="81">
        <v>0</v>
      </c>
      <c r="V174" s="81">
        <f t="shared" si="3"/>
        <v>7639709</v>
      </c>
      <c r="W174" s="81"/>
      <c r="X174" s="81"/>
      <c r="Y174" s="81"/>
      <c r="Z174" s="81"/>
      <c r="AA174" s="81"/>
      <c r="AB174" s="81"/>
      <c r="AC174" s="81"/>
      <c r="AD174" s="81"/>
      <c r="AE174" s="44"/>
      <c r="AF174" s="44"/>
    </row>
    <row r="175" spans="1:32" x14ac:dyDescent="0.3">
      <c r="A175" s="46" t="s">
        <v>358</v>
      </c>
      <c r="B175" s="77" t="s">
        <v>2324</v>
      </c>
      <c r="C175" s="77">
        <v>1</v>
      </c>
      <c r="D175" s="77">
        <v>0</v>
      </c>
      <c r="E175" s="81">
        <v>25019623</v>
      </c>
      <c r="F175" s="81">
        <v>7976336</v>
      </c>
      <c r="G175" s="81">
        <v>3901405</v>
      </c>
      <c r="H175" s="81">
        <v>0</v>
      </c>
      <c r="I175" s="81">
        <v>0</v>
      </c>
      <c r="J175" s="81">
        <v>1064669</v>
      </c>
      <c r="K175" s="81">
        <v>255571</v>
      </c>
      <c r="L175" s="81">
        <v>0</v>
      </c>
      <c r="M175" s="81">
        <v>490300</v>
      </c>
      <c r="N175" s="81">
        <v>-807140</v>
      </c>
      <c r="O175" s="81">
        <v>2020929</v>
      </c>
      <c r="P175" s="81">
        <v>39921693</v>
      </c>
      <c r="Q175" s="81">
        <v>807140</v>
      </c>
      <c r="R175" s="81">
        <v>40728833</v>
      </c>
      <c r="S175" s="81"/>
      <c r="T175" s="81">
        <v>0</v>
      </c>
      <c r="U175" s="81">
        <v>241483</v>
      </c>
      <c r="V175" s="81">
        <f t="shared" si="3"/>
        <v>33999359</v>
      </c>
      <c r="W175" s="81"/>
      <c r="X175" s="81"/>
      <c r="Y175" s="81"/>
      <c r="Z175" s="81"/>
      <c r="AA175" s="81"/>
      <c r="AB175" s="81"/>
      <c r="AC175" s="81"/>
      <c r="AD175" s="81"/>
      <c r="AE175" s="44"/>
      <c r="AF175" s="44"/>
    </row>
    <row r="176" spans="1:32" x14ac:dyDescent="0.3">
      <c r="A176" s="46" t="s">
        <v>354</v>
      </c>
      <c r="B176" s="77" t="s">
        <v>1594</v>
      </c>
      <c r="C176" s="77">
        <v>1</v>
      </c>
      <c r="D176" s="77">
        <v>0</v>
      </c>
      <c r="E176" s="81">
        <v>9816557</v>
      </c>
      <c r="F176" s="81">
        <v>3432925</v>
      </c>
      <c r="G176" s="81">
        <v>1216173</v>
      </c>
      <c r="H176" s="81">
        <v>0</v>
      </c>
      <c r="I176" s="81">
        <v>0</v>
      </c>
      <c r="J176" s="81">
        <v>204530</v>
      </c>
      <c r="K176" s="81">
        <v>0</v>
      </c>
      <c r="L176" s="81">
        <v>0</v>
      </c>
      <c r="M176" s="81">
        <v>95060</v>
      </c>
      <c r="N176" s="81">
        <v>-460832</v>
      </c>
      <c r="O176" s="81">
        <v>709243</v>
      </c>
      <c r="P176" s="81">
        <v>15013656</v>
      </c>
      <c r="Q176" s="81">
        <v>460832</v>
      </c>
      <c r="R176" s="81">
        <v>15474488</v>
      </c>
      <c r="S176" s="81"/>
      <c r="T176" s="81">
        <v>0</v>
      </c>
      <c r="U176" s="81">
        <v>102613</v>
      </c>
      <c r="V176" s="81">
        <f t="shared" si="3"/>
        <v>13088240</v>
      </c>
      <c r="W176" s="81"/>
      <c r="X176" s="81"/>
      <c r="Y176" s="81"/>
      <c r="Z176" s="81"/>
      <c r="AA176" s="81"/>
      <c r="AB176" s="81"/>
      <c r="AC176" s="81"/>
      <c r="AD176" s="81"/>
      <c r="AE176" s="44"/>
      <c r="AF176" s="44"/>
    </row>
    <row r="177" spans="1:32" x14ac:dyDescent="0.3">
      <c r="A177" s="46" t="s">
        <v>364</v>
      </c>
      <c r="B177" s="77" t="s">
        <v>1595</v>
      </c>
      <c r="C177" s="77">
        <v>1</v>
      </c>
      <c r="D177" s="77">
        <v>0</v>
      </c>
      <c r="E177" s="81">
        <v>3604389</v>
      </c>
      <c r="F177" s="81">
        <v>1337790</v>
      </c>
      <c r="G177" s="81">
        <v>546615</v>
      </c>
      <c r="H177" s="81">
        <v>0</v>
      </c>
      <c r="I177" s="81">
        <v>0</v>
      </c>
      <c r="J177" s="81">
        <v>10727</v>
      </c>
      <c r="K177" s="81">
        <v>0</v>
      </c>
      <c r="L177" s="81">
        <v>0</v>
      </c>
      <c r="M177" s="81">
        <v>41103</v>
      </c>
      <c r="N177" s="81">
        <v>-156486</v>
      </c>
      <c r="O177" s="81">
        <v>351059</v>
      </c>
      <c r="P177" s="81">
        <v>5735197</v>
      </c>
      <c r="Q177" s="81">
        <v>156486</v>
      </c>
      <c r="R177" s="81">
        <v>5891683</v>
      </c>
      <c r="S177" s="81"/>
      <c r="T177" s="81">
        <v>0</v>
      </c>
      <c r="U177" s="81">
        <v>100000</v>
      </c>
      <c r="V177" s="81">
        <f t="shared" si="3"/>
        <v>4837523</v>
      </c>
      <c r="W177" s="81"/>
      <c r="X177" s="81"/>
      <c r="Y177" s="81"/>
      <c r="Z177" s="81"/>
      <c r="AA177" s="81"/>
      <c r="AB177" s="81"/>
      <c r="AC177" s="81"/>
      <c r="AD177" s="81"/>
      <c r="AE177" s="44"/>
      <c r="AF177" s="44"/>
    </row>
    <row r="178" spans="1:32" x14ac:dyDescent="0.3">
      <c r="A178" s="46" t="s">
        <v>379</v>
      </c>
      <c r="B178" s="77" t="s">
        <v>2325</v>
      </c>
      <c r="C178" s="77">
        <v>1</v>
      </c>
      <c r="D178" s="77">
        <v>0</v>
      </c>
      <c r="E178" s="81">
        <v>1051446</v>
      </c>
      <c r="F178" s="81">
        <v>380262</v>
      </c>
      <c r="G178" s="81">
        <v>228280</v>
      </c>
      <c r="H178" s="81">
        <v>0</v>
      </c>
      <c r="I178" s="81">
        <v>0</v>
      </c>
      <c r="J178" s="81">
        <v>0</v>
      </c>
      <c r="K178" s="81">
        <v>0</v>
      </c>
      <c r="L178" s="81">
        <v>0</v>
      </c>
      <c r="M178" s="81">
        <v>0</v>
      </c>
      <c r="N178" s="81">
        <v>-30943</v>
      </c>
      <c r="O178" s="81">
        <v>138064</v>
      </c>
      <c r="P178" s="81">
        <v>1767109</v>
      </c>
      <c r="Q178" s="81">
        <v>30943</v>
      </c>
      <c r="R178" s="81">
        <v>1798052</v>
      </c>
      <c r="S178" s="81"/>
      <c r="T178" s="81">
        <v>0</v>
      </c>
      <c r="U178" s="81">
        <v>0</v>
      </c>
      <c r="V178" s="81">
        <f t="shared" si="3"/>
        <v>1400765</v>
      </c>
      <c r="W178" s="81"/>
      <c r="X178" s="81"/>
      <c r="Y178" s="81"/>
      <c r="Z178" s="81"/>
      <c r="AA178" s="81"/>
      <c r="AB178" s="81"/>
      <c r="AC178" s="81"/>
      <c r="AD178" s="81"/>
      <c r="AE178" s="44"/>
      <c r="AF178" s="44"/>
    </row>
    <row r="179" spans="1:32" x14ac:dyDescent="0.3">
      <c r="A179" s="46" t="s">
        <v>371</v>
      </c>
      <c r="B179" s="77" t="s">
        <v>2326</v>
      </c>
      <c r="C179" s="77">
        <v>1</v>
      </c>
      <c r="D179" s="77">
        <v>0</v>
      </c>
      <c r="E179" s="81">
        <v>30390942</v>
      </c>
      <c r="F179" s="81">
        <v>5642472</v>
      </c>
      <c r="G179" s="81">
        <v>10201502</v>
      </c>
      <c r="H179" s="81">
        <v>88038</v>
      </c>
      <c r="I179" s="81">
        <v>0</v>
      </c>
      <c r="J179" s="81">
        <v>1184824</v>
      </c>
      <c r="K179" s="81">
        <v>638565</v>
      </c>
      <c r="L179" s="81">
        <v>0</v>
      </c>
      <c r="M179" s="81">
        <v>1544902</v>
      </c>
      <c r="N179" s="81">
        <v>-1617512</v>
      </c>
      <c r="O179" s="81">
        <v>2620199</v>
      </c>
      <c r="P179" s="81">
        <v>50693932</v>
      </c>
      <c r="Q179" s="81">
        <v>1617512</v>
      </c>
      <c r="R179" s="81">
        <v>52311444</v>
      </c>
      <c r="S179" s="81"/>
      <c r="T179" s="81">
        <v>9023</v>
      </c>
      <c r="U179" s="81">
        <v>257549</v>
      </c>
      <c r="V179" s="81">
        <f t="shared" si="3"/>
        <v>37784193</v>
      </c>
      <c r="W179" s="81"/>
      <c r="X179" s="81"/>
      <c r="Y179" s="81"/>
      <c r="Z179" s="81"/>
      <c r="AA179" s="81"/>
      <c r="AB179" s="81"/>
      <c r="AC179" s="81"/>
      <c r="AD179" s="81"/>
      <c r="AE179" s="44"/>
      <c r="AF179" s="44"/>
    </row>
    <row r="180" spans="1:32" x14ac:dyDescent="0.3">
      <c r="A180" s="46" t="s">
        <v>373</v>
      </c>
      <c r="B180" s="77" t="s">
        <v>2327</v>
      </c>
      <c r="C180" s="77">
        <v>1</v>
      </c>
      <c r="D180" s="77">
        <v>0</v>
      </c>
      <c r="E180" s="81">
        <v>15853693</v>
      </c>
      <c r="F180" s="81">
        <v>4610490</v>
      </c>
      <c r="G180" s="81">
        <v>3244026</v>
      </c>
      <c r="H180" s="81">
        <v>33868</v>
      </c>
      <c r="I180" s="81">
        <v>0</v>
      </c>
      <c r="J180" s="81">
        <v>153601</v>
      </c>
      <c r="K180" s="81">
        <v>40381</v>
      </c>
      <c r="L180" s="81">
        <v>0</v>
      </c>
      <c r="M180" s="81">
        <v>276595</v>
      </c>
      <c r="N180" s="81">
        <v>-419306</v>
      </c>
      <c r="O180" s="81">
        <v>1385601</v>
      </c>
      <c r="P180" s="81">
        <v>25178949</v>
      </c>
      <c r="Q180" s="81">
        <v>419306</v>
      </c>
      <c r="R180" s="81">
        <v>25598255</v>
      </c>
      <c r="S180" s="81"/>
      <c r="T180" s="81">
        <v>0</v>
      </c>
      <c r="U180" s="81">
        <v>100000</v>
      </c>
      <c r="V180" s="81">
        <f t="shared" si="3"/>
        <v>20515454</v>
      </c>
      <c r="W180" s="81"/>
      <c r="X180" s="81"/>
      <c r="Y180" s="81"/>
      <c r="Z180" s="81"/>
      <c r="AA180" s="81"/>
      <c r="AB180" s="81"/>
      <c r="AC180" s="81"/>
      <c r="AD180" s="81"/>
      <c r="AE180" s="44"/>
      <c r="AF180" s="44"/>
    </row>
    <row r="181" spans="1:32" x14ac:dyDescent="0.3">
      <c r="A181" s="46" t="s">
        <v>375</v>
      </c>
      <c r="B181" s="77" t="s">
        <v>2328</v>
      </c>
      <c r="C181" s="77">
        <v>1</v>
      </c>
      <c r="D181" s="77">
        <v>0</v>
      </c>
      <c r="E181" s="81">
        <v>7301687</v>
      </c>
      <c r="F181" s="81">
        <v>1852727</v>
      </c>
      <c r="G181" s="81">
        <v>1344959</v>
      </c>
      <c r="H181" s="81">
        <v>0</v>
      </c>
      <c r="I181" s="81">
        <v>0</v>
      </c>
      <c r="J181" s="81">
        <v>155741</v>
      </c>
      <c r="K181" s="81">
        <v>147159</v>
      </c>
      <c r="L181" s="81">
        <v>0</v>
      </c>
      <c r="M181" s="81">
        <v>128256</v>
      </c>
      <c r="N181" s="81">
        <v>-361289</v>
      </c>
      <c r="O181" s="81">
        <v>1000038</v>
      </c>
      <c r="P181" s="81">
        <v>11569278</v>
      </c>
      <c r="Q181" s="81">
        <v>361289</v>
      </c>
      <c r="R181" s="81">
        <v>11930567</v>
      </c>
      <c r="S181" s="81"/>
      <c r="T181" s="81">
        <v>0</v>
      </c>
      <c r="U181" s="81">
        <v>0</v>
      </c>
      <c r="V181" s="81">
        <f t="shared" si="3"/>
        <v>9224281</v>
      </c>
      <c r="W181" s="81"/>
      <c r="X181" s="81"/>
      <c r="Y181" s="81"/>
      <c r="Z181" s="81"/>
      <c r="AA181" s="81"/>
      <c r="AB181" s="81"/>
      <c r="AC181" s="81"/>
      <c r="AD181" s="81"/>
      <c r="AE181" s="44"/>
      <c r="AF181" s="44"/>
    </row>
    <row r="182" spans="1:32" x14ac:dyDescent="0.3">
      <c r="A182" s="46" t="s">
        <v>377</v>
      </c>
      <c r="B182" s="77" t="s">
        <v>2329</v>
      </c>
      <c r="C182" s="77">
        <v>1</v>
      </c>
      <c r="D182" s="77">
        <v>0</v>
      </c>
      <c r="E182" s="81">
        <v>3105248</v>
      </c>
      <c r="F182" s="81">
        <v>507287</v>
      </c>
      <c r="G182" s="81">
        <v>811368</v>
      </c>
      <c r="H182" s="81">
        <v>0</v>
      </c>
      <c r="I182" s="81">
        <v>0</v>
      </c>
      <c r="J182" s="81">
        <v>0</v>
      </c>
      <c r="K182" s="81">
        <v>0</v>
      </c>
      <c r="L182" s="81">
        <v>0</v>
      </c>
      <c r="M182" s="81">
        <v>0</v>
      </c>
      <c r="N182" s="81">
        <v>-114306</v>
      </c>
      <c r="O182" s="81">
        <v>317284</v>
      </c>
      <c r="P182" s="81">
        <v>4626881</v>
      </c>
      <c r="Q182" s="81">
        <v>114306</v>
      </c>
      <c r="R182" s="81">
        <v>4741187</v>
      </c>
      <c r="S182" s="81"/>
      <c r="T182" s="81">
        <v>0</v>
      </c>
      <c r="U182" s="81">
        <v>0</v>
      </c>
      <c r="V182" s="81">
        <f t="shared" si="3"/>
        <v>3498229</v>
      </c>
      <c r="W182" s="81"/>
      <c r="X182" s="81"/>
      <c r="Y182" s="81"/>
      <c r="Z182" s="81"/>
      <c r="AA182" s="81"/>
      <c r="AB182" s="81"/>
      <c r="AC182" s="81"/>
      <c r="AD182" s="81"/>
      <c r="AE182" s="44"/>
      <c r="AF182" s="44"/>
    </row>
    <row r="183" spans="1:32" x14ac:dyDescent="0.3">
      <c r="A183" s="46" t="s">
        <v>369</v>
      </c>
      <c r="B183" s="77" t="s">
        <v>1601</v>
      </c>
      <c r="C183" s="77">
        <v>1</v>
      </c>
      <c r="D183" s="77">
        <v>0</v>
      </c>
      <c r="E183" s="81">
        <v>11366130</v>
      </c>
      <c r="F183" s="81">
        <v>3698745</v>
      </c>
      <c r="G183" s="81">
        <v>1244054</v>
      </c>
      <c r="H183" s="81">
        <v>72218</v>
      </c>
      <c r="I183" s="81">
        <v>0</v>
      </c>
      <c r="J183" s="81">
        <v>515446</v>
      </c>
      <c r="K183" s="81">
        <v>198440</v>
      </c>
      <c r="L183" s="81">
        <v>0</v>
      </c>
      <c r="M183" s="81">
        <v>763594</v>
      </c>
      <c r="N183" s="81">
        <v>-346881</v>
      </c>
      <c r="O183" s="81">
        <v>1788378</v>
      </c>
      <c r="P183" s="81">
        <v>19300124</v>
      </c>
      <c r="Q183" s="81">
        <v>346881</v>
      </c>
      <c r="R183" s="81">
        <v>19647005</v>
      </c>
      <c r="S183" s="81"/>
      <c r="T183" s="81">
        <v>0</v>
      </c>
      <c r="U183" s="81">
        <v>0</v>
      </c>
      <c r="V183" s="81">
        <f t="shared" si="3"/>
        <v>16195474</v>
      </c>
      <c r="W183" s="81"/>
      <c r="X183" s="81"/>
      <c r="Y183" s="81"/>
      <c r="Z183" s="81"/>
      <c r="AA183" s="81"/>
      <c r="AB183" s="81"/>
      <c r="AC183" s="81"/>
      <c r="AD183" s="81"/>
      <c r="AE183" s="44"/>
      <c r="AF183" s="44"/>
    </row>
    <row r="184" spans="1:32" x14ac:dyDescent="0.3">
      <c r="A184" s="46" t="s">
        <v>382</v>
      </c>
      <c r="B184" s="77" t="s">
        <v>2330</v>
      </c>
      <c r="C184" s="77">
        <v>1</v>
      </c>
      <c r="D184" s="77">
        <v>0</v>
      </c>
      <c r="E184" s="81">
        <v>7773072</v>
      </c>
      <c r="F184" s="81">
        <v>2040154</v>
      </c>
      <c r="G184" s="81">
        <v>840123</v>
      </c>
      <c r="H184" s="81">
        <v>0</v>
      </c>
      <c r="I184" s="81">
        <v>0</v>
      </c>
      <c r="J184" s="81">
        <v>171059</v>
      </c>
      <c r="K184" s="81">
        <v>40597</v>
      </c>
      <c r="L184" s="81">
        <v>0</v>
      </c>
      <c r="M184" s="81">
        <v>76982</v>
      </c>
      <c r="N184" s="81">
        <v>-124807</v>
      </c>
      <c r="O184" s="81">
        <v>1079428</v>
      </c>
      <c r="P184" s="81">
        <v>11896608</v>
      </c>
      <c r="Q184" s="81">
        <v>124807</v>
      </c>
      <c r="R184" s="81">
        <v>12021415</v>
      </c>
      <c r="S184" s="81"/>
      <c r="T184" s="81">
        <v>0</v>
      </c>
      <c r="U184" s="81">
        <v>0</v>
      </c>
      <c r="V184" s="81">
        <f t="shared" si="3"/>
        <v>9977057</v>
      </c>
      <c r="W184" s="81"/>
      <c r="X184" s="81"/>
      <c r="Y184" s="81"/>
      <c r="Z184" s="81"/>
      <c r="AA184" s="81"/>
      <c r="AB184" s="81"/>
      <c r="AC184" s="81"/>
      <c r="AD184" s="81"/>
      <c r="AE184" s="44"/>
      <c r="AF184" s="44"/>
    </row>
    <row r="185" spans="1:32" x14ac:dyDescent="0.3">
      <c r="A185" s="46" t="s">
        <v>384</v>
      </c>
      <c r="B185" s="77" t="s">
        <v>2331</v>
      </c>
      <c r="C185" s="77">
        <v>1</v>
      </c>
      <c r="D185" s="77">
        <v>0</v>
      </c>
      <c r="E185" s="81">
        <v>18474967</v>
      </c>
      <c r="F185" s="81">
        <v>4766851</v>
      </c>
      <c r="G185" s="81">
        <v>3738897</v>
      </c>
      <c r="H185" s="81">
        <v>0</v>
      </c>
      <c r="I185" s="81">
        <v>0</v>
      </c>
      <c r="J185" s="81">
        <v>104345</v>
      </c>
      <c r="K185" s="81">
        <v>476960</v>
      </c>
      <c r="L185" s="81">
        <v>0</v>
      </c>
      <c r="M185" s="81">
        <v>672719</v>
      </c>
      <c r="N185" s="81">
        <v>-795553</v>
      </c>
      <c r="O185" s="81">
        <v>2662309</v>
      </c>
      <c r="P185" s="81">
        <v>30101495</v>
      </c>
      <c r="Q185" s="81">
        <v>795553</v>
      </c>
      <c r="R185" s="81">
        <v>30897048</v>
      </c>
      <c r="S185" s="81"/>
      <c r="T185" s="81">
        <v>996</v>
      </c>
      <c r="U185" s="81">
        <v>116085</v>
      </c>
      <c r="V185" s="81">
        <f t="shared" si="3"/>
        <v>23700289</v>
      </c>
      <c r="W185" s="81"/>
      <c r="X185" s="81"/>
      <c r="Y185" s="81"/>
      <c r="Z185" s="81"/>
      <c r="AA185" s="81"/>
      <c r="AB185" s="81"/>
      <c r="AC185" s="81"/>
      <c r="AD185" s="81"/>
      <c r="AE185" s="44"/>
      <c r="AF185" s="44"/>
    </row>
    <row r="186" spans="1:32" x14ac:dyDescent="0.3">
      <c r="A186" s="46" t="s">
        <v>386</v>
      </c>
      <c r="B186" s="77" t="s">
        <v>2332</v>
      </c>
      <c r="C186" s="77">
        <v>1</v>
      </c>
      <c r="D186" s="77">
        <v>0</v>
      </c>
      <c r="E186" s="81">
        <v>8383200</v>
      </c>
      <c r="F186" s="81">
        <v>2869558</v>
      </c>
      <c r="G186" s="81">
        <v>1707935</v>
      </c>
      <c r="H186" s="81">
        <v>0</v>
      </c>
      <c r="I186" s="81">
        <v>0</v>
      </c>
      <c r="J186" s="81">
        <v>63577</v>
      </c>
      <c r="K186" s="81">
        <v>247822</v>
      </c>
      <c r="L186" s="81">
        <v>0</v>
      </c>
      <c r="M186" s="81">
        <v>80976</v>
      </c>
      <c r="N186" s="81">
        <v>-211124</v>
      </c>
      <c r="O186" s="81">
        <v>1557736</v>
      </c>
      <c r="P186" s="81">
        <v>14699680</v>
      </c>
      <c r="Q186" s="81">
        <v>211124</v>
      </c>
      <c r="R186" s="81">
        <v>14910804</v>
      </c>
      <c r="S186" s="81"/>
      <c r="T186" s="81">
        <v>0</v>
      </c>
      <c r="U186" s="81">
        <v>0</v>
      </c>
      <c r="V186" s="81">
        <f t="shared" si="3"/>
        <v>11434009</v>
      </c>
      <c r="W186" s="81"/>
      <c r="X186" s="81"/>
      <c r="Y186" s="81"/>
      <c r="Z186" s="81"/>
      <c r="AA186" s="81"/>
      <c r="AB186" s="81"/>
      <c r="AC186" s="81"/>
      <c r="AD186" s="81"/>
      <c r="AE186" s="44"/>
      <c r="AF186" s="44"/>
    </row>
    <row r="187" spans="1:32" x14ac:dyDescent="0.3">
      <c r="A187" s="46" t="s">
        <v>388</v>
      </c>
      <c r="B187" s="77" t="s">
        <v>2333</v>
      </c>
      <c r="C187" s="77">
        <v>1</v>
      </c>
      <c r="D187" s="77">
        <v>0</v>
      </c>
      <c r="E187" s="81">
        <v>4649741</v>
      </c>
      <c r="F187" s="81">
        <v>891499</v>
      </c>
      <c r="G187" s="81">
        <v>369992</v>
      </c>
      <c r="H187" s="81">
        <v>0</v>
      </c>
      <c r="I187" s="81">
        <v>0</v>
      </c>
      <c r="J187" s="81">
        <v>61716</v>
      </c>
      <c r="K187" s="81">
        <v>40002</v>
      </c>
      <c r="L187" s="81">
        <v>0</v>
      </c>
      <c r="M187" s="81">
        <v>60827</v>
      </c>
      <c r="N187" s="81">
        <v>-70309</v>
      </c>
      <c r="O187" s="81">
        <v>513662</v>
      </c>
      <c r="P187" s="81">
        <v>6517130</v>
      </c>
      <c r="Q187" s="81">
        <v>70309</v>
      </c>
      <c r="R187" s="81">
        <v>6587439</v>
      </c>
      <c r="S187" s="81"/>
      <c r="T187" s="81">
        <v>0</v>
      </c>
      <c r="U187" s="81">
        <v>0</v>
      </c>
      <c r="V187" s="81">
        <f t="shared" si="3"/>
        <v>5633476</v>
      </c>
      <c r="W187" s="81"/>
      <c r="X187" s="81"/>
      <c r="Y187" s="81"/>
      <c r="Z187" s="81"/>
      <c r="AA187" s="81"/>
      <c r="AB187" s="81"/>
      <c r="AC187" s="81"/>
      <c r="AD187" s="81"/>
      <c r="AE187" s="44"/>
      <c r="AF187" s="44"/>
    </row>
    <row r="188" spans="1:32" x14ac:dyDescent="0.3">
      <c r="A188" s="46" t="s">
        <v>390</v>
      </c>
      <c r="B188" s="77" t="s">
        <v>2334</v>
      </c>
      <c r="C188" s="77">
        <v>1</v>
      </c>
      <c r="D188" s="77">
        <v>0</v>
      </c>
      <c r="E188" s="81">
        <v>8378051</v>
      </c>
      <c r="F188" s="81">
        <v>2971222</v>
      </c>
      <c r="G188" s="81">
        <v>2395097</v>
      </c>
      <c r="H188" s="81">
        <v>0</v>
      </c>
      <c r="I188" s="81">
        <v>0</v>
      </c>
      <c r="J188" s="81">
        <v>422618</v>
      </c>
      <c r="K188" s="81">
        <v>423892</v>
      </c>
      <c r="L188" s="81">
        <v>0</v>
      </c>
      <c r="M188" s="81">
        <v>85000</v>
      </c>
      <c r="N188" s="81">
        <v>-172354</v>
      </c>
      <c r="O188" s="81">
        <v>1627988</v>
      </c>
      <c r="P188" s="81">
        <v>16131514</v>
      </c>
      <c r="Q188" s="81">
        <v>172354</v>
      </c>
      <c r="R188" s="81">
        <v>16303868</v>
      </c>
      <c r="S188" s="81"/>
      <c r="T188" s="81">
        <v>0</v>
      </c>
      <c r="U188" s="81">
        <v>0</v>
      </c>
      <c r="V188" s="81">
        <f t="shared" si="3"/>
        <v>12108429</v>
      </c>
      <c r="W188" s="81"/>
      <c r="X188" s="81"/>
      <c r="Y188" s="81"/>
      <c r="Z188" s="81"/>
      <c r="AA188" s="81"/>
      <c r="AB188" s="81"/>
      <c r="AC188" s="81"/>
      <c r="AD188" s="81"/>
      <c r="AE188" s="44"/>
      <c r="AF188" s="44"/>
    </row>
    <row r="189" spans="1:32" x14ac:dyDescent="0.3">
      <c r="A189" s="46" t="s">
        <v>392</v>
      </c>
      <c r="B189" s="77" t="s">
        <v>1607</v>
      </c>
      <c r="C189" s="77">
        <v>1</v>
      </c>
      <c r="D189" s="77">
        <v>0</v>
      </c>
      <c r="E189" s="81">
        <v>9072941</v>
      </c>
      <c r="F189" s="81">
        <v>2344235</v>
      </c>
      <c r="G189" s="81">
        <v>2182960</v>
      </c>
      <c r="H189" s="81">
        <v>0</v>
      </c>
      <c r="I189" s="81">
        <v>0</v>
      </c>
      <c r="J189" s="81">
        <v>39163</v>
      </c>
      <c r="K189" s="81">
        <v>62281</v>
      </c>
      <c r="L189" s="81">
        <v>0</v>
      </c>
      <c r="M189" s="81">
        <v>111626</v>
      </c>
      <c r="N189" s="81">
        <v>-117579</v>
      </c>
      <c r="O189" s="81">
        <v>979970</v>
      </c>
      <c r="P189" s="81">
        <v>14675597</v>
      </c>
      <c r="Q189" s="81">
        <v>117579</v>
      </c>
      <c r="R189" s="81">
        <v>14793176</v>
      </c>
      <c r="S189" s="81"/>
      <c r="T189" s="81">
        <v>0</v>
      </c>
      <c r="U189" s="81">
        <v>0</v>
      </c>
      <c r="V189" s="81">
        <f t="shared" si="3"/>
        <v>11512667</v>
      </c>
      <c r="W189" s="81"/>
      <c r="X189" s="81"/>
      <c r="Y189" s="81"/>
      <c r="Z189" s="81"/>
      <c r="AA189" s="81"/>
      <c r="AB189" s="81"/>
      <c r="AC189" s="81"/>
      <c r="AD189" s="81"/>
      <c r="AE189" s="44"/>
      <c r="AF189" s="44"/>
    </row>
    <row r="190" spans="1:32" x14ac:dyDescent="0.3">
      <c r="A190" s="46" t="s">
        <v>394</v>
      </c>
      <c r="B190" s="77" t="s">
        <v>2335</v>
      </c>
      <c r="C190" s="77">
        <v>1</v>
      </c>
      <c r="D190" s="77">
        <v>0</v>
      </c>
      <c r="E190" s="81">
        <v>7472090</v>
      </c>
      <c r="F190" s="81">
        <v>2084732</v>
      </c>
      <c r="G190" s="81">
        <v>27433</v>
      </c>
      <c r="H190" s="81">
        <v>0</v>
      </c>
      <c r="I190" s="81">
        <v>0</v>
      </c>
      <c r="J190" s="81">
        <v>135024</v>
      </c>
      <c r="K190" s="81">
        <v>93347</v>
      </c>
      <c r="L190" s="81">
        <v>0</v>
      </c>
      <c r="M190" s="81">
        <v>96617</v>
      </c>
      <c r="N190" s="81">
        <v>-140618</v>
      </c>
      <c r="O190" s="81">
        <v>939897</v>
      </c>
      <c r="P190" s="81">
        <v>10708522</v>
      </c>
      <c r="Q190" s="81">
        <v>140618</v>
      </c>
      <c r="R190" s="81">
        <v>10849140</v>
      </c>
      <c r="S190" s="81"/>
      <c r="T190" s="81">
        <v>0</v>
      </c>
      <c r="U190" s="81">
        <v>0</v>
      </c>
      <c r="V190" s="81">
        <f t="shared" si="3"/>
        <v>9741192</v>
      </c>
      <c r="W190" s="81"/>
      <c r="X190" s="81"/>
      <c r="Y190" s="81"/>
      <c r="Z190" s="81"/>
      <c r="AA190" s="81"/>
      <c r="AB190" s="81"/>
      <c r="AC190" s="81"/>
      <c r="AD190" s="81"/>
      <c r="AE190" s="44"/>
      <c r="AF190" s="44"/>
    </row>
    <row r="191" spans="1:32" x14ac:dyDescent="0.3">
      <c r="A191" s="46" t="s">
        <v>396</v>
      </c>
      <c r="B191" s="77" t="s">
        <v>2336</v>
      </c>
      <c r="C191" s="77">
        <v>1</v>
      </c>
      <c r="D191" s="77">
        <v>0</v>
      </c>
      <c r="E191" s="81">
        <v>9018288</v>
      </c>
      <c r="F191" s="81">
        <v>2555724</v>
      </c>
      <c r="G191" s="81">
        <v>1722714</v>
      </c>
      <c r="H191" s="81">
        <v>0</v>
      </c>
      <c r="I191" s="81">
        <v>0</v>
      </c>
      <c r="J191" s="81">
        <v>107352</v>
      </c>
      <c r="K191" s="81">
        <v>219364</v>
      </c>
      <c r="L191" s="81">
        <v>0</v>
      </c>
      <c r="M191" s="81">
        <v>195381</v>
      </c>
      <c r="N191" s="81">
        <v>-198986</v>
      </c>
      <c r="O191" s="81">
        <v>1299721</v>
      </c>
      <c r="P191" s="81">
        <v>14919558</v>
      </c>
      <c r="Q191" s="81">
        <v>198986</v>
      </c>
      <c r="R191" s="81">
        <v>15118544</v>
      </c>
      <c r="S191" s="81"/>
      <c r="T191" s="81">
        <v>0</v>
      </c>
      <c r="U191" s="81">
        <v>0</v>
      </c>
      <c r="V191" s="81">
        <f t="shared" si="3"/>
        <v>11897123</v>
      </c>
      <c r="W191" s="81"/>
      <c r="X191" s="81"/>
      <c r="Y191" s="81"/>
      <c r="Z191" s="81"/>
      <c r="AA191" s="81"/>
      <c r="AB191" s="81"/>
      <c r="AC191" s="81"/>
      <c r="AD191" s="81"/>
      <c r="AE191" s="44"/>
      <c r="AF191" s="44"/>
    </row>
    <row r="192" spans="1:32" x14ac:dyDescent="0.3">
      <c r="A192" s="46" t="s">
        <v>399</v>
      </c>
      <c r="B192" s="77" t="s">
        <v>2337</v>
      </c>
      <c r="C192" s="77">
        <v>1</v>
      </c>
      <c r="D192" s="77">
        <v>0</v>
      </c>
      <c r="E192" s="81">
        <v>10646077</v>
      </c>
      <c r="F192" s="81">
        <v>2923222</v>
      </c>
      <c r="G192" s="81">
        <v>878789</v>
      </c>
      <c r="H192" s="81">
        <v>136847</v>
      </c>
      <c r="I192" s="81">
        <v>0</v>
      </c>
      <c r="J192" s="81">
        <v>225981</v>
      </c>
      <c r="K192" s="81">
        <v>574140</v>
      </c>
      <c r="L192" s="81">
        <v>0</v>
      </c>
      <c r="M192" s="81">
        <v>61824</v>
      </c>
      <c r="N192" s="81">
        <v>-488131</v>
      </c>
      <c r="O192" s="81">
        <v>1031559</v>
      </c>
      <c r="P192" s="81">
        <v>15990308</v>
      </c>
      <c r="Q192" s="81">
        <v>488131</v>
      </c>
      <c r="R192" s="81">
        <v>16478439</v>
      </c>
      <c r="S192" s="81"/>
      <c r="T192" s="81">
        <v>0</v>
      </c>
      <c r="U192" s="81">
        <v>0</v>
      </c>
      <c r="V192" s="81">
        <f t="shared" si="3"/>
        <v>13943113</v>
      </c>
      <c r="W192" s="81"/>
      <c r="X192" s="81"/>
      <c r="Y192" s="81"/>
      <c r="Z192" s="81"/>
      <c r="AA192" s="81"/>
      <c r="AB192" s="81"/>
      <c r="AC192" s="81"/>
      <c r="AD192" s="81"/>
      <c r="AE192" s="44"/>
      <c r="AF192" s="44"/>
    </row>
    <row r="193" spans="1:32" x14ac:dyDescent="0.3">
      <c r="A193" s="46" t="s">
        <v>401</v>
      </c>
      <c r="B193" s="77" t="s">
        <v>2338</v>
      </c>
      <c r="C193" s="77">
        <v>1</v>
      </c>
      <c r="D193" s="77">
        <v>0</v>
      </c>
      <c r="E193" s="81">
        <v>10753449</v>
      </c>
      <c r="F193" s="81">
        <v>2550388</v>
      </c>
      <c r="G193" s="81">
        <v>2938197</v>
      </c>
      <c r="H193" s="81">
        <v>657911</v>
      </c>
      <c r="I193" s="81">
        <v>0</v>
      </c>
      <c r="J193" s="81">
        <v>205547</v>
      </c>
      <c r="K193" s="81">
        <v>577264</v>
      </c>
      <c r="L193" s="81">
        <v>0</v>
      </c>
      <c r="M193" s="81">
        <v>115007</v>
      </c>
      <c r="N193" s="81">
        <v>-469751</v>
      </c>
      <c r="O193" s="81">
        <v>1399460</v>
      </c>
      <c r="P193" s="81">
        <v>18727472</v>
      </c>
      <c r="Q193" s="81">
        <v>469751</v>
      </c>
      <c r="R193" s="81">
        <v>19197223</v>
      </c>
      <c r="S193" s="81"/>
      <c r="T193" s="81">
        <v>0</v>
      </c>
      <c r="U193" s="81">
        <v>100000</v>
      </c>
      <c r="V193" s="81">
        <f t="shared" si="3"/>
        <v>13731904</v>
      </c>
      <c r="W193" s="81"/>
      <c r="X193" s="81"/>
      <c r="Y193" s="81"/>
      <c r="Z193" s="81"/>
      <c r="AA193" s="81"/>
      <c r="AB193" s="81"/>
      <c r="AC193" s="81"/>
      <c r="AD193" s="81"/>
      <c r="AE193" s="44"/>
      <c r="AF193" s="44"/>
    </row>
    <row r="194" spans="1:32" x14ac:dyDescent="0.3">
      <c r="A194" s="46" t="s">
        <v>403</v>
      </c>
      <c r="B194" s="77" t="s">
        <v>1612</v>
      </c>
      <c r="C194" s="77">
        <v>1</v>
      </c>
      <c r="D194" s="77">
        <v>0</v>
      </c>
      <c r="E194" s="81">
        <v>6954110</v>
      </c>
      <c r="F194" s="81">
        <v>2394248</v>
      </c>
      <c r="G194" s="81">
        <v>1282144</v>
      </c>
      <c r="H194" s="81">
        <v>0</v>
      </c>
      <c r="I194" s="81">
        <v>0</v>
      </c>
      <c r="J194" s="81">
        <v>88081</v>
      </c>
      <c r="K194" s="81">
        <v>406944</v>
      </c>
      <c r="L194" s="81">
        <v>0</v>
      </c>
      <c r="M194" s="81">
        <v>0</v>
      </c>
      <c r="N194" s="81">
        <v>-261261</v>
      </c>
      <c r="O194" s="81">
        <v>1269121</v>
      </c>
      <c r="P194" s="81">
        <v>12133387</v>
      </c>
      <c r="Q194" s="81">
        <v>261261</v>
      </c>
      <c r="R194" s="81">
        <v>12394648</v>
      </c>
      <c r="S194" s="81"/>
      <c r="T194" s="81">
        <v>0</v>
      </c>
      <c r="U194" s="81">
        <v>0</v>
      </c>
      <c r="V194" s="81">
        <f t="shared" si="3"/>
        <v>9582122</v>
      </c>
      <c r="W194" s="81"/>
      <c r="X194" s="81"/>
      <c r="Y194" s="81"/>
      <c r="Z194" s="81"/>
      <c r="AA194" s="81"/>
      <c r="AB194" s="81"/>
      <c r="AC194" s="81"/>
      <c r="AD194" s="81"/>
      <c r="AE194" s="44"/>
      <c r="AF194" s="44"/>
    </row>
    <row r="195" spans="1:32" x14ac:dyDescent="0.3">
      <c r="A195" s="46" t="s">
        <v>405</v>
      </c>
      <c r="B195" s="77" t="s">
        <v>2339</v>
      </c>
      <c r="C195" s="77">
        <v>1</v>
      </c>
      <c r="D195" s="77">
        <v>0</v>
      </c>
      <c r="E195" s="81">
        <v>8292799</v>
      </c>
      <c r="F195" s="81">
        <v>2831749</v>
      </c>
      <c r="G195" s="81">
        <v>1186630</v>
      </c>
      <c r="H195" s="81">
        <v>0</v>
      </c>
      <c r="I195" s="81">
        <v>0</v>
      </c>
      <c r="J195" s="81">
        <v>176459</v>
      </c>
      <c r="K195" s="81">
        <v>292338</v>
      </c>
      <c r="L195" s="81">
        <v>0</v>
      </c>
      <c r="M195" s="81">
        <v>110592</v>
      </c>
      <c r="N195" s="81">
        <v>-286379</v>
      </c>
      <c r="O195" s="81">
        <v>1490667</v>
      </c>
      <c r="P195" s="81">
        <v>14094855</v>
      </c>
      <c r="Q195" s="81">
        <v>286379</v>
      </c>
      <c r="R195" s="81">
        <v>14381234</v>
      </c>
      <c r="S195" s="81"/>
      <c r="T195" s="81">
        <v>0</v>
      </c>
      <c r="U195" s="81">
        <v>0</v>
      </c>
      <c r="V195" s="81">
        <f t="shared" si="3"/>
        <v>11417558</v>
      </c>
      <c r="W195" s="81"/>
      <c r="X195" s="81"/>
      <c r="Y195" s="81"/>
      <c r="Z195" s="81"/>
      <c r="AA195" s="81"/>
      <c r="AB195" s="81"/>
      <c r="AC195" s="81"/>
      <c r="AD195" s="81"/>
      <c r="AE195" s="44"/>
      <c r="AF195" s="44"/>
    </row>
    <row r="196" spans="1:32" x14ac:dyDescent="0.3">
      <c r="A196" s="46" t="s">
        <v>407</v>
      </c>
      <c r="B196" s="77" t="s">
        <v>1614</v>
      </c>
      <c r="C196" s="77">
        <v>1</v>
      </c>
      <c r="D196" s="77">
        <v>0</v>
      </c>
      <c r="E196" s="81">
        <v>1618119</v>
      </c>
      <c r="F196" s="81">
        <v>592391</v>
      </c>
      <c r="G196" s="81">
        <v>290529</v>
      </c>
      <c r="H196" s="81">
        <v>0</v>
      </c>
      <c r="I196" s="81">
        <v>0</v>
      </c>
      <c r="J196" s="81">
        <v>7843</v>
      </c>
      <c r="K196" s="81">
        <v>6979</v>
      </c>
      <c r="L196" s="81">
        <v>0</v>
      </c>
      <c r="M196" s="81">
        <v>45900</v>
      </c>
      <c r="N196" s="81">
        <v>-158399</v>
      </c>
      <c r="O196" s="81">
        <v>323479</v>
      </c>
      <c r="P196" s="81">
        <v>2726841</v>
      </c>
      <c r="Q196" s="81">
        <v>158399</v>
      </c>
      <c r="R196" s="81">
        <v>2885240</v>
      </c>
      <c r="S196" s="81"/>
      <c r="T196" s="81">
        <v>0</v>
      </c>
      <c r="U196" s="81">
        <v>0</v>
      </c>
      <c r="V196" s="81">
        <f t="shared" si="3"/>
        <v>2112833</v>
      </c>
      <c r="W196" s="81"/>
      <c r="X196" s="81"/>
      <c r="Y196" s="81"/>
      <c r="Z196" s="81"/>
      <c r="AA196" s="81"/>
      <c r="AB196" s="81"/>
      <c r="AC196" s="81"/>
      <c r="AD196" s="81"/>
      <c r="AE196" s="44"/>
      <c r="AF196" s="44"/>
    </row>
    <row r="197" spans="1:32" x14ac:dyDescent="0.3">
      <c r="A197" s="46" t="s">
        <v>409</v>
      </c>
      <c r="B197" s="77" t="s">
        <v>1615</v>
      </c>
      <c r="C197" s="77">
        <v>1</v>
      </c>
      <c r="D197" s="77">
        <v>0</v>
      </c>
      <c r="E197" s="81">
        <v>1073360</v>
      </c>
      <c r="F197" s="81">
        <v>390119</v>
      </c>
      <c r="G197" s="81">
        <v>89463</v>
      </c>
      <c r="H197" s="81">
        <v>0</v>
      </c>
      <c r="I197" s="81">
        <v>0</v>
      </c>
      <c r="J197" s="81">
        <v>15144</v>
      </c>
      <c r="K197" s="81">
        <v>0</v>
      </c>
      <c r="L197" s="81">
        <v>0</v>
      </c>
      <c r="M197" s="81">
        <v>0</v>
      </c>
      <c r="N197" s="81">
        <v>-72983</v>
      </c>
      <c r="O197" s="81">
        <v>197402</v>
      </c>
      <c r="P197" s="81">
        <v>1692505</v>
      </c>
      <c r="Q197" s="81">
        <v>72983</v>
      </c>
      <c r="R197" s="81">
        <v>1765488</v>
      </c>
      <c r="S197" s="81"/>
      <c r="T197" s="81">
        <v>0</v>
      </c>
      <c r="U197" s="81">
        <v>0</v>
      </c>
      <c r="V197" s="81">
        <f t="shared" si="3"/>
        <v>1405640</v>
      </c>
      <c r="W197" s="81"/>
      <c r="X197" s="81"/>
      <c r="Y197" s="81"/>
      <c r="Z197" s="81"/>
      <c r="AA197" s="81"/>
      <c r="AB197" s="81"/>
      <c r="AC197" s="81"/>
      <c r="AD197" s="81"/>
      <c r="AE197" s="44"/>
      <c r="AF197" s="44"/>
    </row>
    <row r="198" spans="1:32" x14ac:dyDescent="0.3">
      <c r="A198" s="46" t="s">
        <v>412</v>
      </c>
      <c r="B198" s="77" t="s">
        <v>2340</v>
      </c>
      <c r="C198" s="77">
        <v>1</v>
      </c>
      <c r="D198" s="77">
        <v>0</v>
      </c>
      <c r="E198" s="81">
        <v>472787</v>
      </c>
      <c r="F198" s="81">
        <v>338320</v>
      </c>
      <c r="G198" s="81">
        <v>22864</v>
      </c>
      <c r="H198" s="81">
        <v>0</v>
      </c>
      <c r="I198" s="81">
        <v>0</v>
      </c>
      <c r="J198" s="81">
        <v>0</v>
      </c>
      <c r="K198" s="81">
        <v>0</v>
      </c>
      <c r="L198" s="81">
        <v>0</v>
      </c>
      <c r="M198" s="81">
        <v>0</v>
      </c>
      <c r="N198" s="81">
        <v>-2104</v>
      </c>
      <c r="O198" s="81">
        <v>109776</v>
      </c>
      <c r="P198" s="81">
        <v>941643</v>
      </c>
      <c r="Q198" s="81">
        <v>2104</v>
      </c>
      <c r="R198" s="81">
        <v>943747</v>
      </c>
      <c r="S198" s="81"/>
      <c r="T198" s="81">
        <v>0</v>
      </c>
      <c r="U198" s="81">
        <v>0</v>
      </c>
      <c r="V198" s="81">
        <f t="shared" ref="V198:V261" si="4">P198-O198-G198-H198</f>
        <v>809003</v>
      </c>
      <c r="W198" s="81"/>
      <c r="X198" s="81"/>
      <c r="Y198" s="81"/>
      <c r="Z198" s="81"/>
      <c r="AA198" s="81"/>
      <c r="AB198" s="81"/>
      <c r="AC198" s="81"/>
      <c r="AD198" s="81"/>
      <c r="AE198" s="44"/>
      <c r="AF198" s="44"/>
    </row>
    <row r="199" spans="1:32" x14ac:dyDescent="0.3">
      <c r="A199" s="46" t="s">
        <v>414</v>
      </c>
      <c r="B199" s="77" t="s">
        <v>2341</v>
      </c>
      <c r="C199" s="77">
        <v>1</v>
      </c>
      <c r="D199" s="77">
        <v>0</v>
      </c>
      <c r="E199" s="81">
        <v>325493</v>
      </c>
      <c r="F199" s="81">
        <v>229588</v>
      </c>
      <c r="G199" s="81">
        <v>59677</v>
      </c>
      <c r="H199" s="81">
        <v>0</v>
      </c>
      <c r="I199" s="81">
        <v>0</v>
      </c>
      <c r="J199" s="81">
        <v>0</v>
      </c>
      <c r="K199" s="81">
        <v>0</v>
      </c>
      <c r="L199" s="81">
        <v>0</v>
      </c>
      <c r="M199" s="81">
        <v>0</v>
      </c>
      <c r="N199" s="81">
        <v>-34768</v>
      </c>
      <c r="O199" s="81">
        <v>75449</v>
      </c>
      <c r="P199" s="81">
        <v>655439</v>
      </c>
      <c r="Q199" s="81">
        <v>34768</v>
      </c>
      <c r="R199" s="81">
        <v>690207</v>
      </c>
      <c r="S199" s="81"/>
      <c r="T199" s="81">
        <v>0</v>
      </c>
      <c r="U199" s="81">
        <v>0</v>
      </c>
      <c r="V199" s="81">
        <f t="shared" si="4"/>
        <v>520313</v>
      </c>
      <c r="W199" s="81"/>
      <c r="X199" s="81"/>
      <c r="Y199" s="81"/>
      <c r="Z199" s="81"/>
      <c r="AA199" s="81"/>
      <c r="AB199" s="81"/>
      <c r="AC199" s="81"/>
      <c r="AD199" s="81"/>
      <c r="AE199" s="44"/>
      <c r="AF199" s="44"/>
    </row>
    <row r="200" spans="1:32" x14ac:dyDescent="0.3">
      <c r="A200" s="46" t="s">
        <v>416</v>
      </c>
      <c r="B200" s="77" t="s">
        <v>2342</v>
      </c>
      <c r="C200" s="77">
        <v>1</v>
      </c>
      <c r="D200" s="77">
        <v>0</v>
      </c>
      <c r="E200" s="81">
        <v>262645</v>
      </c>
      <c r="F200" s="81">
        <v>277454</v>
      </c>
      <c r="G200" s="81">
        <v>13491</v>
      </c>
      <c r="H200" s="81">
        <v>0</v>
      </c>
      <c r="I200" s="81">
        <v>0</v>
      </c>
      <c r="J200" s="81">
        <v>0</v>
      </c>
      <c r="K200" s="81">
        <v>0</v>
      </c>
      <c r="L200" s="81">
        <v>0</v>
      </c>
      <c r="M200" s="81">
        <v>0</v>
      </c>
      <c r="N200" s="81">
        <v>0</v>
      </c>
      <c r="O200" s="81">
        <v>30288</v>
      </c>
      <c r="P200" s="81">
        <v>583878</v>
      </c>
      <c r="Q200" s="81">
        <v>0</v>
      </c>
      <c r="R200" s="81">
        <v>583878</v>
      </c>
      <c r="S200" s="81"/>
      <c r="T200" s="81">
        <v>0</v>
      </c>
      <c r="U200" s="81">
        <v>0</v>
      </c>
      <c r="V200" s="81">
        <f t="shared" si="4"/>
        <v>540099</v>
      </c>
      <c r="W200" s="81"/>
      <c r="X200" s="81"/>
      <c r="Y200" s="81"/>
      <c r="Z200" s="81"/>
      <c r="AA200" s="81"/>
      <c r="AB200" s="81"/>
      <c r="AC200" s="81"/>
      <c r="AD200" s="81"/>
      <c r="AE200" s="44"/>
      <c r="AF200" s="44"/>
    </row>
    <row r="201" spans="1:32" x14ac:dyDescent="0.3">
      <c r="A201" s="46" t="s">
        <v>418</v>
      </c>
      <c r="B201" s="77" t="s">
        <v>2343</v>
      </c>
      <c r="C201" s="77">
        <v>1</v>
      </c>
      <c r="D201" s="77">
        <v>0</v>
      </c>
      <c r="E201" s="81">
        <v>847068</v>
      </c>
      <c r="F201" s="81">
        <v>366419</v>
      </c>
      <c r="G201" s="81">
        <v>70371</v>
      </c>
      <c r="H201" s="81">
        <v>0</v>
      </c>
      <c r="I201" s="81">
        <v>0</v>
      </c>
      <c r="J201" s="81">
        <v>0</v>
      </c>
      <c r="K201" s="81">
        <v>0</v>
      </c>
      <c r="L201" s="81">
        <v>0</v>
      </c>
      <c r="M201" s="81">
        <v>0</v>
      </c>
      <c r="N201" s="81">
        <v>-45252</v>
      </c>
      <c r="O201" s="81">
        <v>115389</v>
      </c>
      <c r="P201" s="81">
        <v>1353995</v>
      </c>
      <c r="Q201" s="81">
        <v>45252</v>
      </c>
      <c r="R201" s="81">
        <v>1399247</v>
      </c>
      <c r="S201" s="81"/>
      <c r="T201" s="81">
        <v>0</v>
      </c>
      <c r="U201" s="81">
        <v>0</v>
      </c>
      <c r="V201" s="81">
        <f t="shared" si="4"/>
        <v>1168235</v>
      </c>
      <c r="W201" s="81"/>
      <c r="X201" s="81"/>
      <c r="Y201" s="81"/>
      <c r="Z201" s="81"/>
      <c r="AA201" s="81"/>
      <c r="AB201" s="81"/>
      <c r="AC201" s="81"/>
      <c r="AD201" s="81"/>
      <c r="AE201" s="44"/>
      <c r="AF201" s="44"/>
    </row>
    <row r="202" spans="1:32" x14ac:dyDescent="0.3">
      <c r="A202" s="46" t="s">
        <v>437</v>
      </c>
      <c r="B202" s="77" t="s">
        <v>1620</v>
      </c>
      <c r="C202" s="77">
        <v>1</v>
      </c>
      <c r="D202" s="77">
        <v>0</v>
      </c>
      <c r="E202" s="81">
        <v>7537063</v>
      </c>
      <c r="F202" s="81">
        <v>2387359</v>
      </c>
      <c r="G202" s="81">
        <v>1345127</v>
      </c>
      <c r="H202" s="81">
        <v>0</v>
      </c>
      <c r="I202" s="81">
        <v>0</v>
      </c>
      <c r="J202" s="81">
        <v>130841</v>
      </c>
      <c r="K202" s="81">
        <v>46948</v>
      </c>
      <c r="L202" s="81">
        <v>0</v>
      </c>
      <c r="M202" s="81">
        <v>87204</v>
      </c>
      <c r="N202" s="81">
        <v>-178773</v>
      </c>
      <c r="O202" s="81">
        <v>778136</v>
      </c>
      <c r="P202" s="81">
        <v>12133905</v>
      </c>
      <c r="Q202" s="81">
        <v>178773</v>
      </c>
      <c r="R202" s="81">
        <v>12312678</v>
      </c>
      <c r="S202" s="81"/>
      <c r="T202" s="81">
        <v>0</v>
      </c>
      <c r="U202" s="81">
        <v>100000</v>
      </c>
      <c r="V202" s="81">
        <f t="shared" si="4"/>
        <v>10010642</v>
      </c>
      <c r="W202" s="81"/>
      <c r="X202" s="81"/>
      <c r="Y202" s="81"/>
      <c r="Z202" s="81"/>
      <c r="AA202" s="81"/>
      <c r="AB202" s="81"/>
      <c r="AC202" s="81"/>
      <c r="AD202" s="81"/>
      <c r="AE202" s="44"/>
      <c r="AF202" s="44"/>
    </row>
    <row r="203" spans="1:32" x14ac:dyDescent="0.3">
      <c r="A203" s="46" t="s">
        <v>423</v>
      </c>
      <c r="B203" s="77" t="s">
        <v>1621</v>
      </c>
      <c r="C203" s="77">
        <v>1</v>
      </c>
      <c r="D203" s="77">
        <v>0</v>
      </c>
      <c r="E203" s="81">
        <v>7332514</v>
      </c>
      <c r="F203" s="81">
        <v>2303708</v>
      </c>
      <c r="G203" s="81">
        <v>757086</v>
      </c>
      <c r="H203" s="81">
        <v>0</v>
      </c>
      <c r="I203" s="81">
        <v>0</v>
      </c>
      <c r="J203" s="81">
        <v>204935</v>
      </c>
      <c r="K203" s="81">
        <v>77961</v>
      </c>
      <c r="L203" s="81">
        <v>0</v>
      </c>
      <c r="M203" s="81">
        <v>111626</v>
      </c>
      <c r="N203" s="81">
        <v>-276939</v>
      </c>
      <c r="O203" s="81">
        <v>1411129</v>
      </c>
      <c r="P203" s="81">
        <v>11922020</v>
      </c>
      <c r="Q203" s="81">
        <v>276939</v>
      </c>
      <c r="R203" s="81">
        <v>12198959</v>
      </c>
      <c r="S203" s="81"/>
      <c r="T203" s="81">
        <v>0</v>
      </c>
      <c r="U203" s="81">
        <v>0</v>
      </c>
      <c r="V203" s="81">
        <f t="shared" si="4"/>
        <v>9753805</v>
      </c>
      <c r="W203" s="81"/>
      <c r="X203" s="81"/>
      <c r="Y203" s="81"/>
      <c r="Z203" s="81"/>
      <c r="AA203" s="81"/>
      <c r="AB203" s="81"/>
      <c r="AC203" s="81"/>
      <c r="AD203" s="81"/>
      <c r="AE203" s="44"/>
      <c r="AF203" s="44"/>
    </row>
    <row r="204" spans="1:32" x14ac:dyDescent="0.3">
      <c r="A204" s="46" t="s">
        <v>425</v>
      </c>
      <c r="B204" s="77" t="s">
        <v>2344</v>
      </c>
      <c r="C204" s="77">
        <v>1</v>
      </c>
      <c r="D204" s="77">
        <v>0</v>
      </c>
      <c r="E204" s="81">
        <v>8569895</v>
      </c>
      <c r="F204" s="81">
        <v>2921590</v>
      </c>
      <c r="G204" s="81">
        <v>2017299</v>
      </c>
      <c r="H204" s="81">
        <v>0</v>
      </c>
      <c r="I204" s="81">
        <v>0</v>
      </c>
      <c r="J204" s="81">
        <v>416377</v>
      </c>
      <c r="K204" s="81">
        <v>125765</v>
      </c>
      <c r="L204" s="81">
        <v>0</v>
      </c>
      <c r="M204" s="81">
        <v>59764</v>
      </c>
      <c r="N204" s="81">
        <v>-517160</v>
      </c>
      <c r="O204" s="81">
        <v>1465707</v>
      </c>
      <c r="P204" s="81">
        <v>15059237</v>
      </c>
      <c r="Q204" s="81">
        <v>517160</v>
      </c>
      <c r="R204" s="81">
        <v>15576397</v>
      </c>
      <c r="S204" s="81"/>
      <c r="T204" s="81">
        <v>0</v>
      </c>
      <c r="U204" s="81">
        <v>100000</v>
      </c>
      <c r="V204" s="81">
        <f t="shared" si="4"/>
        <v>11576231</v>
      </c>
      <c r="W204" s="81"/>
      <c r="X204" s="81"/>
      <c r="Y204" s="81"/>
      <c r="Z204" s="81"/>
      <c r="AA204" s="81"/>
      <c r="AB204" s="81"/>
      <c r="AC204" s="81"/>
      <c r="AD204" s="81"/>
      <c r="AE204" s="44"/>
      <c r="AF204" s="44"/>
    </row>
    <row r="205" spans="1:32" x14ac:dyDescent="0.3">
      <c r="A205" s="46" t="s">
        <v>427</v>
      </c>
      <c r="B205" s="77" t="s">
        <v>2345</v>
      </c>
      <c r="C205" s="77">
        <v>1</v>
      </c>
      <c r="D205" s="77">
        <v>0</v>
      </c>
      <c r="E205" s="81">
        <v>9974134</v>
      </c>
      <c r="F205" s="81">
        <v>2335119</v>
      </c>
      <c r="G205" s="81">
        <v>560697</v>
      </c>
      <c r="H205" s="81">
        <v>0</v>
      </c>
      <c r="I205" s="81">
        <v>0</v>
      </c>
      <c r="J205" s="81">
        <v>149797</v>
      </c>
      <c r="K205" s="81">
        <v>160010</v>
      </c>
      <c r="L205" s="81">
        <v>0</v>
      </c>
      <c r="M205" s="81">
        <v>152881</v>
      </c>
      <c r="N205" s="81">
        <v>-432691</v>
      </c>
      <c r="O205" s="81">
        <v>1483582</v>
      </c>
      <c r="P205" s="81">
        <v>14383529</v>
      </c>
      <c r="Q205" s="81">
        <v>432691</v>
      </c>
      <c r="R205" s="81">
        <v>14816220</v>
      </c>
      <c r="S205" s="81"/>
      <c r="T205" s="81">
        <v>0</v>
      </c>
      <c r="U205" s="81">
        <v>100000</v>
      </c>
      <c r="V205" s="81">
        <f t="shared" si="4"/>
        <v>12339250</v>
      </c>
      <c r="W205" s="81"/>
      <c r="X205" s="81"/>
      <c r="Y205" s="81"/>
      <c r="Z205" s="81"/>
      <c r="AA205" s="81"/>
      <c r="AB205" s="81"/>
      <c r="AC205" s="81"/>
      <c r="AD205" s="81"/>
      <c r="AE205" s="44"/>
      <c r="AF205" s="44"/>
    </row>
    <row r="206" spans="1:32" x14ac:dyDescent="0.3">
      <c r="A206" s="46" t="s">
        <v>421</v>
      </c>
      <c r="B206" s="77" t="s">
        <v>2346</v>
      </c>
      <c r="C206" s="77">
        <v>1</v>
      </c>
      <c r="D206" s="77">
        <v>0</v>
      </c>
      <c r="E206" s="81">
        <v>9870234</v>
      </c>
      <c r="F206" s="81">
        <v>1789593</v>
      </c>
      <c r="G206" s="81">
        <v>1163875</v>
      </c>
      <c r="H206" s="81">
        <v>60214</v>
      </c>
      <c r="I206" s="81">
        <v>0</v>
      </c>
      <c r="J206" s="81">
        <v>727</v>
      </c>
      <c r="K206" s="81">
        <v>48438</v>
      </c>
      <c r="L206" s="81">
        <v>0</v>
      </c>
      <c r="M206" s="81">
        <v>0</v>
      </c>
      <c r="N206" s="81">
        <v>-314275</v>
      </c>
      <c r="O206" s="81">
        <v>643486</v>
      </c>
      <c r="P206" s="81">
        <v>13262292</v>
      </c>
      <c r="Q206" s="81">
        <v>314275</v>
      </c>
      <c r="R206" s="81">
        <v>13576567</v>
      </c>
      <c r="S206" s="81"/>
      <c r="T206" s="81">
        <v>0</v>
      </c>
      <c r="U206" s="81">
        <v>100000</v>
      </c>
      <c r="V206" s="81">
        <f t="shared" si="4"/>
        <v>11394717</v>
      </c>
      <c r="W206" s="81"/>
      <c r="X206" s="81"/>
      <c r="Y206" s="81"/>
      <c r="Z206" s="81"/>
      <c r="AA206" s="81"/>
      <c r="AB206" s="81"/>
      <c r="AC206" s="81"/>
      <c r="AD206" s="81"/>
      <c r="AE206" s="44"/>
      <c r="AF206" s="44"/>
    </row>
    <row r="207" spans="1:32" x14ac:dyDescent="0.3">
      <c r="A207" s="46" t="s">
        <v>431</v>
      </c>
      <c r="B207" s="77" t="s">
        <v>2347</v>
      </c>
      <c r="C207" s="77">
        <v>1</v>
      </c>
      <c r="D207" s="77">
        <v>0</v>
      </c>
      <c r="E207" s="81">
        <v>4910773</v>
      </c>
      <c r="F207" s="81">
        <v>1415649</v>
      </c>
      <c r="G207" s="81">
        <v>200591</v>
      </c>
      <c r="H207" s="81">
        <v>0</v>
      </c>
      <c r="I207" s="81">
        <v>0</v>
      </c>
      <c r="J207" s="81">
        <v>96886</v>
      </c>
      <c r="K207" s="81">
        <v>43024</v>
      </c>
      <c r="L207" s="81">
        <v>0</v>
      </c>
      <c r="M207" s="81">
        <v>64466</v>
      </c>
      <c r="N207" s="81">
        <v>-197492</v>
      </c>
      <c r="O207" s="81">
        <v>528990</v>
      </c>
      <c r="P207" s="81">
        <v>7062887</v>
      </c>
      <c r="Q207" s="81">
        <v>197492</v>
      </c>
      <c r="R207" s="81">
        <v>7260379</v>
      </c>
      <c r="S207" s="81"/>
      <c r="T207" s="81">
        <v>0</v>
      </c>
      <c r="U207" s="81">
        <v>100000</v>
      </c>
      <c r="V207" s="81">
        <f t="shared" si="4"/>
        <v>6333306</v>
      </c>
      <c r="W207" s="81"/>
      <c r="X207" s="81"/>
      <c r="Y207" s="81"/>
      <c r="Z207" s="81"/>
      <c r="AA207" s="81"/>
      <c r="AB207" s="81"/>
      <c r="AC207" s="81"/>
      <c r="AD207" s="81"/>
      <c r="AE207" s="44"/>
      <c r="AF207" s="44"/>
    </row>
    <row r="208" spans="1:32" x14ac:dyDescent="0.3">
      <c r="A208" s="46" t="s">
        <v>435</v>
      </c>
      <c r="B208" s="77" t="s">
        <v>1626</v>
      </c>
      <c r="C208" s="77">
        <v>1</v>
      </c>
      <c r="D208" s="77">
        <v>0</v>
      </c>
      <c r="E208" s="81">
        <v>2470140</v>
      </c>
      <c r="F208" s="81">
        <v>852142</v>
      </c>
      <c r="G208" s="81">
        <v>315224</v>
      </c>
      <c r="H208" s="81">
        <v>0</v>
      </c>
      <c r="I208" s="81">
        <v>0</v>
      </c>
      <c r="J208" s="81">
        <v>21701</v>
      </c>
      <c r="K208" s="81">
        <v>0</v>
      </c>
      <c r="L208" s="81">
        <v>0</v>
      </c>
      <c r="M208" s="81">
        <v>0</v>
      </c>
      <c r="N208" s="81">
        <v>-81373</v>
      </c>
      <c r="O208" s="81">
        <v>222700</v>
      </c>
      <c r="P208" s="81">
        <v>3800534</v>
      </c>
      <c r="Q208" s="81">
        <v>81373</v>
      </c>
      <c r="R208" s="81">
        <v>3881907</v>
      </c>
      <c r="S208" s="81"/>
      <c r="T208" s="81">
        <v>0</v>
      </c>
      <c r="U208" s="81">
        <v>100000</v>
      </c>
      <c r="V208" s="81">
        <f t="shared" si="4"/>
        <v>3262610</v>
      </c>
      <c r="W208" s="81"/>
      <c r="X208" s="81"/>
      <c r="Y208" s="81"/>
      <c r="Z208" s="81"/>
      <c r="AA208" s="81"/>
      <c r="AB208" s="81"/>
      <c r="AC208" s="81"/>
      <c r="AD208" s="81"/>
      <c r="AE208" s="44"/>
      <c r="AF208" s="44"/>
    </row>
    <row r="209" spans="1:32" x14ac:dyDescent="0.3">
      <c r="A209" s="46" t="s">
        <v>433</v>
      </c>
      <c r="B209" s="77" t="s">
        <v>2348</v>
      </c>
      <c r="C209" s="77">
        <v>1</v>
      </c>
      <c r="D209" s="77">
        <v>0</v>
      </c>
      <c r="E209" s="81">
        <v>606319</v>
      </c>
      <c r="F209" s="81">
        <v>435764</v>
      </c>
      <c r="G209" s="81">
        <v>19892</v>
      </c>
      <c r="H209" s="81">
        <v>0</v>
      </c>
      <c r="I209" s="81">
        <v>0</v>
      </c>
      <c r="J209" s="81">
        <v>0</v>
      </c>
      <c r="K209" s="81">
        <v>0</v>
      </c>
      <c r="L209" s="81">
        <v>0</v>
      </c>
      <c r="M209" s="81">
        <v>0</v>
      </c>
      <c r="N209" s="81">
        <v>-28352</v>
      </c>
      <c r="O209" s="81">
        <v>70101</v>
      </c>
      <c r="P209" s="81">
        <v>1103724</v>
      </c>
      <c r="Q209" s="81">
        <v>28352</v>
      </c>
      <c r="R209" s="81">
        <v>1132076</v>
      </c>
      <c r="S209" s="81"/>
      <c r="T209" s="81">
        <v>0</v>
      </c>
      <c r="U209" s="81">
        <v>0</v>
      </c>
      <c r="V209" s="81">
        <f t="shared" si="4"/>
        <v>1013731</v>
      </c>
      <c r="W209" s="81"/>
      <c r="X209" s="81"/>
      <c r="Y209" s="81"/>
      <c r="Z209" s="81"/>
      <c r="AA209" s="81"/>
      <c r="AB209" s="81"/>
      <c r="AC209" s="81"/>
      <c r="AD209" s="81"/>
      <c r="AE209" s="44"/>
      <c r="AF209" s="44"/>
    </row>
    <row r="210" spans="1:32" x14ac:dyDescent="0.3">
      <c r="A210" s="46" t="s">
        <v>429</v>
      </c>
      <c r="B210" s="77" t="s">
        <v>1628</v>
      </c>
      <c r="C210" s="77">
        <v>1</v>
      </c>
      <c r="D210" s="77">
        <v>0</v>
      </c>
      <c r="E210" s="81">
        <v>13000880</v>
      </c>
      <c r="F210" s="81">
        <v>2894376</v>
      </c>
      <c r="G210" s="81">
        <v>2890313</v>
      </c>
      <c r="H210" s="81">
        <v>52980</v>
      </c>
      <c r="I210" s="81">
        <v>0</v>
      </c>
      <c r="J210" s="81">
        <v>164844</v>
      </c>
      <c r="K210" s="81">
        <v>53201</v>
      </c>
      <c r="L210" s="81">
        <v>0</v>
      </c>
      <c r="M210" s="81">
        <v>189864</v>
      </c>
      <c r="N210" s="81">
        <v>-353850</v>
      </c>
      <c r="O210" s="81">
        <v>1141933</v>
      </c>
      <c r="P210" s="81">
        <v>20034541</v>
      </c>
      <c r="Q210" s="81">
        <v>353850</v>
      </c>
      <c r="R210" s="81">
        <v>20388391</v>
      </c>
      <c r="S210" s="81"/>
      <c r="T210" s="81">
        <v>0</v>
      </c>
      <c r="U210" s="81">
        <v>101498</v>
      </c>
      <c r="V210" s="81">
        <f t="shared" si="4"/>
        <v>15949315</v>
      </c>
      <c r="W210" s="81"/>
      <c r="X210" s="81"/>
      <c r="Y210" s="81"/>
      <c r="Z210" s="81"/>
      <c r="AA210" s="81"/>
      <c r="AB210" s="81"/>
      <c r="AC210" s="81"/>
      <c r="AD210" s="81"/>
      <c r="AE210" s="44"/>
      <c r="AF210" s="44"/>
    </row>
    <row r="211" spans="1:32" x14ac:dyDescent="0.3">
      <c r="A211" s="46" t="s">
        <v>2118</v>
      </c>
      <c r="B211" s="77" t="s">
        <v>2119</v>
      </c>
      <c r="C211" s="77">
        <v>1</v>
      </c>
      <c r="D211" s="77">
        <v>1</v>
      </c>
      <c r="E211" s="81">
        <v>22192483</v>
      </c>
      <c r="F211" s="81">
        <v>5400256</v>
      </c>
      <c r="G211" s="81">
        <v>8281018</v>
      </c>
      <c r="H211" s="81">
        <v>0</v>
      </c>
      <c r="I211" s="81">
        <v>3112736</v>
      </c>
      <c r="J211" s="81">
        <v>683184</v>
      </c>
      <c r="K211" s="81">
        <v>363873</v>
      </c>
      <c r="L211" s="81">
        <v>0</v>
      </c>
      <c r="M211" s="81">
        <v>681853</v>
      </c>
      <c r="N211" s="81">
        <v>-822216</v>
      </c>
      <c r="O211" s="81">
        <v>2056675</v>
      </c>
      <c r="P211" s="81">
        <v>41949862</v>
      </c>
      <c r="Q211" s="81">
        <v>822216</v>
      </c>
      <c r="R211" s="81">
        <v>42772078</v>
      </c>
      <c r="S211" s="81"/>
      <c r="T211" s="81">
        <v>0</v>
      </c>
      <c r="U211" s="81">
        <v>154059</v>
      </c>
      <c r="V211" s="81">
        <f t="shared" si="4"/>
        <v>31612169</v>
      </c>
      <c r="W211" s="81"/>
      <c r="X211" s="81"/>
      <c r="Y211" s="81"/>
      <c r="Z211" s="81"/>
      <c r="AA211" s="81"/>
      <c r="AB211" s="81"/>
      <c r="AC211" s="81"/>
      <c r="AD211" s="81"/>
      <c r="AE211" s="44"/>
      <c r="AF211" s="44"/>
    </row>
    <row r="212" spans="1:32" x14ac:dyDescent="0.3">
      <c r="A212" s="46" t="s">
        <v>456</v>
      </c>
      <c r="B212" s="77" t="s">
        <v>2349</v>
      </c>
      <c r="C212" s="77">
        <v>1</v>
      </c>
      <c r="D212" s="77">
        <v>0</v>
      </c>
      <c r="E212" s="81">
        <v>16974438</v>
      </c>
      <c r="F212" s="81">
        <v>4456164</v>
      </c>
      <c r="G212" s="81">
        <v>3302884</v>
      </c>
      <c r="H212" s="81">
        <v>230509</v>
      </c>
      <c r="I212" s="81">
        <v>0</v>
      </c>
      <c r="J212" s="81">
        <v>296828</v>
      </c>
      <c r="K212" s="81">
        <v>36832</v>
      </c>
      <c r="L212" s="81">
        <v>0</v>
      </c>
      <c r="M212" s="81">
        <v>285307</v>
      </c>
      <c r="N212" s="81">
        <v>-444786</v>
      </c>
      <c r="O212" s="81">
        <v>975540</v>
      </c>
      <c r="P212" s="81">
        <v>26113716</v>
      </c>
      <c r="Q212" s="81">
        <v>444786</v>
      </c>
      <c r="R212" s="81">
        <v>26558502</v>
      </c>
      <c r="S212" s="81"/>
      <c r="T212" s="81">
        <v>0</v>
      </c>
      <c r="U212" s="81">
        <v>0</v>
      </c>
      <c r="V212" s="81">
        <f t="shared" si="4"/>
        <v>21604783</v>
      </c>
      <c r="W212" s="81"/>
      <c r="X212" s="81"/>
      <c r="Y212" s="81"/>
      <c r="Z212" s="81"/>
      <c r="AA212" s="81"/>
      <c r="AB212" s="81"/>
      <c r="AC212" s="81"/>
      <c r="AD212" s="81"/>
      <c r="AE212" s="44"/>
      <c r="AF212" s="44"/>
    </row>
    <row r="213" spans="1:32" x14ac:dyDescent="0.3">
      <c r="A213" s="46" t="s">
        <v>440</v>
      </c>
      <c r="B213" s="77" t="s">
        <v>2350</v>
      </c>
      <c r="C213" s="77">
        <v>1</v>
      </c>
      <c r="D213" s="77">
        <v>0</v>
      </c>
      <c r="E213" s="81">
        <v>3556001</v>
      </c>
      <c r="F213" s="81">
        <v>1004674</v>
      </c>
      <c r="G213" s="81">
        <v>477652</v>
      </c>
      <c r="H213" s="81">
        <v>36347</v>
      </c>
      <c r="I213" s="81">
        <v>0</v>
      </c>
      <c r="J213" s="81">
        <v>44175</v>
      </c>
      <c r="K213" s="81">
        <v>0</v>
      </c>
      <c r="L213" s="81">
        <v>0</v>
      </c>
      <c r="M213" s="81">
        <v>48735</v>
      </c>
      <c r="N213" s="81">
        <v>-155607</v>
      </c>
      <c r="O213" s="81">
        <v>367944</v>
      </c>
      <c r="P213" s="81">
        <v>5379921</v>
      </c>
      <c r="Q213" s="81">
        <v>155607</v>
      </c>
      <c r="R213" s="81">
        <v>5535528</v>
      </c>
      <c r="S213" s="81"/>
      <c r="T213" s="81">
        <v>0</v>
      </c>
      <c r="U213" s="81">
        <v>0</v>
      </c>
      <c r="V213" s="81">
        <f t="shared" si="4"/>
        <v>4497978</v>
      </c>
      <c r="W213" s="81"/>
      <c r="X213" s="81"/>
      <c r="Y213" s="81"/>
      <c r="Z213" s="81"/>
      <c r="AA213" s="81"/>
      <c r="AB213" s="81"/>
      <c r="AC213" s="81"/>
      <c r="AD213" s="81"/>
      <c r="AE213" s="44"/>
      <c r="AF213" s="44"/>
    </row>
    <row r="214" spans="1:32" x14ac:dyDescent="0.3">
      <c r="A214" s="46" t="s">
        <v>448</v>
      </c>
      <c r="B214" s="77" t="s">
        <v>2351</v>
      </c>
      <c r="C214" s="77">
        <v>1</v>
      </c>
      <c r="D214" s="77">
        <v>0</v>
      </c>
      <c r="E214" s="81">
        <v>39931009</v>
      </c>
      <c r="F214" s="81">
        <v>10624209</v>
      </c>
      <c r="G214" s="81">
        <v>6611543</v>
      </c>
      <c r="H214" s="81">
        <v>0</v>
      </c>
      <c r="I214" s="81">
        <v>0</v>
      </c>
      <c r="J214" s="81">
        <v>726876</v>
      </c>
      <c r="K214" s="81">
        <v>0</v>
      </c>
      <c r="L214" s="81">
        <v>0</v>
      </c>
      <c r="M214" s="81">
        <v>915415</v>
      </c>
      <c r="N214" s="81">
        <v>-1154525</v>
      </c>
      <c r="O214" s="81">
        <v>225246</v>
      </c>
      <c r="P214" s="81">
        <v>57879773</v>
      </c>
      <c r="Q214" s="81">
        <v>1154525</v>
      </c>
      <c r="R214" s="81">
        <v>59034298</v>
      </c>
      <c r="S214" s="81"/>
      <c r="T214" s="81">
        <v>0</v>
      </c>
      <c r="U214" s="81">
        <v>404452</v>
      </c>
      <c r="V214" s="81">
        <f t="shared" si="4"/>
        <v>51042984</v>
      </c>
      <c r="W214" s="81"/>
      <c r="X214" s="81"/>
      <c r="Y214" s="81"/>
      <c r="Z214" s="81"/>
      <c r="AA214" s="81"/>
      <c r="AB214" s="81"/>
      <c r="AC214" s="81"/>
      <c r="AD214" s="81"/>
      <c r="AE214" s="44"/>
      <c r="AF214" s="44"/>
    </row>
    <row r="215" spans="1:32" x14ac:dyDescent="0.3">
      <c r="A215" s="46" t="s">
        <v>446</v>
      </c>
      <c r="B215" s="77" t="s">
        <v>2352</v>
      </c>
      <c r="C215" s="77">
        <v>1</v>
      </c>
      <c r="D215" s="77">
        <v>0</v>
      </c>
      <c r="E215" s="81">
        <v>10433122</v>
      </c>
      <c r="F215" s="81">
        <v>2510705</v>
      </c>
      <c r="G215" s="81">
        <v>1474224</v>
      </c>
      <c r="H215" s="81">
        <v>0</v>
      </c>
      <c r="I215" s="81">
        <v>0</v>
      </c>
      <c r="J215" s="81">
        <v>257674</v>
      </c>
      <c r="K215" s="81">
        <v>0</v>
      </c>
      <c r="L215" s="81">
        <v>0</v>
      </c>
      <c r="M215" s="81">
        <v>155206</v>
      </c>
      <c r="N215" s="81">
        <v>-323483</v>
      </c>
      <c r="O215" s="81">
        <v>728594</v>
      </c>
      <c r="P215" s="81">
        <v>15236042</v>
      </c>
      <c r="Q215" s="81">
        <v>323483</v>
      </c>
      <c r="R215" s="81">
        <v>15559525</v>
      </c>
      <c r="S215" s="81"/>
      <c r="T215" s="81">
        <v>0</v>
      </c>
      <c r="U215" s="81">
        <v>0</v>
      </c>
      <c r="V215" s="81">
        <f t="shared" si="4"/>
        <v>13033224</v>
      </c>
      <c r="W215" s="81"/>
      <c r="X215" s="81"/>
      <c r="Y215" s="81"/>
      <c r="Z215" s="81"/>
      <c r="AA215" s="81"/>
      <c r="AB215" s="81"/>
      <c r="AC215" s="81"/>
      <c r="AD215" s="81"/>
      <c r="AE215" s="44"/>
      <c r="AF215" s="44"/>
    </row>
    <row r="216" spans="1:32" x14ac:dyDescent="0.3">
      <c r="A216" s="46" t="s">
        <v>458</v>
      </c>
      <c r="B216" s="77" t="s">
        <v>1633</v>
      </c>
      <c r="C216" s="77">
        <v>1</v>
      </c>
      <c r="D216" s="77">
        <v>0</v>
      </c>
      <c r="E216" s="81">
        <v>6567163</v>
      </c>
      <c r="F216" s="81">
        <v>1187390</v>
      </c>
      <c r="G216" s="81">
        <v>1405680</v>
      </c>
      <c r="H216" s="81">
        <v>165879</v>
      </c>
      <c r="I216" s="81">
        <v>0</v>
      </c>
      <c r="J216" s="81">
        <v>145169</v>
      </c>
      <c r="K216" s="81">
        <v>0</v>
      </c>
      <c r="L216" s="81">
        <v>0</v>
      </c>
      <c r="M216" s="81">
        <v>0</v>
      </c>
      <c r="N216" s="81">
        <v>-213774</v>
      </c>
      <c r="O216" s="81">
        <v>706060</v>
      </c>
      <c r="P216" s="81">
        <v>9963567</v>
      </c>
      <c r="Q216" s="81">
        <v>213774</v>
      </c>
      <c r="R216" s="81">
        <v>10177341</v>
      </c>
      <c r="S216" s="81"/>
      <c r="T216" s="81">
        <v>0</v>
      </c>
      <c r="U216" s="81">
        <v>0</v>
      </c>
      <c r="V216" s="81">
        <f t="shared" si="4"/>
        <v>7685948</v>
      </c>
      <c r="W216" s="81"/>
      <c r="X216" s="81"/>
      <c r="Y216" s="81"/>
      <c r="Z216" s="81"/>
      <c r="AA216" s="81"/>
      <c r="AB216" s="81"/>
      <c r="AC216" s="81"/>
      <c r="AD216" s="81"/>
      <c r="AE216" s="44"/>
      <c r="AF216" s="44"/>
    </row>
    <row r="217" spans="1:32" x14ac:dyDescent="0.3">
      <c r="A217" s="46" t="s">
        <v>442</v>
      </c>
      <c r="B217" s="77" t="s">
        <v>1634</v>
      </c>
      <c r="C217" s="77">
        <v>1</v>
      </c>
      <c r="D217" s="77">
        <v>0</v>
      </c>
      <c r="E217" s="81">
        <v>3286860</v>
      </c>
      <c r="F217" s="81">
        <v>725017</v>
      </c>
      <c r="G217" s="81">
        <v>669149</v>
      </c>
      <c r="H217" s="81">
        <v>146044</v>
      </c>
      <c r="I217" s="81">
        <v>0</v>
      </c>
      <c r="J217" s="81">
        <v>70447</v>
      </c>
      <c r="K217" s="81">
        <v>152404</v>
      </c>
      <c r="L217" s="81">
        <v>0</v>
      </c>
      <c r="M217" s="81">
        <v>107310</v>
      </c>
      <c r="N217" s="81">
        <v>-220674</v>
      </c>
      <c r="O217" s="81">
        <v>302422</v>
      </c>
      <c r="P217" s="81">
        <v>5238979</v>
      </c>
      <c r="Q217" s="81">
        <v>220674</v>
      </c>
      <c r="R217" s="81">
        <v>5459653</v>
      </c>
      <c r="S217" s="81"/>
      <c r="T217" s="81">
        <v>0</v>
      </c>
      <c r="U217" s="81">
        <v>100000</v>
      </c>
      <c r="V217" s="81">
        <f t="shared" si="4"/>
        <v>4121364</v>
      </c>
      <c r="W217" s="81"/>
      <c r="X217" s="81"/>
      <c r="Y217" s="81"/>
      <c r="Z217" s="81"/>
      <c r="AA217" s="81"/>
      <c r="AB217" s="81"/>
      <c r="AC217" s="81"/>
      <c r="AD217" s="81"/>
      <c r="AE217" s="44"/>
      <c r="AF217" s="44"/>
    </row>
    <row r="218" spans="1:32" x14ac:dyDescent="0.3">
      <c r="A218" s="46" t="s">
        <v>454</v>
      </c>
      <c r="B218" s="77" t="s">
        <v>1635</v>
      </c>
      <c r="C218" s="77">
        <v>1</v>
      </c>
      <c r="D218" s="77">
        <v>0</v>
      </c>
      <c r="E218" s="81">
        <v>2884816</v>
      </c>
      <c r="F218" s="81">
        <v>671688</v>
      </c>
      <c r="G218" s="81">
        <v>400712</v>
      </c>
      <c r="H218" s="81">
        <v>0</v>
      </c>
      <c r="I218" s="81">
        <v>0</v>
      </c>
      <c r="J218" s="81">
        <v>73376</v>
      </c>
      <c r="K218" s="81">
        <v>0</v>
      </c>
      <c r="L218" s="81">
        <v>0</v>
      </c>
      <c r="M218" s="81">
        <v>113616</v>
      </c>
      <c r="N218" s="81">
        <v>-192422</v>
      </c>
      <c r="O218" s="81">
        <v>282165</v>
      </c>
      <c r="P218" s="81">
        <v>4233951</v>
      </c>
      <c r="Q218" s="81">
        <v>192422</v>
      </c>
      <c r="R218" s="81">
        <v>4426373</v>
      </c>
      <c r="S218" s="81"/>
      <c r="T218" s="81">
        <v>0</v>
      </c>
      <c r="U218" s="81">
        <v>0</v>
      </c>
      <c r="V218" s="81">
        <f t="shared" si="4"/>
        <v>3551074</v>
      </c>
      <c r="W218" s="81"/>
      <c r="X218" s="81"/>
      <c r="Y218" s="81"/>
      <c r="Z218" s="81"/>
      <c r="AA218" s="81"/>
      <c r="AB218" s="81"/>
      <c r="AC218" s="81"/>
      <c r="AD218" s="81"/>
      <c r="AE218" s="44"/>
      <c r="AF218" s="44"/>
    </row>
    <row r="219" spans="1:32" x14ac:dyDescent="0.3">
      <c r="A219" s="46" t="s">
        <v>452</v>
      </c>
      <c r="B219" s="77" t="s">
        <v>2353</v>
      </c>
      <c r="C219" s="77">
        <v>1</v>
      </c>
      <c r="D219" s="77">
        <v>0</v>
      </c>
      <c r="E219" s="81">
        <v>2585821</v>
      </c>
      <c r="F219" s="81">
        <v>553479</v>
      </c>
      <c r="G219" s="81">
        <v>459179</v>
      </c>
      <c r="H219" s="81">
        <v>0</v>
      </c>
      <c r="I219" s="81">
        <v>0</v>
      </c>
      <c r="J219" s="81">
        <v>21437</v>
      </c>
      <c r="K219" s="81">
        <v>0</v>
      </c>
      <c r="L219" s="81">
        <v>0</v>
      </c>
      <c r="M219" s="81">
        <v>0</v>
      </c>
      <c r="N219" s="81">
        <v>-117171</v>
      </c>
      <c r="O219" s="81">
        <v>260102</v>
      </c>
      <c r="P219" s="81">
        <v>3762847</v>
      </c>
      <c r="Q219" s="81">
        <v>117171</v>
      </c>
      <c r="R219" s="81">
        <v>3880018</v>
      </c>
      <c r="S219" s="81"/>
      <c r="T219" s="81">
        <v>0</v>
      </c>
      <c r="U219" s="81">
        <v>100000</v>
      </c>
      <c r="V219" s="81">
        <f t="shared" si="4"/>
        <v>3043566</v>
      </c>
      <c r="W219" s="81"/>
      <c r="X219" s="81"/>
      <c r="Y219" s="81"/>
      <c r="Z219" s="81"/>
      <c r="AA219" s="81"/>
      <c r="AB219" s="81"/>
      <c r="AC219" s="81"/>
      <c r="AD219" s="81"/>
      <c r="AE219" s="44"/>
      <c r="AF219" s="44"/>
    </row>
    <row r="220" spans="1:32" x14ac:dyDescent="0.3">
      <c r="A220" s="46" t="s">
        <v>450</v>
      </c>
      <c r="B220" s="77" t="s">
        <v>2354</v>
      </c>
      <c r="C220" s="77">
        <v>1</v>
      </c>
      <c r="D220" s="77">
        <v>0</v>
      </c>
      <c r="E220" s="81">
        <v>4525816</v>
      </c>
      <c r="F220" s="81">
        <v>791550</v>
      </c>
      <c r="G220" s="81">
        <v>976388</v>
      </c>
      <c r="H220" s="81">
        <v>0</v>
      </c>
      <c r="I220" s="81">
        <v>0</v>
      </c>
      <c r="J220" s="81">
        <v>53723</v>
      </c>
      <c r="K220" s="81">
        <v>0</v>
      </c>
      <c r="L220" s="81">
        <v>0</v>
      </c>
      <c r="M220" s="81">
        <v>77943</v>
      </c>
      <c r="N220" s="81">
        <v>-141190</v>
      </c>
      <c r="O220" s="81">
        <v>210823</v>
      </c>
      <c r="P220" s="81">
        <v>6495053</v>
      </c>
      <c r="Q220" s="81">
        <v>141190</v>
      </c>
      <c r="R220" s="81">
        <v>6636243</v>
      </c>
      <c r="S220" s="81"/>
      <c r="T220" s="81">
        <v>0</v>
      </c>
      <c r="U220" s="81">
        <v>100000</v>
      </c>
      <c r="V220" s="81">
        <f t="shared" si="4"/>
        <v>5307842</v>
      </c>
      <c r="W220" s="81"/>
      <c r="X220" s="81"/>
      <c r="Y220" s="81"/>
      <c r="Z220" s="81"/>
      <c r="AA220" s="81"/>
      <c r="AB220" s="81"/>
      <c r="AC220" s="81"/>
      <c r="AD220" s="81"/>
      <c r="AE220" s="44"/>
      <c r="AF220" s="44"/>
    </row>
    <row r="221" spans="1:32" x14ac:dyDescent="0.3">
      <c r="A221" s="46" t="s">
        <v>460</v>
      </c>
      <c r="B221" s="77" t="s">
        <v>2355</v>
      </c>
      <c r="C221" s="77">
        <v>1</v>
      </c>
      <c r="D221" s="77">
        <v>0</v>
      </c>
      <c r="E221" s="81">
        <v>34104226</v>
      </c>
      <c r="F221" s="81">
        <v>6898636</v>
      </c>
      <c r="G221" s="81">
        <v>4842265</v>
      </c>
      <c r="H221" s="81">
        <v>303026</v>
      </c>
      <c r="I221" s="81">
        <v>0</v>
      </c>
      <c r="J221" s="81">
        <v>518994</v>
      </c>
      <c r="K221" s="81">
        <v>0</v>
      </c>
      <c r="L221" s="81">
        <v>0</v>
      </c>
      <c r="M221" s="81">
        <v>3570540</v>
      </c>
      <c r="N221" s="81">
        <v>-2363285</v>
      </c>
      <c r="O221" s="81">
        <v>1283801</v>
      </c>
      <c r="P221" s="81">
        <v>49158203</v>
      </c>
      <c r="Q221" s="81">
        <v>2363285</v>
      </c>
      <c r="R221" s="81">
        <v>51521488</v>
      </c>
      <c r="S221" s="81"/>
      <c r="T221" s="81">
        <v>0</v>
      </c>
      <c r="U221" s="81">
        <v>222343</v>
      </c>
      <c r="V221" s="81">
        <f t="shared" si="4"/>
        <v>42729111</v>
      </c>
      <c r="W221" s="81"/>
      <c r="X221" s="81"/>
      <c r="Y221" s="81"/>
      <c r="Z221" s="81"/>
      <c r="AA221" s="81"/>
      <c r="AB221" s="81"/>
      <c r="AC221" s="81"/>
      <c r="AD221" s="81"/>
      <c r="AE221" s="44"/>
      <c r="AF221" s="44"/>
    </row>
    <row r="222" spans="1:32" x14ac:dyDescent="0.3">
      <c r="A222" s="46" t="s">
        <v>444</v>
      </c>
      <c r="B222" s="77" t="s">
        <v>2356</v>
      </c>
      <c r="C222" s="77">
        <v>1</v>
      </c>
      <c r="D222" s="77">
        <v>0</v>
      </c>
      <c r="E222" s="81">
        <v>30656075</v>
      </c>
      <c r="F222" s="81">
        <v>9469524</v>
      </c>
      <c r="G222" s="81">
        <v>1800247</v>
      </c>
      <c r="H222" s="81">
        <v>0</v>
      </c>
      <c r="I222" s="81">
        <v>0</v>
      </c>
      <c r="J222" s="81">
        <v>881220</v>
      </c>
      <c r="K222" s="81">
        <v>160309</v>
      </c>
      <c r="L222" s="81">
        <v>0</v>
      </c>
      <c r="M222" s="81">
        <v>1312233</v>
      </c>
      <c r="N222" s="81">
        <v>-1143921</v>
      </c>
      <c r="O222" s="81">
        <v>731176</v>
      </c>
      <c r="P222" s="81">
        <v>43866863</v>
      </c>
      <c r="Q222" s="81">
        <v>1143921</v>
      </c>
      <c r="R222" s="81">
        <v>45010784</v>
      </c>
      <c r="S222" s="81"/>
      <c r="T222" s="81">
        <v>16773</v>
      </c>
      <c r="U222" s="81">
        <v>273578</v>
      </c>
      <c r="V222" s="81">
        <f t="shared" si="4"/>
        <v>41335440</v>
      </c>
      <c r="W222" s="81"/>
      <c r="X222" s="81"/>
      <c r="Y222" s="81"/>
      <c r="Z222" s="81"/>
      <c r="AA222" s="81"/>
      <c r="AB222" s="81"/>
      <c r="AC222" s="81"/>
      <c r="AD222" s="81"/>
      <c r="AE222" s="44"/>
      <c r="AF222" s="44"/>
    </row>
    <row r="223" spans="1:32" x14ac:dyDescent="0.3">
      <c r="A223" s="46" t="s">
        <v>465</v>
      </c>
      <c r="B223" s="77" t="s">
        <v>2357</v>
      </c>
      <c r="C223" s="77">
        <v>1</v>
      </c>
      <c r="D223" s="77">
        <v>0</v>
      </c>
      <c r="E223" s="81">
        <v>5509611</v>
      </c>
      <c r="F223" s="81">
        <v>1181581</v>
      </c>
      <c r="G223" s="81">
        <v>1302595</v>
      </c>
      <c r="H223" s="81">
        <v>0</v>
      </c>
      <c r="I223" s="81">
        <v>0</v>
      </c>
      <c r="J223" s="81">
        <v>0</v>
      </c>
      <c r="K223" s="81">
        <v>0</v>
      </c>
      <c r="L223" s="81">
        <v>0</v>
      </c>
      <c r="M223" s="81">
        <v>334744</v>
      </c>
      <c r="N223" s="81">
        <v>-177887</v>
      </c>
      <c r="O223" s="81">
        <v>199728</v>
      </c>
      <c r="P223" s="81">
        <v>8350372</v>
      </c>
      <c r="Q223" s="81">
        <v>177887</v>
      </c>
      <c r="R223" s="81">
        <v>8528259</v>
      </c>
      <c r="S223" s="81"/>
      <c r="T223" s="81">
        <v>0</v>
      </c>
      <c r="U223" s="81">
        <v>100000</v>
      </c>
      <c r="V223" s="81">
        <f t="shared" si="4"/>
        <v>6848049</v>
      </c>
      <c r="W223" s="81"/>
      <c r="X223" s="81"/>
      <c r="Y223" s="81"/>
      <c r="Z223" s="81"/>
      <c r="AA223" s="81"/>
      <c r="AB223" s="81"/>
      <c r="AC223" s="81"/>
      <c r="AD223" s="81"/>
      <c r="AE223" s="44"/>
      <c r="AF223" s="44"/>
    </row>
    <row r="224" spans="1:32" x14ac:dyDescent="0.3">
      <c r="A224" s="46" t="s">
        <v>467</v>
      </c>
      <c r="B224" s="77" t="s">
        <v>2358</v>
      </c>
      <c r="C224" s="77">
        <v>0</v>
      </c>
      <c r="D224" s="77">
        <v>0</v>
      </c>
      <c r="E224" s="81">
        <v>3860617</v>
      </c>
      <c r="F224" s="81">
        <v>1449207</v>
      </c>
      <c r="G224" s="81">
        <v>721455</v>
      </c>
      <c r="H224" s="81">
        <v>0</v>
      </c>
      <c r="I224" s="81">
        <v>0</v>
      </c>
      <c r="J224" s="81">
        <v>7749</v>
      </c>
      <c r="K224" s="81">
        <v>0</v>
      </c>
      <c r="L224" s="81">
        <v>0</v>
      </c>
      <c r="M224" s="81">
        <v>79095</v>
      </c>
      <c r="N224" s="81">
        <v>-136145</v>
      </c>
      <c r="O224" s="81">
        <v>373213</v>
      </c>
      <c r="P224" s="81">
        <v>6355191</v>
      </c>
      <c r="Q224" s="81">
        <v>136145</v>
      </c>
      <c r="R224" s="81">
        <v>6491336</v>
      </c>
      <c r="S224" s="81"/>
      <c r="T224" s="81">
        <v>0</v>
      </c>
      <c r="U224" s="81">
        <v>0</v>
      </c>
      <c r="V224" s="81">
        <f t="shared" si="4"/>
        <v>5260523</v>
      </c>
      <c r="W224" s="81"/>
      <c r="X224" s="81"/>
      <c r="Y224" s="81"/>
      <c r="Z224" s="81"/>
      <c r="AA224" s="81"/>
      <c r="AB224" s="81"/>
      <c r="AC224" s="81"/>
      <c r="AD224" s="81"/>
      <c r="AE224" s="44"/>
      <c r="AF224" s="44"/>
    </row>
    <row r="225" spans="1:32" x14ac:dyDescent="0.3">
      <c r="A225" s="46" t="s">
        <v>469</v>
      </c>
      <c r="B225" s="77" t="s">
        <v>2359</v>
      </c>
      <c r="C225" s="77">
        <v>1</v>
      </c>
      <c r="D225" s="77">
        <v>0</v>
      </c>
      <c r="E225" s="81">
        <v>13220880</v>
      </c>
      <c r="F225" s="81">
        <v>2439434</v>
      </c>
      <c r="G225" s="81">
        <v>3457545</v>
      </c>
      <c r="H225" s="81">
        <v>0</v>
      </c>
      <c r="I225" s="81">
        <v>0</v>
      </c>
      <c r="J225" s="81">
        <v>170007</v>
      </c>
      <c r="K225" s="81">
        <v>0</v>
      </c>
      <c r="L225" s="81">
        <v>0</v>
      </c>
      <c r="M225" s="81">
        <v>152015</v>
      </c>
      <c r="N225" s="81">
        <v>-468484</v>
      </c>
      <c r="O225" s="81">
        <v>462642</v>
      </c>
      <c r="P225" s="81">
        <v>19434039</v>
      </c>
      <c r="Q225" s="81">
        <v>468484</v>
      </c>
      <c r="R225" s="81">
        <v>19902523</v>
      </c>
      <c r="S225" s="81"/>
      <c r="T225" s="81">
        <v>0</v>
      </c>
      <c r="U225" s="81">
        <v>117907</v>
      </c>
      <c r="V225" s="81">
        <f t="shared" si="4"/>
        <v>15513852</v>
      </c>
      <c r="W225" s="81"/>
      <c r="X225" s="81"/>
      <c r="Y225" s="81"/>
      <c r="Z225" s="81"/>
      <c r="AA225" s="81"/>
      <c r="AB225" s="81"/>
      <c r="AC225" s="81"/>
      <c r="AD225" s="81"/>
      <c r="AE225" s="44"/>
      <c r="AF225" s="44"/>
    </row>
    <row r="226" spans="1:32" x14ac:dyDescent="0.3">
      <c r="A226" s="46" t="s">
        <v>471</v>
      </c>
      <c r="B226" s="77" t="s">
        <v>2360</v>
      </c>
      <c r="C226" s="77">
        <v>1</v>
      </c>
      <c r="D226" s="77">
        <v>0</v>
      </c>
      <c r="E226" s="81">
        <v>11421574</v>
      </c>
      <c r="F226" s="81">
        <v>2694893</v>
      </c>
      <c r="G226" s="81">
        <v>1466866</v>
      </c>
      <c r="H226" s="81">
        <v>204446</v>
      </c>
      <c r="I226" s="81">
        <v>0</v>
      </c>
      <c r="J226" s="81">
        <v>159957</v>
      </c>
      <c r="K226" s="81">
        <v>81456</v>
      </c>
      <c r="L226" s="81">
        <v>0</v>
      </c>
      <c r="M226" s="81">
        <v>89413</v>
      </c>
      <c r="N226" s="81">
        <v>-338525</v>
      </c>
      <c r="O226" s="81">
        <v>824174</v>
      </c>
      <c r="P226" s="81">
        <v>16604254</v>
      </c>
      <c r="Q226" s="81">
        <v>338525</v>
      </c>
      <c r="R226" s="81">
        <v>16942779</v>
      </c>
      <c r="S226" s="81"/>
      <c r="T226" s="81">
        <v>0</v>
      </c>
      <c r="U226" s="81">
        <v>100000</v>
      </c>
      <c r="V226" s="81">
        <f t="shared" si="4"/>
        <v>14108768</v>
      </c>
      <c r="W226" s="81"/>
      <c r="X226" s="81"/>
      <c r="Y226" s="81"/>
      <c r="Z226" s="81"/>
      <c r="AA226" s="81"/>
      <c r="AB226" s="81"/>
      <c r="AC226" s="81"/>
      <c r="AD226" s="81"/>
      <c r="AE226" s="44"/>
      <c r="AF226" s="44"/>
    </row>
    <row r="227" spans="1:32" x14ac:dyDescent="0.3">
      <c r="A227" s="46" t="s">
        <v>463</v>
      </c>
      <c r="B227" s="77" t="s">
        <v>2361</v>
      </c>
      <c r="C227" s="77">
        <v>1</v>
      </c>
      <c r="D227" s="77">
        <v>0</v>
      </c>
      <c r="E227" s="81">
        <v>7723465</v>
      </c>
      <c r="F227" s="81">
        <v>2158929</v>
      </c>
      <c r="G227" s="81">
        <v>894739</v>
      </c>
      <c r="H227" s="81">
        <v>0</v>
      </c>
      <c r="I227" s="81">
        <v>0</v>
      </c>
      <c r="J227" s="81">
        <v>85540</v>
      </c>
      <c r="K227" s="81">
        <v>0</v>
      </c>
      <c r="L227" s="81">
        <v>0</v>
      </c>
      <c r="M227" s="81">
        <v>0</v>
      </c>
      <c r="N227" s="81">
        <v>-304805</v>
      </c>
      <c r="O227" s="81">
        <v>571098</v>
      </c>
      <c r="P227" s="81">
        <v>11128966</v>
      </c>
      <c r="Q227" s="81">
        <v>304805</v>
      </c>
      <c r="R227" s="81">
        <v>11433771</v>
      </c>
      <c r="S227" s="81"/>
      <c r="T227" s="81">
        <v>0</v>
      </c>
      <c r="U227" s="81">
        <v>100000</v>
      </c>
      <c r="V227" s="81">
        <f t="shared" si="4"/>
        <v>9663129</v>
      </c>
      <c r="W227" s="81"/>
      <c r="X227" s="81"/>
      <c r="Y227" s="81"/>
      <c r="Z227" s="81"/>
      <c r="AA227" s="81"/>
      <c r="AB227" s="81"/>
      <c r="AC227" s="81"/>
      <c r="AD227" s="81"/>
      <c r="AE227" s="44"/>
      <c r="AF227" s="44"/>
    </row>
    <row r="228" spans="1:32" x14ac:dyDescent="0.3">
      <c r="A228" s="46" t="s">
        <v>474</v>
      </c>
      <c r="B228" s="77" t="s">
        <v>2362</v>
      </c>
      <c r="C228" s="77">
        <v>1</v>
      </c>
      <c r="D228" s="77">
        <v>0</v>
      </c>
      <c r="E228" s="81">
        <v>5825457</v>
      </c>
      <c r="F228" s="81">
        <v>1799728</v>
      </c>
      <c r="G228" s="81">
        <v>1469881</v>
      </c>
      <c r="H228" s="81">
        <v>0</v>
      </c>
      <c r="I228" s="81">
        <v>0</v>
      </c>
      <c r="J228" s="81">
        <v>67396</v>
      </c>
      <c r="K228" s="81">
        <v>195158</v>
      </c>
      <c r="L228" s="81">
        <v>0</v>
      </c>
      <c r="M228" s="81">
        <v>0</v>
      </c>
      <c r="N228" s="81">
        <v>-115324</v>
      </c>
      <c r="O228" s="81">
        <v>1242359</v>
      </c>
      <c r="P228" s="81">
        <v>10484655</v>
      </c>
      <c r="Q228" s="81">
        <v>115324</v>
      </c>
      <c r="R228" s="81">
        <v>10599979</v>
      </c>
      <c r="S228" s="81"/>
      <c r="T228" s="81">
        <v>0</v>
      </c>
      <c r="U228" s="81">
        <v>0</v>
      </c>
      <c r="V228" s="81">
        <f t="shared" si="4"/>
        <v>7772415</v>
      </c>
      <c r="W228" s="81"/>
      <c r="X228" s="81"/>
      <c r="Y228" s="81"/>
      <c r="Z228" s="81"/>
      <c r="AA228" s="81"/>
      <c r="AB228" s="81"/>
      <c r="AC228" s="81"/>
      <c r="AD228" s="81"/>
      <c r="AE228" s="44"/>
      <c r="AF228" s="44"/>
    </row>
    <row r="229" spans="1:32" x14ac:dyDescent="0.3">
      <c r="A229" s="46" t="s">
        <v>476</v>
      </c>
      <c r="B229" s="77" t="s">
        <v>1646</v>
      </c>
      <c r="C229" s="77">
        <v>1</v>
      </c>
      <c r="D229" s="77">
        <v>0</v>
      </c>
      <c r="E229" s="81">
        <v>6750741</v>
      </c>
      <c r="F229" s="81">
        <v>1617433</v>
      </c>
      <c r="G229" s="81">
        <v>1353003</v>
      </c>
      <c r="H229" s="81">
        <v>0</v>
      </c>
      <c r="I229" s="81">
        <v>0</v>
      </c>
      <c r="J229" s="81">
        <v>165146</v>
      </c>
      <c r="K229" s="81">
        <v>90170</v>
      </c>
      <c r="L229" s="81">
        <v>0</v>
      </c>
      <c r="M229" s="81">
        <v>61177</v>
      </c>
      <c r="N229" s="81">
        <v>-140780</v>
      </c>
      <c r="O229" s="81">
        <v>1034345</v>
      </c>
      <c r="P229" s="81">
        <v>10931235</v>
      </c>
      <c r="Q229" s="81">
        <v>140780</v>
      </c>
      <c r="R229" s="81">
        <v>11072015</v>
      </c>
      <c r="S229" s="81"/>
      <c r="T229" s="81">
        <v>0</v>
      </c>
      <c r="U229" s="81">
        <v>0</v>
      </c>
      <c r="V229" s="81">
        <f t="shared" si="4"/>
        <v>8543887</v>
      </c>
      <c r="W229" s="81"/>
      <c r="X229" s="81"/>
      <c r="Y229" s="81"/>
      <c r="Z229" s="81"/>
      <c r="AA229" s="81"/>
      <c r="AB229" s="81"/>
      <c r="AC229" s="81"/>
      <c r="AD229" s="81"/>
      <c r="AE229" s="44"/>
      <c r="AF229" s="44"/>
    </row>
    <row r="230" spans="1:32" x14ac:dyDescent="0.3">
      <c r="A230" s="46" t="s">
        <v>482</v>
      </c>
      <c r="B230" s="77" t="s">
        <v>2363</v>
      </c>
      <c r="C230" s="77">
        <v>1</v>
      </c>
      <c r="D230" s="77">
        <v>0</v>
      </c>
      <c r="E230" s="81">
        <v>5323998</v>
      </c>
      <c r="F230" s="81">
        <v>1318801</v>
      </c>
      <c r="G230" s="81">
        <v>1423773</v>
      </c>
      <c r="H230" s="81">
        <v>0</v>
      </c>
      <c r="I230" s="81">
        <v>0</v>
      </c>
      <c r="J230" s="81">
        <v>118300</v>
      </c>
      <c r="K230" s="81">
        <v>221846</v>
      </c>
      <c r="L230" s="81">
        <v>0</v>
      </c>
      <c r="M230" s="81">
        <v>97200</v>
      </c>
      <c r="N230" s="81">
        <v>-188617</v>
      </c>
      <c r="O230" s="81">
        <v>825422</v>
      </c>
      <c r="P230" s="81">
        <v>9140723</v>
      </c>
      <c r="Q230" s="81">
        <v>188617</v>
      </c>
      <c r="R230" s="81">
        <v>9329340</v>
      </c>
      <c r="S230" s="81"/>
      <c r="T230" s="81">
        <v>0</v>
      </c>
      <c r="U230" s="81">
        <v>0</v>
      </c>
      <c r="V230" s="81">
        <f t="shared" si="4"/>
        <v>6891528</v>
      </c>
      <c r="W230" s="81"/>
      <c r="X230" s="81"/>
      <c r="Y230" s="81"/>
      <c r="Z230" s="81"/>
      <c r="AA230" s="81"/>
      <c r="AB230" s="81"/>
      <c r="AC230" s="81"/>
      <c r="AD230" s="81"/>
      <c r="AE230" s="44"/>
      <c r="AF230" s="44"/>
    </row>
    <row r="231" spans="1:32" x14ac:dyDescent="0.3">
      <c r="A231" s="46" t="s">
        <v>484</v>
      </c>
      <c r="B231" s="77" t="s">
        <v>2364</v>
      </c>
      <c r="C231" s="77">
        <v>1</v>
      </c>
      <c r="D231" s="77">
        <v>0</v>
      </c>
      <c r="E231" s="81">
        <v>10673928</v>
      </c>
      <c r="F231" s="81">
        <v>2698510</v>
      </c>
      <c r="G231" s="81">
        <v>1494716</v>
      </c>
      <c r="H231" s="81">
        <v>0</v>
      </c>
      <c r="I231" s="81">
        <v>0</v>
      </c>
      <c r="J231" s="81">
        <v>46122</v>
      </c>
      <c r="K231" s="81">
        <v>199927</v>
      </c>
      <c r="L231" s="81">
        <v>0</v>
      </c>
      <c r="M231" s="81">
        <v>106400</v>
      </c>
      <c r="N231" s="81">
        <v>-210033</v>
      </c>
      <c r="O231" s="81">
        <v>1973309</v>
      </c>
      <c r="P231" s="81">
        <v>16982879</v>
      </c>
      <c r="Q231" s="81">
        <v>210033</v>
      </c>
      <c r="R231" s="81">
        <v>17192912</v>
      </c>
      <c r="S231" s="81"/>
      <c r="T231" s="81">
        <v>0</v>
      </c>
      <c r="U231" s="81">
        <v>0</v>
      </c>
      <c r="V231" s="81">
        <f t="shared" si="4"/>
        <v>13514854</v>
      </c>
      <c r="W231" s="81"/>
      <c r="X231" s="81"/>
      <c r="Y231" s="81"/>
      <c r="Z231" s="81"/>
      <c r="AA231" s="81"/>
      <c r="AB231" s="81"/>
      <c r="AC231" s="81"/>
      <c r="AD231" s="81"/>
      <c r="AE231" s="44"/>
      <c r="AF231" s="44"/>
    </row>
    <row r="232" spans="1:32" x14ac:dyDescent="0.3">
      <c r="A232" s="46" t="s">
        <v>486</v>
      </c>
      <c r="B232" s="77" t="s">
        <v>2365</v>
      </c>
      <c r="C232" s="77">
        <v>1</v>
      </c>
      <c r="D232" s="77">
        <v>0</v>
      </c>
      <c r="E232" s="81">
        <v>6440546</v>
      </c>
      <c r="F232" s="81">
        <v>1619474</v>
      </c>
      <c r="G232" s="81">
        <v>883064</v>
      </c>
      <c r="H232" s="81">
        <v>0</v>
      </c>
      <c r="I232" s="81">
        <v>0</v>
      </c>
      <c r="J232" s="81">
        <v>368440</v>
      </c>
      <c r="K232" s="81">
        <v>162301</v>
      </c>
      <c r="L232" s="81">
        <v>0</v>
      </c>
      <c r="M232" s="81">
        <v>204406</v>
      </c>
      <c r="N232" s="81">
        <v>-208977</v>
      </c>
      <c r="O232" s="81">
        <v>661891</v>
      </c>
      <c r="P232" s="81">
        <v>10131145</v>
      </c>
      <c r="Q232" s="81">
        <v>208977</v>
      </c>
      <c r="R232" s="81">
        <v>10340122</v>
      </c>
      <c r="S232" s="81"/>
      <c r="T232" s="81">
        <v>0</v>
      </c>
      <c r="U232" s="81">
        <v>100000</v>
      </c>
      <c r="V232" s="81">
        <f t="shared" si="4"/>
        <v>8586190</v>
      </c>
      <c r="W232" s="81"/>
      <c r="X232" s="81"/>
      <c r="Y232" s="81"/>
      <c r="Z232" s="81"/>
      <c r="AA232" s="81"/>
      <c r="AB232" s="81"/>
      <c r="AC232" s="81"/>
      <c r="AD232" s="81"/>
      <c r="AE232" s="44"/>
      <c r="AF232" s="44"/>
    </row>
    <row r="233" spans="1:32" x14ac:dyDescent="0.3">
      <c r="A233" s="46" t="s">
        <v>480</v>
      </c>
      <c r="B233" s="77" t="s">
        <v>2366</v>
      </c>
      <c r="C233" s="77">
        <v>1</v>
      </c>
      <c r="D233" s="77">
        <v>0</v>
      </c>
      <c r="E233" s="81">
        <v>15558778</v>
      </c>
      <c r="F233" s="81">
        <v>3323857</v>
      </c>
      <c r="G233" s="81">
        <v>636735</v>
      </c>
      <c r="H233" s="81">
        <v>0</v>
      </c>
      <c r="I233" s="81">
        <v>0</v>
      </c>
      <c r="J233" s="81">
        <v>468004</v>
      </c>
      <c r="K233" s="81">
        <v>431731</v>
      </c>
      <c r="L233" s="81">
        <v>0</v>
      </c>
      <c r="M233" s="81">
        <v>830569</v>
      </c>
      <c r="N233" s="81">
        <v>-520838</v>
      </c>
      <c r="O233" s="81">
        <v>1464868</v>
      </c>
      <c r="P233" s="81">
        <v>22193704</v>
      </c>
      <c r="Q233" s="81">
        <v>520838</v>
      </c>
      <c r="R233" s="81">
        <v>22714542</v>
      </c>
      <c r="S233" s="81"/>
      <c r="T233" s="81">
        <v>0</v>
      </c>
      <c r="U233" s="81">
        <v>136766</v>
      </c>
      <c r="V233" s="81">
        <f t="shared" si="4"/>
        <v>20092101</v>
      </c>
      <c r="W233" s="81"/>
      <c r="X233" s="81"/>
      <c r="Y233" s="81"/>
      <c r="Z233" s="81"/>
      <c r="AA233" s="81"/>
      <c r="AB233" s="81"/>
      <c r="AC233" s="81"/>
      <c r="AD233" s="81"/>
      <c r="AE233" s="44"/>
      <c r="AF233" s="44"/>
    </row>
    <row r="234" spans="1:32" x14ac:dyDescent="0.3">
      <c r="A234" s="46" t="s">
        <v>478</v>
      </c>
      <c r="B234" s="77" t="s">
        <v>2367</v>
      </c>
      <c r="C234" s="77">
        <v>1</v>
      </c>
      <c r="D234" s="77">
        <v>0</v>
      </c>
      <c r="E234" s="81">
        <v>9378375</v>
      </c>
      <c r="F234" s="81">
        <v>1648524</v>
      </c>
      <c r="G234" s="81">
        <v>1115173</v>
      </c>
      <c r="H234" s="81">
        <v>53104</v>
      </c>
      <c r="I234" s="81">
        <v>0</v>
      </c>
      <c r="J234" s="81">
        <v>69684</v>
      </c>
      <c r="K234" s="81">
        <v>82215</v>
      </c>
      <c r="L234" s="81">
        <v>0</v>
      </c>
      <c r="M234" s="81">
        <v>256668</v>
      </c>
      <c r="N234" s="81">
        <v>-176001</v>
      </c>
      <c r="O234" s="81">
        <v>937361</v>
      </c>
      <c r="P234" s="81">
        <v>13365103</v>
      </c>
      <c r="Q234" s="81">
        <v>176001</v>
      </c>
      <c r="R234" s="81">
        <v>13541104</v>
      </c>
      <c r="S234" s="81"/>
      <c r="T234" s="81">
        <v>0</v>
      </c>
      <c r="U234" s="81">
        <v>100000</v>
      </c>
      <c r="V234" s="81">
        <f t="shared" si="4"/>
        <v>11259465</v>
      </c>
      <c r="W234" s="81"/>
      <c r="X234" s="81"/>
      <c r="Y234" s="81"/>
      <c r="Z234" s="81"/>
      <c r="AA234" s="81"/>
      <c r="AB234" s="81"/>
      <c r="AC234" s="81"/>
      <c r="AD234" s="81"/>
      <c r="AE234" s="44"/>
      <c r="AF234" s="44"/>
    </row>
    <row r="235" spans="1:32" x14ac:dyDescent="0.3">
      <c r="A235" s="46" t="s">
        <v>488</v>
      </c>
      <c r="B235" s="77" t="s">
        <v>2368</v>
      </c>
      <c r="C235" s="77">
        <v>1</v>
      </c>
      <c r="D235" s="77">
        <v>0</v>
      </c>
      <c r="E235" s="81">
        <v>7098739</v>
      </c>
      <c r="F235" s="81">
        <v>1964440</v>
      </c>
      <c r="G235" s="81">
        <v>903730</v>
      </c>
      <c r="H235" s="81">
        <v>0</v>
      </c>
      <c r="I235" s="81">
        <v>0</v>
      </c>
      <c r="J235" s="81">
        <v>210485</v>
      </c>
      <c r="K235" s="81">
        <v>58912</v>
      </c>
      <c r="L235" s="81">
        <v>0</v>
      </c>
      <c r="M235" s="81">
        <v>124245</v>
      </c>
      <c r="N235" s="81">
        <v>-101536</v>
      </c>
      <c r="O235" s="81">
        <v>960336</v>
      </c>
      <c r="P235" s="81">
        <v>11219351</v>
      </c>
      <c r="Q235" s="81">
        <v>101536</v>
      </c>
      <c r="R235" s="81">
        <v>11320887</v>
      </c>
      <c r="S235" s="81"/>
      <c r="T235" s="81">
        <v>0</v>
      </c>
      <c r="U235" s="81">
        <v>0</v>
      </c>
      <c r="V235" s="81">
        <f t="shared" si="4"/>
        <v>9355285</v>
      </c>
      <c r="W235" s="81"/>
      <c r="X235" s="81"/>
      <c r="Y235" s="81"/>
      <c r="Z235" s="81"/>
      <c r="AA235" s="81"/>
      <c r="AB235" s="81"/>
      <c r="AC235" s="81"/>
      <c r="AD235" s="81"/>
      <c r="AE235" s="44"/>
      <c r="AF235" s="44"/>
    </row>
    <row r="236" spans="1:32" x14ac:dyDescent="0.3">
      <c r="A236" s="46" t="s">
        <v>491</v>
      </c>
      <c r="B236" s="77" t="s">
        <v>2369</v>
      </c>
      <c r="C236" s="77">
        <v>1</v>
      </c>
      <c r="D236" s="77">
        <v>0</v>
      </c>
      <c r="E236" s="81">
        <v>2860905</v>
      </c>
      <c r="F236" s="81">
        <v>933971</v>
      </c>
      <c r="G236" s="81">
        <v>349986</v>
      </c>
      <c r="H236" s="81">
        <v>0</v>
      </c>
      <c r="I236" s="81">
        <v>0</v>
      </c>
      <c r="J236" s="81">
        <v>109250</v>
      </c>
      <c r="K236" s="81">
        <v>0</v>
      </c>
      <c r="L236" s="81">
        <v>0</v>
      </c>
      <c r="M236" s="81">
        <v>30843</v>
      </c>
      <c r="N236" s="81">
        <v>-80674</v>
      </c>
      <c r="O236" s="81">
        <v>195453</v>
      </c>
      <c r="P236" s="81">
        <v>4399734</v>
      </c>
      <c r="Q236" s="81">
        <v>80674</v>
      </c>
      <c r="R236" s="81">
        <v>4480408</v>
      </c>
      <c r="S236" s="81"/>
      <c r="T236" s="81">
        <v>0</v>
      </c>
      <c r="U236" s="81">
        <v>100000</v>
      </c>
      <c r="V236" s="81">
        <f t="shared" si="4"/>
        <v>3854295</v>
      </c>
      <c r="W236" s="81"/>
      <c r="X236" s="81"/>
      <c r="Y236" s="81"/>
      <c r="Z236" s="81"/>
      <c r="AA236" s="81"/>
      <c r="AB236" s="81"/>
      <c r="AC236" s="81"/>
      <c r="AD236" s="81"/>
      <c r="AE236" s="44"/>
      <c r="AF236" s="44"/>
    </row>
    <row r="237" spans="1:32" x14ac:dyDescent="0.3">
      <c r="A237" s="46" t="s">
        <v>495</v>
      </c>
      <c r="B237" s="77" t="s">
        <v>2370</v>
      </c>
      <c r="C237" s="77">
        <v>1</v>
      </c>
      <c r="D237" s="77">
        <v>0</v>
      </c>
      <c r="E237" s="81">
        <v>6375746</v>
      </c>
      <c r="F237" s="81">
        <v>1725174</v>
      </c>
      <c r="G237" s="81">
        <v>1261985</v>
      </c>
      <c r="H237" s="81">
        <v>0</v>
      </c>
      <c r="I237" s="81">
        <v>0</v>
      </c>
      <c r="J237" s="81">
        <v>121152</v>
      </c>
      <c r="K237" s="81">
        <v>23009</v>
      </c>
      <c r="L237" s="81">
        <v>0</v>
      </c>
      <c r="M237" s="81">
        <v>0</v>
      </c>
      <c r="N237" s="81">
        <v>-147437</v>
      </c>
      <c r="O237" s="81">
        <v>1372502</v>
      </c>
      <c r="P237" s="81">
        <v>10732131</v>
      </c>
      <c r="Q237" s="81">
        <v>147437</v>
      </c>
      <c r="R237" s="81">
        <v>10879568</v>
      </c>
      <c r="S237" s="81"/>
      <c r="T237" s="81">
        <v>0</v>
      </c>
      <c r="U237" s="81">
        <v>0</v>
      </c>
      <c r="V237" s="81">
        <f t="shared" si="4"/>
        <v>8097644</v>
      </c>
      <c r="W237" s="81"/>
      <c r="X237" s="81"/>
      <c r="Y237" s="81"/>
      <c r="Z237" s="81"/>
      <c r="AA237" s="81"/>
      <c r="AB237" s="81"/>
      <c r="AC237" s="81"/>
      <c r="AD237" s="81"/>
      <c r="AE237" s="44"/>
      <c r="AF237" s="44"/>
    </row>
    <row r="238" spans="1:32" x14ac:dyDescent="0.3">
      <c r="A238" s="46" t="s">
        <v>499</v>
      </c>
      <c r="B238" s="77" t="s">
        <v>2371</v>
      </c>
      <c r="C238" s="77">
        <v>1</v>
      </c>
      <c r="D238" s="77">
        <v>0</v>
      </c>
      <c r="E238" s="81">
        <v>4457358</v>
      </c>
      <c r="F238" s="81">
        <v>1292118</v>
      </c>
      <c r="G238" s="81">
        <v>495014</v>
      </c>
      <c r="H238" s="81">
        <v>0</v>
      </c>
      <c r="I238" s="81">
        <v>0</v>
      </c>
      <c r="J238" s="81">
        <v>0</v>
      </c>
      <c r="K238" s="81">
        <v>0</v>
      </c>
      <c r="L238" s="81">
        <v>0</v>
      </c>
      <c r="M238" s="81">
        <v>313099</v>
      </c>
      <c r="N238" s="81">
        <v>-126621</v>
      </c>
      <c r="O238" s="81">
        <v>361568</v>
      </c>
      <c r="P238" s="81">
        <v>6792536</v>
      </c>
      <c r="Q238" s="81">
        <v>126621</v>
      </c>
      <c r="R238" s="81">
        <v>6919157</v>
      </c>
      <c r="S238" s="81"/>
      <c r="T238" s="81">
        <v>0</v>
      </c>
      <c r="U238" s="81">
        <v>100000</v>
      </c>
      <c r="V238" s="81">
        <f t="shared" si="4"/>
        <v>5935954</v>
      </c>
      <c r="W238" s="81"/>
      <c r="X238" s="81"/>
      <c r="Y238" s="81"/>
      <c r="Z238" s="81"/>
      <c r="AA238" s="81"/>
      <c r="AB238" s="81"/>
      <c r="AC238" s="81"/>
      <c r="AD238" s="81"/>
      <c r="AE238" s="44"/>
      <c r="AF238" s="44"/>
    </row>
    <row r="239" spans="1:32" x14ac:dyDescent="0.3">
      <c r="A239" s="46" t="s">
        <v>505</v>
      </c>
      <c r="B239" s="77" t="s">
        <v>1656</v>
      </c>
      <c r="C239" s="77">
        <v>1</v>
      </c>
      <c r="D239" s="77">
        <v>0</v>
      </c>
      <c r="E239" s="81">
        <v>7649300</v>
      </c>
      <c r="F239" s="81">
        <v>2178865</v>
      </c>
      <c r="G239" s="81">
        <v>1298136</v>
      </c>
      <c r="H239" s="81">
        <v>0</v>
      </c>
      <c r="I239" s="81">
        <v>0</v>
      </c>
      <c r="J239" s="81">
        <v>146244</v>
      </c>
      <c r="K239" s="81">
        <v>93096</v>
      </c>
      <c r="L239" s="81">
        <v>0</v>
      </c>
      <c r="M239" s="81">
        <v>99759</v>
      </c>
      <c r="N239" s="81">
        <v>-151007</v>
      </c>
      <c r="O239" s="81">
        <v>630187</v>
      </c>
      <c r="P239" s="81">
        <v>11944580</v>
      </c>
      <c r="Q239" s="81">
        <v>151007</v>
      </c>
      <c r="R239" s="81">
        <v>12095587</v>
      </c>
      <c r="S239" s="81"/>
      <c r="T239" s="81">
        <v>0</v>
      </c>
      <c r="U239" s="81">
        <v>100000</v>
      </c>
      <c r="V239" s="81">
        <f t="shared" si="4"/>
        <v>10016257</v>
      </c>
      <c r="W239" s="81"/>
      <c r="X239" s="81"/>
      <c r="Y239" s="81"/>
      <c r="Z239" s="81"/>
      <c r="AA239" s="81"/>
      <c r="AB239" s="81"/>
      <c r="AC239" s="81"/>
      <c r="AD239" s="81"/>
      <c r="AE239" s="44"/>
      <c r="AF239" s="44"/>
    </row>
    <row r="240" spans="1:32" x14ac:dyDescent="0.3">
      <c r="A240" s="46" t="s">
        <v>501</v>
      </c>
      <c r="B240" s="77" t="s">
        <v>2372</v>
      </c>
      <c r="C240" s="77">
        <v>1</v>
      </c>
      <c r="D240" s="77">
        <v>0</v>
      </c>
      <c r="E240" s="81">
        <v>3446983</v>
      </c>
      <c r="F240" s="81">
        <v>852628</v>
      </c>
      <c r="G240" s="81">
        <v>577613</v>
      </c>
      <c r="H240" s="81">
        <v>0</v>
      </c>
      <c r="I240" s="81">
        <v>0</v>
      </c>
      <c r="J240" s="81">
        <v>38275</v>
      </c>
      <c r="K240" s="81">
        <v>89482</v>
      </c>
      <c r="L240" s="81">
        <v>0</v>
      </c>
      <c r="M240" s="81">
        <v>50040</v>
      </c>
      <c r="N240" s="81">
        <v>-66764</v>
      </c>
      <c r="O240" s="81">
        <v>600384</v>
      </c>
      <c r="P240" s="81">
        <v>5588641</v>
      </c>
      <c r="Q240" s="81">
        <v>66764</v>
      </c>
      <c r="R240" s="81">
        <v>5655405</v>
      </c>
      <c r="S240" s="81"/>
      <c r="T240" s="81">
        <v>0</v>
      </c>
      <c r="U240" s="81">
        <v>0</v>
      </c>
      <c r="V240" s="81">
        <f t="shared" si="4"/>
        <v>4410644</v>
      </c>
      <c r="W240" s="81"/>
      <c r="X240" s="81"/>
      <c r="Y240" s="81"/>
      <c r="Z240" s="81"/>
      <c r="AA240" s="81"/>
      <c r="AB240" s="81"/>
      <c r="AC240" s="81"/>
      <c r="AD240" s="81"/>
      <c r="AE240" s="44"/>
      <c r="AF240" s="44"/>
    </row>
    <row r="241" spans="1:32" x14ac:dyDescent="0.3">
      <c r="A241" s="46" t="s">
        <v>493</v>
      </c>
      <c r="B241" s="77" t="s">
        <v>2373</v>
      </c>
      <c r="C241" s="77">
        <v>1</v>
      </c>
      <c r="D241" s="77">
        <v>0</v>
      </c>
      <c r="E241" s="81">
        <v>10672278</v>
      </c>
      <c r="F241" s="81">
        <v>3627265</v>
      </c>
      <c r="G241" s="81">
        <v>1306332</v>
      </c>
      <c r="H241" s="81">
        <v>0</v>
      </c>
      <c r="I241" s="81">
        <v>0</v>
      </c>
      <c r="J241" s="81">
        <v>369907</v>
      </c>
      <c r="K241" s="81">
        <v>182419</v>
      </c>
      <c r="L241" s="81">
        <v>0</v>
      </c>
      <c r="M241" s="81">
        <v>0</v>
      </c>
      <c r="N241" s="81">
        <v>-407062</v>
      </c>
      <c r="O241" s="81">
        <v>1994801</v>
      </c>
      <c r="P241" s="81">
        <v>17745940</v>
      </c>
      <c r="Q241" s="81">
        <v>407062</v>
      </c>
      <c r="R241" s="81">
        <v>18153002</v>
      </c>
      <c r="S241" s="81"/>
      <c r="T241" s="81">
        <v>0</v>
      </c>
      <c r="U241" s="81">
        <v>0</v>
      </c>
      <c r="V241" s="81">
        <f t="shared" si="4"/>
        <v>14444807</v>
      </c>
      <c r="W241" s="81"/>
      <c r="X241" s="81"/>
      <c r="Y241" s="81"/>
      <c r="Z241" s="81"/>
      <c r="AA241" s="81"/>
      <c r="AB241" s="81"/>
      <c r="AC241" s="81"/>
      <c r="AD241" s="81"/>
      <c r="AE241" s="44"/>
      <c r="AF241" s="44"/>
    </row>
    <row r="242" spans="1:32" x14ac:dyDescent="0.3">
      <c r="A242" s="46" t="s">
        <v>503</v>
      </c>
      <c r="B242" s="77" t="s">
        <v>2374</v>
      </c>
      <c r="C242" s="77">
        <v>1</v>
      </c>
      <c r="D242" s="77">
        <v>0</v>
      </c>
      <c r="E242" s="81">
        <v>4312569</v>
      </c>
      <c r="F242" s="81">
        <v>1095775</v>
      </c>
      <c r="G242" s="81">
        <v>1037862</v>
      </c>
      <c r="H242" s="81">
        <v>0</v>
      </c>
      <c r="I242" s="81">
        <v>0</v>
      </c>
      <c r="J242" s="81">
        <v>69858</v>
      </c>
      <c r="K242" s="81">
        <v>0</v>
      </c>
      <c r="L242" s="81">
        <v>0</v>
      </c>
      <c r="M242" s="81">
        <v>274117</v>
      </c>
      <c r="N242" s="81">
        <v>-187810</v>
      </c>
      <c r="O242" s="81">
        <v>493773</v>
      </c>
      <c r="P242" s="81">
        <v>7096144</v>
      </c>
      <c r="Q242" s="81">
        <v>187810</v>
      </c>
      <c r="R242" s="81">
        <v>7283954</v>
      </c>
      <c r="S242" s="81"/>
      <c r="T242" s="81">
        <v>0</v>
      </c>
      <c r="U242" s="81">
        <v>100000</v>
      </c>
      <c r="V242" s="81">
        <f t="shared" si="4"/>
        <v>5564509</v>
      </c>
      <c r="W242" s="81"/>
      <c r="X242" s="81"/>
      <c r="Y242" s="81"/>
      <c r="Z242" s="81"/>
      <c r="AA242" s="81"/>
      <c r="AB242" s="81"/>
      <c r="AC242" s="81"/>
      <c r="AD242" s="81"/>
      <c r="AE242" s="44"/>
      <c r="AF242" s="44"/>
    </row>
    <row r="243" spans="1:32" x14ac:dyDescent="0.3">
      <c r="A243" s="46" t="s">
        <v>507</v>
      </c>
      <c r="B243" s="77" t="s">
        <v>2375</v>
      </c>
      <c r="C243" s="77">
        <v>1</v>
      </c>
      <c r="D243" s="77">
        <v>0</v>
      </c>
      <c r="E243" s="81">
        <v>17195732</v>
      </c>
      <c r="F243" s="81">
        <v>4623826</v>
      </c>
      <c r="G243" s="81">
        <v>2434858</v>
      </c>
      <c r="H243" s="81">
        <v>129459</v>
      </c>
      <c r="I243" s="81">
        <v>0</v>
      </c>
      <c r="J243" s="81">
        <v>608138</v>
      </c>
      <c r="K243" s="81">
        <v>151278</v>
      </c>
      <c r="L243" s="81">
        <v>0</v>
      </c>
      <c r="M243" s="81">
        <v>201831</v>
      </c>
      <c r="N243" s="81">
        <v>-837526</v>
      </c>
      <c r="O243" s="81">
        <v>2588626</v>
      </c>
      <c r="P243" s="81">
        <v>27096222</v>
      </c>
      <c r="Q243" s="81">
        <v>837526</v>
      </c>
      <c r="R243" s="81">
        <v>27933748</v>
      </c>
      <c r="S243" s="81"/>
      <c r="T243" s="81">
        <v>0</v>
      </c>
      <c r="U243" s="81">
        <v>0</v>
      </c>
      <c r="V243" s="81">
        <f t="shared" si="4"/>
        <v>21943279</v>
      </c>
      <c r="W243" s="81"/>
      <c r="X243" s="81"/>
      <c r="Y243" s="81"/>
      <c r="Z243" s="81"/>
      <c r="AA243" s="81"/>
      <c r="AB243" s="81"/>
      <c r="AC243" s="81"/>
      <c r="AD243" s="81"/>
      <c r="AE243" s="44"/>
      <c r="AF243" s="44"/>
    </row>
    <row r="244" spans="1:32" x14ac:dyDescent="0.3">
      <c r="A244" s="46" t="s">
        <v>509</v>
      </c>
      <c r="B244" s="77" t="s">
        <v>1661</v>
      </c>
      <c r="C244" s="77">
        <v>1</v>
      </c>
      <c r="D244" s="77">
        <v>0</v>
      </c>
      <c r="E244" s="81">
        <v>5224669</v>
      </c>
      <c r="F244" s="81">
        <v>1851784</v>
      </c>
      <c r="G244" s="81">
        <v>1044794</v>
      </c>
      <c r="H244" s="81">
        <v>0</v>
      </c>
      <c r="I244" s="81">
        <v>0</v>
      </c>
      <c r="J244" s="81">
        <v>27047</v>
      </c>
      <c r="K244" s="81">
        <v>38243</v>
      </c>
      <c r="L244" s="81">
        <v>0</v>
      </c>
      <c r="M244" s="81">
        <v>69466</v>
      </c>
      <c r="N244" s="81">
        <v>-86102</v>
      </c>
      <c r="O244" s="81">
        <v>499429</v>
      </c>
      <c r="P244" s="81">
        <v>8669330</v>
      </c>
      <c r="Q244" s="81">
        <v>86102</v>
      </c>
      <c r="R244" s="81">
        <v>8755432</v>
      </c>
      <c r="S244" s="81"/>
      <c r="T244" s="81">
        <v>0</v>
      </c>
      <c r="U244" s="81">
        <v>100000</v>
      </c>
      <c r="V244" s="81">
        <f t="shared" si="4"/>
        <v>7125107</v>
      </c>
      <c r="W244" s="81"/>
      <c r="X244" s="81"/>
      <c r="Y244" s="81"/>
      <c r="Z244" s="81"/>
      <c r="AA244" s="81"/>
      <c r="AB244" s="81"/>
      <c r="AC244" s="81"/>
      <c r="AD244" s="81"/>
      <c r="AE244" s="44"/>
      <c r="AF244" s="44"/>
    </row>
    <row r="245" spans="1:32" x14ac:dyDescent="0.3">
      <c r="A245" s="46" t="s">
        <v>497</v>
      </c>
      <c r="B245" s="77" t="s">
        <v>2376</v>
      </c>
      <c r="C245" s="77">
        <v>1</v>
      </c>
      <c r="D245" s="77">
        <v>0</v>
      </c>
      <c r="E245" s="81">
        <v>13360062</v>
      </c>
      <c r="F245" s="81">
        <v>4012900</v>
      </c>
      <c r="G245" s="81">
        <v>1479752</v>
      </c>
      <c r="H245" s="81">
        <v>0</v>
      </c>
      <c r="I245" s="81">
        <v>0</v>
      </c>
      <c r="J245" s="81">
        <v>500788</v>
      </c>
      <c r="K245" s="81">
        <v>60469</v>
      </c>
      <c r="L245" s="81">
        <v>0</v>
      </c>
      <c r="M245" s="81">
        <v>365040</v>
      </c>
      <c r="N245" s="81">
        <v>-285369</v>
      </c>
      <c r="O245" s="81">
        <v>2757165</v>
      </c>
      <c r="P245" s="81">
        <v>22250807</v>
      </c>
      <c r="Q245" s="81">
        <v>285369</v>
      </c>
      <c r="R245" s="81">
        <v>22536176</v>
      </c>
      <c r="S245" s="81"/>
      <c r="T245" s="81">
        <v>0</v>
      </c>
      <c r="U245" s="81">
        <v>0</v>
      </c>
      <c r="V245" s="81">
        <f t="shared" si="4"/>
        <v>18013890</v>
      </c>
      <c r="W245" s="81"/>
      <c r="X245" s="81"/>
      <c r="Y245" s="81"/>
      <c r="Z245" s="81"/>
      <c r="AA245" s="81"/>
      <c r="AB245" s="81"/>
      <c r="AC245" s="81"/>
      <c r="AD245" s="81"/>
      <c r="AE245" s="44"/>
      <c r="AF245" s="44"/>
    </row>
    <row r="246" spans="1:32" x14ac:dyDescent="0.3">
      <c r="A246" s="46" t="s">
        <v>512</v>
      </c>
      <c r="B246" s="77" t="s">
        <v>2377</v>
      </c>
      <c r="C246" s="77">
        <v>1</v>
      </c>
      <c r="D246" s="77">
        <v>0</v>
      </c>
      <c r="E246" s="81">
        <v>8209392</v>
      </c>
      <c r="F246" s="81">
        <v>4716981</v>
      </c>
      <c r="G246" s="81">
        <v>1738619</v>
      </c>
      <c r="H246" s="81">
        <v>292412</v>
      </c>
      <c r="I246" s="81">
        <v>0</v>
      </c>
      <c r="J246" s="81">
        <v>617354</v>
      </c>
      <c r="K246" s="81">
        <v>677048</v>
      </c>
      <c r="L246" s="81">
        <v>0</v>
      </c>
      <c r="M246" s="81">
        <v>0</v>
      </c>
      <c r="N246" s="81">
        <v>-368341</v>
      </c>
      <c r="O246" s="81">
        <v>3730547</v>
      </c>
      <c r="P246" s="81">
        <v>19614012</v>
      </c>
      <c r="Q246" s="81">
        <v>368341</v>
      </c>
      <c r="R246" s="81">
        <v>19982353</v>
      </c>
      <c r="S246" s="81"/>
      <c r="T246" s="81">
        <v>0</v>
      </c>
      <c r="U246" s="81">
        <v>0</v>
      </c>
      <c r="V246" s="81">
        <f t="shared" si="4"/>
        <v>13852434</v>
      </c>
      <c r="W246" s="81"/>
      <c r="X246" s="81"/>
      <c r="Y246" s="81"/>
      <c r="Z246" s="81"/>
      <c r="AA246" s="81"/>
      <c r="AB246" s="81"/>
      <c r="AC246" s="81"/>
      <c r="AD246" s="81"/>
      <c r="AE246" s="44"/>
      <c r="AF246" s="44"/>
    </row>
    <row r="247" spans="1:32" x14ac:dyDescent="0.3">
      <c r="A247" s="46" t="s">
        <v>524</v>
      </c>
      <c r="B247" s="77" t="s">
        <v>2378</v>
      </c>
      <c r="C247" s="77">
        <v>1</v>
      </c>
      <c r="D247" s="77">
        <v>0</v>
      </c>
      <c r="E247" s="81">
        <v>23015896</v>
      </c>
      <c r="F247" s="81">
        <v>9508338</v>
      </c>
      <c r="G247" s="81">
        <v>5827329</v>
      </c>
      <c r="H247" s="81">
        <v>0</v>
      </c>
      <c r="I247" s="81">
        <v>0</v>
      </c>
      <c r="J247" s="81">
        <v>1674292</v>
      </c>
      <c r="K247" s="81">
        <v>799351</v>
      </c>
      <c r="L247" s="81">
        <v>0</v>
      </c>
      <c r="M247" s="81">
        <v>900000</v>
      </c>
      <c r="N247" s="81">
        <v>-835758</v>
      </c>
      <c r="O247" s="81">
        <v>8690754</v>
      </c>
      <c r="P247" s="81">
        <v>49580202</v>
      </c>
      <c r="Q247" s="81">
        <v>835758</v>
      </c>
      <c r="R247" s="81">
        <v>50415960</v>
      </c>
      <c r="S247" s="81"/>
      <c r="T247" s="81">
        <v>0</v>
      </c>
      <c r="U247" s="81">
        <v>0</v>
      </c>
      <c r="V247" s="81">
        <f t="shared" si="4"/>
        <v>35062119</v>
      </c>
      <c r="W247" s="81"/>
      <c r="X247" s="81"/>
      <c r="Y247" s="81"/>
      <c r="Z247" s="81"/>
      <c r="AA247" s="81"/>
      <c r="AB247" s="81"/>
      <c r="AC247" s="81"/>
      <c r="AD247" s="81"/>
      <c r="AE247" s="44"/>
      <c r="AF247" s="44"/>
    </row>
    <row r="248" spans="1:32" x14ac:dyDescent="0.3">
      <c r="A248" s="46" t="s">
        <v>526</v>
      </c>
      <c r="B248" s="77" t="s">
        <v>2379</v>
      </c>
      <c r="C248" s="77">
        <v>1</v>
      </c>
      <c r="D248" s="77">
        <v>0</v>
      </c>
      <c r="E248" s="81">
        <v>63197962</v>
      </c>
      <c r="F248" s="81">
        <v>21362059</v>
      </c>
      <c r="G248" s="81">
        <v>10548793</v>
      </c>
      <c r="H248" s="81">
        <v>0</v>
      </c>
      <c r="I248" s="81">
        <v>0</v>
      </c>
      <c r="J248" s="81">
        <v>1753477</v>
      </c>
      <c r="K248" s="81">
        <v>1294526</v>
      </c>
      <c r="L248" s="81">
        <v>0</v>
      </c>
      <c r="M248" s="81">
        <v>976582</v>
      </c>
      <c r="N248" s="81">
        <v>-3313287</v>
      </c>
      <c r="O248" s="81">
        <v>17421581</v>
      </c>
      <c r="P248" s="81">
        <v>113241693</v>
      </c>
      <c r="Q248" s="81">
        <v>3313287</v>
      </c>
      <c r="R248" s="81">
        <v>116554980</v>
      </c>
      <c r="S248" s="81"/>
      <c r="T248" s="81">
        <v>0</v>
      </c>
      <c r="U248" s="81">
        <v>535333</v>
      </c>
      <c r="V248" s="81">
        <f t="shared" si="4"/>
        <v>85271319</v>
      </c>
      <c r="W248" s="81"/>
      <c r="X248" s="81"/>
      <c r="Y248" s="81"/>
      <c r="Z248" s="81"/>
      <c r="AA248" s="81"/>
      <c r="AB248" s="81"/>
      <c r="AC248" s="81"/>
      <c r="AD248" s="81"/>
      <c r="AE248" s="44"/>
      <c r="AF248" s="44"/>
    </row>
    <row r="249" spans="1:32" x14ac:dyDescent="0.3">
      <c r="A249" s="46" t="s">
        <v>518</v>
      </c>
      <c r="B249" s="77" t="s">
        <v>1666</v>
      </c>
      <c r="C249" s="77">
        <v>1</v>
      </c>
      <c r="D249" s="77">
        <v>0</v>
      </c>
      <c r="E249" s="81">
        <v>15330470</v>
      </c>
      <c r="F249" s="81">
        <v>7513099</v>
      </c>
      <c r="G249" s="81">
        <v>8170783</v>
      </c>
      <c r="H249" s="81">
        <v>0</v>
      </c>
      <c r="I249" s="81">
        <v>0</v>
      </c>
      <c r="J249" s="81">
        <v>1048454</v>
      </c>
      <c r="K249" s="81">
        <v>747910</v>
      </c>
      <c r="L249" s="81">
        <v>0</v>
      </c>
      <c r="M249" s="81">
        <v>236197</v>
      </c>
      <c r="N249" s="81">
        <v>-1021045</v>
      </c>
      <c r="O249" s="81">
        <v>7386733</v>
      </c>
      <c r="P249" s="81">
        <v>39412601</v>
      </c>
      <c r="Q249" s="81">
        <v>1021045</v>
      </c>
      <c r="R249" s="81">
        <v>40433646</v>
      </c>
      <c r="S249" s="81"/>
      <c r="T249" s="81">
        <v>0</v>
      </c>
      <c r="U249" s="81">
        <v>0</v>
      </c>
      <c r="V249" s="81">
        <f t="shared" si="4"/>
        <v>23855085</v>
      </c>
      <c r="W249" s="81"/>
      <c r="X249" s="81"/>
      <c r="Y249" s="81"/>
      <c r="Z249" s="81"/>
      <c r="AA249" s="81"/>
      <c r="AB249" s="81"/>
      <c r="AC249" s="81"/>
      <c r="AD249" s="81"/>
      <c r="AE249" s="44"/>
      <c r="AF249" s="44"/>
    </row>
    <row r="250" spans="1:32" x14ac:dyDescent="0.3">
      <c r="A250" s="46" t="s">
        <v>544</v>
      </c>
      <c r="B250" s="77" t="s">
        <v>1667</v>
      </c>
      <c r="C250" s="77">
        <v>1</v>
      </c>
      <c r="D250" s="77">
        <v>0</v>
      </c>
      <c r="E250" s="81">
        <v>16313345</v>
      </c>
      <c r="F250" s="81">
        <v>4511953</v>
      </c>
      <c r="G250" s="81">
        <v>3109855</v>
      </c>
      <c r="H250" s="81">
        <v>0</v>
      </c>
      <c r="I250" s="81">
        <v>0</v>
      </c>
      <c r="J250" s="81">
        <v>667531</v>
      </c>
      <c r="K250" s="81">
        <v>644208</v>
      </c>
      <c r="L250" s="81">
        <v>0</v>
      </c>
      <c r="M250" s="81">
        <v>0</v>
      </c>
      <c r="N250" s="81">
        <v>-435420</v>
      </c>
      <c r="O250" s="81">
        <v>6522178</v>
      </c>
      <c r="P250" s="81">
        <v>31333650</v>
      </c>
      <c r="Q250" s="81">
        <v>435420</v>
      </c>
      <c r="R250" s="81">
        <v>31769070</v>
      </c>
      <c r="S250" s="81"/>
      <c r="T250" s="81">
        <v>0</v>
      </c>
      <c r="U250" s="81">
        <v>0</v>
      </c>
      <c r="V250" s="81">
        <f t="shared" si="4"/>
        <v>21701617</v>
      </c>
      <c r="W250" s="81"/>
      <c r="X250" s="81"/>
      <c r="Y250" s="81"/>
      <c r="Z250" s="81"/>
      <c r="AA250" s="81"/>
      <c r="AB250" s="81"/>
      <c r="AC250" s="81"/>
      <c r="AD250" s="81"/>
      <c r="AE250" s="44"/>
      <c r="AF250" s="44"/>
    </row>
    <row r="251" spans="1:32" x14ac:dyDescent="0.3">
      <c r="A251" s="46" t="s">
        <v>530</v>
      </c>
      <c r="B251" s="77" t="s">
        <v>2380</v>
      </c>
      <c r="C251" s="77">
        <v>1</v>
      </c>
      <c r="D251" s="77">
        <v>0</v>
      </c>
      <c r="E251" s="81">
        <v>8625902</v>
      </c>
      <c r="F251" s="81">
        <v>4220114</v>
      </c>
      <c r="G251" s="81">
        <v>2892796</v>
      </c>
      <c r="H251" s="81">
        <v>217526</v>
      </c>
      <c r="I251" s="81">
        <v>0</v>
      </c>
      <c r="J251" s="81">
        <v>323858</v>
      </c>
      <c r="K251" s="81">
        <v>258936</v>
      </c>
      <c r="L251" s="81">
        <v>0</v>
      </c>
      <c r="M251" s="81">
        <v>75937</v>
      </c>
      <c r="N251" s="81">
        <v>-399663</v>
      </c>
      <c r="O251" s="81">
        <v>2401010</v>
      </c>
      <c r="P251" s="81">
        <v>18616416</v>
      </c>
      <c r="Q251" s="81">
        <v>399663</v>
      </c>
      <c r="R251" s="81">
        <v>19016079</v>
      </c>
      <c r="S251" s="81"/>
      <c r="T251" s="81">
        <v>0</v>
      </c>
      <c r="U251" s="81">
        <v>0</v>
      </c>
      <c r="V251" s="81">
        <f t="shared" si="4"/>
        <v>13105084</v>
      </c>
      <c r="W251" s="81"/>
      <c r="X251" s="81"/>
      <c r="Y251" s="81"/>
      <c r="Z251" s="81"/>
      <c r="AA251" s="81"/>
      <c r="AB251" s="81"/>
      <c r="AC251" s="81"/>
      <c r="AD251" s="81"/>
      <c r="AE251" s="44"/>
      <c r="AF251" s="44"/>
    </row>
    <row r="252" spans="1:32" x14ac:dyDescent="0.3">
      <c r="A252" s="46" t="s">
        <v>540</v>
      </c>
      <c r="B252" s="77" t="s">
        <v>2381</v>
      </c>
      <c r="C252" s="77">
        <v>1</v>
      </c>
      <c r="D252" s="77">
        <v>0</v>
      </c>
      <c r="E252" s="81">
        <v>21250290</v>
      </c>
      <c r="F252" s="81">
        <v>6619816</v>
      </c>
      <c r="G252" s="81">
        <v>6964024</v>
      </c>
      <c r="H252" s="81">
        <v>0</v>
      </c>
      <c r="I252" s="81">
        <v>0</v>
      </c>
      <c r="J252" s="81">
        <v>995026</v>
      </c>
      <c r="K252" s="81">
        <v>412292</v>
      </c>
      <c r="L252" s="81">
        <v>0</v>
      </c>
      <c r="M252" s="81">
        <v>0</v>
      </c>
      <c r="N252" s="81">
        <v>-611390</v>
      </c>
      <c r="O252" s="81">
        <v>5131876</v>
      </c>
      <c r="P252" s="81">
        <v>40761934</v>
      </c>
      <c r="Q252" s="81">
        <v>611390</v>
      </c>
      <c r="R252" s="81">
        <v>41373324</v>
      </c>
      <c r="S252" s="81"/>
      <c r="T252" s="81">
        <v>0</v>
      </c>
      <c r="U252" s="81">
        <v>0</v>
      </c>
      <c r="V252" s="81">
        <f t="shared" si="4"/>
        <v>28666034</v>
      </c>
      <c r="W252" s="81"/>
      <c r="X252" s="81"/>
      <c r="Y252" s="81"/>
      <c r="Z252" s="81"/>
      <c r="AA252" s="81"/>
      <c r="AB252" s="81"/>
      <c r="AC252" s="81"/>
      <c r="AD252" s="81"/>
      <c r="AE252" s="44"/>
      <c r="AF252" s="44"/>
    </row>
    <row r="253" spans="1:32" x14ac:dyDescent="0.3">
      <c r="A253" s="46" t="s">
        <v>528</v>
      </c>
      <c r="B253" s="77" t="s">
        <v>2382</v>
      </c>
      <c r="C253" s="77">
        <v>1</v>
      </c>
      <c r="D253" s="77">
        <v>0</v>
      </c>
      <c r="E253" s="81">
        <v>22351184</v>
      </c>
      <c r="F253" s="81">
        <v>8485846</v>
      </c>
      <c r="G253" s="81">
        <v>2849899</v>
      </c>
      <c r="H253" s="81">
        <v>0</v>
      </c>
      <c r="I253" s="81">
        <v>0</v>
      </c>
      <c r="J253" s="81">
        <v>699758</v>
      </c>
      <c r="K253" s="81">
        <v>437909</v>
      </c>
      <c r="L253" s="81">
        <v>0</v>
      </c>
      <c r="M253" s="81">
        <v>286944</v>
      </c>
      <c r="N253" s="81">
        <v>-491329</v>
      </c>
      <c r="O253" s="81">
        <v>5977247</v>
      </c>
      <c r="P253" s="81">
        <v>40597458</v>
      </c>
      <c r="Q253" s="81">
        <v>491329</v>
      </c>
      <c r="R253" s="81">
        <v>41088787</v>
      </c>
      <c r="S253" s="81"/>
      <c r="T253" s="81">
        <v>0</v>
      </c>
      <c r="U253" s="81">
        <v>0</v>
      </c>
      <c r="V253" s="81">
        <f t="shared" si="4"/>
        <v>31770312</v>
      </c>
      <c r="W253" s="81"/>
      <c r="X253" s="81"/>
      <c r="Y253" s="81"/>
      <c r="Z253" s="81"/>
      <c r="AA253" s="81"/>
      <c r="AB253" s="81"/>
      <c r="AC253" s="81"/>
      <c r="AD253" s="81"/>
      <c r="AE253" s="44"/>
      <c r="AF253" s="44"/>
    </row>
    <row r="254" spans="1:32" x14ac:dyDescent="0.3">
      <c r="A254" s="46" t="s">
        <v>532</v>
      </c>
      <c r="B254" s="77" t="s">
        <v>2383</v>
      </c>
      <c r="C254" s="77">
        <v>1</v>
      </c>
      <c r="D254" s="77">
        <v>0</v>
      </c>
      <c r="E254" s="81">
        <v>13669841</v>
      </c>
      <c r="F254" s="81">
        <v>7101504</v>
      </c>
      <c r="G254" s="81">
        <v>6584004</v>
      </c>
      <c r="H254" s="81">
        <v>0</v>
      </c>
      <c r="I254" s="81">
        <v>0</v>
      </c>
      <c r="J254" s="81">
        <v>890330</v>
      </c>
      <c r="K254" s="81">
        <v>574816</v>
      </c>
      <c r="L254" s="81">
        <v>0</v>
      </c>
      <c r="M254" s="81">
        <v>0</v>
      </c>
      <c r="N254" s="81">
        <v>-343294</v>
      </c>
      <c r="O254" s="81">
        <v>6930034</v>
      </c>
      <c r="P254" s="81">
        <v>35407235</v>
      </c>
      <c r="Q254" s="81">
        <v>343294</v>
      </c>
      <c r="R254" s="81">
        <v>35750529</v>
      </c>
      <c r="S254" s="81"/>
      <c r="T254" s="81">
        <v>0</v>
      </c>
      <c r="U254" s="81">
        <v>0</v>
      </c>
      <c r="V254" s="81">
        <f t="shared" si="4"/>
        <v>21893197</v>
      </c>
      <c r="W254" s="81"/>
      <c r="X254" s="81"/>
      <c r="Y254" s="81"/>
      <c r="Z254" s="81"/>
      <c r="AA254" s="81"/>
      <c r="AB254" s="81"/>
      <c r="AC254" s="81"/>
      <c r="AD254" s="81"/>
      <c r="AE254" s="44"/>
      <c r="AF254" s="44"/>
    </row>
    <row r="255" spans="1:32" x14ac:dyDescent="0.3">
      <c r="A255" s="46" t="s">
        <v>522</v>
      </c>
      <c r="B255" s="77" t="s">
        <v>2384</v>
      </c>
      <c r="C255" s="77">
        <v>1</v>
      </c>
      <c r="D255" s="77">
        <v>0</v>
      </c>
      <c r="E255" s="81">
        <v>23684846</v>
      </c>
      <c r="F255" s="81">
        <v>8919624</v>
      </c>
      <c r="G255" s="81">
        <v>5114785</v>
      </c>
      <c r="H255" s="81">
        <v>0</v>
      </c>
      <c r="I255" s="81">
        <v>0</v>
      </c>
      <c r="J255" s="81">
        <v>2012982</v>
      </c>
      <c r="K255" s="81">
        <v>405092</v>
      </c>
      <c r="L255" s="81">
        <v>0</v>
      </c>
      <c r="M255" s="81">
        <v>360000</v>
      </c>
      <c r="N255" s="81">
        <v>-625141</v>
      </c>
      <c r="O255" s="81">
        <v>7771686</v>
      </c>
      <c r="P255" s="81">
        <v>47643874</v>
      </c>
      <c r="Q255" s="81">
        <v>625141</v>
      </c>
      <c r="R255" s="81">
        <v>48269015</v>
      </c>
      <c r="S255" s="81"/>
      <c r="T255" s="81">
        <v>0</v>
      </c>
      <c r="U255" s="81">
        <v>0</v>
      </c>
      <c r="V255" s="81">
        <f t="shared" si="4"/>
        <v>34757403</v>
      </c>
      <c r="W255" s="81"/>
      <c r="X255" s="81"/>
      <c r="Y255" s="81"/>
      <c r="Z255" s="81"/>
      <c r="AA255" s="81"/>
      <c r="AB255" s="81"/>
      <c r="AC255" s="81"/>
      <c r="AD255" s="81"/>
      <c r="AE255" s="44"/>
      <c r="AF255" s="44"/>
    </row>
    <row r="256" spans="1:32" x14ac:dyDescent="0.3">
      <c r="A256" s="46" t="s">
        <v>520</v>
      </c>
      <c r="B256" s="77" t="s">
        <v>1673</v>
      </c>
      <c r="C256" s="77">
        <v>1</v>
      </c>
      <c r="D256" s="77">
        <v>0</v>
      </c>
      <c r="E256" s="81">
        <v>6603930</v>
      </c>
      <c r="F256" s="81">
        <v>1948842</v>
      </c>
      <c r="G256" s="81">
        <v>1661667</v>
      </c>
      <c r="H256" s="81">
        <v>0</v>
      </c>
      <c r="I256" s="81">
        <v>0</v>
      </c>
      <c r="J256" s="81">
        <v>249763</v>
      </c>
      <c r="K256" s="81">
        <v>149478</v>
      </c>
      <c r="L256" s="81">
        <v>0</v>
      </c>
      <c r="M256" s="81">
        <v>117262</v>
      </c>
      <c r="N256" s="81">
        <v>-423776</v>
      </c>
      <c r="O256" s="81">
        <v>1821251</v>
      </c>
      <c r="P256" s="81">
        <v>12128417</v>
      </c>
      <c r="Q256" s="81">
        <v>423776</v>
      </c>
      <c r="R256" s="81">
        <v>12552193</v>
      </c>
      <c r="S256" s="81"/>
      <c r="T256" s="81">
        <v>0</v>
      </c>
      <c r="U256" s="81">
        <v>0</v>
      </c>
      <c r="V256" s="81">
        <f t="shared" si="4"/>
        <v>8645499</v>
      </c>
      <c r="W256" s="81"/>
      <c r="X256" s="81"/>
      <c r="Y256" s="81"/>
      <c r="Z256" s="81"/>
      <c r="AA256" s="81"/>
      <c r="AB256" s="81"/>
      <c r="AC256" s="81"/>
      <c r="AD256" s="81"/>
      <c r="AE256" s="44"/>
      <c r="AF256" s="44"/>
    </row>
    <row r="257" spans="1:32" x14ac:dyDescent="0.3">
      <c r="A257" s="46" t="s">
        <v>534</v>
      </c>
      <c r="B257" s="77" t="s">
        <v>2385</v>
      </c>
      <c r="C257" s="77">
        <v>1</v>
      </c>
      <c r="D257" s="77">
        <v>0</v>
      </c>
      <c r="E257" s="81">
        <v>9172942</v>
      </c>
      <c r="F257" s="81">
        <v>7069542</v>
      </c>
      <c r="G257" s="81">
        <v>4514718</v>
      </c>
      <c r="H257" s="81">
        <v>0</v>
      </c>
      <c r="I257" s="81">
        <v>0</v>
      </c>
      <c r="J257" s="81">
        <v>321867</v>
      </c>
      <c r="K257" s="81">
        <v>273689</v>
      </c>
      <c r="L257" s="81">
        <v>258085</v>
      </c>
      <c r="M257" s="81">
        <v>0</v>
      </c>
      <c r="N257" s="81">
        <v>-195583</v>
      </c>
      <c r="O257" s="81">
        <v>5349342</v>
      </c>
      <c r="P257" s="81">
        <v>26764602</v>
      </c>
      <c r="Q257" s="81">
        <v>195583</v>
      </c>
      <c r="R257" s="81">
        <v>26960185</v>
      </c>
      <c r="S257" s="81"/>
      <c r="T257" s="81">
        <v>0</v>
      </c>
      <c r="U257" s="81">
        <v>0</v>
      </c>
      <c r="V257" s="81">
        <f t="shared" si="4"/>
        <v>16900542</v>
      </c>
      <c r="W257" s="81"/>
      <c r="X257" s="81"/>
      <c r="Y257" s="81"/>
      <c r="Z257" s="81"/>
      <c r="AA257" s="81"/>
      <c r="AB257" s="81"/>
      <c r="AC257" s="81"/>
      <c r="AD257" s="81"/>
      <c r="AE257" s="44"/>
      <c r="AF257" s="44"/>
    </row>
    <row r="258" spans="1:32" x14ac:dyDescent="0.3">
      <c r="A258" s="46" t="s">
        <v>516</v>
      </c>
      <c r="B258" s="77" t="s">
        <v>1675</v>
      </c>
      <c r="C258" s="77">
        <v>1</v>
      </c>
      <c r="D258" s="77">
        <v>0</v>
      </c>
      <c r="E258" s="81">
        <v>22641457</v>
      </c>
      <c r="F258" s="81">
        <v>8452619</v>
      </c>
      <c r="G258" s="81">
        <v>6525773</v>
      </c>
      <c r="H258" s="81">
        <v>0</v>
      </c>
      <c r="I258" s="81">
        <v>0</v>
      </c>
      <c r="J258" s="81">
        <v>809019</v>
      </c>
      <c r="K258" s="81">
        <v>774915</v>
      </c>
      <c r="L258" s="81">
        <v>0</v>
      </c>
      <c r="M258" s="81">
        <v>0</v>
      </c>
      <c r="N258" s="81">
        <v>-474386</v>
      </c>
      <c r="O258" s="81">
        <v>5360623</v>
      </c>
      <c r="P258" s="81">
        <v>44090020</v>
      </c>
      <c r="Q258" s="81">
        <v>474386</v>
      </c>
      <c r="R258" s="81">
        <v>44564406</v>
      </c>
      <c r="S258" s="81"/>
      <c r="T258" s="81">
        <v>0</v>
      </c>
      <c r="U258" s="81">
        <v>0</v>
      </c>
      <c r="V258" s="81">
        <f t="shared" si="4"/>
        <v>32203624</v>
      </c>
      <c r="W258" s="81"/>
      <c r="X258" s="81"/>
      <c r="Y258" s="81"/>
      <c r="Z258" s="81"/>
      <c r="AA258" s="81"/>
      <c r="AB258" s="81"/>
      <c r="AC258" s="81"/>
      <c r="AD258" s="81"/>
      <c r="AE258" s="44"/>
      <c r="AF258" s="44"/>
    </row>
    <row r="259" spans="1:32" x14ac:dyDescent="0.3">
      <c r="A259" s="46" t="s">
        <v>536</v>
      </c>
      <c r="B259" s="77" t="s">
        <v>2386</v>
      </c>
      <c r="C259" s="77">
        <v>1</v>
      </c>
      <c r="D259" s="77">
        <v>1</v>
      </c>
      <c r="E259" s="81">
        <v>447461596</v>
      </c>
      <c r="F259" s="81">
        <v>71210698</v>
      </c>
      <c r="G259" s="81">
        <v>77499929</v>
      </c>
      <c r="H259" s="81">
        <v>0</v>
      </c>
      <c r="I259" s="81">
        <v>0</v>
      </c>
      <c r="J259" s="81">
        <v>8563314</v>
      </c>
      <c r="K259" s="81">
        <v>9833921</v>
      </c>
      <c r="L259" s="81">
        <v>0</v>
      </c>
      <c r="M259" s="81">
        <v>36188959</v>
      </c>
      <c r="N259" s="81">
        <v>-29204733</v>
      </c>
      <c r="O259" s="81">
        <v>8469321</v>
      </c>
      <c r="P259" s="81">
        <v>630023005</v>
      </c>
      <c r="Q259" s="81">
        <v>29204733</v>
      </c>
      <c r="R259" s="81">
        <v>659227738</v>
      </c>
      <c r="S259" s="81"/>
      <c r="T259" s="81">
        <v>0</v>
      </c>
      <c r="U259" s="81">
        <v>14374405</v>
      </c>
      <c r="V259" s="81">
        <f t="shared" si="4"/>
        <v>544053755</v>
      </c>
      <c r="W259" s="81"/>
      <c r="X259" s="81"/>
      <c r="Y259" s="81"/>
      <c r="Z259" s="81"/>
      <c r="AA259" s="81"/>
      <c r="AB259" s="81"/>
      <c r="AC259" s="81"/>
      <c r="AD259" s="81"/>
      <c r="AE259" s="44"/>
      <c r="AF259" s="44"/>
    </row>
    <row r="260" spans="1:32" x14ac:dyDescent="0.3">
      <c r="A260" s="46" t="s">
        <v>538</v>
      </c>
      <c r="B260" s="77" t="s">
        <v>1677</v>
      </c>
      <c r="C260" s="77">
        <v>1</v>
      </c>
      <c r="D260" s="77">
        <v>0</v>
      </c>
      <c r="E260" s="81">
        <v>20812524</v>
      </c>
      <c r="F260" s="81">
        <v>10808627</v>
      </c>
      <c r="G260" s="81">
        <v>4013229</v>
      </c>
      <c r="H260" s="81">
        <v>0</v>
      </c>
      <c r="I260" s="81">
        <v>0</v>
      </c>
      <c r="J260" s="81">
        <v>1584863</v>
      </c>
      <c r="K260" s="81">
        <v>647551</v>
      </c>
      <c r="L260" s="81">
        <v>0</v>
      </c>
      <c r="M260" s="81">
        <v>555039</v>
      </c>
      <c r="N260" s="81">
        <v>-1090714</v>
      </c>
      <c r="O260" s="81">
        <v>7084318</v>
      </c>
      <c r="P260" s="81">
        <v>44415437</v>
      </c>
      <c r="Q260" s="81">
        <v>1090714</v>
      </c>
      <c r="R260" s="81">
        <v>45506151</v>
      </c>
      <c r="S260" s="81"/>
      <c r="T260" s="81">
        <v>0</v>
      </c>
      <c r="U260" s="81">
        <v>189986</v>
      </c>
      <c r="V260" s="81">
        <f t="shared" si="4"/>
        <v>33317890</v>
      </c>
      <c r="W260" s="81"/>
      <c r="X260" s="81"/>
      <c r="Y260" s="81"/>
      <c r="Z260" s="81"/>
      <c r="AA260" s="81"/>
      <c r="AB260" s="81"/>
      <c r="AC260" s="81"/>
      <c r="AD260" s="81"/>
      <c r="AE260" s="44"/>
      <c r="AF260" s="44"/>
    </row>
    <row r="261" spans="1:32" x14ac:dyDescent="0.3">
      <c r="A261" s="46" t="s">
        <v>514</v>
      </c>
      <c r="B261" s="77" t="s">
        <v>2387</v>
      </c>
      <c r="C261" s="77">
        <v>1</v>
      </c>
      <c r="D261" s="77">
        <v>0</v>
      </c>
      <c r="E261" s="81">
        <v>28117917</v>
      </c>
      <c r="F261" s="81">
        <v>9409008</v>
      </c>
      <c r="G261" s="81">
        <v>3678294</v>
      </c>
      <c r="H261" s="81">
        <v>0</v>
      </c>
      <c r="I261" s="81">
        <v>0</v>
      </c>
      <c r="J261" s="81">
        <v>1187179</v>
      </c>
      <c r="K261" s="81">
        <v>590094</v>
      </c>
      <c r="L261" s="81">
        <v>0</v>
      </c>
      <c r="M261" s="81">
        <v>359327</v>
      </c>
      <c r="N261" s="81">
        <v>-653883</v>
      </c>
      <c r="O261" s="81">
        <v>4506073</v>
      </c>
      <c r="P261" s="81">
        <v>47194009</v>
      </c>
      <c r="Q261" s="81">
        <v>653883</v>
      </c>
      <c r="R261" s="81">
        <v>47847892</v>
      </c>
      <c r="S261" s="81"/>
      <c r="T261" s="81">
        <v>0</v>
      </c>
      <c r="U261" s="81">
        <v>0</v>
      </c>
      <c r="V261" s="81">
        <f t="shared" si="4"/>
        <v>39009642</v>
      </c>
      <c r="W261" s="81"/>
      <c r="X261" s="81"/>
      <c r="Y261" s="81"/>
      <c r="Z261" s="81"/>
      <c r="AA261" s="81"/>
      <c r="AB261" s="81"/>
      <c r="AC261" s="81"/>
      <c r="AD261" s="81"/>
      <c r="AE261" s="44"/>
      <c r="AF261" s="44"/>
    </row>
    <row r="262" spans="1:32" x14ac:dyDescent="0.3">
      <c r="A262" s="46" t="s">
        <v>542</v>
      </c>
      <c r="B262" s="77" t="s">
        <v>2388</v>
      </c>
      <c r="C262" s="77">
        <v>1</v>
      </c>
      <c r="D262" s="77">
        <v>0</v>
      </c>
      <c r="E262" s="81">
        <v>29035261</v>
      </c>
      <c r="F262" s="81">
        <v>14584111</v>
      </c>
      <c r="G262" s="81">
        <v>7841862</v>
      </c>
      <c r="H262" s="81">
        <v>0</v>
      </c>
      <c r="I262" s="81">
        <v>0</v>
      </c>
      <c r="J262" s="81">
        <v>860675</v>
      </c>
      <c r="K262" s="81">
        <v>902111</v>
      </c>
      <c r="L262" s="81">
        <v>0</v>
      </c>
      <c r="M262" s="81">
        <v>342900</v>
      </c>
      <c r="N262" s="81">
        <v>-782900</v>
      </c>
      <c r="O262" s="81">
        <v>10491582</v>
      </c>
      <c r="P262" s="81">
        <v>63275602</v>
      </c>
      <c r="Q262" s="81">
        <v>782900</v>
      </c>
      <c r="R262" s="81">
        <v>64058502</v>
      </c>
      <c r="S262" s="81"/>
      <c r="T262" s="81">
        <v>0</v>
      </c>
      <c r="U262" s="81">
        <v>0</v>
      </c>
      <c r="V262" s="81">
        <f t="shared" ref="V262:V325" si="5">P262-O262-G262-H262</f>
        <v>44942158</v>
      </c>
      <c r="W262" s="81"/>
      <c r="X262" s="81"/>
      <c r="Y262" s="81"/>
      <c r="Z262" s="81"/>
      <c r="AA262" s="81"/>
      <c r="AB262" s="81"/>
      <c r="AC262" s="81"/>
      <c r="AD262" s="81"/>
      <c r="AE262" s="44"/>
      <c r="AF262" s="44"/>
    </row>
    <row r="263" spans="1:32" x14ac:dyDescent="0.3">
      <c r="A263" s="46" t="s">
        <v>546</v>
      </c>
      <c r="B263" s="77" t="s">
        <v>1680</v>
      </c>
      <c r="C263" s="77">
        <v>1</v>
      </c>
      <c r="D263" s="77">
        <v>0</v>
      </c>
      <c r="E263" s="81">
        <v>4420293</v>
      </c>
      <c r="F263" s="81">
        <v>2079824</v>
      </c>
      <c r="G263" s="81">
        <v>1225230</v>
      </c>
      <c r="H263" s="81">
        <v>0</v>
      </c>
      <c r="I263" s="81">
        <v>0</v>
      </c>
      <c r="J263" s="81">
        <v>99045</v>
      </c>
      <c r="K263" s="81">
        <v>225889</v>
      </c>
      <c r="L263" s="81">
        <v>0</v>
      </c>
      <c r="M263" s="81">
        <v>81000</v>
      </c>
      <c r="N263" s="81">
        <v>-283536</v>
      </c>
      <c r="O263" s="81">
        <v>1180293</v>
      </c>
      <c r="P263" s="81">
        <v>9028038</v>
      </c>
      <c r="Q263" s="81">
        <v>283536</v>
      </c>
      <c r="R263" s="81">
        <v>9311574</v>
      </c>
      <c r="S263" s="81"/>
      <c r="T263" s="81">
        <v>0</v>
      </c>
      <c r="U263" s="81">
        <v>0</v>
      </c>
      <c r="V263" s="81">
        <f t="shared" si="5"/>
        <v>6622515</v>
      </c>
      <c r="W263" s="81"/>
      <c r="X263" s="81"/>
      <c r="Y263" s="81"/>
      <c r="Z263" s="81"/>
      <c r="AA263" s="81"/>
      <c r="AB263" s="81"/>
      <c r="AC263" s="81"/>
      <c r="AD263" s="81"/>
      <c r="AE263" s="44"/>
      <c r="AF263" s="44"/>
    </row>
    <row r="264" spans="1:32" x14ac:dyDescent="0.3">
      <c r="A264" s="46" t="s">
        <v>549</v>
      </c>
      <c r="B264" s="77" t="s">
        <v>2389</v>
      </c>
      <c r="C264" s="77">
        <v>1</v>
      </c>
      <c r="D264" s="77">
        <v>0</v>
      </c>
      <c r="E264" s="81">
        <v>32540980</v>
      </c>
      <c r="F264" s="81">
        <v>7835021</v>
      </c>
      <c r="G264" s="81">
        <v>8035773</v>
      </c>
      <c r="H264" s="81">
        <v>108859</v>
      </c>
      <c r="I264" s="81">
        <v>0</v>
      </c>
      <c r="J264" s="81">
        <v>750940</v>
      </c>
      <c r="K264" s="81">
        <v>769930</v>
      </c>
      <c r="L264" s="81">
        <v>0</v>
      </c>
      <c r="M264" s="81">
        <v>1553560</v>
      </c>
      <c r="N264" s="81">
        <v>-2237210</v>
      </c>
      <c r="O264" s="81">
        <v>3287206</v>
      </c>
      <c r="P264" s="81">
        <v>52645059</v>
      </c>
      <c r="Q264" s="81">
        <v>2237210</v>
      </c>
      <c r="R264" s="81">
        <v>54882269</v>
      </c>
      <c r="S264" s="81"/>
      <c r="T264" s="81">
        <v>0</v>
      </c>
      <c r="U264" s="81">
        <v>585370</v>
      </c>
      <c r="V264" s="81">
        <f t="shared" si="5"/>
        <v>41213221</v>
      </c>
      <c r="W264" s="81"/>
      <c r="X264" s="81"/>
      <c r="Y264" s="81"/>
      <c r="Z264" s="81"/>
      <c r="AA264" s="81"/>
      <c r="AB264" s="81"/>
      <c r="AC264" s="81"/>
      <c r="AD264" s="81"/>
      <c r="AE264" s="44"/>
      <c r="AF264" s="44"/>
    </row>
    <row r="265" spans="1:32" x14ac:dyDescent="0.3">
      <c r="A265" s="46" t="s">
        <v>551</v>
      </c>
      <c r="B265" s="77" t="s">
        <v>2390</v>
      </c>
      <c r="C265" s="77">
        <v>1</v>
      </c>
      <c r="D265" s="77">
        <v>0</v>
      </c>
      <c r="E265" s="81">
        <v>9017041</v>
      </c>
      <c r="F265" s="81">
        <v>2359195</v>
      </c>
      <c r="G265" s="81">
        <v>1766643</v>
      </c>
      <c r="H265" s="81">
        <v>0</v>
      </c>
      <c r="I265" s="81">
        <v>0</v>
      </c>
      <c r="J265" s="81">
        <v>68908</v>
      </c>
      <c r="K265" s="81">
        <v>207911</v>
      </c>
      <c r="L265" s="81">
        <v>0</v>
      </c>
      <c r="M265" s="81">
        <v>348112</v>
      </c>
      <c r="N265" s="81">
        <v>-413643</v>
      </c>
      <c r="O265" s="81">
        <v>1066775</v>
      </c>
      <c r="P265" s="81">
        <v>14420942</v>
      </c>
      <c r="Q265" s="81">
        <v>413643</v>
      </c>
      <c r="R265" s="81">
        <v>14834585</v>
      </c>
      <c r="S265" s="81"/>
      <c r="T265" s="81">
        <v>15454</v>
      </c>
      <c r="U265" s="81">
        <v>100000</v>
      </c>
      <c r="V265" s="81">
        <f t="shared" si="5"/>
        <v>11587524</v>
      </c>
      <c r="W265" s="81"/>
      <c r="X265" s="81"/>
      <c r="Y265" s="81"/>
      <c r="Z265" s="81"/>
      <c r="AA265" s="81"/>
      <c r="AB265" s="81"/>
      <c r="AC265" s="81"/>
      <c r="AD265" s="81"/>
      <c r="AE265" s="44"/>
      <c r="AF265" s="44"/>
    </row>
    <row r="266" spans="1:32" x14ac:dyDescent="0.3">
      <c r="A266" s="46" t="s">
        <v>553</v>
      </c>
      <c r="B266" s="77" t="s">
        <v>1683</v>
      </c>
      <c r="C266" s="77">
        <v>1</v>
      </c>
      <c r="D266" s="77">
        <v>0</v>
      </c>
      <c r="E266" s="81">
        <v>11643891</v>
      </c>
      <c r="F266" s="81">
        <v>2866183</v>
      </c>
      <c r="G266" s="81">
        <v>2293653</v>
      </c>
      <c r="H266" s="81">
        <v>0</v>
      </c>
      <c r="I266" s="81">
        <v>0</v>
      </c>
      <c r="J266" s="81">
        <v>217136</v>
      </c>
      <c r="K266" s="81">
        <v>100305</v>
      </c>
      <c r="L266" s="81">
        <v>0</v>
      </c>
      <c r="M266" s="81">
        <v>390003</v>
      </c>
      <c r="N266" s="81">
        <v>-339799</v>
      </c>
      <c r="O266" s="81">
        <v>1318245</v>
      </c>
      <c r="P266" s="81">
        <v>18489617</v>
      </c>
      <c r="Q266" s="81">
        <v>339799</v>
      </c>
      <c r="R266" s="81">
        <v>18829416</v>
      </c>
      <c r="S266" s="81"/>
      <c r="T266" s="81">
        <v>0</v>
      </c>
      <c r="U266" s="81">
        <v>0</v>
      </c>
      <c r="V266" s="81">
        <f t="shared" si="5"/>
        <v>14877719</v>
      </c>
      <c r="W266" s="81"/>
      <c r="X266" s="81"/>
      <c r="Y266" s="81"/>
      <c r="Z266" s="81"/>
      <c r="AA266" s="81"/>
      <c r="AB266" s="81"/>
      <c r="AC266" s="81"/>
      <c r="AD266" s="81"/>
      <c r="AE266" s="44"/>
      <c r="AF266" s="44"/>
    </row>
    <row r="267" spans="1:32" x14ac:dyDescent="0.3">
      <c r="A267" s="46" t="s">
        <v>555</v>
      </c>
      <c r="B267" s="77" t="s">
        <v>2391</v>
      </c>
      <c r="C267" s="77">
        <v>1</v>
      </c>
      <c r="D267" s="77">
        <v>0</v>
      </c>
      <c r="E267" s="81">
        <v>9831747</v>
      </c>
      <c r="F267" s="81">
        <v>2698990</v>
      </c>
      <c r="G267" s="81">
        <v>1266848</v>
      </c>
      <c r="H267" s="81">
        <v>0</v>
      </c>
      <c r="I267" s="81">
        <v>0</v>
      </c>
      <c r="J267" s="81">
        <v>132764</v>
      </c>
      <c r="K267" s="81">
        <v>238309</v>
      </c>
      <c r="L267" s="81">
        <v>0</v>
      </c>
      <c r="M267" s="81">
        <v>430702</v>
      </c>
      <c r="N267" s="81">
        <v>-649625</v>
      </c>
      <c r="O267" s="81">
        <v>894207</v>
      </c>
      <c r="P267" s="81">
        <v>14843942</v>
      </c>
      <c r="Q267" s="81">
        <v>649625</v>
      </c>
      <c r="R267" s="81">
        <v>15493567</v>
      </c>
      <c r="S267" s="81"/>
      <c r="T267" s="81">
        <v>0</v>
      </c>
      <c r="U267" s="81">
        <v>100000</v>
      </c>
      <c r="V267" s="81">
        <f t="shared" si="5"/>
        <v>12682887</v>
      </c>
      <c r="W267" s="81"/>
      <c r="X267" s="81"/>
      <c r="Y267" s="81"/>
      <c r="Z267" s="81"/>
      <c r="AA267" s="81"/>
      <c r="AB267" s="81"/>
      <c r="AC267" s="81"/>
      <c r="AD267" s="81"/>
      <c r="AE267" s="44"/>
      <c r="AF267" s="44"/>
    </row>
    <row r="268" spans="1:32" x14ac:dyDescent="0.3">
      <c r="A268" s="46" t="s">
        <v>2120</v>
      </c>
      <c r="B268" s="77" t="s">
        <v>2121</v>
      </c>
      <c r="C268" s="77">
        <v>1</v>
      </c>
      <c r="D268" s="77">
        <v>1</v>
      </c>
      <c r="E268" s="81">
        <v>9249888</v>
      </c>
      <c r="F268" s="81">
        <v>2181881</v>
      </c>
      <c r="G268" s="81">
        <v>701213</v>
      </c>
      <c r="H268" s="81">
        <v>604</v>
      </c>
      <c r="I268" s="81">
        <v>1026312</v>
      </c>
      <c r="J268" s="81">
        <v>254209</v>
      </c>
      <c r="K268" s="81">
        <v>75644</v>
      </c>
      <c r="L268" s="81">
        <v>0</v>
      </c>
      <c r="M268" s="81">
        <v>137627</v>
      </c>
      <c r="N268" s="81">
        <v>-414886</v>
      </c>
      <c r="O268" s="81">
        <v>854056</v>
      </c>
      <c r="P268" s="81">
        <v>14066548</v>
      </c>
      <c r="Q268" s="81">
        <v>414886</v>
      </c>
      <c r="R268" s="81">
        <v>14481434</v>
      </c>
      <c r="S268" s="81"/>
      <c r="T268" s="81">
        <v>0</v>
      </c>
      <c r="U268" s="81">
        <v>100000</v>
      </c>
      <c r="V268" s="81">
        <f t="shared" si="5"/>
        <v>12510675</v>
      </c>
      <c r="W268" s="81"/>
      <c r="X268" s="81"/>
      <c r="Y268" s="81"/>
      <c r="Z268" s="81"/>
      <c r="AA268" s="81"/>
      <c r="AB268" s="81"/>
      <c r="AC268" s="81"/>
      <c r="AD268" s="81"/>
      <c r="AE268" s="44"/>
      <c r="AF268" s="44"/>
    </row>
    <row r="269" spans="1:32" x14ac:dyDescent="0.3">
      <c r="A269" s="46" t="s">
        <v>587</v>
      </c>
      <c r="B269" s="77" t="s">
        <v>2392</v>
      </c>
      <c r="C269" s="77">
        <v>1</v>
      </c>
      <c r="D269" s="77">
        <v>0</v>
      </c>
      <c r="E269" s="81">
        <v>9003827</v>
      </c>
      <c r="F269" s="81">
        <v>3017961</v>
      </c>
      <c r="G269" s="81">
        <v>389507</v>
      </c>
      <c r="H269" s="81">
        <v>0</v>
      </c>
      <c r="I269" s="81">
        <v>0</v>
      </c>
      <c r="J269" s="81">
        <v>976718</v>
      </c>
      <c r="K269" s="81">
        <v>655023</v>
      </c>
      <c r="L269" s="81">
        <v>0</v>
      </c>
      <c r="M269" s="81">
        <v>216147</v>
      </c>
      <c r="N269" s="81">
        <v>-812168</v>
      </c>
      <c r="O269" s="81">
        <v>4308238</v>
      </c>
      <c r="P269" s="81">
        <v>17755253</v>
      </c>
      <c r="Q269" s="81">
        <v>812168</v>
      </c>
      <c r="R269" s="81">
        <v>18567421</v>
      </c>
      <c r="S269" s="81"/>
      <c r="T269" s="81">
        <v>0</v>
      </c>
      <c r="U269" s="81">
        <v>0</v>
      </c>
      <c r="V269" s="81">
        <f t="shared" si="5"/>
        <v>13057508</v>
      </c>
      <c r="W269" s="81"/>
      <c r="X269" s="81"/>
      <c r="Y269" s="81"/>
      <c r="Z269" s="81"/>
      <c r="AA269" s="81"/>
      <c r="AB269" s="81"/>
      <c r="AC269" s="81"/>
      <c r="AD269" s="81"/>
      <c r="AE269" s="44"/>
      <c r="AF269" s="44"/>
    </row>
    <row r="270" spans="1:32" x14ac:dyDescent="0.3">
      <c r="A270" s="46" t="s">
        <v>591</v>
      </c>
      <c r="B270" s="77" t="s">
        <v>2393</v>
      </c>
      <c r="C270" s="77">
        <v>0</v>
      </c>
      <c r="D270" s="77">
        <v>1</v>
      </c>
      <c r="E270" s="81">
        <v>92989531</v>
      </c>
      <c r="F270" s="81">
        <v>29201776</v>
      </c>
      <c r="G270" s="81">
        <v>4726260</v>
      </c>
      <c r="H270" s="81">
        <v>0</v>
      </c>
      <c r="I270" s="81">
        <v>0</v>
      </c>
      <c r="J270" s="81">
        <v>8828900</v>
      </c>
      <c r="K270" s="81">
        <v>1816339</v>
      </c>
      <c r="L270" s="81">
        <v>0</v>
      </c>
      <c r="M270" s="81">
        <v>2087301</v>
      </c>
      <c r="N270" s="81">
        <v>-2553126</v>
      </c>
      <c r="O270" s="81">
        <v>4241703</v>
      </c>
      <c r="P270" s="81">
        <v>141338684</v>
      </c>
      <c r="Q270" s="81">
        <v>2553126</v>
      </c>
      <c r="R270" s="81">
        <v>143891810</v>
      </c>
      <c r="S270" s="81"/>
      <c r="T270" s="81">
        <v>0</v>
      </c>
      <c r="U270" s="81">
        <v>4969842</v>
      </c>
      <c r="V270" s="81">
        <f t="shared" si="5"/>
        <v>132370721</v>
      </c>
      <c r="W270" s="81"/>
      <c r="X270" s="81"/>
      <c r="Y270" s="81"/>
      <c r="Z270" s="81"/>
      <c r="AA270" s="81"/>
      <c r="AB270" s="81"/>
      <c r="AC270" s="81"/>
      <c r="AD270" s="81"/>
      <c r="AE270" s="44"/>
      <c r="AF270" s="44"/>
    </row>
    <row r="271" spans="1:32" x14ac:dyDescent="0.3">
      <c r="A271" s="46" t="s">
        <v>655</v>
      </c>
      <c r="B271" s="77" t="s">
        <v>2394</v>
      </c>
      <c r="C271" s="77">
        <v>1</v>
      </c>
      <c r="D271" s="77">
        <v>0</v>
      </c>
      <c r="E271" s="81">
        <v>39573425</v>
      </c>
      <c r="F271" s="81">
        <v>15080475</v>
      </c>
      <c r="G271" s="81">
        <v>1908211</v>
      </c>
      <c r="H271" s="81">
        <v>0</v>
      </c>
      <c r="I271" s="81">
        <v>0</v>
      </c>
      <c r="J271" s="81">
        <v>4603531</v>
      </c>
      <c r="K271" s="81">
        <v>834272</v>
      </c>
      <c r="L271" s="81">
        <v>0</v>
      </c>
      <c r="M271" s="81">
        <v>3240000</v>
      </c>
      <c r="N271" s="81">
        <v>-1446221</v>
      </c>
      <c r="O271" s="81">
        <v>5279723</v>
      </c>
      <c r="P271" s="81">
        <v>69073416</v>
      </c>
      <c r="Q271" s="81">
        <v>1446221</v>
      </c>
      <c r="R271" s="81">
        <v>70519637</v>
      </c>
      <c r="S271" s="81"/>
      <c r="T271" s="81">
        <v>0</v>
      </c>
      <c r="U271" s="81">
        <v>1415807</v>
      </c>
      <c r="V271" s="81">
        <f t="shared" si="5"/>
        <v>61885482</v>
      </c>
      <c r="W271" s="81"/>
      <c r="X271" s="81"/>
      <c r="Y271" s="81"/>
      <c r="Z271" s="81"/>
      <c r="AA271" s="81"/>
      <c r="AB271" s="81"/>
      <c r="AC271" s="81"/>
      <c r="AD271" s="81"/>
      <c r="AE271" s="44"/>
      <c r="AF271" s="44"/>
    </row>
    <row r="272" spans="1:32" x14ac:dyDescent="0.3">
      <c r="A272" s="46" t="s">
        <v>569</v>
      </c>
      <c r="B272" s="77" t="s">
        <v>2395</v>
      </c>
      <c r="C272" s="77">
        <v>1</v>
      </c>
      <c r="D272" s="77">
        <v>0</v>
      </c>
      <c r="E272" s="81">
        <v>27960393</v>
      </c>
      <c r="F272" s="81">
        <v>11755812</v>
      </c>
      <c r="G272" s="81">
        <v>1460179</v>
      </c>
      <c r="H272" s="81">
        <v>0</v>
      </c>
      <c r="I272" s="81">
        <v>0</v>
      </c>
      <c r="J272" s="81">
        <v>2221170</v>
      </c>
      <c r="K272" s="81">
        <v>593667</v>
      </c>
      <c r="L272" s="81">
        <v>0</v>
      </c>
      <c r="M272" s="81">
        <v>0</v>
      </c>
      <c r="N272" s="81">
        <v>-511531</v>
      </c>
      <c r="O272" s="81">
        <v>14623465</v>
      </c>
      <c r="P272" s="81">
        <v>58103155</v>
      </c>
      <c r="Q272" s="81">
        <v>511531</v>
      </c>
      <c r="R272" s="81">
        <v>58614686</v>
      </c>
      <c r="S272" s="81"/>
      <c r="T272" s="81">
        <v>0</v>
      </c>
      <c r="U272" s="81">
        <v>0</v>
      </c>
      <c r="V272" s="81">
        <f t="shared" si="5"/>
        <v>42019511</v>
      </c>
      <c r="W272" s="81"/>
      <c r="X272" s="81"/>
      <c r="Y272" s="81"/>
      <c r="Z272" s="81"/>
      <c r="AA272" s="81"/>
      <c r="AB272" s="81"/>
      <c r="AC272" s="81"/>
      <c r="AD272" s="81"/>
      <c r="AE272" s="44"/>
      <c r="AF272" s="44"/>
    </row>
    <row r="273" spans="1:32" x14ac:dyDescent="0.3">
      <c r="A273" s="46" t="s">
        <v>627</v>
      </c>
      <c r="B273" s="77" t="s">
        <v>1690</v>
      </c>
      <c r="C273" s="77">
        <v>1</v>
      </c>
      <c r="D273" s="77">
        <v>0</v>
      </c>
      <c r="E273" s="81">
        <v>9573222</v>
      </c>
      <c r="F273" s="81">
        <v>2545507</v>
      </c>
      <c r="G273" s="81">
        <v>967906</v>
      </c>
      <c r="H273" s="81">
        <v>0</v>
      </c>
      <c r="I273" s="81">
        <v>0</v>
      </c>
      <c r="J273" s="81">
        <v>579975</v>
      </c>
      <c r="K273" s="81">
        <v>249232</v>
      </c>
      <c r="L273" s="81">
        <v>0</v>
      </c>
      <c r="M273" s="81">
        <v>178200</v>
      </c>
      <c r="N273" s="81">
        <v>-69272</v>
      </c>
      <c r="O273" s="81">
        <v>8577846</v>
      </c>
      <c r="P273" s="81">
        <v>22602616</v>
      </c>
      <c r="Q273" s="81">
        <v>69272</v>
      </c>
      <c r="R273" s="81">
        <v>22671888</v>
      </c>
      <c r="S273" s="81"/>
      <c r="T273" s="81">
        <v>0</v>
      </c>
      <c r="U273" s="81">
        <v>0</v>
      </c>
      <c r="V273" s="81">
        <f t="shared" si="5"/>
        <v>13056864</v>
      </c>
      <c r="W273" s="81"/>
      <c r="X273" s="81"/>
      <c r="Y273" s="81"/>
      <c r="Z273" s="81"/>
      <c r="AA273" s="81"/>
      <c r="AB273" s="81"/>
      <c r="AC273" s="81"/>
      <c r="AD273" s="81"/>
      <c r="AE273" s="44"/>
      <c r="AF273" s="44"/>
    </row>
    <row r="274" spans="1:32" x14ac:dyDescent="0.3">
      <c r="A274" s="46" t="s">
        <v>607</v>
      </c>
      <c r="B274" s="77" t="s">
        <v>2396</v>
      </c>
      <c r="C274" s="77">
        <v>1</v>
      </c>
      <c r="D274" s="77">
        <v>0</v>
      </c>
      <c r="E274" s="81">
        <v>39265252</v>
      </c>
      <c r="F274" s="81">
        <v>9939198</v>
      </c>
      <c r="G274" s="81">
        <v>3171293</v>
      </c>
      <c r="H274" s="81">
        <v>0</v>
      </c>
      <c r="I274" s="81">
        <v>0</v>
      </c>
      <c r="J274" s="81">
        <v>1635780</v>
      </c>
      <c r="K274" s="81">
        <v>869105</v>
      </c>
      <c r="L274" s="81">
        <v>0</v>
      </c>
      <c r="M274" s="81">
        <v>374934</v>
      </c>
      <c r="N274" s="81">
        <v>-244996</v>
      </c>
      <c r="O274" s="81">
        <v>19929652</v>
      </c>
      <c r="P274" s="81">
        <v>74940218</v>
      </c>
      <c r="Q274" s="81">
        <v>244996</v>
      </c>
      <c r="R274" s="81">
        <v>75185214</v>
      </c>
      <c r="S274" s="81"/>
      <c r="T274" s="81">
        <v>0</v>
      </c>
      <c r="U274" s="81">
        <v>0</v>
      </c>
      <c r="V274" s="81">
        <f t="shared" si="5"/>
        <v>51839273</v>
      </c>
      <c r="W274" s="81"/>
      <c r="X274" s="81"/>
      <c r="Y274" s="81"/>
      <c r="Z274" s="81"/>
      <c r="AA274" s="81"/>
      <c r="AB274" s="81"/>
      <c r="AC274" s="81"/>
      <c r="AD274" s="81"/>
      <c r="AE274" s="44"/>
      <c r="AF274" s="44"/>
    </row>
    <row r="275" spans="1:32" x14ac:dyDescent="0.3">
      <c r="A275" s="46" t="s">
        <v>649</v>
      </c>
      <c r="B275" s="77" t="s">
        <v>2397</v>
      </c>
      <c r="C275" s="77">
        <v>1</v>
      </c>
      <c r="D275" s="77">
        <v>0</v>
      </c>
      <c r="E275" s="81">
        <v>7704131</v>
      </c>
      <c r="F275" s="81">
        <v>3490330</v>
      </c>
      <c r="G275" s="81">
        <v>1273434</v>
      </c>
      <c r="H275" s="81">
        <v>0</v>
      </c>
      <c r="I275" s="81">
        <v>0</v>
      </c>
      <c r="J275" s="81">
        <v>268346</v>
      </c>
      <c r="K275" s="81">
        <v>321496</v>
      </c>
      <c r="L275" s="81">
        <v>0</v>
      </c>
      <c r="M275" s="81">
        <v>0</v>
      </c>
      <c r="N275" s="81">
        <v>-67128</v>
      </c>
      <c r="O275" s="81">
        <v>5537315</v>
      </c>
      <c r="P275" s="81">
        <v>18527924</v>
      </c>
      <c r="Q275" s="81">
        <v>67128</v>
      </c>
      <c r="R275" s="81">
        <v>18595052</v>
      </c>
      <c r="S275" s="81"/>
      <c r="T275" s="81">
        <v>0</v>
      </c>
      <c r="U275" s="81">
        <v>0</v>
      </c>
      <c r="V275" s="81">
        <f t="shared" si="5"/>
        <v>11717175</v>
      </c>
      <c r="W275" s="81"/>
      <c r="X275" s="81"/>
      <c r="Y275" s="81"/>
      <c r="Z275" s="81"/>
      <c r="AA275" s="81"/>
      <c r="AB275" s="81"/>
      <c r="AC275" s="81"/>
      <c r="AD275" s="81"/>
      <c r="AE275" s="44"/>
      <c r="AF275" s="44"/>
    </row>
    <row r="276" spans="1:32" x14ac:dyDescent="0.3">
      <c r="A276" s="46" t="s">
        <v>561</v>
      </c>
      <c r="B276" s="77" t="s">
        <v>2398</v>
      </c>
      <c r="C276" s="77">
        <v>1</v>
      </c>
      <c r="D276" s="77">
        <v>0</v>
      </c>
      <c r="E276" s="81">
        <v>2864770</v>
      </c>
      <c r="F276" s="81">
        <v>1871696</v>
      </c>
      <c r="G276" s="81">
        <v>1054477</v>
      </c>
      <c r="H276" s="81">
        <v>0</v>
      </c>
      <c r="I276" s="81">
        <v>0</v>
      </c>
      <c r="J276" s="81">
        <v>31643</v>
      </c>
      <c r="K276" s="81">
        <v>11355</v>
      </c>
      <c r="L276" s="81">
        <v>0</v>
      </c>
      <c r="M276" s="81">
        <v>50400</v>
      </c>
      <c r="N276" s="81">
        <v>-32022</v>
      </c>
      <c r="O276" s="81">
        <v>3746231</v>
      </c>
      <c r="P276" s="81">
        <v>9598550</v>
      </c>
      <c r="Q276" s="81">
        <v>32022</v>
      </c>
      <c r="R276" s="81">
        <v>9630572</v>
      </c>
      <c r="S276" s="81"/>
      <c r="T276" s="81">
        <v>0</v>
      </c>
      <c r="U276" s="81">
        <v>0</v>
      </c>
      <c r="V276" s="81">
        <f t="shared" si="5"/>
        <v>4797842</v>
      </c>
      <c r="W276" s="81"/>
      <c r="X276" s="81"/>
      <c r="Y276" s="81"/>
      <c r="Z276" s="81"/>
      <c r="AA276" s="81"/>
      <c r="AB276" s="81"/>
      <c r="AC276" s="81"/>
      <c r="AD276" s="81"/>
      <c r="AE276" s="44"/>
      <c r="AF276" s="44"/>
    </row>
    <row r="277" spans="1:32" x14ac:dyDescent="0.3">
      <c r="A277" s="46" t="s">
        <v>645</v>
      </c>
      <c r="B277" s="77" t="s">
        <v>2399</v>
      </c>
      <c r="C277" s="77">
        <v>1</v>
      </c>
      <c r="D277" s="77">
        <v>0</v>
      </c>
      <c r="E277" s="81">
        <v>37882319</v>
      </c>
      <c r="F277" s="81">
        <v>9672512</v>
      </c>
      <c r="G277" s="81">
        <v>14402822</v>
      </c>
      <c r="H277" s="81">
        <v>0</v>
      </c>
      <c r="I277" s="81">
        <v>0</v>
      </c>
      <c r="J277" s="81">
        <v>2061277</v>
      </c>
      <c r="K277" s="81">
        <v>438871</v>
      </c>
      <c r="L277" s="81">
        <v>0</v>
      </c>
      <c r="M277" s="81">
        <v>1947439</v>
      </c>
      <c r="N277" s="81">
        <v>-873735</v>
      </c>
      <c r="O277" s="81">
        <v>2532630</v>
      </c>
      <c r="P277" s="81">
        <v>68064135</v>
      </c>
      <c r="Q277" s="81">
        <v>873735</v>
      </c>
      <c r="R277" s="81">
        <v>68937870</v>
      </c>
      <c r="S277" s="81"/>
      <c r="T277" s="81">
        <v>0</v>
      </c>
      <c r="U277" s="81">
        <v>1058438</v>
      </c>
      <c r="V277" s="81">
        <f t="shared" si="5"/>
        <v>51128683</v>
      </c>
      <c r="W277" s="81"/>
      <c r="X277" s="81"/>
      <c r="Y277" s="81"/>
      <c r="Z277" s="81"/>
      <c r="AA277" s="81"/>
      <c r="AB277" s="81"/>
      <c r="AC277" s="81"/>
      <c r="AD277" s="81"/>
      <c r="AE277" s="44"/>
      <c r="AF277" s="44"/>
    </row>
    <row r="278" spans="1:32" x14ac:dyDescent="0.3">
      <c r="A278" s="46" t="s">
        <v>583</v>
      </c>
      <c r="B278" s="77" t="s">
        <v>2400</v>
      </c>
      <c r="C278" s="77">
        <v>1</v>
      </c>
      <c r="D278" s="77">
        <v>0</v>
      </c>
      <c r="E278" s="81">
        <v>56127381</v>
      </c>
      <c r="F278" s="81">
        <v>13753680</v>
      </c>
      <c r="G278" s="81">
        <v>5010403</v>
      </c>
      <c r="H278" s="81">
        <v>0</v>
      </c>
      <c r="I278" s="81">
        <v>0</v>
      </c>
      <c r="J278" s="81">
        <v>3660012</v>
      </c>
      <c r="K278" s="81">
        <v>1028703</v>
      </c>
      <c r="L278" s="81">
        <v>0</v>
      </c>
      <c r="M278" s="81">
        <v>1823331</v>
      </c>
      <c r="N278" s="81">
        <v>-1695149</v>
      </c>
      <c r="O278" s="81">
        <v>7820181</v>
      </c>
      <c r="P278" s="81">
        <v>87528542</v>
      </c>
      <c r="Q278" s="81">
        <v>1695149</v>
      </c>
      <c r="R278" s="81">
        <v>89223691</v>
      </c>
      <c r="S278" s="81"/>
      <c r="T278" s="81">
        <v>0</v>
      </c>
      <c r="U278" s="81">
        <v>1644332</v>
      </c>
      <c r="V278" s="81">
        <f t="shared" si="5"/>
        <v>74697958</v>
      </c>
      <c r="W278" s="81"/>
      <c r="X278" s="81"/>
      <c r="Y278" s="81"/>
      <c r="Z278" s="81"/>
      <c r="AA278" s="81"/>
      <c r="AB278" s="81"/>
      <c r="AC278" s="81"/>
      <c r="AD278" s="81"/>
      <c r="AE278" s="44"/>
      <c r="AF278" s="44"/>
    </row>
    <row r="279" spans="1:32" x14ac:dyDescent="0.3">
      <c r="A279" s="46" t="s">
        <v>559</v>
      </c>
      <c r="B279" s="77" t="s">
        <v>2401</v>
      </c>
      <c r="C279" s="77">
        <v>1</v>
      </c>
      <c r="D279" s="77">
        <v>0</v>
      </c>
      <c r="E279" s="81">
        <v>18386599</v>
      </c>
      <c r="F279" s="81">
        <v>10036864</v>
      </c>
      <c r="G279" s="81">
        <v>1551069</v>
      </c>
      <c r="H279" s="81">
        <v>0</v>
      </c>
      <c r="I279" s="81">
        <v>0</v>
      </c>
      <c r="J279" s="81">
        <v>1467633</v>
      </c>
      <c r="K279" s="81">
        <v>477782</v>
      </c>
      <c r="L279" s="81">
        <v>0</v>
      </c>
      <c r="M279" s="81">
        <v>0</v>
      </c>
      <c r="N279" s="81">
        <v>-511322</v>
      </c>
      <c r="O279" s="81">
        <v>9925073</v>
      </c>
      <c r="P279" s="81">
        <v>41333698</v>
      </c>
      <c r="Q279" s="81">
        <v>511322</v>
      </c>
      <c r="R279" s="81">
        <v>41845020</v>
      </c>
      <c r="S279" s="81"/>
      <c r="T279" s="81">
        <v>0</v>
      </c>
      <c r="U279" s="81">
        <v>0</v>
      </c>
      <c r="V279" s="81">
        <f t="shared" si="5"/>
        <v>29857556</v>
      </c>
      <c r="W279" s="81"/>
      <c r="X279" s="81"/>
      <c r="Y279" s="81"/>
      <c r="Z279" s="81"/>
      <c r="AA279" s="81"/>
      <c r="AB279" s="81"/>
      <c r="AC279" s="81"/>
      <c r="AD279" s="81"/>
      <c r="AE279" s="44"/>
      <c r="AF279" s="44"/>
    </row>
    <row r="280" spans="1:32" x14ac:dyDescent="0.3">
      <c r="A280" s="46" t="s">
        <v>633</v>
      </c>
      <c r="B280" s="77" t="s">
        <v>2402</v>
      </c>
      <c r="C280" s="77">
        <v>1</v>
      </c>
      <c r="D280" s="77">
        <v>0</v>
      </c>
      <c r="E280" s="81">
        <v>14393342</v>
      </c>
      <c r="F280" s="81">
        <v>6310256</v>
      </c>
      <c r="G280" s="81">
        <v>1360365</v>
      </c>
      <c r="H280" s="81">
        <v>0</v>
      </c>
      <c r="I280" s="81">
        <v>0</v>
      </c>
      <c r="J280" s="81">
        <v>10191</v>
      </c>
      <c r="K280" s="81">
        <v>194869</v>
      </c>
      <c r="L280" s="81">
        <v>0</v>
      </c>
      <c r="M280" s="81">
        <v>0</v>
      </c>
      <c r="N280" s="81">
        <v>-371219</v>
      </c>
      <c r="O280" s="81">
        <v>10526921</v>
      </c>
      <c r="P280" s="81">
        <v>32424725</v>
      </c>
      <c r="Q280" s="81">
        <v>371219</v>
      </c>
      <c r="R280" s="81">
        <v>32795944</v>
      </c>
      <c r="S280" s="81"/>
      <c r="T280" s="81">
        <v>5349</v>
      </c>
      <c r="U280" s="81">
        <v>0</v>
      </c>
      <c r="V280" s="81">
        <f t="shared" si="5"/>
        <v>20537439</v>
      </c>
      <c r="W280" s="81"/>
      <c r="X280" s="81"/>
      <c r="Y280" s="81"/>
      <c r="Z280" s="81"/>
      <c r="AA280" s="81"/>
      <c r="AB280" s="81"/>
      <c r="AC280" s="81"/>
      <c r="AD280" s="81"/>
      <c r="AE280" s="44"/>
      <c r="AF280" s="44"/>
    </row>
    <row r="281" spans="1:32" x14ac:dyDescent="0.3">
      <c r="A281" s="46" t="s">
        <v>615</v>
      </c>
      <c r="B281" s="77" t="s">
        <v>2403</v>
      </c>
      <c r="C281" s="77">
        <v>1</v>
      </c>
      <c r="D281" s="77">
        <v>0</v>
      </c>
      <c r="E281" s="81">
        <v>6810874</v>
      </c>
      <c r="F281" s="81">
        <v>3266360</v>
      </c>
      <c r="G281" s="81">
        <v>1275125</v>
      </c>
      <c r="H281" s="81">
        <v>0</v>
      </c>
      <c r="I281" s="81">
        <v>0</v>
      </c>
      <c r="J281" s="81">
        <v>871234</v>
      </c>
      <c r="K281" s="81">
        <v>167613</v>
      </c>
      <c r="L281" s="81">
        <v>0</v>
      </c>
      <c r="M281" s="81">
        <v>0</v>
      </c>
      <c r="N281" s="81">
        <v>-213301</v>
      </c>
      <c r="O281" s="81">
        <v>4618915</v>
      </c>
      <c r="P281" s="81">
        <v>16796820</v>
      </c>
      <c r="Q281" s="81">
        <v>213301</v>
      </c>
      <c r="R281" s="81">
        <v>17010121</v>
      </c>
      <c r="S281" s="81"/>
      <c r="T281" s="81">
        <v>0</v>
      </c>
      <c r="U281" s="81">
        <v>0</v>
      </c>
      <c r="V281" s="81">
        <f t="shared" si="5"/>
        <v>10902780</v>
      </c>
      <c r="W281" s="81"/>
      <c r="X281" s="81"/>
      <c r="Y281" s="81"/>
      <c r="Z281" s="81"/>
      <c r="AA281" s="81"/>
      <c r="AB281" s="81"/>
      <c r="AC281" s="81"/>
      <c r="AD281" s="81"/>
      <c r="AE281" s="44"/>
      <c r="AF281" s="44"/>
    </row>
    <row r="282" spans="1:32" x14ac:dyDescent="0.3">
      <c r="A282" s="46" t="s">
        <v>657</v>
      </c>
      <c r="B282" s="77" t="s">
        <v>1699</v>
      </c>
      <c r="C282" s="77">
        <v>1</v>
      </c>
      <c r="D282" s="77">
        <v>1</v>
      </c>
      <c r="E282" s="81">
        <v>8489085</v>
      </c>
      <c r="F282" s="81">
        <v>1837350</v>
      </c>
      <c r="G282" s="81">
        <v>1258507</v>
      </c>
      <c r="H282" s="81">
        <v>0</v>
      </c>
      <c r="I282" s="81">
        <v>0</v>
      </c>
      <c r="J282" s="81">
        <v>157020</v>
      </c>
      <c r="K282" s="81">
        <v>262617</v>
      </c>
      <c r="L282" s="81">
        <v>0</v>
      </c>
      <c r="M282" s="81">
        <v>0</v>
      </c>
      <c r="N282" s="81">
        <v>-194392</v>
      </c>
      <c r="O282" s="81">
        <v>8372687</v>
      </c>
      <c r="P282" s="81">
        <v>20182874</v>
      </c>
      <c r="Q282" s="81">
        <v>194392</v>
      </c>
      <c r="R282" s="81">
        <v>20377266</v>
      </c>
      <c r="S282" s="81"/>
      <c r="T282" s="81">
        <v>0</v>
      </c>
      <c r="U282" s="81">
        <v>0</v>
      </c>
      <c r="V282" s="81">
        <f t="shared" si="5"/>
        <v>10551680</v>
      </c>
      <c r="W282" s="81"/>
      <c r="X282" s="81"/>
      <c r="Y282" s="81"/>
      <c r="Z282" s="81"/>
      <c r="AA282" s="81"/>
      <c r="AB282" s="81"/>
      <c r="AC282" s="81"/>
      <c r="AD282" s="81"/>
      <c r="AE282" s="44"/>
      <c r="AF282" s="44"/>
    </row>
    <row r="283" spans="1:32" x14ac:dyDescent="0.3">
      <c r="A283" s="46" t="s">
        <v>595</v>
      </c>
      <c r="B283" s="77" t="s">
        <v>1700</v>
      </c>
      <c r="C283" s="77">
        <v>1</v>
      </c>
      <c r="D283" s="77">
        <v>0</v>
      </c>
      <c r="E283" s="81">
        <v>4663522</v>
      </c>
      <c r="F283" s="81">
        <v>5001224</v>
      </c>
      <c r="G283" s="81">
        <v>1390610</v>
      </c>
      <c r="H283" s="81">
        <v>0</v>
      </c>
      <c r="I283" s="81">
        <v>0</v>
      </c>
      <c r="J283" s="81">
        <v>86124</v>
      </c>
      <c r="K283" s="81">
        <v>90418</v>
      </c>
      <c r="L283" s="81">
        <v>0</v>
      </c>
      <c r="M283" s="81">
        <v>332286</v>
      </c>
      <c r="N283" s="81">
        <v>-284610</v>
      </c>
      <c r="O283" s="81">
        <v>5888684</v>
      </c>
      <c r="P283" s="81">
        <v>17168258</v>
      </c>
      <c r="Q283" s="81">
        <v>284610</v>
      </c>
      <c r="R283" s="81">
        <v>17452868</v>
      </c>
      <c r="S283" s="81"/>
      <c r="T283" s="81">
        <v>0</v>
      </c>
      <c r="U283" s="81">
        <v>0</v>
      </c>
      <c r="V283" s="81">
        <f t="shared" si="5"/>
        <v>9888964</v>
      </c>
      <c r="W283" s="81"/>
      <c r="X283" s="81"/>
      <c r="Y283" s="81"/>
      <c r="Z283" s="81"/>
      <c r="AA283" s="81"/>
      <c r="AB283" s="81"/>
      <c r="AC283" s="81"/>
      <c r="AD283" s="81"/>
      <c r="AE283" s="44"/>
      <c r="AF283" s="44"/>
    </row>
    <row r="284" spans="1:32" x14ac:dyDescent="0.3">
      <c r="A284" s="46" t="s">
        <v>605</v>
      </c>
      <c r="B284" s="77" t="s">
        <v>2404</v>
      </c>
      <c r="C284" s="77">
        <v>1</v>
      </c>
      <c r="D284" s="77">
        <v>0</v>
      </c>
      <c r="E284" s="81">
        <v>6602095</v>
      </c>
      <c r="F284" s="81">
        <v>5357474</v>
      </c>
      <c r="G284" s="81">
        <v>92637</v>
      </c>
      <c r="H284" s="81">
        <v>0</v>
      </c>
      <c r="I284" s="81">
        <v>0</v>
      </c>
      <c r="J284" s="81">
        <v>412726</v>
      </c>
      <c r="K284" s="81">
        <v>115862</v>
      </c>
      <c r="L284" s="81">
        <v>0</v>
      </c>
      <c r="M284" s="81">
        <v>589300</v>
      </c>
      <c r="N284" s="81">
        <v>-874779</v>
      </c>
      <c r="O284" s="81">
        <v>3223958</v>
      </c>
      <c r="P284" s="81">
        <v>15519273</v>
      </c>
      <c r="Q284" s="81">
        <v>874779</v>
      </c>
      <c r="R284" s="81">
        <v>16394052</v>
      </c>
      <c r="S284" s="81"/>
      <c r="T284" s="81">
        <v>52080</v>
      </c>
      <c r="U284" s="81">
        <v>0</v>
      </c>
      <c r="V284" s="81">
        <f t="shared" si="5"/>
        <v>12202678</v>
      </c>
      <c r="W284" s="81"/>
      <c r="X284" s="81"/>
      <c r="Y284" s="81"/>
      <c r="Z284" s="81"/>
      <c r="AA284" s="81"/>
      <c r="AB284" s="81"/>
      <c r="AC284" s="81"/>
      <c r="AD284" s="81"/>
      <c r="AE284" s="44"/>
      <c r="AF284" s="44"/>
    </row>
    <row r="285" spans="1:32" x14ac:dyDescent="0.3">
      <c r="A285" s="46" t="s">
        <v>575</v>
      </c>
      <c r="B285" s="77" t="s">
        <v>2405</v>
      </c>
      <c r="C285" s="77">
        <v>1</v>
      </c>
      <c r="D285" s="77">
        <v>0</v>
      </c>
      <c r="E285" s="81">
        <v>19106768</v>
      </c>
      <c r="F285" s="81">
        <v>6560406</v>
      </c>
      <c r="G285" s="81">
        <v>1526811</v>
      </c>
      <c r="H285" s="81">
        <v>0</v>
      </c>
      <c r="I285" s="81">
        <v>0</v>
      </c>
      <c r="J285" s="81">
        <v>2902</v>
      </c>
      <c r="K285" s="81">
        <v>281401</v>
      </c>
      <c r="L285" s="81">
        <v>0</v>
      </c>
      <c r="M285" s="81">
        <v>564510</v>
      </c>
      <c r="N285" s="81">
        <v>-632083</v>
      </c>
      <c r="O285" s="81">
        <v>10203177</v>
      </c>
      <c r="P285" s="81">
        <v>37613892</v>
      </c>
      <c r="Q285" s="81">
        <v>632083</v>
      </c>
      <c r="R285" s="81">
        <v>38245975</v>
      </c>
      <c r="S285" s="81"/>
      <c r="T285" s="81">
        <v>0</v>
      </c>
      <c r="U285" s="81">
        <v>140010</v>
      </c>
      <c r="V285" s="81">
        <f t="shared" si="5"/>
        <v>25883904</v>
      </c>
      <c r="W285" s="81"/>
      <c r="X285" s="81"/>
      <c r="Y285" s="81"/>
      <c r="Z285" s="81"/>
      <c r="AA285" s="81"/>
      <c r="AB285" s="81"/>
      <c r="AC285" s="81"/>
      <c r="AD285" s="81"/>
      <c r="AE285" s="44"/>
      <c r="AF285" s="44"/>
    </row>
    <row r="286" spans="1:32" x14ac:dyDescent="0.3">
      <c r="A286" s="46" t="s">
        <v>581</v>
      </c>
      <c r="B286" s="77" t="s">
        <v>1703</v>
      </c>
      <c r="C286" s="77">
        <v>1</v>
      </c>
      <c r="D286" s="77">
        <v>0</v>
      </c>
      <c r="E286" s="81">
        <v>5840724</v>
      </c>
      <c r="F286" s="81">
        <v>1356090</v>
      </c>
      <c r="G286" s="81">
        <v>706765</v>
      </c>
      <c r="H286" s="81">
        <v>0</v>
      </c>
      <c r="I286" s="81">
        <v>0</v>
      </c>
      <c r="J286" s="81">
        <v>257715</v>
      </c>
      <c r="K286" s="81">
        <v>0</v>
      </c>
      <c r="L286" s="81">
        <v>0</v>
      </c>
      <c r="M286" s="81">
        <v>0</v>
      </c>
      <c r="N286" s="81">
        <v>-129435</v>
      </c>
      <c r="O286" s="81">
        <v>6193159</v>
      </c>
      <c r="P286" s="81">
        <v>14225018</v>
      </c>
      <c r="Q286" s="81">
        <v>129435</v>
      </c>
      <c r="R286" s="81">
        <v>14354453</v>
      </c>
      <c r="S286" s="81"/>
      <c r="T286" s="81">
        <v>0</v>
      </c>
      <c r="U286" s="81">
        <v>0</v>
      </c>
      <c r="V286" s="81">
        <f t="shared" si="5"/>
        <v>7325094</v>
      </c>
      <c r="W286" s="81"/>
      <c r="X286" s="81"/>
      <c r="Y286" s="81"/>
      <c r="Z286" s="81"/>
      <c r="AA286" s="81"/>
      <c r="AB286" s="81"/>
      <c r="AC286" s="81"/>
      <c r="AD286" s="81"/>
      <c r="AE286" s="44"/>
      <c r="AF286" s="44"/>
    </row>
    <row r="287" spans="1:32" x14ac:dyDescent="0.3">
      <c r="A287" s="46" t="s">
        <v>585</v>
      </c>
      <c r="B287" s="77" t="s">
        <v>2406</v>
      </c>
      <c r="C287" s="77">
        <v>1</v>
      </c>
      <c r="D287" s="77">
        <v>0</v>
      </c>
      <c r="E287" s="81">
        <v>3962289</v>
      </c>
      <c r="F287" s="81">
        <v>1792920</v>
      </c>
      <c r="G287" s="81">
        <v>410503</v>
      </c>
      <c r="H287" s="81">
        <v>0</v>
      </c>
      <c r="I287" s="81">
        <v>0</v>
      </c>
      <c r="J287" s="81">
        <v>244611</v>
      </c>
      <c r="K287" s="81">
        <v>192776</v>
      </c>
      <c r="L287" s="81">
        <v>0</v>
      </c>
      <c r="M287" s="81">
        <v>0</v>
      </c>
      <c r="N287" s="81">
        <v>-107100</v>
      </c>
      <c r="O287" s="81">
        <v>3091846</v>
      </c>
      <c r="P287" s="81">
        <v>9587845</v>
      </c>
      <c r="Q287" s="81">
        <v>107100</v>
      </c>
      <c r="R287" s="81">
        <v>9694945</v>
      </c>
      <c r="S287" s="81"/>
      <c r="T287" s="81">
        <v>192</v>
      </c>
      <c r="U287" s="81">
        <v>0</v>
      </c>
      <c r="V287" s="81">
        <f t="shared" si="5"/>
        <v>6085496</v>
      </c>
      <c r="W287" s="81"/>
      <c r="X287" s="81"/>
      <c r="Y287" s="81"/>
      <c r="Z287" s="81"/>
      <c r="AA287" s="81"/>
      <c r="AB287" s="81"/>
      <c r="AC287" s="81"/>
      <c r="AD287" s="81"/>
      <c r="AE287" s="44"/>
      <c r="AF287" s="44"/>
    </row>
    <row r="288" spans="1:32" x14ac:dyDescent="0.3">
      <c r="A288" s="46" t="s">
        <v>571</v>
      </c>
      <c r="B288" s="77" t="s">
        <v>2407</v>
      </c>
      <c r="C288" s="77">
        <v>1</v>
      </c>
      <c r="D288" s="77">
        <v>0</v>
      </c>
      <c r="E288" s="81">
        <v>4136087</v>
      </c>
      <c r="F288" s="81">
        <v>2023857</v>
      </c>
      <c r="G288" s="81">
        <v>966131</v>
      </c>
      <c r="H288" s="81">
        <v>0</v>
      </c>
      <c r="I288" s="81">
        <v>0</v>
      </c>
      <c r="J288" s="81">
        <v>120801</v>
      </c>
      <c r="K288" s="81">
        <v>107182</v>
      </c>
      <c r="L288" s="81">
        <v>0</v>
      </c>
      <c r="M288" s="81">
        <v>0</v>
      </c>
      <c r="N288" s="81">
        <v>-113406</v>
      </c>
      <c r="O288" s="81">
        <v>3266448</v>
      </c>
      <c r="P288" s="81">
        <v>10507100</v>
      </c>
      <c r="Q288" s="81">
        <v>113406</v>
      </c>
      <c r="R288" s="81">
        <v>10620506</v>
      </c>
      <c r="S288" s="81"/>
      <c r="T288" s="81">
        <v>0</v>
      </c>
      <c r="U288" s="81">
        <v>0</v>
      </c>
      <c r="V288" s="81">
        <f t="shared" si="5"/>
        <v>6274521</v>
      </c>
      <c r="W288" s="81"/>
      <c r="X288" s="81"/>
      <c r="Y288" s="81"/>
      <c r="Z288" s="81"/>
      <c r="AA288" s="81"/>
      <c r="AB288" s="81"/>
      <c r="AC288" s="81"/>
      <c r="AD288" s="81"/>
      <c r="AE288" s="44"/>
      <c r="AF288" s="44"/>
    </row>
    <row r="289" spans="1:32" x14ac:dyDescent="0.3">
      <c r="A289" s="46" t="s">
        <v>613</v>
      </c>
      <c r="B289" s="77" t="s">
        <v>2408</v>
      </c>
      <c r="C289" s="77">
        <v>1</v>
      </c>
      <c r="D289" s="77">
        <v>0</v>
      </c>
      <c r="E289" s="81">
        <v>6562928</v>
      </c>
      <c r="F289" s="81">
        <v>2950538</v>
      </c>
      <c r="G289" s="81">
        <v>1029027</v>
      </c>
      <c r="H289" s="81">
        <v>0</v>
      </c>
      <c r="I289" s="81">
        <v>0</v>
      </c>
      <c r="J289" s="81">
        <v>341256</v>
      </c>
      <c r="K289" s="81">
        <v>265788</v>
      </c>
      <c r="L289" s="81">
        <v>0</v>
      </c>
      <c r="M289" s="81">
        <v>0</v>
      </c>
      <c r="N289" s="81">
        <v>-106172</v>
      </c>
      <c r="O289" s="81">
        <v>5275049</v>
      </c>
      <c r="P289" s="81">
        <v>16318414</v>
      </c>
      <c r="Q289" s="81">
        <v>106172</v>
      </c>
      <c r="R289" s="81">
        <v>16424586</v>
      </c>
      <c r="S289" s="81"/>
      <c r="T289" s="81">
        <v>0</v>
      </c>
      <c r="U289" s="81">
        <v>0</v>
      </c>
      <c r="V289" s="81">
        <f t="shared" si="5"/>
        <v>10014338</v>
      </c>
      <c r="W289" s="81"/>
      <c r="X289" s="81"/>
      <c r="Y289" s="81"/>
      <c r="Z289" s="81"/>
      <c r="AA289" s="81"/>
      <c r="AB289" s="81"/>
      <c r="AC289" s="81"/>
      <c r="AD289" s="81"/>
      <c r="AE289" s="44"/>
      <c r="AF289" s="44"/>
    </row>
    <row r="290" spans="1:32" x14ac:dyDescent="0.3">
      <c r="A290" s="46" t="s">
        <v>643</v>
      </c>
      <c r="B290" s="77" t="s">
        <v>1707</v>
      </c>
      <c r="C290" s="77">
        <v>1</v>
      </c>
      <c r="D290" s="77">
        <v>0</v>
      </c>
      <c r="E290" s="81">
        <v>5748391</v>
      </c>
      <c r="F290" s="81">
        <v>4259567</v>
      </c>
      <c r="G290" s="81">
        <v>2025804</v>
      </c>
      <c r="H290" s="81">
        <v>0</v>
      </c>
      <c r="I290" s="81">
        <v>0</v>
      </c>
      <c r="J290" s="81">
        <v>95046</v>
      </c>
      <c r="K290" s="81">
        <v>178799</v>
      </c>
      <c r="L290" s="81">
        <v>0</v>
      </c>
      <c r="M290" s="81">
        <v>0</v>
      </c>
      <c r="N290" s="81">
        <v>-430121</v>
      </c>
      <c r="O290" s="81">
        <v>4791025</v>
      </c>
      <c r="P290" s="81">
        <v>16668511</v>
      </c>
      <c r="Q290" s="81">
        <v>430121</v>
      </c>
      <c r="R290" s="81">
        <v>17098632</v>
      </c>
      <c r="S290" s="81"/>
      <c r="T290" s="81">
        <v>0</v>
      </c>
      <c r="U290" s="81">
        <v>0</v>
      </c>
      <c r="V290" s="81">
        <f t="shared" si="5"/>
        <v>9851682</v>
      </c>
      <c r="W290" s="81"/>
      <c r="X290" s="81"/>
      <c r="Y290" s="81"/>
      <c r="Z290" s="81"/>
      <c r="AA290" s="81"/>
      <c r="AB290" s="81"/>
      <c r="AC290" s="81"/>
      <c r="AD290" s="81"/>
      <c r="AE290" s="44"/>
      <c r="AF290" s="44"/>
    </row>
    <row r="291" spans="1:32" x14ac:dyDescent="0.3">
      <c r="A291" s="46" t="s">
        <v>579</v>
      </c>
      <c r="B291" s="77" t="s">
        <v>2409</v>
      </c>
      <c r="C291" s="77">
        <v>1</v>
      </c>
      <c r="D291" s="77">
        <v>0</v>
      </c>
      <c r="E291" s="81">
        <v>3275949</v>
      </c>
      <c r="F291" s="81">
        <v>1285849</v>
      </c>
      <c r="G291" s="81">
        <v>613368</v>
      </c>
      <c r="H291" s="81">
        <v>0</v>
      </c>
      <c r="I291" s="81">
        <v>0</v>
      </c>
      <c r="J291" s="81">
        <v>154155</v>
      </c>
      <c r="K291" s="81">
        <v>79070</v>
      </c>
      <c r="L291" s="81">
        <v>0</v>
      </c>
      <c r="M291" s="81">
        <v>0</v>
      </c>
      <c r="N291" s="81">
        <v>-54792</v>
      </c>
      <c r="O291" s="81">
        <v>4289258</v>
      </c>
      <c r="P291" s="81">
        <v>9642857</v>
      </c>
      <c r="Q291" s="81">
        <v>54792</v>
      </c>
      <c r="R291" s="81">
        <v>9697649</v>
      </c>
      <c r="S291" s="81"/>
      <c r="T291" s="81">
        <v>1869</v>
      </c>
      <c r="U291" s="81">
        <v>0</v>
      </c>
      <c r="V291" s="81">
        <f t="shared" si="5"/>
        <v>4740231</v>
      </c>
      <c r="W291" s="81"/>
      <c r="X291" s="81"/>
      <c r="Y291" s="81"/>
      <c r="Z291" s="81"/>
      <c r="AA291" s="81"/>
      <c r="AB291" s="81"/>
      <c r="AC291" s="81"/>
      <c r="AD291" s="81"/>
      <c r="AE291" s="44"/>
      <c r="AF291" s="44"/>
    </row>
    <row r="292" spans="1:32" x14ac:dyDescent="0.3">
      <c r="A292" s="46" t="s">
        <v>665</v>
      </c>
      <c r="B292" s="77" t="s">
        <v>2410</v>
      </c>
      <c r="C292" s="77">
        <v>1</v>
      </c>
      <c r="D292" s="77">
        <v>0</v>
      </c>
      <c r="E292" s="81">
        <v>11337161</v>
      </c>
      <c r="F292" s="81">
        <v>3874276</v>
      </c>
      <c r="G292" s="81">
        <v>1728439</v>
      </c>
      <c r="H292" s="81">
        <v>0</v>
      </c>
      <c r="I292" s="81">
        <v>0</v>
      </c>
      <c r="J292" s="81">
        <v>315463</v>
      </c>
      <c r="K292" s="81">
        <v>215699</v>
      </c>
      <c r="L292" s="81">
        <v>0</v>
      </c>
      <c r="M292" s="81">
        <v>0</v>
      </c>
      <c r="N292" s="81">
        <v>-64642</v>
      </c>
      <c r="O292" s="81">
        <v>5555029</v>
      </c>
      <c r="P292" s="81">
        <v>22961425</v>
      </c>
      <c r="Q292" s="81">
        <v>64642</v>
      </c>
      <c r="R292" s="81">
        <v>23026067</v>
      </c>
      <c r="S292" s="81"/>
      <c r="T292" s="81">
        <v>1532</v>
      </c>
      <c r="U292" s="81">
        <v>0</v>
      </c>
      <c r="V292" s="81">
        <f t="shared" si="5"/>
        <v>15677957</v>
      </c>
      <c r="W292" s="81"/>
      <c r="X292" s="81"/>
      <c r="Y292" s="81"/>
      <c r="Z292" s="81"/>
      <c r="AA292" s="81"/>
      <c r="AB292" s="81"/>
      <c r="AC292" s="81"/>
      <c r="AD292" s="81"/>
      <c r="AE292" s="44"/>
      <c r="AF292" s="44"/>
    </row>
    <row r="293" spans="1:32" x14ac:dyDescent="0.3">
      <c r="A293" s="46" t="s">
        <v>659</v>
      </c>
      <c r="B293" s="77" t="s">
        <v>1710</v>
      </c>
      <c r="C293" s="77">
        <v>1</v>
      </c>
      <c r="D293" s="77">
        <v>1</v>
      </c>
      <c r="E293" s="81">
        <v>4204598</v>
      </c>
      <c r="F293" s="81">
        <v>2061505</v>
      </c>
      <c r="G293" s="81">
        <v>641018</v>
      </c>
      <c r="H293" s="81">
        <v>0</v>
      </c>
      <c r="I293" s="81">
        <v>0</v>
      </c>
      <c r="J293" s="81">
        <v>359188</v>
      </c>
      <c r="K293" s="81">
        <v>162521</v>
      </c>
      <c r="L293" s="81">
        <v>0</v>
      </c>
      <c r="M293" s="81">
        <v>0</v>
      </c>
      <c r="N293" s="81">
        <v>-244886</v>
      </c>
      <c r="O293" s="81">
        <v>3049739</v>
      </c>
      <c r="P293" s="81">
        <v>10233683</v>
      </c>
      <c r="Q293" s="81">
        <v>244886</v>
      </c>
      <c r="R293" s="81">
        <v>10478569</v>
      </c>
      <c r="S293" s="81"/>
      <c r="T293" s="81">
        <v>0</v>
      </c>
      <c r="U293" s="81">
        <v>0</v>
      </c>
      <c r="V293" s="81">
        <f t="shared" si="5"/>
        <v>6542926</v>
      </c>
      <c r="W293" s="81"/>
      <c r="X293" s="81"/>
      <c r="Y293" s="81"/>
      <c r="Z293" s="81"/>
      <c r="AA293" s="81"/>
      <c r="AB293" s="81"/>
      <c r="AC293" s="81"/>
      <c r="AD293" s="81"/>
      <c r="AE293" s="44"/>
      <c r="AF293" s="44"/>
    </row>
    <row r="294" spans="1:32" x14ac:dyDescent="0.3">
      <c r="A294" s="46" t="s">
        <v>621</v>
      </c>
      <c r="B294" s="77" t="s">
        <v>2411</v>
      </c>
      <c r="C294" s="77">
        <v>1</v>
      </c>
      <c r="D294" s="77">
        <v>0</v>
      </c>
      <c r="E294" s="81">
        <v>4196284</v>
      </c>
      <c r="F294" s="81">
        <v>2071061</v>
      </c>
      <c r="G294" s="81">
        <v>414600</v>
      </c>
      <c r="H294" s="81">
        <v>0</v>
      </c>
      <c r="I294" s="81">
        <v>0</v>
      </c>
      <c r="J294" s="81">
        <v>196561</v>
      </c>
      <c r="K294" s="81">
        <v>0</v>
      </c>
      <c r="L294" s="81">
        <v>0</v>
      </c>
      <c r="M294" s="81">
        <v>0</v>
      </c>
      <c r="N294" s="81">
        <v>-48067</v>
      </c>
      <c r="O294" s="81">
        <v>5492296</v>
      </c>
      <c r="P294" s="81">
        <v>12322735</v>
      </c>
      <c r="Q294" s="81">
        <v>48067</v>
      </c>
      <c r="R294" s="81">
        <v>12370802</v>
      </c>
      <c r="S294" s="81"/>
      <c r="T294" s="81">
        <v>0</v>
      </c>
      <c r="U294" s="81">
        <v>0</v>
      </c>
      <c r="V294" s="81">
        <f t="shared" si="5"/>
        <v>6415839</v>
      </c>
      <c r="W294" s="81"/>
      <c r="X294" s="81"/>
      <c r="Y294" s="81"/>
      <c r="Z294" s="81"/>
      <c r="AA294" s="81"/>
      <c r="AB294" s="81"/>
      <c r="AC294" s="81"/>
      <c r="AD294" s="81"/>
      <c r="AE294" s="44"/>
      <c r="AF294" s="44"/>
    </row>
    <row r="295" spans="1:32" x14ac:dyDescent="0.3">
      <c r="A295" s="46" t="s">
        <v>601</v>
      </c>
      <c r="B295" s="77" t="s">
        <v>2412</v>
      </c>
      <c r="C295" s="77">
        <v>1</v>
      </c>
      <c r="D295" s="77">
        <v>0</v>
      </c>
      <c r="E295" s="81">
        <v>11424728</v>
      </c>
      <c r="F295" s="81">
        <v>3856489</v>
      </c>
      <c r="G295" s="81">
        <v>1019521</v>
      </c>
      <c r="H295" s="81">
        <v>0</v>
      </c>
      <c r="I295" s="81">
        <v>0</v>
      </c>
      <c r="J295" s="81">
        <v>563154</v>
      </c>
      <c r="K295" s="81">
        <v>214759</v>
      </c>
      <c r="L295" s="81">
        <v>0</v>
      </c>
      <c r="M295" s="81">
        <v>0</v>
      </c>
      <c r="N295" s="81">
        <v>-101106</v>
      </c>
      <c r="O295" s="81">
        <v>4659325</v>
      </c>
      <c r="P295" s="81">
        <v>21636870</v>
      </c>
      <c r="Q295" s="81">
        <v>101106</v>
      </c>
      <c r="R295" s="81">
        <v>21737976</v>
      </c>
      <c r="S295" s="81"/>
      <c r="T295" s="81">
        <v>75520</v>
      </c>
      <c r="U295" s="81">
        <v>0</v>
      </c>
      <c r="V295" s="81">
        <f t="shared" si="5"/>
        <v>15958024</v>
      </c>
      <c r="W295" s="81"/>
      <c r="X295" s="81"/>
      <c r="Y295" s="81"/>
      <c r="Z295" s="81"/>
      <c r="AA295" s="81"/>
      <c r="AB295" s="81"/>
      <c r="AC295" s="81"/>
      <c r="AD295" s="81"/>
      <c r="AE295" s="44"/>
      <c r="AF295" s="44"/>
    </row>
    <row r="296" spans="1:32" x14ac:dyDescent="0.3">
      <c r="A296" s="46" t="s">
        <v>667</v>
      </c>
      <c r="B296" s="77" t="s">
        <v>1713</v>
      </c>
      <c r="C296" s="77">
        <v>1</v>
      </c>
      <c r="D296" s="77">
        <v>0</v>
      </c>
      <c r="E296" s="81">
        <v>5803288</v>
      </c>
      <c r="F296" s="81">
        <v>4200677</v>
      </c>
      <c r="G296" s="81">
        <v>152958</v>
      </c>
      <c r="H296" s="81">
        <v>0</v>
      </c>
      <c r="I296" s="81">
        <v>0</v>
      </c>
      <c r="J296" s="81">
        <v>445384</v>
      </c>
      <c r="K296" s="81">
        <v>194746</v>
      </c>
      <c r="L296" s="81">
        <v>0</v>
      </c>
      <c r="M296" s="81">
        <v>0</v>
      </c>
      <c r="N296" s="81">
        <v>-310241</v>
      </c>
      <c r="O296" s="81">
        <v>4606994</v>
      </c>
      <c r="P296" s="81">
        <v>15093806</v>
      </c>
      <c r="Q296" s="81">
        <v>310241</v>
      </c>
      <c r="R296" s="81">
        <v>15404047</v>
      </c>
      <c r="S296" s="81"/>
      <c r="T296" s="81">
        <v>0</v>
      </c>
      <c r="U296" s="81">
        <v>0</v>
      </c>
      <c r="V296" s="81">
        <f t="shared" si="5"/>
        <v>10333854</v>
      </c>
      <c r="W296" s="81"/>
      <c r="X296" s="81"/>
      <c r="Y296" s="81"/>
      <c r="Z296" s="81"/>
      <c r="AA296" s="81"/>
      <c r="AB296" s="81"/>
      <c r="AC296" s="81"/>
      <c r="AD296" s="81"/>
      <c r="AE296" s="44"/>
      <c r="AF296" s="44"/>
    </row>
    <row r="297" spans="1:32" x14ac:dyDescent="0.3">
      <c r="A297" s="46" t="s">
        <v>629</v>
      </c>
      <c r="B297" s="77" t="s">
        <v>2413</v>
      </c>
      <c r="C297" s="77">
        <v>1</v>
      </c>
      <c r="D297" s="77">
        <v>0</v>
      </c>
      <c r="E297" s="81">
        <v>5260452</v>
      </c>
      <c r="F297" s="81">
        <v>1805527</v>
      </c>
      <c r="G297" s="81">
        <v>268343</v>
      </c>
      <c r="H297" s="81">
        <v>0</v>
      </c>
      <c r="I297" s="81">
        <v>0</v>
      </c>
      <c r="J297" s="81">
        <v>279460</v>
      </c>
      <c r="K297" s="81">
        <v>91674</v>
      </c>
      <c r="L297" s="81">
        <v>0</v>
      </c>
      <c r="M297" s="81">
        <v>0</v>
      </c>
      <c r="N297" s="81">
        <v>-30663</v>
      </c>
      <c r="O297" s="81">
        <v>4659752</v>
      </c>
      <c r="P297" s="81">
        <v>12334545</v>
      </c>
      <c r="Q297" s="81">
        <v>30663</v>
      </c>
      <c r="R297" s="81">
        <v>12365208</v>
      </c>
      <c r="S297" s="81"/>
      <c r="T297" s="81">
        <v>0</v>
      </c>
      <c r="U297" s="81">
        <v>0</v>
      </c>
      <c r="V297" s="81">
        <f t="shared" si="5"/>
        <v>7406450</v>
      </c>
      <c r="W297" s="81"/>
      <c r="X297" s="81"/>
      <c r="Y297" s="81"/>
      <c r="Z297" s="81"/>
      <c r="AA297" s="81"/>
      <c r="AB297" s="81"/>
      <c r="AC297" s="81"/>
      <c r="AD297" s="81"/>
      <c r="AE297" s="44"/>
      <c r="AF297" s="44"/>
    </row>
    <row r="298" spans="1:32" x14ac:dyDescent="0.3">
      <c r="A298" s="46" t="s">
        <v>661</v>
      </c>
      <c r="B298" s="77" t="s">
        <v>2414</v>
      </c>
      <c r="C298" s="77">
        <v>1</v>
      </c>
      <c r="D298" s="77">
        <v>1</v>
      </c>
      <c r="E298" s="81">
        <v>5697454</v>
      </c>
      <c r="F298" s="81">
        <v>1826651</v>
      </c>
      <c r="G298" s="81">
        <v>812140</v>
      </c>
      <c r="H298" s="81">
        <v>0</v>
      </c>
      <c r="I298" s="81">
        <v>0</v>
      </c>
      <c r="J298" s="81">
        <v>205357</v>
      </c>
      <c r="K298" s="81">
        <v>55809</v>
      </c>
      <c r="L298" s="81">
        <v>0</v>
      </c>
      <c r="M298" s="81">
        <v>0</v>
      </c>
      <c r="N298" s="81">
        <v>-235654</v>
      </c>
      <c r="O298" s="81">
        <v>3641832</v>
      </c>
      <c r="P298" s="81">
        <v>12003589</v>
      </c>
      <c r="Q298" s="81">
        <v>235654</v>
      </c>
      <c r="R298" s="81">
        <v>12239243</v>
      </c>
      <c r="S298" s="81"/>
      <c r="T298" s="81">
        <v>0</v>
      </c>
      <c r="U298" s="81">
        <v>0</v>
      </c>
      <c r="V298" s="81">
        <f t="shared" si="5"/>
        <v>7549617</v>
      </c>
      <c r="W298" s="81"/>
      <c r="X298" s="81"/>
      <c r="Y298" s="81"/>
      <c r="Z298" s="81"/>
      <c r="AA298" s="81"/>
      <c r="AB298" s="81"/>
      <c r="AC298" s="81"/>
      <c r="AD298" s="81"/>
      <c r="AE298" s="44"/>
      <c r="AF298" s="44"/>
    </row>
    <row r="299" spans="1:32" x14ac:dyDescent="0.3">
      <c r="A299" s="46" t="s">
        <v>599</v>
      </c>
      <c r="B299" s="77" t="s">
        <v>2415</v>
      </c>
      <c r="C299" s="77">
        <v>1</v>
      </c>
      <c r="D299" s="77">
        <v>0</v>
      </c>
      <c r="E299" s="81">
        <v>1610240</v>
      </c>
      <c r="F299" s="81">
        <v>770822</v>
      </c>
      <c r="G299" s="81">
        <v>54882</v>
      </c>
      <c r="H299" s="81">
        <v>0</v>
      </c>
      <c r="I299" s="81">
        <v>0</v>
      </c>
      <c r="J299" s="81">
        <v>26162</v>
      </c>
      <c r="K299" s="81">
        <v>38193</v>
      </c>
      <c r="L299" s="81">
        <v>0</v>
      </c>
      <c r="M299" s="81">
        <v>600000</v>
      </c>
      <c r="N299" s="81">
        <v>-127581</v>
      </c>
      <c r="O299" s="81">
        <v>1265103</v>
      </c>
      <c r="P299" s="81">
        <v>4237821</v>
      </c>
      <c r="Q299" s="81">
        <v>127581</v>
      </c>
      <c r="R299" s="81">
        <v>4365402</v>
      </c>
      <c r="S299" s="81"/>
      <c r="T299" s="81">
        <v>0</v>
      </c>
      <c r="U299" s="81">
        <v>0</v>
      </c>
      <c r="V299" s="81">
        <f t="shared" si="5"/>
        <v>2917836</v>
      </c>
      <c r="W299" s="81"/>
      <c r="X299" s="81"/>
      <c r="Y299" s="81"/>
      <c r="Z299" s="81"/>
      <c r="AA299" s="81"/>
      <c r="AB299" s="81"/>
      <c r="AC299" s="81"/>
      <c r="AD299" s="81"/>
      <c r="AE299" s="44"/>
      <c r="AF299" s="44"/>
    </row>
    <row r="300" spans="1:32" x14ac:dyDescent="0.3">
      <c r="A300" s="46" t="s">
        <v>663</v>
      </c>
      <c r="B300" s="77" t="s">
        <v>1717</v>
      </c>
      <c r="C300" s="77">
        <v>1</v>
      </c>
      <c r="D300" s="77">
        <v>1</v>
      </c>
      <c r="E300" s="81">
        <v>15420544</v>
      </c>
      <c r="F300" s="81">
        <v>9043270</v>
      </c>
      <c r="G300" s="81">
        <v>757955</v>
      </c>
      <c r="H300" s="81">
        <v>0</v>
      </c>
      <c r="I300" s="81">
        <v>0</v>
      </c>
      <c r="J300" s="81">
        <v>2171281</v>
      </c>
      <c r="K300" s="81">
        <v>820647</v>
      </c>
      <c r="L300" s="81">
        <v>0</v>
      </c>
      <c r="M300" s="81">
        <v>0</v>
      </c>
      <c r="N300" s="81">
        <v>-444005</v>
      </c>
      <c r="O300" s="81">
        <v>0</v>
      </c>
      <c r="P300" s="81">
        <v>27769692</v>
      </c>
      <c r="Q300" s="81">
        <v>444005</v>
      </c>
      <c r="R300" s="81">
        <v>28213697</v>
      </c>
      <c r="S300" s="81"/>
      <c r="T300" s="81">
        <v>0</v>
      </c>
      <c r="U300" s="81">
        <v>0</v>
      </c>
      <c r="V300" s="81">
        <f t="shared" si="5"/>
        <v>27011737</v>
      </c>
      <c r="W300" s="81"/>
      <c r="X300" s="81"/>
      <c r="Y300" s="81"/>
      <c r="Z300" s="81"/>
      <c r="AA300" s="81"/>
      <c r="AB300" s="81"/>
      <c r="AC300" s="81"/>
      <c r="AD300" s="81"/>
      <c r="AE300" s="44"/>
      <c r="AF300" s="44"/>
    </row>
    <row r="301" spans="1:32" x14ac:dyDescent="0.3">
      <c r="A301" s="46" t="s">
        <v>651</v>
      </c>
      <c r="B301" s="77" t="s">
        <v>2416</v>
      </c>
      <c r="C301" s="77">
        <v>1</v>
      </c>
      <c r="D301" s="77">
        <v>0</v>
      </c>
      <c r="E301" s="81">
        <v>25749551</v>
      </c>
      <c r="F301" s="81">
        <v>8222760</v>
      </c>
      <c r="G301" s="81">
        <v>5354615</v>
      </c>
      <c r="H301" s="81">
        <v>0</v>
      </c>
      <c r="I301" s="81">
        <v>0</v>
      </c>
      <c r="J301" s="81">
        <v>2146518</v>
      </c>
      <c r="K301" s="81">
        <v>1107368</v>
      </c>
      <c r="L301" s="81">
        <v>0</v>
      </c>
      <c r="M301" s="81">
        <v>0</v>
      </c>
      <c r="N301" s="81">
        <v>-792987</v>
      </c>
      <c r="O301" s="81">
        <v>0</v>
      </c>
      <c r="P301" s="81">
        <v>41787825</v>
      </c>
      <c r="Q301" s="81">
        <v>792987</v>
      </c>
      <c r="R301" s="81">
        <v>42580812</v>
      </c>
      <c r="S301" s="81"/>
      <c r="T301" s="81">
        <v>0</v>
      </c>
      <c r="U301" s="81">
        <v>0</v>
      </c>
      <c r="V301" s="81">
        <f t="shared" si="5"/>
        <v>36433210</v>
      </c>
      <c r="W301" s="81"/>
      <c r="X301" s="81"/>
      <c r="Y301" s="81"/>
      <c r="Z301" s="81"/>
      <c r="AA301" s="81"/>
      <c r="AB301" s="81"/>
      <c r="AC301" s="81"/>
      <c r="AD301" s="81"/>
      <c r="AE301" s="44"/>
      <c r="AF301" s="44"/>
    </row>
    <row r="302" spans="1:32" x14ac:dyDescent="0.3">
      <c r="A302" s="46" t="s">
        <v>563</v>
      </c>
      <c r="B302" s="77" t="s">
        <v>1719</v>
      </c>
      <c r="C302" s="77">
        <v>1</v>
      </c>
      <c r="D302" s="77">
        <v>0</v>
      </c>
      <c r="E302" s="81">
        <v>14433578</v>
      </c>
      <c r="F302" s="81">
        <v>7410785</v>
      </c>
      <c r="G302" s="81">
        <v>3851249</v>
      </c>
      <c r="H302" s="81">
        <v>0</v>
      </c>
      <c r="I302" s="81">
        <v>0</v>
      </c>
      <c r="J302" s="81">
        <v>1086769</v>
      </c>
      <c r="K302" s="81">
        <v>649597</v>
      </c>
      <c r="L302" s="81">
        <v>0</v>
      </c>
      <c r="M302" s="81">
        <v>0</v>
      </c>
      <c r="N302" s="81">
        <v>-153318</v>
      </c>
      <c r="O302" s="81">
        <v>0</v>
      </c>
      <c r="P302" s="81">
        <v>27278660</v>
      </c>
      <c r="Q302" s="81">
        <v>153318</v>
      </c>
      <c r="R302" s="81">
        <v>27431978</v>
      </c>
      <c r="S302" s="81"/>
      <c r="T302" s="81">
        <v>0</v>
      </c>
      <c r="U302" s="81">
        <v>0</v>
      </c>
      <c r="V302" s="81">
        <f t="shared" si="5"/>
        <v>23427411</v>
      </c>
      <c r="W302" s="81"/>
      <c r="X302" s="81"/>
      <c r="Y302" s="81"/>
      <c r="Z302" s="81"/>
      <c r="AA302" s="81"/>
      <c r="AB302" s="81"/>
      <c r="AC302" s="81"/>
      <c r="AD302" s="81"/>
      <c r="AE302" s="44"/>
      <c r="AF302" s="44"/>
    </row>
    <row r="303" spans="1:32" x14ac:dyDescent="0.3">
      <c r="A303" s="46" t="s">
        <v>611</v>
      </c>
      <c r="B303" s="77" t="s">
        <v>2417</v>
      </c>
      <c r="C303" s="77">
        <v>1</v>
      </c>
      <c r="D303" s="77">
        <v>0</v>
      </c>
      <c r="E303" s="81">
        <v>17740415</v>
      </c>
      <c r="F303" s="81">
        <v>3561555</v>
      </c>
      <c r="G303" s="81">
        <v>2646977</v>
      </c>
      <c r="H303" s="81">
        <v>0</v>
      </c>
      <c r="I303" s="81">
        <v>0</v>
      </c>
      <c r="J303" s="81">
        <v>39858</v>
      </c>
      <c r="K303" s="81">
        <v>239797</v>
      </c>
      <c r="L303" s="81">
        <v>0</v>
      </c>
      <c r="M303" s="81">
        <v>567278</v>
      </c>
      <c r="N303" s="81">
        <v>-458871</v>
      </c>
      <c r="O303" s="81">
        <v>5239926</v>
      </c>
      <c r="P303" s="81">
        <v>29576935</v>
      </c>
      <c r="Q303" s="81">
        <v>458871</v>
      </c>
      <c r="R303" s="81">
        <v>30035806</v>
      </c>
      <c r="S303" s="81"/>
      <c r="T303" s="81">
        <v>25896</v>
      </c>
      <c r="U303" s="81">
        <v>0</v>
      </c>
      <c r="V303" s="81">
        <f t="shared" si="5"/>
        <v>21690032</v>
      </c>
      <c r="W303" s="81"/>
      <c r="X303" s="81"/>
      <c r="Y303" s="81"/>
      <c r="Z303" s="81"/>
      <c r="AA303" s="81"/>
      <c r="AB303" s="81"/>
      <c r="AC303" s="81"/>
      <c r="AD303" s="81"/>
      <c r="AE303" s="44"/>
      <c r="AF303" s="44"/>
    </row>
    <row r="304" spans="1:32" x14ac:dyDescent="0.3">
      <c r="A304" s="46" t="s">
        <v>669</v>
      </c>
      <c r="B304" s="77" t="s">
        <v>2418</v>
      </c>
      <c r="C304" s="77">
        <v>1</v>
      </c>
      <c r="D304" s="77">
        <v>0</v>
      </c>
      <c r="E304" s="81">
        <v>37757001</v>
      </c>
      <c r="F304" s="81">
        <v>11100989</v>
      </c>
      <c r="G304" s="81">
        <v>2119591</v>
      </c>
      <c r="H304" s="81">
        <v>0</v>
      </c>
      <c r="I304" s="81">
        <v>0</v>
      </c>
      <c r="J304" s="81">
        <v>2811641</v>
      </c>
      <c r="K304" s="81">
        <v>1674576</v>
      </c>
      <c r="L304" s="81">
        <v>0</v>
      </c>
      <c r="M304" s="81">
        <v>1492138</v>
      </c>
      <c r="N304" s="81">
        <v>-1134809</v>
      </c>
      <c r="O304" s="81">
        <v>5441867</v>
      </c>
      <c r="P304" s="81">
        <v>61262994</v>
      </c>
      <c r="Q304" s="81">
        <v>1134809</v>
      </c>
      <c r="R304" s="81">
        <v>62397803</v>
      </c>
      <c r="S304" s="81"/>
      <c r="T304" s="81">
        <v>0</v>
      </c>
      <c r="U304" s="81">
        <v>938797</v>
      </c>
      <c r="V304" s="81">
        <f t="shared" si="5"/>
        <v>53701536</v>
      </c>
      <c r="W304" s="81"/>
      <c r="X304" s="81"/>
      <c r="Y304" s="81"/>
      <c r="Z304" s="81"/>
      <c r="AA304" s="81"/>
      <c r="AB304" s="81"/>
      <c r="AC304" s="81"/>
      <c r="AD304" s="81"/>
      <c r="AE304" s="44"/>
      <c r="AF304" s="44"/>
    </row>
    <row r="305" spans="1:32" x14ac:dyDescent="0.3">
      <c r="A305" s="46" t="s">
        <v>573</v>
      </c>
      <c r="B305" s="77" t="s">
        <v>1722</v>
      </c>
      <c r="C305" s="77">
        <v>1</v>
      </c>
      <c r="D305" s="77">
        <v>0</v>
      </c>
      <c r="E305" s="81">
        <v>1724786</v>
      </c>
      <c r="F305" s="81">
        <v>1451574</v>
      </c>
      <c r="G305" s="81">
        <v>134431</v>
      </c>
      <c r="H305" s="81">
        <v>0</v>
      </c>
      <c r="I305" s="81">
        <v>0</v>
      </c>
      <c r="J305" s="81">
        <v>27497</v>
      </c>
      <c r="K305" s="81">
        <v>242527</v>
      </c>
      <c r="L305" s="81">
        <v>0</v>
      </c>
      <c r="M305" s="81">
        <v>0</v>
      </c>
      <c r="N305" s="81">
        <v>-130777</v>
      </c>
      <c r="O305" s="81">
        <v>1484627</v>
      </c>
      <c r="P305" s="81">
        <v>4934665</v>
      </c>
      <c r="Q305" s="81">
        <v>130777</v>
      </c>
      <c r="R305" s="81">
        <v>5065442</v>
      </c>
      <c r="S305" s="81"/>
      <c r="T305" s="81">
        <v>0</v>
      </c>
      <c r="U305" s="81">
        <v>0</v>
      </c>
      <c r="V305" s="81">
        <f t="shared" si="5"/>
        <v>3315607</v>
      </c>
      <c r="W305" s="81"/>
      <c r="X305" s="81"/>
      <c r="Y305" s="81"/>
      <c r="Z305" s="81"/>
      <c r="AA305" s="81"/>
      <c r="AB305" s="81"/>
      <c r="AC305" s="81"/>
      <c r="AD305" s="81"/>
      <c r="AE305" s="44"/>
      <c r="AF305" s="44"/>
    </row>
    <row r="306" spans="1:32" x14ac:dyDescent="0.3">
      <c r="A306" s="46" t="s">
        <v>647</v>
      </c>
      <c r="B306" s="77" t="s">
        <v>2419</v>
      </c>
      <c r="C306" s="77">
        <v>1</v>
      </c>
      <c r="D306" s="77">
        <v>0</v>
      </c>
      <c r="E306" s="81">
        <v>3185119</v>
      </c>
      <c r="F306" s="81">
        <v>2641990</v>
      </c>
      <c r="G306" s="81">
        <v>733952</v>
      </c>
      <c r="H306" s="81">
        <v>0</v>
      </c>
      <c r="I306" s="81">
        <v>0</v>
      </c>
      <c r="J306" s="81">
        <v>150378</v>
      </c>
      <c r="K306" s="81">
        <v>257631</v>
      </c>
      <c r="L306" s="81">
        <v>0</v>
      </c>
      <c r="M306" s="81">
        <v>34078</v>
      </c>
      <c r="N306" s="81">
        <v>-134057</v>
      </c>
      <c r="O306" s="81">
        <v>2757204</v>
      </c>
      <c r="P306" s="81">
        <v>9626295</v>
      </c>
      <c r="Q306" s="81">
        <v>134057</v>
      </c>
      <c r="R306" s="81">
        <v>9760352</v>
      </c>
      <c r="S306" s="81"/>
      <c r="T306" s="81">
        <v>0</v>
      </c>
      <c r="U306" s="81">
        <v>0</v>
      </c>
      <c r="V306" s="81">
        <f t="shared" si="5"/>
        <v>6135139</v>
      </c>
      <c r="W306" s="81"/>
      <c r="X306" s="81"/>
      <c r="Y306" s="81"/>
      <c r="Z306" s="81"/>
      <c r="AA306" s="81"/>
      <c r="AB306" s="81"/>
      <c r="AC306" s="81"/>
      <c r="AD306" s="81"/>
      <c r="AE306" s="44"/>
      <c r="AF306" s="44"/>
    </row>
    <row r="307" spans="1:32" x14ac:dyDescent="0.3">
      <c r="A307" s="46" t="s">
        <v>641</v>
      </c>
      <c r="B307" s="77" t="s">
        <v>1724</v>
      </c>
      <c r="C307" s="77">
        <v>1</v>
      </c>
      <c r="D307" s="77">
        <v>0</v>
      </c>
      <c r="E307" s="81">
        <v>5399098</v>
      </c>
      <c r="F307" s="81">
        <v>2367812</v>
      </c>
      <c r="G307" s="81">
        <v>1221424</v>
      </c>
      <c r="H307" s="81">
        <v>0</v>
      </c>
      <c r="I307" s="81">
        <v>0</v>
      </c>
      <c r="J307" s="81">
        <v>303039</v>
      </c>
      <c r="K307" s="81">
        <v>579833</v>
      </c>
      <c r="L307" s="81">
        <v>0</v>
      </c>
      <c r="M307" s="81">
        <v>601723</v>
      </c>
      <c r="N307" s="81">
        <v>-377663</v>
      </c>
      <c r="O307" s="81">
        <v>3747227</v>
      </c>
      <c r="P307" s="81">
        <v>13842493</v>
      </c>
      <c r="Q307" s="81">
        <v>377663</v>
      </c>
      <c r="R307" s="81">
        <v>14220156</v>
      </c>
      <c r="S307" s="81"/>
      <c r="T307" s="81">
        <v>0</v>
      </c>
      <c r="U307" s="81">
        <v>0</v>
      </c>
      <c r="V307" s="81">
        <f t="shared" si="5"/>
        <v>8873842</v>
      </c>
      <c r="W307" s="81"/>
      <c r="X307" s="81"/>
      <c r="Y307" s="81"/>
      <c r="Z307" s="81"/>
      <c r="AA307" s="81"/>
      <c r="AB307" s="81"/>
      <c r="AC307" s="81"/>
      <c r="AD307" s="81"/>
      <c r="AE307" s="44"/>
      <c r="AF307" s="44"/>
    </row>
    <row r="308" spans="1:32" x14ac:dyDescent="0.3">
      <c r="A308" s="46" t="s">
        <v>625</v>
      </c>
      <c r="B308" s="77" t="s">
        <v>2420</v>
      </c>
      <c r="C308" s="77">
        <v>1</v>
      </c>
      <c r="D308" s="77">
        <v>0</v>
      </c>
      <c r="E308" s="81">
        <v>3799829</v>
      </c>
      <c r="F308" s="81">
        <v>1594585</v>
      </c>
      <c r="G308" s="81">
        <v>726260</v>
      </c>
      <c r="H308" s="81">
        <v>0</v>
      </c>
      <c r="I308" s="81">
        <v>0</v>
      </c>
      <c r="J308" s="81">
        <v>190806</v>
      </c>
      <c r="K308" s="81">
        <v>68483</v>
      </c>
      <c r="L308" s="81">
        <v>0</v>
      </c>
      <c r="M308" s="81">
        <v>148500</v>
      </c>
      <c r="N308" s="81">
        <v>-72100</v>
      </c>
      <c r="O308" s="81">
        <v>5461221</v>
      </c>
      <c r="P308" s="81">
        <v>11917584</v>
      </c>
      <c r="Q308" s="81">
        <v>72100</v>
      </c>
      <c r="R308" s="81">
        <v>11989684</v>
      </c>
      <c r="S308" s="81"/>
      <c r="T308" s="81">
        <v>1688</v>
      </c>
      <c r="U308" s="81">
        <v>0</v>
      </c>
      <c r="V308" s="81">
        <f t="shared" si="5"/>
        <v>5730103</v>
      </c>
      <c r="W308" s="81"/>
      <c r="X308" s="81"/>
      <c r="Y308" s="81"/>
      <c r="Z308" s="81"/>
      <c r="AA308" s="81"/>
      <c r="AB308" s="81"/>
      <c r="AC308" s="81"/>
      <c r="AD308" s="81"/>
      <c r="AE308" s="44"/>
      <c r="AF308" s="44"/>
    </row>
    <row r="309" spans="1:32" x14ac:dyDescent="0.3">
      <c r="A309" s="46" t="s">
        <v>617</v>
      </c>
      <c r="B309" s="77" t="s">
        <v>2421</v>
      </c>
      <c r="C309" s="77">
        <v>1</v>
      </c>
      <c r="D309" s="77">
        <v>0</v>
      </c>
      <c r="E309" s="81">
        <v>2802108</v>
      </c>
      <c r="F309" s="81">
        <v>1219872</v>
      </c>
      <c r="G309" s="81">
        <v>233494</v>
      </c>
      <c r="H309" s="81">
        <v>0</v>
      </c>
      <c r="I309" s="81">
        <v>0</v>
      </c>
      <c r="J309" s="81">
        <v>263225</v>
      </c>
      <c r="K309" s="81">
        <v>217372</v>
      </c>
      <c r="L309" s="81">
        <v>0</v>
      </c>
      <c r="M309" s="81">
        <v>0</v>
      </c>
      <c r="N309" s="81">
        <v>-104867</v>
      </c>
      <c r="O309" s="81">
        <v>1176350</v>
      </c>
      <c r="P309" s="81">
        <v>5807554</v>
      </c>
      <c r="Q309" s="81">
        <v>104867</v>
      </c>
      <c r="R309" s="81">
        <v>5912421</v>
      </c>
      <c r="S309" s="81"/>
      <c r="T309" s="81">
        <v>0</v>
      </c>
      <c r="U309" s="81">
        <v>0</v>
      </c>
      <c r="V309" s="81">
        <f t="shared" si="5"/>
        <v>4397710</v>
      </c>
      <c r="W309" s="81"/>
      <c r="X309" s="81"/>
      <c r="Y309" s="81"/>
      <c r="Z309" s="81"/>
      <c r="AA309" s="81"/>
      <c r="AB309" s="81"/>
      <c r="AC309" s="81"/>
      <c r="AD309" s="81"/>
      <c r="AE309" s="44"/>
      <c r="AF309" s="44"/>
    </row>
    <row r="310" spans="1:32" x14ac:dyDescent="0.3">
      <c r="A310" s="46" t="s">
        <v>589</v>
      </c>
      <c r="B310" s="77" t="s">
        <v>2422</v>
      </c>
      <c r="C310" s="77">
        <v>1</v>
      </c>
      <c r="D310" s="77">
        <v>0</v>
      </c>
      <c r="E310" s="81">
        <v>6053309</v>
      </c>
      <c r="F310" s="81">
        <v>2594578</v>
      </c>
      <c r="G310" s="81">
        <v>206222</v>
      </c>
      <c r="H310" s="81">
        <v>0</v>
      </c>
      <c r="I310" s="81">
        <v>0</v>
      </c>
      <c r="J310" s="81">
        <v>140964</v>
      </c>
      <c r="K310" s="81">
        <v>520605</v>
      </c>
      <c r="L310" s="81">
        <v>0</v>
      </c>
      <c r="M310" s="81">
        <v>654324</v>
      </c>
      <c r="N310" s="81">
        <v>-593994</v>
      </c>
      <c r="O310" s="81">
        <v>4983430</v>
      </c>
      <c r="P310" s="81">
        <v>14559438</v>
      </c>
      <c r="Q310" s="81">
        <v>593994</v>
      </c>
      <c r="R310" s="81">
        <v>15153432</v>
      </c>
      <c r="S310" s="81"/>
      <c r="T310" s="81">
        <v>0</v>
      </c>
      <c r="U310" s="81">
        <v>0</v>
      </c>
      <c r="V310" s="81">
        <f t="shared" si="5"/>
        <v>9369786</v>
      </c>
      <c r="W310" s="81"/>
      <c r="X310" s="81"/>
      <c r="Y310" s="81"/>
      <c r="Z310" s="81"/>
      <c r="AA310" s="81"/>
      <c r="AB310" s="81"/>
      <c r="AC310" s="81"/>
      <c r="AD310" s="81"/>
      <c r="AE310" s="44"/>
      <c r="AF310" s="44"/>
    </row>
    <row r="311" spans="1:32" x14ac:dyDescent="0.3">
      <c r="A311" s="46" t="s">
        <v>593</v>
      </c>
      <c r="B311" s="77" t="s">
        <v>2423</v>
      </c>
      <c r="C311" s="77">
        <v>1</v>
      </c>
      <c r="D311" s="77">
        <v>0</v>
      </c>
      <c r="E311" s="81">
        <v>7205900</v>
      </c>
      <c r="F311" s="81">
        <v>3322391</v>
      </c>
      <c r="G311" s="81">
        <v>1313073</v>
      </c>
      <c r="H311" s="81">
        <v>0</v>
      </c>
      <c r="I311" s="81">
        <v>0</v>
      </c>
      <c r="J311" s="81">
        <v>202331</v>
      </c>
      <c r="K311" s="81">
        <v>407621</v>
      </c>
      <c r="L311" s="81">
        <v>0</v>
      </c>
      <c r="M311" s="81">
        <v>148500</v>
      </c>
      <c r="N311" s="81">
        <v>-116531</v>
      </c>
      <c r="O311" s="81">
        <v>5891580</v>
      </c>
      <c r="P311" s="81">
        <v>18374865</v>
      </c>
      <c r="Q311" s="81">
        <v>116531</v>
      </c>
      <c r="R311" s="81">
        <v>18491396</v>
      </c>
      <c r="S311" s="81"/>
      <c r="T311" s="81">
        <v>0</v>
      </c>
      <c r="U311" s="81">
        <v>0</v>
      </c>
      <c r="V311" s="81">
        <f t="shared" si="5"/>
        <v>11170212</v>
      </c>
      <c r="W311" s="81"/>
      <c r="X311" s="81"/>
      <c r="Y311" s="81"/>
      <c r="Z311" s="81"/>
      <c r="AA311" s="81"/>
      <c r="AB311" s="81"/>
      <c r="AC311" s="81"/>
      <c r="AD311" s="81"/>
      <c r="AE311" s="44"/>
      <c r="AF311" s="44"/>
    </row>
    <row r="312" spans="1:32" x14ac:dyDescent="0.3">
      <c r="A312" s="46" t="s">
        <v>623</v>
      </c>
      <c r="B312" s="77" t="s">
        <v>2424</v>
      </c>
      <c r="C312" s="77">
        <v>1</v>
      </c>
      <c r="D312" s="77">
        <v>0</v>
      </c>
      <c r="E312" s="81">
        <v>4332121</v>
      </c>
      <c r="F312" s="81">
        <v>2396292</v>
      </c>
      <c r="G312" s="81">
        <v>641070</v>
      </c>
      <c r="H312" s="81">
        <v>0</v>
      </c>
      <c r="I312" s="81">
        <v>0</v>
      </c>
      <c r="J312" s="81">
        <v>146852</v>
      </c>
      <c r="K312" s="81">
        <v>185467</v>
      </c>
      <c r="L312" s="81">
        <v>0</v>
      </c>
      <c r="M312" s="81">
        <v>145800</v>
      </c>
      <c r="N312" s="81">
        <v>-217032</v>
      </c>
      <c r="O312" s="81">
        <v>5353104</v>
      </c>
      <c r="P312" s="81">
        <v>12983674</v>
      </c>
      <c r="Q312" s="81">
        <v>217032</v>
      </c>
      <c r="R312" s="81">
        <v>13200706</v>
      </c>
      <c r="S312" s="81"/>
      <c r="T312" s="81">
        <v>0</v>
      </c>
      <c r="U312" s="81">
        <v>0</v>
      </c>
      <c r="V312" s="81">
        <f t="shared" si="5"/>
        <v>6989500</v>
      </c>
      <c r="W312" s="81"/>
      <c r="X312" s="81"/>
      <c r="Y312" s="81"/>
      <c r="Z312" s="81"/>
      <c r="AA312" s="81"/>
      <c r="AB312" s="81"/>
      <c r="AC312" s="81"/>
      <c r="AD312" s="81"/>
      <c r="AE312" s="44"/>
      <c r="AF312" s="44"/>
    </row>
    <row r="313" spans="1:32" x14ac:dyDescent="0.3">
      <c r="A313" s="46" t="s">
        <v>567</v>
      </c>
      <c r="B313" s="77" t="s">
        <v>2425</v>
      </c>
      <c r="C313" s="77">
        <v>1</v>
      </c>
      <c r="D313" s="77">
        <v>0</v>
      </c>
      <c r="E313" s="81">
        <v>3169300</v>
      </c>
      <c r="F313" s="81">
        <v>1144502</v>
      </c>
      <c r="G313" s="81">
        <v>272921</v>
      </c>
      <c r="H313" s="81">
        <v>0</v>
      </c>
      <c r="I313" s="81">
        <v>0</v>
      </c>
      <c r="J313" s="81">
        <v>14860</v>
      </c>
      <c r="K313" s="81">
        <v>56991</v>
      </c>
      <c r="L313" s="81">
        <v>0</v>
      </c>
      <c r="M313" s="81">
        <v>0</v>
      </c>
      <c r="N313" s="81">
        <v>-107794</v>
      </c>
      <c r="O313" s="81">
        <v>2353545</v>
      </c>
      <c r="P313" s="81">
        <v>6904325</v>
      </c>
      <c r="Q313" s="81">
        <v>107794</v>
      </c>
      <c r="R313" s="81">
        <v>7012119</v>
      </c>
      <c r="S313" s="81"/>
      <c r="T313" s="81">
        <v>725</v>
      </c>
      <c r="U313" s="81">
        <v>0</v>
      </c>
      <c r="V313" s="81">
        <f t="shared" si="5"/>
        <v>4277859</v>
      </c>
      <c r="W313" s="81"/>
      <c r="X313" s="81"/>
      <c r="Y313" s="81"/>
      <c r="Z313" s="81"/>
      <c r="AA313" s="81"/>
      <c r="AB313" s="81"/>
      <c r="AC313" s="81"/>
      <c r="AD313" s="81"/>
      <c r="AE313" s="44"/>
      <c r="AF313" s="44"/>
    </row>
    <row r="314" spans="1:32" x14ac:dyDescent="0.3">
      <c r="A314" s="46" t="s">
        <v>631</v>
      </c>
      <c r="B314" s="77" t="s">
        <v>2426</v>
      </c>
      <c r="C314" s="77">
        <v>1</v>
      </c>
      <c r="D314" s="77">
        <v>0</v>
      </c>
      <c r="E314" s="81">
        <v>2977778</v>
      </c>
      <c r="F314" s="81">
        <v>1894907</v>
      </c>
      <c r="G314" s="81">
        <v>364669</v>
      </c>
      <c r="H314" s="81">
        <v>0</v>
      </c>
      <c r="I314" s="81">
        <v>0</v>
      </c>
      <c r="J314" s="81">
        <v>117287</v>
      </c>
      <c r="K314" s="81">
        <v>331109</v>
      </c>
      <c r="L314" s="81">
        <v>0</v>
      </c>
      <c r="M314" s="81">
        <v>0</v>
      </c>
      <c r="N314" s="81">
        <v>-111998</v>
      </c>
      <c r="O314" s="81">
        <v>2834596</v>
      </c>
      <c r="P314" s="81">
        <v>8408348</v>
      </c>
      <c r="Q314" s="81">
        <v>111998</v>
      </c>
      <c r="R314" s="81">
        <v>8520346</v>
      </c>
      <c r="S314" s="81"/>
      <c r="T314" s="81">
        <v>0</v>
      </c>
      <c r="U314" s="81">
        <v>0</v>
      </c>
      <c r="V314" s="81">
        <f t="shared" si="5"/>
        <v>5209083</v>
      </c>
      <c r="W314" s="81"/>
      <c r="X314" s="81"/>
      <c r="Y314" s="81"/>
      <c r="Z314" s="81"/>
      <c r="AA314" s="81"/>
      <c r="AB314" s="81"/>
      <c r="AC314" s="81"/>
      <c r="AD314" s="81"/>
      <c r="AE314" s="44"/>
      <c r="AF314" s="44"/>
    </row>
    <row r="315" spans="1:32" x14ac:dyDescent="0.3">
      <c r="A315" s="46" t="s">
        <v>653</v>
      </c>
      <c r="B315" s="77" t="s">
        <v>2427</v>
      </c>
      <c r="C315" s="77">
        <v>1</v>
      </c>
      <c r="D315" s="77">
        <v>0</v>
      </c>
      <c r="E315" s="81">
        <v>8527586</v>
      </c>
      <c r="F315" s="81">
        <v>7048282</v>
      </c>
      <c r="G315" s="81">
        <v>1334220</v>
      </c>
      <c r="H315" s="81">
        <v>0</v>
      </c>
      <c r="I315" s="81">
        <v>0</v>
      </c>
      <c r="J315" s="81">
        <v>307660</v>
      </c>
      <c r="K315" s="81">
        <v>387892</v>
      </c>
      <c r="L315" s="81">
        <v>0</v>
      </c>
      <c r="M315" s="81">
        <v>0</v>
      </c>
      <c r="N315" s="81">
        <v>-222165</v>
      </c>
      <c r="O315" s="81">
        <v>7419302</v>
      </c>
      <c r="P315" s="81">
        <v>24802777</v>
      </c>
      <c r="Q315" s="81">
        <v>222165</v>
      </c>
      <c r="R315" s="81">
        <v>25024942</v>
      </c>
      <c r="S315" s="81"/>
      <c r="T315" s="81">
        <v>0</v>
      </c>
      <c r="U315" s="81">
        <v>0</v>
      </c>
      <c r="V315" s="81">
        <f t="shared" si="5"/>
        <v>16049255</v>
      </c>
      <c r="W315" s="81"/>
      <c r="X315" s="81"/>
      <c r="Y315" s="81"/>
      <c r="Z315" s="81"/>
      <c r="AA315" s="81"/>
      <c r="AB315" s="81"/>
      <c r="AC315" s="81"/>
      <c r="AD315" s="81"/>
      <c r="AE315" s="44"/>
      <c r="AF315" s="44"/>
    </row>
    <row r="316" spans="1:32" x14ac:dyDescent="0.3">
      <c r="A316" s="46" t="s">
        <v>609</v>
      </c>
      <c r="B316" s="77" t="s">
        <v>2428</v>
      </c>
      <c r="C316" s="77">
        <v>1</v>
      </c>
      <c r="D316" s="77">
        <v>0</v>
      </c>
      <c r="E316" s="81">
        <v>2633693</v>
      </c>
      <c r="F316" s="81">
        <v>1308452</v>
      </c>
      <c r="G316" s="81">
        <v>66673</v>
      </c>
      <c r="H316" s="81">
        <v>0</v>
      </c>
      <c r="I316" s="81">
        <v>0</v>
      </c>
      <c r="J316" s="81">
        <v>38945</v>
      </c>
      <c r="K316" s="81">
        <v>91887</v>
      </c>
      <c r="L316" s="81">
        <v>0</v>
      </c>
      <c r="M316" s="81">
        <v>0</v>
      </c>
      <c r="N316" s="81">
        <v>-105363</v>
      </c>
      <c r="O316" s="81">
        <v>2288498</v>
      </c>
      <c r="P316" s="81">
        <v>6322785</v>
      </c>
      <c r="Q316" s="81">
        <v>105363</v>
      </c>
      <c r="R316" s="81">
        <v>6428148</v>
      </c>
      <c r="S316" s="81"/>
      <c r="T316" s="81">
        <v>0</v>
      </c>
      <c r="U316" s="81">
        <v>0</v>
      </c>
      <c r="V316" s="81">
        <f t="shared" si="5"/>
        <v>3967614</v>
      </c>
      <c r="W316" s="81"/>
      <c r="X316" s="81"/>
      <c r="Y316" s="81"/>
      <c r="Z316" s="81"/>
      <c r="AA316" s="81"/>
      <c r="AB316" s="81"/>
      <c r="AC316" s="81"/>
      <c r="AD316" s="81"/>
      <c r="AE316" s="44"/>
      <c r="AF316" s="44"/>
    </row>
    <row r="317" spans="1:32" x14ac:dyDescent="0.3">
      <c r="A317" s="46" t="s">
        <v>639</v>
      </c>
      <c r="B317" s="77" t="s">
        <v>2429</v>
      </c>
      <c r="C317" s="77">
        <v>1</v>
      </c>
      <c r="D317" s="77">
        <v>0</v>
      </c>
      <c r="E317" s="81">
        <v>11408701</v>
      </c>
      <c r="F317" s="81">
        <v>6845790</v>
      </c>
      <c r="G317" s="81">
        <v>1365040</v>
      </c>
      <c r="H317" s="81">
        <v>0</v>
      </c>
      <c r="I317" s="81">
        <v>0</v>
      </c>
      <c r="J317" s="81">
        <v>136599</v>
      </c>
      <c r="K317" s="81">
        <v>439521</v>
      </c>
      <c r="L317" s="81">
        <v>0</v>
      </c>
      <c r="M317" s="81">
        <v>0</v>
      </c>
      <c r="N317" s="81">
        <v>-115110</v>
      </c>
      <c r="O317" s="81">
        <v>8649255</v>
      </c>
      <c r="P317" s="81">
        <v>28729796</v>
      </c>
      <c r="Q317" s="81">
        <v>115110</v>
      </c>
      <c r="R317" s="81">
        <v>28844906</v>
      </c>
      <c r="S317" s="81"/>
      <c r="T317" s="81">
        <v>0</v>
      </c>
      <c r="U317" s="81">
        <v>0</v>
      </c>
      <c r="V317" s="81">
        <f t="shared" si="5"/>
        <v>18715501</v>
      </c>
      <c r="W317" s="81"/>
      <c r="X317" s="81"/>
      <c r="Y317" s="81"/>
      <c r="Z317" s="81"/>
      <c r="AA317" s="81"/>
      <c r="AB317" s="81"/>
      <c r="AC317" s="81"/>
      <c r="AD317" s="81"/>
      <c r="AE317" s="44"/>
      <c r="AF317" s="44"/>
    </row>
    <row r="318" spans="1:32" x14ac:dyDescent="0.3">
      <c r="A318" s="46" t="s">
        <v>635</v>
      </c>
      <c r="B318" s="77" t="s">
        <v>2430</v>
      </c>
      <c r="C318" s="77">
        <v>1</v>
      </c>
      <c r="D318" s="77">
        <v>0</v>
      </c>
      <c r="E318" s="81">
        <v>1773571</v>
      </c>
      <c r="F318" s="81">
        <v>1183481</v>
      </c>
      <c r="G318" s="81">
        <v>243875</v>
      </c>
      <c r="H318" s="81">
        <v>0</v>
      </c>
      <c r="I318" s="81">
        <v>0</v>
      </c>
      <c r="J318" s="81">
        <v>48123</v>
      </c>
      <c r="K318" s="81">
        <v>171059</v>
      </c>
      <c r="L318" s="81">
        <v>0</v>
      </c>
      <c r="M318" s="81">
        <v>80440</v>
      </c>
      <c r="N318" s="81">
        <v>-88676</v>
      </c>
      <c r="O318" s="81">
        <v>1418025</v>
      </c>
      <c r="P318" s="81">
        <v>4829898</v>
      </c>
      <c r="Q318" s="81">
        <v>88676</v>
      </c>
      <c r="R318" s="81">
        <v>4918574</v>
      </c>
      <c r="S318" s="81"/>
      <c r="T318" s="81">
        <v>0</v>
      </c>
      <c r="U318" s="81">
        <v>0</v>
      </c>
      <c r="V318" s="81">
        <f t="shared" si="5"/>
        <v>3167998</v>
      </c>
      <c r="W318" s="81"/>
      <c r="X318" s="81"/>
      <c r="Y318" s="81"/>
      <c r="Z318" s="81"/>
      <c r="AA318" s="81"/>
      <c r="AB318" s="81"/>
      <c r="AC318" s="81"/>
      <c r="AD318" s="81"/>
      <c r="AE318" s="44"/>
      <c r="AF318" s="44"/>
    </row>
    <row r="319" spans="1:32" x14ac:dyDescent="0.3">
      <c r="A319" s="46" t="s">
        <v>603</v>
      </c>
      <c r="B319" s="77" t="s">
        <v>2431</v>
      </c>
      <c r="C319" s="77">
        <v>1</v>
      </c>
      <c r="D319" s="77">
        <v>0</v>
      </c>
      <c r="E319" s="81">
        <v>3451540</v>
      </c>
      <c r="F319" s="81">
        <v>2369954</v>
      </c>
      <c r="G319" s="81">
        <v>287880</v>
      </c>
      <c r="H319" s="81">
        <v>0</v>
      </c>
      <c r="I319" s="81">
        <v>0</v>
      </c>
      <c r="J319" s="81">
        <v>177065</v>
      </c>
      <c r="K319" s="81">
        <v>42920</v>
      </c>
      <c r="L319" s="81">
        <v>0</v>
      </c>
      <c r="M319" s="81">
        <v>0</v>
      </c>
      <c r="N319" s="81">
        <v>-189442</v>
      </c>
      <c r="O319" s="81">
        <v>2017252</v>
      </c>
      <c r="P319" s="81">
        <v>8157169</v>
      </c>
      <c r="Q319" s="81">
        <v>189442</v>
      </c>
      <c r="R319" s="81">
        <v>8346611</v>
      </c>
      <c r="S319" s="81"/>
      <c r="T319" s="81">
        <v>0</v>
      </c>
      <c r="U319" s="81">
        <v>0</v>
      </c>
      <c r="V319" s="81">
        <f t="shared" si="5"/>
        <v>5852037</v>
      </c>
      <c r="W319" s="81"/>
      <c r="X319" s="81"/>
      <c r="Y319" s="81"/>
      <c r="Z319" s="81"/>
      <c r="AA319" s="81"/>
      <c r="AB319" s="81"/>
      <c r="AC319" s="81"/>
      <c r="AD319" s="81"/>
      <c r="AE319" s="44"/>
      <c r="AF319" s="44"/>
    </row>
    <row r="320" spans="1:32" x14ac:dyDescent="0.3">
      <c r="A320" s="46" t="s">
        <v>597</v>
      </c>
      <c r="B320" s="77" t="s">
        <v>2432</v>
      </c>
      <c r="C320" s="77">
        <v>1</v>
      </c>
      <c r="D320" s="77">
        <v>0</v>
      </c>
      <c r="E320" s="81">
        <v>12362994</v>
      </c>
      <c r="F320" s="81">
        <v>4925355</v>
      </c>
      <c r="G320" s="81">
        <v>890866</v>
      </c>
      <c r="H320" s="81">
        <v>0</v>
      </c>
      <c r="I320" s="81">
        <v>0</v>
      </c>
      <c r="J320" s="81">
        <v>0</v>
      </c>
      <c r="K320" s="81">
        <v>286634</v>
      </c>
      <c r="L320" s="81">
        <v>0</v>
      </c>
      <c r="M320" s="81">
        <v>0</v>
      </c>
      <c r="N320" s="81">
        <v>-595443</v>
      </c>
      <c r="O320" s="81">
        <v>8055421</v>
      </c>
      <c r="P320" s="81">
        <v>25925827</v>
      </c>
      <c r="Q320" s="81">
        <v>595443</v>
      </c>
      <c r="R320" s="81">
        <v>26521270</v>
      </c>
      <c r="S320" s="81"/>
      <c r="T320" s="81">
        <v>0</v>
      </c>
      <c r="U320" s="81">
        <v>0</v>
      </c>
      <c r="V320" s="81">
        <f t="shared" si="5"/>
        <v>16979540</v>
      </c>
      <c r="W320" s="81"/>
      <c r="X320" s="81"/>
      <c r="Y320" s="81"/>
      <c r="Z320" s="81"/>
      <c r="AA320" s="81"/>
      <c r="AB320" s="81"/>
      <c r="AC320" s="81"/>
      <c r="AD320" s="81"/>
      <c r="AE320" s="44"/>
      <c r="AF320" s="44"/>
    </row>
    <row r="321" spans="1:32" x14ac:dyDescent="0.3">
      <c r="A321" s="46" t="s">
        <v>637</v>
      </c>
      <c r="B321" s="77" t="s">
        <v>2433</v>
      </c>
      <c r="C321" s="77">
        <v>1</v>
      </c>
      <c r="D321" s="77">
        <v>0</v>
      </c>
      <c r="E321" s="81">
        <v>12325274</v>
      </c>
      <c r="F321" s="81">
        <v>4942784</v>
      </c>
      <c r="G321" s="81">
        <v>3183183</v>
      </c>
      <c r="H321" s="81">
        <v>0</v>
      </c>
      <c r="I321" s="81">
        <v>0</v>
      </c>
      <c r="J321" s="81">
        <v>345859</v>
      </c>
      <c r="K321" s="81">
        <v>152277</v>
      </c>
      <c r="L321" s="81">
        <v>0</v>
      </c>
      <c r="M321" s="81">
        <v>0</v>
      </c>
      <c r="N321" s="81">
        <v>-87888</v>
      </c>
      <c r="O321" s="81">
        <v>8347661</v>
      </c>
      <c r="P321" s="81">
        <v>29209150</v>
      </c>
      <c r="Q321" s="81">
        <v>87888</v>
      </c>
      <c r="R321" s="81">
        <v>29297038</v>
      </c>
      <c r="S321" s="81"/>
      <c r="T321" s="81">
        <v>0</v>
      </c>
      <c r="U321" s="81">
        <v>0</v>
      </c>
      <c r="V321" s="81">
        <f t="shared" si="5"/>
        <v>17678306</v>
      </c>
      <c r="W321" s="81"/>
      <c r="X321" s="81"/>
      <c r="Y321" s="81"/>
      <c r="Z321" s="81"/>
      <c r="AA321" s="81"/>
      <c r="AB321" s="81"/>
      <c r="AC321" s="81"/>
      <c r="AD321" s="81"/>
      <c r="AE321" s="44"/>
      <c r="AF321" s="44"/>
    </row>
    <row r="322" spans="1:32" x14ac:dyDescent="0.3">
      <c r="A322" s="46" t="s">
        <v>565</v>
      </c>
      <c r="B322" s="77" t="s">
        <v>2434</v>
      </c>
      <c r="C322" s="77">
        <v>0</v>
      </c>
      <c r="D322" s="77">
        <v>0</v>
      </c>
      <c r="E322" s="81">
        <v>7049158</v>
      </c>
      <c r="F322" s="81">
        <v>3897490</v>
      </c>
      <c r="G322" s="81">
        <v>1236210</v>
      </c>
      <c r="H322" s="81">
        <v>0</v>
      </c>
      <c r="I322" s="81">
        <v>0</v>
      </c>
      <c r="J322" s="81">
        <v>458700</v>
      </c>
      <c r="K322" s="81">
        <v>168281</v>
      </c>
      <c r="L322" s="81">
        <v>0</v>
      </c>
      <c r="M322" s="81">
        <v>0</v>
      </c>
      <c r="N322" s="81">
        <v>-95666</v>
      </c>
      <c r="O322" s="81">
        <v>5347498</v>
      </c>
      <c r="P322" s="81">
        <v>18061671</v>
      </c>
      <c r="Q322" s="81">
        <v>95666</v>
      </c>
      <c r="R322" s="81">
        <v>18157337</v>
      </c>
      <c r="S322" s="81"/>
      <c r="T322" s="81">
        <v>0</v>
      </c>
      <c r="U322" s="81">
        <v>0</v>
      </c>
      <c r="V322" s="81">
        <f t="shared" si="5"/>
        <v>11477963</v>
      </c>
      <c r="W322" s="81"/>
      <c r="X322" s="81"/>
      <c r="Y322" s="81"/>
      <c r="Z322" s="81"/>
      <c r="AA322" s="81"/>
      <c r="AB322" s="81"/>
      <c r="AC322" s="81"/>
      <c r="AD322" s="81"/>
      <c r="AE322" s="44"/>
      <c r="AF322" s="44"/>
    </row>
    <row r="323" spans="1:32" x14ac:dyDescent="0.3">
      <c r="A323" s="46" t="s">
        <v>577</v>
      </c>
      <c r="B323" s="77" t="s">
        <v>2435</v>
      </c>
      <c r="C323" s="77">
        <v>1</v>
      </c>
      <c r="D323" s="77">
        <v>0</v>
      </c>
      <c r="E323" s="81">
        <v>19753557</v>
      </c>
      <c r="F323" s="81">
        <v>8318697</v>
      </c>
      <c r="G323" s="81">
        <v>1094762</v>
      </c>
      <c r="H323" s="81">
        <v>0</v>
      </c>
      <c r="I323" s="81">
        <v>0</v>
      </c>
      <c r="J323" s="81">
        <v>1500390</v>
      </c>
      <c r="K323" s="81">
        <v>232335</v>
      </c>
      <c r="L323" s="81">
        <v>0</v>
      </c>
      <c r="M323" s="81">
        <v>419194</v>
      </c>
      <c r="N323" s="81">
        <v>-458060</v>
      </c>
      <c r="O323" s="81">
        <v>13160931</v>
      </c>
      <c r="P323" s="81">
        <v>44021806</v>
      </c>
      <c r="Q323" s="81">
        <v>458060</v>
      </c>
      <c r="R323" s="81">
        <v>44479866</v>
      </c>
      <c r="S323" s="81"/>
      <c r="T323" s="81">
        <v>0</v>
      </c>
      <c r="U323" s="81">
        <v>0</v>
      </c>
      <c r="V323" s="81">
        <f t="shared" si="5"/>
        <v>29766113</v>
      </c>
      <c r="W323" s="81"/>
      <c r="X323" s="81"/>
      <c r="Y323" s="81"/>
      <c r="Z323" s="81"/>
      <c r="AA323" s="81"/>
      <c r="AB323" s="81"/>
      <c r="AC323" s="81"/>
      <c r="AD323" s="81"/>
      <c r="AE323" s="44"/>
      <c r="AF323" s="44"/>
    </row>
    <row r="324" spans="1:32" x14ac:dyDescent="0.3">
      <c r="A324" s="46" t="s">
        <v>619</v>
      </c>
      <c r="B324" s="77" t="s">
        <v>2436</v>
      </c>
      <c r="C324" s="77">
        <v>1</v>
      </c>
      <c r="D324" s="77">
        <v>0</v>
      </c>
      <c r="E324" s="81">
        <v>16564629</v>
      </c>
      <c r="F324" s="81">
        <v>8838915</v>
      </c>
      <c r="G324" s="81">
        <v>3115373</v>
      </c>
      <c r="H324" s="81">
        <v>0</v>
      </c>
      <c r="I324" s="81">
        <v>0</v>
      </c>
      <c r="J324" s="81">
        <v>689007</v>
      </c>
      <c r="K324" s="81">
        <v>744421</v>
      </c>
      <c r="L324" s="81">
        <v>0</v>
      </c>
      <c r="M324" s="81">
        <v>0</v>
      </c>
      <c r="N324" s="81">
        <v>-174036</v>
      </c>
      <c r="O324" s="81">
        <v>14487705</v>
      </c>
      <c r="P324" s="81">
        <v>44266014</v>
      </c>
      <c r="Q324" s="81">
        <v>174036</v>
      </c>
      <c r="R324" s="81">
        <v>44440050</v>
      </c>
      <c r="S324" s="81"/>
      <c r="T324" s="81">
        <v>0</v>
      </c>
      <c r="U324" s="81">
        <v>0</v>
      </c>
      <c r="V324" s="81">
        <f t="shared" si="5"/>
        <v>26662936</v>
      </c>
      <c r="W324" s="81"/>
      <c r="X324" s="81"/>
      <c r="Y324" s="81"/>
      <c r="Z324" s="81"/>
      <c r="AA324" s="81"/>
      <c r="AB324" s="81"/>
      <c r="AC324" s="81"/>
      <c r="AD324" s="81"/>
      <c r="AE324" s="44"/>
      <c r="AF324" s="44"/>
    </row>
    <row r="325" spans="1:32" x14ac:dyDescent="0.3">
      <c r="A325" s="46" t="s">
        <v>672</v>
      </c>
      <c r="B325" s="77" t="s">
        <v>2437</v>
      </c>
      <c r="C325" s="77">
        <v>1</v>
      </c>
      <c r="D325" s="77">
        <v>1</v>
      </c>
      <c r="E325" s="81">
        <v>8094006866</v>
      </c>
      <c r="F325" s="81">
        <v>879391564</v>
      </c>
      <c r="G325" s="81">
        <v>1314876881</v>
      </c>
      <c r="H325" s="81">
        <v>0</v>
      </c>
      <c r="I325" s="81">
        <v>0</v>
      </c>
      <c r="J325" s="81">
        <v>252045670</v>
      </c>
      <c r="K325" s="81">
        <v>151293849</v>
      </c>
      <c r="L325" s="81">
        <v>0</v>
      </c>
      <c r="M325" s="81">
        <v>550858443</v>
      </c>
      <c r="N325" s="81">
        <v>-720547802</v>
      </c>
      <c r="O325" s="81">
        <v>153500894</v>
      </c>
      <c r="P325" s="81">
        <v>10675426365</v>
      </c>
      <c r="Q325" s="81">
        <v>720547802</v>
      </c>
      <c r="R325" s="81">
        <v>11395974167</v>
      </c>
      <c r="S325" s="81"/>
      <c r="T325" s="81">
        <v>0</v>
      </c>
      <c r="U325" s="81">
        <v>117696335</v>
      </c>
      <c r="V325" s="81">
        <f t="shared" si="5"/>
        <v>9207048590</v>
      </c>
      <c r="W325" s="81"/>
      <c r="X325" s="81"/>
      <c r="Y325" s="81"/>
      <c r="Z325" s="81"/>
      <c r="AA325" s="81"/>
      <c r="AB325" s="81"/>
      <c r="AC325" s="81"/>
      <c r="AD325" s="81"/>
      <c r="AE325" s="44"/>
      <c r="AF325" s="44"/>
    </row>
    <row r="326" spans="1:32" x14ac:dyDescent="0.3">
      <c r="A326" s="46" t="s">
        <v>677</v>
      </c>
      <c r="B326" s="77" t="s">
        <v>1753</v>
      </c>
      <c r="C326" s="77">
        <v>1</v>
      </c>
      <c r="D326" s="77">
        <v>0</v>
      </c>
      <c r="E326" s="81">
        <v>9707695</v>
      </c>
      <c r="F326" s="81">
        <v>3104336</v>
      </c>
      <c r="G326" s="81">
        <v>3615164</v>
      </c>
      <c r="H326" s="81">
        <v>0</v>
      </c>
      <c r="I326" s="81">
        <v>0</v>
      </c>
      <c r="J326" s="81">
        <v>398485</v>
      </c>
      <c r="K326" s="81">
        <v>575491</v>
      </c>
      <c r="L326" s="81">
        <v>0</v>
      </c>
      <c r="M326" s="81">
        <v>142720</v>
      </c>
      <c r="N326" s="81">
        <v>-235011</v>
      </c>
      <c r="O326" s="81">
        <v>2927667</v>
      </c>
      <c r="P326" s="81">
        <v>20236547</v>
      </c>
      <c r="Q326" s="81">
        <v>235011</v>
      </c>
      <c r="R326" s="81">
        <v>20471558</v>
      </c>
      <c r="S326" s="81"/>
      <c r="T326" s="81">
        <v>0</v>
      </c>
      <c r="U326" s="81">
        <v>0</v>
      </c>
      <c r="V326" s="81">
        <f t="shared" ref="V326:V389" si="6">P326-O326-G326-H326</f>
        <v>13693716</v>
      </c>
      <c r="W326" s="81"/>
      <c r="X326" s="81"/>
      <c r="Y326" s="81"/>
      <c r="Z326" s="81"/>
      <c r="AA326" s="81"/>
      <c r="AB326" s="81"/>
      <c r="AC326" s="81"/>
      <c r="AD326" s="81"/>
      <c r="AE326" s="44"/>
      <c r="AF326" s="44"/>
    </row>
    <row r="327" spans="1:32" x14ac:dyDescent="0.3">
      <c r="A327" s="46" t="s">
        <v>679</v>
      </c>
      <c r="B327" s="77" t="s">
        <v>2438</v>
      </c>
      <c r="C327" s="77">
        <v>1</v>
      </c>
      <c r="D327" s="77">
        <v>0</v>
      </c>
      <c r="E327" s="81">
        <v>37392534</v>
      </c>
      <c r="F327" s="81">
        <v>7186679</v>
      </c>
      <c r="G327" s="81">
        <v>7591138</v>
      </c>
      <c r="H327" s="81">
        <v>0</v>
      </c>
      <c r="I327" s="81">
        <v>0</v>
      </c>
      <c r="J327" s="81">
        <v>278197</v>
      </c>
      <c r="K327" s="81">
        <v>3677818</v>
      </c>
      <c r="L327" s="81">
        <v>0</v>
      </c>
      <c r="M327" s="81">
        <v>691895</v>
      </c>
      <c r="N327" s="81">
        <v>-1619777</v>
      </c>
      <c r="O327" s="81">
        <v>5832432</v>
      </c>
      <c r="P327" s="81">
        <v>61030916</v>
      </c>
      <c r="Q327" s="81">
        <v>1619777</v>
      </c>
      <c r="R327" s="81">
        <v>62650693</v>
      </c>
      <c r="S327" s="81"/>
      <c r="T327" s="81">
        <v>0</v>
      </c>
      <c r="U327" s="81">
        <v>0</v>
      </c>
      <c r="V327" s="81">
        <f t="shared" si="6"/>
        <v>47607346</v>
      </c>
      <c r="W327" s="81"/>
      <c r="X327" s="81"/>
      <c r="Y327" s="81"/>
      <c r="Z327" s="81"/>
      <c r="AA327" s="81"/>
      <c r="AB327" s="81"/>
      <c r="AC327" s="81"/>
      <c r="AD327" s="81"/>
      <c r="AE327" s="44"/>
      <c r="AF327" s="44"/>
    </row>
    <row r="328" spans="1:32" x14ac:dyDescent="0.3">
      <c r="A328" s="46" t="s">
        <v>681</v>
      </c>
      <c r="B328" s="77" t="s">
        <v>2439</v>
      </c>
      <c r="C328" s="77">
        <v>1</v>
      </c>
      <c r="D328" s="77">
        <v>0</v>
      </c>
      <c r="E328" s="81">
        <v>13156351</v>
      </c>
      <c r="F328" s="81">
        <v>2712672</v>
      </c>
      <c r="G328" s="81">
        <v>916366</v>
      </c>
      <c r="H328" s="81">
        <v>0</v>
      </c>
      <c r="I328" s="81">
        <v>0</v>
      </c>
      <c r="J328" s="81">
        <v>226302</v>
      </c>
      <c r="K328" s="81">
        <v>439633</v>
      </c>
      <c r="L328" s="81">
        <v>0</v>
      </c>
      <c r="M328" s="81">
        <v>227112</v>
      </c>
      <c r="N328" s="81">
        <v>-323715</v>
      </c>
      <c r="O328" s="81">
        <v>2432130</v>
      </c>
      <c r="P328" s="81">
        <v>19786851</v>
      </c>
      <c r="Q328" s="81">
        <v>323715</v>
      </c>
      <c r="R328" s="81">
        <v>20110566</v>
      </c>
      <c r="S328" s="81"/>
      <c r="T328" s="81">
        <v>0</v>
      </c>
      <c r="U328" s="81">
        <v>0</v>
      </c>
      <c r="V328" s="81">
        <f t="shared" si="6"/>
        <v>16438355</v>
      </c>
      <c r="W328" s="81"/>
      <c r="X328" s="81"/>
      <c r="Y328" s="81"/>
      <c r="Z328" s="81"/>
      <c r="AA328" s="81"/>
      <c r="AB328" s="81"/>
      <c r="AC328" s="81"/>
      <c r="AD328" s="81"/>
      <c r="AE328" s="44"/>
      <c r="AF328" s="44"/>
    </row>
    <row r="329" spans="1:32" x14ac:dyDescent="0.3">
      <c r="A329" s="46" t="s">
        <v>685</v>
      </c>
      <c r="B329" s="77" t="s">
        <v>1756</v>
      </c>
      <c r="C329" s="77">
        <v>1</v>
      </c>
      <c r="D329" s="77">
        <v>0</v>
      </c>
      <c r="E329" s="81">
        <v>21210980</v>
      </c>
      <c r="F329" s="81">
        <v>6556303</v>
      </c>
      <c r="G329" s="81">
        <v>4455026</v>
      </c>
      <c r="H329" s="81">
        <v>0</v>
      </c>
      <c r="I329" s="81">
        <v>0</v>
      </c>
      <c r="J329" s="81">
        <v>637925</v>
      </c>
      <c r="K329" s="81">
        <v>881047</v>
      </c>
      <c r="L329" s="81">
        <v>0</v>
      </c>
      <c r="M329" s="81">
        <v>659459</v>
      </c>
      <c r="N329" s="81">
        <v>-587846</v>
      </c>
      <c r="O329" s="81">
        <v>3958020</v>
      </c>
      <c r="P329" s="81">
        <v>37770914</v>
      </c>
      <c r="Q329" s="81">
        <v>587846</v>
      </c>
      <c r="R329" s="81">
        <v>38358760</v>
      </c>
      <c r="S329" s="81"/>
      <c r="T329" s="81">
        <v>0</v>
      </c>
      <c r="U329" s="81">
        <v>0</v>
      </c>
      <c r="V329" s="81">
        <f t="shared" si="6"/>
        <v>29357868</v>
      </c>
      <c r="W329" s="81"/>
      <c r="X329" s="81"/>
      <c r="Y329" s="81"/>
      <c r="Z329" s="81"/>
      <c r="AA329" s="81"/>
      <c r="AB329" s="81"/>
      <c r="AC329" s="81"/>
      <c r="AD329" s="81"/>
      <c r="AE329" s="44"/>
      <c r="AF329" s="44"/>
    </row>
    <row r="330" spans="1:32" x14ac:dyDescent="0.3">
      <c r="A330" s="46" t="s">
        <v>683</v>
      </c>
      <c r="B330" s="77" t="s">
        <v>2440</v>
      </c>
      <c r="C330" s="77">
        <v>1</v>
      </c>
      <c r="D330" s="77">
        <v>0</v>
      </c>
      <c r="E330" s="81">
        <v>83999238</v>
      </c>
      <c r="F330" s="81">
        <v>10316735</v>
      </c>
      <c r="G330" s="81">
        <v>11638401</v>
      </c>
      <c r="H330" s="81">
        <v>0</v>
      </c>
      <c r="I330" s="81">
        <v>0</v>
      </c>
      <c r="J330" s="81">
        <v>1832394</v>
      </c>
      <c r="K330" s="81">
        <v>4177960</v>
      </c>
      <c r="L330" s="81">
        <v>0</v>
      </c>
      <c r="M330" s="81">
        <v>4354139</v>
      </c>
      <c r="N330" s="81">
        <v>-4471940</v>
      </c>
      <c r="O330" s="81">
        <v>4690499</v>
      </c>
      <c r="P330" s="81">
        <v>116537426</v>
      </c>
      <c r="Q330" s="81">
        <v>4471940</v>
      </c>
      <c r="R330" s="81">
        <v>121009366</v>
      </c>
      <c r="S330" s="81"/>
      <c r="T330" s="81">
        <v>0</v>
      </c>
      <c r="U330" s="81">
        <v>733330</v>
      </c>
      <c r="V330" s="81">
        <f t="shared" si="6"/>
        <v>100208526</v>
      </c>
      <c r="W330" s="81"/>
      <c r="X330" s="81"/>
      <c r="Y330" s="81"/>
      <c r="Z330" s="81"/>
      <c r="AA330" s="81"/>
      <c r="AB330" s="81"/>
      <c r="AC330" s="81"/>
      <c r="AD330" s="81"/>
      <c r="AE330" s="44"/>
      <c r="AF330" s="44"/>
    </row>
    <row r="331" spans="1:32" x14ac:dyDescent="0.3">
      <c r="A331" s="46" t="s">
        <v>687</v>
      </c>
      <c r="B331" s="77" t="s">
        <v>2441</v>
      </c>
      <c r="C331" s="77">
        <v>1</v>
      </c>
      <c r="D331" s="77">
        <v>0</v>
      </c>
      <c r="E331" s="81">
        <v>29122268</v>
      </c>
      <c r="F331" s="81">
        <v>5299988</v>
      </c>
      <c r="G331" s="81">
        <v>5930978</v>
      </c>
      <c r="H331" s="81">
        <v>0</v>
      </c>
      <c r="I331" s="81">
        <v>0</v>
      </c>
      <c r="J331" s="81">
        <v>1786501</v>
      </c>
      <c r="K331" s="81">
        <v>1154718</v>
      </c>
      <c r="L331" s="81">
        <v>0</v>
      </c>
      <c r="M331" s="81">
        <v>289290</v>
      </c>
      <c r="N331" s="81">
        <v>-812924</v>
      </c>
      <c r="O331" s="81">
        <v>4966576</v>
      </c>
      <c r="P331" s="81">
        <v>47737395</v>
      </c>
      <c r="Q331" s="81">
        <v>812924</v>
      </c>
      <c r="R331" s="81">
        <v>48550319</v>
      </c>
      <c r="S331" s="81"/>
      <c r="T331" s="81">
        <v>0</v>
      </c>
      <c r="U331" s="81">
        <v>0</v>
      </c>
      <c r="V331" s="81">
        <f t="shared" si="6"/>
        <v>36839841</v>
      </c>
      <c r="W331" s="81"/>
      <c r="X331" s="81"/>
      <c r="Y331" s="81"/>
      <c r="Z331" s="81"/>
      <c r="AA331" s="81"/>
      <c r="AB331" s="81"/>
      <c r="AC331" s="81"/>
      <c r="AD331" s="81"/>
      <c r="AE331" s="44"/>
      <c r="AF331" s="44"/>
    </row>
    <row r="332" spans="1:32" x14ac:dyDescent="0.3">
      <c r="A332" s="46" t="s">
        <v>691</v>
      </c>
      <c r="B332" s="77" t="s">
        <v>2442</v>
      </c>
      <c r="C332" s="77">
        <v>1</v>
      </c>
      <c r="D332" s="77">
        <v>0</v>
      </c>
      <c r="E332" s="81">
        <v>12015447</v>
      </c>
      <c r="F332" s="81">
        <v>3887579</v>
      </c>
      <c r="G332" s="81">
        <v>2220118</v>
      </c>
      <c r="H332" s="81">
        <v>0</v>
      </c>
      <c r="I332" s="81">
        <v>0</v>
      </c>
      <c r="J332" s="81">
        <v>624425</v>
      </c>
      <c r="K332" s="81">
        <v>719614</v>
      </c>
      <c r="L332" s="81">
        <v>0</v>
      </c>
      <c r="M332" s="81">
        <v>103040</v>
      </c>
      <c r="N332" s="81">
        <v>-173554</v>
      </c>
      <c r="O332" s="81">
        <v>3335288</v>
      </c>
      <c r="P332" s="81">
        <v>22731957</v>
      </c>
      <c r="Q332" s="81">
        <v>173554</v>
      </c>
      <c r="R332" s="81">
        <v>22905511</v>
      </c>
      <c r="S332" s="81"/>
      <c r="T332" s="81">
        <v>0</v>
      </c>
      <c r="U332" s="81">
        <v>0</v>
      </c>
      <c r="V332" s="81">
        <f t="shared" si="6"/>
        <v>17176551</v>
      </c>
      <c r="W332" s="81"/>
      <c r="X332" s="81"/>
      <c r="Y332" s="81"/>
      <c r="Z332" s="81"/>
      <c r="AA332" s="81"/>
      <c r="AB332" s="81"/>
      <c r="AC332" s="81"/>
      <c r="AD332" s="81"/>
      <c r="AE332" s="44"/>
      <c r="AF332" s="44"/>
    </row>
    <row r="333" spans="1:32" x14ac:dyDescent="0.3">
      <c r="A333" s="46" t="s">
        <v>689</v>
      </c>
      <c r="B333" s="77" t="s">
        <v>1760</v>
      </c>
      <c r="C333" s="77">
        <v>1</v>
      </c>
      <c r="D333" s="77">
        <v>0</v>
      </c>
      <c r="E333" s="81">
        <v>10256381</v>
      </c>
      <c r="F333" s="81">
        <v>2494852</v>
      </c>
      <c r="G333" s="81">
        <v>624936</v>
      </c>
      <c r="H333" s="81">
        <v>0</v>
      </c>
      <c r="I333" s="81">
        <v>0</v>
      </c>
      <c r="J333" s="81">
        <v>328497</v>
      </c>
      <c r="K333" s="81">
        <v>576144</v>
      </c>
      <c r="L333" s="81">
        <v>0</v>
      </c>
      <c r="M333" s="81">
        <v>117776</v>
      </c>
      <c r="N333" s="81">
        <v>-191325</v>
      </c>
      <c r="O333" s="81">
        <v>1826581</v>
      </c>
      <c r="P333" s="81">
        <v>16033842</v>
      </c>
      <c r="Q333" s="81">
        <v>191325</v>
      </c>
      <c r="R333" s="81">
        <v>16225167</v>
      </c>
      <c r="S333" s="81"/>
      <c r="T333" s="81">
        <v>0</v>
      </c>
      <c r="U333" s="81">
        <v>0</v>
      </c>
      <c r="V333" s="81">
        <f t="shared" si="6"/>
        <v>13582325</v>
      </c>
      <c r="W333" s="81"/>
      <c r="X333" s="81"/>
      <c r="Y333" s="81"/>
      <c r="Z333" s="81"/>
      <c r="AA333" s="81"/>
      <c r="AB333" s="81"/>
      <c r="AC333" s="81"/>
      <c r="AD333" s="81"/>
      <c r="AE333" s="44"/>
      <c r="AF333" s="44"/>
    </row>
    <row r="334" spans="1:32" x14ac:dyDescent="0.3">
      <c r="A334" s="46" t="s">
        <v>675</v>
      </c>
      <c r="B334" s="77" t="s">
        <v>2443</v>
      </c>
      <c r="C334" s="77">
        <v>1</v>
      </c>
      <c r="D334" s="77">
        <v>0</v>
      </c>
      <c r="E334" s="81">
        <v>5250642</v>
      </c>
      <c r="F334" s="81">
        <v>1537005</v>
      </c>
      <c r="G334" s="81">
        <v>717274</v>
      </c>
      <c r="H334" s="81">
        <v>0</v>
      </c>
      <c r="I334" s="81">
        <v>0</v>
      </c>
      <c r="J334" s="81">
        <v>152064</v>
      </c>
      <c r="K334" s="81">
        <v>238923</v>
      </c>
      <c r="L334" s="81">
        <v>0</v>
      </c>
      <c r="M334" s="81">
        <v>107223</v>
      </c>
      <c r="N334" s="81">
        <v>-158808</v>
      </c>
      <c r="O334" s="81">
        <v>744699</v>
      </c>
      <c r="P334" s="81">
        <v>8589022</v>
      </c>
      <c r="Q334" s="81">
        <v>158808</v>
      </c>
      <c r="R334" s="81">
        <v>8747830</v>
      </c>
      <c r="S334" s="81"/>
      <c r="T334" s="81">
        <v>0</v>
      </c>
      <c r="U334" s="81">
        <v>0</v>
      </c>
      <c r="V334" s="81">
        <f t="shared" si="6"/>
        <v>7127049</v>
      </c>
      <c r="W334" s="81"/>
      <c r="X334" s="81"/>
      <c r="Y334" s="81"/>
      <c r="Z334" s="81"/>
      <c r="AA334" s="81"/>
      <c r="AB334" s="81"/>
      <c r="AC334" s="81"/>
      <c r="AD334" s="81"/>
      <c r="AE334" s="44"/>
      <c r="AF334" s="44"/>
    </row>
    <row r="335" spans="1:32" x14ac:dyDescent="0.3">
      <c r="A335" s="46" t="s">
        <v>693</v>
      </c>
      <c r="B335" s="77" t="s">
        <v>2444</v>
      </c>
      <c r="C335" s="77">
        <v>1</v>
      </c>
      <c r="D335" s="77">
        <v>0</v>
      </c>
      <c r="E335" s="81">
        <v>9659104</v>
      </c>
      <c r="F335" s="81">
        <v>2001333</v>
      </c>
      <c r="G335" s="81">
        <v>1118959</v>
      </c>
      <c r="H335" s="81">
        <v>0</v>
      </c>
      <c r="I335" s="81">
        <v>0</v>
      </c>
      <c r="J335" s="81">
        <v>229492</v>
      </c>
      <c r="K335" s="81">
        <v>273404</v>
      </c>
      <c r="L335" s="81">
        <v>0</v>
      </c>
      <c r="M335" s="81">
        <v>124594</v>
      </c>
      <c r="N335" s="81">
        <v>-194307</v>
      </c>
      <c r="O335" s="81">
        <v>1744843</v>
      </c>
      <c r="P335" s="81">
        <v>14957422</v>
      </c>
      <c r="Q335" s="81">
        <v>194307</v>
      </c>
      <c r="R335" s="81">
        <v>15151729</v>
      </c>
      <c r="S335" s="81"/>
      <c r="T335" s="81">
        <v>0</v>
      </c>
      <c r="U335" s="81">
        <v>0</v>
      </c>
      <c r="V335" s="81">
        <f t="shared" si="6"/>
        <v>12093620</v>
      </c>
      <c r="W335" s="81"/>
      <c r="X335" s="81"/>
      <c r="Y335" s="81"/>
      <c r="Z335" s="81"/>
      <c r="AA335" s="81"/>
      <c r="AB335" s="81"/>
      <c r="AC335" s="81"/>
      <c r="AD335" s="81"/>
      <c r="AE335" s="44"/>
      <c r="AF335" s="44"/>
    </row>
    <row r="336" spans="1:32" x14ac:dyDescent="0.3">
      <c r="A336" s="46" t="s">
        <v>696</v>
      </c>
      <c r="B336" s="77" t="s">
        <v>2445</v>
      </c>
      <c r="C336" s="77">
        <v>1</v>
      </c>
      <c r="D336" s="77">
        <v>0</v>
      </c>
      <c r="E336" s="81">
        <v>12108662</v>
      </c>
      <c r="F336" s="81">
        <v>2701959</v>
      </c>
      <c r="G336" s="81">
        <v>1828326</v>
      </c>
      <c r="H336" s="81">
        <v>158102</v>
      </c>
      <c r="I336" s="81">
        <v>0</v>
      </c>
      <c r="J336" s="81">
        <v>65070</v>
      </c>
      <c r="K336" s="81">
        <v>345185</v>
      </c>
      <c r="L336" s="81">
        <v>0</v>
      </c>
      <c r="M336" s="81">
        <v>140626</v>
      </c>
      <c r="N336" s="81">
        <v>-401879</v>
      </c>
      <c r="O336" s="81">
        <v>1187367</v>
      </c>
      <c r="P336" s="81">
        <v>18133418</v>
      </c>
      <c r="Q336" s="81">
        <v>401879</v>
      </c>
      <c r="R336" s="81">
        <v>18535297</v>
      </c>
      <c r="S336" s="81"/>
      <c r="T336" s="81">
        <v>0</v>
      </c>
      <c r="U336" s="81">
        <v>100000</v>
      </c>
      <c r="V336" s="81">
        <f t="shared" si="6"/>
        <v>14959623</v>
      </c>
      <c r="W336" s="81"/>
      <c r="X336" s="81"/>
      <c r="Y336" s="81"/>
      <c r="Z336" s="81"/>
      <c r="AA336" s="81"/>
      <c r="AB336" s="81"/>
      <c r="AC336" s="81"/>
      <c r="AD336" s="81"/>
      <c r="AE336" s="44"/>
      <c r="AF336" s="44"/>
    </row>
    <row r="337" spans="1:32" x14ac:dyDescent="0.3">
      <c r="A337" s="46" t="s">
        <v>698</v>
      </c>
      <c r="B337" s="77" t="s">
        <v>2446</v>
      </c>
      <c r="C337" s="77">
        <v>1</v>
      </c>
      <c r="D337" s="77">
        <v>0</v>
      </c>
      <c r="E337" s="81">
        <v>25612881</v>
      </c>
      <c r="F337" s="81">
        <v>5850595</v>
      </c>
      <c r="G337" s="81">
        <v>5278713</v>
      </c>
      <c r="H337" s="81">
        <v>0</v>
      </c>
      <c r="I337" s="81">
        <v>0</v>
      </c>
      <c r="J337" s="81">
        <v>530541</v>
      </c>
      <c r="K337" s="81">
        <v>356937</v>
      </c>
      <c r="L337" s="81">
        <v>0</v>
      </c>
      <c r="M337" s="81">
        <v>396029</v>
      </c>
      <c r="N337" s="81">
        <v>-621323</v>
      </c>
      <c r="O337" s="81">
        <v>1625103</v>
      </c>
      <c r="P337" s="81">
        <v>39029476</v>
      </c>
      <c r="Q337" s="81">
        <v>621323</v>
      </c>
      <c r="R337" s="81">
        <v>39650799</v>
      </c>
      <c r="S337" s="81"/>
      <c r="T337" s="81">
        <v>0</v>
      </c>
      <c r="U337" s="81">
        <v>243929</v>
      </c>
      <c r="V337" s="81">
        <f t="shared" si="6"/>
        <v>32125660</v>
      </c>
      <c r="W337" s="81"/>
      <c r="X337" s="81"/>
      <c r="Y337" s="81"/>
      <c r="Z337" s="81"/>
      <c r="AA337" s="81"/>
      <c r="AB337" s="81"/>
      <c r="AC337" s="81"/>
      <c r="AD337" s="81"/>
      <c r="AE337" s="44"/>
      <c r="AF337" s="44"/>
    </row>
    <row r="338" spans="1:32" x14ac:dyDescent="0.3">
      <c r="A338" s="46" t="s">
        <v>700</v>
      </c>
      <c r="B338" s="77" t="s">
        <v>2447</v>
      </c>
      <c r="C338" s="77">
        <v>1</v>
      </c>
      <c r="D338" s="77">
        <v>0</v>
      </c>
      <c r="E338" s="81">
        <v>6719850</v>
      </c>
      <c r="F338" s="81">
        <v>2704762</v>
      </c>
      <c r="G338" s="81">
        <v>892299</v>
      </c>
      <c r="H338" s="81">
        <v>0</v>
      </c>
      <c r="I338" s="81">
        <v>0</v>
      </c>
      <c r="J338" s="81">
        <v>126803</v>
      </c>
      <c r="K338" s="81">
        <v>184204</v>
      </c>
      <c r="L338" s="81">
        <v>0</v>
      </c>
      <c r="M338" s="81">
        <v>0</v>
      </c>
      <c r="N338" s="81">
        <v>-204109</v>
      </c>
      <c r="O338" s="81">
        <v>1977095</v>
      </c>
      <c r="P338" s="81">
        <v>12400904</v>
      </c>
      <c r="Q338" s="81">
        <v>204109</v>
      </c>
      <c r="R338" s="81">
        <v>12605013</v>
      </c>
      <c r="S338" s="81"/>
      <c r="T338" s="81">
        <v>0</v>
      </c>
      <c r="U338" s="81">
        <v>0</v>
      </c>
      <c r="V338" s="81">
        <f t="shared" si="6"/>
        <v>9531510</v>
      </c>
      <c r="W338" s="81"/>
      <c r="X338" s="81"/>
      <c r="Y338" s="81"/>
      <c r="Z338" s="81"/>
      <c r="AA338" s="81"/>
      <c r="AB338" s="81"/>
      <c r="AC338" s="81"/>
      <c r="AD338" s="81"/>
      <c r="AE338" s="44"/>
      <c r="AF338" s="44"/>
    </row>
    <row r="339" spans="1:32" x14ac:dyDescent="0.3">
      <c r="A339" s="46" t="s">
        <v>704</v>
      </c>
      <c r="B339" s="77" t="s">
        <v>2448</v>
      </c>
      <c r="C339" s="77">
        <v>1</v>
      </c>
      <c r="D339" s="77">
        <v>0</v>
      </c>
      <c r="E339" s="81">
        <v>7793167</v>
      </c>
      <c r="F339" s="81">
        <v>3832756</v>
      </c>
      <c r="G339" s="81">
        <v>2556181</v>
      </c>
      <c r="H339" s="81">
        <v>0</v>
      </c>
      <c r="I339" s="81">
        <v>0</v>
      </c>
      <c r="J339" s="81">
        <v>324898</v>
      </c>
      <c r="K339" s="81">
        <v>335206</v>
      </c>
      <c r="L339" s="81">
        <v>0</v>
      </c>
      <c r="M339" s="81">
        <v>0</v>
      </c>
      <c r="N339" s="81">
        <v>-210220</v>
      </c>
      <c r="O339" s="81">
        <v>3391916</v>
      </c>
      <c r="P339" s="81">
        <v>18023904</v>
      </c>
      <c r="Q339" s="81">
        <v>210220</v>
      </c>
      <c r="R339" s="81">
        <v>18234124</v>
      </c>
      <c r="S339" s="81"/>
      <c r="T339" s="81">
        <v>0</v>
      </c>
      <c r="U339" s="81">
        <v>0</v>
      </c>
      <c r="V339" s="81">
        <f t="shared" si="6"/>
        <v>12075807</v>
      </c>
      <c r="W339" s="81"/>
      <c r="X339" s="81"/>
      <c r="Y339" s="81"/>
      <c r="Z339" s="81"/>
      <c r="AA339" s="81"/>
      <c r="AB339" s="81"/>
      <c r="AC339" s="81"/>
      <c r="AD339" s="81"/>
      <c r="AE339" s="44"/>
      <c r="AF339" s="44"/>
    </row>
    <row r="340" spans="1:32" x14ac:dyDescent="0.3">
      <c r="A340" s="46" t="s">
        <v>706</v>
      </c>
      <c r="B340" s="77" t="s">
        <v>1767</v>
      </c>
      <c r="C340" s="77">
        <v>1</v>
      </c>
      <c r="D340" s="77">
        <v>0</v>
      </c>
      <c r="E340" s="81">
        <v>2469172</v>
      </c>
      <c r="F340" s="81">
        <v>1426755</v>
      </c>
      <c r="G340" s="81">
        <v>515329</v>
      </c>
      <c r="H340" s="81">
        <v>0</v>
      </c>
      <c r="I340" s="81">
        <v>0</v>
      </c>
      <c r="J340" s="81">
        <v>72183</v>
      </c>
      <c r="K340" s="81">
        <v>57891</v>
      </c>
      <c r="L340" s="81">
        <v>0</v>
      </c>
      <c r="M340" s="81">
        <v>0</v>
      </c>
      <c r="N340" s="81">
        <v>-138379</v>
      </c>
      <c r="O340" s="81">
        <v>898096</v>
      </c>
      <c r="P340" s="81">
        <v>5301047</v>
      </c>
      <c r="Q340" s="81">
        <v>138379</v>
      </c>
      <c r="R340" s="81">
        <v>5439426</v>
      </c>
      <c r="S340" s="81"/>
      <c r="T340" s="81">
        <v>0</v>
      </c>
      <c r="U340" s="81">
        <v>0</v>
      </c>
      <c r="V340" s="81">
        <f t="shared" si="6"/>
        <v>3887622</v>
      </c>
      <c r="W340" s="81"/>
      <c r="X340" s="81"/>
      <c r="Y340" s="81"/>
      <c r="Z340" s="81"/>
      <c r="AA340" s="81"/>
      <c r="AB340" s="81"/>
      <c r="AC340" s="81"/>
      <c r="AD340" s="81"/>
      <c r="AE340" s="44"/>
      <c r="AF340" s="44"/>
    </row>
    <row r="341" spans="1:32" x14ac:dyDescent="0.3">
      <c r="A341" s="46" t="s">
        <v>714</v>
      </c>
      <c r="B341" s="77" t="s">
        <v>1768</v>
      </c>
      <c r="C341" s="77">
        <v>1</v>
      </c>
      <c r="D341" s="77">
        <v>0</v>
      </c>
      <c r="E341" s="81">
        <v>8584263</v>
      </c>
      <c r="F341" s="81">
        <v>2363674</v>
      </c>
      <c r="G341" s="81">
        <v>2876207</v>
      </c>
      <c r="H341" s="81">
        <v>100442</v>
      </c>
      <c r="I341" s="81">
        <v>0</v>
      </c>
      <c r="J341" s="81">
        <v>496128</v>
      </c>
      <c r="K341" s="81">
        <v>46904</v>
      </c>
      <c r="L341" s="81">
        <v>0</v>
      </c>
      <c r="M341" s="81">
        <v>72720</v>
      </c>
      <c r="N341" s="81">
        <v>-185776</v>
      </c>
      <c r="O341" s="81">
        <v>1142410</v>
      </c>
      <c r="P341" s="81">
        <v>15496972</v>
      </c>
      <c r="Q341" s="81">
        <v>185776</v>
      </c>
      <c r="R341" s="81">
        <v>15682748</v>
      </c>
      <c r="S341" s="81"/>
      <c r="T341" s="81">
        <v>0</v>
      </c>
      <c r="U341" s="81">
        <v>0</v>
      </c>
      <c r="V341" s="81">
        <f t="shared" si="6"/>
        <v>11377913</v>
      </c>
      <c r="W341" s="81"/>
      <c r="X341" s="81"/>
      <c r="Y341" s="81"/>
      <c r="Z341" s="81"/>
      <c r="AA341" s="81"/>
      <c r="AB341" s="81"/>
      <c r="AC341" s="81"/>
      <c r="AD341" s="81"/>
      <c r="AE341" s="44"/>
      <c r="AF341" s="44"/>
    </row>
    <row r="342" spans="1:32" x14ac:dyDescent="0.3">
      <c r="A342" s="46" t="s">
        <v>710</v>
      </c>
      <c r="B342" s="77" t="s">
        <v>2449</v>
      </c>
      <c r="C342" s="77">
        <v>1</v>
      </c>
      <c r="D342" s="77">
        <v>0</v>
      </c>
      <c r="E342" s="81">
        <v>4875802</v>
      </c>
      <c r="F342" s="81">
        <v>1323074</v>
      </c>
      <c r="G342" s="81">
        <v>737351</v>
      </c>
      <c r="H342" s="81">
        <v>0</v>
      </c>
      <c r="I342" s="81">
        <v>0</v>
      </c>
      <c r="J342" s="81">
        <v>0</v>
      </c>
      <c r="K342" s="81">
        <v>0</v>
      </c>
      <c r="L342" s="81">
        <v>0</v>
      </c>
      <c r="M342" s="81">
        <v>61587</v>
      </c>
      <c r="N342" s="81">
        <v>-165438</v>
      </c>
      <c r="O342" s="81">
        <v>665749</v>
      </c>
      <c r="P342" s="81">
        <v>7498125</v>
      </c>
      <c r="Q342" s="81">
        <v>165438</v>
      </c>
      <c r="R342" s="81">
        <v>7663563</v>
      </c>
      <c r="S342" s="81"/>
      <c r="T342" s="81">
        <v>0</v>
      </c>
      <c r="U342" s="81">
        <v>100000</v>
      </c>
      <c r="V342" s="81">
        <f t="shared" si="6"/>
        <v>6095025</v>
      </c>
      <c r="W342" s="81"/>
      <c r="X342" s="81"/>
      <c r="Y342" s="81"/>
      <c r="Z342" s="81"/>
      <c r="AA342" s="81"/>
      <c r="AB342" s="81"/>
      <c r="AC342" s="81"/>
      <c r="AD342" s="81"/>
      <c r="AE342" s="44"/>
      <c r="AF342" s="44"/>
    </row>
    <row r="343" spans="1:32" x14ac:dyDescent="0.3">
      <c r="A343" s="46" t="s">
        <v>712</v>
      </c>
      <c r="B343" s="77" t="s">
        <v>2450</v>
      </c>
      <c r="C343" s="77">
        <v>1</v>
      </c>
      <c r="D343" s="77">
        <v>0</v>
      </c>
      <c r="E343" s="81">
        <v>50591226</v>
      </c>
      <c r="F343" s="81">
        <v>11905574</v>
      </c>
      <c r="G343" s="81">
        <v>7407976</v>
      </c>
      <c r="H343" s="81">
        <v>0</v>
      </c>
      <c r="I343" s="81">
        <v>0</v>
      </c>
      <c r="J343" s="81">
        <v>105501</v>
      </c>
      <c r="K343" s="81">
        <v>1027563</v>
      </c>
      <c r="L343" s="81">
        <v>0</v>
      </c>
      <c r="M343" s="81">
        <v>2303589</v>
      </c>
      <c r="N343" s="81">
        <v>-2098301</v>
      </c>
      <c r="O343" s="81">
        <v>5522969</v>
      </c>
      <c r="P343" s="81">
        <v>76766097</v>
      </c>
      <c r="Q343" s="81">
        <v>2098301</v>
      </c>
      <c r="R343" s="81">
        <v>78864398</v>
      </c>
      <c r="S343" s="81"/>
      <c r="T343" s="81">
        <v>0</v>
      </c>
      <c r="U343" s="81">
        <v>369655</v>
      </c>
      <c r="V343" s="81">
        <f t="shared" si="6"/>
        <v>63835152</v>
      </c>
      <c r="W343" s="81"/>
      <c r="X343" s="81"/>
      <c r="Y343" s="81"/>
      <c r="Z343" s="81"/>
      <c r="AA343" s="81"/>
      <c r="AB343" s="81"/>
      <c r="AC343" s="81"/>
      <c r="AD343" s="81"/>
      <c r="AE343" s="44"/>
      <c r="AF343" s="44"/>
    </row>
    <row r="344" spans="1:32" x14ac:dyDescent="0.3">
      <c r="A344" s="46" t="s">
        <v>720</v>
      </c>
      <c r="B344" s="77" t="s">
        <v>2451</v>
      </c>
      <c r="C344" s="77">
        <v>1</v>
      </c>
      <c r="D344" s="77">
        <v>0</v>
      </c>
      <c r="E344" s="81">
        <v>8028901</v>
      </c>
      <c r="F344" s="81">
        <v>2386717</v>
      </c>
      <c r="G344" s="81">
        <v>1732662</v>
      </c>
      <c r="H344" s="81">
        <v>72132</v>
      </c>
      <c r="I344" s="81">
        <v>0</v>
      </c>
      <c r="J344" s="81">
        <v>200824</v>
      </c>
      <c r="K344" s="81">
        <v>143832</v>
      </c>
      <c r="L344" s="81">
        <v>0</v>
      </c>
      <c r="M344" s="81">
        <v>187922</v>
      </c>
      <c r="N344" s="81">
        <v>-185205</v>
      </c>
      <c r="O344" s="81">
        <v>872697</v>
      </c>
      <c r="P344" s="81">
        <v>13440482</v>
      </c>
      <c r="Q344" s="81">
        <v>185205</v>
      </c>
      <c r="R344" s="81">
        <v>13625687</v>
      </c>
      <c r="S344" s="81"/>
      <c r="T344" s="81">
        <v>0</v>
      </c>
      <c r="U344" s="81">
        <v>0</v>
      </c>
      <c r="V344" s="81">
        <f t="shared" si="6"/>
        <v>10762991</v>
      </c>
      <c r="W344" s="81"/>
      <c r="X344" s="81"/>
      <c r="Y344" s="81"/>
      <c r="Z344" s="81"/>
      <c r="AA344" s="81"/>
      <c r="AB344" s="81"/>
      <c r="AC344" s="81"/>
      <c r="AD344" s="81"/>
      <c r="AE344" s="44"/>
      <c r="AF344" s="44"/>
    </row>
    <row r="345" spans="1:32" x14ac:dyDescent="0.3">
      <c r="A345" s="46" t="s">
        <v>716</v>
      </c>
      <c r="B345" s="77" t="s">
        <v>2452</v>
      </c>
      <c r="C345" s="77">
        <v>1</v>
      </c>
      <c r="D345" s="77">
        <v>0</v>
      </c>
      <c r="E345" s="81">
        <v>14670628</v>
      </c>
      <c r="F345" s="81">
        <v>4394694</v>
      </c>
      <c r="G345" s="81">
        <v>2086969</v>
      </c>
      <c r="H345" s="81">
        <v>0</v>
      </c>
      <c r="I345" s="81">
        <v>0</v>
      </c>
      <c r="J345" s="81">
        <v>108037</v>
      </c>
      <c r="K345" s="81">
        <v>93526</v>
      </c>
      <c r="L345" s="81">
        <v>0</v>
      </c>
      <c r="M345" s="81">
        <v>263480</v>
      </c>
      <c r="N345" s="81">
        <v>-348023</v>
      </c>
      <c r="O345" s="81">
        <v>2366907</v>
      </c>
      <c r="P345" s="81">
        <v>23636218</v>
      </c>
      <c r="Q345" s="81">
        <v>348023</v>
      </c>
      <c r="R345" s="81">
        <v>23984241</v>
      </c>
      <c r="S345" s="81"/>
      <c r="T345" s="81">
        <v>0</v>
      </c>
      <c r="U345" s="81">
        <v>0</v>
      </c>
      <c r="V345" s="81">
        <f t="shared" si="6"/>
        <v>19182342</v>
      </c>
      <c r="W345" s="81"/>
      <c r="X345" s="81"/>
      <c r="Y345" s="81"/>
      <c r="Z345" s="81"/>
      <c r="AA345" s="81"/>
      <c r="AB345" s="81"/>
      <c r="AC345" s="81"/>
      <c r="AD345" s="81"/>
      <c r="AE345" s="44"/>
      <c r="AF345" s="44"/>
    </row>
    <row r="346" spans="1:32" x14ac:dyDescent="0.3">
      <c r="A346" s="46" t="s">
        <v>702</v>
      </c>
      <c r="B346" s="77" t="s">
        <v>1773</v>
      </c>
      <c r="C346" s="77">
        <v>1</v>
      </c>
      <c r="D346" s="77">
        <v>0</v>
      </c>
      <c r="E346" s="81">
        <v>11717451</v>
      </c>
      <c r="F346" s="81">
        <v>4104791</v>
      </c>
      <c r="G346" s="81">
        <v>2023973</v>
      </c>
      <c r="H346" s="81">
        <v>0</v>
      </c>
      <c r="I346" s="81">
        <v>0</v>
      </c>
      <c r="J346" s="81">
        <v>149258</v>
      </c>
      <c r="K346" s="81">
        <v>147131</v>
      </c>
      <c r="L346" s="81">
        <v>0</v>
      </c>
      <c r="M346" s="81">
        <v>63936</v>
      </c>
      <c r="N346" s="81">
        <v>-346967</v>
      </c>
      <c r="O346" s="81">
        <v>1841781</v>
      </c>
      <c r="P346" s="81">
        <v>19701354</v>
      </c>
      <c r="Q346" s="81">
        <v>346967</v>
      </c>
      <c r="R346" s="81">
        <v>20048321</v>
      </c>
      <c r="S346" s="81"/>
      <c r="T346" s="81">
        <v>0</v>
      </c>
      <c r="U346" s="81">
        <v>0</v>
      </c>
      <c r="V346" s="81">
        <f t="shared" si="6"/>
        <v>15835600</v>
      </c>
      <c r="W346" s="81"/>
      <c r="X346" s="81"/>
      <c r="Y346" s="81"/>
      <c r="Z346" s="81"/>
      <c r="AA346" s="81"/>
      <c r="AB346" s="81"/>
      <c r="AC346" s="81"/>
      <c r="AD346" s="81"/>
      <c r="AE346" s="44"/>
      <c r="AF346" s="44"/>
    </row>
    <row r="347" spans="1:32" x14ac:dyDescent="0.3">
      <c r="A347" s="46" t="s">
        <v>718</v>
      </c>
      <c r="B347" s="77" t="s">
        <v>2453</v>
      </c>
      <c r="C347" s="77">
        <v>1</v>
      </c>
      <c r="D347" s="77">
        <v>0</v>
      </c>
      <c r="E347" s="81">
        <v>105435323</v>
      </c>
      <c r="F347" s="81">
        <v>22004309</v>
      </c>
      <c r="G347" s="81">
        <v>17308291</v>
      </c>
      <c r="H347" s="81">
        <v>0</v>
      </c>
      <c r="I347" s="81">
        <v>0</v>
      </c>
      <c r="J347" s="81">
        <v>1859642</v>
      </c>
      <c r="K347" s="81">
        <v>4100979</v>
      </c>
      <c r="L347" s="81">
        <v>0</v>
      </c>
      <c r="M347" s="81">
        <v>2086659</v>
      </c>
      <c r="N347" s="81">
        <v>-8709352</v>
      </c>
      <c r="O347" s="81">
        <v>5536367</v>
      </c>
      <c r="P347" s="81">
        <v>149622218</v>
      </c>
      <c r="Q347" s="81">
        <v>8709352</v>
      </c>
      <c r="R347" s="81">
        <v>158331570</v>
      </c>
      <c r="S347" s="81"/>
      <c r="T347" s="81">
        <v>0</v>
      </c>
      <c r="U347" s="81">
        <v>1816965</v>
      </c>
      <c r="V347" s="81">
        <f t="shared" si="6"/>
        <v>126777560</v>
      </c>
      <c r="W347" s="81"/>
      <c r="X347" s="81"/>
      <c r="Y347" s="81"/>
      <c r="Z347" s="81"/>
      <c r="AA347" s="81"/>
      <c r="AB347" s="81"/>
      <c r="AC347" s="81"/>
      <c r="AD347" s="81"/>
      <c r="AE347" s="44"/>
      <c r="AF347" s="44"/>
    </row>
    <row r="348" spans="1:32" x14ac:dyDescent="0.3">
      <c r="A348" s="46" t="s">
        <v>722</v>
      </c>
      <c r="B348" s="77" t="s">
        <v>2454</v>
      </c>
      <c r="C348" s="77">
        <v>1</v>
      </c>
      <c r="D348" s="77">
        <v>0</v>
      </c>
      <c r="E348" s="81">
        <v>7678939</v>
      </c>
      <c r="F348" s="81">
        <v>2834869</v>
      </c>
      <c r="G348" s="81">
        <v>1282140</v>
      </c>
      <c r="H348" s="81">
        <v>0</v>
      </c>
      <c r="I348" s="81">
        <v>0</v>
      </c>
      <c r="J348" s="81">
        <v>87684</v>
      </c>
      <c r="K348" s="81">
        <v>45406</v>
      </c>
      <c r="L348" s="81">
        <v>0</v>
      </c>
      <c r="M348" s="81">
        <v>75040</v>
      </c>
      <c r="N348" s="81">
        <v>-168504</v>
      </c>
      <c r="O348" s="81">
        <v>1751811</v>
      </c>
      <c r="P348" s="81">
        <v>13587385</v>
      </c>
      <c r="Q348" s="81">
        <v>168504</v>
      </c>
      <c r="R348" s="81">
        <v>13755889</v>
      </c>
      <c r="S348" s="81"/>
      <c r="T348" s="81">
        <v>0</v>
      </c>
      <c r="U348" s="81">
        <v>0</v>
      </c>
      <c r="V348" s="81">
        <f t="shared" si="6"/>
        <v>10553434</v>
      </c>
      <c r="W348" s="81"/>
      <c r="X348" s="81"/>
      <c r="Y348" s="81"/>
      <c r="Z348" s="81"/>
      <c r="AA348" s="81"/>
      <c r="AB348" s="81"/>
      <c r="AC348" s="81"/>
      <c r="AD348" s="81"/>
      <c r="AE348" s="44"/>
      <c r="AF348" s="44"/>
    </row>
    <row r="349" spans="1:32" x14ac:dyDescent="0.3">
      <c r="A349" s="46" t="s">
        <v>708</v>
      </c>
      <c r="B349" s="77" t="s">
        <v>2455</v>
      </c>
      <c r="C349" s="77">
        <v>1</v>
      </c>
      <c r="D349" s="77">
        <v>0</v>
      </c>
      <c r="E349" s="81">
        <v>4809172</v>
      </c>
      <c r="F349" s="81">
        <v>1871636</v>
      </c>
      <c r="G349" s="81">
        <v>1013775</v>
      </c>
      <c r="H349" s="81">
        <v>0</v>
      </c>
      <c r="I349" s="81">
        <v>0</v>
      </c>
      <c r="J349" s="81">
        <v>35351</v>
      </c>
      <c r="K349" s="81">
        <v>150784</v>
      </c>
      <c r="L349" s="81">
        <v>0</v>
      </c>
      <c r="M349" s="81">
        <v>64872</v>
      </c>
      <c r="N349" s="81">
        <v>-157714</v>
      </c>
      <c r="O349" s="81">
        <v>846476</v>
      </c>
      <c r="P349" s="81">
        <v>8634352</v>
      </c>
      <c r="Q349" s="81">
        <v>157714</v>
      </c>
      <c r="R349" s="81">
        <v>8792066</v>
      </c>
      <c r="S349" s="81"/>
      <c r="T349" s="81">
        <v>0</v>
      </c>
      <c r="U349" s="81">
        <v>0</v>
      </c>
      <c r="V349" s="81">
        <f t="shared" si="6"/>
        <v>6774101</v>
      </c>
      <c r="W349" s="81"/>
      <c r="X349" s="81"/>
      <c r="Y349" s="81"/>
      <c r="Z349" s="81"/>
      <c r="AA349" s="81"/>
      <c r="AB349" s="81"/>
      <c r="AC349" s="81"/>
      <c r="AD349" s="81"/>
      <c r="AE349" s="44"/>
      <c r="AF349" s="44"/>
    </row>
    <row r="350" spans="1:32" x14ac:dyDescent="0.3">
      <c r="A350" s="46" t="s">
        <v>724</v>
      </c>
      <c r="B350" s="77" t="s">
        <v>2456</v>
      </c>
      <c r="C350" s="77">
        <v>1</v>
      </c>
      <c r="D350" s="77">
        <v>0</v>
      </c>
      <c r="E350" s="81">
        <v>19330808</v>
      </c>
      <c r="F350" s="81">
        <v>7410469</v>
      </c>
      <c r="G350" s="81">
        <v>5173522</v>
      </c>
      <c r="H350" s="81">
        <v>0</v>
      </c>
      <c r="I350" s="81">
        <v>0</v>
      </c>
      <c r="J350" s="81">
        <v>578076</v>
      </c>
      <c r="K350" s="81">
        <v>673976</v>
      </c>
      <c r="L350" s="81">
        <v>0</v>
      </c>
      <c r="M350" s="81">
        <v>0</v>
      </c>
      <c r="N350" s="81">
        <v>-481904</v>
      </c>
      <c r="O350" s="81">
        <v>4633408</v>
      </c>
      <c r="P350" s="81">
        <v>37318355</v>
      </c>
      <c r="Q350" s="81">
        <v>481904</v>
      </c>
      <c r="R350" s="81">
        <v>37800259</v>
      </c>
      <c r="S350" s="81"/>
      <c r="T350" s="81">
        <v>0</v>
      </c>
      <c r="U350" s="81">
        <v>0</v>
      </c>
      <c r="V350" s="81">
        <f t="shared" si="6"/>
        <v>27511425</v>
      </c>
      <c r="W350" s="81"/>
      <c r="X350" s="81"/>
      <c r="Y350" s="81"/>
      <c r="Z350" s="81"/>
      <c r="AA350" s="81"/>
      <c r="AB350" s="81"/>
      <c r="AC350" s="81"/>
      <c r="AD350" s="81"/>
      <c r="AE350" s="44"/>
      <c r="AF350" s="44"/>
    </row>
    <row r="351" spans="1:32" x14ac:dyDescent="0.3">
      <c r="A351" s="46" t="s">
        <v>759</v>
      </c>
      <c r="B351" s="77" t="s">
        <v>2457</v>
      </c>
      <c r="C351" s="77">
        <v>1</v>
      </c>
      <c r="D351" s="77">
        <v>0</v>
      </c>
      <c r="E351" s="81">
        <v>20730909</v>
      </c>
      <c r="F351" s="81">
        <v>8212387</v>
      </c>
      <c r="G351" s="81">
        <v>5177205</v>
      </c>
      <c r="H351" s="81">
        <v>0</v>
      </c>
      <c r="I351" s="81">
        <v>0</v>
      </c>
      <c r="J351" s="81">
        <v>1216689</v>
      </c>
      <c r="K351" s="81">
        <v>124182</v>
      </c>
      <c r="L351" s="81">
        <v>0</v>
      </c>
      <c r="M351" s="81">
        <v>0</v>
      </c>
      <c r="N351" s="81">
        <v>-436255</v>
      </c>
      <c r="O351" s="81">
        <v>6979034</v>
      </c>
      <c r="P351" s="81">
        <v>42004151</v>
      </c>
      <c r="Q351" s="81">
        <v>436255</v>
      </c>
      <c r="R351" s="81">
        <v>42440406</v>
      </c>
      <c r="S351" s="81"/>
      <c r="T351" s="81">
        <v>0</v>
      </c>
      <c r="U351" s="81">
        <v>0</v>
      </c>
      <c r="V351" s="81">
        <f t="shared" si="6"/>
        <v>29847912</v>
      </c>
      <c r="W351" s="81"/>
      <c r="X351" s="81"/>
      <c r="Y351" s="81"/>
      <c r="Z351" s="81"/>
      <c r="AA351" s="81"/>
      <c r="AB351" s="81"/>
      <c r="AC351" s="81"/>
      <c r="AD351" s="81"/>
      <c r="AE351" s="44"/>
      <c r="AF351" s="44"/>
    </row>
    <row r="352" spans="1:32" x14ac:dyDescent="0.3">
      <c r="A352" s="46" t="s">
        <v>747</v>
      </c>
      <c r="B352" s="77" t="s">
        <v>1779</v>
      </c>
      <c r="C352" s="77">
        <v>1</v>
      </c>
      <c r="D352" s="77">
        <v>0</v>
      </c>
      <c r="E352" s="81">
        <v>46734982</v>
      </c>
      <c r="F352" s="81">
        <v>14876375</v>
      </c>
      <c r="G352" s="81">
        <v>3337225</v>
      </c>
      <c r="H352" s="81">
        <v>0</v>
      </c>
      <c r="I352" s="81">
        <v>0</v>
      </c>
      <c r="J352" s="81">
        <v>5122106</v>
      </c>
      <c r="K352" s="81">
        <v>398718</v>
      </c>
      <c r="L352" s="81">
        <v>0</v>
      </c>
      <c r="M352" s="81">
        <v>606120</v>
      </c>
      <c r="N352" s="81">
        <v>-1411468</v>
      </c>
      <c r="O352" s="81">
        <v>12023464</v>
      </c>
      <c r="P352" s="81">
        <v>81687522</v>
      </c>
      <c r="Q352" s="81">
        <v>1411468</v>
      </c>
      <c r="R352" s="81">
        <v>83098990</v>
      </c>
      <c r="S352" s="81"/>
      <c r="T352" s="81">
        <v>0</v>
      </c>
      <c r="U352" s="81">
        <v>0</v>
      </c>
      <c r="V352" s="81">
        <f t="shared" si="6"/>
        <v>66326833</v>
      </c>
      <c r="W352" s="81"/>
      <c r="X352" s="81"/>
      <c r="Y352" s="81"/>
      <c r="Z352" s="81"/>
      <c r="AA352" s="81"/>
      <c r="AB352" s="81"/>
      <c r="AC352" s="81"/>
      <c r="AD352" s="81"/>
      <c r="AE352" s="44"/>
      <c r="AF352" s="44"/>
    </row>
    <row r="353" spans="1:32" x14ac:dyDescent="0.3">
      <c r="A353" s="46" t="s">
        <v>729</v>
      </c>
      <c r="B353" s="77" t="s">
        <v>1780</v>
      </c>
      <c r="C353" s="77">
        <v>1</v>
      </c>
      <c r="D353" s="77">
        <v>0</v>
      </c>
      <c r="E353" s="81">
        <v>17368866</v>
      </c>
      <c r="F353" s="81">
        <v>6523702</v>
      </c>
      <c r="G353" s="81">
        <v>5118759</v>
      </c>
      <c r="H353" s="81">
        <v>0</v>
      </c>
      <c r="I353" s="81">
        <v>0</v>
      </c>
      <c r="J353" s="81">
        <v>934542</v>
      </c>
      <c r="K353" s="81">
        <v>147558</v>
      </c>
      <c r="L353" s="81">
        <v>0</v>
      </c>
      <c r="M353" s="81">
        <v>435676</v>
      </c>
      <c r="N353" s="81">
        <v>-470494</v>
      </c>
      <c r="O353" s="81">
        <v>5154716</v>
      </c>
      <c r="P353" s="81">
        <v>35213325</v>
      </c>
      <c r="Q353" s="81">
        <v>470494</v>
      </c>
      <c r="R353" s="81">
        <v>35683819</v>
      </c>
      <c r="S353" s="81"/>
      <c r="T353" s="81">
        <v>0</v>
      </c>
      <c r="U353" s="81">
        <v>0</v>
      </c>
      <c r="V353" s="81">
        <f t="shared" si="6"/>
        <v>24939850</v>
      </c>
      <c r="W353" s="81"/>
      <c r="X353" s="81"/>
      <c r="Y353" s="81"/>
      <c r="Z353" s="81"/>
      <c r="AA353" s="81"/>
      <c r="AB353" s="81"/>
      <c r="AC353" s="81"/>
      <c r="AD353" s="81"/>
      <c r="AE353" s="44"/>
      <c r="AF353" s="44"/>
    </row>
    <row r="354" spans="1:32" x14ac:dyDescent="0.3">
      <c r="A354" s="46" t="s">
        <v>735</v>
      </c>
      <c r="B354" s="77" t="s">
        <v>1781</v>
      </c>
      <c r="C354" s="77">
        <v>1</v>
      </c>
      <c r="D354" s="77">
        <v>0</v>
      </c>
      <c r="E354" s="81">
        <v>6953690</v>
      </c>
      <c r="F354" s="81">
        <v>3987025</v>
      </c>
      <c r="G354" s="81">
        <v>1949290</v>
      </c>
      <c r="H354" s="81">
        <v>0</v>
      </c>
      <c r="I354" s="81">
        <v>0</v>
      </c>
      <c r="J354" s="81">
        <v>477237</v>
      </c>
      <c r="K354" s="81">
        <v>7738</v>
      </c>
      <c r="L354" s="81">
        <v>0</v>
      </c>
      <c r="M354" s="81">
        <v>0</v>
      </c>
      <c r="N354" s="81">
        <v>-352063</v>
      </c>
      <c r="O354" s="81">
        <v>2829673</v>
      </c>
      <c r="P354" s="81">
        <v>15852590</v>
      </c>
      <c r="Q354" s="81">
        <v>352063</v>
      </c>
      <c r="R354" s="81">
        <v>16204653</v>
      </c>
      <c r="S354" s="81"/>
      <c r="T354" s="81">
        <v>0</v>
      </c>
      <c r="U354" s="81">
        <v>0</v>
      </c>
      <c r="V354" s="81">
        <f t="shared" si="6"/>
        <v>11073627</v>
      </c>
      <c r="W354" s="81"/>
      <c r="X354" s="81"/>
      <c r="Y354" s="81"/>
      <c r="Z354" s="81"/>
      <c r="AA354" s="81"/>
      <c r="AB354" s="81"/>
      <c r="AC354" s="81"/>
      <c r="AD354" s="81"/>
      <c r="AE354" s="44"/>
      <c r="AF354" s="44"/>
    </row>
    <row r="355" spans="1:32" x14ac:dyDescent="0.3">
      <c r="A355" s="46" t="s">
        <v>737</v>
      </c>
      <c r="B355" s="77" t="s">
        <v>1782</v>
      </c>
      <c r="C355" s="77">
        <v>1</v>
      </c>
      <c r="D355" s="77">
        <v>0</v>
      </c>
      <c r="E355" s="81">
        <v>10474906</v>
      </c>
      <c r="F355" s="81">
        <v>3126682</v>
      </c>
      <c r="G355" s="81">
        <v>2486516</v>
      </c>
      <c r="H355" s="81">
        <v>0</v>
      </c>
      <c r="I355" s="81">
        <v>0</v>
      </c>
      <c r="J355" s="81">
        <v>392388</v>
      </c>
      <c r="K355" s="81">
        <v>24504</v>
      </c>
      <c r="L355" s="81">
        <v>0</v>
      </c>
      <c r="M355" s="81">
        <v>831274</v>
      </c>
      <c r="N355" s="81">
        <v>-312181</v>
      </c>
      <c r="O355" s="81">
        <v>1814710</v>
      </c>
      <c r="P355" s="81">
        <v>18838799</v>
      </c>
      <c r="Q355" s="81">
        <v>312181</v>
      </c>
      <c r="R355" s="81">
        <v>19150980</v>
      </c>
      <c r="S355" s="81"/>
      <c r="T355" s="81">
        <v>0</v>
      </c>
      <c r="U355" s="81">
        <v>0</v>
      </c>
      <c r="V355" s="81">
        <f t="shared" si="6"/>
        <v>14537573</v>
      </c>
      <c r="W355" s="81"/>
      <c r="X355" s="81"/>
      <c r="Y355" s="81"/>
      <c r="Z355" s="81"/>
      <c r="AA355" s="81"/>
      <c r="AB355" s="81"/>
      <c r="AC355" s="81"/>
      <c r="AD355" s="81"/>
      <c r="AE355" s="44"/>
      <c r="AF355" s="44"/>
    </row>
    <row r="356" spans="1:32" x14ac:dyDescent="0.3">
      <c r="A356" s="46" t="s">
        <v>731</v>
      </c>
      <c r="B356" s="77" t="s">
        <v>2458</v>
      </c>
      <c r="C356" s="77">
        <v>1</v>
      </c>
      <c r="D356" s="77">
        <v>0</v>
      </c>
      <c r="E356" s="81">
        <v>5530924</v>
      </c>
      <c r="F356" s="81">
        <v>2564421</v>
      </c>
      <c r="G356" s="81">
        <v>1039535</v>
      </c>
      <c r="H356" s="81">
        <v>0</v>
      </c>
      <c r="I356" s="81">
        <v>0</v>
      </c>
      <c r="J356" s="81">
        <v>93957</v>
      </c>
      <c r="K356" s="81">
        <v>0</v>
      </c>
      <c r="L356" s="81">
        <v>0</v>
      </c>
      <c r="M356" s="81">
        <v>0</v>
      </c>
      <c r="N356" s="81">
        <v>-134443</v>
      </c>
      <c r="O356" s="81">
        <v>1146164</v>
      </c>
      <c r="P356" s="81">
        <v>10240558</v>
      </c>
      <c r="Q356" s="81">
        <v>134443</v>
      </c>
      <c r="R356" s="81">
        <v>10375001</v>
      </c>
      <c r="S356" s="81"/>
      <c r="T356" s="81">
        <v>0</v>
      </c>
      <c r="U356" s="81">
        <v>0</v>
      </c>
      <c r="V356" s="81">
        <f t="shared" si="6"/>
        <v>8054859</v>
      </c>
      <c r="W356" s="81"/>
      <c r="X356" s="81"/>
      <c r="Y356" s="81"/>
      <c r="Z356" s="81"/>
      <c r="AA356" s="81"/>
      <c r="AB356" s="81"/>
      <c r="AC356" s="81"/>
      <c r="AD356" s="81"/>
      <c r="AE356" s="44"/>
      <c r="AF356" s="44"/>
    </row>
    <row r="357" spans="1:32" x14ac:dyDescent="0.3">
      <c r="A357" s="46" t="s">
        <v>761</v>
      </c>
      <c r="B357" s="77" t="s">
        <v>2459</v>
      </c>
      <c r="C357" s="77">
        <v>1</v>
      </c>
      <c r="D357" s="77">
        <v>0</v>
      </c>
      <c r="E357" s="81">
        <v>7753771</v>
      </c>
      <c r="F357" s="81">
        <v>3460742</v>
      </c>
      <c r="G357" s="81">
        <v>3441525</v>
      </c>
      <c r="H357" s="81">
        <v>0</v>
      </c>
      <c r="I357" s="81">
        <v>0</v>
      </c>
      <c r="J357" s="81">
        <v>349503</v>
      </c>
      <c r="K357" s="81">
        <v>62637</v>
      </c>
      <c r="L357" s="81">
        <v>0</v>
      </c>
      <c r="M357" s="81">
        <v>0</v>
      </c>
      <c r="N357" s="81">
        <v>-154619</v>
      </c>
      <c r="O357" s="81">
        <v>2875966</v>
      </c>
      <c r="P357" s="81">
        <v>17789525</v>
      </c>
      <c r="Q357" s="81">
        <v>154619</v>
      </c>
      <c r="R357" s="81">
        <v>17944144</v>
      </c>
      <c r="S357" s="81"/>
      <c r="T357" s="81">
        <v>0</v>
      </c>
      <c r="U357" s="81">
        <v>0</v>
      </c>
      <c r="V357" s="81">
        <f t="shared" si="6"/>
        <v>11472034</v>
      </c>
      <c r="W357" s="81"/>
      <c r="X357" s="81"/>
      <c r="Y357" s="81"/>
      <c r="Z357" s="81"/>
      <c r="AA357" s="81"/>
      <c r="AB357" s="81"/>
      <c r="AC357" s="81"/>
      <c r="AD357" s="81"/>
      <c r="AE357" s="44"/>
      <c r="AF357" s="44"/>
    </row>
    <row r="358" spans="1:32" x14ac:dyDescent="0.3">
      <c r="A358" s="46" t="s">
        <v>753</v>
      </c>
      <c r="B358" s="77" t="s">
        <v>2460</v>
      </c>
      <c r="C358" s="77">
        <v>1</v>
      </c>
      <c r="D358" s="77">
        <v>0</v>
      </c>
      <c r="E358" s="81">
        <v>9763879</v>
      </c>
      <c r="F358" s="81">
        <v>3096301</v>
      </c>
      <c r="G358" s="81">
        <v>2479043</v>
      </c>
      <c r="H358" s="81">
        <v>0</v>
      </c>
      <c r="I358" s="81">
        <v>0</v>
      </c>
      <c r="J358" s="81">
        <v>192019</v>
      </c>
      <c r="K358" s="81">
        <v>0</v>
      </c>
      <c r="L358" s="81">
        <v>0</v>
      </c>
      <c r="M358" s="81">
        <v>257090</v>
      </c>
      <c r="N358" s="81">
        <v>-392106</v>
      </c>
      <c r="O358" s="81">
        <v>2318838</v>
      </c>
      <c r="P358" s="81">
        <v>17715064</v>
      </c>
      <c r="Q358" s="81">
        <v>392106</v>
      </c>
      <c r="R358" s="81">
        <v>18107170</v>
      </c>
      <c r="S358" s="81"/>
      <c r="T358" s="81">
        <v>0</v>
      </c>
      <c r="U358" s="81">
        <v>100000</v>
      </c>
      <c r="V358" s="81">
        <f t="shared" si="6"/>
        <v>12917183</v>
      </c>
      <c r="W358" s="81"/>
      <c r="X358" s="81"/>
      <c r="Y358" s="81"/>
      <c r="Z358" s="81"/>
      <c r="AA358" s="81"/>
      <c r="AB358" s="81"/>
      <c r="AC358" s="81"/>
      <c r="AD358" s="81"/>
      <c r="AE358" s="44"/>
      <c r="AF358" s="44"/>
    </row>
    <row r="359" spans="1:32" x14ac:dyDescent="0.3">
      <c r="A359" s="46" t="s">
        <v>739</v>
      </c>
      <c r="B359" s="77" t="s">
        <v>2461</v>
      </c>
      <c r="C359" s="77">
        <v>0</v>
      </c>
      <c r="D359" s="77">
        <v>0</v>
      </c>
      <c r="E359" s="81">
        <v>7160281</v>
      </c>
      <c r="F359" s="81">
        <v>1809216</v>
      </c>
      <c r="G359" s="81">
        <v>1264230</v>
      </c>
      <c r="H359" s="81">
        <v>0</v>
      </c>
      <c r="I359" s="81">
        <v>0</v>
      </c>
      <c r="J359" s="81">
        <v>194442</v>
      </c>
      <c r="K359" s="81">
        <v>0</v>
      </c>
      <c r="L359" s="81">
        <v>0</v>
      </c>
      <c r="M359" s="81">
        <v>57019</v>
      </c>
      <c r="N359" s="81">
        <v>-106333</v>
      </c>
      <c r="O359" s="81">
        <v>762331</v>
      </c>
      <c r="P359" s="81">
        <v>11141186</v>
      </c>
      <c r="Q359" s="81">
        <v>106333</v>
      </c>
      <c r="R359" s="81">
        <v>11247519</v>
      </c>
      <c r="S359" s="81"/>
      <c r="T359" s="81">
        <v>0</v>
      </c>
      <c r="U359" s="81">
        <v>0</v>
      </c>
      <c r="V359" s="81">
        <f t="shared" si="6"/>
        <v>9114625</v>
      </c>
      <c r="W359" s="81"/>
      <c r="X359" s="81"/>
      <c r="Y359" s="81"/>
      <c r="Z359" s="81"/>
      <c r="AA359" s="81"/>
      <c r="AB359" s="81"/>
      <c r="AC359" s="81"/>
      <c r="AD359" s="81"/>
      <c r="AE359" s="44"/>
      <c r="AF359" s="44"/>
    </row>
    <row r="360" spans="1:32" x14ac:dyDescent="0.3">
      <c r="A360" s="46" t="s">
        <v>727</v>
      </c>
      <c r="B360" s="77" t="s">
        <v>2462</v>
      </c>
      <c r="C360" s="77">
        <v>1</v>
      </c>
      <c r="D360" s="77">
        <v>0</v>
      </c>
      <c r="E360" s="81">
        <v>26777674</v>
      </c>
      <c r="F360" s="81">
        <v>10185225</v>
      </c>
      <c r="G360" s="81">
        <v>3907337</v>
      </c>
      <c r="H360" s="81">
        <v>0</v>
      </c>
      <c r="I360" s="81">
        <v>0</v>
      </c>
      <c r="J360" s="81">
        <v>1301101</v>
      </c>
      <c r="K360" s="81">
        <v>150576</v>
      </c>
      <c r="L360" s="81">
        <v>0</v>
      </c>
      <c r="M360" s="81">
        <v>0</v>
      </c>
      <c r="N360" s="81">
        <v>-627901</v>
      </c>
      <c r="O360" s="81">
        <v>6966855</v>
      </c>
      <c r="P360" s="81">
        <v>48660867</v>
      </c>
      <c r="Q360" s="81">
        <v>627901</v>
      </c>
      <c r="R360" s="81">
        <v>49288768</v>
      </c>
      <c r="S360" s="81"/>
      <c r="T360" s="81">
        <v>0</v>
      </c>
      <c r="U360" s="81">
        <v>0</v>
      </c>
      <c r="V360" s="81">
        <f t="shared" si="6"/>
        <v>37786675</v>
      </c>
      <c r="W360" s="81"/>
      <c r="X360" s="81"/>
      <c r="Y360" s="81"/>
      <c r="Z360" s="81"/>
      <c r="AA360" s="81"/>
      <c r="AB360" s="81"/>
      <c r="AC360" s="81"/>
      <c r="AD360" s="81"/>
      <c r="AE360" s="44"/>
      <c r="AF360" s="44"/>
    </row>
    <row r="361" spans="1:32" x14ac:dyDescent="0.3">
      <c r="A361" s="46" t="s">
        <v>733</v>
      </c>
      <c r="B361" s="77" t="s">
        <v>2463</v>
      </c>
      <c r="C361" s="77">
        <v>1</v>
      </c>
      <c r="D361" s="77">
        <v>0</v>
      </c>
      <c r="E361" s="81">
        <v>9726199</v>
      </c>
      <c r="F361" s="81">
        <v>6865424</v>
      </c>
      <c r="G361" s="81">
        <v>2609985</v>
      </c>
      <c r="H361" s="81">
        <v>0</v>
      </c>
      <c r="I361" s="81">
        <v>0</v>
      </c>
      <c r="J361" s="81">
        <v>464378</v>
      </c>
      <c r="K361" s="81">
        <v>0</v>
      </c>
      <c r="L361" s="81">
        <v>0</v>
      </c>
      <c r="M361" s="81">
        <v>0</v>
      </c>
      <c r="N361" s="81">
        <v>-170890</v>
      </c>
      <c r="O361" s="81">
        <v>4406475</v>
      </c>
      <c r="P361" s="81">
        <v>23901571</v>
      </c>
      <c r="Q361" s="81">
        <v>170890</v>
      </c>
      <c r="R361" s="81">
        <v>24072461</v>
      </c>
      <c r="S361" s="81"/>
      <c r="T361" s="81">
        <v>0</v>
      </c>
      <c r="U361" s="81">
        <v>0</v>
      </c>
      <c r="V361" s="81">
        <f t="shared" si="6"/>
        <v>16885111</v>
      </c>
      <c r="W361" s="81"/>
      <c r="X361" s="81"/>
      <c r="Y361" s="81"/>
      <c r="Z361" s="81"/>
      <c r="AA361" s="81"/>
      <c r="AB361" s="81"/>
      <c r="AC361" s="81"/>
      <c r="AD361" s="81"/>
      <c r="AE361" s="44"/>
      <c r="AF361" s="44"/>
    </row>
    <row r="362" spans="1:32" x14ac:dyDescent="0.3">
      <c r="A362" s="46" t="s">
        <v>745</v>
      </c>
      <c r="B362" s="77" t="s">
        <v>2464</v>
      </c>
      <c r="C362" s="77">
        <v>1</v>
      </c>
      <c r="D362" s="77">
        <v>0</v>
      </c>
      <c r="E362" s="81">
        <v>8517836</v>
      </c>
      <c r="F362" s="81">
        <v>3300079</v>
      </c>
      <c r="G362" s="81">
        <v>3285205</v>
      </c>
      <c r="H362" s="81">
        <v>0</v>
      </c>
      <c r="I362" s="81">
        <v>0</v>
      </c>
      <c r="J362" s="81">
        <v>148651</v>
      </c>
      <c r="K362" s="81">
        <v>105822</v>
      </c>
      <c r="L362" s="81">
        <v>0</v>
      </c>
      <c r="M362" s="81">
        <v>0</v>
      </c>
      <c r="N362" s="81">
        <v>-156278</v>
      </c>
      <c r="O362" s="81">
        <v>2459406</v>
      </c>
      <c r="P362" s="81">
        <v>17660721</v>
      </c>
      <c r="Q362" s="81">
        <v>156278</v>
      </c>
      <c r="R362" s="81">
        <v>17816999</v>
      </c>
      <c r="S362" s="81"/>
      <c r="T362" s="81">
        <v>0</v>
      </c>
      <c r="U362" s="81">
        <v>0</v>
      </c>
      <c r="V362" s="81">
        <f t="shared" si="6"/>
        <v>11916110</v>
      </c>
      <c r="W362" s="81"/>
      <c r="X362" s="81"/>
      <c r="Y362" s="81"/>
      <c r="Z362" s="81"/>
      <c r="AA362" s="81"/>
      <c r="AB362" s="81"/>
      <c r="AC362" s="81"/>
      <c r="AD362" s="81"/>
      <c r="AE362" s="44"/>
      <c r="AF362" s="44"/>
    </row>
    <row r="363" spans="1:32" x14ac:dyDescent="0.3">
      <c r="A363" s="46" t="s">
        <v>749</v>
      </c>
      <c r="B363" s="77" t="s">
        <v>2465</v>
      </c>
      <c r="C363" s="77">
        <v>1</v>
      </c>
      <c r="D363" s="77">
        <v>0</v>
      </c>
      <c r="E363" s="81">
        <v>5518085</v>
      </c>
      <c r="F363" s="81">
        <v>2751640</v>
      </c>
      <c r="G363" s="81">
        <v>1889933</v>
      </c>
      <c r="H363" s="81">
        <v>0</v>
      </c>
      <c r="I363" s="81">
        <v>0</v>
      </c>
      <c r="J363" s="81">
        <v>221526</v>
      </c>
      <c r="K363" s="81">
        <v>0</v>
      </c>
      <c r="L363" s="81">
        <v>0</v>
      </c>
      <c r="M363" s="81">
        <v>105552</v>
      </c>
      <c r="N363" s="81">
        <v>-173711</v>
      </c>
      <c r="O363" s="81">
        <v>1622159</v>
      </c>
      <c r="P363" s="81">
        <v>11935184</v>
      </c>
      <c r="Q363" s="81">
        <v>173711</v>
      </c>
      <c r="R363" s="81">
        <v>12108895</v>
      </c>
      <c r="S363" s="81"/>
      <c r="T363" s="81">
        <v>0</v>
      </c>
      <c r="U363" s="81">
        <v>0</v>
      </c>
      <c r="V363" s="81">
        <f t="shared" si="6"/>
        <v>8423092</v>
      </c>
      <c r="W363" s="81"/>
      <c r="X363" s="81"/>
      <c r="Y363" s="81"/>
      <c r="Z363" s="81"/>
      <c r="AA363" s="81"/>
      <c r="AB363" s="81"/>
      <c r="AC363" s="81"/>
      <c r="AD363" s="81"/>
      <c r="AE363" s="44"/>
      <c r="AF363" s="44"/>
    </row>
    <row r="364" spans="1:32" x14ac:dyDescent="0.3">
      <c r="A364" s="46" t="s">
        <v>741</v>
      </c>
      <c r="B364" s="77" t="s">
        <v>2466</v>
      </c>
      <c r="C364" s="77">
        <v>1</v>
      </c>
      <c r="D364" s="77">
        <v>0</v>
      </c>
      <c r="E364" s="81">
        <v>43624448</v>
      </c>
      <c r="F364" s="81">
        <v>11041425</v>
      </c>
      <c r="G364" s="81">
        <v>7054227</v>
      </c>
      <c r="H364" s="81">
        <v>0</v>
      </c>
      <c r="I364" s="81">
        <v>0</v>
      </c>
      <c r="J364" s="81">
        <v>2425682</v>
      </c>
      <c r="K364" s="81">
        <v>184213</v>
      </c>
      <c r="L364" s="81">
        <v>0</v>
      </c>
      <c r="M364" s="81">
        <v>545680</v>
      </c>
      <c r="N364" s="81">
        <v>-1065875</v>
      </c>
      <c r="O364" s="81">
        <v>10651317</v>
      </c>
      <c r="P364" s="81">
        <v>74461117</v>
      </c>
      <c r="Q364" s="81">
        <v>1065875</v>
      </c>
      <c r="R364" s="81">
        <v>75526992</v>
      </c>
      <c r="S364" s="81"/>
      <c r="T364" s="81">
        <v>0</v>
      </c>
      <c r="U364" s="81">
        <v>0</v>
      </c>
      <c r="V364" s="81">
        <f t="shared" si="6"/>
        <v>56755573</v>
      </c>
      <c r="W364" s="81"/>
      <c r="X364" s="81"/>
      <c r="Y364" s="81"/>
      <c r="Z364" s="81"/>
      <c r="AA364" s="81"/>
      <c r="AB364" s="81"/>
      <c r="AC364" s="81"/>
      <c r="AD364" s="81"/>
      <c r="AE364" s="44"/>
      <c r="AF364" s="44"/>
    </row>
    <row r="365" spans="1:32" x14ac:dyDescent="0.3">
      <c r="A365" s="46" t="s">
        <v>743</v>
      </c>
      <c r="B365" s="77" t="s">
        <v>2467</v>
      </c>
      <c r="C365" s="77">
        <v>1</v>
      </c>
      <c r="D365" s="77">
        <v>0</v>
      </c>
      <c r="E365" s="81">
        <v>1997782</v>
      </c>
      <c r="F365" s="81">
        <v>1133445</v>
      </c>
      <c r="G365" s="81">
        <v>893089</v>
      </c>
      <c r="H365" s="81">
        <v>0</v>
      </c>
      <c r="I365" s="81">
        <v>0</v>
      </c>
      <c r="J365" s="81">
        <v>24124</v>
      </c>
      <c r="K365" s="81">
        <v>0</v>
      </c>
      <c r="L365" s="81">
        <v>0</v>
      </c>
      <c r="M365" s="81">
        <v>254550</v>
      </c>
      <c r="N365" s="81">
        <v>-165243</v>
      </c>
      <c r="O365" s="81">
        <v>1043099</v>
      </c>
      <c r="P365" s="81">
        <v>5180846</v>
      </c>
      <c r="Q365" s="81">
        <v>165243</v>
      </c>
      <c r="R365" s="81">
        <v>5346089</v>
      </c>
      <c r="S365" s="81"/>
      <c r="T365" s="81">
        <v>0</v>
      </c>
      <c r="U365" s="81">
        <v>0</v>
      </c>
      <c r="V365" s="81">
        <f t="shared" si="6"/>
        <v>3244658</v>
      </c>
      <c r="W365" s="81"/>
      <c r="X365" s="81"/>
      <c r="Y365" s="81"/>
      <c r="Z365" s="81"/>
      <c r="AA365" s="81"/>
      <c r="AB365" s="81"/>
      <c r="AC365" s="81"/>
      <c r="AD365" s="81"/>
      <c r="AE365" s="44"/>
      <c r="AF365" s="44"/>
    </row>
    <row r="366" spans="1:32" x14ac:dyDescent="0.3">
      <c r="A366" s="46" t="s">
        <v>751</v>
      </c>
      <c r="B366" s="77" t="s">
        <v>2468</v>
      </c>
      <c r="C366" s="77">
        <v>1</v>
      </c>
      <c r="D366" s="77">
        <v>0</v>
      </c>
      <c r="E366" s="81">
        <v>4113363</v>
      </c>
      <c r="F366" s="81">
        <v>1526307</v>
      </c>
      <c r="G366" s="81">
        <v>1131758</v>
      </c>
      <c r="H366" s="81">
        <v>0</v>
      </c>
      <c r="I366" s="81">
        <v>0</v>
      </c>
      <c r="J366" s="81">
        <v>12486</v>
      </c>
      <c r="K366" s="81">
        <v>0</v>
      </c>
      <c r="L366" s="81">
        <v>0</v>
      </c>
      <c r="M366" s="81">
        <v>0</v>
      </c>
      <c r="N366" s="81">
        <v>-116110</v>
      </c>
      <c r="O366" s="81">
        <v>944818</v>
      </c>
      <c r="P366" s="81">
        <v>7612622</v>
      </c>
      <c r="Q366" s="81">
        <v>116110</v>
      </c>
      <c r="R366" s="81">
        <v>7728732</v>
      </c>
      <c r="S366" s="81"/>
      <c r="T366" s="81">
        <v>0</v>
      </c>
      <c r="U366" s="81">
        <v>0</v>
      </c>
      <c r="V366" s="81">
        <f t="shared" si="6"/>
        <v>5536046</v>
      </c>
      <c r="W366" s="81"/>
      <c r="X366" s="81"/>
      <c r="Y366" s="81"/>
      <c r="Z366" s="81"/>
      <c r="AA366" s="81"/>
      <c r="AB366" s="81"/>
      <c r="AC366" s="81"/>
      <c r="AD366" s="81"/>
      <c r="AE366" s="44"/>
      <c r="AF366" s="44"/>
    </row>
    <row r="367" spans="1:32" x14ac:dyDescent="0.3">
      <c r="A367" s="46" t="s">
        <v>755</v>
      </c>
      <c r="B367" s="77" t="s">
        <v>2469</v>
      </c>
      <c r="C367" s="77">
        <v>1</v>
      </c>
      <c r="D367" s="77">
        <v>1</v>
      </c>
      <c r="E367" s="81">
        <v>288485296</v>
      </c>
      <c r="F367" s="81">
        <v>43075905</v>
      </c>
      <c r="G367" s="81">
        <v>34698039</v>
      </c>
      <c r="H367" s="81">
        <v>0</v>
      </c>
      <c r="I367" s="81">
        <v>0</v>
      </c>
      <c r="J367" s="81">
        <v>3970431</v>
      </c>
      <c r="K367" s="81">
        <v>842395</v>
      </c>
      <c r="L367" s="81">
        <v>0</v>
      </c>
      <c r="M367" s="81">
        <v>13635253</v>
      </c>
      <c r="N367" s="81">
        <v>-16153034</v>
      </c>
      <c r="O367" s="81">
        <v>7753968</v>
      </c>
      <c r="P367" s="81">
        <v>376308253</v>
      </c>
      <c r="Q367" s="81">
        <v>16153034</v>
      </c>
      <c r="R367" s="81">
        <v>392461287</v>
      </c>
      <c r="S367" s="81"/>
      <c r="T367" s="81">
        <v>0</v>
      </c>
      <c r="U367" s="81">
        <v>14607303</v>
      </c>
      <c r="V367" s="81">
        <f t="shared" si="6"/>
        <v>333856246</v>
      </c>
      <c r="W367" s="81"/>
      <c r="X367" s="81"/>
      <c r="Y367" s="81"/>
      <c r="Z367" s="81"/>
      <c r="AA367" s="81"/>
      <c r="AB367" s="81"/>
      <c r="AC367" s="81"/>
      <c r="AD367" s="81"/>
      <c r="AE367" s="44"/>
      <c r="AF367" s="44"/>
    </row>
    <row r="368" spans="1:32" x14ac:dyDescent="0.3">
      <c r="A368" s="46" t="s">
        <v>757</v>
      </c>
      <c r="B368" s="77" t="s">
        <v>2470</v>
      </c>
      <c r="C368" s="77">
        <v>1</v>
      </c>
      <c r="D368" s="77">
        <v>0</v>
      </c>
      <c r="E368" s="81">
        <v>6392852</v>
      </c>
      <c r="F368" s="81">
        <v>1967227</v>
      </c>
      <c r="G368" s="81">
        <v>1733016</v>
      </c>
      <c r="H368" s="81">
        <v>0</v>
      </c>
      <c r="I368" s="81">
        <v>0</v>
      </c>
      <c r="J368" s="81">
        <v>127754</v>
      </c>
      <c r="K368" s="81">
        <v>0</v>
      </c>
      <c r="L368" s="81">
        <v>0</v>
      </c>
      <c r="M368" s="81">
        <v>0</v>
      </c>
      <c r="N368" s="81">
        <v>-163776</v>
      </c>
      <c r="O368" s="81">
        <v>1002369</v>
      </c>
      <c r="P368" s="81">
        <v>11059442</v>
      </c>
      <c r="Q368" s="81">
        <v>163776</v>
      </c>
      <c r="R368" s="81">
        <v>11223218</v>
      </c>
      <c r="S368" s="81"/>
      <c r="T368" s="81">
        <v>0</v>
      </c>
      <c r="U368" s="81">
        <v>0</v>
      </c>
      <c r="V368" s="81">
        <f t="shared" si="6"/>
        <v>8324057</v>
      </c>
      <c r="W368" s="81"/>
      <c r="X368" s="81"/>
      <c r="Y368" s="81"/>
      <c r="Z368" s="81"/>
      <c r="AA368" s="81"/>
      <c r="AB368" s="81"/>
      <c r="AC368" s="81"/>
      <c r="AD368" s="81"/>
      <c r="AE368" s="44"/>
      <c r="AF368" s="44"/>
    </row>
    <row r="369" spans="1:32" x14ac:dyDescent="0.3">
      <c r="A369" s="46" t="s">
        <v>764</v>
      </c>
      <c r="B369" s="77" t="s">
        <v>2471</v>
      </c>
      <c r="C369" s="77">
        <v>1</v>
      </c>
      <c r="D369" s="77">
        <v>0</v>
      </c>
      <c r="E369" s="81">
        <v>18639297</v>
      </c>
      <c r="F369" s="81">
        <v>4404392</v>
      </c>
      <c r="G369" s="81">
        <v>3290960</v>
      </c>
      <c r="H369" s="81">
        <v>0</v>
      </c>
      <c r="I369" s="81">
        <v>0</v>
      </c>
      <c r="J369" s="81">
        <v>865652</v>
      </c>
      <c r="K369" s="81">
        <v>252522</v>
      </c>
      <c r="L369" s="81">
        <v>0</v>
      </c>
      <c r="M369" s="81">
        <v>265121</v>
      </c>
      <c r="N369" s="81">
        <v>-551672</v>
      </c>
      <c r="O369" s="81">
        <v>3348674</v>
      </c>
      <c r="P369" s="81">
        <v>30514946</v>
      </c>
      <c r="Q369" s="81">
        <v>551672</v>
      </c>
      <c r="R369" s="81">
        <v>31066618</v>
      </c>
      <c r="S369" s="81"/>
      <c r="T369" s="81">
        <v>0</v>
      </c>
      <c r="U369" s="81">
        <v>0</v>
      </c>
      <c r="V369" s="81">
        <f t="shared" si="6"/>
        <v>23875312</v>
      </c>
      <c r="W369" s="81"/>
      <c r="X369" s="81"/>
      <c r="Y369" s="81"/>
      <c r="Z369" s="81"/>
      <c r="AA369" s="81"/>
      <c r="AB369" s="81"/>
      <c r="AC369" s="81"/>
      <c r="AD369" s="81"/>
      <c r="AE369" s="44"/>
      <c r="AF369" s="44"/>
    </row>
    <row r="370" spans="1:32" x14ac:dyDescent="0.3">
      <c r="A370" s="46" t="s">
        <v>766</v>
      </c>
      <c r="B370" s="77" t="s">
        <v>1797</v>
      </c>
      <c r="C370" s="77">
        <v>1</v>
      </c>
      <c r="D370" s="77">
        <v>0</v>
      </c>
      <c r="E370" s="81">
        <v>6470729</v>
      </c>
      <c r="F370" s="81">
        <v>1791063</v>
      </c>
      <c r="G370" s="81">
        <v>2166265</v>
      </c>
      <c r="H370" s="81">
        <v>0</v>
      </c>
      <c r="I370" s="81">
        <v>0</v>
      </c>
      <c r="J370" s="81">
        <v>240625</v>
      </c>
      <c r="K370" s="81">
        <v>95947</v>
      </c>
      <c r="L370" s="81">
        <v>0</v>
      </c>
      <c r="M370" s="81">
        <v>53997</v>
      </c>
      <c r="N370" s="81">
        <v>-140576</v>
      </c>
      <c r="O370" s="81">
        <v>1257840</v>
      </c>
      <c r="P370" s="81">
        <v>11935890</v>
      </c>
      <c r="Q370" s="81">
        <v>140576</v>
      </c>
      <c r="R370" s="81">
        <v>12076466</v>
      </c>
      <c r="S370" s="81"/>
      <c r="T370" s="81">
        <v>0</v>
      </c>
      <c r="U370" s="81">
        <v>0</v>
      </c>
      <c r="V370" s="81">
        <f t="shared" si="6"/>
        <v>8511785</v>
      </c>
      <c r="W370" s="81"/>
      <c r="X370" s="81"/>
      <c r="Y370" s="81"/>
      <c r="Z370" s="81"/>
      <c r="AA370" s="81"/>
      <c r="AB370" s="81"/>
      <c r="AC370" s="81"/>
      <c r="AD370" s="81"/>
      <c r="AE370" s="44"/>
      <c r="AF370" s="44"/>
    </row>
    <row r="371" spans="1:32" x14ac:dyDescent="0.3">
      <c r="A371" s="46" t="s">
        <v>768</v>
      </c>
      <c r="B371" s="77" t="s">
        <v>2472</v>
      </c>
      <c r="C371" s="77">
        <v>1</v>
      </c>
      <c r="D371" s="77">
        <v>0</v>
      </c>
      <c r="E371" s="81">
        <v>20589664</v>
      </c>
      <c r="F371" s="81">
        <v>4405861</v>
      </c>
      <c r="G371" s="81">
        <v>6839366</v>
      </c>
      <c r="H371" s="81">
        <v>412156</v>
      </c>
      <c r="I371" s="81">
        <v>0</v>
      </c>
      <c r="J371" s="81">
        <v>220957</v>
      </c>
      <c r="K371" s="81">
        <v>0</v>
      </c>
      <c r="L371" s="81">
        <v>0</v>
      </c>
      <c r="M371" s="81">
        <v>957358</v>
      </c>
      <c r="N371" s="81">
        <v>-940552</v>
      </c>
      <c r="O371" s="81">
        <v>2411042</v>
      </c>
      <c r="P371" s="81">
        <v>34895852</v>
      </c>
      <c r="Q371" s="81">
        <v>940552</v>
      </c>
      <c r="R371" s="81">
        <v>35836404</v>
      </c>
      <c r="S371" s="81"/>
      <c r="T371" s="81">
        <v>0</v>
      </c>
      <c r="U371" s="81">
        <v>257750</v>
      </c>
      <c r="V371" s="81">
        <f t="shared" si="6"/>
        <v>25233288</v>
      </c>
      <c r="W371" s="81"/>
      <c r="X371" s="81"/>
      <c r="Y371" s="81"/>
      <c r="Z371" s="81"/>
      <c r="AA371" s="81"/>
      <c r="AB371" s="81"/>
      <c r="AC371" s="81"/>
      <c r="AD371" s="81"/>
      <c r="AE371" s="44"/>
      <c r="AF371" s="44"/>
    </row>
    <row r="372" spans="1:32" x14ac:dyDescent="0.3">
      <c r="A372" s="46" t="s">
        <v>770</v>
      </c>
      <c r="B372" s="77" t="s">
        <v>1799</v>
      </c>
      <c r="C372" s="77">
        <v>1</v>
      </c>
      <c r="D372" s="77">
        <v>0</v>
      </c>
      <c r="E372" s="81">
        <v>10593158</v>
      </c>
      <c r="F372" s="81">
        <v>2318105</v>
      </c>
      <c r="G372" s="81">
        <v>2375487</v>
      </c>
      <c r="H372" s="81">
        <v>176587</v>
      </c>
      <c r="I372" s="81">
        <v>0</v>
      </c>
      <c r="J372" s="81">
        <v>665936</v>
      </c>
      <c r="K372" s="81">
        <v>95840</v>
      </c>
      <c r="L372" s="81">
        <v>0</v>
      </c>
      <c r="M372" s="81">
        <v>321383</v>
      </c>
      <c r="N372" s="81">
        <v>-424611</v>
      </c>
      <c r="O372" s="81">
        <v>1266341</v>
      </c>
      <c r="P372" s="81">
        <v>17388226</v>
      </c>
      <c r="Q372" s="81">
        <v>424611</v>
      </c>
      <c r="R372" s="81">
        <v>17812837</v>
      </c>
      <c r="S372" s="81"/>
      <c r="T372" s="81">
        <v>0</v>
      </c>
      <c r="U372" s="81">
        <v>0</v>
      </c>
      <c r="V372" s="81">
        <f t="shared" si="6"/>
        <v>13569811</v>
      </c>
      <c r="W372" s="81"/>
      <c r="X372" s="81"/>
      <c r="Y372" s="81"/>
      <c r="Z372" s="81"/>
      <c r="AA372" s="81"/>
      <c r="AB372" s="81"/>
      <c r="AC372" s="81"/>
      <c r="AD372" s="81"/>
      <c r="AE372" s="44"/>
      <c r="AF372" s="44"/>
    </row>
    <row r="373" spans="1:32" x14ac:dyDescent="0.3">
      <c r="A373" s="46" t="s">
        <v>774</v>
      </c>
      <c r="B373" s="77" t="s">
        <v>1800</v>
      </c>
      <c r="C373" s="77">
        <v>1</v>
      </c>
      <c r="D373" s="77">
        <v>0</v>
      </c>
      <c r="E373" s="81">
        <v>5765433</v>
      </c>
      <c r="F373" s="81">
        <v>2163183</v>
      </c>
      <c r="G373" s="81">
        <v>777984</v>
      </c>
      <c r="H373" s="81">
        <v>0</v>
      </c>
      <c r="I373" s="81">
        <v>0</v>
      </c>
      <c r="J373" s="81">
        <v>575166</v>
      </c>
      <c r="K373" s="81">
        <v>154618</v>
      </c>
      <c r="L373" s="81">
        <v>0</v>
      </c>
      <c r="M373" s="81">
        <v>60164</v>
      </c>
      <c r="N373" s="81">
        <v>-154673</v>
      </c>
      <c r="O373" s="81">
        <v>1426237</v>
      </c>
      <c r="P373" s="81">
        <v>10768112</v>
      </c>
      <c r="Q373" s="81">
        <v>154673</v>
      </c>
      <c r="R373" s="81">
        <v>10922785</v>
      </c>
      <c r="S373" s="81"/>
      <c r="T373" s="81">
        <v>0</v>
      </c>
      <c r="U373" s="81">
        <v>0</v>
      </c>
      <c r="V373" s="81">
        <f t="shared" si="6"/>
        <v>8563891</v>
      </c>
      <c r="W373" s="81"/>
      <c r="X373" s="81"/>
      <c r="Y373" s="81"/>
      <c r="Z373" s="81"/>
      <c r="AA373" s="81"/>
      <c r="AB373" s="81"/>
      <c r="AC373" s="81"/>
      <c r="AD373" s="81"/>
      <c r="AE373" s="44"/>
      <c r="AF373" s="44"/>
    </row>
    <row r="374" spans="1:32" x14ac:dyDescent="0.3">
      <c r="A374" s="46" t="s">
        <v>776</v>
      </c>
      <c r="B374" s="77" t="s">
        <v>2473</v>
      </c>
      <c r="C374" s="77">
        <v>1</v>
      </c>
      <c r="D374" s="77">
        <v>0</v>
      </c>
      <c r="E374" s="81">
        <v>4994395</v>
      </c>
      <c r="F374" s="81">
        <v>1544990</v>
      </c>
      <c r="G374" s="81">
        <v>1376586</v>
      </c>
      <c r="H374" s="81">
        <v>0</v>
      </c>
      <c r="I374" s="81">
        <v>0</v>
      </c>
      <c r="J374" s="81">
        <v>132862</v>
      </c>
      <c r="K374" s="81">
        <v>31923</v>
      </c>
      <c r="L374" s="81">
        <v>0</v>
      </c>
      <c r="M374" s="81">
        <v>45988</v>
      </c>
      <c r="N374" s="81">
        <v>-225720</v>
      </c>
      <c r="O374" s="81">
        <v>818445</v>
      </c>
      <c r="P374" s="81">
        <v>8719469</v>
      </c>
      <c r="Q374" s="81">
        <v>225720</v>
      </c>
      <c r="R374" s="81">
        <v>8945189</v>
      </c>
      <c r="S374" s="81"/>
      <c r="T374" s="81">
        <v>0</v>
      </c>
      <c r="U374" s="81">
        <v>0</v>
      </c>
      <c r="V374" s="81">
        <f t="shared" si="6"/>
        <v>6524438</v>
      </c>
      <c r="W374" s="81"/>
      <c r="X374" s="81"/>
      <c r="Y374" s="81"/>
      <c r="Z374" s="81"/>
      <c r="AA374" s="81"/>
      <c r="AB374" s="81"/>
      <c r="AC374" s="81"/>
      <c r="AD374" s="81"/>
      <c r="AE374" s="44"/>
      <c r="AF374" s="44"/>
    </row>
    <row r="375" spans="1:32" x14ac:dyDescent="0.3">
      <c r="A375" s="46" t="s">
        <v>778</v>
      </c>
      <c r="B375" s="77" t="s">
        <v>1802</v>
      </c>
      <c r="C375" s="77">
        <v>1</v>
      </c>
      <c r="D375" s="77">
        <v>0</v>
      </c>
      <c r="E375" s="81">
        <v>13952683</v>
      </c>
      <c r="F375" s="81">
        <v>4462049</v>
      </c>
      <c r="G375" s="81">
        <v>2376995</v>
      </c>
      <c r="H375" s="81">
        <v>45893</v>
      </c>
      <c r="I375" s="81">
        <v>0</v>
      </c>
      <c r="J375" s="81">
        <v>696149</v>
      </c>
      <c r="K375" s="81">
        <v>223706</v>
      </c>
      <c r="L375" s="81">
        <v>0</v>
      </c>
      <c r="M375" s="81">
        <v>486112</v>
      </c>
      <c r="N375" s="81">
        <v>-255442</v>
      </c>
      <c r="O375" s="81">
        <v>2229113</v>
      </c>
      <c r="P375" s="81">
        <v>24217258</v>
      </c>
      <c r="Q375" s="81">
        <v>255442</v>
      </c>
      <c r="R375" s="81">
        <v>24472700</v>
      </c>
      <c r="S375" s="81"/>
      <c r="T375" s="81">
        <v>0</v>
      </c>
      <c r="U375" s="81">
        <v>0</v>
      </c>
      <c r="V375" s="81">
        <f t="shared" si="6"/>
        <v>19565257</v>
      </c>
      <c r="W375" s="81"/>
      <c r="X375" s="81"/>
      <c r="Y375" s="81"/>
      <c r="Z375" s="81"/>
      <c r="AA375" s="81"/>
      <c r="AB375" s="81"/>
      <c r="AC375" s="81"/>
      <c r="AD375" s="81"/>
      <c r="AE375" s="44"/>
      <c r="AF375" s="44"/>
    </row>
    <row r="376" spans="1:32" x14ac:dyDescent="0.3">
      <c r="A376" s="46" t="s">
        <v>772</v>
      </c>
      <c r="B376" s="77" t="s">
        <v>2474</v>
      </c>
      <c r="C376" s="77">
        <v>1</v>
      </c>
      <c r="D376" s="77">
        <v>0</v>
      </c>
      <c r="E376" s="81">
        <v>5683088</v>
      </c>
      <c r="F376" s="81">
        <v>1214104</v>
      </c>
      <c r="G376" s="81">
        <v>210686</v>
      </c>
      <c r="H376" s="81">
        <v>0</v>
      </c>
      <c r="I376" s="81">
        <v>0</v>
      </c>
      <c r="J376" s="81">
        <v>86649</v>
      </c>
      <c r="K376" s="81">
        <v>75781</v>
      </c>
      <c r="L376" s="81">
        <v>0</v>
      </c>
      <c r="M376" s="81">
        <v>97200</v>
      </c>
      <c r="N376" s="81">
        <v>-83455</v>
      </c>
      <c r="O376" s="81">
        <v>929235</v>
      </c>
      <c r="P376" s="81">
        <v>8213288</v>
      </c>
      <c r="Q376" s="81">
        <v>83455</v>
      </c>
      <c r="R376" s="81">
        <v>8296743</v>
      </c>
      <c r="S376" s="81"/>
      <c r="T376" s="81">
        <v>0</v>
      </c>
      <c r="U376" s="81">
        <v>0</v>
      </c>
      <c r="V376" s="81">
        <f t="shared" si="6"/>
        <v>7073367</v>
      </c>
      <c r="W376" s="81"/>
      <c r="X376" s="81"/>
      <c r="Y376" s="81"/>
      <c r="Z376" s="81"/>
      <c r="AA376" s="81"/>
      <c r="AB376" s="81"/>
      <c r="AC376" s="81"/>
      <c r="AD376" s="81"/>
      <c r="AE376" s="44"/>
      <c r="AF376" s="44"/>
    </row>
    <row r="377" spans="1:32" x14ac:dyDescent="0.3">
      <c r="A377" s="46" t="s">
        <v>780</v>
      </c>
      <c r="B377" s="77" t="s">
        <v>2475</v>
      </c>
      <c r="C377" s="77">
        <v>1</v>
      </c>
      <c r="D377" s="77">
        <v>0</v>
      </c>
      <c r="E377" s="81">
        <v>12250284</v>
      </c>
      <c r="F377" s="81">
        <v>5314130</v>
      </c>
      <c r="G377" s="81">
        <v>5502041</v>
      </c>
      <c r="H377" s="81">
        <v>0</v>
      </c>
      <c r="I377" s="81">
        <v>0</v>
      </c>
      <c r="J377" s="81">
        <v>1101220</v>
      </c>
      <c r="K377" s="81">
        <v>506790</v>
      </c>
      <c r="L377" s="81">
        <v>0</v>
      </c>
      <c r="M377" s="81">
        <v>543600</v>
      </c>
      <c r="N377" s="81">
        <v>-350103</v>
      </c>
      <c r="O377" s="81">
        <v>2837595</v>
      </c>
      <c r="P377" s="81">
        <v>27705557</v>
      </c>
      <c r="Q377" s="81">
        <v>350103</v>
      </c>
      <c r="R377" s="81">
        <v>28055660</v>
      </c>
      <c r="S377" s="81"/>
      <c r="T377" s="81">
        <v>0</v>
      </c>
      <c r="U377" s="81">
        <v>0</v>
      </c>
      <c r="V377" s="81">
        <f t="shared" si="6"/>
        <v>19365921</v>
      </c>
      <c r="W377" s="81"/>
      <c r="X377" s="81"/>
      <c r="Y377" s="81"/>
      <c r="Z377" s="81"/>
      <c r="AA377" s="81"/>
      <c r="AB377" s="81"/>
      <c r="AC377" s="81"/>
      <c r="AD377" s="81"/>
      <c r="AE377" s="44"/>
      <c r="AF377" s="44"/>
    </row>
    <row r="378" spans="1:32" x14ac:dyDescent="0.3">
      <c r="A378" s="46" t="s">
        <v>815</v>
      </c>
      <c r="B378" s="77" t="s">
        <v>1805</v>
      </c>
      <c r="C378" s="77">
        <v>1</v>
      </c>
      <c r="D378" s="77">
        <v>0</v>
      </c>
      <c r="E378" s="81">
        <v>21876807</v>
      </c>
      <c r="F378" s="81">
        <v>8318188</v>
      </c>
      <c r="G378" s="81">
        <v>4439402</v>
      </c>
      <c r="H378" s="81">
        <v>0</v>
      </c>
      <c r="I378" s="81">
        <v>0</v>
      </c>
      <c r="J378" s="81">
        <v>1983278</v>
      </c>
      <c r="K378" s="81">
        <v>399038</v>
      </c>
      <c r="L378" s="81">
        <v>858409</v>
      </c>
      <c r="M378" s="81">
        <v>0</v>
      </c>
      <c r="N378" s="81">
        <v>-433954</v>
      </c>
      <c r="O378" s="81">
        <v>4374354</v>
      </c>
      <c r="P378" s="81">
        <v>41815522</v>
      </c>
      <c r="Q378" s="81">
        <v>433954</v>
      </c>
      <c r="R378" s="81">
        <v>42249476</v>
      </c>
      <c r="S378" s="81"/>
      <c r="T378" s="81">
        <v>0</v>
      </c>
      <c r="U378" s="81">
        <v>0</v>
      </c>
      <c r="V378" s="81">
        <f t="shared" si="6"/>
        <v>33001766</v>
      </c>
      <c r="W378" s="81"/>
      <c r="X378" s="81"/>
      <c r="Y378" s="81"/>
      <c r="Z378" s="81"/>
      <c r="AA378" s="81"/>
      <c r="AB378" s="81"/>
      <c r="AC378" s="81"/>
      <c r="AD378" s="81"/>
      <c r="AE378" s="44"/>
      <c r="AF378" s="44"/>
    </row>
    <row r="379" spans="1:32" x14ac:dyDescent="0.3">
      <c r="A379" s="46" t="s">
        <v>783</v>
      </c>
      <c r="B379" s="77" t="s">
        <v>2476</v>
      </c>
      <c r="C379" s="77">
        <v>1</v>
      </c>
      <c r="D379" s="77">
        <v>0</v>
      </c>
      <c r="E379" s="81">
        <v>4077824</v>
      </c>
      <c r="F379" s="81">
        <v>1830281</v>
      </c>
      <c r="G379" s="81">
        <v>1472981</v>
      </c>
      <c r="H379" s="81">
        <v>0</v>
      </c>
      <c r="I379" s="81">
        <v>0</v>
      </c>
      <c r="J379" s="81">
        <v>1015657</v>
      </c>
      <c r="K379" s="81">
        <v>219011</v>
      </c>
      <c r="L379" s="81">
        <v>0</v>
      </c>
      <c r="M379" s="81">
        <v>0</v>
      </c>
      <c r="N379" s="81">
        <v>-110064</v>
      </c>
      <c r="O379" s="81">
        <v>1190097</v>
      </c>
      <c r="P379" s="81">
        <v>9695787</v>
      </c>
      <c r="Q379" s="81">
        <v>110064</v>
      </c>
      <c r="R379" s="81">
        <v>9805851</v>
      </c>
      <c r="S379" s="81"/>
      <c r="T379" s="81">
        <v>0</v>
      </c>
      <c r="U379" s="81">
        <v>0</v>
      </c>
      <c r="V379" s="81">
        <f t="shared" si="6"/>
        <v>7032709</v>
      </c>
      <c r="W379" s="81"/>
      <c r="X379" s="81"/>
      <c r="Y379" s="81"/>
      <c r="Z379" s="81"/>
      <c r="AA379" s="81"/>
      <c r="AB379" s="81"/>
      <c r="AC379" s="81"/>
      <c r="AD379" s="81"/>
      <c r="AE379" s="44"/>
      <c r="AF379" s="44"/>
    </row>
    <row r="380" spans="1:32" x14ac:dyDescent="0.3">
      <c r="A380" s="46" t="s">
        <v>785</v>
      </c>
      <c r="B380" s="77" t="s">
        <v>2477</v>
      </c>
      <c r="C380" s="77">
        <v>1</v>
      </c>
      <c r="D380" s="77">
        <v>0</v>
      </c>
      <c r="E380" s="81">
        <v>12103751</v>
      </c>
      <c r="F380" s="81">
        <v>4362667</v>
      </c>
      <c r="G380" s="81">
        <v>2707549</v>
      </c>
      <c r="H380" s="81">
        <v>0</v>
      </c>
      <c r="I380" s="81">
        <v>0</v>
      </c>
      <c r="J380" s="81">
        <v>455262</v>
      </c>
      <c r="K380" s="81">
        <v>840833</v>
      </c>
      <c r="L380" s="81">
        <v>0</v>
      </c>
      <c r="M380" s="81">
        <v>0</v>
      </c>
      <c r="N380" s="81">
        <v>-126926</v>
      </c>
      <c r="O380" s="81">
        <v>3051586</v>
      </c>
      <c r="P380" s="81">
        <v>23394722</v>
      </c>
      <c r="Q380" s="81">
        <v>126926</v>
      </c>
      <c r="R380" s="81">
        <v>23521648</v>
      </c>
      <c r="S380" s="81"/>
      <c r="T380" s="81">
        <v>0</v>
      </c>
      <c r="U380" s="81">
        <v>0</v>
      </c>
      <c r="V380" s="81">
        <f t="shared" si="6"/>
        <v>17635587</v>
      </c>
      <c r="W380" s="81"/>
      <c r="X380" s="81"/>
      <c r="Y380" s="81"/>
      <c r="Z380" s="81"/>
      <c r="AA380" s="81"/>
      <c r="AB380" s="81"/>
      <c r="AC380" s="81"/>
      <c r="AD380" s="81"/>
      <c r="AE380" s="44"/>
      <c r="AF380" s="44"/>
    </row>
    <row r="381" spans="1:32" x14ac:dyDescent="0.3">
      <c r="A381" s="46" t="s">
        <v>805</v>
      </c>
      <c r="B381" s="77" t="s">
        <v>2478</v>
      </c>
      <c r="C381" s="77">
        <v>1</v>
      </c>
      <c r="D381" s="77">
        <v>0</v>
      </c>
      <c r="E381" s="81">
        <v>39297243</v>
      </c>
      <c r="F381" s="81">
        <v>9315288</v>
      </c>
      <c r="G381" s="81">
        <v>3884461</v>
      </c>
      <c r="H381" s="81">
        <v>0</v>
      </c>
      <c r="I381" s="81">
        <v>0</v>
      </c>
      <c r="J381" s="81">
        <v>2320765</v>
      </c>
      <c r="K381" s="81">
        <v>1046359</v>
      </c>
      <c r="L381" s="81">
        <v>0</v>
      </c>
      <c r="M381" s="81">
        <v>346896</v>
      </c>
      <c r="N381" s="81">
        <v>-659171</v>
      </c>
      <c r="O381" s="81">
        <v>5030092</v>
      </c>
      <c r="P381" s="81">
        <v>60581933</v>
      </c>
      <c r="Q381" s="81">
        <v>659171</v>
      </c>
      <c r="R381" s="81">
        <v>61241104</v>
      </c>
      <c r="S381" s="81"/>
      <c r="T381" s="81">
        <v>0</v>
      </c>
      <c r="U381" s="81">
        <v>261523</v>
      </c>
      <c r="V381" s="81">
        <f t="shared" si="6"/>
        <v>51667380</v>
      </c>
      <c r="W381" s="81"/>
      <c r="X381" s="81"/>
      <c r="Y381" s="81"/>
      <c r="Z381" s="81"/>
      <c r="AA381" s="81"/>
      <c r="AB381" s="81"/>
      <c r="AC381" s="81"/>
      <c r="AD381" s="81"/>
      <c r="AE381" s="44"/>
      <c r="AF381" s="44"/>
    </row>
    <row r="382" spans="1:32" x14ac:dyDescent="0.3">
      <c r="A382" s="46" t="s">
        <v>789</v>
      </c>
      <c r="B382" s="77" t="s">
        <v>2479</v>
      </c>
      <c r="C382" s="77">
        <v>1</v>
      </c>
      <c r="D382" s="77">
        <v>0</v>
      </c>
      <c r="E382" s="81">
        <v>10027935</v>
      </c>
      <c r="F382" s="81">
        <v>4899591</v>
      </c>
      <c r="G382" s="81">
        <v>1917723</v>
      </c>
      <c r="H382" s="81">
        <v>0</v>
      </c>
      <c r="I382" s="81">
        <v>0</v>
      </c>
      <c r="J382" s="81">
        <v>891907</v>
      </c>
      <c r="K382" s="81">
        <v>209931</v>
      </c>
      <c r="L382" s="81">
        <v>0</v>
      </c>
      <c r="M382" s="81">
        <v>0</v>
      </c>
      <c r="N382" s="81">
        <v>-300053</v>
      </c>
      <c r="O382" s="81">
        <v>2617028</v>
      </c>
      <c r="P382" s="81">
        <v>20264062</v>
      </c>
      <c r="Q382" s="81">
        <v>300053</v>
      </c>
      <c r="R382" s="81">
        <v>20564115</v>
      </c>
      <c r="S382" s="81"/>
      <c r="T382" s="81">
        <v>0</v>
      </c>
      <c r="U382" s="81">
        <v>0</v>
      </c>
      <c r="V382" s="81">
        <f t="shared" si="6"/>
        <v>15729311</v>
      </c>
      <c r="W382" s="81"/>
      <c r="X382" s="81"/>
      <c r="Y382" s="81"/>
      <c r="Z382" s="81"/>
      <c r="AA382" s="81"/>
      <c r="AB382" s="81"/>
      <c r="AC382" s="81"/>
      <c r="AD382" s="81"/>
      <c r="AE382" s="44"/>
      <c r="AF382" s="44"/>
    </row>
    <row r="383" spans="1:32" x14ac:dyDescent="0.3">
      <c r="A383" s="46" t="s">
        <v>793</v>
      </c>
      <c r="B383" s="77" t="s">
        <v>1810</v>
      </c>
      <c r="C383" s="77">
        <v>1</v>
      </c>
      <c r="D383" s="77">
        <v>0</v>
      </c>
      <c r="E383" s="81">
        <v>6405546</v>
      </c>
      <c r="F383" s="81">
        <v>3265323</v>
      </c>
      <c r="G383" s="81">
        <v>311744</v>
      </c>
      <c r="H383" s="81">
        <v>0</v>
      </c>
      <c r="I383" s="81">
        <v>0</v>
      </c>
      <c r="J383" s="81">
        <v>585702</v>
      </c>
      <c r="K383" s="81">
        <v>188777</v>
      </c>
      <c r="L383" s="81">
        <v>0</v>
      </c>
      <c r="M383" s="81">
        <v>0</v>
      </c>
      <c r="N383" s="81">
        <v>-156213</v>
      </c>
      <c r="O383" s="81">
        <v>726940</v>
      </c>
      <c r="P383" s="81">
        <v>11327819</v>
      </c>
      <c r="Q383" s="81">
        <v>156213</v>
      </c>
      <c r="R383" s="81">
        <v>11484032</v>
      </c>
      <c r="S383" s="81"/>
      <c r="T383" s="81">
        <v>0</v>
      </c>
      <c r="U383" s="81">
        <v>0</v>
      </c>
      <c r="V383" s="81">
        <f t="shared" si="6"/>
        <v>10289135</v>
      </c>
      <c r="W383" s="81"/>
      <c r="X383" s="81"/>
      <c r="Y383" s="81"/>
      <c r="Z383" s="81"/>
      <c r="AA383" s="81"/>
      <c r="AB383" s="81"/>
      <c r="AC383" s="81"/>
      <c r="AD383" s="81"/>
      <c r="AE383" s="44"/>
      <c r="AF383" s="44"/>
    </row>
    <row r="384" spans="1:32" x14ac:dyDescent="0.3">
      <c r="A384" s="46" t="s">
        <v>797</v>
      </c>
      <c r="B384" s="77" t="s">
        <v>2480</v>
      </c>
      <c r="C384" s="77">
        <v>1</v>
      </c>
      <c r="D384" s="77">
        <v>0</v>
      </c>
      <c r="E384" s="81">
        <v>77246937</v>
      </c>
      <c r="F384" s="81">
        <v>14321366</v>
      </c>
      <c r="G384" s="81">
        <v>9895415</v>
      </c>
      <c r="H384" s="81">
        <v>0</v>
      </c>
      <c r="I384" s="81">
        <v>0</v>
      </c>
      <c r="J384" s="81">
        <v>5441372</v>
      </c>
      <c r="K384" s="81">
        <v>2025802</v>
      </c>
      <c r="L384" s="81">
        <v>0</v>
      </c>
      <c r="M384" s="81">
        <v>1061514</v>
      </c>
      <c r="N384" s="81">
        <v>-2505265</v>
      </c>
      <c r="O384" s="81">
        <v>5519035</v>
      </c>
      <c r="P384" s="81">
        <v>113006176</v>
      </c>
      <c r="Q384" s="81">
        <v>2505265</v>
      </c>
      <c r="R384" s="81">
        <v>115511441</v>
      </c>
      <c r="S384" s="81"/>
      <c r="T384" s="81">
        <v>0</v>
      </c>
      <c r="U384" s="81">
        <v>2038800</v>
      </c>
      <c r="V384" s="81">
        <f t="shared" si="6"/>
        <v>97591726</v>
      </c>
      <c r="W384" s="81"/>
      <c r="X384" s="81"/>
      <c r="Y384" s="81"/>
      <c r="Z384" s="81"/>
      <c r="AA384" s="81"/>
      <c r="AB384" s="81"/>
      <c r="AC384" s="81"/>
      <c r="AD384" s="81"/>
      <c r="AE384" s="44"/>
      <c r="AF384" s="44"/>
    </row>
    <row r="385" spans="1:32" x14ac:dyDescent="0.3">
      <c r="A385" s="46" t="s">
        <v>799</v>
      </c>
      <c r="B385" s="77" t="s">
        <v>1812</v>
      </c>
      <c r="C385" s="77">
        <v>1</v>
      </c>
      <c r="D385" s="77">
        <v>0</v>
      </c>
      <c r="E385" s="81">
        <v>25947607</v>
      </c>
      <c r="F385" s="81">
        <v>7540336</v>
      </c>
      <c r="G385" s="81">
        <v>4322980</v>
      </c>
      <c r="H385" s="81">
        <v>806096</v>
      </c>
      <c r="I385" s="81">
        <v>0</v>
      </c>
      <c r="J385" s="81">
        <v>2053662</v>
      </c>
      <c r="K385" s="81">
        <v>1588241</v>
      </c>
      <c r="L385" s="81">
        <v>0</v>
      </c>
      <c r="M385" s="81">
        <v>331118</v>
      </c>
      <c r="N385" s="81">
        <v>-496217</v>
      </c>
      <c r="O385" s="81">
        <v>3967262</v>
      </c>
      <c r="P385" s="81">
        <v>46061085</v>
      </c>
      <c r="Q385" s="81">
        <v>496217</v>
      </c>
      <c r="R385" s="81">
        <v>46557302</v>
      </c>
      <c r="S385" s="81"/>
      <c r="T385" s="81">
        <v>0</v>
      </c>
      <c r="U385" s="81">
        <v>0</v>
      </c>
      <c r="V385" s="81">
        <f t="shared" si="6"/>
        <v>36964747</v>
      </c>
      <c r="W385" s="81"/>
      <c r="X385" s="81"/>
      <c r="Y385" s="81"/>
      <c r="Z385" s="81"/>
      <c r="AA385" s="81"/>
      <c r="AB385" s="81"/>
      <c r="AC385" s="81"/>
      <c r="AD385" s="81"/>
      <c r="AE385" s="44"/>
      <c r="AF385" s="44"/>
    </row>
    <row r="386" spans="1:32" x14ac:dyDescent="0.3">
      <c r="A386" s="46" t="s">
        <v>801</v>
      </c>
      <c r="B386" s="77" t="s">
        <v>1813</v>
      </c>
      <c r="C386" s="77">
        <v>1</v>
      </c>
      <c r="D386" s="77">
        <v>0</v>
      </c>
      <c r="E386" s="81">
        <v>31248011</v>
      </c>
      <c r="F386" s="81">
        <v>13516716</v>
      </c>
      <c r="G386" s="81">
        <v>3881920</v>
      </c>
      <c r="H386" s="81">
        <v>857997</v>
      </c>
      <c r="I386" s="81">
        <v>0</v>
      </c>
      <c r="J386" s="81">
        <v>2366577</v>
      </c>
      <c r="K386" s="81">
        <v>1004370</v>
      </c>
      <c r="L386" s="81">
        <v>0</v>
      </c>
      <c r="M386" s="81">
        <v>0</v>
      </c>
      <c r="N386" s="81">
        <v>-1278177</v>
      </c>
      <c r="O386" s="81">
        <v>6602997</v>
      </c>
      <c r="P386" s="81">
        <v>58200411</v>
      </c>
      <c r="Q386" s="81">
        <v>1278177</v>
      </c>
      <c r="R386" s="81">
        <v>59478588</v>
      </c>
      <c r="S386" s="81"/>
      <c r="T386" s="81">
        <v>0</v>
      </c>
      <c r="U386" s="81">
        <v>0</v>
      </c>
      <c r="V386" s="81">
        <f t="shared" si="6"/>
        <v>46857497</v>
      </c>
      <c r="W386" s="81"/>
      <c r="X386" s="81"/>
      <c r="Y386" s="81"/>
      <c r="Z386" s="81"/>
      <c r="AA386" s="81"/>
      <c r="AB386" s="81"/>
      <c r="AC386" s="81"/>
      <c r="AD386" s="81"/>
      <c r="AE386" s="44"/>
      <c r="AF386" s="44"/>
    </row>
    <row r="387" spans="1:32" x14ac:dyDescent="0.3">
      <c r="A387" s="46" t="s">
        <v>795</v>
      </c>
      <c r="B387" s="77" t="s">
        <v>2481</v>
      </c>
      <c r="C387" s="77">
        <v>1</v>
      </c>
      <c r="D387" s="77">
        <v>1</v>
      </c>
      <c r="E387" s="81">
        <v>1390120</v>
      </c>
      <c r="F387" s="81">
        <v>3125201</v>
      </c>
      <c r="G387" s="81">
        <v>0</v>
      </c>
      <c r="H387" s="81">
        <v>0</v>
      </c>
      <c r="I387" s="81">
        <v>0</v>
      </c>
      <c r="J387" s="81">
        <v>13876</v>
      </c>
      <c r="K387" s="81">
        <v>17599</v>
      </c>
      <c r="L387" s="81">
        <v>0</v>
      </c>
      <c r="M387" s="81">
        <v>1347024</v>
      </c>
      <c r="N387" s="81">
        <v>-5893820</v>
      </c>
      <c r="O387" s="81">
        <v>337749</v>
      </c>
      <c r="P387" s="81">
        <v>337749</v>
      </c>
      <c r="Q387" s="81">
        <v>8871676</v>
      </c>
      <c r="R387" s="81">
        <v>9209425</v>
      </c>
      <c r="S387" s="81"/>
      <c r="T387" s="81">
        <v>0</v>
      </c>
      <c r="U387" s="81">
        <v>100000</v>
      </c>
      <c r="V387" s="81">
        <f t="shared" si="6"/>
        <v>0</v>
      </c>
      <c r="W387" s="81"/>
      <c r="X387" s="81"/>
      <c r="Y387" s="81"/>
      <c r="Z387" s="81"/>
      <c r="AA387" s="81"/>
      <c r="AB387" s="81"/>
      <c r="AC387" s="81"/>
      <c r="AD387" s="81"/>
      <c r="AE387" s="44"/>
      <c r="AF387" s="44"/>
    </row>
    <row r="388" spans="1:32" x14ac:dyDescent="0.3">
      <c r="A388" s="46" t="s">
        <v>811</v>
      </c>
      <c r="B388" s="77" t="s">
        <v>1815</v>
      </c>
      <c r="C388" s="77">
        <v>1</v>
      </c>
      <c r="D388" s="77">
        <v>0</v>
      </c>
      <c r="E388" s="81">
        <v>26602529</v>
      </c>
      <c r="F388" s="81">
        <v>6791574</v>
      </c>
      <c r="G388" s="81">
        <v>2534440</v>
      </c>
      <c r="H388" s="81">
        <v>0</v>
      </c>
      <c r="I388" s="81">
        <v>0</v>
      </c>
      <c r="J388" s="81">
        <v>741135</v>
      </c>
      <c r="K388" s="81">
        <v>664324</v>
      </c>
      <c r="L388" s="81">
        <v>0</v>
      </c>
      <c r="M388" s="81">
        <v>1071472</v>
      </c>
      <c r="N388" s="81">
        <v>-563686</v>
      </c>
      <c r="O388" s="81">
        <v>4788492</v>
      </c>
      <c r="P388" s="81">
        <v>42630280</v>
      </c>
      <c r="Q388" s="81">
        <v>563686</v>
      </c>
      <c r="R388" s="81">
        <v>43193966</v>
      </c>
      <c r="S388" s="81"/>
      <c r="T388" s="81">
        <v>0</v>
      </c>
      <c r="U388" s="81">
        <v>0</v>
      </c>
      <c r="V388" s="81">
        <f t="shared" si="6"/>
        <v>35307348</v>
      </c>
      <c r="W388" s="81"/>
      <c r="X388" s="81"/>
      <c r="Y388" s="81"/>
      <c r="Z388" s="81"/>
      <c r="AA388" s="81"/>
      <c r="AB388" s="81"/>
      <c r="AC388" s="81"/>
      <c r="AD388" s="81"/>
      <c r="AE388" s="44"/>
      <c r="AF388" s="44"/>
    </row>
    <row r="389" spans="1:32" x14ac:dyDescent="0.3">
      <c r="A389" s="46" t="s">
        <v>803</v>
      </c>
      <c r="B389" s="77" t="s">
        <v>2482</v>
      </c>
      <c r="C389" s="77">
        <v>1</v>
      </c>
      <c r="D389" s="77">
        <v>0</v>
      </c>
      <c r="E389" s="81">
        <v>118551722</v>
      </c>
      <c r="F389" s="81">
        <v>27649355</v>
      </c>
      <c r="G389" s="81">
        <v>9321663</v>
      </c>
      <c r="H389" s="81">
        <v>0</v>
      </c>
      <c r="I389" s="81">
        <v>0</v>
      </c>
      <c r="J389" s="81">
        <v>4475379</v>
      </c>
      <c r="K389" s="81">
        <v>3733223</v>
      </c>
      <c r="L389" s="81">
        <v>0</v>
      </c>
      <c r="M389" s="81">
        <v>5712815</v>
      </c>
      <c r="N389" s="81">
        <v>-4258421</v>
      </c>
      <c r="O389" s="81">
        <v>9453960</v>
      </c>
      <c r="P389" s="81">
        <v>174639696</v>
      </c>
      <c r="Q389" s="81">
        <v>4258421</v>
      </c>
      <c r="R389" s="81">
        <v>178898117</v>
      </c>
      <c r="S389" s="81"/>
      <c r="T389" s="81">
        <v>0</v>
      </c>
      <c r="U389" s="81">
        <v>837244</v>
      </c>
      <c r="V389" s="81">
        <f t="shared" si="6"/>
        <v>155864073</v>
      </c>
      <c r="W389" s="81"/>
      <c r="X389" s="81"/>
      <c r="Y389" s="81"/>
      <c r="Z389" s="81"/>
      <c r="AA389" s="81"/>
      <c r="AB389" s="81"/>
      <c r="AC389" s="81"/>
      <c r="AD389" s="81"/>
      <c r="AE389" s="44"/>
      <c r="AF389" s="44"/>
    </row>
    <row r="390" spans="1:32" x14ac:dyDescent="0.3">
      <c r="A390" s="46" t="s">
        <v>807</v>
      </c>
      <c r="B390" s="77" t="s">
        <v>2483</v>
      </c>
      <c r="C390" s="77">
        <v>1</v>
      </c>
      <c r="D390" s="77">
        <v>0</v>
      </c>
      <c r="E390" s="81">
        <v>31890049</v>
      </c>
      <c r="F390" s="81">
        <v>4884565</v>
      </c>
      <c r="G390" s="81">
        <v>3690960</v>
      </c>
      <c r="H390" s="81">
        <v>0</v>
      </c>
      <c r="I390" s="81">
        <v>0</v>
      </c>
      <c r="J390" s="81">
        <v>1995217</v>
      </c>
      <c r="K390" s="81">
        <v>734025</v>
      </c>
      <c r="L390" s="81">
        <v>0</v>
      </c>
      <c r="M390" s="81">
        <v>304375</v>
      </c>
      <c r="N390" s="81">
        <v>-906851</v>
      </c>
      <c r="O390" s="81">
        <v>3283504</v>
      </c>
      <c r="P390" s="81">
        <v>45875844</v>
      </c>
      <c r="Q390" s="81">
        <v>906851</v>
      </c>
      <c r="R390" s="81">
        <v>46782695</v>
      </c>
      <c r="S390" s="81"/>
      <c r="T390" s="81">
        <v>0</v>
      </c>
      <c r="U390" s="81">
        <v>189220</v>
      </c>
      <c r="V390" s="81">
        <f t="shared" ref="V390:V453" si="7">P390-O390-G390-H390</f>
        <v>38901380</v>
      </c>
      <c r="W390" s="81"/>
      <c r="X390" s="81"/>
      <c r="Y390" s="81"/>
      <c r="Z390" s="81"/>
      <c r="AA390" s="81"/>
      <c r="AB390" s="81"/>
      <c r="AC390" s="81"/>
      <c r="AD390" s="81"/>
      <c r="AE390" s="44"/>
      <c r="AF390" s="44"/>
    </row>
    <row r="391" spans="1:32" x14ac:dyDescent="0.3">
      <c r="A391" s="46" t="s">
        <v>809</v>
      </c>
      <c r="B391" s="77" t="s">
        <v>2484</v>
      </c>
      <c r="C391" s="77">
        <v>1</v>
      </c>
      <c r="D391" s="77">
        <v>0</v>
      </c>
      <c r="E391" s="81">
        <v>603276</v>
      </c>
      <c r="F391" s="81">
        <v>384948</v>
      </c>
      <c r="G391" s="81">
        <v>64204</v>
      </c>
      <c r="H391" s="81">
        <v>0</v>
      </c>
      <c r="I391" s="81">
        <v>0</v>
      </c>
      <c r="J391" s="81">
        <v>25525</v>
      </c>
      <c r="K391" s="81">
        <v>675</v>
      </c>
      <c r="L391" s="81">
        <v>0</v>
      </c>
      <c r="M391" s="81">
        <v>0</v>
      </c>
      <c r="N391" s="81">
        <v>-15932</v>
      </c>
      <c r="O391" s="81">
        <v>221993</v>
      </c>
      <c r="P391" s="81">
        <v>1284689</v>
      </c>
      <c r="Q391" s="81">
        <v>15932</v>
      </c>
      <c r="R391" s="81">
        <v>1300621</v>
      </c>
      <c r="S391" s="81"/>
      <c r="T391" s="81">
        <v>0</v>
      </c>
      <c r="U391" s="81">
        <v>0</v>
      </c>
      <c r="V391" s="81">
        <f t="shared" si="7"/>
        <v>998492</v>
      </c>
      <c r="W391" s="81"/>
      <c r="X391" s="81"/>
      <c r="Y391" s="81"/>
      <c r="Z391" s="81"/>
      <c r="AA391" s="81"/>
      <c r="AB391" s="81"/>
      <c r="AC391" s="81"/>
      <c r="AD391" s="81"/>
      <c r="AE391" s="44"/>
      <c r="AF391" s="44"/>
    </row>
    <row r="392" spans="1:32" x14ac:dyDescent="0.3">
      <c r="A392" s="46" t="s">
        <v>813</v>
      </c>
      <c r="B392" s="77" t="s">
        <v>1819</v>
      </c>
      <c r="C392" s="77">
        <v>1</v>
      </c>
      <c r="D392" s="77">
        <v>0</v>
      </c>
      <c r="E392" s="81">
        <v>15963941</v>
      </c>
      <c r="F392" s="81">
        <v>6127644</v>
      </c>
      <c r="G392" s="81">
        <v>3175879</v>
      </c>
      <c r="H392" s="81">
        <v>0</v>
      </c>
      <c r="I392" s="81">
        <v>0</v>
      </c>
      <c r="J392" s="81">
        <v>1104706</v>
      </c>
      <c r="K392" s="81">
        <v>253122</v>
      </c>
      <c r="L392" s="81">
        <v>0</v>
      </c>
      <c r="M392" s="81">
        <v>0</v>
      </c>
      <c r="N392" s="81">
        <v>-192956</v>
      </c>
      <c r="O392" s="81">
        <v>3956693</v>
      </c>
      <c r="P392" s="81">
        <v>30389029</v>
      </c>
      <c r="Q392" s="81">
        <v>192956</v>
      </c>
      <c r="R392" s="81">
        <v>30581985</v>
      </c>
      <c r="S392" s="81"/>
      <c r="T392" s="81">
        <v>0</v>
      </c>
      <c r="U392" s="81">
        <v>0</v>
      </c>
      <c r="V392" s="81">
        <f t="shared" si="7"/>
        <v>23256457</v>
      </c>
      <c r="W392" s="81"/>
      <c r="X392" s="81"/>
      <c r="Y392" s="81"/>
      <c r="Z392" s="81"/>
      <c r="AA392" s="81"/>
      <c r="AB392" s="81"/>
      <c r="AC392" s="81"/>
      <c r="AD392" s="81"/>
      <c r="AE392" s="44"/>
      <c r="AF392" s="44"/>
    </row>
    <row r="393" spans="1:32" x14ac:dyDescent="0.3">
      <c r="A393" s="46" t="s">
        <v>791</v>
      </c>
      <c r="B393" s="77" t="s">
        <v>1820</v>
      </c>
      <c r="C393" s="77">
        <v>1</v>
      </c>
      <c r="D393" s="77">
        <v>0</v>
      </c>
      <c r="E393" s="81">
        <v>4616284</v>
      </c>
      <c r="F393" s="81">
        <v>2112136</v>
      </c>
      <c r="G393" s="81">
        <v>271790</v>
      </c>
      <c r="H393" s="81">
        <v>0</v>
      </c>
      <c r="I393" s="81">
        <v>0</v>
      </c>
      <c r="J393" s="81">
        <v>35495</v>
      </c>
      <c r="K393" s="81">
        <v>55737</v>
      </c>
      <c r="L393" s="81">
        <v>0</v>
      </c>
      <c r="M393" s="81">
        <v>0</v>
      </c>
      <c r="N393" s="81">
        <v>-72284</v>
      </c>
      <c r="O393" s="81">
        <v>1263257</v>
      </c>
      <c r="P393" s="81">
        <v>8282415</v>
      </c>
      <c r="Q393" s="81">
        <v>72284</v>
      </c>
      <c r="R393" s="81">
        <v>8354699</v>
      </c>
      <c r="S393" s="81"/>
      <c r="T393" s="81">
        <v>0</v>
      </c>
      <c r="U393" s="81">
        <v>0</v>
      </c>
      <c r="V393" s="81">
        <f t="shared" si="7"/>
        <v>6747368</v>
      </c>
      <c r="W393" s="81"/>
      <c r="X393" s="81"/>
      <c r="Y393" s="81"/>
      <c r="Z393" s="81"/>
      <c r="AA393" s="81"/>
      <c r="AB393" s="81"/>
      <c r="AC393" s="81"/>
      <c r="AD393" s="81"/>
      <c r="AE393" s="44"/>
      <c r="AF393" s="44"/>
    </row>
    <row r="394" spans="1:32" x14ac:dyDescent="0.3">
      <c r="A394" s="46" t="s">
        <v>787</v>
      </c>
      <c r="B394" s="77" t="s">
        <v>2485</v>
      </c>
      <c r="C394" s="77">
        <v>1</v>
      </c>
      <c r="D394" s="77">
        <v>0</v>
      </c>
      <c r="E394" s="81">
        <v>3350958</v>
      </c>
      <c r="F394" s="81">
        <v>1870920</v>
      </c>
      <c r="G394" s="81">
        <v>616165</v>
      </c>
      <c r="H394" s="81">
        <v>0</v>
      </c>
      <c r="I394" s="81">
        <v>0</v>
      </c>
      <c r="J394" s="81">
        <v>264801</v>
      </c>
      <c r="K394" s="81">
        <v>180100</v>
      </c>
      <c r="L394" s="81">
        <v>0</v>
      </c>
      <c r="M394" s="81">
        <v>176903</v>
      </c>
      <c r="N394" s="81">
        <v>-92303</v>
      </c>
      <c r="O394" s="81">
        <v>1169897</v>
      </c>
      <c r="P394" s="81">
        <v>7537441</v>
      </c>
      <c r="Q394" s="81">
        <v>92303</v>
      </c>
      <c r="R394" s="81">
        <v>7629744</v>
      </c>
      <c r="S394" s="81"/>
      <c r="T394" s="81">
        <v>0</v>
      </c>
      <c r="U394" s="81">
        <v>0</v>
      </c>
      <c r="V394" s="81">
        <f t="shared" si="7"/>
        <v>5751379</v>
      </c>
      <c r="W394" s="81"/>
      <c r="X394" s="81"/>
      <c r="Y394" s="81"/>
      <c r="Z394" s="81"/>
      <c r="AA394" s="81"/>
      <c r="AB394" s="81"/>
      <c r="AC394" s="81"/>
      <c r="AD394" s="81"/>
      <c r="AE394" s="44"/>
      <c r="AF394" s="44"/>
    </row>
    <row r="395" spans="1:32" x14ac:dyDescent="0.3">
      <c r="A395" s="46" t="s">
        <v>818</v>
      </c>
      <c r="B395" s="77" t="s">
        <v>2486</v>
      </c>
      <c r="C395" s="77">
        <v>1</v>
      </c>
      <c r="D395" s="77">
        <v>0</v>
      </c>
      <c r="E395" s="81">
        <v>21399648</v>
      </c>
      <c r="F395" s="81">
        <v>2750378</v>
      </c>
      <c r="G395" s="81">
        <v>2935222</v>
      </c>
      <c r="H395" s="81">
        <v>0</v>
      </c>
      <c r="I395" s="81">
        <v>0</v>
      </c>
      <c r="J395" s="81">
        <v>221891</v>
      </c>
      <c r="K395" s="81">
        <v>810574</v>
      </c>
      <c r="L395" s="81">
        <v>0</v>
      </c>
      <c r="M395" s="81">
        <v>410717</v>
      </c>
      <c r="N395" s="81">
        <v>-653215</v>
      </c>
      <c r="O395" s="81">
        <v>1487104</v>
      </c>
      <c r="P395" s="81">
        <v>29362319</v>
      </c>
      <c r="Q395" s="81">
        <v>653215</v>
      </c>
      <c r="R395" s="81">
        <v>30015534</v>
      </c>
      <c r="S395" s="81"/>
      <c r="T395" s="81">
        <v>0</v>
      </c>
      <c r="U395" s="81">
        <v>171687</v>
      </c>
      <c r="V395" s="81">
        <f t="shared" si="7"/>
        <v>24939993</v>
      </c>
      <c r="W395" s="81"/>
      <c r="X395" s="81"/>
      <c r="Y395" s="81"/>
      <c r="Z395" s="81"/>
      <c r="AA395" s="81"/>
      <c r="AB395" s="81"/>
      <c r="AC395" s="81"/>
      <c r="AD395" s="81"/>
      <c r="AE395" s="44"/>
      <c r="AF395" s="44"/>
    </row>
    <row r="396" spans="1:32" x14ac:dyDescent="0.3">
      <c r="A396" s="46" t="s">
        <v>822</v>
      </c>
      <c r="B396" s="77" t="s">
        <v>2487</v>
      </c>
      <c r="C396" s="77">
        <v>1</v>
      </c>
      <c r="D396" s="77">
        <v>0</v>
      </c>
      <c r="E396" s="81">
        <v>7901137</v>
      </c>
      <c r="F396" s="81">
        <v>1963692</v>
      </c>
      <c r="G396" s="81">
        <v>2211162</v>
      </c>
      <c r="H396" s="81">
        <v>0</v>
      </c>
      <c r="I396" s="81">
        <v>0</v>
      </c>
      <c r="J396" s="81">
        <v>258887</v>
      </c>
      <c r="K396" s="81">
        <v>57176</v>
      </c>
      <c r="L396" s="81">
        <v>0</v>
      </c>
      <c r="M396" s="81">
        <v>86793</v>
      </c>
      <c r="N396" s="81">
        <v>-199910</v>
      </c>
      <c r="O396" s="81">
        <v>802401</v>
      </c>
      <c r="P396" s="81">
        <v>13081338</v>
      </c>
      <c r="Q396" s="81">
        <v>199910</v>
      </c>
      <c r="R396" s="81">
        <v>13281248</v>
      </c>
      <c r="S396" s="81"/>
      <c r="T396" s="81">
        <v>0</v>
      </c>
      <c r="U396" s="81">
        <v>0</v>
      </c>
      <c r="V396" s="81">
        <f t="shared" si="7"/>
        <v>10067775</v>
      </c>
      <c r="W396" s="81"/>
      <c r="X396" s="81"/>
      <c r="Y396" s="81"/>
      <c r="Z396" s="81"/>
      <c r="AA396" s="81"/>
      <c r="AB396" s="81"/>
      <c r="AC396" s="81"/>
      <c r="AD396" s="81"/>
      <c r="AE396" s="44"/>
      <c r="AF396" s="44"/>
    </row>
    <row r="397" spans="1:32" x14ac:dyDescent="0.3">
      <c r="A397" s="46" t="s">
        <v>820</v>
      </c>
      <c r="B397" s="77" t="s">
        <v>2488</v>
      </c>
      <c r="C397" s="77">
        <v>1</v>
      </c>
      <c r="D397" s="77">
        <v>0</v>
      </c>
      <c r="E397" s="81">
        <v>10622376</v>
      </c>
      <c r="F397" s="81">
        <v>2970450</v>
      </c>
      <c r="G397" s="81">
        <v>2820372</v>
      </c>
      <c r="H397" s="81">
        <v>0</v>
      </c>
      <c r="I397" s="81">
        <v>0</v>
      </c>
      <c r="J397" s="81">
        <v>183932</v>
      </c>
      <c r="K397" s="81">
        <v>210135</v>
      </c>
      <c r="L397" s="81">
        <v>0</v>
      </c>
      <c r="M397" s="81">
        <v>151148</v>
      </c>
      <c r="N397" s="81">
        <v>-373532</v>
      </c>
      <c r="O397" s="81">
        <v>1499083</v>
      </c>
      <c r="P397" s="81">
        <v>18083964</v>
      </c>
      <c r="Q397" s="81">
        <v>373532</v>
      </c>
      <c r="R397" s="81">
        <v>18457496</v>
      </c>
      <c r="S397" s="81"/>
      <c r="T397" s="81">
        <v>0</v>
      </c>
      <c r="U397" s="81">
        <v>0</v>
      </c>
      <c r="V397" s="81">
        <f t="shared" si="7"/>
        <v>13764509</v>
      </c>
      <c r="W397" s="81"/>
      <c r="X397" s="81"/>
      <c r="Y397" s="81"/>
      <c r="Z397" s="81"/>
      <c r="AA397" s="81"/>
      <c r="AB397" s="81"/>
      <c r="AC397" s="81"/>
      <c r="AD397" s="81"/>
      <c r="AE397" s="44"/>
      <c r="AF397" s="44"/>
    </row>
    <row r="398" spans="1:32" x14ac:dyDescent="0.3">
      <c r="A398" s="46" t="s">
        <v>826</v>
      </c>
      <c r="B398" s="77" t="s">
        <v>2489</v>
      </c>
      <c r="C398" s="77">
        <v>1</v>
      </c>
      <c r="D398" s="77">
        <v>0</v>
      </c>
      <c r="E398" s="81">
        <v>17999389</v>
      </c>
      <c r="F398" s="81">
        <v>4556502</v>
      </c>
      <c r="G398" s="81">
        <v>4101430</v>
      </c>
      <c r="H398" s="81">
        <v>0</v>
      </c>
      <c r="I398" s="81">
        <v>0</v>
      </c>
      <c r="J398" s="81">
        <v>417244</v>
      </c>
      <c r="K398" s="81">
        <v>715809</v>
      </c>
      <c r="L398" s="81">
        <v>0</v>
      </c>
      <c r="M398" s="81">
        <v>266457</v>
      </c>
      <c r="N398" s="81">
        <v>-522186</v>
      </c>
      <c r="O398" s="81">
        <v>1833625</v>
      </c>
      <c r="P398" s="81">
        <v>29368270</v>
      </c>
      <c r="Q398" s="81">
        <v>522186</v>
      </c>
      <c r="R398" s="81">
        <v>29890456</v>
      </c>
      <c r="S398" s="81"/>
      <c r="T398" s="81">
        <v>0</v>
      </c>
      <c r="U398" s="81">
        <v>135337</v>
      </c>
      <c r="V398" s="81">
        <f t="shared" si="7"/>
        <v>23433215</v>
      </c>
      <c r="W398" s="81"/>
      <c r="X398" s="81"/>
      <c r="Y398" s="81"/>
      <c r="Z398" s="81"/>
      <c r="AA398" s="81"/>
      <c r="AB398" s="81"/>
      <c r="AC398" s="81"/>
      <c r="AD398" s="81"/>
      <c r="AE398" s="44"/>
      <c r="AF398" s="44"/>
    </row>
    <row r="399" spans="1:32" x14ac:dyDescent="0.3">
      <c r="A399" s="46" t="s">
        <v>824</v>
      </c>
      <c r="B399" s="77" t="s">
        <v>2490</v>
      </c>
      <c r="C399" s="77">
        <v>1</v>
      </c>
      <c r="D399" s="77">
        <v>0</v>
      </c>
      <c r="E399" s="81">
        <v>6399047</v>
      </c>
      <c r="F399" s="81">
        <v>1594173</v>
      </c>
      <c r="G399" s="81">
        <v>1844033</v>
      </c>
      <c r="H399" s="81">
        <v>0</v>
      </c>
      <c r="I399" s="81">
        <v>0</v>
      </c>
      <c r="J399" s="81">
        <v>173125</v>
      </c>
      <c r="K399" s="81">
        <v>61357</v>
      </c>
      <c r="L399" s="81">
        <v>0</v>
      </c>
      <c r="M399" s="81">
        <v>602793</v>
      </c>
      <c r="N399" s="81">
        <v>-208442</v>
      </c>
      <c r="O399" s="81">
        <v>659809</v>
      </c>
      <c r="P399" s="81">
        <v>11125895</v>
      </c>
      <c r="Q399" s="81">
        <v>208442</v>
      </c>
      <c r="R399" s="81">
        <v>11334337</v>
      </c>
      <c r="S399" s="81"/>
      <c r="T399" s="81">
        <v>0</v>
      </c>
      <c r="U399" s="81">
        <v>0</v>
      </c>
      <c r="V399" s="81">
        <f t="shared" si="7"/>
        <v>8622053</v>
      </c>
      <c r="W399" s="81"/>
      <c r="X399" s="81"/>
      <c r="Y399" s="81"/>
      <c r="Z399" s="81"/>
      <c r="AA399" s="81"/>
      <c r="AB399" s="81"/>
      <c r="AC399" s="81"/>
      <c r="AD399" s="81"/>
      <c r="AE399" s="44"/>
      <c r="AF399" s="44"/>
    </row>
    <row r="400" spans="1:32" x14ac:dyDescent="0.3">
      <c r="A400" s="46" t="s">
        <v>829</v>
      </c>
      <c r="B400" s="77" t="s">
        <v>2491</v>
      </c>
      <c r="C400" s="77">
        <v>1</v>
      </c>
      <c r="D400" s="77">
        <v>0</v>
      </c>
      <c r="E400" s="81">
        <v>16807098</v>
      </c>
      <c r="F400" s="81">
        <v>4110412</v>
      </c>
      <c r="G400" s="81">
        <v>2997475</v>
      </c>
      <c r="H400" s="81">
        <v>0</v>
      </c>
      <c r="I400" s="81">
        <v>0</v>
      </c>
      <c r="J400" s="81">
        <v>682784</v>
      </c>
      <c r="K400" s="81">
        <v>161653</v>
      </c>
      <c r="L400" s="81">
        <v>0</v>
      </c>
      <c r="M400" s="81">
        <v>0</v>
      </c>
      <c r="N400" s="81">
        <v>-392929</v>
      </c>
      <c r="O400" s="81">
        <v>895283</v>
      </c>
      <c r="P400" s="81">
        <v>25261776</v>
      </c>
      <c r="Q400" s="81">
        <v>392929</v>
      </c>
      <c r="R400" s="81">
        <v>25654705</v>
      </c>
      <c r="S400" s="81"/>
      <c r="T400" s="81">
        <v>0</v>
      </c>
      <c r="U400" s="81">
        <v>154393</v>
      </c>
      <c r="V400" s="81">
        <f t="shared" si="7"/>
        <v>21369018</v>
      </c>
      <c r="W400" s="81"/>
      <c r="X400" s="81"/>
      <c r="Y400" s="81"/>
      <c r="Z400" s="81"/>
      <c r="AA400" s="81"/>
      <c r="AB400" s="81"/>
      <c r="AC400" s="81"/>
      <c r="AD400" s="81"/>
      <c r="AE400" s="44"/>
      <c r="AF400" s="44"/>
    </row>
    <row r="401" spans="1:32" x14ac:dyDescent="0.3">
      <c r="A401" s="46" t="s">
        <v>833</v>
      </c>
      <c r="B401" s="77" t="s">
        <v>2492</v>
      </c>
      <c r="C401" s="77">
        <v>1</v>
      </c>
      <c r="D401" s="77">
        <v>0</v>
      </c>
      <c r="E401" s="81">
        <v>35318059</v>
      </c>
      <c r="F401" s="81">
        <v>9258652</v>
      </c>
      <c r="G401" s="81">
        <v>3711926</v>
      </c>
      <c r="H401" s="81">
        <v>0</v>
      </c>
      <c r="I401" s="81">
        <v>0</v>
      </c>
      <c r="J401" s="81">
        <v>1890636</v>
      </c>
      <c r="K401" s="81">
        <v>0</v>
      </c>
      <c r="L401" s="81">
        <v>0</v>
      </c>
      <c r="M401" s="81">
        <v>599038</v>
      </c>
      <c r="N401" s="81">
        <v>-1390214</v>
      </c>
      <c r="O401" s="81">
        <v>3892890</v>
      </c>
      <c r="P401" s="81">
        <v>53280987</v>
      </c>
      <c r="Q401" s="81">
        <v>1390214</v>
      </c>
      <c r="R401" s="81">
        <v>54671201</v>
      </c>
      <c r="S401" s="81"/>
      <c r="T401" s="81">
        <v>0</v>
      </c>
      <c r="U401" s="81">
        <v>463215</v>
      </c>
      <c r="V401" s="81">
        <f t="shared" si="7"/>
        <v>45676171</v>
      </c>
      <c r="W401" s="81"/>
      <c r="X401" s="81"/>
      <c r="Y401" s="81"/>
      <c r="Z401" s="81"/>
      <c r="AA401" s="81"/>
      <c r="AB401" s="81"/>
      <c r="AC401" s="81"/>
      <c r="AD401" s="81"/>
      <c r="AE401" s="44"/>
      <c r="AF401" s="44"/>
    </row>
    <row r="402" spans="1:32" x14ac:dyDescent="0.3">
      <c r="A402" s="46" t="s">
        <v>835</v>
      </c>
      <c r="B402" s="77" t="s">
        <v>2493</v>
      </c>
      <c r="C402" s="77">
        <v>1</v>
      </c>
      <c r="D402" s="77">
        <v>0</v>
      </c>
      <c r="E402" s="81">
        <v>16333106</v>
      </c>
      <c r="F402" s="81">
        <v>4749257</v>
      </c>
      <c r="G402" s="81">
        <v>3760652</v>
      </c>
      <c r="H402" s="81">
        <v>0</v>
      </c>
      <c r="I402" s="81">
        <v>0</v>
      </c>
      <c r="J402" s="81">
        <v>338951</v>
      </c>
      <c r="K402" s="81">
        <v>92121</v>
      </c>
      <c r="L402" s="81">
        <v>0</v>
      </c>
      <c r="M402" s="81">
        <v>243526</v>
      </c>
      <c r="N402" s="81">
        <v>-587184</v>
      </c>
      <c r="O402" s="81">
        <v>1453496</v>
      </c>
      <c r="P402" s="81">
        <v>26383925</v>
      </c>
      <c r="Q402" s="81">
        <v>587184</v>
      </c>
      <c r="R402" s="81">
        <v>26971109</v>
      </c>
      <c r="S402" s="81"/>
      <c r="T402" s="81">
        <v>0</v>
      </c>
      <c r="U402" s="81">
        <v>149286</v>
      </c>
      <c r="V402" s="81">
        <f t="shared" si="7"/>
        <v>21169777</v>
      </c>
      <c r="W402" s="81"/>
      <c r="X402" s="81"/>
      <c r="Y402" s="81"/>
      <c r="Z402" s="81"/>
      <c r="AA402" s="81"/>
      <c r="AB402" s="81"/>
      <c r="AC402" s="81"/>
      <c r="AD402" s="81"/>
      <c r="AE402" s="44"/>
      <c r="AF402" s="44"/>
    </row>
    <row r="403" spans="1:32" x14ac:dyDescent="0.3">
      <c r="A403" s="46" t="s">
        <v>831</v>
      </c>
      <c r="B403" s="77" t="s">
        <v>1830</v>
      </c>
      <c r="C403" s="77">
        <v>1</v>
      </c>
      <c r="D403" s="77">
        <v>0</v>
      </c>
      <c r="E403" s="81">
        <v>32556041</v>
      </c>
      <c r="F403" s="81">
        <v>10655831</v>
      </c>
      <c r="G403" s="81">
        <v>2506043</v>
      </c>
      <c r="H403" s="81">
        <v>0</v>
      </c>
      <c r="I403" s="81">
        <v>0</v>
      </c>
      <c r="J403" s="81">
        <v>2132690</v>
      </c>
      <c r="K403" s="81">
        <v>166190</v>
      </c>
      <c r="L403" s="81">
        <v>0</v>
      </c>
      <c r="M403" s="81">
        <v>372526</v>
      </c>
      <c r="N403" s="81">
        <v>-958762</v>
      </c>
      <c r="O403" s="81">
        <v>3994612</v>
      </c>
      <c r="P403" s="81">
        <v>51425171</v>
      </c>
      <c r="Q403" s="81">
        <v>958762</v>
      </c>
      <c r="R403" s="81">
        <v>52383933</v>
      </c>
      <c r="S403" s="81"/>
      <c r="T403" s="81">
        <v>0</v>
      </c>
      <c r="U403" s="81">
        <v>0</v>
      </c>
      <c r="V403" s="81">
        <f t="shared" si="7"/>
        <v>44924516</v>
      </c>
      <c r="W403" s="81"/>
      <c r="X403" s="81"/>
      <c r="Y403" s="81"/>
      <c r="Z403" s="81"/>
      <c r="AA403" s="81"/>
      <c r="AB403" s="81"/>
      <c r="AC403" s="81"/>
      <c r="AD403" s="81"/>
      <c r="AE403" s="44"/>
      <c r="AF403" s="44"/>
    </row>
    <row r="404" spans="1:32" x14ac:dyDescent="0.3">
      <c r="A404" s="46" t="s">
        <v>837</v>
      </c>
      <c r="B404" s="77" t="s">
        <v>2494</v>
      </c>
      <c r="C404" s="77">
        <v>1</v>
      </c>
      <c r="D404" s="77">
        <v>0</v>
      </c>
      <c r="E404" s="81">
        <v>21241693</v>
      </c>
      <c r="F404" s="81">
        <v>7009569</v>
      </c>
      <c r="G404" s="81">
        <v>4019904</v>
      </c>
      <c r="H404" s="81">
        <v>0</v>
      </c>
      <c r="I404" s="81">
        <v>0</v>
      </c>
      <c r="J404" s="81">
        <v>856552</v>
      </c>
      <c r="K404" s="81">
        <v>1807</v>
      </c>
      <c r="L404" s="81">
        <v>0</v>
      </c>
      <c r="M404" s="81">
        <v>338395</v>
      </c>
      <c r="N404" s="81">
        <v>-692781</v>
      </c>
      <c r="O404" s="81">
        <v>2018631</v>
      </c>
      <c r="P404" s="81">
        <v>34793770</v>
      </c>
      <c r="Q404" s="81">
        <v>692781</v>
      </c>
      <c r="R404" s="81">
        <v>35486551</v>
      </c>
      <c r="S404" s="81"/>
      <c r="T404" s="81">
        <v>0</v>
      </c>
      <c r="U404" s="81">
        <v>0</v>
      </c>
      <c r="V404" s="81">
        <f t="shared" si="7"/>
        <v>28755235</v>
      </c>
      <c r="W404" s="81"/>
      <c r="X404" s="81"/>
      <c r="Y404" s="81"/>
      <c r="Z404" s="81"/>
      <c r="AA404" s="81"/>
      <c r="AB404" s="81"/>
      <c r="AC404" s="81"/>
      <c r="AD404" s="81"/>
      <c r="AE404" s="44"/>
      <c r="AF404" s="44"/>
    </row>
    <row r="405" spans="1:32" x14ac:dyDescent="0.3">
      <c r="A405" s="46" t="s">
        <v>839</v>
      </c>
      <c r="B405" s="77" t="s">
        <v>2495</v>
      </c>
      <c r="C405" s="77">
        <v>1</v>
      </c>
      <c r="D405" s="77">
        <v>0</v>
      </c>
      <c r="E405" s="81">
        <v>18673602</v>
      </c>
      <c r="F405" s="81">
        <v>7944866</v>
      </c>
      <c r="G405" s="81">
        <v>5000529</v>
      </c>
      <c r="H405" s="81">
        <v>0</v>
      </c>
      <c r="I405" s="81">
        <v>0</v>
      </c>
      <c r="J405" s="81">
        <v>1034652</v>
      </c>
      <c r="K405" s="81">
        <v>128907</v>
      </c>
      <c r="L405" s="81">
        <v>0</v>
      </c>
      <c r="M405" s="81">
        <v>495891</v>
      </c>
      <c r="N405" s="81">
        <v>-1330340</v>
      </c>
      <c r="O405" s="81">
        <v>3628301</v>
      </c>
      <c r="P405" s="81">
        <v>35576408</v>
      </c>
      <c r="Q405" s="81">
        <v>1330340</v>
      </c>
      <c r="R405" s="81">
        <v>36906748</v>
      </c>
      <c r="S405" s="81"/>
      <c r="T405" s="81">
        <v>7166</v>
      </c>
      <c r="U405" s="81">
        <v>0</v>
      </c>
      <c r="V405" s="81">
        <f t="shared" si="7"/>
        <v>26947578</v>
      </c>
      <c r="W405" s="81"/>
      <c r="X405" s="81"/>
      <c r="Y405" s="81"/>
      <c r="Z405" s="81"/>
      <c r="AA405" s="81"/>
      <c r="AB405" s="81"/>
      <c r="AC405" s="81"/>
      <c r="AD405" s="81"/>
      <c r="AE405" s="44"/>
      <c r="AF405" s="44"/>
    </row>
    <row r="406" spans="1:32" x14ac:dyDescent="0.3">
      <c r="A406" s="46" t="s">
        <v>843</v>
      </c>
      <c r="B406" s="77" t="s">
        <v>2496</v>
      </c>
      <c r="C406" s="77">
        <v>1</v>
      </c>
      <c r="D406" s="77">
        <v>0</v>
      </c>
      <c r="E406" s="81">
        <v>11207157</v>
      </c>
      <c r="F406" s="81">
        <v>3036010</v>
      </c>
      <c r="G406" s="81">
        <v>2554674</v>
      </c>
      <c r="H406" s="81">
        <v>0</v>
      </c>
      <c r="I406" s="81">
        <v>0</v>
      </c>
      <c r="J406" s="81">
        <v>634550</v>
      </c>
      <c r="K406" s="81">
        <v>0</v>
      </c>
      <c r="L406" s="81">
        <v>0</v>
      </c>
      <c r="M406" s="81">
        <v>204691</v>
      </c>
      <c r="N406" s="81">
        <v>-271215</v>
      </c>
      <c r="O406" s="81">
        <v>1006160</v>
      </c>
      <c r="P406" s="81">
        <v>18372027</v>
      </c>
      <c r="Q406" s="81">
        <v>271215</v>
      </c>
      <c r="R406" s="81">
        <v>18643242</v>
      </c>
      <c r="S406" s="81"/>
      <c r="T406" s="81">
        <v>0</v>
      </c>
      <c r="U406" s="81">
        <v>100000</v>
      </c>
      <c r="V406" s="81">
        <f t="shared" si="7"/>
        <v>14811193</v>
      </c>
      <c r="W406" s="81"/>
      <c r="X406" s="81"/>
      <c r="Y406" s="81"/>
      <c r="Z406" s="81"/>
      <c r="AA406" s="81"/>
      <c r="AB406" s="81"/>
      <c r="AC406" s="81"/>
      <c r="AD406" s="81"/>
      <c r="AE406" s="44"/>
      <c r="AF406" s="44"/>
    </row>
    <row r="407" spans="1:32" x14ac:dyDescent="0.3">
      <c r="A407" s="46" t="s">
        <v>845</v>
      </c>
      <c r="B407" s="77" t="s">
        <v>2497</v>
      </c>
      <c r="C407" s="77">
        <v>1</v>
      </c>
      <c r="D407" s="77">
        <v>0</v>
      </c>
      <c r="E407" s="81">
        <v>11272228</v>
      </c>
      <c r="F407" s="81">
        <v>2917360</v>
      </c>
      <c r="G407" s="81">
        <v>418058</v>
      </c>
      <c r="H407" s="81">
        <v>0</v>
      </c>
      <c r="I407" s="81">
        <v>0</v>
      </c>
      <c r="J407" s="81">
        <v>128925</v>
      </c>
      <c r="K407" s="81">
        <v>22806</v>
      </c>
      <c r="L407" s="81">
        <v>0</v>
      </c>
      <c r="M407" s="81">
        <v>0</v>
      </c>
      <c r="N407" s="81">
        <v>-226241</v>
      </c>
      <c r="O407" s="81">
        <v>762234</v>
      </c>
      <c r="P407" s="81">
        <v>15295370</v>
      </c>
      <c r="Q407" s="81">
        <v>226241</v>
      </c>
      <c r="R407" s="81">
        <v>15521611</v>
      </c>
      <c r="S407" s="81"/>
      <c r="T407" s="81">
        <v>0</v>
      </c>
      <c r="U407" s="81">
        <v>100000</v>
      </c>
      <c r="V407" s="81">
        <f t="shared" si="7"/>
        <v>14115078</v>
      </c>
      <c r="W407" s="81"/>
      <c r="X407" s="81"/>
      <c r="Y407" s="81"/>
      <c r="Z407" s="81"/>
      <c r="AA407" s="81"/>
      <c r="AB407" s="81"/>
      <c r="AC407" s="81"/>
      <c r="AD407" s="81"/>
      <c r="AE407" s="44"/>
      <c r="AF407" s="44"/>
    </row>
    <row r="408" spans="1:32" x14ac:dyDescent="0.3">
      <c r="A408" s="46" t="s">
        <v>841</v>
      </c>
      <c r="B408" s="77" t="s">
        <v>2498</v>
      </c>
      <c r="C408" s="77">
        <v>1</v>
      </c>
      <c r="D408" s="77">
        <v>0</v>
      </c>
      <c r="E408" s="81">
        <v>18548129</v>
      </c>
      <c r="F408" s="81">
        <v>5162814</v>
      </c>
      <c r="G408" s="81">
        <v>4146369</v>
      </c>
      <c r="H408" s="81">
        <v>0</v>
      </c>
      <c r="I408" s="81">
        <v>0</v>
      </c>
      <c r="J408" s="81">
        <v>444574</v>
      </c>
      <c r="K408" s="81">
        <v>0</v>
      </c>
      <c r="L408" s="81">
        <v>0</v>
      </c>
      <c r="M408" s="81">
        <v>224979</v>
      </c>
      <c r="N408" s="81">
        <v>-562615</v>
      </c>
      <c r="O408" s="81">
        <v>2820590</v>
      </c>
      <c r="P408" s="81">
        <v>30784840</v>
      </c>
      <c r="Q408" s="81">
        <v>562615</v>
      </c>
      <c r="R408" s="81">
        <v>31347455</v>
      </c>
      <c r="S408" s="81"/>
      <c r="T408" s="81">
        <v>0</v>
      </c>
      <c r="U408" s="81">
        <v>0</v>
      </c>
      <c r="V408" s="81">
        <f t="shared" si="7"/>
        <v>23817881</v>
      </c>
      <c r="W408" s="81"/>
      <c r="X408" s="81"/>
      <c r="Y408" s="81"/>
      <c r="Z408" s="81"/>
      <c r="AA408" s="81"/>
      <c r="AB408" s="81"/>
      <c r="AC408" s="81"/>
      <c r="AD408" s="81"/>
      <c r="AE408" s="44"/>
      <c r="AF408" s="44"/>
    </row>
    <row r="409" spans="1:32" x14ac:dyDescent="0.3">
      <c r="A409" s="46" t="s">
        <v>854</v>
      </c>
      <c r="B409" s="77" t="s">
        <v>1836</v>
      </c>
      <c r="C409" s="77">
        <v>1</v>
      </c>
      <c r="D409" s="77">
        <v>0</v>
      </c>
      <c r="E409" s="81">
        <v>4744915</v>
      </c>
      <c r="F409" s="81">
        <v>1486080</v>
      </c>
      <c r="G409" s="81">
        <v>1031678</v>
      </c>
      <c r="H409" s="81">
        <v>97195</v>
      </c>
      <c r="I409" s="81">
        <v>0</v>
      </c>
      <c r="J409" s="81">
        <v>71292</v>
      </c>
      <c r="K409" s="81">
        <v>0</v>
      </c>
      <c r="L409" s="81">
        <v>0</v>
      </c>
      <c r="M409" s="81">
        <v>0</v>
      </c>
      <c r="N409" s="81">
        <v>-140966</v>
      </c>
      <c r="O409" s="81">
        <v>357501</v>
      </c>
      <c r="P409" s="81">
        <v>7647695</v>
      </c>
      <c r="Q409" s="81">
        <v>140966</v>
      </c>
      <c r="R409" s="81">
        <v>7788661</v>
      </c>
      <c r="S409" s="81"/>
      <c r="T409" s="81">
        <v>0</v>
      </c>
      <c r="U409" s="81">
        <v>100000</v>
      </c>
      <c r="V409" s="81">
        <f t="shared" si="7"/>
        <v>6161321</v>
      </c>
      <c r="W409" s="81"/>
      <c r="X409" s="81"/>
      <c r="Y409" s="81"/>
      <c r="Z409" s="81"/>
      <c r="AA409" s="81"/>
      <c r="AB409" s="81"/>
      <c r="AC409" s="81"/>
      <c r="AD409" s="81"/>
      <c r="AE409" s="44"/>
      <c r="AF409" s="44"/>
    </row>
    <row r="410" spans="1:32" x14ac:dyDescent="0.3">
      <c r="A410" s="46" t="s">
        <v>852</v>
      </c>
      <c r="B410" s="77" t="s">
        <v>2499</v>
      </c>
      <c r="C410" s="77">
        <v>1</v>
      </c>
      <c r="D410" s="77">
        <v>0</v>
      </c>
      <c r="E410" s="81">
        <v>5238820</v>
      </c>
      <c r="F410" s="81">
        <v>1149774</v>
      </c>
      <c r="G410" s="81">
        <v>797253</v>
      </c>
      <c r="H410" s="81">
        <v>0</v>
      </c>
      <c r="I410" s="81">
        <v>0</v>
      </c>
      <c r="J410" s="81">
        <v>28632</v>
      </c>
      <c r="K410" s="81">
        <v>124540</v>
      </c>
      <c r="L410" s="81">
        <v>0</v>
      </c>
      <c r="M410" s="81">
        <v>66750</v>
      </c>
      <c r="N410" s="81">
        <v>-144194</v>
      </c>
      <c r="O410" s="81">
        <v>332517</v>
      </c>
      <c r="P410" s="81">
        <v>7594092</v>
      </c>
      <c r="Q410" s="81">
        <v>144194</v>
      </c>
      <c r="R410" s="81">
        <v>7738286</v>
      </c>
      <c r="S410" s="81"/>
      <c r="T410" s="81">
        <v>0</v>
      </c>
      <c r="U410" s="81">
        <v>100000</v>
      </c>
      <c r="V410" s="81">
        <f t="shared" si="7"/>
        <v>6464322</v>
      </c>
      <c r="W410" s="81"/>
      <c r="X410" s="81"/>
      <c r="Y410" s="81"/>
      <c r="Z410" s="81"/>
      <c r="AA410" s="81"/>
      <c r="AB410" s="81"/>
      <c r="AC410" s="81"/>
      <c r="AD410" s="81"/>
      <c r="AE410" s="44"/>
      <c r="AF410" s="44"/>
    </row>
    <row r="411" spans="1:32" x14ac:dyDescent="0.3">
      <c r="A411" s="46" t="s">
        <v>856</v>
      </c>
      <c r="B411" s="77" t="s">
        <v>2500</v>
      </c>
      <c r="C411" s="77">
        <v>1</v>
      </c>
      <c r="D411" s="77">
        <v>0</v>
      </c>
      <c r="E411" s="81">
        <v>4236702</v>
      </c>
      <c r="F411" s="81">
        <v>896874</v>
      </c>
      <c r="G411" s="81">
        <v>1403762</v>
      </c>
      <c r="H411" s="81">
        <v>0</v>
      </c>
      <c r="I411" s="81">
        <v>0</v>
      </c>
      <c r="J411" s="81">
        <v>35129</v>
      </c>
      <c r="K411" s="81">
        <v>96584</v>
      </c>
      <c r="L411" s="81">
        <v>0</v>
      </c>
      <c r="M411" s="81">
        <v>0</v>
      </c>
      <c r="N411" s="81">
        <v>-190868</v>
      </c>
      <c r="O411" s="81">
        <v>406954</v>
      </c>
      <c r="P411" s="81">
        <v>6885137</v>
      </c>
      <c r="Q411" s="81">
        <v>190868</v>
      </c>
      <c r="R411" s="81">
        <v>7076005</v>
      </c>
      <c r="S411" s="81"/>
      <c r="T411" s="81">
        <v>0</v>
      </c>
      <c r="U411" s="81">
        <v>100000</v>
      </c>
      <c r="V411" s="81">
        <f t="shared" si="7"/>
        <v>5074421</v>
      </c>
      <c r="W411" s="81"/>
      <c r="X411" s="81"/>
      <c r="Y411" s="81"/>
      <c r="Z411" s="81"/>
      <c r="AA411" s="81"/>
      <c r="AB411" s="81"/>
      <c r="AC411" s="81"/>
      <c r="AD411" s="81"/>
      <c r="AE411" s="44"/>
      <c r="AF411" s="44"/>
    </row>
    <row r="412" spans="1:32" x14ac:dyDescent="0.3">
      <c r="A412" s="46" t="s">
        <v>868</v>
      </c>
      <c r="B412" s="77" t="s">
        <v>2501</v>
      </c>
      <c r="C412" s="77">
        <v>1</v>
      </c>
      <c r="D412" s="77">
        <v>0</v>
      </c>
      <c r="E412" s="81">
        <v>3470146</v>
      </c>
      <c r="F412" s="81">
        <v>1130110</v>
      </c>
      <c r="G412" s="81">
        <v>710028</v>
      </c>
      <c r="H412" s="81">
        <v>0</v>
      </c>
      <c r="I412" s="81">
        <v>0</v>
      </c>
      <c r="J412" s="81">
        <v>72198</v>
      </c>
      <c r="K412" s="81">
        <v>69996</v>
      </c>
      <c r="L412" s="81">
        <v>0</v>
      </c>
      <c r="M412" s="81">
        <v>65489</v>
      </c>
      <c r="N412" s="81">
        <v>-89500</v>
      </c>
      <c r="O412" s="81">
        <v>443621</v>
      </c>
      <c r="P412" s="81">
        <v>5872088</v>
      </c>
      <c r="Q412" s="81">
        <v>89500</v>
      </c>
      <c r="R412" s="81">
        <v>5961588</v>
      </c>
      <c r="S412" s="81"/>
      <c r="T412" s="81">
        <v>0</v>
      </c>
      <c r="U412" s="81">
        <v>100000</v>
      </c>
      <c r="V412" s="81">
        <f t="shared" si="7"/>
        <v>4718439</v>
      </c>
      <c r="W412" s="81"/>
      <c r="X412" s="81"/>
      <c r="Y412" s="81"/>
      <c r="Z412" s="81"/>
      <c r="AA412" s="81"/>
      <c r="AB412" s="81"/>
      <c r="AC412" s="81"/>
      <c r="AD412" s="81"/>
      <c r="AE412" s="44"/>
      <c r="AF412" s="44"/>
    </row>
    <row r="413" spans="1:32" x14ac:dyDescent="0.3">
      <c r="A413" s="46" t="s">
        <v>858</v>
      </c>
      <c r="B413" s="77" t="s">
        <v>2502</v>
      </c>
      <c r="C413" s="77">
        <v>1</v>
      </c>
      <c r="D413" s="77">
        <v>0</v>
      </c>
      <c r="E413" s="81">
        <v>4178174</v>
      </c>
      <c r="F413" s="81">
        <v>883291</v>
      </c>
      <c r="G413" s="81">
        <v>347786</v>
      </c>
      <c r="H413" s="81">
        <v>0</v>
      </c>
      <c r="I413" s="81">
        <v>0</v>
      </c>
      <c r="J413" s="81">
        <v>2195</v>
      </c>
      <c r="K413" s="81">
        <v>0</v>
      </c>
      <c r="L413" s="81">
        <v>0</v>
      </c>
      <c r="M413" s="81">
        <v>59175</v>
      </c>
      <c r="N413" s="81">
        <v>-82838</v>
      </c>
      <c r="O413" s="81">
        <v>449444</v>
      </c>
      <c r="P413" s="81">
        <v>5837227</v>
      </c>
      <c r="Q413" s="81">
        <v>82838</v>
      </c>
      <c r="R413" s="81">
        <v>5920065</v>
      </c>
      <c r="S413" s="81"/>
      <c r="T413" s="81">
        <v>0</v>
      </c>
      <c r="U413" s="81">
        <v>100000</v>
      </c>
      <c r="V413" s="81">
        <f t="shared" si="7"/>
        <v>5039997</v>
      </c>
      <c r="W413" s="81"/>
      <c r="X413" s="81"/>
      <c r="Y413" s="81"/>
      <c r="Z413" s="81"/>
      <c r="AA413" s="81"/>
      <c r="AB413" s="81"/>
      <c r="AC413" s="81"/>
      <c r="AD413" s="81"/>
      <c r="AE413" s="44"/>
      <c r="AF413" s="44"/>
    </row>
    <row r="414" spans="1:32" x14ac:dyDescent="0.3">
      <c r="A414" s="46" t="s">
        <v>860</v>
      </c>
      <c r="B414" s="77" t="s">
        <v>2503</v>
      </c>
      <c r="C414" s="77">
        <v>1</v>
      </c>
      <c r="D414" s="77">
        <v>0</v>
      </c>
      <c r="E414" s="81">
        <v>4601952</v>
      </c>
      <c r="F414" s="81">
        <v>1166196</v>
      </c>
      <c r="G414" s="81">
        <v>405183</v>
      </c>
      <c r="H414" s="81">
        <v>0</v>
      </c>
      <c r="I414" s="81">
        <v>0</v>
      </c>
      <c r="J414" s="81">
        <v>30069</v>
      </c>
      <c r="K414" s="81">
        <v>47826</v>
      </c>
      <c r="L414" s="81">
        <v>0</v>
      </c>
      <c r="M414" s="81">
        <v>90166</v>
      </c>
      <c r="N414" s="81">
        <v>-78190</v>
      </c>
      <c r="O414" s="81">
        <v>399604</v>
      </c>
      <c r="P414" s="81">
        <v>6662806</v>
      </c>
      <c r="Q414" s="81">
        <v>78190</v>
      </c>
      <c r="R414" s="81">
        <v>6740996</v>
      </c>
      <c r="S414" s="81"/>
      <c r="T414" s="81">
        <v>0</v>
      </c>
      <c r="U414" s="81">
        <v>100000</v>
      </c>
      <c r="V414" s="81">
        <f t="shared" si="7"/>
        <v>5858019</v>
      </c>
      <c r="W414" s="81"/>
      <c r="X414" s="81"/>
      <c r="Y414" s="81"/>
      <c r="Z414" s="81"/>
      <c r="AA414" s="81"/>
      <c r="AB414" s="81"/>
      <c r="AC414" s="81"/>
      <c r="AD414" s="81"/>
      <c r="AE414" s="44"/>
      <c r="AF414" s="44"/>
    </row>
    <row r="415" spans="1:32" x14ac:dyDescent="0.3">
      <c r="A415" s="46" t="s">
        <v>862</v>
      </c>
      <c r="B415" s="77" t="s">
        <v>2504</v>
      </c>
      <c r="C415" s="77">
        <v>1</v>
      </c>
      <c r="D415" s="77">
        <v>0</v>
      </c>
      <c r="E415" s="81">
        <v>11027116</v>
      </c>
      <c r="F415" s="81">
        <v>2185909</v>
      </c>
      <c r="G415" s="81">
        <v>1937158</v>
      </c>
      <c r="H415" s="81">
        <v>0</v>
      </c>
      <c r="I415" s="81">
        <v>0</v>
      </c>
      <c r="J415" s="81">
        <v>204996</v>
      </c>
      <c r="K415" s="81">
        <v>642306</v>
      </c>
      <c r="L415" s="81">
        <v>0</v>
      </c>
      <c r="M415" s="81">
        <v>275283</v>
      </c>
      <c r="N415" s="81">
        <v>-431953</v>
      </c>
      <c r="O415" s="81">
        <v>1926554</v>
      </c>
      <c r="P415" s="81">
        <v>17767369</v>
      </c>
      <c r="Q415" s="81">
        <v>431953</v>
      </c>
      <c r="R415" s="81">
        <v>18199322</v>
      </c>
      <c r="S415" s="81"/>
      <c r="T415" s="81">
        <v>491645</v>
      </c>
      <c r="U415" s="81">
        <v>0</v>
      </c>
      <c r="V415" s="81">
        <f t="shared" si="7"/>
        <v>13903657</v>
      </c>
      <c r="W415" s="81"/>
      <c r="X415" s="81"/>
      <c r="Y415" s="81"/>
      <c r="Z415" s="81"/>
      <c r="AA415" s="81"/>
      <c r="AB415" s="81"/>
      <c r="AC415" s="81"/>
      <c r="AD415" s="81"/>
      <c r="AE415" s="44"/>
      <c r="AF415" s="44"/>
    </row>
    <row r="416" spans="1:32" x14ac:dyDescent="0.3">
      <c r="A416" s="46" t="s">
        <v>864</v>
      </c>
      <c r="B416" s="77" t="s">
        <v>1843</v>
      </c>
      <c r="C416" s="77">
        <v>1</v>
      </c>
      <c r="D416" s="77">
        <v>0</v>
      </c>
      <c r="E416" s="81">
        <v>9645542</v>
      </c>
      <c r="F416" s="81">
        <v>2697128</v>
      </c>
      <c r="G416" s="81">
        <v>1965323</v>
      </c>
      <c r="H416" s="81">
        <v>0</v>
      </c>
      <c r="I416" s="81">
        <v>0</v>
      </c>
      <c r="J416" s="81">
        <v>121290</v>
      </c>
      <c r="K416" s="81">
        <v>96746</v>
      </c>
      <c r="L416" s="81">
        <v>0</v>
      </c>
      <c r="M416" s="81">
        <v>0</v>
      </c>
      <c r="N416" s="81">
        <v>-215711</v>
      </c>
      <c r="O416" s="81">
        <v>1158176</v>
      </c>
      <c r="P416" s="81">
        <v>15468494</v>
      </c>
      <c r="Q416" s="81">
        <v>215711</v>
      </c>
      <c r="R416" s="81">
        <v>15684205</v>
      </c>
      <c r="S416" s="81"/>
      <c r="T416" s="81">
        <v>0</v>
      </c>
      <c r="U416" s="81">
        <v>100000</v>
      </c>
      <c r="V416" s="81">
        <f t="shared" si="7"/>
        <v>12344995</v>
      </c>
      <c r="W416" s="81"/>
      <c r="X416" s="81"/>
      <c r="Y416" s="81"/>
      <c r="Z416" s="81"/>
      <c r="AA416" s="81"/>
      <c r="AB416" s="81"/>
      <c r="AC416" s="81"/>
      <c r="AD416" s="81"/>
      <c r="AE416" s="44"/>
      <c r="AF416" s="44"/>
    </row>
    <row r="417" spans="1:32" x14ac:dyDescent="0.3">
      <c r="A417" s="46" t="s">
        <v>850</v>
      </c>
      <c r="B417" s="77" t="s">
        <v>2505</v>
      </c>
      <c r="C417" s="77">
        <v>1</v>
      </c>
      <c r="D417" s="77">
        <v>0</v>
      </c>
      <c r="E417" s="81">
        <v>4369933</v>
      </c>
      <c r="F417" s="81">
        <v>797217</v>
      </c>
      <c r="G417" s="81">
        <v>999460</v>
      </c>
      <c r="H417" s="81">
        <v>0</v>
      </c>
      <c r="I417" s="81">
        <v>0</v>
      </c>
      <c r="J417" s="81">
        <v>38363</v>
      </c>
      <c r="K417" s="81">
        <v>49561</v>
      </c>
      <c r="L417" s="81">
        <v>0</v>
      </c>
      <c r="M417" s="81">
        <v>0</v>
      </c>
      <c r="N417" s="81">
        <v>-199919</v>
      </c>
      <c r="O417" s="81">
        <v>546185</v>
      </c>
      <c r="P417" s="81">
        <v>6600800</v>
      </c>
      <c r="Q417" s="81">
        <v>199919</v>
      </c>
      <c r="R417" s="81">
        <v>6800719</v>
      </c>
      <c r="S417" s="81"/>
      <c r="T417" s="81">
        <v>0</v>
      </c>
      <c r="U417" s="81">
        <v>0</v>
      </c>
      <c r="V417" s="81">
        <f t="shared" si="7"/>
        <v>5055155</v>
      </c>
      <c r="W417" s="81"/>
      <c r="X417" s="81"/>
      <c r="Y417" s="81"/>
      <c r="Z417" s="81"/>
      <c r="AA417" s="81"/>
      <c r="AB417" s="81"/>
      <c r="AC417" s="81"/>
      <c r="AD417" s="81"/>
      <c r="AE417" s="44"/>
      <c r="AF417" s="44"/>
    </row>
    <row r="418" spans="1:32" x14ac:dyDescent="0.3">
      <c r="A418" s="46" t="s">
        <v>866</v>
      </c>
      <c r="B418" s="77" t="s">
        <v>1845</v>
      </c>
      <c r="C418" s="77">
        <v>1</v>
      </c>
      <c r="D418" s="77">
        <v>0</v>
      </c>
      <c r="E418" s="81">
        <v>5167243</v>
      </c>
      <c r="F418" s="81">
        <v>1173668</v>
      </c>
      <c r="G418" s="81">
        <v>324949</v>
      </c>
      <c r="H418" s="81">
        <v>0</v>
      </c>
      <c r="I418" s="81">
        <v>0</v>
      </c>
      <c r="J418" s="81">
        <v>47425</v>
      </c>
      <c r="K418" s="81">
        <v>0</v>
      </c>
      <c r="L418" s="81">
        <v>0</v>
      </c>
      <c r="M418" s="81">
        <v>78810</v>
      </c>
      <c r="N418" s="81">
        <v>-143902</v>
      </c>
      <c r="O418" s="81">
        <v>414748</v>
      </c>
      <c r="P418" s="81">
        <v>7062941</v>
      </c>
      <c r="Q418" s="81">
        <v>143902</v>
      </c>
      <c r="R418" s="81">
        <v>7206843</v>
      </c>
      <c r="S418" s="81"/>
      <c r="T418" s="81">
        <v>0</v>
      </c>
      <c r="U418" s="81">
        <v>100000</v>
      </c>
      <c r="V418" s="81">
        <f t="shared" si="7"/>
        <v>6323244</v>
      </c>
      <c r="W418" s="81"/>
      <c r="X418" s="81"/>
      <c r="Y418" s="81"/>
      <c r="Z418" s="81"/>
      <c r="AA418" s="81"/>
      <c r="AB418" s="81"/>
      <c r="AC418" s="81"/>
      <c r="AD418" s="81"/>
      <c r="AE418" s="44"/>
      <c r="AF418" s="44"/>
    </row>
    <row r="419" spans="1:32" x14ac:dyDescent="0.3">
      <c r="A419" s="46" t="s">
        <v>848</v>
      </c>
      <c r="B419" s="77" t="s">
        <v>1846</v>
      </c>
      <c r="C419" s="77">
        <v>1</v>
      </c>
      <c r="D419" s="77">
        <v>0</v>
      </c>
      <c r="E419" s="81">
        <v>5315895</v>
      </c>
      <c r="F419" s="81">
        <v>1017475</v>
      </c>
      <c r="G419" s="81">
        <v>723341</v>
      </c>
      <c r="H419" s="81">
        <v>126502</v>
      </c>
      <c r="I419" s="81">
        <v>0</v>
      </c>
      <c r="J419" s="81">
        <v>24456</v>
      </c>
      <c r="K419" s="81">
        <v>220684</v>
      </c>
      <c r="L419" s="81">
        <v>0</v>
      </c>
      <c r="M419" s="81">
        <v>71973</v>
      </c>
      <c r="N419" s="81">
        <v>-189702</v>
      </c>
      <c r="O419" s="81">
        <v>467828</v>
      </c>
      <c r="P419" s="81">
        <v>7778452</v>
      </c>
      <c r="Q419" s="81">
        <v>189702</v>
      </c>
      <c r="R419" s="81">
        <v>7968154</v>
      </c>
      <c r="S419" s="81"/>
      <c r="T419" s="81">
        <v>0</v>
      </c>
      <c r="U419" s="81">
        <v>100000</v>
      </c>
      <c r="V419" s="81">
        <f t="shared" si="7"/>
        <v>6460781</v>
      </c>
      <c r="W419" s="81"/>
      <c r="X419" s="81"/>
      <c r="Y419" s="81"/>
      <c r="Z419" s="81"/>
      <c r="AA419" s="81"/>
      <c r="AB419" s="81"/>
      <c r="AC419" s="81"/>
      <c r="AD419" s="81"/>
      <c r="AE419" s="44"/>
      <c r="AF419" s="44"/>
    </row>
    <row r="420" spans="1:32" x14ac:dyDescent="0.3">
      <c r="A420" s="46" t="s">
        <v>870</v>
      </c>
      <c r="B420" s="77" t="s">
        <v>2506</v>
      </c>
      <c r="C420" s="77">
        <v>1</v>
      </c>
      <c r="D420" s="77">
        <v>0</v>
      </c>
      <c r="E420" s="81">
        <v>3868533</v>
      </c>
      <c r="F420" s="81">
        <v>1077693</v>
      </c>
      <c r="G420" s="81">
        <v>1956680</v>
      </c>
      <c r="H420" s="81">
        <v>0</v>
      </c>
      <c r="I420" s="81">
        <v>0</v>
      </c>
      <c r="J420" s="81">
        <v>143162</v>
      </c>
      <c r="K420" s="81">
        <v>36436</v>
      </c>
      <c r="L420" s="81">
        <v>0</v>
      </c>
      <c r="M420" s="81">
        <v>76781</v>
      </c>
      <c r="N420" s="81">
        <v>-164359</v>
      </c>
      <c r="O420" s="81">
        <v>449197</v>
      </c>
      <c r="P420" s="81">
        <v>7444123</v>
      </c>
      <c r="Q420" s="81">
        <v>164359</v>
      </c>
      <c r="R420" s="81">
        <v>7608482</v>
      </c>
      <c r="S420" s="81"/>
      <c r="T420" s="81">
        <v>0</v>
      </c>
      <c r="U420" s="81">
        <v>100000</v>
      </c>
      <c r="V420" s="81">
        <f t="shared" si="7"/>
        <v>5038246</v>
      </c>
      <c r="W420" s="81"/>
      <c r="X420" s="81"/>
      <c r="Y420" s="81"/>
      <c r="Z420" s="81"/>
      <c r="AA420" s="81"/>
      <c r="AB420" s="81"/>
      <c r="AC420" s="81"/>
      <c r="AD420" s="81"/>
      <c r="AE420" s="44"/>
      <c r="AF420" s="44"/>
    </row>
    <row r="421" spans="1:32" x14ac:dyDescent="0.3">
      <c r="A421" s="46" t="s">
        <v>881</v>
      </c>
      <c r="B421" s="77" t="s">
        <v>2507</v>
      </c>
      <c r="C421" s="77">
        <v>1</v>
      </c>
      <c r="D421" s="77">
        <v>0</v>
      </c>
      <c r="E421" s="81">
        <v>19813401</v>
      </c>
      <c r="F421" s="81">
        <v>8887548</v>
      </c>
      <c r="G421" s="81">
        <v>854908</v>
      </c>
      <c r="H421" s="81">
        <v>0</v>
      </c>
      <c r="I421" s="81">
        <v>0</v>
      </c>
      <c r="J421" s="81">
        <v>1142206</v>
      </c>
      <c r="K421" s="81">
        <v>535744</v>
      </c>
      <c r="L421" s="81">
        <v>0</v>
      </c>
      <c r="M421" s="81">
        <v>0</v>
      </c>
      <c r="N421" s="81">
        <v>-167288</v>
      </c>
      <c r="O421" s="81">
        <v>6545547</v>
      </c>
      <c r="P421" s="81">
        <v>37612066</v>
      </c>
      <c r="Q421" s="81">
        <v>167288</v>
      </c>
      <c r="R421" s="81">
        <v>37779354</v>
      </c>
      <c r="S421" s="81"/>
      <c r="T421" s="81">
        <v>0</v>
      </c>
      <c r="U421" s="81">
        <v>0</v>
      </c>
      <c r="V421" s="81">
        <f t="shared" si="7"/>
        <v>30211611</v>
      </c>
      <c r="W421" s="81"/>
      <c r="X421" s="81"/>
      <c r="Y421" s="81"/>
      <c r="Z421" s="81"/>
      <c r="AA421" s="81"/>
      <c r="AB421" s="81"/>
      <c r="AC421" s="81"/>
      <c r="AD421" s="81"/>
      <c r="AE421" s="44"/>
      <c r="AF421" s="44"/>
    </row>
    <row r="422" spans="1:32" x14ac:dyDescent="0.3">
      <c r="A422" s="46" t="s">
        <v>875</v>
      </c>
      <c r="B422" s="77" t="s">
        <v>2508</v>
      </c>
      <c r="C422" s="77">
        <v>0</v>
      </c>
      <c r="D422" s="77">
        <v>0</v>
      </c>
      <c r="E422" s="81">
        <v>17030403</v>
      </c>
      <c r="F422" s="81">
        <v>8780703</v>
      </c>
      <c r="G422" s="81">
        <v>1805909</v>
      </c>
      <c r="H422" s="81">
        <v>0</v>
      </c>
      <c r="I422" s="81">
        <v>0</v>
      </c>
      <c r="J422" s="81">
        <v>706082</v>
      </c>
      <c r="K422" s="81">
        <v>561156</v>
      </c>
      <c r="L422" s="81">
        <v>0</v>
      </c>
      <c r="M422" s="81">
        <v>0</v>
      </c>
      <c r="N422" s="81">
        <v>-341398</v>
      </c>
      <c r="O422" s="81">
        <v>8622337</v>
      </c>
      <c r="P422" s="81">
        <v>37165192</v>
      </c>
      <c r="Q422" s="81">
        <v>341398</v>
      </c>
      <c r="R422" s="81">
        <v>37506590</v>
      </c>
      <c r="S422" s="81"/>
      <c r="T422" s="81">
        <v>0</v>
      </c>
      <c r="U422" s="81">
        <v>0</v>
      </c>
      <c r="V422" s="81">
        <f t="shared" si="7"/>
        <v>26736946</v>
      </c>
      <c r="W422" s="81"/>
      <c r="X422" s="81"/>
      <c r="Y422" s="81"/>
      <c r="Z422" s="81"/>
      <c r="AA422" s="81"/>
      <c r="AB422" s="81"/>
      <c r="AC422" s="81"/>
      <c r="AD422" s="81"/>
      <c r="AE422" s="44"/>
      <c r="AF422" s="44"/>
    </row>
    <row r="423" spans="1:32" x14ac:dyDescent="0.3">
      <c r="A423" s="46" t="s">
        <v>879</v>
      </c>
      <c r="B423" s="77" t="s">
        <v>2509</v>
      </c>
      <c r="C423" s="77">
        <v>1</v>
      </c>
      <c r="D423" s="77">
        <v>0</v>
      </c>
      <c r="E423" s="81">
        <v>1667057</v>
      </c>
      <c r="F423" s="81">
        <v>903082</v>
      </c>
      <c r="G423" s="81">
        <v>329472</v>
      </c>
      <c r="H423" s="81">
        <v>0</v>
      </c>
      <c r="I423" s="81">
        <v>0</v>
      </c>
      <c r="J423" s="81">
        <v>21051</v>
      </c>
      <c r="K423" s="81">
        <v>39061</v>
      </c>
      <c r="L423" s="81">
        <v>0</v>
      </c>
      <c r="M423" s="81">
        <v>0</v>
      </c>
      <c r="N423" s="81">
        <v>-33514</v>
      </c>
      <c r="O423" s="81">
        <v>1015948</v>
      </c>
      <c r="P423" s="81">
        <v>3942157</v>
      </c>
      <c r="Q423" s="81">
        <v>33514</v>
      </c>
      <c r="R423" s="81">
        <v>3975671</v>
      </c>
      <c r="S423" s="81"/>
      <c r="T423" s="81">
        <v>0</v>
      </c>
      <c r="U423" s="81">
        <v>0</v>
      </c>
      <c r="V423" s="81">
        <f t="shared" si="7"/>
        <v>2596737</v>
      </c>
      <c r="W423" s="81"/>
      <c r="X423" s="81"/>
      <c r="Y423" s="81"/>
      <c r="Z423" s="81"/>
      <c r="AA423" s="81"/>
      <c r="AB423" s="81"/>
      <c r="AC423" s="81"/>
      <c r="AD423" s="81"/>
      <c r="AE423" s="44"/>
      <c r="AF423" s="44"/>
    </row>
    <row r="424" spans="1:32" x14ac:dyDescent="0.3">
      <c r="A424" s="46" t="s">
        <v>877</v>
      </c>
      <c r="B424" s="77" t="s">
        <v>2510</v>
      </c>
      <c r="C424" s="77">
        <v>1</v>
      </c>
      <c r="D424" s="77">
        <v>0</v>
      </c>
      <c r="E424" s="81">
        <v>541832</v>
      </c>
      <c r="F424" s="81">
        <v>285660</v>
      </c>
      <c r="G424" s="81">
        <v>67082</v>
      </c>
      <c r="H424" s="81">
        <v>0</v>
      </c>
      <c r="I424" s="81">
        <v>0</v>
      </c>
      <c r="J424" s="81">
        <v>26611</v>
      </c>
      <c r="K424" s="81">
        <v>4275</v>
      </c>
      <c r="L424" s="81">
        <v>0</v>
      </c>
      <c r="M424" s="81">
        <v>0</v>
      </c>
      <c r="N424" s="81">
        <v>-34772</v>
      </c>
      <c r="O424" s="81">
        <v>212616</v>
      </c>
      <c r="P424" s="81">
        <v>1103304</v>
      </c>
      <c r="Q424" s="81">
        <v>34772</v>
      </c>
      <c r="R424" s="81">
        <v>1138076</v>
      </c>
      <c r="S424" s="81"/>
      <c r="T424" s="81">
        <v>0</v>
      </c>
      <c r="U424" s="81">
        <v>0</v>
      </c>
      <c r="V424" s="81">
        <f t="shared" si="7"/>
        <v>823606</v>
      </c>
      <c r="W424" s="81"/>
      <c r="X424" s="81"/>
      <c r="Y424" s="81"/>
      <c r="Z424" s="81"/>
      <c r="AA424" s="81"/>
      <c r="AB424" s="81"/>
      <c r="AC424" s="81"/>
      <c r="AD424" s="81"/>
      <c r="AE424" s="44"/>
      <c r="AF424" s="44"/>
    </row>
    <row r="425" spans="1:32" x14ac:dyDescent="0.3">
      <c r="A425" s="46" t="s">
        <v>883</v>
      </c>
      <c r="B425" s="77" t="s">
        <v>2511</v>
      </c>
      <c r="C425" s="77">
        <v>1</v>
      </c>
      <c r="D425" s="77">
        <v>0</v>
      </c>
      <c r="E425" s="81">
        <v>5119710</v>
      </c>
      <c r="F425" s="81">
        <v>4680362</v>
      </c>
      <c r="G425" s="81">
        <v>1887529</v>
      </c>
      <c r="H425" s="81">
        <v>0</v>
      </c>
      <c r="I425" s="81">
        <v>0</v>
      </c>
      <c r="J425" s="81">
        <v>421381</v>
      </c>
      <c r="K425" s="81">
        <v>147080</v>
      </c>
      <c r="L425" s="81">
        <v>0</v>
      </c>
      <c r="M425" s="81">
        <v>0</v>
      </c>
      <c r="N425" s="81">
        <v>-151208</v>
      </c>
      <c r="O425" s="81">
        <v>3536070</v>
      </c>
      <c r="P425" s="81">
        <v>15640924</v>
      </c>
      <c r="Q425" s="81">
        <v>151208</v>
      </c>
      <c r="R425" s="81">
        <v>15792132</v>
      </c>
      <c r="S425" s="81"/>
      <c r="T425" s="81">
        <v>0</v>
      </c>
      <c r="U425" s="81">
        <v>0</v>
      </c>
      <c r="V425" s="81">
        <f t="shared" si="7"/>
        <v>10217325</v>
      </c>
      <c r="W425" s="81"/>
      <c r="X425" s="81"/>
      <c r="Y425" s="81"/>
      <c r="Z425" s="81"/>
      <c r="AA425" s="81"/>
      <c r="AB425" s="81"/>
      <c r="AC425" s="81"/>
      <c r="AD425" s="81"/>
      <c r="AE425" s="44"/>
      <c r="AF425" s="44"/>
    </row>
    <row r="426" spans="1:32" x14ac:dyDescent="0.3">
      <c r="A426" s="46" t="s">
        <v>873</v>
      </c>
      <c r="B426" s="77" t="s">
        <v>2512</v>
      </c>
      <c r="C426" s="77">
        <v>1</v>
      </c>
      <c r="D426" s="77">
        <v>0</v>
      </c>
      <c r="E426" s="81">
        <v>9846587</v>
      </c>
      <c r="F426" s="81">
        <v>6799035</v>
      </c>
      <c r="G426" s="81">
        <v>2706341</v>
      </c>
      <c r="H426" s="81">
        <v>0</v>
      </c>
      <c r="I426" s="81">
        <v>0</v>
      </c>
      <c r="J426" s="81">
        <v>480382</v>
      </c>
      <c r="K426" s="81">
        <v>469520</v>
      </c>
      <c r="L426" s="81">
        <v>0</v>
      </c>
      <c r="M426" s="81">
        <v>0</v>
      </c>
      <c r="N426" s="81">
        <v>-406996</v>
      </c>
      <c r="O426" s="81">
        <v>5071374</v>
      </c>
      <c r="P426" s="81">
        <v>24966243</v>
      </c>
      <c r="Q426" s="81">
        <v>406996</v>
      </c>
      <c r="R426" s="81">
        <v>25373239</v>
      </c>
      <c r="S426" s="81"/>
      <c r="T426" s="81">
        <v>0</v>
      </c>
      <c r="U426" s="81">
        <v>150000</v>
      </c>
      <c r="V426" s="81">
        <f t="shared" si="7"/>
        <v>17188528</v>
      </c>
      <c r="W426" s="81"/>
      <c r="X426" s="81"/>
      <c r="Y426" s="81"/>
      <c r="Z426" s="81"/>
      <c r="AA426" s="81"/>
      <c r="AB426" s="81"/>
      <c r="AC426" s="81"/>
      <c r="AD426" s="81"/>
      <c r="AE426" s="44"/>
      <c r="AF426" s="44"/>
    </row>
    <row r="427" spans="1:32" x14ac:dyDescent="0.3">
      <c r="A427" s="46" t="s">
        <v>888</v>
      </c>
      <c r="B427" s="77" t="s">
        <v>2513</v>
      </c>
      <c r="C427" s="77">
        <v>1</v>
      </c>
      <c r="D427" s="77">
        <v>0</v>
      </c>
      <c r="E427" s="81">
        <v>7934813</v>
      </c>
      <c r="F427" s="81">
        <v>2037865</v>
      </c>
      <c r="G427" s="81">
        <v>439573</v>
      </c>
      <c r="H427" s="81">
        <v>0</v>
      </c>
      <c r="I427" s="81">
        <v>0</v>
      </c>
      <c r="J427" s="81">
        <v>68603</v>
      </c>
      <c r="K427" s="81">
        <v>71062</v>
      </c>
      <c r="L427" s="81">
        <v>0</v>
      </c>
      <c r="M427" s="81">
        <v>75243</v>
      </c>
      <c r="N427" s="81">
        <v>-144220</v>
      </c>
      <c r="O427" s="81">
        <v>988100</v>
      </c>
      <c r="P427" s="81">
        <v>11471039</v>
      </c>
      <c r="Q427" s="81">
        <v>144220</v>
      </c>
      <c r="R427" s="81">
        <v>11615259</v>
      </c>
      <c r="S427" s="81"/>
      <c r="T427" s="81">
        <v>0</v>
      </c>
      <c r="U427" s="81">
        <v>0</v>
      </c>
      <c r="V427" s="81">
        <f t="shared" si="7"/>
        <v>10043366</v>
      </c>
      <c r="W427" s="81"/>
      <c r="X427" s="81"/>
      <c r="Y427" s="81"/>
      <c r="Z427" s="81"/>
      <c r="AA427" s="81"/>
      <c r="AB427" s="81"/>
      <c r="AC427" s="81"/>
      <c r="AD427" s="81"/>
      <c r="AE427" s="44"/>
      <c r="AF427" s="44"/>
    </row>
    <row r="428" spans="1:32" x14ac:dyDescent="0.3">
      <c r="A428" s="46" t="s">
        <v>890</v>
      </c>
      <c r="B428" s="77" t="s">
        <v>1855</v>
      </c>
      <c r="C428" s="77">
        <v>1</v>
      </c>
      <c r="D428" s="77">
        <v>0</v>
      </c>
      <c r="E428" s="81">
        <v>6565807</v>
      </c>
      <c r="F428" s="81">
        <v>2051284</v>
      </c>
      <c r="G428" s="81">
        <v>1968824</v>
      </c>
      <c r="H428" s="81">
        <v>0</v>
      </c>
      <c r="I428" s="81">
        <v>0</v>
      </c>
      <c r="J428" s="81">
        <v>214004</v>
      </c>
      <c r="K428" s="81">
        <v>139395</v>
      </c>
      <c r="L428" s="81">
        <v>0</v>
      </c>
      <c r="M428" s="81">
        <v>0</v>
      </c>
      <c r="N428" s="81">
        <v>-157527</v>
      </c>
      <c r="O428" s="81">
        <v>1298524</v>
      </c>
      <c r="P428" s="81">
        <v>12080311</v>
      </c>
      <c r="Q428" s="81">
        <v>157527</v>
      </c>
      <c r="R428" s="81">
        <v>12237838</v>
      </c>
      <c r="S428" s="81"/>
      <c r="T428" s="81">
        <v>0</v>
      </c>
      <c r="U428" s="81">
        <v>0</v>
      </c>
      <c r="V428" s="81">
        <f t="shared" si="7"/>
        <v>8812963</v>
      </c>
      <c r="W428" s="81"/>
      <c r="X428" s="81"/>
      <c r="Y428" s="81"/>
      <c r="Z428" s="81"/>
      <c r="AA428" s="81"/>
      <c r="AB428" s="81"/>
      <c r="AC428" s="81"/>
      <c r="AD428" s="81"/>
      <c r="AE428" s="44"/>
      <c r="AF428" s="44"/>
    </row>
    <row r="429" spans="1:32" x14ac:dyDescent="0.3">
      <c r="A429" s="46" t="s">
        <v>892</v>
      </c>
      <c r="B429" s="77" t="s">
        <v>1856</v>
      </c>
      <c r="C429" s="77">
        <v>1</v>
      </c>
      <c r="D429" s="77">
        <v>0</v>
      </c>
      <c r="E429" s="81">
        <v>17133838</v>
      </c>
      <c r="F429" s="81">
        <v>5908795</v>
      </c>
      <c r="G429" s="81">
        <v>2058209</v>
      </c>
      <c r="H429" s="81">
        <v>0</v>
      </c>
      <c r="I429" s="81">
        <v>0</v>
      </c>
      <c r="J429" s="81">
        <v>704784</v>
      </c>
      <c r="K429" s="81">
        <v>610833</v>
      </c>
      <c r="L429" s="81">
        <v>0</v>
      </c>
      <c r="M429" s="81">
        <v>0</v>
      </c>
      <c r="N429" s="81">
        <v>-350592</v>
      </c>
      <c r="O429" s="81">
        <v>4190052</v>
      </c>
      <c r="P429" s="81">
        <v>30255919</v>
      </c>
      <c r="Q429" s="81">
        <v>350592</v>
      </c>
      <c r="R429" s="81">
        <v>30606511</v>
      </c>
      <c r="S429" s="81"/>
      <c r="T429" s="81">
        <v>0</v>
      </c>
      <c r="U429" s="81">
        <v>0</v>
      </c>
      <c r="V429" s="81">
        <f t="shared" si="7"/>
        <v>24007658</v>
      </c>
      <c r="W429" s="81"/>
      <c r="X429" s="81"/>
      <c r="Y429" s="81"/>
      <c r="Z429" s="81"/>
      <c r="AA429" s="81"/>
      <c r="AB429" s="81"/>
      <c r="AC429" s="81"/>
      <c r="AD429" s="81"/>
      <c r="AE429" s="44"/>
      <c r="AF429" s="44"/>
    </row>
    <row r="430" spans="1:32" x14ac:dyDescent="0.3">
      <c r="A430" s="46" t="s">
        <v>896</v>
      </c>
      <c r="B430" s="77" t="s">
        <v>2514</v>
      </c>
      <c r="C430" s="77">
        <v>1</v>
      </c>
      <c r="D430" s="77">
        <v>0</v>
      </c>
      <c r="E430" s="81">
        <v>9462848</v>
      </c>
      <c r="F430" s="81">
        <v>1608525</v>
      </c>
      <c r="G430" s="81">
        <v>654485</v>
      </c>
      <c r="H430" s="81">
        <v>0</v>
      </c>
      <c r="I430" s="81">
        <v>0</v>
      </c>
      <c r="J430" s="81">
        <v>59333</v>
      </c>
      <c r="K430" s="81">
        <v>113565</v>
      </c>
      <c r="L430" s="81">
        <v>0</v>
      </c>
      <c r="M430" s="81">
        <v>136165</v>
      </c>
      <c r="N430" s="81">
        <v>-336814</v>
      </c>
      <c r="O430" s="81">
        <v>1215329</v>
      </c>
      <c r="P430" s="81">
        <v>12913436</v>
      </c>
      <c r="Q430" s="81">
        <v>336814</v>
      </c>
      <c r="R430" s="81">
        <v>13250250</v>
      </c>
      <c r="S430" s="81"/>
      <c r="T430" s="81">
        <v>0</v>
      </c>
      <c r="U430" s="81">
        <v>0</v>
      </c>
      <c r="V430" s="81">
        <f t="shared" si="7"/>
        <v>11043622</v>
      </c>
      <c r="W430" s="81"/>
      <c r="X430" s="81"/>
      <c r="Y430" s="81"/>
      <c r="Z430" s="81"/>
      <c r="AA430" s="81"/>
      <c r="AB430" s="81"/>
      <c r="AC430" s="81"/>
      <c r="AD430" s="81"/>
      <c r="AE430" s="44"/>
      <c r="AF430" s="44"/>
    </row>
    <row r="431" spans="1:32" x14ac:dyDescent="0.3">
      <c r="A431" s="46" t="s">
        <v>898</v>
      </c>
      <c r="B431" s="77" t="s">
        <v>2515</v>
      </c>
      <c r="C431" s="77">
        <v>1</v>
      </c>
      <c r="D431" s="77">
        <v>0</v>
      </c>
      <c r="E431" s="81">
        <v>21946814</v>
      </c>
      <c r="F431" s="81">
        <v>5168922</v>
      </c>
      <c r="G431" s="81">
        <v>3205346</v>
      </c>
      <c r="H431" s="81">
        <v>0</v>
      </c>
      <c r="I431" s="81">
        <v>0</v>
      </c>
      <c r="J431" s="81">
        <v>1199397</v>
      </c>
      <c r="K431" s="81">
        <v>725717</v>
      </c>
      <c r="L431" s="81">
        <v>0</v>
      </c>
      <c r="M431" s="81">
        <v>848851</v>
      </c>
      <c r="N431" s="81">
        <v>-881565</v>
      </c>
      <c r="O431" s="81">
        <v>1804049</v>
      </c>
      <c r="P431" s="81">
        <v>34017531</v>
      </c>
      <c r="Q431" s="81">
        <v>881565</v>
      </c>
      <c r="R431" s="81">
        <v>34899096</v>
      </c>
      <c r="S431" s="81"/>
      <c r="T431" s="81">
        <v>0</v>
      </c>
      <c r="U431" s="81">
        <v>312788</v>
      </c>
      <c r="V431" s="81">
        <f t="shared" si="7"/>
        <v>29008136</v>
      </c>
      <c r="W431" s="81"/>
      <c r="X431" s="81"/>
      <c r="Y431" s="81"/>
      <c r="Z431" s="81"/>
      <c r="AA431" s="81"/>
      <c r="AB431" s="81"/>
      <c r="AC431" s="81"/>
      <c r="AD431" s="81"/>
      <c r="AE431" s="44"/>
      <c r="AF431" s="44"/>
    </row>
    <row r="432" spans="1:32" x14ac:dyDescent="0.3">
      <c r="A432" s="46" t="s">
        <v>906</v>
      </c>
      <c r="B432" s="77" t="s">
        <v>2516</v>
      </c>
      <c r="C432" s="77">
        <v>1</v>
      </c>
      <c r="D432" s="77">
        <v>0</v>
      </c>
      <c r="E432" s="81">
        <v>1773090</v>
      </c>
      <c r="F432" s="81">
        <v>780135</v>
      </c>
      <c r="G432" s="81">
        <v>717250</v>
      </c>
      <c r="H432" s="81">
        <v>0</v>
      </c>
      <c r="I432" s="81">
        <v>0</v>
      </c>
      <c r="J432" s="81">
        <v>41468</v>
      </c>
      <c r="K432" s="81">
        <v>38954</v>
      </c>
      <c r="L432" s="81">
        <v>0</v>
      </c>
      <c r="M432" s="81">
        <v>0</v>
      </c>
      <c r="N432" s="81">
        <v>-38945</v>
      </c>
      <c r="O432" s="81">
        <v>736770</v>
      </c>
      <c r="P432" s="81">
        <v>4048722</v>
      </c>
      <c r="Q432" s="81">
        <v>38945</v>
      </c>
      <c r="R432" s="81">
        <v>4087667</v>
      </c>
      <c r="S432" s="81"/>
      <c r="T432" s="81">
        <v>0</v>
      </c>
      <c r="U432" s="81">
        <v>0</v>
      </c>
      <c r="V432" s="81">
        <f t="shared" si="7"/>
        <v>2594702</v>
      </c>
      <c r="W432" s="81"/>
      <c r="X432" s="81"/>
      <c r="Y432" s="81"/>
      <c r="Z432" s="81"/>
      <c r="AA432" s="81"/>
      <c r="AB432" s="81"/>
      <c r="AC432" s="81"/>
      <c r="AD432" s="81"/>
      <c r="AE432" s="44"/>
      <c r="AF432" s="44"/>
    </row>
    <row r="433" spans="1:32" x14ac:dyDescent="0.3">
      <c r="A433" s="46" t="s">
        <v>900</v>
      </c>
      <c r="B433" s="77" t="s">
        <v>2517</v>
      </c>
      <c r="C433" s="77">
        <v>1</v>
      </c>
      <c r="D433" s="77">
        <v>0</v>
      </c>
      <c r="E433" s="81">
        <v>9627231</v>
      </c>
      <c r="F433" s="81">
        <v>1905549</v>
      </c>
      <c r="G433" s="81">
        <v>2221116</v>
      </c>
      <c r="H433" s="81">
        <v>0</v>
      </c>
      <c r="I433" s="81">
        <v>0</v>
      </c>
      <c r="J433" s="81">
        <v>928480</v>
      </c>
      <c r="K433" s="81">
        <v>345266</v>
      </c>
      <c r="L433" s="81">
        <v>0</v>
      </c>
      <c r="M433" s="81">
        <v>536745</v>
      </c>
      <c r="N433" s="81">
        <v>-414708</v>
      </c>
      <c r="O433" s="81">
        <v>704890</v>
      </c>
      <c r="P433" s="81">
        <v>15854569</v>
      </c>
      <c r="Q433" s="81">
        <v>414708</v>
      </c>
      <c r="R433" s="81">
        <v>16269277</v>
      </c>
      <c r="S433" s="81"/>
      <c r="T433" s="81">
        <v>0</v>
      </c>
      <c r="U433" s="81">
        <v>100000</v>
      </c>
      <c r="V433" s="81">
        <f t="shared" si="7"/>
        <v>12928563</v>
      </c>
      <c r="W433" s="81"/>
      <c r="X433" s="81"/>
      <c r="Y433" s="81"/>
      <c r="Z433" s="81"/>
      <c r="AA433" s="81"/>
      <c r="AB433" s="81"/>
      <c r="AC433" s="81"/>
      <c r="AD433" s="81"/>
      <c r="AE433" s="44"/>
      <c r="AF433" s="44"/>
    </row>
    <row r="434" spans="1:32" x14ac:dyDescent="0.3">
      <c r="A434" s="46" t="s">
        <v>886</v>
      </c>
      <c r="B434" s="77" t="s">
        <v>2518</v>
      </c>
      <c r="C434" s="77">
        <v>1</v>
      </c>
      <c r="D434" s="77">
        <v>0</v>
      </c>
      <c r="E434" s="81">
        <v>16526241</v>
      </c>
      <c r="F434" s="81">
        <v>5068679</v>
      </c>
      <c r="G434" s="81">
        <v>2495212</v>
      </c>
      <c r="H434" s="81">
        <v>364700</v>
      </c>
      <c r="I434" s="81">
        <v>0</v>
      </c>
      <c r="J434" s="81">
        <v>588042</v>
      </c>
      <c r="K434" s="81">
        <v>189185</v>
      </c>
      <c r="L434" s="81">
        <v>0</v>
      </c>
      <c r="M434" s="81">
        <v>0</v>
      </c>
      <c r="N434" s="81">
        <v>-164604</v>
      </c>
      <c r="O434" s="81">
        <v>2930579</v>
      </c>
      <c r="P434" s="81">
        <v>27998034</v>
      </c>
      <c r="Q434" s="81">
        <v>164604</v>
      </c>
      <c r="R434" s="81">
        <v>28162638</v>
      </c>
      <c r="S434" s="81"/>
      <c r="T434" s="81">
        <v>0</v>
      </c>
      <c r="U434" s="81">
        <v>0</v>
      </c>
      <c r="V434" s="81">
        <f t="shared" si="7"/>
        <v>22207543</v>
      </c>
      <c r="W434" s="81"/>
      <c r="X434" s="81"/>
      <c r="Y434" s="81"/>
      <c r="Z434" s="81"/>
      <c r="AA434" s="81"/>
      <c r="AB434" s="81"/>
      <c r="AC434" s="81"/>
      <c r="AD434" s="81"/>
      <c r="AE434" s="44"/>
      <c r="AF434" s="44"/>
    </row>
    <row r="435" spans="1:32" x14ac:dyDescent="0.3">
      <c r="A435" s="46" t="s">
        <v>894</v>
      </c>
      <c r="B435" s="77" t="s">
        <v>2519</v>
      </c>
      <c r="C435" s="77">
        <v>1</v>
      </c>
      <c r="D435" s="77">
        <v>0</v>
      </c>
      <c r="E435" s="81">
        <v>7796461</v>
      </c>
      <c r="F435" s="81">
        <v>2180243</v>
      </c>
      <c r="G435" s="81">
        <v>1548588</v>
      </c>
      <c r="H435" s="81">
        <v>0</v>
      </c>
      <c r="I435" s="81">
        <v>0</v>
      </c>
      <c r="J435" s="81">
        <v>147062</v>
      </c>
      <c r="K435" s="81">
        <v>47020</v>
      </c>
      <c r="L435" s="81">
        <v>0</v>
      </c>
      <c r="M435" s="81">
        <v>87360</v>
      </c>
      <c r="N435" s="81">
        <v>-182765</v>
      </c>
      <c r="O435" s="81">
        <v>959670</v>
      </c>
      <c r="P435" s="81">
        <v>12583639</v>
      </c>
      <c r="Q435" s="81">
        <v>182765</v>
      </c>
      <c r="R435" s="81">
        <v>12766404</v>
      </c>
      <c r="S435" s="81"/>
      <c r="T435" s="81">
        <v>0</v>
      </c>
      <c r="U435" s="81">
        <v>0</v>
      </c>
      <c r="V435" s="81">
        <f t="shared" si="7"/>
        <v>10075381</v>
      </c>
      <c r="W435" s="81"/>
      <c r="X435" s="81"/>
      <c r="Y435" s="81"/>
      <c r="Z435" s="81"/>
      <c r="AA435" s="81"/>
      <c r="AB435" s="81"/>
      <c r="AC435" s="81"/>
      <c r="AD435" s="81"/>
      <c r="AE435" s="44"/>
      <c r="AF435" s="44"/>
    </row>
    <row r="436" spans="1:32" x14ac:dyDescent="0.3">
      <c r="A436" s="46" t="s">
        <v>902</v>
      </c>
      <c r="B436" s="77" t="s">
        <v>2520</v>
      </c>
      <c r="C436" s="77">
        <v>1</v>
      </c>
      <c r="D436" s="77">
        <v>0</v>
      </c>
      <c r="E436" s="81">
        <v>5205108</v>
      </c>
      <c r="F436" s="81">
        <v>1842051</v>
      </c>
      <c r="G436" s="81">
        <v>2273624</v>
      </c>
      <c r="H436" s="81">
        <v>0</v>
      </c>
      <c r="I436" s="81">
        <v>0</v>
      </c>
      <c r="J436" s="81">
        <v>232568</v>
      </c>
      <c r="K436" s="81">
        <v>117924</v>
      </c>
      <c r="L436" s="81">
        <v>0</v>
      </c>
      <c r="M436" s="81">
        <v>0</v>
      </c>
      <c r="N436" s="81">
        <v>-43541</v>
      </c>
      <c r="O436" s="81">
        <v>1150013</v>
      </c>
      <c r="P436" s="81">
        <v>10777747</v>
      </c>
      <c r="Q436" s="81">
        <v>43541</v>
      </c>
      <c r="R436" s="81">
        <v>10821288</v>
      </c>
      <c r="S436" s="81"/>
      <c r="T436" s="81">
        <v>0</v>
      </c>
      <c r="U436" s="81">
        <v>0</v>
      </c>
      <c r="V436" s="81">
        <f t="shared" si="7"/>
        <v>7354110</v>
      </c>
      <c r="W436" s="81"/>
      <c r="X436" s="81"/>
      <c r="Y436" s="81"/>
      <c r="Z436" s="81"/>
      <c r="AA436" s="81"/>
      <c r="AB436" s="81"/>
      <c r="AC436" s="81"/>
      <c r="AD436" s="81"/>
      <c r="AE436" s="44"/>
      <c r="AF436" s="44"/>
    </row>
    <row r="437" spans="1:32" x14ac:dyDescent="0.3">
      <c r="A437" s="46" t="s">
        <v>904</v>
      </c>
      <c r="B437" s="77" t="s">
        <v>2521</v>
      </c>
      <c r="C437" s="77">
        <v>1</v>
      </c>
      <c r="D437" s="77">
        <v>0</v>
      </c>
      <c r="E437" s="81">
        <v>45092841</v>
      </c>
      <c r="F437" s="81">
        <v>9632290</v>
      </c>
      <c r="G437" s="81">
        <v>7711442</v>
      </c>
      <c r="H437" s="81">
        <v>0</v>
      </c>
      <c r="I437" s="81">
        <v>0</v>
      </c>
      <c r="J437" s="81">
        <v>1627562</v>
      </c>
      <c r="K437" s="81">
        <v>1955576</v>
      </c>
      <c r="L437" s="81">
        <v>0</v>
      </c>
      <c r="M437" s="81">
        <v>1814424</v>
      </c>
      <c r="N437" s="81">
        <v>-2292763</v>
      </c>
      <c r="O437" s="81">
        <v>2945072</v>
      </c>
      <c r="P437" s="81">
        <v>68486444</v>
      </c>
      <c r="Q437" s="81">
        <v>2292763</v>
      </c>
      <c r="R437" s="81">
        <v>70779207</v>
      </c>
      <c r="S437" s="81"/>
      <c r="T437" s="81">
        <v>0</v>
      </c>
      <c r="U437" s="81">
        <v>1071951</v>
      </c>
      <c r="V437" s="81">
        <f t="shared" si="7"/>
        <v>57829930</v>
      </c>
      <c r="W437" s="81"/>
      <c r="X437" s="81"/>
      <c r="Y437" s="81"/>
      <c r="Z437" s="81"/>
      <c r="AA437" s="81"/>
      <c r="AB437" s="81"/>
      <c r="AC437" s="81"/>
      <c r="AD437" s="81"/>
      <c r="AE437" s="44"/>
      <c r="AF437" s="44"/>
    </row>
    <row r="438" spans="1:32" x14ac:dyDescent="0.3">
      <c r="A438" s="46" t="s">
        <v>909</v>
      </c>
      <c r="B438" s="77" t="s">
        <v>2522</v>
      </c>
      <c r="C438" s="77">
        <v>0</v>
      </c>
      <c r="D438" s="77">
        <v>0</v>
      </c>
      <c r="E438" s="81">
        <v>21503551</v>
      </c>
      <c r="F438" s="81">
        <v>9935610</v>
      </c>
      <c r="G438" s="81">
        <v>3958988</v>
      </c>
      <c r="H438" s="81">
        <v>0</v>
      </c>
      <c r="I438" s="81">
        <v>0</v>
      </c>
      <c r="J438" s="81">
        <v>1231675</v>
      </c>
      <c r="K438" s="81">
        <v>678238</v>
      </c>
      <c r="L438" s="81">
        <v>0</v>
      </c>
      <c r="M438" s="81">
        <v>500070</v>
      </c>
      <c r="N438" s="81">
        <v>-721104</v>
      </c>
      <c r="O438" s="81">
        <v>10915538</v>
      </c>
      <c r="P438" s="81">
        <v>48002566</v>
      </c>
      <c r="Q438" s="81">
        <v>721104</v>
      </c>
      <c r="R438" s="81">
        <v>48723670</v>
      </c>
      <c r="S438" s="81"/>
      <c r="T438" s="81">
        <v>0</v>
      </c>
      <c r="U438" s="81">
        <v>0</v>
      </c>
      <c r="V438" s="81">
        <f t="shared" si="7"/>
        <v>33128040</v>
      </c>
      <c r="W438" s="81"/>
      <c r="X438" s="81"/>
      <c r="Y438" s="81"/>
      <c r="Z438" s="81"/>
      <c r="AA438" s="81"/>
      <c r="AB438" s="81"/>
      <c r="AC438" s="81"/>
      <c r="AD438" s="81"/>
      <c r="AE438" s="44"/>
      <c r="AF438" s="44"/>
    </row>
    <row r="439" spans="1:32" x14ac:dyDescent="0.3">
      <c r="A439" s="46" t="s">
        <v>915</v>
      </c>
      <c r="B439" s="77" t="s">
        <v>2523</v>
      </c>
      <c r="C439" s="77">
        <v>1</v>
      </c>
      <c r="D439" s="77">
        <v>0</v>
      </c>
      <c r="E439" s="81">
        <v>5033695</v>
      </c>
      <c r="F439" s="81">
        <v>3840954</v>
      </c>
      <c r="G439" s="81">
        <v>1132579</v>
      </c>
      <c r="H439" s="81">
        <v>0</v>
      </c>
      <c r="I439" s="81">
        <v>0</v>
      </c>
      <c r="J439" s="81">
        <v>585871</v>
      </c>
      <c r="K439" s="81">
        <v>30596</v>
      </c>
      <c r="L439" s="81">
        <v>0</v>
      </c>
      <c r="M439" s="81">
        <v>113400</v>
      </c>
      <c r="N439" s="81">
        <v>-213817</v>
      </c>
      <c r="O439" s="81">
        <v>3120809</v>
      </c>
      <c r="P439" s="81">
        <v>13644087</v>
      </c>
      <c r="Q439" s="81">
        <v>213817</v>
      </c>
      <c r="R439" s="81">
        <v>13857904</v>
      </c>
      <c r="S439" s="81"/>
      <c r="T439" s="81">
        <v>0</v>
      </c>
      <c r="U439" s="81">
        <v>0</v>
      </c>
      <c r="V439" s="81">
        <f t="shared" si="7"/>
        <v>9390699</v>
      </c>
      <c r="W439" s="81"/>
      <c r="X439" s="81"/>
      <c r="Y439" s="81"/>
      <c r="Z439" s="81"/>
      <c r="AA439" s="81"/>
      <c r="AB439" s="81"/>
      <c r="AC439" s="81"/>
      <c r="AD439" s="81"/>
      <c r="AE439" s="44"/>
      <c r="AF439" s="44"/>
    </row>
    <row r="440" spans="1:32" x14ac:dyDescent="0.3">
      <c r="A440" s="46" t="s">
        <v>913</v>
      </c>
      <c r="B440" s="77" t="s">
        <v>2524</v>
      </c>
      <c r="C440" s="77">
        <v>1</v>
      </c>
      <c r="D440" s="77">
        <v>0</v>
      </c>
      <c r="E440" s="81">
        <v>42361448</v>
      </c>
      <c r="F440" s="81">
        <v>19203695</v>
      </c>
      <c r="G440" s="81">
        <v>2461521</v>
      </c>
      <c r="H440" s="81">
        <v>0</v>
      </c>
      <c r="I440" s="81">
        <v>0</v>
      </c>
      <c r="J440" s="81">
        <v>2823462</v>
      </c>
      <c r="K440" s="81">
        <v>130238</v>
      </c>
      <c r="L440" s="81">
        <v>1368942</v>
      </c>
      <c r="M440" s="81">
        <v>859969</v>
      </c>
      <c r="N440" s="81">
        <v>-1751650</v>
      </c>
      <c r="O440" s="81">
        <v>15563517</v>
      </c>
      <c r="P440" s="81">
        <v>83021142</v>
      </c>
      <c r="Q440" s="81">
        <v>1751650</v>
      </c>
      <c r="R440" s="81">
        <v>84772792</v>
      </c>
      <c r="S440" s="81"/>
      <c r="T440" s="81">
        <v>0</v>
      </c>
      <c r="U440" s="81">
        <v>0</v>
      </c>
      <c r="V440" s="81">
        <f t="shared" si="7"/>
        <v>64996104</v>
      </c>
      <c r="W440" s="81"/>
      <c r="X440" s="81"/>
      <c r="Y440" s="81"/>
      <c r="Z440" s="81"/>
      <c r="AA440" s="81"/>
      <c r="AB440" s="81"/>
      <c r="AC440" s="81"/>
      <c r="AD440" s="81"/>
      <c r="AE440" s="44"/>
      <c r="AF440" s="44"/>
    </row>
    <row r="441" spans="1:32" x14ac:dyDescent="0.3">
      <c r="A441" s="46" t="s">
        <v>923</v>
      </c>
      <c r="B441" s="77" t="s">
        <v>2525</v>
      </c>
      <c r="C441" s="77">
        <v>1</v>
      </c>
      <c r="D441" s="77">
        <v>0</v>
      </c>
      <c r="E441" s="81">
        <v>6983068</v>
      </c>
      <c r="F441" s="81">
        <v>4087443</v>
      </c>
      <c r="G441" s="81">
        <v>1581538</v>
      </c>
      <c r="H441" s="81">
        <v>0</v>
      </c>
      <c r="I441" s="81">
        <v>0</v>
      </c>
      <c r="J441" s="81">
        <v>226789</v>
      </c>
      <c r="K441" s="81">
        <v>183778</v>
      </c>
      <c r="L441" s="81">
        <v>0</v>
      </c>
      <c r="M441" s="81">
        <v>489000</v>
      </c>
      <c r="N441" s="81">
        <v>-299632</v>
      </c>
      <c r="O441" s="81">
        <v>4937693</v>
      </c>
      <c r="P441" s="81">
        <v>18189677</v>
      </c>
      <c r="Q441" s="81">
        <v>299632</v>
      </c>
      <c r="R441" s="81">
        <v>18489309</v>
      </c>
      <c r="S441" s="81"/>
      <c r="T441" s="81">
        <v>0</v>
      </c>
      <c r="U441" s="81">
        <v>0</v>
      </c>
      <c r="V441" s="81">
        <f t="shared" si="7"/>
        <v>11670446</v>
      </c>
      <c r="W441" s="81"/>
      <c r="X441" s="81"/>
      <c r="Y441" s="81"/>
      <c r="Z441" s="81"/>
      <c r="AA441" s="81"/>
      <c r="AB441" s="81"/>
      <c r="AC441" s="81"/>
      <c r="AD441" s="81"/>
      <c r="AE441" s="44"/>
      <c r="AF441" s="44"/>
    </row>
    <row r="442" spans="1:32" x14ac:dyDescent="0.3">
      <c r="A442" s="46" t="s">
        <v>917</v>
      </c>
      <c r="B442" s="77" t="s">
        <v>2526</v>
      </c>
      <c r="C442" s="77">
        <v>1</v>
      </c>
      <c r="D442" s="77">
        <v>0</v>
      </c>
      <c r="E442" s="81">
        <v>6981719</v>
      </c>
      <c r="F442" s="81">
        <v>3748506</v>
      </c>
      <c r="G442" s="81">
        <v>1129563</v>
      </c>
      <c r="H442" s="81">
        <v>0</v>
      </c>
      <c r="I442" s="81">
        <v>0</v>
      </c>
      <c r="J442" s="81">
        <v>656249</v>
      </c>
      <c r="K442" s="81">
        <v>104468</v>
      </c>
      <c r="L442" s="81">
        <v>0</v>
      </c>
      <c r="M442" s="81">
        <v>253490</v>
      </c>
      <c r="N442" s="81">
        <v>-625103</v>
      </c>
      <c r="O442" s="81">
        <v>5570512</v>
      </c>
      <c r="P442" s="81">
        <v>17819404</v>
      </c>
      <c r="Q442" s="81">
        <v>625103</v>
      </c>
      <c r="R442" s="81">
        <v>18444507</v>
      </c>
      <c r="S442" s="81"/>
      <c r="T442" s="81">
        <v>0</v>
      </c>
      <c r="U442" s="81">
        <v>0</v>
      </c>
      <c r="V442" s="81">
        <f t="shared" si="7"/>
        <v>11119329</v>
      </c>
      <c r="W442" s="81"/>
      <c r="X442" s="81"/>
      <c r="Y442" s="81"/>
      <c r="Z442" s="81"/>
      <c r="AA442" s="81"/>
      <c r="AB442" s="81"/>
      <c r="AC442" s="81"/>
      <c r="AD442" s="81"/>
      <c r="AE442" s="44"/>
      <c r="AF442" s="44"/>
    </row>
    <row r="443" spans="1:32" x14ac:dyDescent="0.3">
      <c r="A443" s="46" t="s">
        <v>919</v>
      </c>
      <c r="B443" s="77" t="s">
        <v>2527</v>
      </c>
      <c r="C443" s="77">
        <v>1</v>
      </c>
      <c r="D443" s="77">
        <v>0</v>
      </c>
      <c r="E443" s="81">
        <v>5411263</v>
      </c>
      <c r="F443" s="81">
        <v>4100292</v>
      </c>
      <c r="G443" s="81">
        <v>1428459</v>
      </c>
      <c r="H443" s="81">
        <v>0</v>
      </c>
      <c r="I443" s="81">
        <v>0</v>
      </c>
      <c r="J443" s="81">
        <v>499547</v>
      </c>
      <c r="K443" s="81">
        <v>134879</v>
      </c>
      <c r="L443" s="81">
        <v>0</v>
      </c>
      <c r="M443" s="81">
        <v>77485</v>
      </c>
      <c r="N443" s="81">
        <v>-345608</v>
      </c>
      <c r="O443" s="81">
        <v>4155104</v>
      </c>
      <c r="P443" s="81">
        <v>15461421</v>
      </c>
      <c r="Q443" s="81">
        <v>345608</v>
      </c>
      <c r="R443" s="81">
        <v>15807029</v>
      </c>
      <c r="S443" s="81"/>
      <c r="T443" s="81">
        <v>0</v>
      </c>
      <c r="U443" s="81">
        <v>0</v>
      </c>
      <c r="V443" s="81">
        <f t="shared" si="7"/>
        <v>9877858</v>
      </c>
      <c r="W443" s="81"/>
      <c r="X443" s="81"/>
      <c r="Y443" s="81"/>
      <c r="Z443" s="81"/>
      <c r="AA443" s="81"/>
      <c r="AB443" s="81"/>
      <c r="AC443" s="81"/>
      <c r="AD443" s="81"/>
      <c r="AE443" s="44"/>
      <c r="AF443" s="44"/>
    </row>
    <row r="444" spans="1:32" x14ac:dyDescent="0.3">
      <c r="A444" s="46" t="s">
        <v>921</v>
      </c>
      <c r="B444" s="77" t="s">
        <v>2723</v>
      </c>
      <c r="C444" s="77">
        <v>1</v>
      </c>
      <c r="D444" s="77">
        <v>0</v>
      </c>
      <c r="E444" s="81">
        <v>10466523</v>
      </c>
      <c r="F444" s="81">
        <v>6973564</v>
      </c>
      <c r="G444" s="81">
        <v>1710523</v>
      </c>
      <c r="H444" s="81">
        <v>0</v>
      </c>
      <c r="I444" s="81">
        <v>0</v>
      </c>
      <c r="J444" s="81">
        <v>427428</v>
      </c>
      <c r="K444" s="81">
        <v>410100</v>
      </c>
      <c r="L444" s="81">
        <v>0</v>
      </c>
      <c r="M444" s="81">
        <v>456500</v>
      </c>
      <c r="N444" s="81">
        <v>-665078</v>
      </c>
      <c r="O444" s="81">
        <v>7286842</v>
      </c>
      <c r="P444" s="81">
        <v>27066402</v>
      </c>
      <c r="Q444" s="81">
        <v>665078</v>
      </c>
      <c r="R444" s="81">
        <v>27731480</v>
      </c>
      <c r="S444" s="81"/>
      <c r="T444" s="81">
        <v>0</v>
      </c>
      <c r="U444" s="81">
        <v>0</v>
      </c>
      <c r="V444" s="81">
        <f t="shared" si="7"/>
        <v>18069037</v>
      </c>
      <c r="W444" s="81"/>
      <c r="X444" s="81"/>
      <c r="Y444" s="81"/>
      <c r="Z444" s="81"/>
      <c r="AA444" s="81"/>
      <c r="AB444" s="81"/>
      <c r="AC444" s="81"/>
      <c r="AD444" s="81"/>
      <c r="AE444" s="44"/>
      <c r="AF444" s="44"/>
    </row>
    <row r="445" spans="1:32" x14ac:dyDescent="0.3">
      <c r="A445" s="46" t="s">
        <v>911</v>
      </c>
      <c r="B445" s="77" t="s">
        <v>2528</v>
      </c>
      <c r="C445" s="77">
        <v>1</v>
      </c>
      <c r="D445" s="77">
        <v>1</v>
      </c>
      <c r="E445" s="81">
        <v>38763798</v>
      </c>
      <c r="F445" s="81">
        <v>29648612</v>
      </c>
      <c r="G445" s="81">
        <v>992446</v>
      </c>
      <c r="H445" s="81">
        <v>0</v>
      </c>
      <c r="I445" s="81">
        <v>0</v>
      </c>
      <c r="J445" s="81">
        <v>6805</v>
      </c>
      <c r="K445" s="81">
        <v>718744</v>
      </c>
      <c r="L445" s="81">
        <v>0</v>
      </c>
      <c r="M445" s="81">
        <v>5825681</v>
      </c>
      <c r="N445" s="81">
        <v>-22250529</v>
      </c>
      <c r="O445" s="81">
        <v>8967571</v>
      </c>
      <c r="P445" s="81">
        <v>62673128</v>
      </c>
      <c r="Q445" s="81">
        <v>22250529</v>
      </c>
      <c r="R445" s="81">
        <v>84923657</v>
      </c>
      <c r="S445" s="81"/>
      <c r="T445" s="81">
        <v>653249</v>
      </c>
      <c r="U445" s="81">
        <v>546155</v>
      </c>
      <c r="V445" s="81">
        <f t="shared" si="7"/>
        <v>52713111</v>
      </c>
      <c r="W445" s="81"/>
      <c r="X445" s="81"/>
      <c r="Y445" s="81"/>
      <c r="Z445" s="81"/>
      <c r="AA445" s="81"/>
      <c r="AB445" s="81"/>
      <c r="AC445" s="81"/>
      <c r="AD445" s="81"/>
      <c r="AE445" s="44"/>
      <c r="AF445" s="44"/>
    </row>
    <row r="446" spans="1:32" x14ac:dyDescent="0.3">
      <c r="A446" s="46" t="s">
        <v>991</v>
      </c>
      <c r="B446" s="77" t="s">
        <v>2529</v>
      </c>
      <c r="C446" s="77">
        <v>1</v>
      </c>
      <c r="D446" s="77">
        <v>0</v>
      </c>
      <c r="E446" s="81">
        <v>11295803</v>
      </c>
      <c r="F446" s="81">
        <v>3758517</v>
      </c>
      <c r="G446" s="81">
        <v>1194912</v>
      </c>
      <c r="H446" s="81">
        <v>0</v>
      </c>
      <c r="I446" s="81">
        <v>0</v>
      </c>
      <c r="J446" s="81">
        <v>558597</v>
      </c>
      <c r="K446" s="81">
        <v>119385</v>
      </c>
      <c r="L446" s="81">
        <v>0</v>
      </c>
      <c r="M446" s="81">
        <v>157825</v>
      </c>
      <c r="N446" s="81">
        <v>-428461</v>
      </c>
      <c r="O446" s="81">
        <v>1141973</v>
      </c>
      <c r="P446" s="81">
        <v>17798551</v>
      </c>
      <c r="Q446" s="81">
        <v>428461</v>
      </c>
      <c r="R446" s="81">
        <v>18227012</v>
      </c>
      <c r="S446" s="81"/>
      <c r="T446" s="81">
        <v>0</v>
      </c>
      <c r="U446" s="81">
        <v>146944</v>
      </c>
      <c r="V446" s="81">
        <f t="shared" si="7"/>
        <v>15461666</v>
      </c>
      <c r="W446" s="81"/>
      <c r="X446" s="81"/>
      <c r="Y446" s="81"/>
      <c r="Z446" s="81"/>
      <c r="AA446" s="81"/>
      <c r="AB446" s="81"/>
      <c r="AC446" s="81"/>
      <c r="AD446" s="81"/>
      <c r="AE446" s="44"/>
      <c r="AF446" s="44"/>
    </row>
    <row r="447" spans="1:32" x14ac:dyDescent="0.3">
      <c r="A447" s="46" t="s">
        <v>993</v>
      </c>
      <c r="B447" s="77" t="s">
        <v>2530</v>
      </c>
      <c r="C447" s="77">
        <v>1</v>
      </c>
      <c r="D447" s="77">
        <v>0</v>
      </c>
      <c r="E447" s="81">
        <v>12340925</v>
      </c>
      <c r="F447" s="81">
        <v>3491982</v>
      </c>
      <c r="G447" s="81">
        <v>2094770</v>
      </c>
      <c r="H447" s="81">
        <v>0</v>
      </c>
      <c r="I447" s="81">
        <v>0</v>
      </c>
      <c r="J447" s="81">
        <v>787693</v>
      </c>
      <c r="K447" s="81">
        <v>0</v>
      </c>
      <c r="L447" s="81">
        <v>0</v>
      </c>
      <c r="M447" s="81">
        <v>244845</v>
      </c>
      <c r="N447" s="81">
        <v>-386059</v>
      </c>
      <c r="O447" s="81">
        <v>1364700</v>
      </c>
      <c r="P447" s="81">
        <v>19938856</v>
      </c>
      <c r="Q447" s="81">
        <v>386059</v>
      </c>
      <c r="R447" s="81">
        <v>20324915</v>
      </c>
      <c r="S447" s="81"/>
      <c r="T447" s="81">
        <v>0</v>
      </c>
      <c r="U447" s="81">
        <v>0</v>
      </c>
      <c r="V447" s="81">
        <f t="shared" si="7"/>
        <v>16479386</v>
      </c>
      <c r="W447" s="81"/>
      <c r="X447" s="81"/>
      <c r="Y447" s="81"/>
      <c r="Z447" s="81"/>
      <c r="AA447" s="81"/>
      <c r="AB447" s="81"/>
      <c r="AC447" s="81"/>
      <c r="AD447" s="81"/>
      <c r="AE447" s="44"/>
      <c r="AF447" s="44"/>
    </row>
    <row r="448" spans="1:32" x14ac:dyDescent="0.3">
      <c r="A448" s="46" t="s">
        <v>995</v>
      </c>
      <c r="B448" s="77" t="s">
        <v>2531</v>
      </c>
      <c r="C448" s="77">
        <v>1</v>
      </c>
      <c r="D448" s="77">
        <v>0</v>
      </c>
      <c r="E448" s="81">
        <v>3584949</v>
      </c>
      <c r="F448" s="81">
        <v>1109601</v>
      </c>
      <c r="G448" s="81">
        <v>477443</v>
      </c>
      <c r="H448" s="81">
        <v>0</v>
      </c>
      <c r="I448" s="81">
        <v>0</v>
      </c>
      <c r="J448" s="81">
        <v>526</v>
      </c>
      <c r="K448" s="81">
        <v>0</v>
      </c>
      <c r="L448" s="81">
        <v>0</v>
      </c>
      <c r="M448" s="81">
        <v>61872</v>
      </c>
      <c r="N448" s="81">
        <v>-148811</v>
      </c>
      <c r="O448" s="81">
        <v>235328</v>
      </c>
      <c r="P448" s="81">
        <v>5320908</v>
      </c>
      <c r="Q448" s="81">
        <v>148811</v>
      </c>
      <c r="R448" s="81">
        <v>5469719</v>
      </c>
      <c r="S448" s="81"/>
      <c r="T448" s="81">
        <v>0</v>
      </c>
      <c r="U448" s="81">
        <v>100000</v>
      </c>
      <c r="V448" s="81">
        <f t="shared" si="7"/>
        <v>4608137</v>
      </c>
      <c r="W448" s="81"/>
      <c r="X448" s="81"/>
      <c r="Y448" s="81"/>
      <c r="Z448" s="81"/>
      <c r="AA448" s="81"/>
      <c r="AB448" s="81"/>
      <c r="AC448" s="81"/>
      <c r="AD448" s="81"/>
      <c r="AE448" s="44"/>
      <c r="AF448" s="44"/>
    </row>
    <row r="449" spans="1:32" x14ac:dyDescent="0.3">
      <c r="A449" s="46" t="s">
        <v>997</v>
      </c>
      <c r="B449" s="77" t="s">
        <v>1876</v>
      </c>
      <c r="C449" s="77">
        <v>1</v>
      </c>
      <c r="D449" s="77">
        <v>0</v>
      </c>
      <c r="E449" s="81">
        <v>1810824</v>
      </c>
      <c r="F449" s="81">
        <v>791809</v>
      </c>
      <c r="G449" s="81">
        <v>144532</v>
      </c>
      <c r="H449" s="81">
        <v>0</v>
      </c>
      <c r="I449" s="81">
        <v>0</v>
      </c>
      <c r="J449" s="81">
        <v>72374</v>
      </c>
      <c r="K449" s="81">
        <v>0</v>
      </c>
      <c r="L449" s="81">
        <v>0</v>
      </c>
      <c r="M449" s="81">
        <v>43200</v>
      </c>
      <c r="N449" s="81">
        <v>-85867</v>
      </c>
      <c r="O449" s="81">
        <v>426611</v>
      </c>
      <c r="P449" s="81">
        <v>3203483</v>
      </c>
      <c r="Q449" s="81">
        <v>85867</v>
      </c>
      <c r="R449" s="81">
        <v>3289350</v>
      </c>
      <c r="S449" s="81"/>
      <c r="T449" s="81">
        <v>0</v>
      </c>
      <c r="U449" s="81">
        <v>0</v>
      </c>
      <c r="V449" s="81">
        <f t="shared" si="7"/>
        <v>2632340</v>
      </c>
      <c r="W449" s="81"/>
      <c r="X449" s="81"/>
      <c r="Y449" s="81"/>
      <c r="Z449" s="81"/>
      <c r="AA449" s="81"/>
      <c r="AB449" s="81"/>
      <c r="AC449" s="81"/>
      <c r="AD449" s="81"/>
      <c r="AE449" s="44"/>
      <c r="AF449" s="44"/>
    </row>
    <row r="450" spans="1:32" x14ac:dyDescent="0.3">
      <c r="A450" s="46" t="s">
        <v>1001</v>
      </c>
      <c r="B450" s="77" t="s">
        <v>2532</v>
      </c>
      <c r="C450" s="77">
        <v>1</v>
      </c>
      <c r="D450" s="77">
        <v>0</v>
      </c>
      <c r="E450" s="81">
        <v>19917419</v>
      </c>
      <c r="F450" s="81">
        <v>4984706</v>
      </c>
      <c r="G450" s="81">
        <v>3132166</v>
      </c>
      <c r="H450" s="81">
        <v>0</v>
      </c>
      <c r="I450" s="81">
        <v>0</v>
      </c>
      <c r="J450" s="81">
        <v>653644</v>
      </c>
      <c r="K450" s="81">
        <v>0</v>
      </c>
      <c r="L450" s="81">
        <v>0</v>
      </c>
      <c r="M450" s="81">
        <v>331708</v>
      </c>
      <c r="N450" s="81">
        <v>-851859</v>
      </c>
      <c r="O450" s="81">
        <v>952942</v>
      </c>
      <c r="P450" s="81">
        <v>29120726</v>
      </c>
      <c r="Q450" s="81">
        <v>851859</v>
      </c>
      <c r="R450" s="81">
        <v>29972585</v>
      </c>
      <c r="S450" s="81"/>
      <c r="T450" s="81">
        <v>0</v>
      </c>
      <c r="U450" s="81">
        <v>197139</v>
      </c>
      <c r="V450" s="81">
        <f t="shared" si="7"/>
        <v>25035618</v>
      </c>
      <c r="W450" s="81"/>
      <c r="X450" s="81"/>
      <c r="Y450" s="81"/>
      <c r="Z450" s="81"/>
      <c r="AA450" s="81"/>
      <c r="AB450" s="81"/>
      <c r="AC450" s="81"/>
      <c r="AD450" s="81"/>
      <c r="AE450" s="44"/>
      <c r="AF450" s="44"/>
    </row>
    <row r="451" spans="1:32" x14ac:dyDescent="0.3">
      <c r="A451" s="46" t="s">
        <v>1003</v>
      </c>
      <c r="B451" s="77" t="s">
        <v>2533</v>
      </c>
      <c r="C451" s="77">
        <v>1</v>
      </c>
      <c r="D451" s="77">
        <v>0</v>
      </c>
      <c r="E451" s="81">
        <v>2812683</v>
      </c>
      <c r="F451" s="81">
        <v>878649</v>
      </c>
      <c r="G451" s="81">
        <v>261181</v>
      </c>
      <c r="H451" s="81">
        <v>0</v>
      </c>
      <c r="I451" s="81">
        <v>0</v>
      </c>
      <c r="J451" s="81">
        <v>113214</v>
      </c>
      <c r="K451" s="81">
        <v>0</v>
      </c>
      <c r="L451" s="81">
        <v>0</v>
      </c>
      <c r="M451" s="81">
        <v>0</v>
      </c>
      <c r="N451" s="81">
        <v>-148163</v>
      </c>
      <c r="O451" s="81">
        <v>240141</v>
      </c>
      <c r="P451" s="81">
        <v>4157705</v>
      </c>
      <c r="Q451" s="81">
        <v>148163</v>
      </c>
      <c r="R451" s="81">
        <v>4305868</v>
      </c>
      <c r="S451" s="81"/>
      <c r="T451" s="81">
        <v>0</v>
      </c>
      <c r="U451" s="81">
        <v>100000</v>
      </c>
      <c r="V451" s="81">
        <f t="shared" si="7"/>
        <v>3656383</v>
      </c>
      <c r="W451" s="81"/>
      <c r="X451" s="81"/>
      <c r="Y451" s="81"/>
      <c r="Z451" s="81"/>
      <c r="AA451" s="81"/>
      <c r="AB451" s="81"/>
      <c r="AC451" s="81"/>
      <c r="AD451" s="81"/>
      <c r="AE451" s="44"/>
      <c r="AF451" s="44"/>
    </row>
    <row r="452" spans="1:32" x14ac:dyDescent="0.3">
      <c r="A452" s="46" t="s">
        <v>1005</v>
      </c>
      <c r="B452" s="77" t="s">
        <v>2534</v>
      </c>
      <c r="C452" s="77">
        <v>1</v>
      </c>
      <c r="D452" s="77">
        <v>0</v>
      </c>
      <c r="E452" s="81">
        <v>4871229</v>
      </c>
      <c r="F452" s="81">
        <v>1363791</v>
      </c>
      <c r="G452" s="81">
        <v>529649</v>
      </c>
      <c r="H452" s="81">
        <v>0</v>
      </c>
      <c r="I452" s="81">
        <v>0</v>
      </c>
      <c r="J452" s="81">
        <v>0</v>
      </c>
      <c r="K452" s="81">
        <v>0</v>
      </c>
      <c r="L452" s="81">
        <v>0</v>
      </c>
      <c r="M452" s="81">
        <v>103377</v>
      </c>
      <c r="N452" s="81">
        <v>-220253</v>
      </c>
      <c r="O452" s="81">
        <v>383503</v>
      </c>
      <c r="P452" s="81">
        <v>7031296</v>
      </c>
      <c r="Q452" s="81">
        <v>220253</v>
      </c>
      <c r="R452" s="81">
        <v>7251549</v>
      </c>
      <c r="S452" s="81"/>
      <c r="T452" s="81">
        <v>0</v>
      </c>
      <c r="U452" s="81">
        <v>100000</v>
      </c>
      <c r="V452" s="81">
        <f t="shared" si="7"/>
        <v>6118144</v>
      </c>
      <c r="W452" s="81"/>
      <c r="X452" s="81"/>
      <c r="Y452" s="81"/>
      <c r="Z452" s="81"/>
      <c r="AA452" s="81"/>
      <c r="AB452" s="81"/>
      <c r="AC452" s="81"/>
      <c r="AD452" s="81"/>
      <c r="AE452" s="44"/>
      <c r="AF452" s="44"/>
    </row>
    <row r="453" spans="1:32" x14ac:dyDescent="0.3">
      <c r="A453" s="46" t="s">
        <v>1009</v>
      </c>
      <c r="B453" s="77" t="s">
        <v>2535</v>
      </c>
      <c r="C453" s="77">
        <v>1</v>
      </c>
      <c r="D453" s="77">
        <v>0</v>
      </c>
      <c r="E453" s="81">
        <v>5779238</v>
      </c>
      <c r="F453" s="81">
        <v>1624925</v>
      </c>
      <c r="G453" s="81">
        <v>685667</v>
      </c>
      <c r="H453" s="81">
        <v>0</v>
      </c>
      <c r="I453" s="81">
        <v>0</v>
      </c>
      <c r="J453" s="81">
        <v>355390</v>
      </c>
      <c r="K453" s="81">
        <v>110899</v>
      </c>
      <c r="L453" s="81">
        <v>0</v>
      </c>
      <c r="M453" s="81">
        <v>94222</v>
      </c>
      <c r="N453" s="81">
        <v>-161874</v>
      </c>
      <c r="O453" s="81">
        <v>616313</v>
      </c>
      <c r="P453" s="81">
        <v>9104780</v>
      </c>
      <c r="Q453" s="81">
        <v>161874</v>
      </c>
      <c r="R453" s="81">
        <v>9266654</v>
      </c>
      <c r="S453" s="81"/>
      <c r="T453" s="81">
        <v>0</v>
      </c>
      <c r="U453" s="81">
        <v>100000</v>
      </c>
      <c r="V453" s="81">
        <f t="shared" si="7"/>
        <v>7802800</v>
      </c>
      <c r="W453" s="81"/>
      <c r="X453" s="81"/>
      <c r="Y453" s="81"/>
      <c r="Z453" s="81"/>
      <c r="AA453" s="81"/>
      <c r="AB453" s="81"/>
      <c r="AC453" s="81"/>
      <c r="AD453" s="81"/>
      <c r="AE453" s="44"/>
      <c r="AF453" s="44"/>
    </row>
    <row r="454" spans="1:32" x14ac:dyDescent="0.3">
      <c r="A454" s="46" t="s">
        <v>1011</v>
      </c>
      <c r="B454" s="77" t="s">
        <v>1881</v>
      </c>
      <c r="C454" s="77">
        <v>1</v>
      </c>
      <c r="D454" s="77">
        <v>0</v>
      </c>
      <c r="E454" s="81">
        <v>6829729</v>
      </c>
      <c r="F454" s="81">
        <v>1960690</v>
      </c>
      <c r="G454" s="81">
        <v>996889</v>
      </c>
      <c r="H454" s="81">
        <v>0</v>
      </c>
      <c r="I454" s="81">
        <v>0</v>
      </c>
      <c r="J454" s="81">
        <v>475854</v>
      </c>
      <c r="K454" s="81">
        <v>0</v>
      </c>
      <c r="L454" s="81">
        <v>0</v>
      </c>
      <c r="M454" s="81">
        <v>141019</v>
      </c>
      <c r="N454" s="81">
        <v>-266310</v>
      </c>
      <c r="O454" s="81">
        <v>721588</v>
      </c>
      <c r="P454" s="81">
        <v>10859459</v>
      </c>
      <c r="Q454" s="81">
        <v>266310</v>
      </c>
      <c r="R454" s="81">
        <v>11125769</v>
      </c>
      <c r="S454" s="81"/>
      <c r="T454" s="81">
        <v>0</v>
      </c>
      <c r="U454" s="81">
        <v>100000</v>
      </c>
      <c r="V454" s="81">
        <f t="shared" ref="V454:V517" si="8">P454-O454-G454-H454</f>
        <v>9140982</v>
      </c>
      <c r="W454" s="81"/>
      <c r="X454" s="81"/>
      <c r="Y454" s="81"/>
      <c r="Z454" s="81"/>
      <c r="AA454" s="81"/>
      <c r="AB454" s="81"/>
      <c r="AC454" s="81"/>
      <c r="AD454" s="81"/>
      <c r="AE454" s="44"/>
      <c r="AF454" s="44"/>
    </row>
    <row r="455" spans="1:32" x14ac:dyDescent="0.3">
      <c r="A455" s="46" t="s">
        <v>1013</v>
      </c>
      <c r="B455" s="77" t="s">
        <v>2536</v>
      </c>
      <c r="C455" s="77">
        <v>1</v>
      </c>
      <c r="D455" s="77">
        <v>0</v>
      </c>
      <c r="E455" s="81">
        <v>23529510</v>
      </c>
      <c r="F455" s="81">
        <v>5699510</v>
      </c>
      <c r="G455" s="81">
        <v>3741892</v>
      </c>
      <c r="H455" s="81">
        <v>0</v>
      </c>
      <c r="I455" s="81">
        <v>0</v>
      </c>
      <c r="J455" s="81">
        <v>1948499</v>
      </c>
      <c r="K455" s="81">
        <v>1830</v>
      </c>
      <c r="L455" s="81">
        <v>0</v>
      </c>
      <c r="M455" s="81">
        <v>207006</v>
      </c>
      <c r="N455" s="81">
        <v>-1297602</v>
      </c>
      <c r="O455" s="81">
        <v>2574793</v>
      </c>
      <c r="P455" s="81">
        <v>36405438</v>
      </c>
      <c r="Q455" s="81">
        <v>1297602</v>
      </c>
      <c r="R455" s="81">
        <v>37703040</v>
      </c>
      <c r="S455" s="81"/>
      <c r="T455" s="81">
        <v>0</v>
      </c>
      <c r="U455" s="81">
        <v>227985</v>
      </c>
      <c r="V455" s="81">
        <f t="shared" si="8"/>
        <v>30088753</v>
      </c>
      <c r="W455" s="81"/>
      <c r="X455" s="81"/>
      <c r="Y455" s="81"/>
      <c r="Z455" s="81"/>
      <c r="AA455" s="81"/>
      <c r="AB455" s="81"/>
      <c r="AC455" s="81"/>
      <c r="AD455" s="81"/>
      <c r="AE455" s="44"/>
      <c r="AF455" s="44"/>
    </row>
    <row r="456" spans="1:32" x14ac:dyDescent="0.3">
      <c r="A456" s="46" t="s">
        <v>1015</v>
      </c>
      <c r="B456" s="77" t="s">
        <v>2537</v>
      </c>
      <c r="C456" s="77">
        <v>1</v>
      </c>
      <c r="D456" s="77">
        <v>0</v>
      </c>
      <c r="E456" s="81">
        <v>3805799</v>
      </c>
      <c r="F456" s="81">
        <v>1281808</v>
      </c>
      <c r="G456" s="81">
        <v>396223</v>
      </c>
      <c r="H456" s="81">
        <v>0</v>
      </c>
      <c r="I456" s="81">
        <v>0</v>
      </c>
      <c r="J456" s="81">
        <v>168917</v>
      </c>
      <c r="K456" s="81">
        <v>0</v>
      </c>
      <c r="L456" s="81">
        <v>0</v>
      </c>
      <c r="M456" s="81">
        <v>83628</v>
      </c>
      <c r="N456" s="81">
        <v>-195570</v>
      </c>
      <c r="O456" s="81">
        <v>400784</v>
      </c>
      <c r="P456" s="81">
        <v>5941589</v>
      </c>
      <c r="Q456" s="81">
        <v>195570</v>
      </c>
      <c r="R456" s="81">
        <v>6137159</v>
      </c>
      <c r="S456" s="81"/>
      <c r="T456" s="81">
        <v>0</v>
      </c>
      <c r="U456" s="81">
        <v>100000</v>
      </c>
      <c r="V456" s="81">
        <f t="shared" si="8"/>
        <v>5144582</v>
      </c>
      <c r="W456" s="81"/>
      <c r="X456" s="81"/>
      <c r="Y456" s="81"/>
      <c r="Z456" s="81"/>
      <c r="AA456" s="81"/>
      <c r="AB456" s="81"/>
      <c r="AC456" s="81"/>
      <c r="AD456" s="81"/>
      <c r="AE456" s="44"/>
      <c r="AF456" s="44"/>
    </row>
    <row r="457" spans="1:32" x14ac:dyDescent="0.3">
      <c r="A457" s="46" t="s">
        <v>1017</v>
      </c>
      <c r="B457" s="77" t="s">
        <v>1884</v>
      </c>
      <c r="C457" s="77">
        <v>1</v>
      </c>
      <c r="D457" s="77">
        <v>0</v>
      </c>
      <c r="E457" s="81">
        <v>10883374</v>
      </c>
      <c r="F457" s="81">
        <v>2878677</v>
      </c>
      <c r="G457" s="81">
        <v>1742462</v>
      </c>
      <c r="H457" s="81">
        <v>0</v>
      </c>
      <c r="I457" s="81">
        <v>0</v>
      </c>
      <c r="J457" s="81">
        <v>939023</v>
      </c>
      <c r="K457" s="81">
        <v>21274</v>
      </c>
      <c r="L457" s="81">
        <v>0</v>
      </c>
      <c r="M457" s="81">
        <v>311543</v>
      </c>
      <c r="N457" s="81">
        <v>-429448</v>
      </c>
      <c r="O457" s="81">
        <v>1532064</v>
      </c>
      <c r="P457" s="81">
        <v>17878969</v>
      </c>
      <c r="Q457" s="81">
        <v>429448</v>
      </c>
      <c r="R457" s="81">
        <v>18308417</v>
      </c>
      <c r="S457" s="81"/>
      <c r="T457" s="81">
        <v>0</v>
      </c>
      <c r="U457" s="81">
        <v>116262</v>
      </c>
      <c r="V457" s="81">
        <f t="shared" si="8"/>
        <v>14604443</v>
      </c>
      <c r="W457" s="81"/>
      <c r="X457" s="81"/>
      <c r="Y457" s="81"/>
      <c r="Z457" s="81"/>
      <c r="AA457" s="81"/>
      <c r="AB457" s="81"/>
      <c r="AC457" s="81"/>
      <c r="AD457" s="81"/>
      <c r="AE457" s="44"/>
      <c r="AF457" s="44"/>
    </row>
    <row r="458" spans="1:32" x14ac:dyDescent="0.3">
      <c r="A458" s="46" t="s">
        <v>1019</v>
      </c>
      <c r="B458" s="77" t="s">
        <v>2538</v>
      </c>
      <c r="C458" s="77">
        <v>1</v>
      </c>
      <c r="D458" s="77">
        <v>0</v>
      </c>
      <c r="E458" s="81">
        <v>19876742</v>
      </c>
      <c r="F458" s="81">
        <v>3780492</v>
      </c>
      <c r="G458" s="81">
        <v>5013297</v>
      </c>
      <c r="H458" s="81">
        <v>0</v>
      </c>
      <c r="I458" s="81">
        <v>0</v>
      </c>
      <c r="J458" s="81">
        <v>857627</v>
      </c>
      <c r="K458" s="81">
        <v>217391</v>
      </c>
      <c r="L458" s="81">
        <v>0</v>
      </c>
      <c r="M458" s="81">
        <v>167431</v>
      </c>
      <c r="N458" s="81">
        <v>-679884</v>
      </c>
      <c r="O458" s="81">
        <v>2012516</v>
      </c>
      <c r="P458" s="81">
        <v>31245612</v>
      </c>
      <c r="Q458" s="81">
        <v>679884</v>
      </c>
      <c r="R458" s="81">
        <v>31925496</v>
      </c>
      <c r="S458" s="81"/>
      <c r="T458" s="81">
        <v>0</v>
      </c>
      <c r="U458" s="81">
        <v>126942</v>
      </c>
      <c r="V458" s="81">
        <f t="shared" si="8"/>
        <v>24219799</v>
      </c>
      <c r="W458" s="81"/>
      <c r="X458" s="81"/>
      <c r="Y458" s="81"/>
      <c r="Z458" s="81"/>
      <c r="AA458" s="81"/>
      <c r="AB458" s="81"/>
      <c r="AC458" s="81"/>
      <c r="AD458" s="81"/>
      <c r="AE458" s="44"/>
      <c r="AF458" s="44"/>
    </row>
    <row r="459" spans="1:32" x14ac:dyDescent="0.3">
      <c r="A459" s="46" t="s">
        <v>1007</v>
      </c>
      <c r="B459" s="77" t="s">
        <v>2539</v>
      </c>
      <c r="C459" s="77">
        <v>1</v>
      </c>
      <c r="D459" s="77">
        <v>0</v>
      </c>
      <c r="E459" s="81">
        <v>6280697</v>
      </c>
      <c r="F459" s="81">
        <v>1930218</v>
      </c>
      <c r="G459" s="81">
        <v>1372332</v>
      </c>
      <c r="H459" s="81">
        <v>0</v>
      </c>
      <c r="I459" s="81">
        <v>0</v>
      </c>
      <c r="J459" s="81">
        <v>0</v>
      </c>
      <c r="K459" s="81">
        <v>0</v>
      </c>
      <c r="L459" s="81">
        <v>0</v>
      </c>
      <c r="M459" s="81">
        <v>99852</v>
      </c>
      <c r="N459" s="81">
        <v>-521730</v>
      </c>
      <c r="O459" s="81">
        <v>707523</v>
      </c>
      <c r="P459" s="81">
        <v>9868892</v>
      </c>
      <c r="Q459" s="81">
        <v>521730</v>
      </c>
      <c r="R459" s="81">
        <v>10390622</v>
      </c>
      <c r="S459" s="81"/>
      <c r="T459" s="81">
        <v>0</v>
      </c>
      <c r="U459" s="81">
        <v>100000</v>
      </c>
      <c r="V459" s="81">
        <f t="shared" si="8"/>
        <v>7789037</v>
      </c>
      <c r="W459" s="81"/>
      <c r="X459" s="81"/>
      <c r="Y459" s="81"/>
      <c r="Z459" s="81"/>
      <c r="AA459" s="81"/>
      <c r="AB459" s="81"/>
      <c r="AC459" s="81"/>
      <c r="AD459" s="81"/>
      <c r="AE459" s="44"/>
      <c r="AF459" s="44"/>
    </row>
    <row r="460" spans="1:32" x14ac:dyDescent="0.3">
      <c r="A460" s="46" t="s">
        <v>1021</v>
      </c>
      <c r="B460" s="77" t="s">
        <v>2540</v>
      </c>
      <c r="C460" s="77">
        <v>1</v>
      </c>
      <c r="D460" s="77">
        <v>0</v>
      </c>
      <c r="E460" s="81">
        <v>4569846</v>
      </c>
      <c r="F460" s="81">
        <v>1338506</v>
      </c>
      <c r="G460" s="81">
        <v>205956</v>
      </c>
      <c r="H460" s="81">
        <v>0</v>
      </c>
      <c r="I460" s="81">
        <v>0</v>
      </c>
      <c r="J460" s="81">
        <v>291690</v>
      </c>
      <c r="K460" s="81">
        <v>0</v>
      </c>
      <c r="L460" s="81">
        <v>0</v>
      </c>
      <c r="M460" s="81">
        <v>74620</v>
      </c>
      <c r="N460" s="81">
        <v>-128541</v>
      </c>
      <c r="O460" s="81">
        <v>389465</v>
      </c>
      <c r="P460" s="81">
        <v>6741542</v>
      </c>
      <c r="Q460" s="81">
        <v>128541</v>
      </c>
      <c r="R460" s="81">
        <v>6870083</v>
      </c>
      <c r="S460" s="81"/>
      <c r="T460" s="81">
        <v>0</v>
      </c>
      <c r="U460" s="81">
        <v>100000</v>
      </c>
      <c r="V460" s="81">
        <f t="shared" si="8"/>
        <v>6146121</v>
      </c>
      <c r="W460" s="81"/>
      <c r="X460" s="81"/>
      <c r="Y460" s="81"/>
      <c r="Z460" s="81"/>
      <c r="AA460" s="81"/>
      <c r="AB460" s="81"/>
      <c r="AC460" s="81"/>
      <c r="AD460" s="81"/>
      <c r="AE460" s="44"/>
      <c r="AF460" s="44"/>
    </row>
    <row r="461" spans="1:32" x14ac:dyDescent="0.3">
      <c r="A461" s="46" t="s">
        <v>1023</v>
      </c>
      <c r="B461" s="77" t="s">
        <v>2541</v>
      </c>
      <c r="C461" s="77">
        <v>1</v>
      </c>
      <c r="D461" s="77">
        <v>0</v>
      </c>
      <c r="E461" s="81">
        <v>10353353</v>
      </c>
      <c r="F461" s="81">
        <v>3206247</v>
      </c>
      <c r="G461" s="81">
        <v>3229939</v>
      </c>
      <c r="H461" s="81">
        <v>0</v>
      </c>
      <c r="I461" s="81">
        <v>0</v>
      </c>
      <c r="J461" s="81">
        <v>703808</v>
      </c>
      <c r="K461" s="81">
        <v>201549</v>
      </c>
      <c r="L461" s="81">
        <v>0</v>
      </c>
      <c r="M461" s="81">
        <v>175250</v>
      </c>
      <c r="N461" s="81">
        <v>-374895</v>
      </c>
      <c r="O461" s="81">
        <v>1619656</v>
      </c>
      <c r="P461" s="81">
        <v>19114907</v>
      </c>
      <c r="Q461" s="81">
        <v>374895</v>
      </c>
      <c r="R461" s="81">
        <v>19489802</v>
      </c>
      <c r="S461" s="81"/>
      <c r="T461" s="81">
        <v>0</v>
      </c>
      <c r="U461" s="81">
        <v>0</v>
      </c>
      <c r="V461" s="81">
        <f t="shared" si="8"/>
        <v>14265312</v>
      </c>
      <c r="W461" s="81"/>
      <c r="X461" s="81"/>
      <c r="Y461" s="81"/>
      <c r="Z461" s="81"/>
      <c r="AA461" s="81"/>
      <c r="AB461" s="81"/>
      <c r="AC461" s="81"/>
      <c r="AD461" s="81"/>
      <c r="AE461" s="44"/>
      <c r="AF461" s="44"/>
    </row>
    <row r="462" spans="1:32" x14ac:dyDescent="0.3">
      <c r="A462" s="46" t="s">
        <v>999</v>
      </c>
      <c r="B462" s="77" t="s">
        <v>2542</v>
      </c>
      <c r="C462" s="77">
        <v>1</v>
      </c>
      <c r="D462" s="77">
        <v>0</v>
      </c>
      <c r="E462" s="81">
        <v>8144676</v>
      </c>
      <c r="F462" s="81">
        <v>2179915</v>
      </c>
      <c r="G462" s="81">
        <v>1809315</v>
      </c>
      <c r="H462" s="81">
        <v>22442</v>
      </c>
      <c r="I462" s="81">
        <v>0</v>
      </c>
      <c r="J462" s="81">
        <v>217592</v>
      </c>
      <c r="K462" s="81">
        <v>88444</v>
      </c>
      <c r="L462" s="81">
        <v>0</v>
      </c>
      <c r="M462" s="81">
        <v>294152</v>
      </c>
      <c r="N462" s="81">
        <v>-229765</v>
      </c>
      <c r="O462" s="81">
        <v>294069</v>
      </c>
      <c r="P462" s="81">
        <v>12820840</v>
      </c>
      <c r="Q462" s="81">
        <v>229765</v>
      </c>
      <c r="R462" s="81">
        <v>13050605</v>
      </c>
      <c r="S462" s="81"/>
      <c r="T462" s="81">
        <v>0</v>
      </c>
      <c r="U462" s="81">
        <v>100000</v>
      </c>
      <c r="V462" s="81">
        <f t="shared" si="8"/>
        <v>10695014</v>
      </c>
      <c r="W462" s="81"/>
      <c r="X462" s="81"/>
      <c r="Y462" s="81"/>
      <c r="Z462" s="81"/>
      <c r="AA462" s="81"/>
      <c r="AB462" s="81"/>
      <c r="AC462" s="81"/>
      <c r="AD462" s="81"/>
      <c r="AE462" s="44"/>
      <c r="AF462" s="44"/>
    </row>
    <row r="463" spans="1:32" x14ac:dyDescent="0.3">
      <c r="A463" s="46" t="s">
        <v>928</v>
      </c>
      <c r="B463" s="77" t="s">
        <v>2543</v>
      </c>
      <c r="C463" s="77">
        <v>1</v>
      </c>
      <c r="D463" s="77">
        <v>0</v>
      </c>
      <c r="E463" s="81">
        <v>13573649</v>
      </c>
      <c r="F463" s="81">
        <v>4966441</v>
      </c>
      <c r="G463" s="81">
        <v>4343714</v>
      </c>
      <c r="H463" s="81">
        <v>0</v>
      </c>
      <c r="I463" s="81">
        <v>0</v>
      </c>
      <c r="J463" s="81">
        <v>521007</v>
      </c>
      <c r="K463" s="81">
        <v>467385</v>
      </c>
      <c r="L463" s="81">
        <v>0</v>
      </c>
      <c r="M463" s="81">
        <v>0</v>
      </c>
      <c r="N463" s="81">
        <v>-249331</v>
      </c>
      <c r="O463" s="81">
        <v>4082706</v>
      </c>
      <c r="P463" s="81">
        <v>27705571</v>
      </c>
      <c r="Q463" s="81">
        <v>249331</v>
      </c>
      <c r="R463" s="81">
        <v>27954902</v>
      </c>
      <c r="S463" s="81"/>
      <c r="T463" s="81">
        <v>0</v>
      </c>
      <c r="U463" s="81">
        <v>0</v>
      </c>
      <c r="V463" s="81">
        <f t="shared" si="8"/>
        <v>19279151</v>
      </c>
      <c r="W463" s="81"/>
      <c r="X463" s="81"/>
      <c r="Y463" s="81"/>
      <c r="Z463" s="81"/>
      <c r="AA463" s="81"/>
      <c r="AB463" s="81"/>
      <c r="AC463" s="81"/>
      <c r="AD463" s="81"/>
      <c r="AE463" s="44"/>
      <c r="AF463" s="44"/>
    </row>
    <row r="464" spans="1:32" x14ac:dyDescent="0.3">
      <c r="A464" s="46" t="s">
        <v>942</v>
      </c>
      <c r="B464" s="77" t="s">
        <v>2544</v>
      </c>
      <c r="C464" s="77">
        <v>1</v>
      </c>
      <c r="D464" s="77">
        <v>0</v>
      </c>
      <c r="E464" s="81">
        <v>28531690</v>
      </c>
      <c r="F464" s="81">
        <v>13114634</v>
      </c>
      <c r="G464" s="81">
        <v>4247858</v>
      </c>
      <c r="H464" s="81">
        <v>0</v>
      </c>
      <c r="I464" s="81">
        <v>0</v>
      </c>
      <c r="J464" s="81">
        <v>557345</v>
      </c>
      <c r="K464" s="81">
        <v>965012</v>
      </c>
      <c r="L464" s="81">
        <v>0</v>
      </c>
      <c r="M464" s="81">
        <v>0</v>
      </c>
      <c r="N464" s="81">
        <v>-395108</v>
      </c>
      <c r="O464" s="81">
        <v>9514871</v>
      </c>
      <c r="P464" s="81">
        <v>56536302</v>
      </c>
      <c r="Q464" s="81">
        <v>395108</v>
      </c>
      <c r="R464" s="81">
        <v>56931410</v>
      </c>
      <c r="S464" s="81"/>
      <c r="T464" s="81">
        <v>0</v>
      </c>
      <c r="U464" s="81">
        <v>0</v>
      </c>
      <c r="V464" s="81">
        <f t="shared" si="8"/>
        <v>42773573</v>
      </c>
      <c r="W464" s="81"/>
      <c r="X464" s="81"/>
      <c r="Y464" s="81"/>
      <c r="Z464" s="81"/>
      <c r="AA464" s="81"/>
      <c r="AB464" s="81"/>
      <c r="AC464" s="81"/>
      <c r="AD464" s="81"/>
      <c r="AE464" s="44"/>
      <c r="AF464" s="44"/>
    </row>
    <row r="465" spans="1:32" x14ac:dyDescent="0.3">
      <c r="A465" s="46" t="s">
        <v>930</v>
      </c>
      <c r="B465" s="77" t="s">
        <v>2545</v>
      </c>
      <c r="C465" s="77">
        <v>1</v>
      </c>
      <c r="D465" s="77">
        <v>0</v>
      </c>
      <c r="E465" s="81">
        <v>9568760</v>
      </c>
      <c r="F465" s="81">
        <v>1665112</v>
      </c>
      <c r="G465" s="81">
        <v>1244595</v>
      </c>
      <c r="H465" s="81">
        <v>0</v>
      </c>
      <c r="I465" s="81">
        <v>0</v>
      </c>
      <c r="J465" s="81">
        <v>85388</v>
      </c>
      <c r="K465" s="81">
        <v>293246</v>
      </c>
      <c r="L465" s="81">
        <v>0</v>
      </c>
      <c r="M465" s="81">
        <v>14447</v>
      </c>
      <c r="N465" s="81">
        <v>-278677</v>
      </c>
      <c r="O465" s="81">
        <v>922419</v>
      </c>
      <c r="P465" s="81">
        <v>13515290</v>
      </c>
      <c r="Q465" s="81">
        <v>278677</v>
      </c>
      <c r="R465" s="81">
        <v>13793967</v>
      </c>
      <c r="S465" s="81"/>
      <c r="T465" s="81">
        <v>0</v>
      </c>
      <c r="U465" s="81">
        <v>0</v>
      </c>
      <c r="V465" s="81">
        <f t="shared" si="8"/>
        <v>11348276</v>
      </c>
      <c r="W465" s="81"/>
      <c r="X465" s="81"/>
      <c r="Y465" s="81"/>
      <c r="Z465" s="81"/>
      <c r="AA465" s="81"/>
      <c r="AB465" s="81"/>
      <c r="AC465" s="81"/>
      <c r="AD465" s="81"/>
      <c r="AE465" s="44"/>
      <c r="AF465" s="44"/>
    </row>
    <row r="466" spans="1:32" x14ac:dyDescent="0.3">
      <c r="A466" s="46" t="s">
        <v>932</v>
      </c>
      <c r="B466" s="77" t="s">
        <v>2546</v>
      </c>
      <c r="C466" s="77">
        <v>1</v>
      </c>
      <c r="D466" s="77">
        <v>0</v>
      </c>
      <c r="E466" s="81">
        <v>599033</v>
      </c>
      <c r="F466" s="81">
        <v>260803</v>
      </c>
      <c r="G466" s="81">
        <v>0</v>
      </c>
      <c r="H466" s="81">
        <v>0</v>
      </c>
      <c r="I466" s="81">
        <v>0</v>
      </c>
      <c r="J466" s="81">
        <v>0</v>
      </c>
      <c r="K466" s="81">
        <v>0</v>
      </c>
      <c r="L466" s="81">
        <v>0</v>
      </c>
      <c r="M466" s="81">
        <v>0</v>
      </c>
      <c r="N466" s="81">
        <v>-27035</v>
      </c>
      <c r="O466" s="81">
        <v>98893</v>
      </c>
      <c r="P466" s="81">
        <v>931694</v>
      </c>
      <c r="Q466" s="81">
        <v>27035</v>
      </c>
      <c r="R466" s="81">
        <v>958729</v>
      </c>
      <c r="S466" s="81"/>
      <c r="T466" s="81">
        <v>0</v>
      </c>
      <c r="U466" s="81">
        <v>0</v>
      </c>
      <c r="V466" s="81">
        <f t="shared" si="8"/>
        <v>832801</v>
      </c>
      <c r="W466" s="81"/>
      <c r="X466" s="81"/>
      <c r="Y466" s="81"/>
      <c r="Z466" s="81"/>
      <c r="AA466" s="81"/>
      <c r="AB466" s="81"/>
      <c r="AC466" s="81"/>
      <c r="AD466" s="81"/>
      <c r="AE466" s="44"/>
      <c r="AF466" s="44"/>
    </row>
    <row r="467" spans="1:32" x14ac:dyDescent="0.3">
      <c r="A467" s="46" t="s">
        <v>934</v>
      </c>
      <c r="B467" s="77" t="s">
        <v>2547</v>
      </c>
      <c r="C467" s="77">
        <v>1</v>
      </c>
      <c r="D467" s="77">
        <v>0</v>
      </c>
      <c r="E467" s="81">
        <v>6459483</v>
      </c>
      <c r="F467" s="81">
        <v>1788185</v>
      </c>
      <c r="G467" s="81">
        <v>2076441</v>
      </c>
      <c r="H467" s="81">
        <v>0</v>
      </c>
      <c r="I467" s="81">
        <v>0</v>
      </c>
      <c r="J467" s="81">
        <v>31902</v>
      </c>
      <c r="K467" s="81">
        <v>145023</v>
      </c>
      <c r="L467" s="81">
        <v>0</v>
      </c>
      <c r="M467" s="81">
        <v>0</v>
      </c>
      <c r="N467" s="81">
        <v>-112443</v>
      </c>
      <c r="O467" s="81">
        <v>1115236</v>
      </c>
      <c r="P467" s="81">
        <v>11503827</v>
      </c>
      <c r="Q467" s="81">
        <v>112443</v>
      </c>
      <c r="R467" s="81">
        <v>11616270</v>
      </c>
      <c r="S467" s="81"/>
      <c r="T467" s="81">
        <v>20335</v>
      </c>
      <c r="U467" s="81">
        <v>0</v>
      </c>
      <c r="V467" s="81">
        <f t="shared" si="8"/>
        <v>8312150</v>
      </c>
      <c r="W467" s="81"/>
      <c r="X467" s="81"/>
      <c r="Y467" s="81"/>
      <c r="Z467" s="81"/>
      <c r="AA467" s="81"/>
      <c r="AB467" s="81"/>
      <c r="AC467" s="81"/>
      <c r="AD467" s="81"/>
      <c r="AE467" s="44"/>
      <c r="AF467" s="44"/>
    </row>
    <row r="468" spans="1:32" x14ac:dyDescent="0.3">
      <c r="A468" s="46" t="s">
        <v>936</v>
      </c>
      <c r="B468" s="77" t="s">
        <v>2548</v>
      </c>
      <c r="C468" s="77">
        <v>1</v>
      </c>
      <c r="D468" s="77">
        <v>0</v>
      </c>
      <c r="E468" s="81">
        <v>7505731</v>
      </c>
      <c r="F468" s="81">
        <v>2357551</v>
      </c>
      <c r="G468" s="81">
        <v>2197920</v>
      </c>
      <c r="H468" s="81">
        <v>0</v>
      </c>
      <c r="I468" s="81">
        <v>0</v>
      </c>
      <c r="J468" s="81">
        <v>394962</v>
      </c>
      <c r="K468" s="81">
        <v>234416</v>
      </c>
      <c r="L468" s="81">
        <v>0</v>
      </c>
      <c r="M468" s="81">
        <v>0</v>
      </c>
      <c r="N468" s="81">
        <v>-216331</v>
      </c>
      <c r="O468" s="81">
        <v>1255368</v>
      </c>
      <c r="P468" s="81">
        <v>13729617</v>
      </c>
      <c r="Q468" s="81">
        <v>216331</v>
      </c>
      <c r="R468" s="81">
        <v>13945948</v>
      </c>
      <c r="S468" s="81"/>
      <c r="T468" s="81">
        <v>0</v>
      </c>
      <c r="U468" s="81">
        <v>0</v>
      </c>
      <c r="V468" s="81">
        <f t="shared" si="8"/>
        <v>10276329</v>
      </c>
      <c r="W468" s="81"/>
      <c r="X468" s="81"/>
      <c r="Y468" s="81"/>
      <c r="Z468" s="81"/>
      <c r="AA468" s="81"/>
      <c r="AB468" s="81"/>
      <c r="AC468" s="81"/>
      <c r="AD468" s="81"/>
      <c r="AE468" s="44"/>
      <c r="AF468" s="44"/>
    </row>
    <row r="469" spans="1:32" x14ac:dyDescent="0.3">
      <c r="A469" s="46" t="s">
        <v>926</v>
      </c>
      <c r="B469" s="77" t="s">
        <v>2549</v>
      </c>
      <c r="C469" s="77">
        <v>1</v>
      </c>
      <c r="D469" s="77">
        <v>0</v>
      </c>
      <c r="E469" s="81">
        <v>19142890</v>
      </c>
      <c r="F469" s="81">
        <v>5961416</v>
      </c>
      <c r="G469" s="81">
        <v>2911494</v>
      </c>
      <c r="H469" s="81">
        <v>0</v>
      </c>
      <c r="I469" s="81">
        <v>0</v>
      </c>
      <c r="J469" s="81">
        <v>490256</v>
      </c>
      <c r="K469" s="81">
        <v>236094</v>
      </c>
      <c r="L469" s="81">
        <v>0</v>
      </c>
      <c r="M469" s="81">
        <v>450569</v>
      </c>
      <c r="N469" s="81">
        <v>-503550</v>
      </c>
      <c r="O469" s="81">
        <v>4121018</v>
      </c>
      <c r="P469" s="81">
        <v>32810187</v>
      </c>
      <c r="Q469" s="81">
        <v>503550</v>
      </c>
      <c r="R469" s="81">
        <v>33313737</v>
      </c>
      <c r="S469" s="81"/>
      <c r="T469" s="81">
        <v>0</v>
      </c>
      <c r="U469" s="81">
        <v>0</v>
      </c>
      <c r="V469" s="81">
        <f t="shared" si="8"/>
        <v>25777675</v>
      </c>
      <c r="W469" s="81"/>
      <c r="X469" s="81"/>
      <c r="Y469" s="81"/>
      <c r="Z469" s="81"/>
      <c r="AA469" s="81"/>
      <c r="AB469" s="81"/>
      <c r="AC469" s="81"/>
      <c r="AD469" s="81"/>
      <c r="AE469" s="44"/>
      <c r="AF469" s="44"/>
    </row>
    <row r="470" spans="1:32" x14ac:dyDescent="0.3">
      <c r="A470" s="46" t="s">
        <v>944</v>
      </c>
      <c r="B470" s="77" t="s">
        <v>1897</v>
      </c>
      <c r="C470" s="77">
        <v>1</v>
      </c>
      <c r="D470" s="77">
        <v>1</v>
      </c>
      <c r="E470" s="81">
        <v>17820894</v>
      </c>
      <c r="F470" s="81">
        <v>5069353</v>
      </c>
      <c r="G470" s="81">
        <v>1721943</v>
      </c>
      <c r="H470" s="81">
        <v>0</v>
      </c>
      <c r="I470" s="81">
        <v>0</v>
      </c>
      <c r="J470" s="81">
        <v>660820</v>
      </c>
      <c r="K470" s="81">
        <v>515369</v>
      </c>
      <c r="L470" s="81">
        <v>0</v>
      </c>
      <c r="M470" s="81">
        <v>315192</v>
      </c>
      <c r="N470" s="81">
        <v>-327552</v>
      </c>
      <c r="O470" s="81">
        <v>3190250</v>
      </c>
      <c r="P470" s="81">
        <v>28966269</v>
      </c>
      <c r="Q470" s="81">
        <v>327552</v>
      </c>
      <c r="R470" s="81">
        <v>29293821</v>
      </c>
      <c r="S470" s="81"/>
      <c r="T470" s="81">
        <v>0</v>
      </c>
      <c r="U470" s="81">
        <v>0</v>
      </c>
      <c r="V470" s="81">
        <f t="shared" si="8"/>
        <v>24054076</v>
      </c>
      <c r="W470" s="81"/>
      <c r="X470" s="81"/>
      <c r="Y470" s="81"/>
      <c r="Z470" s="81"/>
      <c r="AA470" s="81"/>
      <c r="AB470" s="81"/>
      <c r="AC470" s="81"/>
      <c r="AD470" s="81"/>
      <c r="AE470" s="44"/>
      <c r="AF470" s="44"/>
    </row>
    <row r="471" spans="1:32" x14ac:dyDescent="0.3">
      <c r="A471" s="46" t="s">
        <v>940</v>
      </c>
      <c r="B471" s="77" t="s">
        <v>2550</v>
      </c>
      <c r="C471" s="77">
        <v>1</v>
      </c>
      <c r="D471" s="77">
        <v>0</v>
      </c>
      <c r="E471" s="81">
        <v>11594904</v>
      </c>
      <c r="F471" s="81">
        <v>2575385</v>
      </c>
      <c r="G471" s="81">
        <v>2050262</v>
      </c>
      <c r="H471" s="81">
        <v>0</v>
      </c>
      <c r="I471" s="81">
        <v>0</v>
      </c>
      <c r="J471" s="81">
        <v>147262</v>
      </c>
      <c r="K471" s="81">
        <v>215231</v>
      </c>
      <c r="L471" s="81">
        <v>0</v>
      </c>
      <c r="M471" s="81">
        <v>0</v>
      </c>
      <c r="N471" s="81">
        <v>-171110</v>
      </c>
      <c r="O471" s="81">
        <v>1952601</v>
      </c>
      <c r="P471" s="81">
        <v>18364535</v>
      </c>
      <c r="Q471" s="81">
        <v>171110</v>
      </c>
      <c r="R471" s="81">
        <v>18535645</v>
      </c>
      <c r="S471" s="81"/>
      <c r="T471" s="81">
        <v>0</v>
      </c>
      <c r="U471" s="81">
        <v>0</v>
      </c>
      <c r="V471" s="81">
        <f t="shared" si="8"/>
        <v>14361672</v>
      </c>
      <c r="W471" s="81"/>
      <c r="X471" s="81"/>
      <c r="Y471" s="81"/>
      <c r="Z471" s="81"/>
      <c r="AA471" s="81"/>
      <c r="AB471" s="81"/>
      <c r="AC471" s="81"/>
      <c r="AD471" s="81"/>
      <c r="AE471" s="44"/>
      <c r="AF471" s="44"/>
    </row>
    <row r="472" spans="1:32" x14ac:dyDescent="0.3">
      <c r="A472" s="46" t="s">
        <v>938</v>
      </c>
      <c r="B472" s="77" t="s">
        <v>1899</v>
      </c>
      <c r="C472" s="77">
        <v>1</v>
      </c>
      <c r="D472" s="77">
        <v>0</v>
      </c>
      <c r="E472" s="81">
        <v>22591411</v>
      </c>
      <c r="F472" s="81">
        <v>6293724</v>
      </c>
      <c r="G472" s="81">
        <v>2421426</v>
      </c>
      <c r="H472" s="81">
        <v>0</v>
      </c>
      <c r="I472" s="81">
        <v>0</v>
      </c>
      <c r="J472" s="81">
        <v>510261</v>
      </c>
      <c r="K472" s="81">
        <v>1370649</v>
      </c>
      <c r="L472" s="81">
        <v>0</v>
      </c>
      <c r="M472" s="81">
        <v>345926</v>
      </c>
      <c r="N472" s="81">
        <v>-596773</v>
      </c>
      <c r="O472" s="81">
        <v>4166557</v>
      </c>
      <c r="P472" s="81">
        <v>37103181</v>
      </c>
      <c r="Q472" s="81">
        <v>596773</v>
      </c>
      <c r="R472" s="81">
        <v>37699954</v>
      </c>
      <c r="S472" s="81"/>
      <c r="T472" s="81">
        <v>0</v>
      </c>
      <c r="U472" s="81">
        <v>0</v>
      </c>
      <c r="V472" s="81">
        <f t="shared" si="8"/>
        <v>30515198</v>
      </c>
      <c r="W472" s="81"/>
      <c r="X472" s="81"/>
      <c r="Y472" s="81"/>
      <c r="Z472" s="81"/>
      <c r="AA472" s="81"/>
      <c r="AB472" s="81"/>
      <c r="AC472" s="81"/>
      <c r="AD472" s="81"/>
      <c r="AE472" s="44"/>
      <c r="AF472" s="44"/>
    </row>
    <row r="473" spans="1:32" x14ac:dyDescent="0.3">
      <c r="A473" s="46" t="s">
        <v>946</v>
      </c>
      <c r="B473" s="77" t="s">
        <v>2551</v>
      </c>
      <c r="C473" s="77">
        <v>1</v>
      </c>
      <c r="D473" s="77">
        <v>0</v>
      </c>
      <c r="E473" s="81">
        <v>6968268</v>
      </c>
      <c r="F473" s="81">
        <v>1589496</v>
      </c>
      <c r="G473" s="81">
        <v>1281226</v>
      </c>
      <c r="H473" s="81">
        <v>0</v>
      </c>
      <c r="I473" s="81">
        <v>0</v>
      </c>
      <c r="J473" s="81">
        <v>45893</v>
      </c>
      <c r="K473" s="81">
        <v>191559</v>
      </c>
      <c r="L473" s="81">
        <v>0</v>
      </c>
      <c r="M473" s="81">
        <v>58000</v>
      </c>
      <c r="N473" s="81">
        <v>-133649</v>
      </c>
      <c r="O473" s="81">
        <v>1020264</v>
      </c>
      <c r="P473" s="81">
        <v>11021057</v>
      </c>
      <c r="Q473" s="81">
        <v>133649</v>
      </c>
      <c r="R473" s="81">
        <v>11154706</v>
      </c>
      <c r="S473" s="81"/>
      <c r="T473" s="81">
        <v>0</v>
      </c>
      <c r="U473" s="81">
        <v>0</v>
      </c>
      <c r="V473" s="81">
        <f t="shared" si="8"/>
        <v>8719567</v>
      </c>
      <c r="W473" s="81"/>
      <c r="X473" s="81"/>
      <c r="Y473" s="81"/>
      <c r="Z473" s="81"/>
      <c r="AA473" s="81"/>
      <c r="AB473" s="81"/>
      <c r="AC473" s="81"/>
      <c r="AD473" s="81"/>
      <c r="AE473" s="44"/>
      <c r="AF473" s="44"/>
    </row>
    <row r="474" spans="1:32" x14ac:dyDescent="0.3">
      <c r="A474" s="46" t="s">
        <v>948</v>
      </c>
      <c r="B474" s="77" t="s">
        <v>2552</v>
      </c>
      <c r="C474" s="77">
        <v>1</v>
      </c>
      <c r="D474" s="77">
        <v>0</v>
      </c>
      <c r="E474" s="81">
        <v>4531750</v>
      </c>
      <c r="F474" s="81">
        <v>1416811</v>
      </c>
      <c r="G474" s="81">
        <v>1792577</v>
      </c>
      <c r="H474" s="81">
        <v>0</v>
      </c>
      <c r="I474" s="81">
        <v>0</v>
      </c>
      <c r="J474" s="81">
        <v>330300</v>
      </c>
      <c r="K474" s="81">
        <v>203319</v>
      </c>
      <c r="L474" s="81">
        <v>0</v>
      </c>
      <c r="M474" s="81">
        <v>0</v>
      </c>
      <c r="N474" s="81">
        <v>-166789</v>
      </c>
      <c r="O474" s="81">
        <v>1098769</v>
      </c>
      <c r="P474" s="81">
        <v>9206737</v>
      </c>
      <c r="Q474" s="81">
        <v>166789</v>
      </c>
      <c r="R474" s="81">
        <v>9373526</v>
      </c>
      <c r="S474" s="81"/>
      <c r="T474" s="81">
        <v>57532</v>
      </c>
      <c r="U474" s="81">
        <v>0</v>
      </c>
      <c r="V474" s="81">
        <f t="shared" si="8"/>
        <v>6315391</v>
      </c>
      <c r="W474" s="81"/>
      <c r="X474" s="81"/>
      <c r="Y474" s="81"/>
      <c r="Z474" s="81"/>
      <c r="AA474" s="81"/>
      <c r="AB474" s="81"/>
      <c r="AC474" s="81"/>
      <c r="AD474" s="81"/>
      <c r="AE474" s="44"/>
      <c r="AF474" s="44"/>
    </row>
    <row r="475" spans="1:32" x14ac:dyDescent="0.3">
      <c r="A475" s="46" t="s">
        <v>951</v>
      </c>
      <c r="B475" s="77" t="s">
        <v>2553</v>
      </c>
      <c r="C475" s="77">
        <v>1</v>
      </c>
      <c r="D475" s="77">
        <v>0</v>
      </c>
      <c r="E475" s="81">
        <v>4888467</v>
      </c>
      <c r="F475" s="81">
        <v>1647920</v>
      </c>
      <c r="G475" s="81">
        <v>1441792</v>
      </c>
      <c r="H475" s="81">
        <v>0</v>
      </c>
      <c r="I475" s="81">
        <v>0</v>
      </c>
      <c r="J475" s="81">
        <v>118846</v>
      </c>
      <c r="K475" s="81">
        <v>140196</v>
      </c>
      <c r="L475" s="81">
        <v>0</v>
      </c>
      <c r="M475" s="81">
        <v>146640</v>
      </c>
      <c r="N475" s="81">
        <v>-116110</v>
      </c>
      <c r="O475" s="81">
        <v>840347</v>
      </c>
      <c r="P475" s="81">
        <v>9108098</v>
      </c>
      <c r="Q475" s="81">
        <v>116110</v>
      </c>
      <c r="R475" s="81">
        <v>9224208</v>
      </c>
      <c r="S475" s="81"/>
      <c r="T475" s="81">
        <v>0</v>
      </c>
      <c r="U475" s="81">
        <v>0</v>
      </c>
      <c r="V475" s="81">
        <f t="shared" si="8"/>
        <v>6825959</v>
      </c>
      <c r="W475" s="81"/>
      <c r="X475" s="81"/>
      <c r="Y475" s="81"/>
      <c r="Z475" s="81"/>
      <c r="AA475" s="81"/>
      <c r="AB475" s="81"/>
      <c r="AC475" s="81"/>
      <c r="AD475" s="81"/>
      <c r="AE475" s="44"/>
      <c r="AF475" s="44"/>
    </row>
    <row r="476" spans="1:32" x14ac:dyDescent="0.3">
      <c r="A476" s="46" t="s">
        <v>961</v>
      </c>
      <c r="B476" s="77" t="s">
        <v>1903</v>
      </c>
      <c r="C476" s="77">
        <v>1</v>
      </c>
      <c r="D476" s="77">
        <v>0</v>
      </c>
      <c r="E476" s="81">
        <v>13544155</v>
      </c>
      <c r="F476" s="81">
        <v>3538593</v>
      </c>
      <c r="G476" s="81">
        <v>1901611</v>
      </c>
      <c r="H476" s="81">
        <v>0</v>
      </c>
      <c r="I476" s="81">
        <v>0</v>
      </c>
      <c r="J476" s="81">
        <v>467620</v>
      </c>
      <c r="K476" s="81">
        <v>488112</v>
      </c>
      <c r="L476" s="81">
        <v>0</v>
      </c>
      <c r="M476" s="81">
        <v>0</v>
      </c>
      <c r="N476" s="81">
        <v>-274997</v>
      </c>
      <c r="O476" s="81">
        <v>2991999</v>
      </c>
      <c r="P476" s="81">
        <v>22657093</v>
      </c>
      <c r="Q476" s="81">
        <v>274997</v>
      </c>
      <c r="R476" s="81">
        <v>22932090</v>
      </c>
      <c r="S476" s="81"/>
      <c r="T476" s="81">
        <v>0</v>
      </c>
      <c r="U476" s="81">
        <v>0</v>
      </c>
      <c r="V476" s="81">
        <f t="shared" si="8"/>
        <v>17763483</v>
      </c>
      <c r="W476" s="81"/>
      <c r="X476" s="81"/>
      <c r="Y476" s="81"/>
      <c r="Z476" s="81"/>
      <c r="AA476" s="81"/>
      <c r="AB476" s="81"/>
      <c r="AC476" s="81"/>
      <c r="AD476" s="81"/>
      <c r="AE476" s="44"/>
      <c r="AF476" s="44"/>
    </row>
    <row r="477" spans="1:32" x14ac:dyDescent="0.3">
      <c r="A477" s="46" t="s">
        <v>953</v>
      </c>
      <c r="B477" s="77" t="s">
        <v>2554</v>
      </c>
      <c r="C477" s="77">
        <v>1</v>
      </c>
      <c r="D477" s="77">
        <v>0</v>
      </c>
      <c r="E477" s="81">
        <v>10835411</v>
      </c>
      <c r="F477" s="81">
        <v>5253090</v>
      </c>
      <c r="G477" s="81">
        <v>7057633</v>
      </c>
      <c r="H477" s="81">
        <v>0</v>
      </c>
      <c r="I477" s="81">
        <v>0</v>
      </c>
      <c r="J477" s="81">
        <v>337756</v>
      </c>
      <c r="K477" s="81">
        <v>586274</v>
      </c>
      <c r="L477" s="81">
        <v>0</v>
      </c>
      <c r="M477" s="81">
        <v>0</v>
      </c>
      <c r="N477" s="81">
        <v>-311440</v>
      </c>
      <c r="O477" s="81">
        <v>3342783</v>
      </c>
      <c r="P477" s="81">
        <v>27101507</v>
      </c>
      <c r="Q477" s="81">
        <v>311440</v>
      </c>
      <c r="R477" s="81">
        <v>27412947</v>
      </c>
      <c r="S477" s="81"/>
      <c r="T477" s="81">
        <v>0</v>
      </c>
      <c r="U477" s="81">
        <v>0</v>
      </c>
      <c r="V477" s="81">
        <f t="shared" si="8"/>
        <v>16701091</v>
      </c>
      <c r="W477" s="81"/>
      <c r="X477" s="81"/>
      <c r="Y477" s="81"/>
      <c r="Z477" s="81"/>
      <c r="AA477" s="81"/>
      <c r="AB477" s="81"/>
      <c r="AC477" s="81"/>
      <c r="AD477" s="81"/>
      <c r="AE477" s="44"/>
      <c r="AF477" s="44"/>
    </row>
    <row r="478" spans="1:32" x14ac:dyDescent="0.3">
      <c r="A478" s="46" t="s">
        <v>957</v>
      </c>
      <c r="B478" s="77" t="s">
        <v>2555</v>
      </c>
      <c r="C478" s="77">
        <v>1</v>
      </c>
      <c r="D478" s="77">
        <v>0</v>
      </c>
      <c r="E478" s="81">
        <v>7883849</v>
      </c>
      <c r="F478" s="81">
        <v>3735802</v>
      </c>
      <c r="G478" s="81">
        <v>1467226</v>
      </c>
      <c r="H478" s="81">
        <v>0</v>
      </c>
      <c r="I478" s="81">
        <v>0</v>
      </c>
      <c r="J478" s="81">
        <v>294479</v>
      </c>
      <c r="K478" s="81">
        <v>232314</v>
      </c>
      <c r="L478" s="81">
        <v>0</v>
      </c>
      <c r="M478" s="81">
        <v>0</v>
      </c>
      <c r="N478" s="81">
        <v>-230997</v>
      </c>
      <c r="O478" s="81">
        <v>2694145</v>
      </c>
      <c r="P478" s="81">
        <v>16076818</v>
      </c>
      <c r="Q478" s="81">
        <v>230997</v>
      </c>
      <c r="R478" s="81">
        <v>16307815</v>
      </c>
      <c r="S478" s="81"/>
      <c r="T478" s="81">
        <v>830</v>
      </c>
      <c r="U478" s="81">
        <v>0</v>
      </c>
      <c r="V478" s="81">
        <f t="shared" si="8"/>
        <v>11915447</v>
      </c>
      <c r="W478" s="81"/>
      <c r="X478" s="81"/>
      <c r="Y478" s="81"/>
      <c r="Z478" s="81"/>
      <c r="AA478" s="81"/>
      <c r="AB478" s="81"/>
      <c r="AC478" s="81"/>
      <c r="AD478" s="81"/>
      <c r="AE478" s="44"/>
      <c r="AF478" s="44"/>
    </row>
    <row r="479" spans="1:32" x14ac:dyDescent="0.3">
      <c r="A479" s="46" t="s">
        <v>955</v>
      </c>
      <c r="B479" s="77" t="s">
        <v>2556</v>
      </c>
      <c r="C479" s="77">
        <v>1</v>
      </c>
      <c r="D479" s="77">
        <v>0</v>
      </c>
      <c r="E479" s="81">
        <v>13738077</v>
      </c>
      <c r="F479" s="81">
        <v>3842830</v>
      </c>
      <c r="G479" s="81">
        <v>4125413</v>
      </c>
      <c r="H479" s="81">
        <v>327814</v>
      </c>
      <c r="I479" s="81">
        <v>0</v>
      </c>
      <c r="J479" s="81">
        <v>343480</v>
      </c>
      <c r="K479" s="81">
        <v>812296</v>
      </c>
      <c r="L479" s="81">
        <v>0</v>
      </c>
      <c r="M479" s="81">
        <v>0</v>
      </c>
      <c r="N479" s="81">
        <v>-400208</v>
      </c>
      <c r="O479" s="81">
        <v>3320950</v>
      </c>
      <c r="P479" s="81">
        <v>26110652</v>
      </c>
      <c r="Q479" s="81">
        <v>400208</v>
      </c>
      <c r="R479" s="81">
        <v>26510860</v>
      </c>
      <c r="S479" s="81"/>
      <c r="T479" s="81">
        <v>0</v>
      </c>
      <c r="U479" s="81">
        <v>0</v>
      </c>
      <c r="V479" s="81">
        <f t="shared" si="8"/>
        <v>18336475</v>
      </c>
      <c r="W479" s="81"/>
      <c r="X479" s="81"/>
      <c r="Y479" s="81"/>
      <c r="Z479" s="81"/>
      <c r="AA479" s="81"/>
      <c r="AB479" s="81"/>
      <c r="AC479" s="81"/>
      <c r="AD479" s="81"/>
      <c r="AE479" s="44"/>
      <c r="AF479" s="44"/>
    </row>
    <row r="480" spans="1:32" x14ac:dyDescent="0.3">
      <c r="A480" s="46" t="s">
        <v>959</v>
      </c>
      <c r="B480" s="77" t="s">
        <v>2557</v>
      </c>
      <c r="C480" s="77">
        <v>1</v>
      </c>
      <c r="D480" s="77">
        <v>0</v>
      </c>
      <c r="E480" s="81">
        <v>104494496</v>
      </c>
      <c r="F480" s="81">
        <v>15721092</v>
      </c>
      <c r="G480" s="81">
        <v>6076817</v>
      </c>
      <c r="H480" s="81">
        <v>0</v>
      </c>
      <c r="I480" s="81">
        <v>0</v>
      </c>
      <c r="J480" s="81">
        <v>2938255</v>
      </c>
      <c r="K480" s="81">
        <v>3581773</v>
      </c>
      <c r="L480" s="81">
        <v>0</v>
      </c>
      <c r="M480" s="81">
        <v>2374277</v>
      </c>
      <c r="N480" s="81">
        <v>-5735721</v>
      </c>
      <c r="O480" s="81">
        <v>5896228</v>
      </c>
      <c r="P480" s="81">
        <v>135347217</v>
      </c>
      <c r="Q480" s="81">
        <v>5735721</v>
      </c>
      <c r="R480" s="81">
        <v>141082938</v>
      </c>
      <c r="S480" s="81"/>
      <c r="T480" s="81">
        <v>0</v>
      </c>
      <c r="U480" s="81">
        <v>1289187</v>
      </c>
      <c r="V480" s="81">
        <f t="shared" si="8"/>
        <v>123374172</v>
      </c>
      <c r="W480" s="81"/>
      <c r="X480" s="81"/>
      <c r="Y480" s="81"/>
      <c r="Z480" s="81"/>
      <c r="AA480" s="81"/>
      <c r="AB480" s="81"/>
      <c r="AC480" s="81"/>
      <c r="AD480" s="81"/>
      <c r="AE480" s="44"/>
      <c r="AF480" s="44"/>
    </row>
    <row r="481" spans="1:32" x14ac:dyDescent="0.3">
      <c r="A481" s="46" t="s">
        <v>966</v>
      </c>
      <c r="B481" s="77" t="s">
        <v>1908</v>
      </c>
      <c r="C481" s="77">
        <v>1</v>
      </c>
      <c r="D481" s="77">
        <v>0</v>
      </c>
      <c r="E481" s="81">
        <v>2464826</v>
      </c>
      <c r="F481" s="81">
        <v>725543</v>
      </c>
      <c r="G481" s="81">
        <v>19709</v>
      </c>
      <c r="H481" s="81">
        <v>0</v>
      </c>
      <c r="I481" s="81">
        <v>0</v>
      </c>
      <c r="J481" s="81">
        <v>1073</v>
      </c>
      <c r="K481" s="81">
        <v>0</v>
      </c>
      <c r="L481" s="81">
        <v>0</v>
      </c>
      <c r="M481" s="81">
        <v>22500</v>
      </c>
      <c r="N481" s="81">
        <v>-112556</v>
      </c>
      <c r="O481" s="81">
        <v>309180</v>
      </c>
      <c r="P481" s="81">
        <v>3430275</v>
      </c>
      <c r="Q481" s="81">
        <v>112556</v>
      </c>
      <c r="R481" s="81">
        <v>3542831</v>
      </c>
      <c r="S481" s="81"/>
      <c r="T481" s="81">
        <v>0</v>
      </c>
      <c r="U481" s="81">
        <v>0</v>
      </c>
      <c r="V481" s="81">
        <f t="shared" si="8"/>
        <v>3101386</v>
      </c>
      <c r="W481" s="81"/>
      <c r="X481" s="81"/>
      <c r="Y481" s="81"/>
      <c r="Z481" s="81"/>
      <c r="AA481" s="81"/>
      <c r="AB481" s="81"/>
      <c r="AC481" s="81"/>
      <c r="AD481" s="81"/>
      <c r="AE481" s="44"/>
      <c r="AF481" s="44"/>
    </row>
    <row r="482" spans="1:32" x14ac:dyDescent="0.3">
      <c r="A482" s="46" t="s">
        <v>968</v>
      </c>
      <c r="B482" s="77" t="s">
        <v>2558</v>
      </c>
      <c r="C482" s="77">
        <v>0</v>
      </c>
      <c r="D482" s="77">
        <v>0</v>
      </c>
      <c r="E482" s="81">
        <v>2481970</v>
      </c>
      <c r="F482" s="81">
        <v>552098</v>
      </c>
      <c r="G482" s="81">
        <v>525939</v>
      </c>
      <c r="H482" s="81">
        <v>0</v>
      </c>
      <c r="I482" s="81">
        <v>0</v>
      </c>
      <c r="J482" s="81">
        <v>30884</v>
      </c>
      <c r="K482" s="81">
        <v>0</v>
      </c>
      <c r="L482" s="81">
        <v>0</v>
      </c>
      <c r="M482" s="81">
        <v>24724</v>
      </c>
      <c r="N482" s="81">
        <v>-118249</v>
      </c>
      <c r="O482" s="81">
        <v>269074</v>
      </c>
      <c r="P482" s="81">
        <v>3766440</v>
      </c>
      <c r="Q482" s="81">
        <v>118249</v>
      </c>
      <c r="R482" s="81">
        <v>3884689</v>
      </c>
      <c r="S482" s="81"/>
      <c r="T482" s="81">
        <v>0</v>
      </c>
      <c r="U482" s="81">
        <v>100000</v>
      </c>
      <c r="V482" s="81">
        <f t="shared" si="8"/>
        <v>2971427</v>
      </c>
      <c r="W482" s="81"/>
      <c r="X482" s="81"/>
      <c r="Y482" s="81"/>
      <c r="Z482" s="81"/>
      <c r="AA482" s="81"/>
      <c r="AB482" s="81"/>
      <c r="AC482" s="81"/>
      <c r="AD482" s="81"/>
      <c r="AE482" s="44"/>
      <c r="AF482" s="44"/>
    </row>
    <row r="483" spans="1:32" x14ac:dyDescent="0.3">
      <c r="A483" s="46" t="s">
        <v>970</v>
      </c>
      <c r="B483" s="77" t="s">
        <v>2559</v>
      </c>
      <c r="C483" s="77">
        <v>1</v>
      </c>
      <c r="D483" s="77">
        <v>0</v>
      </c>
      <c r="E483" s="81">
        <v>7785803</v>
      </c>
      <c r="F483" s="81">
        <v>2546847</v>
      </c>
      <c r="G483" s="81">
        <v>1498708</v>
      </c>
      <c r="H483" s="81">
        <v>0</v>
      </c>
      <c r="I483" s="81">
        <v>0</v>
      </c>
      <c r="J483" s="81">
        <v>48021</v>
      </c>
      <c r="K483" s="81">
        <v>176039</v>
      </c>
      <c r="L483" s="81">
        <v>0</v>
      </c>
      <c r="M483" s="81">
        <v>243236</v>
      </c>
      <c r="N483" s="81">
        <v>-136342</v>
      </c>
      <c r="O483" s="81">
        <v>1125623</v>
      </c>
      <c r="P483" s="81">
        <v>13287935</v>
      </c>
      <c r="Q483" s="81">
        <v>136342</v>
      </c>
      <c r="R483" s="81">
        <v>13424277</v>
      </c>
      <c r="S483" s="81"/>
      <c r="T483" s="81">
        <v>0</v>
      </c>
      <c r="U483" s="81">
        <v>100000</v>
      </c>
      <c r="V483" s="81">
        <f t="shared" si="8"/>
        <v>10663604</v>
      </c>
      <c r="W483" s="81"/>
      <c r="X483" s="81"/>
      <c r="Y483" s="81"/>
      <c r="Z483" s="81"/>
      <c r="AA483" s="81"/>
      <c r="AB483" s="81"/>
      <c r="AC483" s="81"/>
      <c r="AD483" s="81"/>
      <c r="AE483" s="44"/>
      <c r="AF483" s="44"/>
    </row>
    <row r="484" spans="1:32" x14ac:dyDescent="0.3">
      <c r="A484" s="46" t="s">
        <v>964</v>
      </c>
      <c r="B484" s="77" t="s">
        <v>1911</v>
      </c>
      <c r="C484" s="77">
        <v>1</v>
      </c>
      <c r="D484" s="77">
        <v>0</v>
      </c>
      <c r="E484" s="81">
        <v>14885600</v>
      </c>
      <c r="F484" s="81">
        <v>3472422</v>
      </c>
      <c r="G484" s="81">
        <v>1803627</v>
      </c>
      <c r="H484" s="81">
        <v>267207</v>
      </c>
      <c r="I484" s="81">
        <v>0</v>
      </c>
      <c r="J484" s="81">
        <v>322025</v>
      </c>
      <c r="K484" s="81">
        <v>118123</v>
      </c>
      <c r="L484" s="81">
        <v>0</v>
      </c>
      <c r="M484" s="81">
        <v>416368</v>
      </c>
      <c r="N484" s="81">
        <v>-428786</v>
      </c>
      <c r="O484" s="81">
        <v>1941525</v>
      </c>
      <c r="P484" s="81">
        <v>22798111</v>
      </c>
      <c r="Q484" s="81">
        <v>428786</v>
      </c>
      <c r="R484" s="81">
        <v>23226897</v>
      </c>
      <c r="S484" s="81"/>
      <c r="T484" s="81">
        <v>0</v>
      </c>
      <c r="U484" s="81">
        <v>0</v>
      </c>
      <c r="V484" s="81">
        <f t="shared" si="8"/>
        <v>18785752</v>
      </c>
      <c r="W484" s="81"/>
      <c r="X484" s="81"/>
      <c r="Y484" s="81"/>
      <c r="Z484" s="81"/>
      <c r="AA484" s="81"/>
      <c r="AB484" s="81"/>
      <c r="AC484" s="81"/>
      <c r="AD484" s="81"/>
      <c r="AE484" s="44"/>
      <c r="AF484" s="44"/>
    </row>
    <row r="485" spans="1:32" x14ac:dyDescent="0.3">
      <c r="A485" s="46" t="s">
        <v>972</v>
      </c>
      <c r="B485" s="77" t="s">
        <v>2560</v>
      </c>
      <c r="C485" s="77">
        <v>1</v>
      </c>
      <c r="D485" s="77">
        <v>0</v>
      </c>
      <c r="E485" s="81">
        <v>7495778</v>
      </c>
      <c r="F485" s="81">
        <v>2554516</v>
      </c>
      <c r="G485" s="81">
        <v>893855</v>
      </c>
      <c r="H485" s="81">
        <v>0</v>
      </c>
      <c r="I485" s="81">
        <v>0</v>
      </c>
      <c r="J485" s="81">
        <v>61681</v>
      </c>
      <c r="K485" s="81">
        <v>195806</v>
      </c>
      <c r="L485" s="81">
        <v>0</v>
      </c>
      <c r="M485" s="81">
        <v>372000</v>
      </c>
      <c r="N485" s="81">
        <v>-243575</v>
      </c>
      <c r="O485" s="81">
        <v>1294857</v>
      </c>
      <c r="P485" s="81">
        <v>12624918</v>
      </c>
      <c r="Q485" s="81">
        <v>243575</v>
      </c>
      <c r="R485" s="81">
        <v>12868493</v>
      </c>
      <c r="S485" s="81"/>
      <c r="T485" s="81">
        <v>0</v>
      </c>
      <c r="U485" s="81">
        <v>0</v>
      </c>
      <c r="V485" s="81">
        <f t="shared" si="8"/>
        <v>10436206</v>
      </c>
      <c r="W485" s="81"/>
      <c r="X485" s="81"/>
      <c r="Y485" s="81"/>
      <c r="Z485" s="81"/>
      <c r="AA485" s="81"/>
      <c r="AB485" s="81"/>
      <c r="AC485" s="81"/>
      <c r="AD485" s="81"/>
      <c r="AE485" s="44"/>
      <c r="AF485" s="44"/>
    </row>
    <row r="486" spans="1:32" x14ac:dyDescent="0.3">
      <c r="A486" s="46" t="s">
        <v>974</v>
      </c>
      <c r="B486" s="77" t="s">
        <v>1913</v>
      </c>
      <c r="C486" s="77">
        <v>1</v>
      </c>
      <c r="D486" s="77">
        <v>0</v>
      </c>
      <c r="E486" s="81">
        <v>3696342</v>
      </c>
      <c r="F486" s="81">
        <v>1023251</v>
      </c>
      <c r="G486" s="81">
        <v>498909</v>
      </c>
      <c r="H486" s="81">
        <v>0</v>
      </c>
      <c r="I486" s="81">
        <v>0</v>
      </c>
      <c r="J486" s="81">
        <v>0</v>
      </c>
      <c r="K486" s="81">
        <v>0</v>
      </c>
      <c r="L486" s="81">
        <v>0</v>
      </c>
      <c r="M486" s="81">
        <v>41716</v>
      </c>
      <c r="N486" s="81">
        <v>-182597</v>
      </c>
      <c r="O486" s="81">
        <v>330671</v>
      </c>
      <c r="P486" s="81">
        <v>5408292</v>
      </c>
      <c r="Q486" s="81">
        <v>182597</v>
      </c>
      <c r="R486" s="81">
        <v>5590889</v>
      </c>
      <c r="S486" s="81"/>
      <c r="T486" s="81">
        <v>0</v>
      </c>
      <c r="U486" s="81">
        <v>100000</v>
      </c>
      <c r="V486" s="81">
        <f t="shared" si="8"/>
        <v>4578712</v>
      </c>
      <c r="W486" s="81"/>
      <c r="X486" s="81"/>
      <c r="Y486" s="81"/>
      <c r="Z486" s="81"/>
      <c r="AA486" s="81"/>
      <c r="AB486" s="81"/>
      <c r="AC486" s="81"/>
      <c r="AD486" s="81"/>
      <c r="AE486" s="44"/>
      <c r="AF486" s="44"/>
    </row>
    <row r="487" spans="1:32" x14ac:dyDescent="0.3">
      <c r="A487" s="46" t="s">
        <v>977</v>
      </c>
      <c r="B487" s="77" t="s">
        <v>1914</v>
      </c>
      <c r="C487" s="77">
        <v>1</v>
      </c>
      <c r="D487" s="77">
        <v>0</v>
      </c>
      <c r="E487" s="81">
        <v>7664878</v>
      </c>
      <c r="F487" s="81">
        <v>1981167</v>
      </c>
      <c r="G487" s="81">
        <v>874201</v>
      </c>
      <c r="H487" s="81">
        <v>0</v>
      </c>
      <c r="I487" s="81">
        <v>0</v>
      </c>
      <c r="J487" s="81">
        <v>122681</v>
      </c>
      <c r="K487" s="81">
        <v>0</v>
      </c>
      <c r="L487" s="81">
        <v>0</v>
      </c>
      <c r="M487" s="81">
        <v>520017</v>
      </c>
      <c r="N487" s="81">
        <v>-245224</v>
      </c>
      <c r="O487" s="81">
        <v>763566</v>
      </c>
      <c r="P487" s="81">
        <v>11681286</v>
      </c>
      <c r="Q487" s="81">
        <v>245224</v>
      </c>
      <c r="R487" s="81">
        <v>11926510</v>
      </c>
      <c r="S487" s="81"/>
      <c r="T487" s="81">
        <v>0</v>
      </c>
      <c r="U487" s="81">
        <v>100000</v>
      </c>
      <c r="V487" s="81">
        <f t="shared" si="8"/>
        <v>10043519</v>
      </c>
      <c r="W487" s="81"/>
      <c r="X487" s="81"/>
      <c r="Y487" s="81"/>
      <c r="Z487" s="81"/>
      <c r="AA487" s="81"/>
      <c r="AB487" s="81"/>
      <c r="AC487" s="81"/>
      <c r="AD487" s="81"/>
      <c r="AE487" s="44"/>
      <c r="AF487" s="44"/>
    </row>
    <row r="488" spans="1:32" x14ac:dyDescent="0.3">
      <c r="A488" s="46" t="s">
        <v>979</v>
      </c>
      <c r="B488" s="77" t="s">
        <v>2561</v>
      </c>
      <c r="C488" s="77">
        <v>1</v>
      </c>
      <c r="D488" s="77">
        <v>0</v>
      </c>
      <c r="E488" s="81">
        <v>10220219</v>
      </c>
      <c r="F488" s="81">
        <v>2134608</v>
      </c>
      <c r="G488" s="81">
        <v>2304798</v>
      </c>
      <c r="H488" s="81">
        <v>0</v>
      </c>
      <c r="I488" s="81">
        <v>0</v>
      </c>
      <c r="J488" s="81">
        <v>185161</v>
      </c>
      <c r="K488" s="81">
        <v>0</v>
      </c>
      <c r="L488" s="81">
        <v>0</v>
      </c>
      <c r="M488" s="81">
        <v>655179</v>
      </c>
      <c r="N488" s="81">
        <v>-295813</v>
      </c>
      <c r="O488" s="81">
        <v>896743</v>
      </c>
      <c r="P488" s="81">
        <v>16100895</v>
      </c>
      <c r="Q488" s="81">
        <v>295813</v>
      </c>
      <c r="R488" s="81">
        <v>16396708</v>
      </c>
      <c r="S488" s="81"/>
      <c r="T488" s="81">
        <v>0</v>
      </c>
      <c r="U488" s="81">
        <v>0</v>
      </c>
      <c r="V488" s="81">
        <f t="shared" si="8"/>
        <v>12899354</v>
      </c>
      <c r="W488" s="81"/>
      <c r="X488" s="81"/>
      <c r="Y488" s="81"/>
      <c r="Z488" s="81"/>
      <c r="AA488" s="81"/>
      <c r="AB488" s="81"/>
      <c r="AC488" s="81"/>
      <c r="AD488" s="81"/>
      <c r="AE488" s="44"/>
      <c r="AF488" s="44"/>
    </row>
    <row r="489" spans="1:32" x14ac:dyDescent="0.3">
      <c r="A489" s="46" t="s">
        <v>986</v>
      </c>
      <c r="B489" s="77" t="s">
        <v>2562</v>
      </c>
      <c r="C489" s="77">
        <v>1</v>
      </c>
      <c r="D489" s="77">
        <v>0</v>
      </c>
      <c r="E489" s="81">
        <v>8631632</v>
      </c>
      <c r="F489" s="81">
        <v>2235171</v>
      </c>
      <c r="G489" s="81">
        <v>2678086</v>
      </c>
      <c r="H489" s="81">
        <v>409386</v>
      </c>
      <c r="I489" s="81">
        <v>0</v>
      </c>
      <c r="J489" s="81">
        <v>129463</v>
      </c>
      <c r="K489" s="81">
        <v>27670</v>
      </c>
      <c r="L489" s="81">
        <v>0</v>
      </c>
      <c r="M489" s="81">
        <v>264261</v>
      </c>
      <c r="N489" s="81">
        <v>-389069</v>
      </c>
      <c r="O489" s="81">
        <v>767622</v>
      </c>
      <c r="P489" s="81">
        <v>14754222</v>
      </c>
      <c r="Q489" s="81">
        <v>389069</v>
      </c>
      <c r="R489" s="81">
        <v>15143291</v>
      </c>
      <c r="S489" s="81"/>
      <c r="T489" s="81">
        <v>0</v>
      </c>
      <c r="U489" s="81">
        <v>100000</v>
      </c>
      <c r="V489" s="81">
        <f t="shared" si="8"/>
        <v>10899128</v>
      </c>
      <c r="W489" s="81"/>
      <c r="X489" s="81"/>
      <c r="Y489" s="81"/>
      <c r="Z489" s="81"/>
      <c r="AA489" s="81"/>
      <c r="AB489" s="81"/>
      <c r="AC489" s="81"/>
      <c r="AD489" s="81"/>
      <c r="AE489" s="44"/>
      <c r="AF489" s="44"/>
    </row>
    <row r="490" spans="1:32" x14ac:dyDescent="0.3">
      <c r="A490" s="46" t="s">
        <v>982</v>
      </c>
      <c r="B490" s="77" t="s">
        <v>2563</v>
      </c>
      <c r="C490" s="77">
        <v>1</v>
      </c>
      <c r="D490" s="77">
        <v>0</v>
      </c>
      <c r="E490" s="81">
        <v>3798789</v>
      </c>
      <c r="F490" s="81">
        <v>1085710</v>
      </c>
      <c r="G490" s="81">
        <v>1588860</v>
      </c>
      <c r="H490" s="81">
        <v>0</v>
      </c>
      <c r="I490" s="81">
        <v>0</v>
      </c>
      <c r="J490" s="81">
        <v>65594</v>
      </c>
      <c r="K490" s="81">
        <v>16914</v>
      </c>
      <c r="L490" s="81">
        <v>0</v>
      </c>
      <c r="M490" s="81">
        <v>130144</v>
      </c>
      <c r="N490" s="81">
        <v>-193080</v>
      </c>
      <c r="O490" s="81">
        <v>446112</v>
      </c>
      <c r="P490" s="81">
        <v>6939043</v>
      </c>
      <c r="Q490" s="81">
        <v>193080</v>
      </c>
      <c r="R490" s="81">
        <v>7132123</v>
      </c>
      <c r="S490" s="81"/>
      <c r="T490" s="81">
        <v>0</v>
      </c>
      <c r="U490" s="81">
        <v>100000</v>
      </c>
      <c r="V490" s="81">
        <f t="shared" si="8"/>
        <v>4904071</v>
      </c>
      <c r="W490" s="81"/>
      <c r="X490" s="81"/>
      <c r="Y490" s="81"/>
      <c r="Z490" s="81"/>
      <c r="AA490" s="81"/>
      <c r="AB490" s="81"/>
      <c r="AC490" s="81"/>
      <c r="AD490" s="81"/>
      <c r="AE490" s="44"/>
      <c r="AF490" s="44"/>
    </row>
    <row r="491" spans="1:32" x14ac:dyDescent="0.3">
      <c r="A491" s="46" t="s">
        <v>984</v>
      </c>
      <c r="B491" s="77" t="s">
        <v>2564</v>
      </c>
      <c r="C491" s="77">
        <v>1</v>
      </c>
      <c r="D491" s="77">
        <v>0</v>
      </c>
      <c r="E491" s="81">
        <v>8976533</v>
      </c>
      <c r="F491" s="81">
        <v>2877366</v>
      </c>
      <c r="G491" s="81">
        <v>1750439</v>
      </c>
      <c r="H491" s="81">
        <v>0</v>
      </c>
      <c r="I491" s="81">
        <v>0</v>
      </c>
      <c r="J491" s="81">
        <v>1130635</v>
      </c>
      <c r="K491" s="81">
        <v>38515</v>
      </c>
      <c r="L491" s="81">
        <v>0</v>
      </c>
      <c r="M491" s="81">
        <v>13580</v>
      </c>
      <c r="N491" s="81">
        <v>-359187</v>
      </c>
      <c r="O491" s="81">
        <v>1918197</v>
      </c>
      <c r="P491" s="81">
        <v>16346078</v>
      </c>
      <c r="Q491" s="81">
        <v>359187</v>
      </c>
      <c r="R491" s="81">
        <v>16705265</v>
      </c>
      <c r="S491" s="81"/>
      <c r="T491" s="81">
        <v>0</v>
      </c>
      <c r="U491" s="81">
        <v>0</v>
      </c>
      <c r="V491" s="81">
        <f t="shared" si="8"/>
        <v>12677442</v>
      </c>
      <c r="W491" s="81"/>
      <c r="X491" s="81"/>
      <c r="Y491" s="81"/>
      <c r="Z491" s="81"/>
      <c r="AA491" s="81"/>
      <c r="AB491" s="81"/>
      <c r="AC491" s="81"/>
      <c r="AD491" s="81"/>
      <c r="AE491" s="44"/>
      <c r="AF491" s="44"/>
    </row>
    <row r="492" spans="1:32" x14ac:dyDescent="0.3">
      <c r="A492" s="46" t="s">
        <v>988</v>
      </c>
      <c r="B492" s="77" t="s">
        <v>2565</v>
      </c>
      <c r="C492" s="77">
        <v>1</v>
      </c>
      <c r="D492" s="77">
        <v>0</v>
      </c>
      <c r="E492" s="81">
        <v>16417292</v>
      </c>
      <c r="F492" s="81">
        <v>3981966</v>
      </c>
      <c r="G492" s="81">
        <v>4377321</v>
      </c>
      <c r="H492" s="81">
        <v>400094</v>
      </c>
      <c r="I492" s="81">
        <v>0</v>
      </c>
      <c r="J492" s="81">
        <v>1193325</v>
      </c>
      <c r="K492" s="81">
        <v>80167</v>
      </c>
      <c r="L492" s="81">
        <v>0</v>
      </c>
      <c r="M492" s="81">
        <v>222875</v>
      </c>
      <c r="N492" s="81">
        <v>-514846</v>
      </c>
      <c r="O492" s="81">
        <v>1865984</v>
      </c>
      <c r="P492" s="81">
        <v>28024178</v>
      </c>
      <c r="Q492" s="81">
        <v>514846</v>
      </c>
      <c r="R492" s="81">
        <v>28539024</v>
      </c>
      <c r="S492" s="81"/>
      <c r="T492" s="81">
        <v>0</v>
      </c>
      <c r="U492" s="81">
        <v>123111</v>
      </c>
      <c r="V492" s="81">
        <f t="shared" si="8"/>
        <v>21380779</v>
      </c>
      <c r="W492" s="81"/>
      <c r="X492" s="81"/>
      <c r="Y492" s="81"/>
      <c r="Z492" s="81"/>
      <c r="AA492" s="81"/>
      <c r="AB492" s="81"/>
      <c r="AC492" s="81"/>
      <c r="AD492" s="81"/>
      <c r="AE492" s="44"/>
      <c r="AF492" s="44"/>
    </row>
    <row r="493" spans="1:32" x14ac:dyDescent="0.3">
      <c r="A493" s="46" t="s">
        <v>1026</v>
      </c>
      <c r="B493" s="77" t="s">
        <v>2566</v>
      </c>
      <c r="C493" s="77">
        <v>1</v>
      </c>
      <c r="D493" s="77">
        <v>0</v>
      </c>
      <c r="E493" s="81">
        <v>14328459</v>
      </c>
      <c r="F493" s="81">
        <v>4097624</v>
      </c>
      <c r="G493" s="81">
        <v>3763622</v>
      </c>
      <c r="H493" s="81">
        <v>137339</v>
      </c>
      <c r="I493" s="81">
        <v>0</v>
      </c>
      <c r="J493" s="81">
        <v>96017</v>
      </c>
      <c r="K493" s="81">
        <v>0</v>
      </c>
      <c r="L493" s="81">
        <v>0</v>
      </c>
      <c r="M493" s="81">
        <v>545784</v>
      </c>
      <c r="N493" s="81">
        <v>-523084</v>
      </c>
      <c r="O493" s="81">
        <v>1096568</v>
      </c>
      <c r="P493" s="81">
        <v>23542329</v>
      </c>
      <c r="Q493" s="81">
        <v>523084</v>
      </c>
      <c r="R493" s="81">
        <v>24065413</v>
      </c>
      <c r="S493" s="81"/>
      <c r="T493" s="81">
        <v>0</v>
      </c>
      <c r="U493" s="81">
        <v>132624</v>
      </c>
      <c r="V493" s="81">
        <f t="shared" si="8"/>
        <v>18544800</v>
      </c>
      <c r="W493" s="81"/>
      <c r="X493" s="81"/>
      <c r="Y493" s="81"/>
      <c r="Z493" s="81"/>
      <c r="AA493" s="81"/>
      <c r="AB493" s="81"/>
      <c r="AC493" s="81"/>
      <c r="AD493" s="81"/>
      <c r="AE493" s="44"/>
      <c r="AF493" s="44"/>
    </row>
    <row r="494" spans="1:32" x14ac:dyDescent="0.3">
      <c r="A494" s="46" t="s">
        <v>1030</v>
      </c>
      <c r="B494" s="77" t="s">
        <v>2567</v>
      </c>
      <c r="C494" s="77">
        <v>1</v>
      </c>
      <c r="D494" s="77">
        <v>0</v>
      </c>
      <c r="E494" s="81">
        <v>6330934</v>
      </c>
      <c r="F494" s="81">
        <v>1536281</v>
      </c>
      <c r="G494" s="81">
        <v>1938120</v>
      </c>
      <c r="H494" s="81">
        <v>0</v>
      </c>
      <c r="I494" s="81">
        <v>0</v>
      </c>
      <c r="J494" s="81">
        <v>0</v>
      </c>
      <c r="K494" s="81">
        <v>92108</v>
      </c>
      <c r="L494" s="81">
        <v>0</v>
      </c>
      <c r="M494" s="81">
        <v>95540</v>
      </c>
      <c r="N494" s="81">
        <v>-138203</v>
      </c>
      <c r="O494" s="81">
        <v>410071</v>
      </c>
      <c r="P494" s="81">
        <v>10264851</v>
      </c>
      <c r="Q494" s="81">
        <v>138203</v>
      </c>
      <c r="R494" s="81">
        <v>10403054</v>
      </c>
      <c r="S494" s="81"/>
      <c r="T494" s="81">
        <v>0</v>
      </c>
      <c r="U494" s="81">
        <v>100000</v>
      </c>
      <c r="V494" s="81">
        <f t="shared" si="8"/>
        <v>7916660</v>
      </c>
      <c r="W494" s="81"/>
      <c r="X494" s="81"/>
      <c r="Y494" s="81"/>
      <c r="Z494" s="81"/>
      <c r="AA494" s="81"/>
      <c r="AB494" s="81"/>
      <c r="AC494" s="81"/>
      <c r="AD494" s="81"/>
      <c r="AE494" s="44"/>
      <c r="AF494" s="44"/>
    </row>
    <row r="495" spans="1:32" x14ac:dyDescent="0.3">
      <c r="A495" s="46" t="s">
        <v>1032</v>
      </c>
      <c r="B495" s="77" t="s">
        <v>2568</v>
      </c>
      <c r="C495" s="77">
        <v>1</v>
      </c>
      <c r="D495" s="77">
        <v>0</v>
      </c>
      <c r="E495" s="81">
        <v>16453340</v>
      </c>
      <c r="F495" s="81">
        <v>3480507</v>
      </c>
      <c r="G495" s="81">
        <v>4368532</v>
      </c>
      <c r="H495" s="81">
        <v>0</v>
      </c>
      <c r="I495" s="81">
        <v>0</v>
      </c>
      <c r="J495" s="81">
        <v>192684</v>
      </c>
      <c r="K495" s="81">
        <v>0</v>
      </c>
      <c r="L495" s="81">
        <v>0</v>
      </c>
      <c r="M495" s="81">
        <v>1283076</v>
      </c>
      <c r="N495" s="81">
        <v>-503290</v>
      </c>
      <c r="O495" s="81">
        <v>1241021</v>
      </c>
      <c r="P495" s="81">
        <v>26515870</v>
      </c>
      <c r="Q495" s="81">
        <v>503290</v>
      </c>
      <c r="R495" s="81">
        <v>27019160</v>
      </c>
      <c r="S495" s="81"/>
      <c r="T495" s="81">
        <v>0</v>
      </c>
      <c r="U495" s="81">
        <v>139788</v>
      </c>
      <c r="V495" s="81">
        <f t="shared" si="8"/>
        <v>20906317</v>
      </c>
      <c r="W495" s="81"/>
      <c r="X495" s="81"/>
      <c r="Y495" s="81"/>
      <c r="Z495" s="81"/>
      <c r="AA495" s="81"/>
      <c r="AB495" s="81"/>
      <c r="AC495" s="81"/>
      <c r="AD495" s="81"/>
      <c r="AE495" s="44"/>
      <c r="AF495" s="44"/>
    </row>
    <row r="496" spans="1:32" x14ac:dyDescent="0.3">
      <c r="A496" s="46" t="s">
        <v>1034</v>
      </c>
      <c r="B496" s="77" t="s">
        <v>2569</v>
      </c>
      <c r="C496" s="77">
        <v>1</v>
      </c>
      <c r="D496" s="77">
        <v>0</v>
      </c>
      <c r="E496" s="81">
        <v>3558513</v>
      </c>
      <c r="F496" s="81">
        <v>1065124</v>
      </c>
      <c r="G496" s="81">
        <v>1149921</v>
      </c>
      <c r="H496" s="81">
        <v>0</v>
      </c>
      <c r="I496" s="81">
        <v>0</v>
      </c>
      <c r="J496" s="81">
        <v>29842</v>
      </c>
      <c r="K496" s="81">
        <v>0</v>
      </c>
      <c r="L496" s="81">
        <v>0</v>
      </c>
      <c r="M496" s="81">
        <v>92498</v>
      </c>
      <c r="N496" s="81">
        <v>-97266</v>
      </c>
      <c r="O496" s="81">
        <v>299518</v>
      </c>
      <c r="P496" s="81">
        <v>6098150</v>
      </c>
      <c r="Q496" s="81">
        <v>97266</v>
      </c>
      <c r="R496" s="81">
        <v>6195416</v>
      </c>
      <c r="S496" s="81"/>
      <c r="T496" s="81">
        <v>0</v>
      </c>
      <c r="U496" s="81">
        <v>100000</v>
      </c>
      <c r="V496" s="81">
        <f t="shared" si="8"/>
        <v>4648711</v>
      </c>
      <c r="W496" s="81"/>
      <c r="X496" s="81"/>
      <c r="Y496" s="81"/>
      <c r="Z496" s="81"/>
      <c r="AA496" s="81"/>
      <c r="AB496" s="81"/>
      <c r="AC496" s="81"/>
      <c r="AD496" s="81"/>
      <c r="AE496" s="44"/>
      <c r="AF496" s="44"/>
    </row>
    <row r="497" spans="1:32" x14ac:dyDescent="0.3">
      <c r="A497" s="46" t="s">
        <v>1036</v>
      </c>
      <c r="B497" s="77" t="s">
        <v>1924</v>
      </c>
      <c r="C497" s="77">
        <v>1</v>
      </c>
      <c r="D497" s="77">
        <v>0</v>
      </c>
      <c r="E497" s="81">
        <v>10529484</v>
      </c>
      <c r="F497" s="81">
        <v>2674577</v>
      </c>
      <c r="G497" s="81">
        <v>2965614</v>
      </c>
      <c r="H497" s="81">
        <v>24513</v>
      </c>
      <c r="I497" s="81">
        <v>0</v>
      </c>
      <c r="J497" s="81">
        <v>134818</v>
      </c>
      <c r="K497" s="81">
        <v>0</v>
      </c>
      <c r="L497" s="81">
        <v>0</v>
      </c>
      <c r="M497" s="81">
        <v>308801</v>
      </c>
      <c r="N497" s="81">
        <v>-223848</v>
      </c>
      <c r="O497" s="81">
        <v>863230</v>
      </c>
      <c r="P497" s="81">
        <v>17277189</v>
      </c>
      <c r="Q497" s="81">
        <v>223848</v>
      </c>
      <c r="R497" s="81">
        <v>17501037</v>
      </c>
      <c r="S497" s="81"/>
      <c r="T497" s="81">
        <v>0</v>
      </c>
      <c r="U497" s="81">
        <v>100000</v>
      </c>
      <c r="V497" s="81">
        <f t="shared" si="8"/>
        <v>13423832</v>
      </c>
      <c r="W497" s="81"/>
      <c r="X497" s="81"/>
      <c r="Y497" s="81"/>
      <c r="Z497" s="81"/>
      <c r="AA497" s="81"/>
      <c r="AB497" s="81"/>
      <c r="AC497" s="81"/>
      <c r="AD497" s="81"/>
      <c r="AE497" s="44"/>
      <c r="AF497" s="44"/>
    </row>
    <row r="498" spans="1:32" x14ac:dyDescent="0.3">
      <c r="A498" s="46" t="s">
        <v>1040</v>
      </c>
      <c r="B498" s="77" t="s">
        <v>2570</v>
      </c>
      <c r="C498" s="77">
        <v>1</v>
      </c>
      <c r="D498" s="77">
        <v>0</v>
      </c>
      <c r="E498" s="81">
        <v>31245892</v>
      </c>
      <c r="F498" s="81">
        <v>10055259</v>
      </c>
      <c r="G498" s="81">
        <v>9977566</v>
      </c>
      <c r="H498" s="81">
        <v>0</v>
      </c>
      <c r="I498" s="81">
        <v>0</v>
      </c>
      <c r="J498" s="81">
        <v>561317</v>
      </c>
      <c r="K498" s="81">
        <v>45123</v>
      </c>
      <c r="L498" s="81">
        <v>0</v>
      </c>
      <c r="M498" s="81">
        <v>195665</v>
      </c>
      <c r="N498" s="81">
        <v>-962702</v>
      </c>
      <c r="O498" s="81">
        <v>6362630</v>
      </c>
      <c r="P498" s="81">
        <v>57480750</v>
      </c>
      <c r="Q498" s="81">
        <v>962702</v>
      </c>
      <c r="R498" s="81">
        <v>58443452</v>
      </c>
      <c r="S498" s="81"/>
      <c r="T498" s="81">
        <v>0</v>
      </c>
      <c r="U498" s="81">
        <v>0</v>
      </c>
      <c r="V498" s="81">
        <f t="shared" si="8"/>
        <v>41140554</v>
      </c>
      <c r="W498" s="81"/>
      <c r="X498" s="81"/>
      <c r="Y498" s="81"/>
      <c r="Z498" s="81"/>
      <c r="AA498" s="81"/>
      <c r="AB498" s="81"/>
      <c r="AC498" s="81"/>
      <c r="AD498" s="81"/>
      <c r="AE498" s="44"/>
      <c r="AF498" s="44"/>
    </row>
    <row r="499" spans="1:32" x14ac:dyDescent="0.3">
      <c r="A499" s="46" t="s">
        <v>1038</v>
      </c>
      <c r="B499" s="77" t="s">
        <v>1926</v>
      </c>
      <c r="C499" s="77">
        <v>1</v>
      </c>
      <c r="D499" s="77">
        <v>0</v>
      </c>
      <c r="E499" s="81">
        <v>12707444</v>
      </c>
      <c r="F499" s="81">
        <v>2939965</v>
      </c>
      <c r="G499" s="81">
        <v>1351655</v>
      </c>
      <c r="H499" s="81">
        <v>35784</v>
      </c>
      <c r="I499" s="81">
        <v>0</v>
      </c>
      <c r="J499" s="81">
        <v>314245</v>
      </c>
      <c r="K499" s="81">
        <v>0</v>
      </c>
      <c r="L499" s="81">
        <v>0</v>
      </c>
      <c r="M499" s="81">
        <v>111175</v>
      </c>
      <c r="N499" s="81">
        <v>-279200</v>
      </c>
      <c r="O499" s="81">
        <v>930200</v>
      </c>
      <c r="P499" s="81">
        <v>18111268</v>
      </c>
      <c r="Q499" s="81">
        <v>279200</v>
      </c>
      <c r="R499" s="81">
        <v>18390468</v>
      </c>
      <c r="S499" s="81"/>
      <c r="T499" s="81">
        <v>0</v>
      </c>
      <c r="U499" s="81">
        <v>105783</v>
      </c>
      <c r="V499" s="81">
        <f t="shared" si="8"/>
        <v>15793629</v>
      </c>
      <c r="W499" s="81"/>
      <c r="X499" s="81"/>
      <c r="Y499" s="81"/>
      <c r="Z499" s="81"/>
      <c r="AA499" s="81"/>
      <c r="AB499" s="81"/>
      <c r="AC499" s="81"/>
      <c r="AD499" s="81"/>
      <c r="AE499" s="44"/>
      <c r="AF499" s="44"/>
    </row>
    <row r="500" spans="1:32" x14ac:dyDescent="0.3">
      <c r="A500" s="46" t="s">
        <v>1044</v>
      </c>
      <c r="B500" s="77" t="s">
        <v>2571</v>
      </c>
      <c r="C500" s="77">
        <v>1</v>
      </c>
      <c r="D500" s="77">
        <v>0</v>
      </c>
      <c r="E500" s="81">
        <v>18996564</v>
      </c>
      <c r="F500" s="81">
        <v>4250127</v>
      </c>
      <c r="G500" s="81">
        <v>6373338</v>
      </c>
      <c r="H500" s="81">
        <v>0</v>
      </c>
      <c r="I500" s="81">
        <v>0</v>
      </c>
      <c r="J500" s="81">
        <v>113017</v>
      </c>
      <c r="K500" s="81">
        <v>0</v>
      </c>
      <c r="L500" s="81">
        <v>0</v>
      </c>
      <c r="M500" s="81">
        <v>808367</v>
      </c>
      <c r="N500" s="81">
        <v>-705508</v>
      </c>
      <c r="O500" s="81">
        <v>1248383</v>
      </c>
      <c r="P500" s="81">
        <v>31084288</v>
      </c>
      <c r="Q500" s="81">
        <v>705508</v>
      </c>
      <c r="R500" s="81">
        <v>31789796</v>
      </c>
      <c r="S500" s="81"/>
      <c r="T500" s="81">
        <v>0</v>
      </c>
      <c r="U500" s="81">
        <v>152327</v>
      </c>
      <c r="V500" s="81">
        <f t="shared" si="8"/>
        <v>23462567</v>
      </c>
      <c r="W500" s="81"/>
      <c r="X500" s="81"/>
      <c r="Y500" s="81"/>
      <c r="Z500" s="81"/>
      <c r="AA500" s="81"/>
      <c r="AB500" s="81"/>
      <c r="AC500" s="81"/>
      <c r="AD500" s="81"/>
      <c r="AE500" s="44"/>
      <c r="AF500" s="44"/>
    </row>
    <row r="501" spans="1:32" x14ac:dyDescent="0.3">
      <c r="A501" s="46" t="s">
        <v>1028</v>
      </c>
      <c r="B501" s="77" t="s">
        <v>2572</v>
      </c>
      <c r="C501" s="77">
        <v>1</v>
      </c>
      <c r="D501" s="77">
        <v>0</v>
      </c>
      <c r="E501" s="81">
        <v>4569022</v>
      </c>
      <c r="F501" s="81">
        <v>1473693</v>
      </c>
      <c r="G501" s="81">
        <v>1133635</v>
      </c>
      <c r="H501" s="81">
        <v>0</v>
      </c>
      <c r="I501" s="81">
        <v>0</v>
      </c>
      <c r="J501" s="81">
        <v>57655</v>
      </c>
      <c r="K501" s="81">
        <v>114349</v>
      </c>
      <c r="L501" s="81">
        <v>0</v>
      </c>
      <c r="M501" s="81">
        <v>70696</v>
      </c>
      <c r="N501" s="81">
        <v>-122815</v>
      </c>
      <c r="O501" s="81">
        <v>617362</v>
      </c>
      <c r="P501" s="81">
        <v>7913597</v>
      </c>
      <c r="Q501" s="81">
        <v>122815</v>
      </c>
      <c r="R501" s="81">
        <v>8036412</v>
      </c>
      <c r="S501" s="81"/>
      <c r="T501" s="81">
        <v>0</v>
      </c>
      <c r="U501" s="81">
        <v>0</v>
      </c>
      <c r="V501" s="81">
        <f t="shared" si="8"/>
        <v>6162600</v>
      </c>
      <c r="W501" s="81"/>
      <c r="X501" s="81"/>
      <c r="Y501" s="81"/>
      <c r="Z501" s="81"/>
      <c r="AA501" s="81"/>
      <c r="AB501" s="81"/>
      <c r="AC501" s="81"/>
      <c r="AD501" s="81"/>
      <c r="AE501" s="44"/>
      <c r="AF501" s="44"/>
    </row>
    <row r="502" spans="1:32" x14ac:dyDescent="0.3">
      <c r="A502" s="46" t="s">
        <v>1048</v>
      </c>
      <c r="B502" s="77" t="s">
        <v>2573</v>
      </c>
      <c r="C502" s="77">
        <v>1</v>
      </c>
      <c r="D502" s="77">
        <v>0</v>
      </c>
      <c r="E502" s="81">
        <v>4582618</v>
      </c>
      <c r="F502" s="81">
        <v>1116117</v>
      </c>
      <c r="G502" s="81">
        <v>1054718</v>
      </c>
      <c r="H502" s="81">
        <v>0</v>
      </c>
      <c r="I502" s="81">
        <v>0</v>
      </c>
      <c r="J502" s="81">
        <v>0</v>
      </c>
      <c r="K502" s="81">
        <v>0</v>
      </c>
      <c r="L502" s="81">
        <v>0</v>
      </c>
      <c r="M502" s="81">
        <v>104296</v>
      </c>
      <c r="N502" s="81">
        <v>-173576</v>
      </c>
      <c r="O502" s="81">
        <v>343732</v>
      </c>
      <c r="P502" s="81">
        <v>7027905</v>
      </c>
      <c r="Q502" s="81">
        <v>173576</v>
      </c>
      <c r="R502" s="81">
        <v>7201481</v>
      </c>
      <c r="S502" s="81"/>
      <c r="T502" s="81">
        <v>0</v>
      </c>
      <c r="U502" s="81">
        <v>100000</v>
      </c>
      <c r="V502" s="81">
        <f t="shared" si="8"/>
        <v>5629455</v>
      </c>
      <c r="W502" s="81"/>
      <c r="X502" s="81"/>
      <c r="Y502" s="81"/>
      <c r="Z502" s="81"/>
      <c r="AA502" s="81"/>
      <c r="AB502" s="81"/>
      <c r="AC502" s="81"/>
      <c r="AD502" s="81"/>
      <c r="AE502" s="44"/>
      <c r="AF502" s="44"/>
    </row>
    <row r="503" spans="1:32" x14ac:dyDescent="0.3">
      <c r="A503" s="46" t="s">
        <v>1046</v>
      </c>
      <c r="B503" s="77" t="s">
        <v>1930</v>
      </c>
      <c r="C503" s="77">
        <v>1</v>
      </c>
      <c r="D503" s="77">
        <v>0</v>
      </c>
      <c r="E503" s="81">
        <v>6524382</v>
      </c>
      <c r="F503" s="81">
        <v>1562541</v>
      </c>
      <c r="G503" s="81">
        <v>817420</v>
      </c>
      <c r="H503" s="81">
        <v>27084</v>
      </c>
      <c r="I503" s="81">
        <v>0</v>
      </c>
      <c r="J503" s="81">
        <v>39445</v>
      </c>
      <c r="K503" s="81">
        <v>0</v>
      </c>
      <c r="L503" s="81">
        <v>0</v>
      </c>
      <c r="M503" s="81">
        <v>115966</v>
      </c>
      <c r="N503" s="81">
        <v>-482591</v>
      </c>
      <c r="O503" s="81">
        <v>357767</v>
      </c>
      <c r="P503" s="81">
        <v>8962014</v>
      </c>
      <c r="Q503" s="81">
        <v>482591</v>
      </c>
      <c r="R503" s="81">
        <v>9444605</v>
      </c>
      <c r="S503" s="81"/>
      <c r="T503" s="81">
        <v>0</v>
      </c>
      <c r="U503" s="81">
        <v>100000</v>
      </c>
      <c r="V503" s="81">
        <f t="shared" si="8"/>
        <v>7759743</v>
      </c>
      <c r="W503" s="81"/>
      <c r="X503" s="81"/>
      <c r="Y503" s="81"/>
      <c r="Z503" s="81"/>
      <c r="AA503" s="81"/>
      <c r="AB503" s="81"/>
      <c r="AC503" s="81"/>
      <c r="AD503" s="81"/>
      <c r="AE503" s="44"/>
      <c r="AF503" s="44"/>
    </row>
    <row r="504" spans="1:32" x14ac:dyDescent="0.3">
      <c r="A504" s="46" t="s">
        <v>1042</v>
      </c>
      <c r="B504" s="77" t="s">
        <v>2574</v>
      </c>
      <c r="C504" s="77">
        <v>1</v>
      </c>
      <c r="D504" s="77">
        <v>0</v>
      </c>
      <c r="E504" s="81">
        <v>3144102</v>
      </c>
      <c r="F504" s="81">
        <v>687145</v>
      </c>
      <c r="G504" s="81">
        <v>566466</v>
      </c>
      <c r="H504" s="81">
        <v>0</v>
      </c>
      <c r="I504" s="81">
        <v>0</v>
      </c>
      <c r="J504" s="81">
        <v>14610</v>
      </c>
      <c r="K504" s="81">
        <v>0</v>
      </c>
      <c r="L504" s="81">
        <v>0</v>
      </c>
      <c r="M504" s="81">
        <v>0</v>
      </c>
      <c r="N504" s="81">
        <v>-145304</v>
      </c>
      <c r="O504" s="81">
        <v>432102</v>
      </c>
      <c r="P504" s="81">
        <v>4699121</v>
      </c>
      <c r="Q504" s="81">
        <v>145304</v>
      </c>
      <c r="R504" s="81">
        <v>4844425</v>
      </c>
      <c r="S504" s="81"/>
      <c r="T504" s="81">
        <v>0</v>
      </c>
      <c r="U504" s="81">
        <v>0</v>
      </c>
      <c r="V504" s="81">
        <f t="shared" si="8"/>
        <v>3700553</v>
      </c>
      <c r="W504" s="81"/>
      <c r="X504" s="81"/>
      <c r="Y504" s="81"/>
      <c r="Z504" s="81"/>
      <c r="AA504" s="81"/>
      <c r="AB504" s="81"/>
      <c r="AC504" s="81"/>
      <c r="AD504" s="81"/>
      <c r="AE504" s="44"/>
      <c r="AF504" s="44"/>
    </row>
    <row r="505" spans="1:32" x14ac:dyDescent="0.3">
      <c r="A505" s="46" t="s">
        <v>1050</v>
      </c>
      <c r="B505" s="77" t="s">
        <v>1932</v>
      </c>
      <c r="C505" s="77">
        <v>1</v>
      </c>
      <c r="D505" s="77">
        <v>0</v>
      </c>
      <c r="E505" s="81">
        <v>16449231</v>
      </c>
      <c r="F505" s="81">
        <v>3402427</v>
      </c>
      <c r="G505" s="81">
        <v>1648830</v>
      </c>
      <c r="H505" s="81">
        <v>73829</v>
      </c>
      <c r="I505" s="81">
        <v>0</v>
      </c>
      <c r="J505" s="81">
        <v>221307</v>
      </c>
      <c r="K505" s="81">
        <v>152784</v>
      </c>
      <c r="L505" s="81">
        <v>0</v>
      </c>
      <c r="M505" s="81">
        <v>252105</v>
      </c>
      <c r="N505" s="81">
        <v>-367441</v>
      </c>
      <c r="O505" s="81">
        <v>1376979</v>
      </c>
      <c r="P505" s="81">
        <v>23210051</v>
      </c>
      <c r="Q505" s="81">
        <v>367441</v>
      </c>
      <c r="R505" s="81">
        <v>23577492</v>
      </c>
      <c r="S505" s="81"/>
      <c r="T505" s="81">
        <v>0</v>
      </c>
      <c r="U505" s="81">
        <v>125273</v>
      </c>
      <c r="V505" s="81">
        <f t="shared" si="8"/>
        <v>20110413</v>
      </c>
      <c r="W505" s="81"/>
      <c r="X505" s="81"/>
      <c r="Y505" s="81"/>
      <c r="Z505" s="81"/>
      <c r="AA505" s="81"/>
      <c r="AB505" s="81"/>
      <c r="AC505" s="81"/>
      <c r="AD505" s="81"/>
      <c r="AE505" s="44"/>
      <c r="AF505" s="44"/>
    </row>
    <row r="506" spans="1:32" x14ac:dyDescent="0.3">
      <c r="A506" s="46" t="s">
        <v>1057</v>
      </c>
      <c r="B506" s="77" t="s">
        <v>2575</v>
      </c>
      <c r="C506" s="77">
        <v>0</v>
      </c>
      <c r="D506" s="77">
        <v>0</v>
      </c>
      <c r="E506" s="81">
        <v>5523065</v>
      </c>
      <c r="F506" s="81">
        <v>2665909</v>
      </c>
      <c r="G506" s="81">
        <v>700245</v>
      </c>
      <c r="H506" s="81">
        <v>0</v>
      </c>
      <c r="I506" s="81">
        <v>0</v>
      </c>
      <c r="J506" s="81">
        <v>151441</v>
      </c>
      <c r="K506" s="81">
        <v>149353</v>
      </c>
      <c r="L506" s="81">
        <v>0</v>
      </c>
      <c r="M506" s="81">
        <v>0</v>
      </c>
      <c r="N506" s="81">
        <v>-73465</v>
      </c>
      <c r="O506" s="81">
        <v>2804323</v>
      </c>
      <c r="P506" s="81">
        <v>11920871</v>
      </c>
      <c r="Q506" s="81">
        <v>73465</v>
      </c>
      <c r="R506" s="81">
        <v>11994336</v>
      </c>
      <c r="S506" s="81"/>
      <c r="T506" s="81">
        <v>0</v>
      </c>
      <c r="U506" s="81">
        <v>0</v>
      </c>
      <c r="V506" s="81">
        <f t="shared" si="8"/>
        <v>8416303</v>
      </c>
      <c r="W506" s="81"/>
      <c r="X506" s="81"/>
      <c r="Y506" s="81"/>
      <c r="Z506" s="81"/>
      <c r="AA506" s="81"/>
      <c r="AB506" s="81"/>
      <c r="AC506" s="81"/>
      <c r="AD506" s="81"/>
      <c r="AE506" s="44"/>
      <c r="AF506" s="44"/>
    </row>
    <row r="507" spans="1:32" x14ac:dyDescent="0.3">
      <c r="A507" s="46" t="s">
        <v>1173</v>
      </c>
      <c r="B507" s="77" t="s">
        <v>2576</v>
      </c>
      <c r="C507" s="77">
        <v>1</v>
      </c>
      <c r="D507" s="77">
        <v>0</v>
      </c>
      <c r="E507" s="81">
        <v>23768762</v>
      </c>
      <c r="F507" s="81">
        <v>6670990</v>
      </c>
      <c r="G507" s="81">
        <v>1875310</v>
      </c>
      <c r="H507" s="81">
        <v>0</v>
      </c>
      <c r="I507" s="81">
        <v>0</v>
      </c>
      <c r="J507" s="81">
        <v>1622015</v>
      </c>
      <c r="K507" s="81">
        <v>527876</v>
      </c>
      <c r="L507" s="81">
        <v>0</v>
      </c>
      <c r="M507" s="81">
        <v>0</v>
      </c>
      <c r="N507" s="81">
        <v>-427709</v>
      </c>
      <c r="O507" s="81">
        <v>6874192</v>
      </c>
      <c r="P507" s="81">
        <v>40911436</v>
      </c>
      <c r="Q507" s="81">
        <v>427709</v>
      </c>
      <c r="R507" s="81">
        <v>41339145</v>
      </c>
      <c r="S507" s="81"/>
      <c r="T507" s="81">
        <v>0</v>
      </c>
      <c r="U507" s="81">
        <v>0</v>
      </c>
      <c r="V507" s="81">
        <f t="shared" si="8"/>
        <v>32161934</v>
      </c>
      <c r="W507" s="81"/>
      <c r="X507" s="81"/>
      <c r="Y507" s="81"/>
      <c r="Z507" s="81"/>
      <c r="AA507" s="81"/>
      <c r="AB507" s="81"/>
      <c r="AC507" s="81"/>
      <c r="AD507" s="81"/>
      <c r="AE507" s="44"/>
      <c r="AF507" s="44"/>
    </row>
    <row r="508" spans="1:32" x14ac:dyDescent="0.3">
      <c r="A508" s="46" t="s">
        <v>1129</v>
      </c>
      <c r="B508" s="77" t="s">
        <v>2577</v>
      </c>
      <c r="C508" s="77">
        <v>1</v>
      </c>
      <c r="D508" s="77">
        <v>0</v>
      </c>
      <c r="E508" s="81">
        <v>33521993</v>
      </c>
      <c r="F508" s="81">
        <v>7684161</v>
      </c>
      <c r="G508" s="81">
        <v>2186347</v>
      </c>
      <c r="H508" s="81">
        <v>0</v>
      </c>
      <c r="I508" s="81">
        <v>0</v>
      </c>
      <c r="J508" s="81">
        <v>2887252</v>
      </c>
      <c r="K508" s="81">
        <v>562045</v>
      </c>
      <c r="L508" s="81">
        <v>0</v>
      </c>
      <c r="M508" s="81">
        <v>0</v>
      </c>
      <c r="N508" s="81">
        <v>-484337</v>
      </c>
      <c r="O508" s="81">
        <v>7893129</v>
      </c>
      <c r="P508" s="81">
        <v>54250590</v>
      </c>
      <c r="Q508" s="81">
        <v>484337</v>
      </c>
      <c r="R508" s="81">
        <v>54734927</v>
      </c>
      <c r="S508" s="81"/>
      <c r="T508" s="81">
        <v>0</v>
      </c>
      <c r="U508" s="81">
        <v>0</v>
      </c>
      <c r="V508" s="81">
        <f t="shared" si="8"/>
        <v>44171114</v>
      </c>
      <c r="W508" s="81"/>
      <c r="X508" s="81"/>
      <c r="Y508" s="81"/>
      <c r="Z508" s="81"/>
      <c r="AA508" s="81"/>
      <c r="AB508" s="81"/>
      <c r="AC508" s="81"/>
      <c r="AD508" s="81"/>
      <c r="AE508" s="44"/>
      <c r="AF508" s="44"/>
    </row>
    <row r="509" spans="1:32" x14ac:dyDescent="0.3">
      <c r="A509" s="46" t="s">
        <v>1115</v>
      </c>
      <c r="B509" s="77" t="s">
        <v>2578</v>
      </c>
      <c r="C509" s="77">
        <v>1</v>
      </c>
      <c r="D509" s="77">
        <v>0</v>
      </c>
      <c r="E509" s="81">
        <v>39776014</v>
      </c>
      <c r="F509" s="81">
        <v>10385529</v>
      </c>
      <c r="G509" s="81">
        <v>2784667</v>
      </c>
      <c r="H509" s="81">
        <v>0</v>
      </c>
      <c r="I509" s="81">
        <v>0</v>
      </c>
      <c r="J509" s="81">
        <v>1888580</v>
      </c>
      <c r="K509" s="81">
        <v>950419</v>
      </c>
      <c r="L509" s="81">
        <v>0</v>
      </c>
      <c r="M509" s="81">
        <v>0</v>
      </c>
      <c r="N509" s="81">
        <v>-621206</v>
      </c>
      <c r="O509" s="81">
        <v>11621760</v>
      </c>
      <c r="P509" s="81">
        <v>66785763</v>
      </c>
      <c r="Q509" s="81">
        <v>621206</v>
      </c>
      <c r="R509" s="81">
        <v>67406969</v>
      </c>
      <c r="S509" s="81"/>
      <c r="T509" s="81">
        <v>0</v>
      </c>
      <c r="U509" s="81">
        <v>0</v>
      </c>
      <c r="V509" s="81">
        <f t="shared" si="8"/>
        <v>52379336</v>
      </c>
      <c r="W509" s="81"/>
      <c r="X509" s="81"/>
      <c r="Y509" s="81"/>
      <c r="Z509" s="81"/>
      <c r="AA509" s="81"/>
      <c r="AB509" s="81"/>
      <c r="AC509" s="81"/>
      <c r="AD509" s="81"/>
      <c r="AE509" s="44"/>
      <c r="AF509" s="44"/>
    </row>
    <row r="510" spans="1:32" x14ac:dyDescent="0.3">
      <c r="A510" s="46" t="s">
        <v>1079</v>
      </c>
      <c r="B510" s="77" t="s">
        <v>2579</v>
      </c>
      <c r="C510" s="77">
        <v>1</v>
      </c>
      <c r="D510" s="77">
        <v>0</v>
      </c>
      <c r="E510" s="81">
        <v>38990633</v>
      </c>
      <c r="F510" s="81">
        <v>11249779</v>
      </c>
      <c r="G510" s="81">
        <v>3565409</v>
      </c>
      <c r="H510" s="81">
        <v>0</v>
      </c>
      <c r="I510" s="81">
        <v>0</v>
      </c>
      <c r="J510" s="81">
        <v>6839892</v>
      </c>
      <c r="K510" s="81">
        <v>510671</v>
      </c>
      <c r="L510" s="81">
        <v>0</v>
      </c>
      <c r="M510" s="81">
        <v>1317682</v>
      </c>
      <c r="N510" s="81">
        <v>-1229937</v>
      </c>
      <c r="O510" s="81">
        <v>6079501</v>
      </c>
      <c r="P510" s="81">
        <v>67323630</v>
      </c>
      <c r="Q510" s="81">
        <v>1229937</v>
      </c>
      <c r="R510" s="81">
        <v>68553567</v>
      </c>
      <c r="S510" s="81"/>
      <c r="T510" s="81">
        <v>0</v>
      </c>
      <c r="U510" s="81">
        <v>1121747</v>
      </c>
      <c r="V510" s="81">
        <f t="shared" si="8"/>
        <v>57678720</v>
      </c>
      <c r="W510" s="81"/>
      <c r="X510" s="81"/>
      <c r="Y510" s="81"/>
      <c r="Z510" s="81"/>
      <c r="AA510" s="81"/>
      <c r="AB510" s="81"/>
      <c r="AC510" s="81"/>
      <c r="AD510" s="81"/>
      <c r="AE510" s="44"/>
      <c r="AF510" s="44"/>
    </row>
    <row r="511" spans="1:32" x14ac:dyDescent="0.3">
      <c r="A511" s="46" t="s">
        <v>1055</v>
      </c>
      <c r="B511" s="77" t="s">
        <v>2580</v>
      </c>
      <c r="C511" s="77">
        <v>1</v>
      </c>
      <c r="D511" s="77">
        <v>0</v>
      </c>
      <c r="E511" s="81">
        <v>17462664</v>
      </c>
      <c r="F511" s="81">
        <v>7177449</v>
      </c>
      <c r="G511" s="81">
        <v>960534</v>
      </c>
      <c r="H511" s="81">
        <v>0</v>
      </c>
      <c r="I511" s="81">
        <v>0</v>
      </c>
      <c r="J511" s="81">
        <v>571903</v>
      </c>
      <c r="K511" s="81">
        <v>280970</v>
      </c>
      <c r="L511" s="81">
        <v>0</v>
      </c>
      <c r="M511" s="81">
        <v>343402</v>
      </c>
      <c r="N511" s="81">
        <v>-821043</v>
      </c>
      <c r="O511" s="81">
        <v>5313464</v>
      </c>
      <c r="P511" s="81">
        <v>31289343</v>
      </c>
      <c r="Q511" s="81">
        <v>821043</v>
      </c>
      <c r="R511" s="81">
        <v>32110386</v>
      </c>
      <c r="S511" s="81"/>
      <c r="T511" s="81">
        <v>0</v>
      </c>
      <c r="U511" s="81">
        <v>395052</v>
      </c>
      <c r="V511" s="81">
        <f t="shared" si="8"/>
        <v>25015345</v>
      </c>
      <c r="W511" s="81"/>
      <c r="X511" s="81"/>
      <c r="Y511" s="81"/>
      <c r="Z511" s="81"/>
      <c r="AA511" s="81"/>
      <c r="AB511" s="81"/>
      <c r="AC511" s="81"/>
      <c r="AD511" s="81"/>
      <c r="AE511" s="44"/>
      <c r="AF511" s="44"/>
    </row>
    <row r="512" spans="1:32" x14ac:dyDescent="0.3">
      <c r="A512" s="46" t="s">
        <v>1081</v>
      </c>
      <c r="B512" s="77" t="s">
        <v>2581</v>
      </c>
      <c r="C512" s="77">
        <v>1</v>
      </c>
      <c r="D512" s="77">
        <v>0</v>
      </c>
      <c r="E512" s="81">
        <v>19780232</v>
      </c>
      <c r="F512" s="81">
        <v>7812764</v>
      </c>
      <c r="G512" s="81">
        <v>982091</v>
      </c>
      <c r="H512" s="81">
        <v>0</v>
      </c>
      <c r="I512" s="81">
        <v>0</v>
      </c>
      <c r="J512" s="81">
        <v>1230983</v>
      </c>
      <c r="K512" s="81">
        <v>252478</v>
      </c>
      <c r="L512" s="81">
        <v>0</v>
      </c>
      <c r="M512" s="81">
        <v>325560</v>
      </c>
      <c r="N512" s="81">
        <v>-452442</v>
      </c>
      <c r="O512" s="81">
        <v>7002540</v>
      </c>
      <c r="P512" s="81">
        <v>36934206</v>
      </c>
      <c r="Q512" s="81">
        <v>452442</v>
      </c>
      <c r="R512" s="81">
        <v>37386648</v>
      </c>
      <c r="S512" s="81"/>
      <c r="T512" s="81">
        <v>0</v>
      </c>
      <c r="U512" s="81">
        <v>155264</v>
      </c>
      <c r="V512" s="81">
        <f t="shared" si="8"/>
        <v>28949575</v>
      </c>
      <c r="W512" s="81"/>
      <c r="X512" s="81"/>
      <c r="Y512" s="81"/>
      <c r="Z512" s="81"/>
      <c r="AA512" s="81"/>
      <c r="AB512" s="81"/>
      <c r="AC512" s="81"/>
      <c r="AD512" s="81"/>
      <c r="AE512" s="44"/>
      <c r="AF512" s="44"/>
    </row>
    <row r="513" spans="1:32" x14ac:dyDescent="0.3">
      <c r="A513" s="46" t="s">
        <v>1181</v>
      </c>
      <c r="B513" s="77" t="s">
        <v>2582</v>
      </c>
      <c r="C513" s="77">
        <v>0</v>
      </c>
      <c r="D513" s="77">
        <v>0</v>
      </c>
      <c r="E513" s="81">
        <v>32601522</v>
      </c>
      <c r="F513" s="81">
        <v>7717711</v>
      </c>
      <c r="G513" s="81">
        <v>2351043</v>
      </c>
      <c r="H513" s="81">
        <v>0</v>
      </c>
      <c r="I513" s="81">
        <v>0</v>
      </c>
      <c r="J513" s="81">
        <v>2916165</v>
      </c>
      <c r="K513" s="81">
        <v>410611</v>
      </c>
      <c r="L513" s="81">
        <v>0</v>
      </c>
      <c r="M513" s="81">
        <v>422639</v>
      </c>
      <c r="N513" s="81">
        <v>-857005</v>
      </c>
      <c r="O513" s="81">
        <v>1505912</v>
      </c>
      <c r="P513" s="81">
        <v>47068598</v>
      </c>
      <c r="Q513" s="81">
        <v>857005</v>
      </c>
      <c r="R513" s="81">
        <v>47925603</v>
      </c>
      <c r="S513" s="81"/>
      <c r="T513" s="81">
        <v>0</v>
      </c>
      <c r="U513" s="81">
        <v>957458</v>
      </c>
      <c r="V513" s="81">
        <f t="shared" si="8"/>
        <v>43211643</v>
      </c>
      <c r="W513" s="81"/>
      <c r="X513" s="81"/>
      <c r="Y513" s="81"/>
      <c r="Z513" s="81"/>
      <c r="AA513" s="81"/>
      <c r="AB513" s="81"/>
      <c r="AC513" s="81"/>
      <c r="AD513" s="81"/>
      <c r="AE513" s="44"/>
      <c r="AF513" s="44"/>
    </row>
    <row r="514" spans="1:32" x14ac:dyDescent="0.3">
      <c r="A514" s="46" t="s">
        <v>1169</v>
      </c>
      <c r="B514" s="77" t="s">
        <v>2583</v>
      </c>
      <c r="C514" s="77">
        <v>1</v>
      </c>
      <c r="D514" s="77">
        <v>0</v>
      </c>
      <c r="E514" s="81">
        <v>27326035</v>
      </c>
      <c r="F514" s="81">
        <v>6028283</v>
      </c>
      <c r="G514" s="81">
        <v>9752712</v>
      </c>
      <c r="H514" s="81">
        <v>1373807</v>
      </c>
      <c r="I514" s="81">
        <v>0</v>
      </c>
      <c r="J514" s="81">
        <v>503205</v>
      </c>
      <c r="K514" s="81">
        <v>218621</v>
      </c>
      <c r="L514" s="81">
        <v>0</v>
      </c>
      <c r="M514" s="81">
        <v>0</v>
      </c>
      <c r="N514" s="81">
        <v>-190848</v>
      </c>
      <c r="O514" s="81">
        <v>10611165</v>
      </c>
      <c r="P514" s="81">
        <v>55622980</v>
      </c>
      <c r="Q514" s="81">
        <v>190848</v>
      </c>
      <c r="R514" s="81">
        <v>55813828</v>
      </c>
      <c r="S514" s="81"/>
      <c r="T514" s="81">
        <v>0</v>
      </c>
      <c r="U514" s="81">
        <v>0</v>
      </c>
      <c r="V514" s="81">
        <f t="shared" si="8"/>
        <v>33885296</v>
      </c>
      <c r="W514" s="81"/>
      <c r="X514" s="81"/>
      <c r="Y514" s="81"/>
      <c r="Z514" s="81"/>
      <c r="AA514" s="81"/>
      <c r="AB514" s="81"/>
      <c r="AC514" s="81"/>
      <c r="AD514" s="81"/>
      <c r="AE514" s="44"/>
      <c r="AF514" s="44"/>
    </row>
    <row r="515" spans="1:32" x14ac:dyDescent="0.3">
      <c r="A515" s="46" t="s">
        <v>1067</v>
      </c>
      <c r="B515" s="77" t="s">
        <v>2584</v>
      </c>
      <c r="C515" s="77">
        <v>1</v>
      </c>
      <c r="D515" s="77">
        <v>0</v>
      </c>
      <c r="E515" s="81">
        <v>23590550</v>
      </c>
      <c r="F515" s="81">
        <v>5498363</v>
      </c>
      <c r="G515" s="81">
        <v>1538345</v>
      </c>
      <c r="H515" s="81">
        <v>0</v>
      </c>
      <c r="I515" s="81">
        <v>0</v>
      </c>
      <c r="J515" s="81">
        <v>40498</v>
      </c>
      <c r="K515" s="81">
        <v>121272</v>
      </c>
      <c r="L515" s="81">
        <v>0</v>
      </c>
      <c r="M515" s="81">
        <v>234900</v>
      </c>
      <c r="N515" s="81">
        <v>-383891</v>
      </c>
      <c r="O515" s="81">
        <v>5180448</v>
      </c>
      <c r="P515" s="81">
        <v>35820485</v>
      </c>
      <c r="Q515" s="81">
        <v>383891</v>
      </c>
      <c r="R515" s="81">
        <v>36204376</v>
      </c>
      <c r="S515" s="81"/>
      <c r="T515" s="81">
        <v>0</v>
      </c>
      <c r="U515" s="81">
        <v>161823</v>
      </c>
      <c r="V515" s="81">
        <f t="shared" si="8"/>
        <v>29101692</v>
      </c>
      <c r="W515" s="81"/>
      <c r="X515" s="81"/>
      <c r="Y515" s="81"/>
      <c r="Z515" s="81"/>
      <c r="AA515" s="81"/>
      <c r="AB515" s="81"/>
      <c r="AC515" s="81"/>
      <c r="AD515" s="81"/>
      <c r="AE515" s="44"/>
      <c r="AF515" s="44"/>
    </row>
    <row r="516" spans="1:32" x14ac:dyDescent="0.3">
      <c r="A516" s="46" t="s">
        <v>1147</v>
      </c>
      <c r="B516" s="77" t="s">
        <v>2585</v>
      </c>
      <c r="C516" s="77">
        <v>1</v>
      </c>
      <c r="D516" s="77">
        <v>0</v>
      </c>
      <c r="E516" s="81">
        <v>88706928</v>
      </c>
      <c r="F516" s="81">
        <v>21782392</v>
      </c>
      <c r="G516" s="81">
        <v>11253883</v>
      </c>
      <c r="H516" s="81">
        <v>0</v>
      </c>
      <c r="I516" s="81">
        <v>0</v>
      </c>
      <c r="J516" s="81">
        <v>3689270</v>
      </c>
      <c r="K516" s="81">
        <v>1368818</v>
      </c>
      <c r="L516" s="81">
        <v>0</v>
      </c>
      <c r="M516" s="81">
        <v>599400</v>
      </c>
      <c r="N516" s="81">
        <v>-1002535</v>
      </c>
      <c r="O516" s="81">
        <v>16747577</v>
      </c>
      <c r="P516" s="81">
        <v>143145733</v>
      </c>
      <c r="Q516" s="81">
        <v>1002535</v>
      </c>
      <c r="R516" s="81">
        <v>144148268</v>
      </c>
      <c r="S516" s="81"/>
      <c r="T516" s="81">
        <v>0</v>
      </c>
      <c r="U516" s="81">
        <v>481460</v>
      </c>
      <c r="V516" s="81">
        <f t="shared" si="8"/>
        <v>115144273</v>
      </c>
      <c r="W516" s="81"/>
      <c r="X516" s="81"/>
      <c r="Y516" s="81"/>
      <c r="Z516" s="81"/>
      <c r="AA516" s="81"/>
      <c r="AB516" s="81"/>
      <c r="AC516" s="81"/>
      <c r="AD516" s="81"/>
      <c r="AE516" s="44"/>
      <c r="AF516" s="44"/>
    </row>
    <row r="517" spans="1:32" x14ac:dyDescent="0.3">
      <c r="A517" s="46" t="s">
        <v>1137</v>
      </c>
      <c r="B517" s="77" t="s">
        <v>1944</v>
      </c>
      <c r="C517" s="77">
        <v>1</v>
      </c>
      <c r="D517" s="77">
        <v>0</v>
      </c>
      <c r="E517" s="81">
        <v>2887364</v>
      </c>
      <c r="F517" s="81">
        <v>553612</v>
      </c>
      <c r="G517" s="81">
        <v>369487</v>
      </c>
      <c r="H517" s="81">
        <v>0</v>
      </c>
      <c r="I517" s="81">
        <v>0</v>
      </c>
      <c r="J517" s="81">
        <v>14786</v>
      </c>
      <c r="K517" s="81">
        <v>27111</v>
      </c>
      <c r="L517" s="81">
        <v>0</v>
      </c>
      <c r="M517" s="81">
        <v>0</v>
      </c>
      <c r="N517" s="81">
        <v>-43497</v>
      </c>
      <c r="O517" s="81">
        <v>907274</v>
      </c>
      <c r="P517" s="81">
        <v>4716137</v>
      </c>
      <c r="Q517" s="81">
        <v>43497</v>
      </c>
      <c r="R517" s="81">
        <v>4759634</v>
      </c>
      <c r="S517" s="81"/>
      <c r="T517" s="81">
        <v>0</v>
      </c>
      <c r="U517" s="81">
        <v>0</v>
      </c>
      <c r="V517" s="81">
        <f t="shared" si="8"/>
        <v>3439376</v>
      </c>
      <c r="W517" s="81"/>
      <c r="X517" s="81"/>
      <c r="Y517" s="81"/>
      <c r="Z517" s="81"/>
      <c r="AA517" s="81"/>
      <c r="AB517" s="81"/>
      <c r="AC517" s="81"/>
      <c r="AD517" s="81"/>
      <c r="AE517" s="44"/>
      <c r="AF517" s="44"/>
    </row>
    <row r="518" spans="1:32" x14ac:dyDescent="0.3">
      <c r="A518" s="46" t="s">
        <v>1127</v>
      </c>
      <c r="B518" s="77" t="s">
        <v>2586</v>
      </c>
      <c r="C518" s="77">
        <v>1</v>
      </c>
      <c r="D518" s="77">
        <v>0</v>
      </c>
      <c r="E518" s="81">
        <v>12909110</v>
      </c>
      <c r="F518" s="81">
        <v>3231153</v>
      </c>
      <c r="G518" s="81">
        <v>1263025</v>
      </c>
      <c r="H518" s="81">
        <v>0</v>
      </c>
      <c r="I518" s="81">
        <v>0</v>
      </c>
      <c r="J518" s="81">
        <v>357461</v>
      </c>
      <c r="K518" s="81">
        <v>158044</v>
      </c>
      <c r="L518" s="81">
        <v>0</v>
      </c>
      <c r="M518" s="81">
        <v>0</v>
      </c>
      <c r="N518" s="81">
        <v>-219830</v>
      </c>
      <c r="O518" s="81">
        <v>3659227</v>
      </c>
      <c r="P518" s="81">
        <v>21358190</v>
      </c>
      <c r="Q518" s="81">
        <v>219830</v>
      </c>
      <c r="R518" s="81">
        <v>21578020</v>
      </c>
      <c r="S518" s="81"/>
      <c r="T518" s="81">
        <v>0</v>
      </c>
      <c r="U518" s="81">
        <v>0</v>
      </c>
      <c r="V518" s="81">
        <f t="shared" ref="V518:V581" si="9">P518-O518-G518-H518</f>
        <v>16435938</v>
      </c>
      <c r="W518" s="81"/>
      <c r="X518" s="81"/>
      <c r="Y518" s="81"/>
      <c r="Z518" s="81"/>
      <c r="AA518" s="81"/>
      <c r="AB518" s="81"/>
      <c r="AC518" s="81"/>
      <c r="AD518" s="81"/>
      <c r="AE518" s="44"/>
      <c r="AF518" s="44"/>
    </row>
    <row r="519" spans="1:32" x14ac:dyDescent="0.3">
      <c r="A519" s="46" t="s">
        <v>1123</v>
      </c>
      <c r="B519" s="77" t="s">
        <v>2587</v>
      </c>
      <c r="C519" s="77">
        <v>1</v>
      </c>
      <c r="D519" s="77">
        <v>0</v>
      </c>
      <c r="E519" s="81">
        <v>14090960</v>
      </c>
      <c r="F519" s="81">
        <v>5042563</v>
      </c>
      <c r="G519" s="81">
        <v>3059809</v>
      </c>
      <c r="H519" s="81">
        <v>0</v>
      </c>
      <c r="I519" s="81">
        <v>0</v>
      </c>
      <c r="J519" s="81">
        <v>939425</v>
      </c>
      <c r="K519" s="81">
        <v>163707</v>
      </c>
      <c r="L519" s="81">
        <v>0</v>
      </c>
      <c r="M519" s="81">
        <v>0</v>
      </c>
      <c r="N519" s="81">
        <v>-209733</v>
      </c>
      <c r="O519" s="81">
        <v>3888540</v>
      </c>
      <c r="P519" s="81">
        <v>26975271</v>
      </c>
      <c r="Q519" s="81">
        <v>209733</v>
      </c>
      <c r="R519" s="81">
        <v>27185004</v>
      </c>
      <c r="S519" s="81"/>
      <c r="T519" s="81">
        <v>0</v>
      </c>
      <c r="U519" s="81">
        <v>0</v>
      </c>
      <c r="V519" s="81">
        <f t="shared" si="9"/>
        <v>20026922</v>
      </c>
      <c r="W519" s="81"/>
      <c r="X519" s="81"/>
      <c r="Y519" s="81"/>
      <c r="Z519" s="81"/>
      <c r="AA519" s="81"/>
      <c r="AB519" s="81"/>
      <c r="AC519" s="81"/>
      <c r="AD519" s="81"/>
      <c r="AE519" s="44"/>
      <c r="AF519" s="44"/>
    </row>
    <row r="520" spans="1:32" x14ac:dyDescent="0.3">
      <c r="A520" s="46" t="s">
        <v>1145</v>
      </c>
      <c r="B520" s="77" t="s">
        <v>2588</v>
      </c>
      <c r="C520" s="77">
        <v>1</v>
      </c>
      <c r="D520" s="77">
        <v>0</v>
      </c>
      <c r="E520" s="81">
        <v>19044294</v>
      </c>
      <c r="F520" s="81">
        <v>5830695</v>
      </c>
      <c r="G520" s="81">
        <v>2392893</v>
      </c>
      <c r="H520" s="81">
        <v>0</v>
      </c>
      <c r="I520" s="81">
        <v>0</v>
      </c>
      <c r="J520" s="81">
        <v>1161391</v>
      </c>
      <c r="K520" s="81">
        <v>58783</v>
      </c>
      <c r="L520" s="81">
        <v>0</v>
      </c>
      <c r="M520" s="81">
        <v>197136</v>
      </c>
      <c r="N520" s="81">
        <v>-268446</v>
      </c>
      <c r="O520" s="81">
        <v>4891761</v>
      </c>
      <c r="P520" s="81">
        <v>33308507</v>
      </c>
      <c r="Q520" s="81">
        <v>268446</v>
      </c>
      <c r="R520" s="81">
        <v>33576953</v>
      </c>
      <c r="S520" s="81"/>
      <c r="T520" s="81">
        <v>0</v>
      </c>
      <c r="U520" s="81">
        <v>0</v>
      </c>
      <c r="V520" s="81">
        <f t="shared" si="9"/>
        <v>26023853</v>
      </c>
      <c r="W520" s="81"/>
      <c r="X520" s="81"/>
      <c r="Y520" s="81"/>
      <c r="Z520" s="81"/>
      <c r="AA520" s="81"/>
      <c r="AB520" s="81"/>
      <c r="AC520" s="81"/>
      <c r="AD520" s="81"/>
      <c r="AE520" s="44"/>
      <c r="AF520" s="44"/>
    </row>
    <row r="521" spans="1:32" x14ac:dyDescent="0.3">
      <c r="A521" s="46" t="s">
        <v>1121</v>
      </c>
      <c r="B521" s="77" t="s">
        <v>1948</v>
      </c>
      <c r="C521" s="77">
        <v>1</v>
      </c>
      <c r="D521" s="77">
        <v>0</v>
      </c>
      <c r="E521" s="81">
        <v>65269984</v>
      </c>
      <c r="F521" s="81">
        <v>16074254</v>
      </c>
      <c r="G521" s="81">
        <v>8981025</v>
      </c>
      <c r="H521" s="81">
        <v>0</v>
      </c>
      <c r="I521" s="81">
        <v>0</v>
      </c>
      <c r="J521" s="81">
        <v>2341299</v>
      </c>
      <c r="K521" s="81">
        <v>671126</v>
      </c>
      <c r="L521" s="81">
        <v>0</v>
      </c>
      <c r="M521" s="81">
        <v>4574501</v>
      </c>
      <c r="N521" s="81">
        <v>-1041664</v>
      </c>
      <c r="O521" s="81">
        <v>14000000</v>
      </c>
      <c r="P521" s="81">
        <v>110870525</v>
      </c>
      <c r="Q521" s="81">
        <v>1041664</v>
      </c>
      <c r="R521" s="81">
        <v>111912189</v>
      </c>
      <c r="S521" s="81"/>
      <c r="T521" s="81">
        <v>0</v>
      </c>
      <c r="U521" s="81">
        <v>0</v>
      </c>
      <c r="V521" s="81">
        <f t="shared" si="9"/>
        <v>87889500</v>
      </c>
      <c r="W521" s="81"/>
      <c r="X521" s="81"/>
      <c r="Y521" s="81"/>
      <c r="Z521" s="81"/>
      <c r="AA521" s="81"/>
      <c r="AB521" s="81"/>
      <c r="AC521" s="81"/>
      <c r="AD521" s="81"/>
      <c r="AE521" s="44"/>
      <c r="AF521" s="44"/>
    </row>
    <row r="522" spans="1:32" x14ac:dyDescent="0.3">
      <c r="A522" s="46" t="s">
        <v>1117</v>
      </c>
      <c r="B522" s="77" t="s">
        <v>2589</v>
      </c>
      <c r="C522" s="77">
        <v>1</v>
      </c>
      <c r="D522" s="77">
        <v>0</v>
      </c>
      <c r="E522" s="81">
        <v>65494748</v>
      </c>
      <c r="F522" s="81">
        <v>17279899</v>
      </c>
      <c r="G522" s="81">
        <v>3716912</v>
      </c>
      <c r="H522" s="81">
        <v>0</v>
      </c>
      <c r="I522" s="81">
        <v>0</v>
      </c>
      <c r="J522" s="81">
        <v>4524210</v>
      </c>
      <c r="K522" s="81">
        <v>1145492</v>
      </c>
      <c r="L522" s="81">
        <v>0</v>
      </c>
      <c r="M522" s="81">
        <v>998204</v>
      </c>
      <c r="N522" s="81">
        <v>-1242017</v>
      </c>
      <c r="O522" s="81">
        <v>17018789</v>
      </c>
      <c r="P522" s="81">
        <v>108936237</v>
      </c>
      <c r="Q522" s="81">
        <v>1242017</v>
      </c>
      <c r="R522" s="81">
        <v>110178254</v>
      </c>
      <c r="S522" s="81"/>
      <c r="T522" s="81">
        <v>0</v>
      </c>
      <c r="U522" s="81">
        <v>1238072</v>
      </c>
      <c r="V522" s="81">
        <f t="shared" si="9"/>
        <v>88200536</v>
      </c>
      <c r="W522" s="81"/>
      <c r="X522" s="81"/>
      <c r="Y522" s="81"/>
      <c r="Z522" s="81"/>
      <c r="AA522" s="81"/>
      <c r="AB522" s="81"/>
      <c r="AC522" s="81"/>
      <c r="AD522" s="81"/>
      <c r="AE522" s="44"/>
      <c r="AF522" s="44"/>
    </row>
    <row r="523" spans="1:32" x14ac:dyDescent="0.3">
      <c r="A523" s="46" t="s">
        <v>1135</v>
      </c>
      <c r="B523" s="77" t="s">
        <v>1950</v>
      </c>
      <c r="C523" s="77">
        <v>1</v>
      </c>
      <c r="D523" s="77">
        <v>0</v>
      </c>
      <c r="E523" s="81">
        <v>49168329</v>
      </c>
      <c r="F523" s="81">
        <v>9512875</v>
      </c>
      <c r="G523" s="81">
        <v>8592025</v>
      </c>
      <c r="H523" s="81">
        <v>0</v>
      </c>
      <c r="I523" s="81">
        <v>0</v>
      </c>
      <c r="J523" s="81">
        <v>3994268</v>
      </c>
      <c r="K523" s="81">
        <v>418957</v>
      </c>
      <c r="L523" s="81">
        <v>0</v>
      </c>
      <c r="M523" s="81">
        <v>646790</v>
      </c>
      <c r="N523" s="81">
        <v>-1098852</v>
      </c>
      <c r="O523" s="81">
        <v>11375589</v>
      </c>
      <c r="P523" s="81">
        <v>82609981</v>
      </c>
      <c r="Q523" s="81">
        <v>1098852</v>
      </c>
      <c r="R523" s="81">
        <v>83708833</v>
      </c>
      <c r="S523" s="81"/>
      <c r="T523" s="81">
        <v>0</v>
      </c>
      <c r="U523" s="81">
        <v>950321</v>
      </c>
      <c r="V523" s="81">
        <f t="shared" si="9"/>
        <v>62642367</v>
      </c>
      <c r="W523" s="81"/>
      <c r="X523" s="81"/>
      <c r="Y523" s="81"/>
      <c r="Z523" s="81"/>
      <c r="AA523" s="81"/>
      <c r="AB523" s="81"/>
      <c r="AC523" s="81"/>
      <c r="AD523" s="81"/>
      <c r="AE523" s="44"/>
      <c r="AF523" s="44"/>
    </row>
    <row r="524" spans="1:32" x14ac:dyDescent="0.3">
      <c r="A524" s="46" t="s">
        <v>1179</v>
      </c>
      <c r="B524" s="77" t="s">
        <v>2590</v>
      </c>
      <c r="C524" s="77">
        <v>1</v>
      </c>
      <c r="D524" s="77">
        <v>0</v>
      </c>
      <c r="E524" s="81">
        <v>89723508</v>
      </c>
      <c r="F524" s="81">
        <v>20490427</v>
      </c>
      <c r="G524" s="81">
        <v>10520662</v>
      </c>
      <c r="H524" s="81">
        <v>0</v>
      </c>
      <c r="I524" s="81">
        <v>0</v>
      </c>
      <c r="J524" s="81">
        <v>6329512</v>
      </c>
      <c r="K524" s="81">
        <v>1033576</v>
      </c>
      <c r="L524" s="81">
        <v>0</v>
      </c>
      <c r="M524" s="81">
        <v>1486267</v>
      </c>
      <c r="N524" s="81">
        <v>-2262354</v>
      </c>
      <c r="O524" s="81">
        <v>11973957</v>
      </c>
      <c r="P524" s="81">
        <v>139295555</v>
      </c>
      <c r="Q524" s="81">
        <v>2262354</v>
      </c>
      <c r="R524" s="81">
        <v>141557909</v>
      </c>
      <c r="S524" s="81"/>
      <c r="T524" s="81">
        <v>0</v>
      </c>
      <c r="U524" s="81">
        <v>1998531</v>
      </c>
      <c r="V524" s="81">
        <f t="shared" si="9"/>
        <v>116800936</v>
      </c>
      <c r="W524" s="81"/>
      <c r="X524" s="81"/>
      <c r="Y524" s="81"/>
      <c r="Z524" s="81"/>
      <c r="AA524" s="81"/>
      <c r="AB524" s="81"/>
      <c r="AC524" s="81"/>
      <c r="AD524" s="81"/>
      <c r="AE524" s="44"/>
      <c r="AF524" s="44"/>
    </row>
    <row r="525" spans="1:32" x14ac:dyDescent="0.3">
      <c r="A525" s="46" t="s">
        <v>1069</v>
      </c>
      <c r="B525" s="77" t="s">
        <v>1952</v>
      </c>
      <c r="C525" s="77">
        <v>1</v>
      </c>
      <c r="D525" s="77">
        <v>0</v>
      </c>
      <c r="E525" s="81">
        <v>7947458</v>
      </c>
      <c r="F525" s="81">
        <v>2274635</v>
      </c>
      <c r="G525" s="81">
        <v>1828542</v>
      </c>
      <c r="H525" s="81">
        <v>0</v>
      </c>
      <c r="I525" s="81">
        <v>0</v>
      </c>
      <c r="J525" s="81">
        <v>867092</v>
      </c>
      <c r="K525" s="81">
        <v>65912</v>
      </c>
      <c r="L525" s="81">
        <v>0</v>
      </c>
      <c r="M525" s="81">
        <v>129600</v>
      </c>
      <c r="N525" s="81">
        <v>-109491</v>
      </c>
      <c r="O525" s="81">
        <v>2040510</v>
      </c>
      <c r="P525" s="81">
        <v>15044258</v>
      </c>
      <c r="Q525" s="81">
        <v>109491</v>
      </c>
      <c r="R525" s="81">
        <v>15153749</v>
      </c>
      <c r="S525" s="81"/>
      <c r="T525" s="81">
        <v>0</v>
      </c>
      <c r="U525" s="81">
        <v>0</v>
      </c>
      <c r="V525" s="81">
        <f t="shared" si="9"/>
        <v>11175206</v>
      </c>
      <c r="W525" s="81"/>
      <c r="X525" s="81"/>
      <c r="Y525" s="81"/>
      <c r="Z525" s="81"/>
      <c r="AA525" s="81"/>
      <c r="AB525" s="81"/>
      <c r="AC525" s="81"/>
      <c r="AD525" s="81"/>
      <c r="AE525" s="44"/>
      <c r="AF525" s="44"/>
    </row>
    <row r="526" spans="1:32" x14ac:dyDescent="0.3">
      <c r="A526" s="46" t="s">
        <v>1087</v>
      </c>
      <c r="B526" s="77" t="s">
        <v>2591</v>
      </c>
      <c r="C526" s="77">
        <v>1</v>
      </c>
      <c r="D526" s="77">
        <v>0</v>
      </c>
      <c r="E526" s="81">
        <v>4170704</v>
      </c>
      <c r="F526" s="81">
        <v>1404104</v>
      </c>
      <c r="G526" s="81">
        <v>961824</v>
      </c>
      <c r="H526" s="81">
        <v>0</v>
      </c>
      <c r="I526" s="81">
        <v>0</v>
      </c>
      <c r="J526" s="81">
        <v>151810</v>
      </c>
      <c r="K526" s="81">
        <v>70138</v>
      </c>
      <c r="L526" s="81">
        <v>0</v>
      </c>
      <c r="M526" s="81">
        <v>30166</v>
      </c>
      <c r="N526" s="81">
        <v>-34885</v>
      </c>
      <c r="O526" s="81">
        <v>1525995</v>
      </c>
      <c r="P526" s="81">
        <v>8279856</v>
      </c>
      <c r="Q526" s="81">
        <v>34885</v>
      </c>
      <c r="R526" s="81">
        <v>8314741</v>
      </c>
      <c r="S526" s="81"/>
      <c r="T526" s="81">
        <v>0</v>
      </c>
      <c r="U526" s="81">
        <v>0</v>
      </c>
      <c r="V526" s="81">
        <f t="shared" si="9"/>
        <v>5792037</v>
      </c>
      <c r="W526" s="81"/>
      <c r="X526" s="81"/>
      <c r="Y526" s="81"/>
      <c r="Z526" s="81"/>
      <c r="AA526" s="81"/>
      <c r="AB526" s="81"/>
      <c r="AC526" s="81"/>
      <c r="AD526" s="81"/>
      <c r="AE526" s="44"/>
      <c r="AF526" s="44"/>
    </row>
    <row r="527" spans="1:32" x14ac:dyDescent="0.3">
      <c r="A527" s="46" t="s">
        <v>1159</v>
      </c>
      <c r="B527" s="77" t="s">
        <v>2592</v>
      </c>
      <c r="C527" s="77">
        <v>1</v>
      </c>
      <c r="D527" s="77">
        <v>0</v>
      </c>
      <c r="E527" s="81">
        <v>35914835</v>
      </c>
      <c r="F527" s="81">
        <v>6392420</v>
      </c>
      <c r="G527" s="81">
        <v>7403807</v>
      </c>
      <c r="H527" s="81">
        <v>1818483</v>
      </c>
      <c r="I527" s="81">
        <v>0</v>
      </c>
      <c r="J527" s="81">
        <v>1330606</v>
      </c>
      <c r="K527" s="81">
        <v>630835</v>
      </c>
      <c r="L527" s="81">
        <v>0</v>
      </c>
      <c r="M527" s="81">
        <v>547531</v>
      </c>
      <c r="N527" s="81">
        <v>-996632</v>
      </c>
      <c r="O527" s="81">
        <v>4994425</v>
      </c>
      <c r="P527" s="81">
        <v>58036310</v>
      </c>
      <c r="Q527" s="81">
        <v>996632</v>
      </c>
      <c r="R527" s="81">
        <v>59032942</v>
      </c>
      <c r="S527" s="81"/>
      <c r="T527" s="81">
        <v>0</v>
      </c>
      <c r="U527" s="81">
        <v>527035</v>
      </c>
      <c r="V527" s="81">
        <f t="shared" si="9"/>
        <v>43819595</v>
      </c>
      <c r="W527" s="81"/>
      <c r="X527" s="81"/>
      <c r="Y527" s="81"/>
      <c r="Z527" s="81"/>
      <c r="AA527" s="81"/>
      <c r="AB527" s="81"/>
      <c r="AC527" s="81"/>
      <c r="AD527" s="81"/>
      <c r="AE527" s="44"/>
      <c r="AF527" s="44"/>
    </row>
    <row r="528" spans="1:32" x14ac:dyDescent="0.3">
      <c r="A528" s="46" t="s">
        <v>1083</v>
      </c>
      <c r="B528" s="77" t="s">
        <v>2593</v>
      </c>
      <c r="C528" s="77">
        <v>1</v>
      </c>
      <c r="D528" s="77">
        <v>0</v>
      </c>
      <c r="E528" s="81">
        <v>2123117</v>
      </c>
      <c r="F528" s="81">
        <v>711246</v>
      </c>
      <c r="G528" s="81">
        <v>404848</v>
      </c>
      <c r="H528" s="81">
        <v>0</v>
      </c>
      <c r="I528" s="81">
        <v>0</v>
      </c>
      <c r="J528" s="81">
        <v>72096</v>
      </c>
      <c r="K528" s="81">
        <v>0</v>
      </c>
      <c r="L528" s="81">
        <v>0</v>
      </c>
      <c r="M528" s="81">
        <v>54000</v>
      </c>
      <c r="N528" s="81">
        <v>-147800</v>
      </c>
      <c r="O528" s="81">
        <v>180264</v>
      </c>
      <c r="P528" s="81">
        <v>3397771</v>
      </c>
      <c r="Q528" s="81">
        <v>147800</v>
      </c>
      <c r="R528" s="81">
        <v>3545571</v>
      </c>
      <c r="S528" s="81"/>
      <c r="T528" s="81">
        <v>0</v>
      </c>
      <c r="U528" s="81">
        <v>0</v>
      </c>
      <c r="V528" s="81">
        <f t="shared" si="9"/>
        <v>2812659</v>
      </c>
      <c r="W528" s="81"/>
      <c r="X528" s="81"/>
      <c r="Y528" s="81"/>
      <c r="Z528" s="81"/>
      <c r="AA528" s="81"/>
      <c r="AB528" s="81"/>
      <c r="AC528" s="81"/>
      <c r="AD528" s="81"/>
      <c r="AE528" s="44"/>
      <c r="AF528" s="44"/>
    </row>
    <row r="529" spans="1:32" x14ac:dyDescent="0.3">
      <c r="A529" s="46" t="s">
        <v>1053</v>
      </c>
      <c r="B529" s="77" t="s">
        <v>2594</v>
      </c>
      <c r="C529" s="77">
        <v>1</v>
      </c>
      <c r="D529" s="77">
        <v>0</v>
      </c>
      <c r="E529" s="81">
        <v>201693</v>
      </c>
      <c r="F529" s="81">
        <v>144038</v>
      </c>
      <c r="G529" s="81">
        <v>12306</v>
      </c>
      <c r="H529" s="81">
        <v>0</v>
      </c>
      <c r="I529" s="81">
        <v>0</v>
      </c>
      <c r="J529" s="81">
        <v>0</v>
      </c>
      <c r="K529" s="81">
        <v>0</v>
      </c>
      <c r="L529" s="81">
        <v>0</v>
      </c>
      <c r="M529" s="81">
        <v>32400</v>
      </c>
      <c r="N529" s="81">
        <v>0</v>
      </c>
      <c r="O529" s="81">
        <v>19372</v>
      </c>
      <c r="P529" s="81">
        <v>409809</v>
      </c>
      <c r="Q529" s="81">
        <v>0</v>
      </c>
      <c r="R529" s="81">
        <v>409809</v>
      </c>
      <c r="S529" s="81"/>
      <c r="T529" s="81">
        <v>0</v>
      </c>
      <c r="U529" s="81">
        <v>0</v>
      </c>
      <c r="V529" s="81">
        <f t="shared" si="9"/>
        <v>378131</v>
      </c>
      <c r="W529" s="81"/>
      <c r="X529" s="81"/>
      <c r="Y529" s="81"/>
      <c r="Z529" s="81"/>
      <c r="AA529" s="81"/>
      <c r="AB529" s="81"/>
      <c r="AC529" s="81"/>
      <c r="AD529" s="81"/>
      <c r="AE529" s="44"/>
      <c r="AF529" s="44"/>
    </row>
    <row r="530" spans="1:32" x14ac:dyDescent="0.3">
      <c r="A530" s="46" t="s">
        <v>1167</v>
      </c>
      <c r="B530" s="77" t="s">
        <v>2595</v>
      </c>
      <c r="C530" s="77">
        <v>0</v>
      </c>
      <c r="D530" s="77">
        <v>0</v>
      </c>
      <c r="E530" s="81">
        <v>792065</v>
      </c>
      <c r="F530" s="81">
        <v>653417</v>
      </c>
      <c r="G530" s="81">
        <v>26087</v>
      </c>
      <c r="H530" s="81">
        <v>0</v>
      </c>
      <c r="I530" s="81">
        <v>0</v>
      </c>
      <c r="J530" s="81">
        <v>161316</v>
      </c>
      <c r="K530" s="81">
        <v>20760</v>
      </c>
      <c r="L530" s="81">
        <v>0</v>
      </c>
      <c r="M530" s="81">
        <v>62100</v>
      </c>
      <c r="N530" s="81">
        <v>-248922</v>
      </c>
      <c r="O530" s="81">
        <v>334637</v>
      </c>
      <c r="P530" s="81">
        <v>1801460</v>
      </c>
      <c r="Q530" s="81">
        <v>248922</v>
      </c>
      <c r="R530" s="81">
        <v>2050382</v>
      </c>
      <c r="S530" s="81"/>
      <c r="T530" s="81">
        <v>0</v>
      </c>
      <c r="U530" s="81">
        <v>0</v>
      </c>
      <c r="V530" s="81">
        <f t="shared" si="9"/>
        <v>1440736</v>
      </c>
      <c r="W530" s="81"/>
      <c r="X530" s="81"/>
      <c r="Y530" s="81"/>
      <c r="Z530" s="81"/>
      <c r="AA530" s="81"/>
      <c r="AB530" s="81"/>
      <c r="AC530" s="81"/>
      <c r="AD530" s="81"/>
      <c r="AE530" s="44"/>
      <c r="AF530" s="44"/>
    </row>
    <row r="531" spans="1:32" x14ac:dyDescent="0.3">
      <c r="A531" s="46" t="s">
        <v>1149</v>
      </c>
      <c r="B531" s="77" t="s">
        <v>2596</v>
      </c>
      <c r="C531" s="77">
        <v>0</v>
      </c>
      <c r="D531" s="77">
        <v>0</v>
      </c>
      <c r="E531" s="81">
        <v>1288790</v>
      </c>
      <c r="F531" s="81">
        <v>495591</v>
      </c>
      <c r="G531" s="81">
        <v>10192</v>
      </c>
      <c r="H531" s="81">
        <v>0</v>
      </c>
      <c r="I531" s="81">
        <v>0</v>
      </c>
      <c r="J531" s="81">
        <v>1610</v>
      </c>
      <c r="K531" s="81">
        <v>5926</v>
      </c>
      <c r="L531" s="81">
        <v>0</v>
      </c>
      <c r="M531" s="81">
        <v>0</v>
      </c>
      <c r="N531" s="81">
        <v>-67055</v>
      </c>
      <c r="O531" s="81">
        <v>342526</v>
      </c>
      <c r="P531" s="81">
        <v>2077580</v>
      </c>
      <c r="Q531" s="81">
        <v>67055</v>
      </c>
      <c r="R531" s="81">
        <v>2144635</v>
      </c>
      <c r="S531" s="81"/>
      <c r="T531" s="81">
        <v>0</v>
      </c>
      <c r="U531" s="81">
        <v>0</v>
      </c>
      <c r="V531" s="81">
        <f t="shared" si="9"/>
        <v>1724862</v>
      </c>
      <c r="W531" s="81"/>
      <c r="X531" s="81"/>
      <c r="Y531" s="81"/>
      <c r="Z531" s="81"/>
      <c r="AA531" s="81"/>
      <c r="AB531" s="81"/>
      <c r="AC531" s="81"/>
      <c r="AD531" s="81"/>
      <c r="AE531" s="44"/>
      <c r="AF531" s="44"/>
    </row>
    <row r="532" spans="1:32" x14ac:dyDescent="0.3">
      <c r="A532" s="46" t="s">
        <v>1125</v>
      </c>
      <c r="B532" s="77" t="s">
        <v>2597</v>
      </c>
      <c r="C532" s="77">
        <v>1</v>
      </c>
      <c r="D532" s="77">
        <v>0</v>
      </c>
      <c r="E532" s="81">
        <v>498148</v>
      </c>
      <c r="F532" s="81">
        <v>385357</v>
      </c>
      <c r="G532" s="81">
        <v>0</v>
      </c>
      <c r="H532" s="81">
        <v>0</v>
      </c>
      <c r="I532" s="81">
        <v>0</v>
      </c>
      <c r="J532" s="81">
        <v>0</v>
      </c>
      <c r="K532" s="81">
        <v>0</v>
      </c>
      <c r="L532" s="81">
        <v>0</v>
      </c>
      <c r="M532" s="81">
        <v>33750</v>
      </c>
      <c r="N532" s="81">
        <v>-101668</v>
      </c>
      <c r="O532" s="81">
        <v>96922</v>
      </c>
      <c r="P532" s="81">
        <v>912509</v>
      </c>
      <c r="Q532" s="81">
        <v>101668</v>
      </c>
      <c r="R532" s="81">
        <v>1014177</v>
      </c>
      <c r="S532" s="81"/>
      <c r="T532" s="81">
        <v>0</v>
      </c>
      <c r="U532" s="81">
        <v>0</v>
      </c>
      <c r="V532" s="81">
        <f t="shared" si="9"/>
        <v>815587</v>
      </c>
      <c r="W532" s="81"/>
      <c r="X532" s="81"/>
      <c r="Y532" s="81"/>
      <c r="Z532" s="81"/>
      <c r="AA532" s="81"/>
      <c r="AB532" s="81"/>
      <c r="AC532" s="81"/>
      <c r="AD532" s="81"/>
      <c r="AE532" s="44"/>
      <c r="AF532" s="44"/>
    </row>
    <row r="533" spans="1:32" x14ac:dyDescent="0.3">
      <c r="A533" s="46" t="s">
        <v>1093</v>
      </c>
      <c r="B533" s="77" t="s">
        <v>2598</v>
      </c>
      <c r="C533" s="77">
        <v>1</v>
      </c>
      <c r="D533" s="77">
        <v>0</v>
      </c>
      <c r="E533" s="81">
        <v>8358025</v>
      </c>
      <c r="F533" s="81">
        <v>3479243</v>
      </c>
      <c r="G533" s="81">
        <v>392477</v>
      </c>
      <c r="H533" s="81">
        <v>0</v>
      </c>
      <c r="I533" s="81">
        <v>0</v>
      </c>
      <c r="J533" s="81">
        <v>12113</v>
      </c>
      <c r="K533" s="81">
        <v>181248</v>
      </c>
      <c r="L533" s="81">
        <v>0</v>
      </c>
      <c r="M533" s="81">
        <v>0</v>
      </c>
      <c r="N533" s="81">
        <v>-322487</v>
      </c>
      <c r="O533" s="81">
        <v>3444089</v>
      </c>
      <c r="P533" s="81">
        <v>15544708</v>
      </c>
      <c r="Q533" s="81">
        <v>322487</v>
      </c>
      <c r="R533" s="81">
        <v>15867195</v>
      </c>
      <c r="S533" s="81"/>
      <c r="T533" s="81">
        <v>0</v>
      </c>
      <c r="U533" s="81">
        <v>0</v>
      </c>
      <c r="V533" s="81">
        <f t="shared" si="9"/>
        <v>11708142</v>
      </c>
      <c r="W533" s="81"/>
      <c r="X533" s="81"/>
      <c r="Y533" s="81"/>
      <c r="Z533" s="81"/>
      <c r="AA533" s="81"/>
      <c r="AB533" s="81"/>
      <c r="AC533" s="81"/>
      <c r="AD533" s="81"/>
      <c r="AE533" s="44"/>
      <c r="AF533" s="44"/>
    </row>
    <row r="534" spans="1:32" x14ac:dyDescent="0.3">
      <c r="A534" s="46" t="s">
        <v>1073</v>
      </c>
      <c r="B534" s="77" t="s">
        <v>1961</v>
      </c>
      <c r="C534" s="77">
        <v>1</v>
      </c>
      <c r="D534" s="77">
        <v>0</v>
      </c>
      <c r="E534" s="81">
        <v>1881858</v>
      </c>
      <c r="F534" s="81">
        <v>1556190</v>
      </c>
      <c r="G534" s="81">
        <v>513984</v>
      </c>
      <c r="H534" s="81">
        <v>0</v>
      </c>
      <c r="I534" s="81">
        <v>0</v>
      </c>
      <c r="J534" s="81">
        <v>12192</v>
      </c>
      <c r="K534" s="81">
        <v>9049</v>
      </c>
      <c r="L534" s="81">
        <v>0</v>
      </c>
      <c r="M534" s="81">
        <v>0</v>
      </c>
      <c r="N534" s="81">
        <v>-68978</v>
      </c>
      <c r="O534" s="81">
        <v>697821</v>
      </c>
      <c r="P534" s="81">
        <v>4602116</v>
      </c>
      <c r="Q534" s="81">
        <v>68978</v>
      </c>
      <c r="R534" s="81">
        <v>4671094</v>
      </c>
      <c r="S534" s="81"/>
      <c r="T534" s="81">
        <v>0</v>
      </c>
      <c r="U534" s="81">
        <v>0</v>
      </c>
      <c r="V534" s="81">
        <f t="shared" si="9"/>
        <v>3390311</v>
      </c>
      <c r="W534" s="81"/>
      <c r="X534" s="81"/>
      <c r="Y534" s="81"/>
      <c r="Z534" s="81"/>
      <c r="AA534" s="81"/>
      <c r="AB534" s="81"/>
      <c r="AC534" s="81"/>
      <c r="AD534" s="81"/>
      <c r="AE534" s="44"/>
      <c r="AF534" s="44"/>
    </row>
    <row r="535" spans="1:32" x14ac:dyDescent="0.3">
      <c r="A535" s="46" t="s">
        <v>1109</v>
      </c>
      <c r="B535" s="77" t="s">
        <v>2599</v>
      </c>
      <c r="C535" s="77">
        <v>1</v>
      </c>
      <c r="D535" s="77">
        <v>0</v>
      </c>
      <c r="E535" s="81">
        <v>9703433</v>
      </c>
      <c r="F535" s="81">
        <v>6738958</v>
      </c>
      <c r="G535" s="81">
        <v>845228</v>
      </c>
      <c r="H535" s="81">
        <v>0</v>
      </c>
      <c r="I535" s="81">
        <v>0</v>
      </c>
      <c r="J535" s="81">
        <v>435096</v>
      </c>
      <c r="K535" s="81">
        <v>449509</v>
      </c>
      <c r="L535" s="81">
        <v>0</v>
      </c>
      <c r="M535" s="81">
        <v>330192</v>
      </c>
      <c r="N535" s="81">
        <v>-841518</v>
      </c>
      <c r="O535" s="81">
        <v>6386189</v>
      </c>
      <c r="P535" s="81">
        <v>24047087</v>
      </c>
      <c r="Q535" s="81">
        <v>841518</v>
      </c>
      <c r="R535" s="81">
        <v>24888605</v>
      </c>
      <c r="S535" s="81"/>
      <c r="T535" s="81">
        <v>0</v>
      </c>
      <c r="U535" s="81">
        <v>0</v>
      </c>
      <c r="V535" s="81">
        <f t="shared" si="9"/>
        <v>16815670</v>
      </c>
      <c r="W535" s="81"/>
      <c r="X535" s="81"/>
      <c r="Y535" s="81"/>
      <c r="Z535" s="81"/>
      <c r="AA535" s="81"/>
      <c r="AB535" s="81"/>
      <c r="AC535" s="81"/>
      <c r="AD535" s="81"/>
      <c r="AE535" s="44"/>
      <c r="AF535" s="44"/>
    </row>
    <row r="536" spans="1:32" x14ac:dyDescent="0.3">
      <c r="A536" s="46" t="s">
        <v>1131</v>
      </c>
      <c r="B536" s="77" t="s">
        <v>2600</v>
      </c>
      <c r="C536" s="77">
        <v>1</v>
      </c>
      <c r="D536" s="77">
        <v>0</v>
      </c>
      <c r="E536" s="81">
        <v>8994301</v>
      </c>
      <c r="F536" s="81">
        <v>4261050</v>
      </c>
      <c r="G536" s="81">
        <v>1165253</v>
      </c>
      <c r="H536" s="81">
        <v>0</v>
      </c>
      <c r="I536" s="81">
        <v>0</v>
      </c>
      <c r="J536" s="81">
        <v>507555</v>
      </c>
      <c r="K536" s="81">
        <v>477317</v>
      </c>
      <c r="L536" s="81">
        <v>0</v>
      </c>
      <c r="M536" s="81">
        <v>67372</v>
      </c>
      <c r="N536" s="81">
        <v>-184685</v>
      </c>
      <c r="O536" s="81">
        <v>6209386</v>
      </c>
      <c r="P536" s="81">
        <v>21497549</v>
      </c>
      <c r="Q536" s="81">
        <v>184685</v>
      </c>
      <c r="R536" s="81">
        <v>21682234</v>
      </c>
      <c r="S536" s="81"/>
      <c r="T536" s="81">
        <v>0</v>
      </c>
      <c r="U536" s="81">
        <v>0</v>
      </c>
      <c r="V536" s="81">
        <f t="shared" si="9"/>
        <v>14122910</v>
      </c>
      <c r="W536" s="81"/>
      <c r="X536" s="81"/>
      <c r="Y536" s="81"/>
      <c r="Z536" s="81"/>
      <c r="AA536" s="81"/>
      <c r="AB536" s="81"/>
      <c r="AC536" s="81"/>
      <c r="AD536" s="81"/>
      <c r="AE536" s="44"/>
      <c r="AF536" s="44"/>
    </row>
    <row r="537" spans="1:32" x14ac:dyDescent="0.3">
      <c r="A537" s="46" t="s">
        <v>1101</v>
      </c>
      <c r="B537" s="77" t="s">
        <v>1964</v>
      </c>
      <c r="C537" s="77">
        <v>1</v>
      </c>
      <c r="D537" s="77">
        <v>0</v>
      </c>
      <c r="E537" s="81">
        <v>19440351</v>
      </c>
      <c r="F537" s="81">
        <v>6552958</v>
      </c>
      <c r="G537" s="81">
        <v>3112552</v>
      </c>
      <c r="H537" s="81">
        <v>0</v>
      </c>
      <c r="I537" s="81">
        <v>0</v>
      </c>
      <c r="J537" s="81">
        <v>1119975</v>
      </c>
      <c r="K537" s="81">
        <v>784380</v>
      </c>
      <c r="L537" s="81">
        <v>0</v>
      </c>
      <c r="M537" s="81">
        <v>588745</v>
      </c>
      <c r="N537" s="81">
        <v>-370865</v>
      </c>
      <c r="O537" s="81">
        <v>8174570</v>
      </c>
      <c r="P537" s="81">
        <v>39402666</v>
      </c>
      <c r="Q537" s="81">
        <v>370865</v>
      </c>
      <c r="R537" s="81">
        <v>39773531</v>
      </c>
      <c r="S537" s="81"/>
      <c r="T537" s="81">
        <v>0</v>
      </c>
      <c r="U537" s="81">
        <v>0</v>
      </c>
      <c r="V537" s="81">
        <f t="shared" si="9"/>
        <v>28115544</v>
      </c>
      <c r="W537" s="81"/>
      <c r="X537" s="81"/>
      <c r="Y537" s="81"/>
      <c r="Z537" s="81"/>
      <c r="AA537" s="81"/>
      <c r="AB537" s="81"/>
      <c r="AC537" s="81"/>
      <c r="AD537" s="81"/>
      <c r="AE537" s="44"/>
      <c r="AF537" s="44"/>
    </row>
    <row r="538" spans="1:32" x14ac:dyDescent="0.3">
      <c r="A538" s="46" t="s">
        <v>1105</v>
      </c>
      <c r="B538" s="77" t="s">
        <v>2601</v>
      </c>
      <c r="C538" s="77">
        <v>1</v>
      </c>
      <c r="D538" s="77">
        <v>0</v>
      </c>
      <c r="E538" s="81">
        <v>9411808</v>
      </c>
      <c r="F538" s="81">
        <v>4045281</v>
      </c>
      <c r="G538" s="81">
        <v>1378102</v>
      </c>
      <c r="H538" s="81">
        <v>0</v>
      </c>
      <c r="I538" s="81">
        <v>0</v>
      </c>
      <c r="J538" s="81">
        <v>213460</v>
      </c>
      <c r="K538" s="81">
        <v>360345</v>
      </c>
      <c r="L538" s="81">
        <v>0</v>
      </c>
      <c r="M538" s="81">
        <v>140400</v>
      </c>
      <c r="N538" s="81">
        <v>-103395</v>
      </c>
      <c r="O538" s="81">
        <v>4058198</v>
      </c>
      <c r="P538" s="81">
        <v>19504199</v>
      </c>
      <c r="Q538" s="81">
        <v>103395</v>
      </c>
      <c r="R538" s="81">
        <v>19607594</v>
      </c>
      <c r="S538" s="81"/>
      <c r="T538" s="81">
        <v>0</v>
      </c>
      <c r="U538" s="81">
        <v>0</v>
      </c>
      <c r="V538" s="81">
        <f t="shared" si="9"/>
        <v>14067899</v>
      </c>
      <c r="W538" s="81"/>
      <c r="X538" s="81"/>
      <c r="Y538" s="81"/>
      <c r="Z538" s="81"/>
      <c r="AA538" s="81"/>
      <c r="AB538" s="81"/>
      <c r="AC538" s="81"/>
      <c r="AD538" s="81"/>
      <c r="AE538" s="44"/>
      <c r="AF538" s="44"/>
    </row>
    <row r="539" spans="1:32" x14ac:dyDescent="0.3">
      <c r="A539" s="46" t="s">
        <v>1075</v>
      </c>
      <c r="B539" s="77" t="s">
        <v>2602</v>
      </c>
      <c r="C539" s="77">
        <v>1</v>
      </c>
      <c r="D539" s="77">
        <v>0</v>
      </c>
      <c r="E539" s="81">
        <v>23021632</v>
      </c>
      <c r="F539" s="81">
        <v>10179710</v>
      </c>
      <c r="G539" s="81">
        <v>4811036</v>
      </c>
      <c r="H539" s="81">
        <v>0</v>
      </c>
      <c r="I539" s="81">
        <v>0</v>
      </c>
      <c r="J539" s="81">
        <v>460738</v>
      </c>
      <c r="K539" s="81">
        <v>749828</v>
      </c>
      <c r="L539" s="81">
        <v>0</v>
      </c>
      <c r="M539" s="81">
        <v>378000</v>
      </c>
      <c r="N539" s="81">
        <v>-227400</v>
      </c>
      <c r="O539" s="81">
        <v>10152300</v>
      </c>
      <c r="P539" s="81">
        <v>49525844</v>
      </c>
      <c r="Q539" s="81">
        <v>227400</v>
      </c>
      <c r="R539" s="81">
        <v>49753244</v>
      </c>
      <c r="S539" s="81"/>
      <c r="T539" s="81">
        <v>0</v>
      </c>
      <c r="U539" s="81">
        <v>0</v>
      </c>
      <c r="V539" s="81">
        <f t="shared" si="9"/>
        <v>34562508</v>
      </c>
      <c r="W539" s="81"/>
      <c r="X539" s="81"/>
      <c r="Y539" s="81"/>
      <c r="Z539" s="81"/>
      <c r="AA539" s="81"/>
      <c r="AB539" s="81"/>
      <c r="AC539" s="81"/>
      <c r="AD539" s="81"/>
      <c r="AE539" s="44"/>
      <c r="AF539" s="44"/>
    </row>
    <row r="540" spans="1:32" x14ac:dyDescent="0.3">
      <c r="A540" s="46" t="s">
        <v>1161</v>
      </c>
      <c r="B540" s="77" t="s">
        <v>2603</v>
      </c>
      <c r="C540" s="77">
        <v>1</v>
      </c>
      <c r="D540" s="77">
        <v>0</v>
      </c>
      <c r="E540" s="81">
        <v>21753298</v>
      </c>
      <c r="F540" s="81">
        <v>10359702</v>
      </c>
      <c r="G540" s="81">
        <v>2265101</v>
      </c>
      <c r="H540" s="81">
        <v>0</v>
      </c>
      <c r="I540" s="81">
        <v>0</v>
      </c>
      <c r="J540" s="81">
        <v>1196557</v>
      </c>
      <c r="K540" s="81">
        <v>866412</v>
      </c>
      <c r="L540" s="81">
        <v>0</v>
      </c>
      <c r="M540" s="81">
        <v>280825</v>
      </c>
      <c r="N540" s="81">
        <v>-810899</v>
      </c>
      <c r="O540" s="81">
        <v>9527607</v>
      </c>
      <c r="P540" s="81">
        <v>45438603</v>
      </c>
      <c r="Q540" s="81">
        <v>810899</v>
      </c>
      <c r="R540" s="81">
        <v>46249502</v>
      </c>
      <c r="S540" s="81"/>
      <c r="T540" s="81">
        <v>0</v>
      </c>
      <c r="U540" s="81">
        <v>176371</v>
      </c>
      <c r="V540" s="81">
        <f t="shared" si="9"/>
        <v>33645895</v>
      </c>
      <c r="W540" s="81"/>
      <c r="X540" s="81"/>
      <c r="Y540" s="81"/>
      <c r="Z540" s="81"/>
      <c r="AA540" s="81"/>
      <c r="AB540" s="81"/>
      <c r="AC540" s="81"/>
      <c r="AD540" s="81"/>
      <c r="AE540" s="44"/>
      <c r="AF540" s="44"/>
    </row>
    <row r="541" spans="1:32" x14ac:dyDescent="0.3">
      <c r="A541" s="46" t="s">
        <v>1059</v>
      </c>
      <c r="B541" s="77" t="s">
        <v>2604</v>
      </c>
      <c r="C541" s="77">
        <v>1</v>
      </c>
      <c r="D541" s="77">
        <v>0</v>
      </c>
      <c r="E541" s="81">
        <v>31956509</v>
      </c>
      <c r="F541" s="81">
        <v>8873830</v>
      </c>
      <c r="G541" s="81">
        <v>3200375</v>
      </c>
      <c r="H541" s="81">
        <v>0</v>
      </c>
      <c r="I541" s="81">
        <v>0</v>
      </c>
      <c r="J541" s="81">
        <v>1482478</v>
      </c>
      <c r="K541" s="81">
        <v>451508</v>
      </c>
      <c r="L541" s="81">
        <v>0</v>
      </c>
      <c r="M541" s="81">
        <v>2785585</v>
      </c>
      <c r="N541" s="81">
        <v>-837327</v>
      </c>
      <c r="O541" s="81">
        <v>6842641</v>
      </c>
      <c r="P541" s="81">
        <v>54755599</v>
      </c>
      <c r="Q541" s="81">
        <v>837327</v>
      </c>
      <c r="R541" s="81">
        <v>55592926</v>
      </c>
      <c r="S541" s="81"/>
      <c r="T541" s="81">
        <v>0</v>
      </c>
      <c r="U541" s="81">
        <v>757890</v>
      </c>
      <c r="V541" s="81">
        <f t="shared" si="9"/>
        <v>44712583</v>
      </c>
      <c r="W541" s="81"/>
      <c r="X541" s="81"/>
      <c r="Y541" s="81"/>
      <c r="Z541" s="81"/>
      <c r="AA541" s="81"/>
      <c r="AB541" s="81"/>
      <c r="AC541" s="81"/>
      <c r="AD541" s="81"/>
      <c r="AE541" s="44"/>
      <c r="AF541" s="44"/>
    </row>
    <row r="542" spans="1:32" x14ac:dyDescent="0.3">
      <c r="A542" s="46" t="s">
        <v>1111</v>
      </c>
      <c r="B542" s="77" t="s">
        <v>2605</v>
      </c>
      <c r="C542" s="77">
        <v>1</v>
      </c>
      <c r="D542" s="77">
        <v>0</v>
      </c>
      <c r="E542" s="81">
        <v>14794193</v>
      </c>
      <c r="F542" s="81">
        <v>3841194</v>
      </c>
      <c r="G542" s="81">
        <v>2805406</v>
      </c>
      <c r="H542" s="81">
        <v>0</v>
      </c>
      <c r="I542" s="81">
        <v>0</v>
      </c>
      <c r="J542" s="81">
        <v>422779</v>
      </c>
      <c r="K542" s="81">
        <v>173402</v>
      </c>
      <c r="L542" s="81">
        <v>0</v>
      </c>
      <c r="M542" s="81">
        <v>0</v>
      </c>
      <c r="N542" s="81">
        <v>-264273</v>
      </c>
      <c r="O542" s="81">
        <v>5132232</v>
      </c>
      <c r="P542" s="81">
        <v>26904933</v>
      </c>
      <c r="Q542" s="81">
        <v>264273</v>
      </c>
      <c r="R542" s="81">
        <v>27169206</v>
      </c>
      <c r="S542" s="81"/>
      <c r="T542" s="81">
        <v>0</v>
      </c>
      <c r="U542" s="81">
        <v>0</v>
      </c>
      <c r="V542" s="81">
        <f t="shared" si="9"/>
        <v>18967295</v>
      </c>
      <c r="W542" s="81"/>
      <c r="X542" s="81"/>
      <c r="Y542" s="81"/>
      <c r="Z542" s="81"/>
      <c r="AA542" s="81"/>
      <c r="AB542" s="81"/>
      <c r="AC542" s="81"/>
      <c r="AD542" s="81"/>
      <c r="AE542" s="44"/>
      <c r="AF542" s="44"/>
    </row>
    <row r="543" spans="1:32" x14ac:dyDescent="0.3">
      <c r="A543" s="46" t="s">
        <v>1085</v>
      </c>
      <c r="B543" s="77" t="s">
        <v>2606</v>
      </c>
      <c r="C543" s="77">
        <v>1</v>
      </c>
      <c r="D543" s="77">
        <v>0</v>
      </c>
      <c r="E543" s="81">
        <v>26823253</v>
      </c>
      <c r="F543" s="81">
        <v>5823098</v>
      </c>
      <c r="G543" s="81">
        <v>3734421</v>
      </c>
      <c r="H543" s="81">
        <v>0</v>
      </c>
      <c r="I543" s="81">
        <v>0</v>
      </c>
      <c r="J543" s="81">
        <v>557240</v>
      </c>
      <c r="K543" s="81">
        <v>262129</v>
      </c>
      <c r="L543" s="81">
        <v>0</v>
      </c>
      <c r="M543" s="81">
        <v>218700</v>
      </c>
      <c r="N543" s="81">
        <v>-165245</v>
      </c>
      <c r="O543" s="81">
        <v>6425801</v>
      </c>
      <c r="P543" s="81">
        <v>43679397</v>
      </c>
      <c r="Q543" s="81">
        <v>165245</v>
      </c>
      <c r="R543" s="81">
        <v>43844642</v>
      </c>
      <c r="S543" s="81"/>
      <c r="T543" s="81">
        <v>0</v>
      </c>
      <c r="U543" s="81">
        <v>0</v>
      </c>
      <c r="V543" s="81">
        <f t="shared" si="9"/>
        <v>33519175</v>
      </c>
      <c r="W543" s="81"/>
      <c r="X543" s="81"/>
      <c r="Y543" s="81"/>
      <c r="Z543" s="81"/>
      <c r="AA543" s="81"/>
      <c r="AB543" s="81"/>
      <c r="AC543" s="81"/>
      <c r="AD543" s="81"/>
      <c r="AE543" s="44"/>
      <c r="AF543" s="44"/>
    </row>
    <row r="544" spans="1:32" x14ac:dyDescent="0.3">
      <c r="A544" s="46" t="s">
        <v>1151</v>
      </c>
      <c r="B544" s="77" t="s">
        <v>2607</v>
      </c>
      <c r="C544" s="77">
        <v>1</v>
      </c>
      <c r="D544" s="77">
        <v>0</v>
      </c>
      <c r="E544" s="81">
        <v>18637842</v>
      </c>
      <c r="F544" s="81">
        <v>4352977</v>
      </c>
      <c r="G544" s="81">
        <v>2284849</v>
      </c>
      <c r="H544" s="81">
        <v>0</v>
      </c>
      <c r="I544" s="81">
        <v>0</v>
      </c>
      <c r="J544" s="81">
        <v>404248</v>
      </c>
      <c r="K544" s="81">
        <v>32722</v>
      </c>
      <c r="L544" s="81">
        <v>0</v>
      </c>
      <c r="M544" s="81">
        <v>0</v>
      </c>
      <c r="N544" s="81">
        <v>-208998</v>
      </c>
      <c r="O544" s="81">
        <v>4829920</v>
      </c>
      <c r="P544" s="81">
        <v>30333560</v>
      </c>
      <c r="Q544" s="81">
        <v>208998</v>
      </c>
      <c r="R544" s="81">
        <v>30542558</v>
      </c>
      <c r="S544" s="81"/>
      <c r="T544" s="81">
        <v>0</v>
      </c>
      <c r="U544" s="81">
        <v>0</v>
      </c>
      <c r="V544" s="81">
        <f t="shared" si="9"/>
        <v>23218791</v>
      </c>
      <c r="W544" s="81"/>
      <c r="X544" s="81"/>
      <c r="Y544" s="81"/>
      <c r="Z544" s="81"/>
      <c r="AA544" s="81"/>
      <c r="AB544" s="81"/>
      <c r="AC544" s="81"/>
      <c r="AD544" s="81"/>
      <c r="AE544" s="44"/>
      <c r="AF544" s="44"/>
    </row>
    <row r="545" spans="1:32" x14ac:dyDescent="0.3">
      <c r="A545" s="46" t="s">
        <v>1061</v>
      </c>
      <c r="B545" s="77" t="s">
        <v>1972</v>
      </c>
      <c r="C545" s="77">
        <v>1</v>
      </c>
      <c r="D545" s="77">
        <v>0</v>
      </c>
      <c r="E545" s="81">
        <v>10771161</v>
      </c>
      <c r="F545" s="81">
        <v>3287417</v>
      </c>
      <c r="G545" s="81">
        <v>3467910</v>
      </c>
      <c r="H545" s="81">
        <v>0</v>
      </c>
      <c r="I545" s="81">
        <v>0</v>
      </c>
      <c r="J545" s="81">
        <v>395548</v>
      </c>
      <c r="K545" s="81">
        <v>21119</v>
      </c>
      <c r="L545" s="81">
        <v>0</v>
      </c>
      <c r="M545" s="81">
        <v>0</v>
      </c>
      <c r="N545" s="81">
        <v>-135579</v>
      </c>
      <c r="O545" s="81">
        <v>3794041</v>
      </c>
      <c r="P545" s="81">
        <v>21601617</v>
      </c>
      <c r="Q545" s="81">
        <v>135579</v>
      </c>
      <c r="R545" s="81">
        <v>21737196</v>
      </c>
      <c r="S545" s="81"/>
      <c r="T545" s="81">
        <v>0</v>
      </c>
      <c r="U545" s="81">
        <v>0</v>
      </c>
      <c r="V545" s="81">
        <f t="shared" si="9"/>
        <v>14339666</v>
      </c>
      <c r="W545" s="81"/>
      <c r="X545" s="81"/>
      <c r="Y545" s="81"/>
      <c r="Z545" s="81"/>
      <c r="AA545" s="81"/>
      <c r="AB545" s="81"/>
      <c r="AC545" s="81"/>
      <c r="AD545" s="81"/>
      <c r="AE545" s="44"/>
      <c r="AF545" s="44"/>
    </row>
    <row r="546" spans="1:32" x14ac:dyDescent="0.3">
      <c r="A546" s="46" t="s">
        <v>1107</v>
      </c>
      <c r="B546" s="77" t="s">
        <v>2608</v>
      </c>
      <c r="C546" s="77">
        <v>1</v>
      </c>
      <c r="D546" s="77">
        <v>0</v>
      </c>
      <c r="E546" s="81">
        <v>9345767</v>
      </c>
      <c r="F546" s="81">
        <v>3337376</v>
      </c>
      <c r="G546" s="81">
        <v>2273721</v>
      </c>
      <c r="H546" s="81">
        <v>0</v>
      </c>
      <c r="I546" s="81">
        <v>0</v>
      </c>
      <c r="J546" s="81">
        <v>191079</v>
      </c>
      <c r="K546" s="81">
        <v>456858</v>
      </c>
      <c r="L546" s="81">
        <v>0</v>
      </c>
      <c r="M546" s="81">
        <v>0</v>
      </c>
      <c r="N546" s="81">
        <v>-143326</v>
      </c>
      <c r="O546" s="81">
        <v>3696330</v>
      </c>
      <c r="P546" s="81">
        <v>19157805</v>
      </c>
      <c r="Q546" s="81">
        <v>143326</v>
      </c>
      <c r="R546" s="81">
        <v>19301131</v>
      </c>
      <c r="S546" s="81"/>
      <c r="T546" s="81">
        <v>0</v>
      </c>
      <c r="U546" s="81">
        <v>0</v>
      </c>
      <c r="V546" s="81">
        <f t="shared" si="9"/>
        <v>13187754</v>
      </c>
      <c r="W546" s="81"/>
      <c r="X546" s="81"/>
      <c r="Y546" s="81"/>
      <c r="Z546" s="81"/>
      <c r="AA546" s="81"/>
      <c r="AB546" s="81"/>
      <c r="AC546" s="81"/>
      <c r="AD546" s="81"/>
      <c r="AE546" s="44"/>
      <c r="AF546" s="44"/>
    </row>
    <row r="547" spans="1:32" x14ac:dyDescent="0.3">
      <c r="A547" s="46" t="s">
        <v>1077</v>
      </c>
      <c r="B547" s="77" t="s">
        <v>2609</v>
      </c>
      <c r="C547" s="77">
        <v>1</v>
      </c>
      <c r="D547" s="77">
        <v>0</v>
      </c>
      <c r="E547" s="81">
        <v>32610526</v>
      </c>
      <c r="F547" s="81">
        <v>11975868</v>
      </c>
      <c r="G547" s="81">
        <v>8064966</v>
      </c>
      <c r="H547" s="81">
        <v>0</v>
      </c>
      <c r="I547" s="81">
        <v>0</v>
      </c>
      <c r="J547" s="81">
        <v>1328867</v>
      </c>
      <c r="K547" s="81">
        <v>537700</v>
      </c>
      <c r="L547" s="81">
        <v>0</v>
      </c>
      <c r="M547" s="81">
        <v>396630</v>
      </c>
      <c r="N547" s="81">
        <v>-245437</v>
      </c>
      <c r="O547" s="81">
        <v>10217885</v>
      </c>
      <c r="P547" s="81">
        <v>64887005</v>
      </c>
      <c r="Q547" s="81">
        <v>245437</v>
      </c>
      <c r="R547" s="81">
        <v>65132442</v>
      </c>
      <c r="S547" s="81"/>
      <c r="T547" s="81">
        <v>0</v>
      </c>
      <c r="U547" s="81">
        <v>0</v>
      </c>
      <c r="V547" s="81">
        <f t="shared" si="9"/>
        <v>46604154</v>
      </c>
      <c r="W547" s="81"/>
      <c r="X547" s="81"/>
      <c r="Y547" s="81"/>
      <c r="Z547" s="81"/>
      <c r="AA547" s="81"/>
      <c r="AB547" s="81"/>
      <c r="AC547" s="81"/>
      <c r="AD547" s="81"/>
      <c r="AE547" s="44"/>
      <c r="AF547" s="44"/>
    </row>
    <row r="548" spans="1:32" x14ac:dyDescent="0.3">
      <c r="A548" s="46" t="s">
        <v>1175</v>
      </c>
      <c r="B548" s="77" t="s">
        <v>2610</v>
      </c>
      <c r="C548" s="77">
        <v>1</v>
      </c>
      <c r="D548" s="77">
        <v>0</v>
      </c>
      <c r="E548" s="81">
        <v>24050024</v>
      </c>
      <c r="F548" s="81">
        <v>4854724</v>
      </c>
      <c r="G548" s="81">
        <v>2448258</v>
      </c>
      <c r="H548" s="81">
        <v>0</v>
      </c>
      <c r="I548" s="81">
        <v>0</v>
      </c>
      <c r="J548" s="81">
        <v>694512</v>
      </c>
      <c r="K548" s="81">
        <v>453025</v>
      </c>
      <c r="L548" s="81">
        <v>0</v>
      </c>
      <c r="M548" s="81">
        <v>0</v>
      </c>
      <c r="N548" s="81">
        <v>-215347</v>
      </c>
      <c r="O548" s="81">
        <v>7930138</v>
      </c>
      <c r="P548" s="81">
        <v>40215334</v>
      </c>
      <c r="Q548" s="81">
        <v>215347</v>
      </c>
      <c r="R548" s="81">
        <v>40430681</v>
      </c>
      <c r="S548" s="81"/>
      <c r="T548" s="81">
        <v>0</v>
      </c>
      <c r="U548" s="81">
        <v>0</v>
      </c>
      <c r="V548" s="81">
        <f t="shared" si="9"/>
        <v>29836938</v>
      </c>
      <c r="W548" s="81"/>
      <c r="X548" s="81"/>
      <c r="Y548" s="81"/>
      <c r="Z548" s="81"/>
      <c r="AA548" s="81"/>
      <c r="AB548" s="81"/>
      <c r="AC548" s="81"/>
      <c r="AD548" s="81"/>
      <c r="AE548" s="44"/>
      <c r="AF548" s="44"/>
    </row>
    <row r="549" spans="1:32" x14ac:dyDescent="0.3">
      <c r="A549" s="46" t="s">
        <v>1063</v>
      </c>
      <c r="B549" s="77" t="s">
        <v>2611</v>
      </c>
      <c r="C549" s="77">
        <v>1</v>
      </c>
      <c r="D549" s="77">
        <v>0</v>
      </c>
      <c r="E549" s="81">
        <v>212754016</v>
      </c>
      <c r="F549" s="81">
        <v>30951087</v>
      </c>
      <c r="G549" s="81">
        <v>14779306</v>
      </c>
      <c r="H549" s="81">
        <v>0</v>
      </c>
      <c r="I549" s="81">
        <v>0</v>
      </c>
      <c r="J549" s="81">
        <v>13762667</v>
      </c>
      <c r="K549" s="81">
        <v>1657662</v>
      </c>
      <c r="L549" s="81">
        <v>0</v>
      </c>
      <c r="M549" s="81">
        <v>8183623</v>
      </c>
      <c r="N549" s="81">
        <v>-4625370</v>
      </c>
      <c r="O549" s="81">
        <v>8583974</v>
      </c>
      <c r="P549" s="81">
        <v>286046965</v>
      </c>
      <c r="Q549" s="81">
        <v>4625370</v>
      </c>
      <c r="R549" s="81">
        <v>290672335</v>
      </c>
      <c r="S549" s="81"/>
      <c r="T549" s="81">
        <v>0</v>
      </c>
      <c r="U549" s="81">
        <v>5959943</v>
      </c>
      <c r="V549" s="81">
        <f t="shared" si="9"/>
        <v>262683685</v>
      </c>
      <c r="W549" s="81"/>
      <c r="X549" s="81"/>
      <c r="Y549" s="81"/>
      <c r="Z549" s="81"/>
      <c r="AA549" s="81"/>
      <c r="AB549" s="81"/>
      <c r="AC549" s="81"/>
      <c r="AD549" s="81"/>
      <c r="AE549" s="44"/>
      <c r="AF549" s="44"/>
    </row>
    <row r="550" spans="1:32" x14ac:dyDescent="0.3">
      <c r="A550" s="46" t="s">
        <v>1071</v>
      </c>
      <c r="B550" s="77" t="s">
        <v>2612</v>
      </c>
      <c r="C550" s="77">
        <v>1</v>
      </c>
      <c r="D550" s="77">
        <v>0</v>
      </c>
      <c r="E550" s="81">
        <v>78703759</v>
      </c>
      <c r="F550" s="81">
        <v>22996240</v>
      </c>
      <c r="G550" s="81">
        <v>7382901</v>
      </c>
      <c r="H550" s="81">
        <v>0</v>
      </c>
      <c r="I550" s="81">
        <v>0</v>
      </c>
      <c r="J550" s="81">
        <v>6428212</v>
      </c>
      <c r="K550" s="81">
        <v>868736</v>
      </c>
      <c r="L550" s="81">
        <v>0</v>
      </c>
      <c r="M550" s="81">
        <v>1608684</v>
      </c>
      <c r="N550" s="81">
        <v>-1820705</v>
      </c>
      <c r="O550" s="81">
        <v>7365684</v>
      </c>
      <c r="P550" s="81">
        <v>123533511</v>
      </c>
      <c r="Q550" s="81">
        <v>1820705</v>
      </c>
      <c r="R550" s="81">
        <v>125354216</v>
      </c>
      <c r="S550" s="81"/>
      <c r="T550" s="81">
        <v>0</v>
      </c>
      <c r="U550" s="81">
        <v>2032346</v>
      </c>
      <c r="V550" s="81">
        <f t="shared" si="9"/>
        <v>108784926</v>
      </c>
      <c r="W550" s="81"/>
      <c r="X550" s="81"/>
      <c r="Y550" s="81"/>
      <c r="Z550" s="81"/>
      <c r="AA550" s="81"/>
      <c r="AB550" s="81"/>
      <c r="AC550" s="81"/>
      <c r="AD550" s="81"/>
      <c r="AE550" s="44"/>
      <c r="AF550" s="44"/>
    </row>
    <row r="551" spans="1:32" x14ac:dyDescent="0.3">
      <c r="A551" s="46" t="s">
        <v>1095</v>
      </c>
      <c r="B551" s="77" t="s">
        <v>2613</v>
      </c>
      <c r="C551" s="77">
        <v>1</v>
      </c>
      <c r="D551" s="77">
        <v>0</v>
      </c>
      <c r="E551" s="81">
        <v>202883</v>
      </c>
      <c r="F551" s="81">
        <v>141303</v>
      </c>
      <c r="G551" s="81">
        <v>17397</v>
      </c>
      <c r="H551" s="81">
        <v>0</v>
      </c>
      <c r="I551" s="81">
        <v>0</v>
      </c>
      <c r="J551" s="81">
        <v>0</v>
      </c>
      <c r="K551" s="81">
        <v>0</v>
      </c>
      <c r="L551" s="81">
        <v>0</v>
      </c>
      <c r="M551" s="81">
        <v>0</v>
      </c>
      <c r="N551" s="81">
        <v>-1719</v>
      </c>
      <c r="O551" s="81">
        <v>9075</v>
      </c>
      <c r="P551" s="81">
        <v>368939</v>
      </c>
      <c r="Q551" s="81">
        <v>1719</v>
      </c>
      <c r="R551" s="81">
        <v>370658</v>
      </c>
      <c r="S551" s="81"/>
      <c r="T551" s="81">
        <v>0</v>
      </c>
      <c r="U551" s="81">
        <v>0</v>
      </c>
      <c r="V551" s="81">
        <f t="shared" si="9"/>
        <v>342467</v>
      </c>
      <c r="W551" s="81"/>
      <c r="X551" s="81"/>
      <c r="Y551" s="81"/>
      <c r="Z551" s="81"/>
      <c r="AA551" s="81"/>
      <c r="AB551" s="81"/>
      <c r="AC551" s="81"/>
      <c r="AD551" s="81"/>
      <c r="AE551" s="44"/>
      <c r="AF551" s="44"/>
    </row>
    <row r="552" spans="1:32" x14ac:dyDescent="0.3">
      <c r="A552" s="46" t="s">
        <v>1155</v>
      </c>
      <c r="B552" s="77" t="s">
        <v>1979</v>
      </c>
      <c r="C552" s="77">
        <v>1</v>
      </c>
      <c r="D552" s="77">
        <v>0</v>
      </c>
      <c r="E552" s="81">
        <v>6490820</v>
      </c>
      <c r="F552" s="81">
        <v>3885864</v>
      </c>
      <c r="G552" s="81">
        <v>2016008</v>
      </c>
      <c r="H552" s="81">
        <v>102877</v>
      </c>
      <c r="I552" s="81">
        <v>0</v>
      </c>
      <c r="J552" s="81">
        <v>166358</v>
      </c>
      <c r="K552" s="81">
        <v>114285</v>
      </c>
      <c r="L552" s="81">
        <v>0</v>
      </c>
      <c r="M552" s="81">
        <v>0</v>
      </c>
      <c r="N552" s="81">
        <v>-72733</v>
      </c>
      <c r="O552" s="81">
        <v>3339989</v>
      </c>
      <c r="P552" s="81">
        <v>16043468</v>
      </c>
      <c r="Q552" s="81">
        <v>72733</v>
      </c>
      <c r="R552" s="81">
        <v>16116201</v>
      </c>
      <c r="S552" s="81"/>
      <c r="T552" s="81">
        <v>0</v>
      </c>
      <c r="U552" s="81">
        <v>0</v>
      </c>
      <c r="V552" s="81">
        <f t="shared" si="9"/>
        <v>10584594</v>
      </c>
      <c r="W552" s="81"/>
      <c r="X552" s="81"/>
      <c r="Y552" s="81"/>
      <c r="Z552" s="81"/>
      <c r="AA552" s="81"/>
      <c r="AB552" s="81"/>
      <c r="AC552" s="81"/>
      <c r="AD552" s="81"/>
      <c r="AE552" s="44"/>
      <c r="AF552" s="44"/>
    </row>
    <row r="553" spans="1:32" x14ac:dyDescent="0.3">
      <c r="A553" s="46" t="s">
        <v>1143</v>
      </c>
      <c r="B553" s="77" t="s">
        <v>2614</v>
      </c>
      <c r="C553" s="77">
        <v>0</v>
      </c>
      <c r="D553" s="77">
        <v>0</v>
      </c>
      <c r="E553" s="81">
        <v>17218765</v>
      </c>
      <c r="F553" s="81">
        <v>11076156</v>
      </c>
      <c r="G553" s="81">
        <v>2859558</v>
      </c>
      <c r="H553" s="81">
        <v>0</v>
      </c>
      <c r="I553" s="81">
        <v>0</v>
      </c>
      <c r="J553" s="81">
        <v>1553330</v>
      </c>
      <c r="K553" s="81">
        <v>165173</v>
      </c>
      <c r="L553" s="81">
        <v>0</v>
      </c>
      <c r="M553" s="81">
        <v>673254</v>
      </c>
      <c r="N553" s="81">
        <v>-993697</v>
      </c>
      <c r="O553" s="81">
        <v>6432322</v>
      </c>
      <c r="P553" s="81">
        <v>38984861</v>
      </c>
      <c r="Q553" s="81">
        <v>993697</v>
      </c>
      <c r="R553" s="81">
        <v>39978558</v>
      </c>
      <c r="S553" s="81"/>
      <c r="T553" s="81">
        <v>0</v>
      </c>
      <c r="U553" s="81">
        <v>305458</v>
      </c>
      <c r="V553" s="81">
        <f t="shared" si="9"/>
        <v>29692981</v>
      </c>
      <c r="W553" s="81"/>
      <c r="X553" s="81"/>
      <c r="Y553" s="81"/>
      <c r="Z553" s="81"/>
      <c r="AA553" s="81"/>
      <c r="AB553" s="81"/>
      <c r="AC553" s="81"/>
      <c r="AD553" s="81"/>
      <c r="AE553" s="44"/>
      <c r="AF553" s="44"/>
    </row>
    <row r="554" spans="1:32" x14ac:dyDescent="0.3">
      <c r="A554" s="46" t="s">
        <v>1153</v>
      </c>
      <c r="B554" s="77" t="s">
        <v>1981</v>
      </c>
      <c r="C554" s="77">
        <v>1</v>
      </c>
      <c r="D554" s="77">
        <v>0</v>
      </c>
      <c r="E554" s="81">
        <v>397353</v>
      </c>
      <c r="F554" s="81">
        <v>190564</v>
      </c>
      <c r="G554" s="81">
        <v>47832</v>
      </c>
      <c r="H554" s="81">
        <v>0</v>
      </c>
      <c r="I554" s="81">
        <v>0</v>
      </c>
      <c r="J554" s="81">
        <v>0</v>
      </c>
      <c r="K554" s="81">
        <v>0</v>
      </c>
      <c r="L554" s="81">
        <v>0</v>
      </c>
      <c r="M554" s="81">
        <v>0</v>
      </c>
      <c r="N554" s="81">
        <v>-7778</v>
      </c>
      <c r="O554" s="81">
        <v>93299</v>
      </c>
      <c r="P554" s="81">
        <v>721270</v>
      </c>
      <c r="Q554" s="81">
        <v>7778</v>
      </c>
      <c r="R554" s="81">
        <v>729048</v>
      </c>
      <c r="S554" s="81"/>
      <c r="T554" s="81">
        <v>0</v>
      </c>
      <c r="U554" s="81">
        <v>0</v>
      </c>
      <c r="V554" s="81">
        <f t="shared" si="9"/>
        <v>580139</v>
      </c>
      <c r="W554" s="81"/>
      <c r="X554" s="81"/>
      <c r="Y554" s="81"/>
      <c r="Z554" s="81"/>
      <c r="AA554" s="81"/>
      <c r="AB554" s="81"/>
      <c r="AC554" s="81"/>
      <c r="AD554" s="81"/>
      <c r="AE554" s="44"/>
      <c r="AF554" s="44"/>
    </row>
    <row r="555" spans="1:32" x14ac:dyDescent="0.3">
      <c r="A555" s="46" t="s">
        <v>1157</v>
      </c>
      <c r="B555" s="77" t="s">
        <v>2615</v>
      </c>
      <c r="C555" s="77">
        <v>1</v>
      </c>
      <c r="D555" s="77">
        <v>0</v>
      </c>
      <c r="E555" s="81">
        <v>26389123</v>
      </c>
      <c r="F555" s="81">
        <v>12839936</v>
      </c>
      <c r="G555" s="81">
        <v>6215337</v>
      </c>
      <c r="H555" s="81">
        <v>0</v>
      </c>
      <c r="I555" s="81">
        <v>0</v>
      </c>
      <c r="J555" s="81">
        <v>784765</v>
      </c>
      <c r="K555" s="81">
        <v>866292</v>
      </c>
      <c r="L555" s="81">
        <v>0</v>
      </c>
      <c r="M555" s="81">
        <v>0</v>
      </c>
      <c r="N555" s="81">
        <v>-274461</v>
      </c>
      <c r="O555" s="81">
        <v>13273570</v>
      </c>
      <c r="P555" s="81">
        <v>60094562</v>
      </c>
      <c r="Q555" s="81">
        <v>274461</v>
      </c>
      <c r="R555" s="81">
        <v>60369023</v>
      </c>
      <c r="S555" s="81"/>
      <c r="T555" s="81">
        <v>0</v>
      </c>
      <c r="U555" s="81">
        <v>0</v>
      </c>
      <c r="V555" s="81">
        <f t="shared" si="9"/>
        <v>40605655</v>
      </c>
      <c r="W555" s="81"/>
      <c r="X555" s="81"/>
      <c r="Y555" s="81"/>
      <c r="Z555" s="81"/>
      <c r="AA555" s="81"/>
      <c r="AB555" s="81"/>
      <c r="AC555" s="81"/>
      <c r="AD555" s="81"/>
      <c r="AE555" s="44"/>
      <c r="AF555" s="44"/>
    </row>
    <row r="556" spans="1:32" x14ac:dyDescent="0.3">
      <c r="A556" s="46" t="s">
        <v>1113</v>
      </c>
      <c r="B556" s="77" t="s">
        <v>2616</v>
      </c>
      <c r="C556" s="77">
        <v>1</v>
      </c>
      <c r="D556" s="77">
        <v>0</v>
      </c>
      <c r="E556" s="81">
        <v>11050374</v>
      </c>
      <c r="F556" s="81">
        <v>4266209</v>
      </c>
      <c r="G556" s="81">
        <v>2634049</v>
      </c>
      <c r="H556" s="81">
        <v>0</v>
      </c>
      <c r="I556" s="81">
        <v>0</v>
      </c>
      <c r="J556" s="81">
        <v>340557</v>
      </c>
      <c r="K556" s="81">
        <v>335411</v>
      </c>
      <c r="L556" s="81">
        <v>0</v>
      </c>
      <c r="M556" s="81">
        <v>0</v>
      </c>
      <c r="N556" s="81">
        <v>-257886</v>
      </c>
      <c r="O556" s="81">
        <v>4932000</v>
      </c>
      <c r="P556" s="81">
        <v>23300714</v>
      </c>
      <c r="Q556" s="81">
        <v>257886</v>
      </c>
      <c r="R556" s="81">
        <v>23558600</v>
      </c>
      <c r="S556" s="81"/>
      <c r="T556" s="81">
        <v>0</v>
      </c>
      <c r="U556" s="81">
        <v>0</v>
      </c>
      <c r="V556" s="81">
        <f t="shared" si="9"/>
        <v>15734665</v>
      </c>
      <c r="W556" s="81"/>
      <c r="X556" s="81"/>
      <c r="Y556" s="81"/>
      <c r="Z556" s="81"/>
      <c r="AA556" s="81"/>
      <c r="AB556" s="81"/>
      <c r="AC556" s="81"/>
      <c r="AD556" s="81"/>
      <c r="AE556" s="44"/>
      <c r="AF556" s="44"/>
    </row>
    <row r="557" spans="1:32" x14ac:dyDescent="0.3">
      <c r="A557" s="46" t="s">
        <v>1141</v>
      </c>
      <c r="B557" s="77" t="s">
        <v>2617</v>
      </c>
      <c r="C557" s="77">
        <v>1</v>
      </c>
      <c r="D557" s="77">
        <v>0</v>
      </c>
      <c r="E557" s="81">
        <v>314863</v>
      </c>
      <c r="F557" s="81">
        <v>304399</v>
      </c>
      <c r="G557" s="81">
        <v>0</v>
      </c>
      <c r="H557" s="81">
        <v>0</v>
      </c>
      <c r="I557" s="81">
        <v>0</v>
      </c>
      <c r="J557" s="81">
        <v>4199</v>
      </c>
      <c r="K557" s="81">
        <v>0</v>
      </c>
      <c r="L557" s="81">
        <v>0</v>
      </c>
      <c r="M557" s="81">
        <v>37800</v>
      </c>
      <c r="N557" s="81">
        <v>0</v>
      </c>
      <c r="O557" s="81">
        <v>105052</v>
      </c>
      <c r="P557" s="81">
        <v>766313</v>
      </c>
      <c r="Q557" s="81">
        <v>0</v>
      </c>
      <c r="R557" s="81">
        <v>766313</v>
      </c>
      <c r="S557" s="81"/>
      <c r="T557" s="81">
        <v>0</v>
      </c>
      <c r="U557" s="81">
        <v>0</v>
      </c>
      <c r="V557" s="81">
        <f t="shared" si="9"/>
        <v>661261</v>
      </c>
      <c r="W557" s="81"/>
      <c r="X557" s="81"/>
      <c r="Y557" s="81"/>
      <c r="Z557" s="81"/>
      <c r="AA557" s="81"/>
      <c r="AB557" s="81"/>
      <c r="AC557" s="81"/>
      <c r="AD557" s="81"/>
      <c r="AE557" s="44"/>
      <c r="AF557" s="44"/>
    </row>
    <row r="558" spans="1:32" x14ac:dyDescent="0.3">
      <c r="A558" s="46" t="s">
        <v>1177</v>
      </c>
      <c r="B558" s="77" t="s">
        <v>1985</v>
      </c>
      <c r="C558" s="77">
        <v>1</v>
      </c>
      <c r="D558" s="77">
        <v>0</v>
      </c>
      <c r="E558" s="81">
        <v>1567918</v>
      </c>
      <c r="F558" s="81">
        <v>596907</v>
      </c>
      <c r="G558" s="81">
        <v>196604</v>
      </c>
      <c r="H558" s="81">
        <v>0</v>
      </c>
      <c r="I558" s="81">
        <v>0</v>
      </c>
      <c r="J558" s="81">
        <v>34927</v>
      </c>
      <c r="K558" s="81">
        <v>20874</v>
      </c>
      <c r="L558" s="81">
        <v>0</v>
      </c>
      <c r="M558" s="81">
        <v>63180</v>
      </c>
      <c r="N558" s="81">
        <v>-87490</v>
      </c>
      <c r="O558" s="81">
        <v>297770</v>
      </c>
      <c r="P558" s="81">
        <v>2690690</v>
      </c>
      <c r="Q558" s="81">
        <v>87490</v>
      </c>
      <c r="R558" s="81">
        <v>2778180</v>
      </c>
      <c r="S558" s="81"/>
      <c r="T558" s="81">
        <v>0</v>
      </c>
      <c r="U558" s="81">
        <v>0</v>
      </c>
      <c r="V558" s="81">
        <f t="shared" si="9"/>
        <v>2196316</v>
      </c>
      <c r="W558" s="81"/>
      <c r="X558" s="81"/>
      <c r="Y558" s="81"/>
      <c r="Z558" s="81"/>
      <c r="AA558" s="81"/>
      <c r="AB558" s="81"/>
      <c r="AC558" s="81"/>
      <c r="AD558" s="81"/>
      <c r="AE558" s="44"/>
      <c r="AF558" s="44"/>
    </row>
    <row r="559" spans="1:32" x14ac:dyDescent="0.3">
      <c r="A559" s="46" t="s">
        <v>1139</v>
      </c>
      <c r="B559" s="77" t="s">
        <v>2618</v>
      </c>
      <c r="C559" s="77">
        <v>1</v>
      </c>
      <c r="D559" s="77">
        <v>0</v>
      </c>
      <c r="E559" s="81">
        <v>212528</v>
      </c>
      <c r="F559" s="81">
        <v>146734</v>
      </c>
      <c r="G559" s="81">
        <v>7546</v>
      </c>
      <c r="H559" s="81">
        <v>0</v>
      </c>
      <c r="I559" s="81">
        <v>0</v>
      </c>
      <c r="J559" s="81">
        <v>0</v>
      </c>
      <c r="K559" s="81">
        <v>0</v>
      </c>
      <c r="L559" s="81">
        <v>0</v>
      </c>
      <c r="M559" s="81">
        <v>0</v>
      </c>
      <c r="N559" s="81">
        <v>0</v>
      </c>
      <c r="O559" s="81">
        <v>17554</v>
      </c>
      <c r="P559" s="81">
        <v>384362</v>
      </c>
      <c r="Q559" s="81">
        <v>0</v>
      </c>
      <c r="R559" s="81">
        <v>384362</v>
      </c>
      <c r="S559" s="81"/>
      <c r="T559" s="81">
        <v>0</v>
      </c>
      <c r="U559" s="81">
        <v>0</v>
      </c>
      <c r="V559" s="81">
        <f t="shared" si="9"/>
        <v>359262</v>
      </c>
      <c r="W559" s="81"/>
      <c r="X559" s="81"/>
      <c r="Y559" s="81"/>
      <c r="Z559" s="81"/>
      <c r="AA559" s="81"/>
      <c r="AB559" s="81"/>
      <c r="AC559" s="81"/>
      <c r="AD559" s="81"/>
      <c r="AE559" s="44"/>
      <c r="AF559" s="44"/>
    </row>
    <row r="560" spans="1:32" x14ac:dyDescent="0.3">
      <c r="A560" s="46" t="s">
        <v>1103</v>
      </c>
      <c r="B560" s="77" t="s">
        <v>2619</v>
      </c>
      <c r="C560" s="77">
        <v>1</v>
      </c>
      <c r="D560" s="77">
        <v>0</v>
      </c>
      <c r="E560" s="81">
        <v>4146182</v>
      </c>
      <c r="F560" s="81">
        <v>1688160</v>
      </c>
      <c r="G560" s="81">
        <v>317491</v>
      </c>
      <c r="H560" s="81">
        <v>0</v>
      </c>
      <c r="I560" s="81">
        <v>0</v>
      </c>
      <c r="J560" s="81">
        <v>74654</v>
      </c>
      <c r="K560" s="81">
        <v>77314</v>
      </c>
      <c r="L560" s="81">
        <v>0</v>
      </c>
      <c r="M560" s="81">
        <v>89100</v>
      </c>
      <c r="N560" s="81">
        <v>-280043</v>
      </c>
      <c r="O560" s="81">
        <v>1748384</v>
      </c>
      <c r="P560" s="81">
        <v>7861242</v>
      </c>
      <c r="Q560" s="81">
        <v>280043</v>
      </c>
      <c r="R560" s="81">
        <v>8141285</v>
      </c>
      <c r="S560" s="81"/>
      <c r="T560" s="81">
        <v>0</v>
      </c>
      <c r="U560" s="81">
        <v>0</v>
      </c>
      <c r="V560" s="81">
        <f t="shared" si="9"/>
        <v>5795367</v>
      </c>
      <c r="W560" s="81"/>
      <c r="X560" s="81"/>
      <c r="Y560" s="81"/>
      <c r="Z560" s="81"/>
      <c r="AA560" s="81"/>
      <c r="AB560" s="81"/>
      <c r="AC560" s="81"/>
      <c r="AD560" s="81"/>
      <c r="AE560" s="44"/>
      <c r="AF560" s="44"/>
    </row>
    <row r="561" spans="1:32" x14ac:dyDescent="0.3">
      <c r="A561" s="46" t="s">
        <v>1163</v>
      </c>
      <c r="B561" s="77" t="s">
        <v>2620</v>
      </c>
      <c r="C561" s="77">
        <v>1</v>
      </c>
      <c r="D561" s="77">
        <v>0</v>
      </c>
      <c r="E561" s="81">
        <v>1635849</v>
      </c>
      <c r="F561" s="81">
        <v>721778</v>
      </c>
      <c r="G561" s="81">
        <v>444799</v>
      </c>
      <c r="H561" s="81">
        <v>0</v>
      </c>
      <c r="I561" s="81">
        <v>0</v>
      </c>
      <c r="J561" s="81">
        <v>37635</v>
      </c>
      <c r="K561" s="81">
        <v>6678</v>
      </c>
      <c r="L561" s="81">
        <v>0</v>
      </c>
      <c r="M561" s="81">
        <v>102600</v>
      </c>
      <c r="N561" s="81">
        <v>-165580</v>
      </c>
      <c r="O561" s="81">
        <v>170710</v>
      </c>
      <c r="P561" s="81">
        <v>2954469</v>
      </c>
      <c r="Q561" s="81">
        <v>165580</v>
      </c>
      <c r="R561" s="81">
        <v>3120049</v>
      </c>
      <c r="S561" s="81"/>
      <c r="T561" s="81">
        <v>0</v>
      </c>
      <c r="U561" s="81">
        <v>0</v>
      </c>
      <c r="V561" s="81">
        <f t="shared" si="9"/>
        <v>2338960</v>
      </c>
      <c r="W561" s="81"/>
      <c r="X561" s="81"/>
      <c r="Y561" s="81"/>
      <c r="Z561" s="81"/>
      <c r="AA561" s="81"/>
      <c r="AB561" s="81"/>
      <c r="AC561" s="81"/>
      <c r="AD561" s="81"/>
      <c r="AE561" s="44"/>
      <c r="AF561" s="44"/>
    </row>
    <row r="562" spans="1:32" x14ac:dyDescent="0.3">
      <c r="A562" s="46" t="s">
        <v>1065</v>
      </c>
      <c r="B562" s="77" t="s">
        <v>2621</v>
      </c>
      <c r="C562" s="77">
        <v>1</v>
      </c>
      <c r="D562" s="77">
        <v>0</v>
      </c>
      <c r="E562" s="81">
        <v>505597</v>
      </c>
      <c r="F562" s="81">
        <v>326109</v>
      </c>
      <c r="G562" s="81">
        <v>17482</v>
      </c>
      <c r="H562" s="81">
        <v>0</v>
      </c>
      <c r="I562" s="81">
        <v>0</v>
      </c>
      <c r="J562" s="81">
        <v>4567</v>
      </c>
      <c r="K562" s="81">
        <v>0</v>
      </c>
      <c r="L562" s="81">
        <v>0</v>
      </c>
      <c r="M562" s="81">
        <v>0</v>
      </c>
      <c r="N562" s="81">
        <v>0</v>
      </c>
      <c r="O562" s="81">
        <v>18698</v>
      </c>
      <c r="P562" s="81">
        <v>872453</v>
      </c>
      <c r="Q562" s="81">
        <v>0</v>
      </c>
      <c r="R562" s="81">
        <v>872453</v>
      </c>
      <c r="S562" s="81"/>
      <c r="T562" s="81">
        <v>0</v>
      </c>
      <c r="U562" s="81">
        <v>0</v>
      </c>
      <c r="V562" s="81">
        <f t="shared" si="9"/>
        <v>836273</v>
      </c>
      <c r="W562" s="81"/>
      <c r="X562" s="81"/>
      <c r="Y562" s="81"/>
      <c r="Z562" s="81"/>
      <c r="AA562" s="81"/>
      <c r="AB562" s="81"/>
      <c r="AC562" s="81"/>
      <c r="AD562" s="81"/>
      <c r="AE562" s="44"/>
      <c r="AF562" s="44"/>
    </row>
    <row r="563" spans="1:32" x14ac:dyDescent="0.3">
      <c r="A563" s="46" t="s">
        <v>1091</v>
      </c>
      <c r="B563" s="77" t="s">
        <v>1990</v>
      </c>
      <c r="C563" s="77">
        <v>1</v>
      </c>
      <c r="D563" s="77">
        <v>0</v>
      </c>
      <c r="E563" s="81">
        <v>18204872</v>
      </c>
      <c r="F563" s="81">
        <v>5537112</v>
      </c>
      <c r="G563" s="81">
        <v>10793323</v>
      </c>
      <c r="H563" s="81">
        <v>1789457</v>
      </c>
      <c r="I563" s="81">
        <v>0</v>
      </c>
      <c r="J563" s="81">
        <v>1188280</v>
      </c>
      <c r="K563" s="81">
        <v>104327</v>
      </c>
      <c r="L563" s="81">
        <v>0</v>
      </c>
      <c r="M563" s="81">
        <v>129720</v>
      </c>
      <c r="N563" s="81">
        <v>-250003</v>
      </c>
      <c r="O563" s="81">
        <v>4917757</v>
      </c>
      <c r="P563" s="81">
        <v>42414845</v>
      </c>
      <c r="Q563" s="81">
        <v>250003</v>
      </c>
      <c r="R563" s="81">
        <v>42664848</v>
      </c>
      <c r="S563" s="81"/>
      <c r="T563" s="81">
        <v>0</v>
      </c>
      <c r="U563" s="81">
        <v>0</v>
      </c>
      <c r="V563" s="81">
        <f t="shared" si="9"/>
        <v>24914308</v>
      </c>
      <c r="W563" s="81"/>
      <c r="X563" s="81"/>
      <c r="Y563" s="81"/>
      <c r="Z563" s="81"/>
      <c r="AA563" s="81"/>
      <c r="AB563" s="81"/>
      <c r="AC563" s="81"/>
      <c r="AD563" s="81"/>
      <c r="AE563" s="44"/>
      <c r="AF563" s="44"/>
    </row>
    <row r="564" spans="1:32" x14ac:dyDescent="0.3">
      <c r="A564" s="46" t="s">
        <v>1171</v>
      </c>
      <c r="B564" s="77" t="s">
        <v>1991</v>
      </c>
      <c r="C564" s="77">
        <v>1</v>
      </c>
      <c r="D564" s="77">
        <v>0</v>
      </c>
      <c r="E564" s="81">
        <v>492085</v>
      </c>
      <c r="F564" s="81">
        <v>490563</v>
      </c>
      <c r="G564" s="81">
        <v>29015</v>
      </c>
      <c r="H564" s="81">
        <v>0</v>
      </c>
      <c r="I564" s="81">
        <v>0</v>
      </c>
      <c r="J564" s="81">
        <v>42711</v>
      </c>
      <c r="K564" s="81">
        <v>0</v>
      </c>
      <c r="L564" s="81">
        <v>0</v>
      </c>
      <c r="M564" s="81">
        <v>54000</v>
      </c>
      <c r="N564" s="81">
        <v>-64736</v>
      </c>
      <c r="O564" s="81">
        <v>184012</v>
      </c>
      <c r="P564" s="81">
        <v>1227650</v>
      </c>
      <c r="Q564" s="81">
        <v>64736</v>
      </c>
      <c r="R564" s="81">
        <v>1292386</v>
      </c>
      <c r="S564" s="81"/>
      <c r="T564" s="81">
        <v>0</v>
      </c>
      <c r="U564" s="81">
        <v>0</v>
      </c>
      <c r="V564" s="81">
        <f t="shared" si="9"/>
        <v>1014623</v>
      </c>
      <c r="W564" s="81"/>
      <c r="X564" s="81"/>
      <c r="Y564" s="81"/>
      <c r="Z564" s="81"/>
      <c r="AA564" s="81"/>
      <c r="AB564" s="81"/>
      <c r="AC564" s="81"/>
      <c r="AD564" s="81"/>
      <c r="AE564" s="44"/>
      <c r="AF564" s="44"/>
    </row>
    <row r="565" spans="1:32" x14ac:dyDescent="0.3">
      <c r="A565" s="46" t="s">
        <v>1089</v>
      </c>
      <c r="B565" s="77" t="s">
        <v>2622</v>
      </c>
      <c r="C565" s="77">
        <v>1</v>
      </c>
      <c r="D565" s="77">
        <v>0</v>
      </c>
      <c r="E565" s="81">
        <v>812358</v>
      </c>
      <c r="F565" s="81">
        <v>639444</v>
      </c>
      <c r="G565" s="81">
        <v>4228</v>
      </c>
      <c r="H565" s="81">
        <v>0</v>
      </c>
      <c r="I565" s="81">
        <v>0</v>
      </c>
      <c r="J565" s="81">
        <v>3260</v>
      </c>
      <c r="K565" s="81">
        <v>0</v>
      </c>
      <c r="L565" s="81">
        <v>0</v>
      </c>
      <c r="M565" s="81">
        <v>0</v>
      </c>
      <c r="N565" s="81">
        <v>-63982</v>
      </c>
      <c r="O565" s="81">
        <v>632735</v>
      </c>
      <c r="P565" s="81">
        <v>2028043</v>
      </c>
      <c r="Q565" s="81">
        <v>63982</v>
      </c>
      <c r="R565" s="81">
        <v>2092025</v>
      </c>
      <c r="S565" s="81"/>
      <c r="T565" s="81">
        <v>0</v>
      </c>
      <c r="U565" s="81">
        <v>0</v>
      </c>
      <c r="V565" s="81">
        <f t="shared" si="9"/>
        <v>1391080</v>
      </c>
      <c r="W565" s="81"/>
      <c r="X565" s="81"/>
      <c r="Y565" s="81"/>
      <c r="Z565" s="81"/>
      <c r="AA565" s="81"/>
      <c r="AB565" s="81"/>
      <c r="AC565" s="81"/>
      <c r="AD565" s="81"/>
      <c r="AE565" s="44"/>
      <c r="AF565" s="44"/>
    </row>
    <row r="566" spans="1:32" x14ac:dyDescent="0.3">
      <c r="A566" s="46" t="s">
        <v>1133</v>
      </c>
      <c r="B566" s="77" t="s">
        <v>2623</v>
      </c>
      <c r="C566" s="77">
        <v>1</v>
      </c>
      <c r="D566" s="77">
        <v>0</v>
      </c>
      <c r="E566" s="81">
        <v>250902</v>
      </c>
      <c r="F566" s="81">
        <v>150266</v>
      </c>
      <c r="G566" s="81">
        <v>8190</v>
      </c>
      <c r="H566" s="81">
        <v>0</v>
      </c>
      <c r="I566" s="81">
        <v>0</v>
      </c>
      <c r="J566" s="81">
        <v>3770</v>
      </c>
      <c r="K566" s="81">
        <v>0</v>
      </c>
      <c r="L566" s="81">
        <v>0</v>
      </c>
      <c r="M566" s="81">
        <v>0</v>
      </c>
      <c r="N566" s="81">
        <v>-16718</v>
      </c>
      <c r="O566" s="81">
        <v>85060</v>
      </c>
      <c r="P566" s="81">
        <v>481470</v>
      </c>
      <c r="Q566" s="81">
        <v>16718</v>
      </c>
      <c r="R566" s="81">
        <v>498188</v>
      </c>
      <c r="S566" s="81"/>
      <c r="T566" s="81">
        <v>0</v>
      </c>
      <c r="U566" s="81">
        <v>0</v>
      </c>
      <c r="V566" s="81">
        <f t="shared" si="9"/>
        <v>388220</v>
      </c>
      <c r="W566" s="81"/>
      <c r="X566" s="81"/>
      <c r="Y566" s="81"/>
      <c r="Z566" s="81"/>
      <c r="AA566" s="81"/>
      <c r="AB566" s="81"/>
      <c r="AC566" s="81"/>
      <c r="AD566" s="81"/>
      <c r="AE566" s="44"/>
      <c r="AF566" s="44"/>
    </row>
    <row r="567" spans="1:32" x14ac:dyDescent="0.3">
      <c r="A567" s="46" t="s">
        <v>1097</v>
      </c>
      <c r="B567" s="77" t="s">
        <v>1994</v>
      </c>
      <c r="C567" s="77">
        <v>1</v>
      </c>
      <c r="D567" s="77">
        <v>0</v>
      </c>
      <c r="E567" s="81">
        <v>164840</v>
      </c>
      <c r="F567" s="81">
        <v>121118</v>
      </c>
      <c r="G567" s="81">
        <v>3955</v>
      </c>
      <c r="H567" s="81">
        <v>0</v>
      </c>
      <c r="I567" s="81">
        <v>0</v>
      </c>
      <c r="J567" s="81">
        <v>0</v>
      </c>
      <c r="K567" s="81">
        <v>0</v>
      </c>
      <c r="L567" s="81">
        <v>0</v>
      </c>
      <c r="M567" s="81">
        <v>5400</v>
      </c>
      <c r="N567" s="81">
        <v>0</v>
      </c>
      <c r="O567" s="81">
        <v>5520</v>
      </c>
      <c r="P567" s="81">
        <v>300833</v>
      </c>
      <c r="Q567" s="81">
        <v>0</v>
      </c>
      <c r="R567" s="81">
        <v>300833</v>
      </c>
      <c r="S567" s="81"/>
      <c r="T567" s="81">
        <v>0</v>
      </c>
      <c r="U567" s="81">
        <v>0</v>
      </c>
      <c r="V567" s="81">
        <f t="shared" si="9"/>
        <v>291358</v>
      </c>
      <c r="W567" s="81"/>
      <c r="X567" s="81"/>
      <c r="Y567" s="81"/>
      <c r="Z567" s="81"/>
      <c r="AA567" s="81"/>
      <c r="AB567" s="81"/>
      <c r="AC567" s="81"/>
      <c r="AD567" s="81"/>
      <c r="AE567" s="44"/>
      <c r="AF567" s="44"/>
    </row>
    <row r="568" spans="1:32" x14ac:dyDescent="0.3">
      <c r="A568" s="46" t="s">
        <v>1165</v>
      </c>
      <c r="B568" s="77" t="s">
        <v>2624</v>
      </c>
      <c r="C568" s="77">
        <v>1</v>
      </c>
      <c r="D568" s="77">
        <v>0</v>
      </c>
      <c r="E568" s="81">
        <v>1280843</v>
      </c>
      <c r="F568" s="81">
        <v>565859</v>
      </c>
      <c r="G568" s="81">
        <v>39486</v>
      </c>
      <c r="H568" s="81">
        <v>0</v>
      </c>
      <c r="I568" s="81">
        <v>0</v>
      </c>
      <c r="J568" s="81">
        <v>3677</v>
      </c>
      <c r="K568" s="81">
        <v>13287</v>
      </c>
      <c r="L568" s="81">
        <v>0</v>
      </c>
      <c r="M568" s="81">
        <v>48600</v>
      </c>
      <c r="N568" s="81">
        <v>-157665</v>
      </c>
      <c r="O568" s="81">
        <v>766211</v>
      </c>
      <c r="P568" s="81">
        <v>2560298</v>
      </c>
      <c r="Q568" s="81">
        <v>157665</v>
      </c>
      <c r="R568" s="81">
        <v>2717963</v>
      </c>
      <c r="S568" s="81"/>
      <c r="T568" s="81">
        <v>0</v>
      </c>
      <c r="U568" s="81">
        <v>0</v>
      </c>
      <c r="V568" s="81">
        <f t="shared" si="9"/>
        <v>1754601</v>
      </c>
      <c r="W568" s="81"/>
      <c r="X568" s="81"/>
      <c r="Y568" s="81"/>
      <c r="Z568" s="81"/>
      <c r="AA568" s="81"/>
      <c r="AB568" s="81"/>
      <c r="AC568" s="81"/>
      <c r="AD568" s="81"/>
      <c r="AE568" s="44"/>
      <c r="AF568" s="44"/>
    </row>
    <row r="569" spans="1:32" x14ac:dyDescent="0.3">
      <c r="A569" s="46" t="s">
        <v>1099</v>
      </c>
      <c r="B569" s="77" t="s">
        <v>2625</v>
      </c>
      <c r="C569" s="77">
        <v>1</v>
      </c>
      <c r="D569" s="77">
        <v>0</v>
      </c>
      <c r="E569" s="81">
        <v>1212221</v>
      </c>
      <c r="F569" s="81">
        <v>323831</v>
      </c>
      <c r="G569" s="81">
        <v>67180</v>
      </c>
      <c r="H569" s="81">
        <v>0</v>
      </c>
      <c r="I569" s="81">
        <v>0</v>
      </c>
      <c r="J569" s="81">
        <v>69772</v>
      </c>
      <c r="K569" s="81">
        <v>0</v>
      </c>
      <c r="L569" s="81">
        <v>0</v>
      </c>
      <c r="M569" s="81">
        <v>0</v>
      </c>
      <c r="N569" s="81">
        <v>-119208</v>
      </c>
      <c r="O569" s="81">
        <v>452916</v>
      </c>
      <c r="P569" s="81">
        <v>2006712</v>
      </c>
      <c r="Q569" s="81">
        <v>119208</v>
      </c>
      <c r="R569" s="81">
        <v>2125920</v>
      </c>
      <c r="S569" s="81"/>
      <c r="T569" s="81">
        <v>0</v>
      </c>
      <c r="U569" s="81">
        <v>0</v>
      </c>
      <c r="V569" s="81">
        <f t="shared" si="9"/>
        <v>1486616</v>
      </c>
      <c r="W569" s="81"/>
      <c r="X569" s="81"/>
      <c r="Y569" s="81"/>
      <c r="Z569" s="81"/>
      <c r="AA569" s="81"/>
      <c r="AB569" s="81"/>
      <c r="AC569" s="81"/>
      <c r="AD569" s="81"/>
      <c r="AE569" s="44"/>
      <c r="AF569" s="44"/>
    </row>
    <row r="570" spans="1:32" x14ac:dyDescent="0.3">
      <c r="A570" s="46" t="s">
        <v>1119</v>
      </c>
      <c r="B570" s="77" t="s">
        <v>1997</v>
      </c>
      <c r="C570" s="77">
        <v>1</v>
      </c>
      <c r="D570" s="77">
        <v>0</v>
      </c>
      <c r="E570" s="81">
        <v>1781299</v>
      </c>
      <c r="F570" s="81">
        <v>966473</v>
      </c>
      <c r="G570" s="81">
        <v>225133</v>
      </c>
      <c r="H570" s="81">
        <v>64216</v>
      </c>
      <c r="I570" s="81">
        <v>0</v>
      </c>
      <c r="J570" s="81">
        <v>52159</v>
      </c>
      <c r="K570" s="81">
        <v>0</v>
      </c>
      <c r="L570" s="81">
        <v>0</v>
      </c>
      <c r="M570" s="81">
        <v>72900</v>
      </c>
      <c r="N570" s="81">
        <v>-48527</v>
      </c>
      <c r="O570" s="81">
        <v>1100108</v>
      </c>
      <c r="P570" s="81">
        <v>4213761</v>
      </c>
      <c r="Q570" s="81">
        <v>48527</v>
      </c>
      <c r="R570" s="81">
        <v>4262288</v>
      </c>
      <c r="S570" s="81"/>
      <c r="T570" s="81">
        <v>0</v>
      </c>
      <c r="U570" s="81">
        <v>0</v>
      </c>
      <c r="V570" s="81">
        <f t="shared" si="9"/>
        <v>2824304</v>
      </c>
      <c r="W570" s="81"/>
      <c r="X570" s="81"/>
      <c r="Y570" s="81"/>
      <c r="Z570" s="81"/>
      <c r="AA570" s="81"/>
      <c r="AB570" s="81"/>
      <c r="AC570" s="81"/>
      <c r="AD570" s="81"/>
      <c r="AE570" s="44"/>
      <c r="AF570" s="44"/>
    </row>
    <row r="571" spans="1:32" x14ac:dyDescent="0.3">
      <c r="A571" s="46" t="s">
        <v>1186</v>
      </c>
      <c r="B571" s="77" t="s">
        <v>2724</v>
      </c>
      <c r="C571" s="77">
        <v>1</v>
      </c>
      <c r="D571" s="77">
        <v>0</v>
      </c>
      <c r="E571" s="81">
        <v>14452177</v>
      </c>
      <c r="F571" s="81">
        <v>5941215</v>
      </c>
      <c r="G571" s="81">
        <v>1241201</v>
      </c>
      <c r="H571" s="81">
        <v>0</v>
      </c>
      <c r="I571" s="81">
        <v>0</v>
      </c>
      <c r="J571" s="81">
        <v>656410</v>
      </c>
      <c r="K571" s="81">
        <v>374237</v>
      </c>
      <c r="L571" s="81">
        <v>0</v>
      </c>
      <c r="M571" s="81">
        <v>145087</v>
      </c>
      <c r="N571" s="81">
        <v>-1246378</v>
      </c>
      <c r="O571" s="81">
        <v>945256</v>
      </c>
      <c r="P571" s="81">
        <v>22509205</v>
      </c>
      <c r="Q571" s="81">
        <v>1246378</v>
      </c>
      <c r="R571" s="81">
        <v>23755583</v>
      </c>
      <c r="S571" s="81"/>
      <c r="T571" s="81">
        <v>0</v>
      </c>
      <c r="U571" s="81">
        <v>186523</v>
      </c>
      <c r="V571" s="81">
        <f t="shared" si="9"/>
        <v>20322748</v>
      </c>
      <c r="W571" s="81"/>
      <c r="X571" s="81"/>
      <c r="Y571" s="81"/>
      <c r="Z571" s="81"/>
      <c r="AA571" s="81"/>
      <c r="AB571" s="81"/>
      <c r="AC571" s="81"/>
      <c r="AD571" s="81"/>
      <c r="AE571" s="44"/>
      <c r="AF571" s="44"/>
    </row>
    <row r="572" spans="1:32" x14ac:dyDescent="0.3">
      <c r="A572" s="46" t="s">
        <v>1184</v>
      </c>
      <c r="B572" s="77" t="s">
        <v>2626</v>
      </c>
      <c r="C572" s="77">
        <v>1</v>
      </c>
      <c r="D572" s="77">
        <v>0</v>
      </c>
      <c r="E572" s="81">
        <v>3585806</v>
      </c>
      <c r="F572" s="81">
        <v>1456781</v>
      </c>
      <c r="G572" s="81">
        <v>647190</v>
      </c>
      <c r="H572" s="81">
        <v>0</v>
      </c>
      <c r="I572" s="81">
        <v>0</v>
      </c>
      <c r="J572" s="81">
        <v>69126</v>
      </c>
      <c r="K572" s="81">
        <v>199557</v>
      </c>
      <c r="L572" s="81">
        <v>0</v>
      </c>
      <c r="M572" s="81">
        <v>62100</v>
      </c>
      <c r="N572" s="81">
        <v>-173441</v>
      </c>
      <c r="O572" s="81">
        <v>578183</v>
      </c>
      <c r="P572" s="81">
        <v>6425302</v>
      </c>
      <c r="Q572" s="81">
        <v>173441</v>
      </c>
      <c r="R572" s="81">
        <v>6598743</v>
      </c>
      <c r="S572" s="81"/>
      <c r="T572" s="81">
        <v>0</v>
      </c>
      <c r="U572" s="81">
        <v>0</v>
      </c>
      <c r="V572" s="81">
        <f t="shared" si="9"/>
        <v>5199929</v>
      </c>
      <c r="W572" s="81"/>
      <c r="X572" s="81"/>
      <c r="Y572" s="81"/>
      <c r="Z572" s="81"/>
      <c r="AA572" s="81"/>
      <c r="AB572" s="81"/>
      <c r="AC572" s="81"/>
      <c r="AD572" s="81"/>
      <c r="AE572" s="44"/>
      <c r="AF572" s="44"/>
    </row>
    <row r="573" spans="1:32" x14ac:dyDescent="0.3">
      <c r="A573" s="46" t="s">
        <v>1188</v>
      </c>
      <c r="B573" s="77" t="s">
        <v>2627</v>
      </c>
      <c r="C573" s="77">
        <v>0</v>
      </c>
      <c r="D573" s="77">
        <v>0</v>
      </c>
      <c r="E573" s="81">
        <v>17805680</v>
      </c>
      <c r="F573" s="81">
        <v>6482024</v>
      </c>
      <c r="G573" s="81">
        <v>3862844</v>
      </c>
      <c r="H573" s="81">
        <v>0</v>
      </c>
      <c r="I573" s="81">
        <v>0</v>
      </c>
      <c r="J573" s="81">
        <v>511130</v>
      </c>
      <c r="K573" s="81">
        <v>852878</v>
      </c>
      <c r="L573" s="81">
        <v>0</v>
      </c>
      <c r="M573" s="81">
        <v>450834</v>
      </c>
      <c r="N573" s="81">
        <v>-511822</v>
      </c>
      <c r="O573" s="81">
        <v>1377541</v>
      </c>
      <c r="P573" s="81">
        <v>30831109</v>
      </c>
      <c r="Q573" s="81">
        <v>511822</v>
      </c>
      <c r="R573" s="81">
        <v>31342931</v>
      </c>
      <c r="S573" s="81"/>
      <c r="T573" s="81">
        <v>0</v>
      </c>
      <c r="U573" s="81">
        <v>141704</v>
      </c>
      <c r="V573" s="81">
        <f t="shared" si="9"/>
        <v>25590724</v>
      </c>
      <c r="W573" s="81"/>
      <c r="X573" s="81"/>
      <c r="Y573" s="81"/>
      <c r="Z573" s="81"/>
      <c r="AA573" s="81"/>
      <c r="AB573" s="81"/>
      <c r="AC573" s="81"/>
      <c r="AD573" s="81"/>
      <c r="AE573" s="44"/>
      <c r="AF573" s="44"/>
    </row>
    <row r="574" spans="1:32" x14ac:dyDescent="0.3">
      <c r="A574" s="46" t="s">
        <v>1198</v>
      </c>
      <c r="B574" s="77" t="s">
        <v>2628</v>
      </c>
      <c r="C574" s="77">
        <v>1</v>
      </c>
      <c r="D574" s="77">
        <v>0</v>
      </c>
      <c r="E574" s="81">
        <v>6695935</v>
      </c>
      <c r="F574" s="81">
        <v>3033095</v>
      </c>
      <c r="G574" s="81">
        <v>824432</v>
      </c>
      <c r="H574" s="81">
        <v>0</v>
      </c>
      <c r="I574" s="81">
        <v>0</v>
      </c>
      <c r="J574" s="81">
        <v>186946</v>
      </c>
      <c r="K574" s="81">
        <v>267101</v>
      </c>
      <c r="L574" s="81">
        <v>0</v>
      </c>
      <c r="M574" s="81">
        <v>555522</v>
      </c>
      <c r="N574" s="81">
        <v>-370720</v>
      </c>
      <c r="O574" s="81">
        <v>856770</v>
      </c>
      <c r="P574" s="81">
        <v>12049081</v>
      </c>
      <c r="Q574" s="81">
        <v>370720</v>
      </c>
      <c r="R574" s="81">
        <v>12419801</v>
      </c>
      <c r="S574" s="81"/>
      <c r="T574" s="81">
        <v>0</v>
      </c>
      <c r="U574" s="81">
        <v>0</v>
      </c>
      <c r="V574" s="81">
        <f t="shared" si="9"/>
        <v>10367879</v>
      </c>
      <c r="W574" s="81"/>
      <c r="X574" s="81"/>
      <c r="Y574" s="81"/>
      <c r="Z574" s="81"/>
      <c r="AA574" s="81"/>
      <c r="AB574" s="81"/>
      <c r="AC574" s="81"/>
      <c r="AD574" s="81"/>
      <c r="AE574" s="44"/>
      <c r="AF574" s="44"/>
    </row>
    <row r="575" spans="1:32" x14ac:dyDescent="0.3">
      <c r="A575" s="46" t="s">
        <v>1194</v>
      </c>
      <c r="B575" s="77" t="s">
        <v>2629</v>
      </c>
      <c r="C575" s="77">
        <v>0</v>
      </c>
      <c r="D575" s="77">
        <v>0</v>
      </c>
      <c r="E575" s="81">
        <v>1946538</v>
      </c>
      <c r="F575" s="81">
        <v>808151</v>
      </c>
      <c r="G575" s="81">
        <v>434390</v>
      </c>
      <c r="H575" s="81">
        <v>0</v>
      </c>
      <c r="I575" s="81">
        <v>0</v>
      </c>
      <c r="J575" s="81">
        <v>87805</v>
      </c>
      <c r="K575" s="81">
        <v>15677</v>
      </c>
      <c r="L575" s="81">
        <v>0</v>
      </c>
      <c r="M575" s="81">
        <v>40500</v>
      </c>
      <c r="N575" s="81">
        <v>-66256</v>
      </c>
      <c r="O575" s="81">
        <v>224904</v>
      </c>
      <c r="P575" s="81">
        <v>3491709</v>
      </c>
      <c r="Q575" s="81">
        <v>66256</v>
      </c>
      <c r="R575" s="81">
        <v>3557965</v>
      </c>
      <c r="S575" s="81"/>
      <c r="T575" s="81">
        <v>0</v>
      </c>
      <c r="U575" s="81">
        <v>0</v>
      </c>
      <c r="V575" s="81">
        <f t="shared" si="9"/>
        <v>2832415</v>
      </c>
      <c r="W575" s="81"/>
      <c r="X575" s="81"/>
      <c r="Y575" s="81"/>
      <c r="Z575" s="81"/>
      <c r="AA575" s="81"/>
      <c r="AB575" s="81"/>
      <c r="AC575" s="81"/>
      <c r="AD575" s="81"/>
      <c r="AE575" s="44"/>
      <c r="AF575" s="44"/>
    </row>
    <row r="576" spans="1:32" x14ac:dyDescent="0.3">
      <c r="A576" s="46" t="s">
        <v>1190</v>
      </c>
      <c r="B576" s="77" t="s">
        <v>2003</v>
      </c>
      <c r="C576" s="77">
        <v>0</v>
      </c>
      <c r="D576" s="77">
        <v>0</v>
      </c>
      <c r="E576" s="81">
        <v>5446140</v>
      </c>
      <c r="F576" s="81">
        <v>1358418</v>
      </c>
      <c r="G576" s="81">
        <v>378403</v>
      </c>
      <c r="H576" s="81">
        <v>0</v>
      </c>
      <c r="I576" s="81">
        <v>0</v>
      </c>
      <c r="J576" s="81">
        <v>25307</v>
      </c>
      <c r="K576" s="81">
        <v>154577</v>
      </c>
      <c r="L576" s="81">
        <v>0</v>
      </c>
      <c r="M576" s="81">
        <v>0</v>
      </c>
      <c r="N576" s="81">
        <v>-247651</v>
      </c>
      <c r="O576" s="81">
        <v>386099</v>
      </c>
      <c r="P576" s="81">
        <v>7501293</v>
      </c>
      <c r="Q576" s="81">
        <v>247651</v>
      </c>
      <c r="R576" s="81">
        <v>7748944</v>
      </c>
      <c r="S576" s="81"/>
      <c r="T576" s="81">
        <v>0</v>
      </c>
      <c r="U576" s="81">
        <v>100000</v>
      </c>
      <c r="V576" s="81">
        <f t="shared" si="9"/>
        <v>6736791</v>
      </c>
      <c r="W576" s="81"/>
      <c r="X576" s="81"/>
      <c r="Y576" s="81"/>
      <c r="Z576" s="81"/>
      <c r="AA576" s="81"/>
      <c r="AB576" s="81"/>
      <c r="AC576" s="81"/>
      <c r="AD576" s="81"/>
      <c r="AE576" s="44"/>
      <c r="AF576" s="44"/>
    </row>
    <row r="577" spans="1:32" x14ac:dyDescent="0.3">
      <c r="A577" s="46" t="s">
        <v>1192</v>
      </c>
      <c r="B577" s="77" t="s">
        <v>2630</v>
      </c>
      <c r="C577" s="77">
        <v>1</v>
      </c>
      <c r="D577" s="77">
        <v>0</v>
      </c>
      <c r="E577" s="81">
        <v>26511582</v>
      </c>
      <c r="F577" s="81">
        <v>7338580</v>
      </c>
      <c r="G577" s="81">
        <v>1344409</v>
      </c>
      <c r="H577" s="81">
        <v>0</v>
      </c>
      <c r="I577" s="81">
        <v>0</v>
      </c>
      <c r="J577" s="81">
        <v>1418005</v>
      </c>
      <c r="K577" s="81">
        <v>888342</v>
      </c>
      <c r="L577" s="81">
        <v>0</v>
      </c>
      <c r="M577" s="81">
        <v>1188002</v>
      </c>
      <c r="N577" s="81">
        <v>-1703527</v>
      </c>
      <c r="O577" s="81">
        <v>1930567</v>
      </c>
      <c r="P577" s="81">
        <v>38915960</v>
      </c>
      <c r="Q577" s="81">
        <v>1703527</v>
      </c>
      <c r="R577" s="81">
        <v>40619487</v>
      </c>
      <c r="S577" s="81"/>
      <c r="T577" s="81">
        <v>0</v>
      </c>
      <c r="U577" s="81">
        <v>185418</v>
      </c>
      <c r="V577" s="81">
        <f t="shared" si="9"/>
        <v>35640984</v>
      </c>
      <c r="W577" s="81"/>
      <c r="X577" s="81"/>
      <c r="Y577" s="81"/>
      <c r="Z577" s="81"/>
      <c r="AA577" s="81"/>
      <c r="AB577" s="81"/>
      <c r="AC577" s="81"/>
      <c r="AD577" s="81"/>
      <c r="AE577" s="44"/>
      <c r="AF577" s="44"/>
    </row>
    <row r="578" spans="1:32" x14ac:dyDescent="0.3">
      <c r="A578" s="46" t="s">
        <v>1196</v>
      </c>
      <c r="B578" s="77" t="s">
        <v>2631</v>
      </c>
      <c r="C578" s="77">
        <v>1</v>
      </c>
      <c r="D578" s="77">
        <v>0</v>
      </c>
      <c r="E578" s="81">
        <v>10433006</v>
      </c>
      <c r="F578" s="81">
        <v>2863223</v>
      </c>
      <c r="G578" s="81">
        <v>2650769</v>
      </c>
      <c r="H578" s="81">
        <v>431927</v>
      </c>
      <c r="I578" s="81">
        <v>0</v>
      </c>
      <c r="J578" s="81">
        <v>67650</v>
      </c>
      <c r="K578" s="81">
        <v>243265</v>
      </c>
      <c r="L578" s="81">
        <v>0</v>
      </c>
      <c r="M578" s="81">
        <v>0</v>
      </c>
      <c r="N578" s="81">
        <v>-279683</v>
      </c>
      <c r="O578" s="81">
        <v>1220774</v>
      </c>
      <c r="P578" s="81">
        <v>17630931</v>
      </c>
      <c r="Q578" s="81">
        <v>279683</v>
      </c>
      <c r="R578" s="81">
        <v>17910614</v>
      </c>
      <c r="S578" s="81"/>
      <c r="T578" s="81">
        <v>0</v>
      </c>
      <c r="U578" s="81">
        <v>0</v>
      </c>
      <c r="V578" s="81">
        <f t="shared" si="9"/>
        <v>13327461</v>
      </c>
      <c r="W578" s="81"/>
      <c r="X578" s="81"/>
      <c r="Y578" s="81"/>
      <c r="Z578" s="81"/>
      <c r="AA578" s="81"/>
      <c r="AB578" s="81"/>
      <c r="AC578" s="81"/>
      <c r="AD578" s="81"/>
      <c r="AE578" s="44"/>
      <c r="AF578" s="44"/>
    </row>
    <row r="579" spans="1:32" x14ac:dyDescent="0.3">
      <c r="A579" s="46" t="s">
        <v>1211</v>
      </c>
      <c r="B579" s="77" t="s">
        <v>2632</v>
      </c>
      <c r="C579" s="77">
        <v>1</v>
      </c>
      <c r="D579" s="77">
        <v>0</v>
      </c>
      <c r="E579" s="81">
        <v>14962704</v>
      </c>
      <c r="F579" s="81">
        <v>3261570</v>
      </c>
      <c r="G579" s="81">
        <v>4031566</v>
      </c>
      <c r="H579" s="81">
        <v>0</v>
      </c>
      <c r="I579" s="81">
        <v>0</v>
      </c>
      <c r="J579" s="81">
        <v>275896</v>
      </c>
      <c r="K579" s="81">
        <v>0</v>
      </c>
      <c r="L579" s="81">
        <v>0</v>
      </c>
      <c r="M579" s="81">
        <v>704012</v>
      </c>
      <c r="N579" s="81">
        <v>-441933</v>
      </c>
      <c r="O579" s="81">
        <v>1138343</v>
      </c>
      <c r="P579" s="81">
        <v>23932158</v>
      </c>
      <c r="Q579" s="81">
        <v>441933</v>
      </c>
      <c r="R579" s="81">
        <v>24374091</v>
      </c>
      <c r="S579" s="81"/>
      <c r="T579" s="81">
        <v>0</v>
      </c>
      <c r="U579" s="81">
        <v>120319</v>
      </c>
      <c r="V579" s="81">
        <f t="shared" si="9"/>
        <v>18762249</v>
      </c>
      <c r="W579" s="81"/>
      <c r="X579" s="81"/>
      <c r="Y579" s="81"/>
      <c r="Z579" s="81"/>
      <c r="AA579" s="81"/>
      <c r="AB579" s="81"/>
      <c r="AC579" s="81"/>
      <c r="AD579" s="81"/>
      <c r="AE579" s="44"/>
      <c r="AF579" s="44"/>
    </row>
    <row r="580" spans="1:32" x14ac:dyDescent="0.3">
      <c r="A580" s="46" t="s">
        <v>1201</v>
      </c>
      <c r="B580" s="77" t="s">
        <v>2633</v>
      </c>
      <c r="C580" s="77">
        <v>1</v>
      </c>
      <c r="D580" s="77">
        <v>0</v>
      </c>
      <c r="E580" s="81">
        <v>7970015</v>
      </c>
      <c r="F580" s="81">
        <v>1847555</v>
      </c>
      <c r="G580" s="81">
        <v>2146059</v>
      </c>
      <c r="H580" s="81">
        <v>0</v>
      </c>
      <c r="I580" s="81">
        <v>0</v>
      </c>
      <c r="J580" s="81">
        <v>207635</v>
      </c>
      <c r="K580" s="81">
        <v>97003</v>
      </c>
      <c r="L580" s="81">
        <v>0</v>
      </c>
      <c r="M580" s="81">
        <v>161469</v>
      </c>
      <c r="N580" s="81">
        <v>-216435</v>
      </c>
      <c r="O580" s="81">
        <v>839942</v>
      </c>
      <c r="P580" s="81">
        <v>13053243</v>
      </c>
      <c r="Q580" s="81">
        <v>216435</v>
      </c>
      <c r="R580" s="81">
        <v>13269678</v>
      </c>
      <c r="S580" s="81"/>
      <c r="T580" s="81">
        <v>0</v>
      </c>
      <c r="U580" s="81">
        <v>100000</v>
      </c>
      <c r="V580" s="81">
        <f t="shared" si="9"/>
        <v>10067242</v>
      </c>
      <c r="W580" s="81"/>
      <c r="X580" s="81"/>
      <c r="Y580" s="81"/>
      <c r="Z580" s="81"/>
      <c r="AA580" s="81"/>
      <c r="AB580" s="81"/>
      <c r="AC580" s="81"/>
      <c r="AD580" s="81"/>
      <c r="AE580" s="44"/>
      <c r="AF580" s="44"/>
    </row>
    <row r="581" spans="1:32" x14ac:dyDescent="0.3">
      <c r="A581" s="46" t="s">
        <v>1203</v>
      </c>
      <c r="B581" s="77" t="s">
        <v>2634</v>
      </c>
      <c r="C581" s="77">
        <v>1</v>
      </c>
      <c r="D581" s="77">
        <v>0</v>
      </c>
      <c r="E581" s="81">
        <v>11730718</v>
      </c>
      <c r="F581" s="81">
        <v>2937632</v>
      </c>
      <c r="G581" s="81">
        <v>905268</v>
      </c>
      <c r="H581" s="81">
        <v>0</v>
      </c>
      <c r="I581" s="81">
        <v>0</v>
      </c>
      <c r="J581" s="81">
        <v>177419</v>
      </c>
      <c r="K581" s="81">
        <v>708</v>
      </c>
      <c r="L581" s="81">
        <v>0</v>
      </c>
      <c r="M581" s="81">
        <v>175189</v>
      </c>
      <c r="N581" s="81">
        <v>-259786</v>
      </c>
      <c r="O581" s="81">
        <v>1413878</v>
      </c>
      <c r="P581" s="81">
        <v>17081026</v>
      </c>
      <c r="Q581" s="81">
        <v>259786</v>
      </c>
      <c r="R581" s="81">
        <v>17340812</v>
      </c>
      <c r="S581" s="81"/>
      <c r="T581" s="81">
        <v>0</v>
      </c>
      <c r="U581" s="81">
        <v>0</v>
      </c>
      <c r="V581" s="81">
        <f t="shared" si="9"/>
        <v>14761880</v>
      </c>
      <c r="W581" s="81"/>
      <c r="X581" s="81"/>
      <c r="Y581" s="81"/>
      <c r="Z581" s="81"/>
      <c r="AA581" s="81"/>
      <c r="AB581" s="81"/>
      <c r="AC581" s="81"/>
      <c r="AD581" s="81"/>
      <c r="AE581" s="44"/>
      <c r="AF581" s="44"/>
    </row>
    <row r="582" spans="1:32" x14ac:dyDescent="0.3">
      <c r="A582" s="46" t="s">
        <v>1205</v>
      </c>
      <c r="B582" s="77" t="s">
        <v>2009</v>
      </c>
      <c r="C582" s="77">
        <v>1</v>
      </c>
      <c r="D582" s="77">
        <v>0</v>
      </c>
      <c r="E582" s="81">
        <v>14179365</v>
      </c>
      <c r="F582" s="81">
        <v>5512915</v>
      </c>
      <c r="G582" s="81">
        <v>3279137</v>
      </c>
      <c r="H582" s="81">
        <v>0</v>
      </c>
      <c r="I582" s="81">
        <v>0</v>
      </c>
      <c r="J582" s="81">
        <v>435880</v>
      </c>
      <c r="K582" s="81">
        <v>311070</v>
      </c>
      <c r="L582" s="81">
        <v>0</v>
      </c>
      <c r="M582" s="81">
        <v>274560</v>
      </c>
      <c r="N582" s="81">
        <v>-451512</v>
      </c>
      <c r="O582" s="81">
        <v>2434087</v>
      </c>
      <c r="P582" s="81">
        <v>25975502</v>
      </c>
      <c r="Q582" s="81">
        <v>451512</v>
      </c>
      <c r="R582" s="81">
        <v>26427014</v>
      </c>
      <c r="S582" s="81"/>
      <c r="T582" s="81">
        <v>0</v>
      </c>
      <c r="U582" s="81">
        <v>0</v>
      </c>
      <c r="V582" s="81">
        <f t="shared" ref="V582:V645" si="10">P582-O582-G582-H582</f>
        <v>20262278</v>
      </c>
      <c r="W582" s="81"/>
      <c r="X582" s="81"/>
      <c r="Y582" s="81"/>
      <c r="Z582" s="81"/>
      <c r="AA582" s="81"/>
      <c r="AB582" s="81"/>
      <c r="AC582" s="81"/>
      <c r="AD582" s="81"/>
      <c r="AE582" s="44"/>
      <c r="AF582" s="44"/>
    </row>
    <row r="583" spans="1:32" x14ac:dyDescent="0.3">
      <c r="A583" s="46" t="s">
        <v>1207</v>
      </c>
      <c r="B583" s="77" t="s">
        <v>2010</v>
      </c>
      <c r="C583" s="77">
        <v>1</v>
      </c>
      <c r="D583" s="77">
        <v>0</v>
      </c>
      <c r="E583" s="81">
        <v>9824103</v>
      </c>
      <c r="F583" s="81">
        <v>2546416</v>
      </c>
      <c r="G583" s="81">
        <v>2047281</v>
      </c>
      <c r="H583" s="81">
        <v>153740</v>
      </c>
      <c r="I583" s="81">
        <v>0</v>
      </c>
      <c r="J583" s="81">
        <v>139558</v>
      </c>
      <c r="K583" s="81">
        <v>4362</v>
      </c>
      <c r="L583" s="81">
        <v>0</v>
      </c>
      <c r="M583" s="81">
        <v>555672</v>
      </c>
      <c r="N583" s="81">
        <v>-231615</v>
      </c>
      <c r="O583" s="81">
        <v>889501</v>
      </c>
      <c r="P583" s="81">
        <v>15929018</v>
      </c>
      <c r="Q583" s="81">
        <v>231615</v>
      </c>
      <c r="R583" s="81">
        <v>16160633</v>
      </c>
      <c r="S583" s="81"/>
      <c r="T583" s="81">
        <v>0</v>
      </c>
      <c r="U583" s="81">
        <v>100000</v>
      </c>
      <c r="V583" s="81">
        <f t="shared" si="10"/>
        <v>12838496</v>
      </c>
      <c r="W583" s="81"/>
      <c r="X583" s="81"/>
      <c r="Y583" s="81"/>
      <c r="Z583" s="81"/>
      <c r="AA583" s="81"/>
      <c r="AB583" s="81"/>
      <c r="AC583" s="81"/>
      <c r="AD583" s="81"/>
      <c r="AE583" s="44"/>
      <c r="AF583" s="44"/>
    </row>
    <row r="584" spans="1:32" x14ac:dyDescent="0.3">
      <c r="A584" s="46" t="s">
        <v>1209</v>
      </c>
      <c r="B584" s="77" t="s">
        <v>2635</v>
      </c>
      <c r="C584" s="77">
        <v>1</v>
      </c>
      <c r="D584" s="77">
        <v>0</v>
      </c>
      <c r="E584" s="81">
        <v>10442200</v>
      </c>
      <c r="F584" s="81">
        <v>1944713</v>
      </c>
      <c r="G584" s="81">
        <v>1736677</v>
      </c>
      <c r="H584" s="81">
        <v>0</v>
      </c>
      <c r="I584" s="81">
        <v>0</v>
      </c>
      <c r="J584" s="81">
        <v>155113</v>
      </c>
      <c r="K584" s="81">
        <v>49285</v>
      </c>
      <c r="L584" s="81">
        <v>0</v>
      </c>
      <c r="M584" s="81">
        <v>125150</v>
      </c>
      <c r="N584" s="81">
        <v>-321437</v>
      </c>
      <c r="O584" s="81">
        <v>503400</v>
      </c>
      <c r="P584" s="81">
        <v>14635101</v>
      </c>
      <c r="Q584" s="81">
        <v>321437</v>
      </c>
      <c r="R584" s="81">
        <v>14956538</v>
      </c>
      <c r="S584" s="81"/>
      <c r="T584" s="81">
        <v>1473</v>
      </c>
      <c r="U584" s="81">
        <v>100000</v>
      </c>
      <c r="V584" s="81">
        <f t="shared" si="10"/>
        <v>12395024</v>
      </c>
      <c r="W584" s="81"/>
      <c r="X584" s="81"/>
      <c r="Y584" s="81"/>
      <c r="Z584" s="81"/>
      <c r="AA584" s="81"/>
      <c r="AB584" s="81"/>
      <c r="AC584" s="81"/>
      <c r="AD584" s="81"/>
      <c r="AE584" s="44"/>
      <c r="AF584" s="44"/>
    </row>
    <row r="585" spans="1:32" x14ac:dyDescent="0.3">
      <c r="A585" s="46" t="s">
        <v>1214</v>
      </c>
      <c r="B585" s="77" t="s">
        <v>2636</v>
      </c>
      <c r="C585" s="77">
        <v>0</v>
      </c>
      <c r="D585" s="77">
        <v>0</v>
      </c>
      <c r="E585" s="81">
        <v>13340843</v>
      </c>
      <c r="F585" s="81">
        <v>3838414</v>
      </c>
      <c r="G585" s="81">
        <v>2405692</v>
      </c>
      <c r="H585" s="81">
        <v>0</v>
      </c>
      <c r="I585" s="81">
        <v>0</v>
      </c>
      <c r="J585" s="81">
        <v>500592</v>
      </c>
      <c r="K585" s="81">
        <v>287121</v>
      </c>
      <c r="L585" s="81">
        <v>0</v>
      </c>
      <c r="M585" s="81">
        <v>148670</v>
      </c>
      <c r="N585" s="81">
        <v>-419888</v>
      </c>
      <c r="O585" s="81">
        <v>2004892</v>
      </c>
      <c r="P585" s="81">
        <v>22106336</v>
      </c>
      <c r="Q585" s="81">
        <v>419888</v>
      </c>
      <c r="R585" s="81">
        <v>22526224</v>
      </c>
      <c r="S585" s="81"/>
      <c r="T585" s="81">
        <v>0</v>
      </c>
      <c r="U585" s="81">
        <v>0</v>
      </c>
      <c r="V585" s="81">
        <f t="shared" si="10"/>
        <v>17695752</v>
      </c>
      <c r="W585" s="81"/>
      <c r="X585" s="81"/>
      <c r="Y585" s="81"/>
      <c r="Z585" s="81"/>
      <c r="AA585" s="81"/>
      <c r="AB585" s="81"/>
      <c r="AC585" s="81"/>
      <c r="AD585" s="81"/>
      <c r="AE585" s="44"/>
      <c r="AF585" s="44"/>
    </row>
    <row r="586" spans="1:32" x14ac:dyDescent="0.3">
      <c r="A586" s="46" t="s">
        <v>1216</v>
      </c>
      <c r="B586" s="77" t="s">
        <v>2637</v>
      </c>
      <c r="C586" s="77">
        <v>1</v>
      </c>
      <c r="D586" s="77">
        <v>0</v>
      </c>
      <c r="E586" s="81">
        <v>8820339</v>
      </c>
      <c r="F586" s="81">
        <v>2505550</v>
      </c>
      <c r="G586" s="81">
        <v>2508550</v>
      </c>
      <c r="H586" s="81">
        <v>0</v>
      </c>
      <c r="I586" s="81">
        <v>0</v>
      </c>
      <c r="J586" s="81">
        <v>166315</v>
      </c>
      <c r="K586" s="81">
        <v>163823</v>
      </c>
      <c r="L586" s="81">
        <v>0</v>
      </c>
      <c r="M586" s="81">
        <v>366701</v>
      </c>
      <c r="N586" s="81">
        <v>-219251</v>
      </c>
      <c r="O586" s="81">
        <v>1021137</v>
      </c>
      <c r="P586" s="81">
        <v>15333164</v>
      </c>
      <c r="Q586" s="81">
        <v>219251</v>
      </c>
      <c r="R586" s="81">
        <v>15552415</v>
      </c>
      <c r="S586" s="81"/>
      <c r="T586" s="81">
        <v>0</v>
      </c>
      <c r="U586" s="81">
        <v>0</v>
      </c>
      <c r="V586" s="81">
        <f t="shared" si="10"/>
        <v>11803477</v>
      </c>
      <c r="W586" s="81"/>
      <c r="X586" s="81"/>
      <c r="Y586" s="81"/>
      <c r="Z586" s="81"/>
      <c r="AA586" s="81"/>
      <c r="AB586" s="81"/>
      <c r="AC586" s="81"/>
      <c r="AD586" s="81"/>
      <c r="AE586" s="44"/>
      <c r="AF586" s="44"/>
    </row>
    <row r="587" spans="1:32" x14ac:dyDescent="0.3">
      <c r="A587" s="46" t="s">
        <v>1218</v>
      </c>
      <c r="B587" s="77" t="s">
        <v>2638</v>
      </c>
      <c r="C587" s="77">
        <v>1</v>
      </c>
      <c r="D587" s="77">
        <v>0</v>
      </c>
      <c r="E587" s="81">
        <v>18343183</v>
      </c>
      <c r="F587" s="81">
        <v>7782954</v>
      </c>
      <c r="G587" s="81">
        <v>4296958</v>
      </c>
      <c r="H587" s="81">
        <v>0</v>
      </c>
      <c r="I587" s="81">
        <v>0</v>
      </c>
      <c r="J587" s="81">
        <v>665644</v>
      </c>
      <c r="K587" s="81">
        <v>264291</v>
      </c>
      <c r="L587" s="81">
        <v>0</v>
      </c>
      <c r="M587" s="81">
        <v>839552</v>
      </c>
      <c r="N587" s="81">
        <v>-1025529</v>
      </c>
      <c r="O587" s="81">
        <v>4368389</v>
      </c>
      <c r="P587" s="81">
        <v>35535442</v>
      </c>
      <c r="Q587" s="81">
        <v>1025529</v>
      </c>
      <c r="R587" s="81">
        <v>36560971</v>
      </c>
      <c r="S587" s="81"/>
      <c r="T587" s="81">
        <v>0</v>
      </c>
      <c r="U587" s="81">
        <v>0</v>
      </c>
      <c r="V587" s="81">
        <f t="shared" si="10"/>
        <v>26870095</v>
      </c>
      <c r="W587" s="81"/>
      <c r="X587" s="81"/>
      <c r="Y587" s="81"/>
      <c r="Z587" s="81"/>
      <c r="AA587" s="81"/>
      <c r="AB587" s="81"/>
      <c r="AC587" s="81"/>
      <c r="AD587" s="81"/>
      <c r="AE587" s="44"/>
      <c r="AF587" s="44"/>
    </row>
    <row r="588" spans="1:32" x14ac:dyDescent="0.3">
      <c r="A588" s="46" t="s">
        <v>1220</v>
      </c>
      <c r="B588" s="77" t="s">
        <v>2639</v>
      </c>
      <c r="C588" s="77">
        <v>1</v>
      </c>
      <c r="D588" s="77">
        <v>0</v>
      </c>
      <c r="E588" s="81">
        <v>4806439</v>
      </c>
      <c r="F588" s="81">
        <v>2640251</v>
      </c>
      <c r="G588" s="81">
        <v>1640001</v>
      </c>
      <c r="H588" s="81">
        <v>0</v>
      </c>
      <c r="I588" s="81">
        <v>0</v>
      </c>
      <c r="J588" s="81">
        <v>50069</v>
      </c>
      <c r="K588" s="81">
        <v>0</v>
      </c>
      <c r="L588" s="81">
        <v>0</v>
      </c>
      <c r="M588" s="81">
        <v>0</v>
      </c>
      <c r="N588" s="81">
        <v>-181192</v>
      </c>
      <c r="O588" s="81">
        <v>1179401</v>
      </c>
      <c r="P588" s="81">
        <v>10134969</v>
      </c>
      <c r="Q588" s="81">
        <v>181192</v>
      </c>
      <c r="R588" s="81">
        <v>10316161</v>
      </c>
      <c r="S588" s="81"/>
      <c r="T588" s="81">
        <v>0</v>
      </c>
      <c r="U588" s="81">
        <v>0</v>
      </c>
      <c r="V588" s="81">
        <f t="shared" si="10"/>
        <v>7315567</v>
      </c>
      <c r="W588" s="81"/>
      <c r="X588" s="81"/>
      <c r="Y588" s="81"/>
      <c r="Z588" s="81"/>
      <c r="AA588" s="81"/>
      <c r="AB588" s="81"/>
      <c r="AC588" s="81"/>
      <c r="AD588" s="81"/>
      <c r="AE588" s="44"/>
      <c r="AF588" s="44"/>
    </row>
    <row r="589" spans="1:32" x14ac:dyDescent="0.3">
      <c r="A589" s="46" t="s">
        <v>1222</v>
      </c>
      <c r="B589" s="77" t="s">
        <v>2640</v>
      </c>
      <c r="C589" s="77">
        <v>1</v>
      </c>
      <c r="D589" s="77">
        <v>0</v>
      </c>
      <c r="E589" s="81">
        <v>8086757</v>
      </c>
      <c r="F589" s="81">
        <v>1883133</v>
      </c>
      <c r="G589" s="81">
        <v>2657387</v>
      </c>
      <c r="H589" s="81">
        <v>0</v>
      </c>
      <c r="I589" s="81">
        <v>0</v>
      </c>
      <c r="J589" s="81">
        <v>279550</v>
      </c>
      <c r="K589" s="81">
        <v>115937</v>
      </c>
      <c r="L589" s="81">
        <v>0</v>
      </c>
      <c r="M589" s="81">
        <v>0</v>
      </c>
      <c r="N589" s="81">
        <v>-290343</v>
      </c>
      <c r="O589" s="81">
        <v>767995</v>
      </c>
      <c r="P589" s="81">
        <v>13500416</v>
      </c>
      <c r="Q589" s="81">
        <v>290343</v>
      </c>
      <c r="R589" s="81">
        <v>13790759</v>
      </c>
      <c r="S589" s="81"/>
      <c r="T589" s="81">
        <v>0</v>
      </c>
      <c r="U589" s="81">
        <v>100000</v>
      </c>
      <c r="V589" s="81">
        <f t="shared" si="10"/>
        <v>10075034</v>
      </c>
      <c r="W589" s="81"/>
      <c r="X589" s="81"/>
      <c r="Y589" s="81"/>
      <c r="Z589" s="81"/>
      <c r="AA589" s="81"/>
      <c r="AB589" s="81"/>
      <c r="AC589" s="81"/>
      <c r="AD589" s="81"/>
      <c r="AE589" s="44"/>
      <c r="AF589" s="44"/>
    </row>
    <row r="590" spans="1:32" x14ac:dyDescent="0.3">
      <c r="A590" s="46" t="s">
        <v>1224</v>
      </c>
      <c r="B590" s="77" t="s">
        <v>2641</v>
      </c>
      <c r="C590" s="77">
        <v>1</v>
      </c>
      <c r="D590" s="77">
        <v>0</v>
      </c>
      <c r="E590" s="81">
        <v>8746800</v>
      </c>
      <c r="F590" s="81">
        <v>2678967</v>
      </c>
      <c r="G590" s="81">
        <v>1592030</v>
      </c>
      <c r="H590" s="81">
        <v>0</v>
      </c>
      <c r="I590" s="81">
        <v>0</v>
      </c>
      <c r="J590" s="81">
        <v>224335</v>
      </c>
      <c r="K590" s="81">
        <v>29999</v>
      </c>
      <c r="L590" s="81">
        <v>0</v>
      </c>
      <c r="M590" s="81">
        <v>65888</v>
      </c>
      <c r="N590" s="81">
        <v>-232612</v>
      </c>
      <c r="O590" s="81">
        <v>1192941</v>
      </c>
      <c r="P590" s="81">
        <v>14298348</v>
      </c>
      <c r="Q590" s="81">
        <v>232612</v>
      </c>
      <c r="R590" s="81">
        <v>14530960</v>
      </c>
      <c r="S590" s="81"/>
      <c r="T590" s="81">
        <v>0</v>
      </c>
      <c r="U590" s="81">
        <v>0</v>
      </c>
      <c r="V590" s="81">
        <f t="shared" si="10"/>
        <v>11513377</v>
      </c>
      <c r="W590" s="81"/>
      <c r="X590" s="81"/>
      <c r="Y590" s="81"/>
      <c r="Z590" s="81"/>
      <c r="AA590" s="81"/>
      <c r="AB590" s="81"/>
      <c r="AC590" s="81"/>
      <c r="AD590" s="81"/>
      <c r="AE590" s="44"/>
      <c r="AF590" s="44"/>
    </row>
    <row r="591" spans="1:32" x14ac:dyDescent="0.3">
      <c r="A591" s="46" t="s">
        <v>1231</v>
      </c>
      <c r="B591" s="77" t="s">
        <v>2642</v>
      </c>
      <c r="C591" s="77">
        <v>1</v>
      </c>
      <c r="D591" s="77">
        <v>0</v>
      </c>
      <c r="E591" s="81">
        <v>46845639</v>
      </c>
      <c r="F591" s="81">
        <v>11496570</v>
      </c>
      <c r="G591" s="81">
        <v>6851390</v>
      </c>
      <c r="H591" s="81">
        <v>0</v>
      </c>
      <c r="I591" s="81">
        <v>0</v>
      </c>
      <c r="J591" s="81">
        <v>184698</v>
      </c>
      <c r="K591" s="81">
        <v>4041136</v>
      </c>
      <c r="L591" s="81">
        <v>0</v>
      </c>
      <c r="M591" s="81">
        <v>1472272</v>
      </c>
      <c r="N591" s="81">
        <v>-2144986</v>
      </c>
      <c r="O591" s="81">
        <v>7443925</v>
      </c>
      <c r="P591" s="81">
        <v>76190644</v>
      </c>
      <c r="Q591" s="81">
        <v>2144986</v>
      </c>
      <c r="R591" s="81">
        <v>78335630</v>
      </c>
      <c r="S591" s="81"/>
      <c r="T591" s="81">
        <v>0</v>
      </c>
      <c r="U591" s="81">
        <v>1004600</v>
      </c>
      <c r="V591" s="81">
        <f t="shared" si="10"/>
        <v>61895329</v>
      </c>
      <c r="W591" s="81"/>
      <c r="X591" s="81"/>
      <c r="Y591" s="81"/>
      <c r="Z591" s="81"/>
      <c r="AA591" s="81"/>
      <c r="AB591" s="81"/>
      <c r="AC591" s="81"/>
      <c r="AD591" s="81"/>
      <c r="AE591" s="44"/>
      <c r="AF591" s="44"/>
    </row>
    <row r="592" spans="1:32" x14ac:dyDescent="0.3">
      <c r="A592" s="46" t="s">
        <v>1229</v>
      </c>
      <c r="B592" s="77" t="s">
        <v>2643</v>
      </c>
      <c r="C592" s="77">
        <v>1</v>
      </c>
      <c r="D592" s="77">
        <v>0</v>
      </c>
      <c r="E592" s="81">
        <v>8934940</v>
      </c>
      <c r="F592" s="81">
        <v>3113300</v>
      </c>
      <c r="G592" s="81">
        <v>1236186</v>
      </c>
      <c r="H592" s="81">
        <v>0</v>
      </c>
      <c r="I592" s="81">
        <v>0</v>
      </c>
      <c r="J592" s="81">
        <v>248055</v>
      </c>
      <c r="K592" s="81">
        <v>369345</v>
      </c>
      <c r="L592" s="81">
        <v>0</v>
      </c>
      <c r="M592" s="81">
        <v>0</v>
      </c>
      <c r="N592" s="81">
        <v>-387639</v>
      </c>
      <c r="O592" s="81">
        <v>1949222</v>
      </c>
      <c r="P592" s="81">
        <v>15463409</v>
      </c>
      <c r="Q592" s="81">
        <v>387639</v>
      </c>
      <c r="R592" s="81">
        <v>15851048</v>
      </c>
      <c r="S592" s="81"/>
      <c r="T592" s="81">
        <v>0</v>
      </c>
      <c r="U592" s="81">
        <v>0</v>
      </c>
      <c r="V592" s="81">
        <f t="shared" si="10"/>
        <v>12278001</v>
      </c>
      <c r="W592" s="81"/>
      <c r="X592" s="81"/>
      <c r="Y592" s="81"/>
      <c r="Z592" s="81"/>
      <c r="AA592" s="81"/>
      <c r="AB592" s="81"/>
      <c r="AC592" s="81"/>
      <c r="AD592" s="81"/>
      <c r="AE592" s="44"/>
      <c r="AF592" s="44"/>
    </row>
    <row r="593" spans="1:32" x14ac:dyDescent="0.3">
      <c r="A593" s="46" t="s">
        <v>1239</v>
      </c>
      <c r="B593" s="77" t="s">
        <v>2020</v>
      </c>
      <c r="C593" s="77">
        <v>1</v>
      </c>
      <c r="D593" s="77">
        <v>0</v>
      </c>
      <c r="E593" s="81">
        <v>16124498</v>
      </c>
      <c r="F593" s="81">
        <v>5305514</v>
      </c>
      <c r="G593" s="81">
        <v>1422190</v>
      </c>
      <c r="H593" s="81">
        <v>0</v>
      </c>
      <c r="I593" s="81">
        <v>0</v>
      </c>
      <c r="J593" s="81">
        <v>174786</v>
      </c>
      <c r="K593" s="81">
        <v>140236</v>
      </c>
      <c r="L593" s="81">
        <v>0</v>
      </c>
      <c r="M593" s="81">
        <v>636296</v>
      </c>
      <c r="N593" s="81">
        <v>-633884</v>
      </c>
      <c r="O593" s="81">
        <v>2444161</v>
      </c>
      <c r="P593" s="81">
        <v>25613797</v>
      </c>
      <c r="Q593" s="81">
        <v>633884</v>
      </c>
      <c r="R593" s="81">
        <v>26247681</v>
      </c>
      <c r="S593" s="81"/>
      <c r="T593" s="81">
        <v>0</v>
      </c>
      <c r="U593" s="81">
        <v>0</v>
      </c>
      <c r="V593" s="81">
        <f t="shared" si="10"/>
        <v>21747446</v>
      </c>
      <c r="W593" s="81"/>
      <c r="X593" s="81"/>
      <c r="Y593" s="81"/>
      <c r="Z593" s="81"/>
      <c r="AA593" s="81"/>
      <c r="AB593" s="81"/>
      <c r="AC593" s="81"/>
      <c r="AD593" s="81"/>
      <c r="AE593" s="44"/>
      <c r="AF593" s="44"/>
    </row>
    <row r="594" spans="1:32" x14ac:dyDescent="0.3">
      <c r="A594" s="46" t="s">
        <v>1233</v>
      </c>
      <c r="B594" s="77" t="s">
        <v>2644</v>
      </c>
      <c r="C594" s="77">
        <v>1</v>
      </c>
      <c r="D594" s="77">
        <v>0</v>
      </c>
      <c r="E594" s="81">
        <v>7729009</v>
      </c>
      <c r="F594" s="81">
        <v>4230741</v>
      </c>
      <c r="G594" s="81">
        <v>2777483</v>
      </c>
      <c r="H594" s="81">
        <v>0</v>
      </c>
      <c r="I594" s="81">
        <v>0</v>
      </c>
      <c r="J594" s="81">
        <v>539014</v>
      </c>
      <c r="K594" s="81">
        <v>641054</v>
      </c>
      <c r="L594" s="81">
        <v>0</v>
      </c>
      <c r="M594" s="81">
        <v>0</v>
      </c>
      <c r="N594" s="81">
        <v>-280121</v>
      </c>
      <c r="O594" s="81">
        <v>2211964</v>
      </c>
      <c r="P594" s="81">
        <v>17849144</v>
      </c>
      <c r="Q594" s="81">
        <v>280121</v>
      </c>
      <c r="R594" s="81">
        <v>18129265</v>
      </c>
      <c r="S594" s="81"/>
      <c r="T594" s="81">
        <v>0</v>
      </c>
      <c r="U594" s="81">
        <v>0</v>
      </c>
      <c r="V594" s="81">
        <f t="shared" si="10"/>
        <v>12859697</v>
      </c>
      <c r="W594" s="81"/>
      <c r="X594" s="81"/>
      <c r="Y594" s="81"/>
      <c r="Z594" s="81"/>
      <c r="AA594" s="81"/>
      <c r="AB594" s="81"/>
      <c r="AC594" s="81"/>
      <c r="AD594" s="81"/>
      <c r="AE594" s="44"/>
      <c r="AF594" s="44"/>
    </row>
    <row r="595" spans="1:32" x14ac:dyDescent="0.3">
      <c r="A595" s="46" t="s">
        <v>1235</v>
      </c>
      <c r="B595" s="77" t="s">
        <v>2645</v>
      </c>
      <c r="C595" s="77">
        <v>0</v>
      </c>
      <c r="D595" s="77">
        <v>0</v>
      </c>
      <c r="E595" s="81">
        <v>9126769</v>
      </c>
      <c r="F595" s="81">
        <v>5494464</v>
      </c>
      <c r="G595" s="81">
        <v>652563</v>
      </c>
      <c r="H595" s="81">
        <v>0</v>
      </c>
      <c r="I595" s="81">
        <v>0</v>
      </c>
      <c r="J595" s="81">
        <v>681513</v>
      </c>
      <c r="K595" s="81">
        <v>626790</v>
      </c>
      <c r="L595" s="81">
        <v>0</v>
      </c>
      <c r="M595" s="81">
        <v>0</v>
      </c>
      <c r="N595" s="81">
        <v>-262251</v>
      </c>
      <c r="O595" s="81">
        <v>2335890</v>
      </c>
      <c r="P595" s="81">
        <v>18655738</v>
      </c>
      <c r="Q595" s="81">
        <v>262251</v>
      </c>
      <c r="R595" s="81">
        <v>18917989</v>
      </c>
      <c r="S595" s="81"/>
      <c r="T595" s="81">
        <v>7382</v>
      </c>
      <c r="U595" s="81">
        <v>0</v>
      </c>
      <c r="V595" s="81">
        <f t="shared" si="10"/>
        <v>15667285</v>
      </c>
      <c r="W595" s="81"/>
      <c r="X595" s="81"/>
      <c r="Y595" s="81"/>
      <c r="Z595" s="81"/>
      <c r="AA595" s="81"/>
      <c r="AB595" s="81"/>
      <c r="AC595" s="81"/>
      <c r="AD595" s="81"/>
      <c r="AE595" s="44"/>
      <c r="AF595" s="44"/>
    </row>
    <row r="596" spans="1:32" x14ac:dyDescent="0.3">
      <c r="A596" s="46" t="s">
        <v>1237</v>
      </c>
      <c r="B596" s="77" t="s">
        <v>2646</v>
      </c>
      <c r="C596" s="77">
        <v>1</v>
      </c>
      <c r="D596" s="77">
        <v>0</v>
      </c>
      <c r="E596" s="81">
        <v>7045069</v>
      </c>
      <c r="F596" s="81">
        <v>1625028</v>
      </c>
      <c r="G596" s="81">
        <v>491599</v>
      </c>
      <c r="H596" s="81">
        <v>0</v>
      </c>
      <c r="I596" s="81">
        <v>0</v>
      </c>
      <c r="J596" s="81">
        <v>17145</v>
      </c>
      <c r="K596" s="81">
        <v>120926</v>
      </c>
      <c r="L596" s="81">
        <v>0</v>
      </c>
      <c r="M596" s="81">
        <v>258032</v>
      </c>
      <c r="N596" s="81">
        <v>-725893</v>
      </c>
      <c r="O596" s="81">
        <v>1731601</v>
      </c>
      <c r="P596" s="81">
        <v>10563507</v>
      </c>
      <c r="Q596" s="81">
        <v>725893</v>
      </c>
      <c r="R596" s="81">
        <v>11289400</v>
      </c>
      <c r="S596" s="81"/>
      <c r="T596" s="81">
        <v>0</v>
      </c>
      <c r="U596" s="81">
        <v>0</v>
      </c>
      <c r="V596" s="81">
        <f t="shared" si="10"/>
        <v>8340307</v>
      </c>
      <c r="W596" s="81"/>
      <c r="X596" s="81"/>
      <c r="Y596" s="81"/>
      <c r="Z596" s="81"/>
      <c r="AA596" s="81"/>
      <c r="AB596" s="81"/>
      <c r="AC596" s="81"/>
      <c r="AD596" s="81"/>
      <c r="AE596" s="44"/>
      <c r="AF596" s="44"/>
    </row>
    <row r="597" spans="1:32" x14ac:dyDescent="0.3">
      <c r="A597" s="46" t="s">
        <v>1241</v>
      </c>
      <c r="B597" s="77" t="s">
        <v>2647</v>
      </c>
      <c r="C597" s="77">
        <v>1</v>
      </c>
      <c r="D597" s="77">
        <v>0</v>
      </c>
      <c r="E597" s="81">
        <v>15438824</v>
      </c>
      <c r="F597" s="81">
        <v>3842421</v>
      </c>
      <c r="G597" s="81">
        <v>1809254</v>
      </c>
      <c r="H597" s="81">
        <v>0</v>
      </c>
      <c r="I597" s="81">
        <v>0</v>
      </c>
      <c r="J597" s="81">
        <v>397348</v>
      </c>
      <c r="K597" s="81">
        <v>935084</v>
      </c>
      <c r="L597" s="81">
        <v>0</v>
      </c>
      <c r="M597" s="81">
        <v>448382</v>
      </c>
      <c r="N597" s="81">
        <v>-520662</v>
      </c>
      <c r="O597" s="81">
        <v>3527638</v>
      </c>
      <c r="P597" s="81">
        <v>25878289</v>
      </c>
      <c r="Q597" s="81">
        <v>520662</v>
      </c>
      <c r="R597" s="81">
        <v>26398951</v>
      </c>
      <c r="S597" s="81"/>
      <c r="T597" s="81">
        <v>0</v>
      </c>
      <c r="U597" s="81">
        <v>0</v>
      </c>
      <c r="V597" s="81">
        <f t="shared" si="10"/>
        <v>20541397</v>
      </c>
      <c r="W597" s="81"/>
      <c r="X597" s="81"/>
      <c r="Y597" s="81"/>
      <c r="Z597" s="81"/>
      <c r="AA597" s="81"/>
      <c r="AB597" s="81"/>
      <c r="AC597" s="81"/>
      <c r="AD597" s="81"/>
      <c r="AE597" s="44"/>
      <c r="AF597" s="44"/>
    </row>
    <row r="598" spans="1:32" x14ac:dyDescent="0.3">
      <c r="A598" s="46" t="s">
        <v>1243</v>
      </c>
      <c r="B598" s="77" t="s">
        <v>2648</v>
      </c>
      <c r="C598" s="77">
        <v>1</v>
      </c>
      <c r="D598" s="77">
        <v>0</v>
      </c>
      <c r="E598" s="81">
        <v>20767631</v>
      </c>
      <c r="F598" s="81">
        <v>6577986</v>
      </c>
      <c r="G598" s="81">
        <v>1774790</v>
      </c>
      <c r="H598" s="81">
        <v>0</v>
      </c>
      <c r="I598" s="81">
        <v>0</v>
      </c>
      <c r="J598" s="81">
        <v>869860</v>
      </c>
      <c r="K598" s="81">
        <v>327410</v>
      </c>
      <c r="L598" s="81">
        <v>0</v>
      </c>
      <c r="M598" s="81">
        <v>0</v>
      </c>
      <c r="N598" s="81">
        <v>-449264</v>
      </c>
      <c r="O598" s="81">
        <v>3873989</v>
      </c>
      <c r="P598" s="81">
        <v>33742402</v>
      </c>
      <c r="Q598" s="81">
        <v>449264</v>
      </c>
      <c r="R598" s="81">
        <v>34191666</v>
      </c>
      <c r="S598" s="81"/>
      <c r="T598" s="81">
        <v>0</v>
      </c>
      <c r="U598" s="81">
        <v>0</v>
      </c>
      <c r="V598" s="81">
        <f t="shared" si="10"/>
        <v>28093623</v>
      </c>
      <c r="W598" s="81"/>
      <c r="X598" s="81"/>
      <c r="Y598" s="81"/>
      <c r="Z598" s="81"/>
      <c r="AA598" s="81"/>
      <c r="AB598" s="81"/>
      <c r="AC598" s="81"/>
      <c r="AD598" s="81"/>
      <c r="AE598" s="44"/>
      <c r="AF598" s="44"/>
    </row>
    <row r="599" spans="1:32" x14ac:dyDescent="0.3">
      <c r="A599" s="46" t="s">
        <v>1227</v>
      </c>
      <c r="B599" s="77" t="s">
        <v>2649</v>
      </c>
      <c r="C599" s="77">
        <v>1</v>
      </c>
      <c r="D599" s="77">
        <v>0</v>
      </c>
      <c r="E599" s="81">
        <v>15963616</v>
      </c>
      <c r="F599" s="81">
        <v>5198497</v>
      </c>
      <c r="G599" s="81">
        <v>1028768</v>
      </c>
      <c r="H599" s="81">
        <v>0</v>
      </c>
      <c r="I599" s="81">
        <v>0</v>
      </c>
      <c r="J599" s="81">
        <v>533359</v>
      </c>
      <c r="K599" s="81">
        <v>651123</v>
      </c>
      <c r="L599" s="81">
        <v>0</v>
      </c>
      <c r="M599" s="81">
        <v>0</v>
      </c>
      <c r="N599" s="81">
        <v>-681759</v>
      </c>
      <c r="O599" s="81">
        <v>1489078</v>
      </c>
      <c r="P599" s="81">
        <v>24182682</v>
      </c>
      <c r="Q599" s="81">
        <v>681759</v>
      </c>
      <c r="R599" s="81">
        <v>24864441</v>
      </c>
      <c r="S599" s="81"/>
      <c r="T599" s="81">
        <v>0</v>
      </c>
      <c r="U599" s="81">
        <v>204625</v>
      </c>
      <c r="V599" s="81">
        <f t="shared" si="10"/>
        <v>21664836</v>
      </c>
      <c r="W599" s="81"/>
      <c r="X599" s="81"/>
      <c r="Y599" s="81"/>
      <c r="Z599" s="81"/>
      <c r="AA599" s="81"/>
      <c r="AB599" s="81"/>
      <c r="AC599" s="81"/>
      <c r="AD599" s="81"/>
      <c r="AE599" s="44"/>
      <c r="AF599" s="44"/>
    </row>
    <row r="600" spans="1:32" x14ac:dyDescent="0.3">
      <c r="A600" s="46" t="s">
        <v>1246</v>
      </c>
      <c r="B600" s="77" t="s">
        <v>2650</v>
      </c>
      <c r="C600" s="77">
        <v>1</v>
      </c>
      <c r="D600" s="77">
        <v>0</v>
      </c>
      <c r="E600" s="81">
        <v>487038</v>
      </c>
      <c r="F600" s="81">
        <v>334701</v>
      </c>
      <c r="G600" s="81">
        <v>12146</v>
      </c>
      <c r="H600" s="81">
        <v>0</v>
      </c>
      <c r="I600" s="81">
        <v>0</v>
      </c>
      <c r="J600" s="81">
        <v>0</v>
      </c>
      <c r="K600" s="81">
        <v>0</v>
      </c>
      <c r="L600" s="81">
        <v>0</v>
      </c>
      <c r="M600" s="81">
        <v>27000</v>
      </c>
      <c r="N600" s="81">
        <v>-16691</v>
      </c>
      <c r="O600" s="81">
        <v>81610</v>
      </c>
      <c r="P600" s="81">
        <v>925804</v>
      </c>
      <c r="Q600" s="81">
        <v>16691</v>
      </c>
      <c r="R600" s="81">
        <v>942495</v>
      </c>
      <c r="S600" s="81"/>
      <c r="T600" s="81">
        <v>0</v>
      </c>
      <c r="U600" s="81">
        <v>0</v>
      </c>
      <c r="V600" s="81">
        <f t="shared" si="10"/>
        <v>832048</v>
      </c>
      <c r="W600" s="81"/>
      <c r="X600" s="81"/>
      <c r="Y600" s="81"/>
      <c r="Z600" s="81"/>
      <c r="AA600" s="81"/>
      <c r="AB600" s="81"/>
      <c r="AC600" s="81"/>
      <c r="AD600" s="81"/>
      <c r="AE600" s="44"/>
      <c r="AF600" s="44"/>
    </row>
    <row r="601" spans="1:32" x14ac:dyDescent="0.3">
      <c r="A601" s="46" t="s">
        <v>1258</v>
      </c>
      <c r="B601" s="77" t="s">
        <v>2651</v>
      </c>
      <c r="C601" s="77">
        <v>1</v>
      </c>
      <c r="D601" s="77">
        <v>0</v>
      </c>
      <c r="E601" s="81">
        <v>2623148</v>
      </c>
      <c r="F601" s="81">
        <v>523460</v>
      </c>
      <c r="G601" s="81">
        <v>755867</v>
      </c>
      <c r="H601" s="81">
        <v>749</v>
      </c>
      <c r="I601" s="81">
        <v>0</v>
      </c>
      <c r="J601" s="81">
        <v>1564</v>
      </c>
      <c r="K601" s="81">
        <v>108728</v>
      </c>
      <c r="L601" s="81">
        <v>0</v>
      </c>
      <c r="M601" s="81">
        <v>22275</v>
      </c>
      <c r="N601" s="81">
        <v>-136582</v>
      </c>
      <c r="O601" s="81">
        <v>321589</v>
      </c>
      <c r="P601" s="81">
        <v>4220798</v>
      </c>
      <c r="Q601" s="81">
        <v>136582</v>
      </c>
      <c r="R601" s="81">
        <v>4357380</v>
      </c>
      <c r="S601" s="81"/>
      <c r="T601" s="81">
        <v>0</v>
      </c>
      <c r="U601" s="81">
        <v>0</v>
      </c>
      <c r="V601" s="81">
        <f t="shared" si="10"/>
        <v>3142593</v>
      </c>
      <c r="W601" s="81"/>
      <c r="X601" s="81"/>
      <c r="Y601" s="81"/>
      <c r="Z601" s="81"/>
      <c r="AA601" s="81"/>
      <c r="AB601" s="81"/>
      <c r="AC601" s="81"/>
      <c r="AD601" s="81"/>
      <c r="AE601" s="44"/>
      <c r="AF601" s="44"/>
    </row>
    <row r="602" spans="1:32" x14ac:dyDescent="0.3">
      <c r="A602" s="46" t="s">
        <v>1248</v>
      </c>
      <c r="B602" s="77" t="s">
        <v>2652</v>
      </c>
      <c r="C602" s="77">
        <v>1</v>
      </c>
      <c r="D602" s="77">
        <v>0</v>
      </c>
      <c r="E602" s="81">
        <v>13810389</v>
      </c>
      <c r="F602" s="81">
        <v>2926045</v>
      </c>
      <c r="G602" s="81">
        <v>3672952</v>
      </c>
      <c r="H602" s="81">
        <v>0</v>
      </c>
      <c r="I602" s="81">
        <v>0</v>
      </c>
      <c r="J602" s="81">
        <v>598268</v>
      </c>
      <c r="K602" s="81">
        <v>268944</v>
      </c>
      <c r="L602" s="81">
        <v>0</v>
      </c>
      <c r="M602" s="81">
        <v>0</v>
      </c>
      <c r="N602" s="81">
        <v>-486614</v>
      </c>
      <c r="O602" s="81">
        <v>1895103</v>
      </c>
      <c r="P602" s="81">
        <v>22685087</v>
      </c>
      <c r="Q602" s="81">
        <v>486614</v>
      </c>
      <c r="R602" s="81">
        <v>23171701</v>
      </c>
      <c r="S602" s="81"/>
      <c r="T602" s="81">
        <v>0</v>
      </c>
      <c r="U602" s="81">
        <v>0</v>
      </c>
      <c r="V602" s="81">
        <f t="shared" si="10"/>
        <v>17117032</v>
      </c>
      <c r="W602" s="81"/>
      <c r="X602" s="81"/>
      <c r="Y602" s="81"/>
      <c r="Z602" s="81"/>
      <c r="AA602" s="81"/>
      <c r="AB602" s="81"/>
      <c r="AC602" s="81"/>
      <c r="AD602" s="81"/>
      <c r="AE602" s="44"/>
      <c r="AF602" s="44"/>
    </row>
    <row r="603" spans="1:32" x14ac:dyDescent="0.3">
      <c r="A603" s="46" t="s">
        <v>1254</v>
      </c>
      <c r="B603" s="77" t="s">
        <v>2653</v>
      </c>
      <c r="C603" s="77">
        <v>1</v>
      </c>
      <c r="D603" s="77">
        <v>0</v>
      </c>
      <c r="E603" s="81">
        <v>2580649</v>
      </c>
      <c r="F603" s="81">
        <v>684272</v>
      </c>
      <c r="G603" s="81">
        <v>168287</v>
      </c>
      <c r="H603" s="81">
        <v>0</v>
      </c>
      <c r="I603" s="81">
        <v>0</v>
      </c>
      <c r="J603" s="81">
        <v>0</v>
      </c>
      <c r="K603" s="81">
        <v>24628</v>
      </c>
      <c r="L603" s="81">
        <v>0</v>
      </c>
      <c r="M603" s="81">
        <v>0</v>
      </c>
      <c r="N603" s="81">
        <v>-148803</v>
      </c>
      <c r="O603" s="81">
        <v>268971</v>
      </c>
      <c r="P603" s="81">
        <v>3578004</v>
      </c>
      <c r="Q603" s="81">
        <v>148803</v>
      </c>
      <c r="R603" s="81">
        <v>3726807</v>
      </c>
      <c r="S603" s="81"/>
      <c r="T603" s="81">
        <v>0</v>
      </c>
      <c r="U603" s="81">
        <v>0</v>
      </c>
      <c r="V603" s="81">
        <f t="shared" si="10"/>
        <v>3140746</v>
      </c>
      <c r="W603" s="81"/>
      <c r="X603" s="81"/>
      <c r="Y603" s="81"/>
      <c r="Z603" s="81"/>
      <c r="AA603" s="81"/>
      <c r="AB603" s="81"/>
      <c r="AC603" s="81"/>
      <c r="AD603" s="81"/>
      <c r="AE603" s="44"/>
      <c r="AF603" s="44"/>
    </row>
    <row r="604" spans="1:32" x14ac:dyDescent="0.3">
      <c r="A604" s="46" t="s">
        <v>1256</v>
      </c>
      <c r="B604" s="77" t="s">
        <v>2654</v>
      </c>
      <c r="C604" s="77">
        <v>1</v>
      </c>
      <c r="D604" s="77">
        <v>0</v>
      </c>
      <c r="E604" s="81">
        <v>1557133</v>
      </c>
      <c r="F604" s="81">
        <v>705340</v>
      </c>
      <c r="G604" s="81">
        <v>100439</v>
      </c>
      <c r="H604" s="81">
        <v>0</v>
      </c>
      <c r="I604" s="81">
        <v>0</v>
      </c>
      <c r="J604" s="81">
        <v>760</v>
      </c>
      <c r="K604" s="81">
        <v>15540</v>
      </c>
      <c r="L604" s="81">
        <v>0</v>
      </c>
      <c r="M604" s="81">
        <v>0</v>
      </c>
      <c r="N604" s="81">
        <v>-202949</v>
      </c>
      <c r="O604" s="81">
        <v>364933</v>
      </c>
      <c r="P604" s="81">
        <v>2541196</v>
      </c>
      <c r="Q604" s="81">
        <v>202949</v>
      </c>
      <c r="R604" s="81">
        <v>2744145</v>
      </c>
      <c r="S604" s="81"/>
      <c r="T604" s="81">
        <v>0</v>
      </c>
      <c r="U604" s="81">
        <v>0</v>
      </c>
      <c r="V604" s="81">
        <f t="shared" si="10"/>
        <v>2075824</v>
      </c>
      <c r="W604" s="81"/>
      <c r="X604" s="81"/>
      <c r="Y604" s="81"/>
      <c r="Z604" s="81"/>
      <c r="AA604" s="81"/>
      <c r="AB604" s="81"/>
      <c r="AC604" s="81"/>
      <c r="AD604" s="81"/>
      <c r="AE604" s="44"/>
      <c r="AF604" s="44"/>
    </row>
    <row r="605" spans="1:32" x14ac:dyDescent="0.3">
      <c r="A605" s="46" t="s">
        <v>1252</v>
      </c>
      <c r="B605" s="77" t="s">
        <v>2032</v>
      </c>
      <c r="C605" s="77">
        <v>1</v>
      </c>
      <c r="D605" s="77">
        <v>0</v>
      </c>
      <c r="E605" s="81">
        <v>6367003</v>
      </c>
      <c r="F605" s="81">
        <v>1157782</v>
      </c>
      <c r="G605" s="81">
        <v>214662</v>
      </c>
      <c r="H605" s="81">
        <v>0</v>
      </c>
      <c r="I605" s="81">
        <v>0</v>
      </c>
      <c r="J605" s="81">
        <v>73484</v>
      </c>
      <c r="K605" s="81">
        <v>129850</v>
      </c>
      <c r="L605" s="81">
        <v>0</v>
      </c>
      <c r="M605" s="81">
        <v>0</v>
      </c>
      <c r="N605" s="81">
        <v>-177365</v>
      </c>
      <c r="O605" s="81">
        <v>654430</v>
      </c>
      <c r="P605" s="81">
        <v>8419846</v>
      </c>
      <c r="Q605" s="81">
        <v>177365</v>
      </c>
      <c r="R605" s="81">
        <v>8597211</v>
      </c>
      <c r="S605" s="81"/>
      <c r="T605" s="81">
        <v>0</v>
      </c>
      <c r="U605" s="81">
        <v>100000</v>
      </c>
      <c r="V605" s="81">
        <f t="shared" si="10"/>
        <v>7550754</v>
      </c>
      <c r="W605" s="81"/>
      <c r="X605" s="81"/>
      <c r="Y605" s="81"/>
      <c r="Z605" s="81"/>
      <c r="AA605" s="81"/>
      <c r="AB605" s="81"/>
      <c r="AC605" s="81"/>
      <c r="AD605" s="81"/>
      <c r="AE605" s="44"/>
      <c r="AF605" s="44"/>
    </row>
    <row r="606" spans="1:32" x14ac:dyDescent="0.3">
      <c r="A606" s="46" t="s">
        <v>1260</v>
      </c>
      <c r="B606" s="77" t="s">
        <v>2655</v>
      </c>
      <c r="C606" s="77">
        <v>1</v>
      </c>
      <c r="D606" s="77">
        <v>0</v>
      </c>
      <c r="E606" s="81">
        <v>15336764</v>
      </c>
      <c r="F606" s="81">
        <v>4728141</v>
      </c>
      <c r="G606" s="81">
        <v>4237195</v>
      </c>
      <c r="H606" s="81">
        <v>0</v>
      </c>
      <c r="I606" s="81">
        <v>0</v>
      </c>
      <c r="J606" s="81">
        <v>325072</v>
      </c>
      <c r="K606" s="81">
        <v>523666</v>
      </c>
      <c r="L606" s="81">
        <v>0</v>
      </c>
      <c r="M606" s="81">
        <v>0</v>
      </c>
      <c r="N606" s="81">
        <v>-476068</v>
      </c>
      <c r="O606" s="81">
        <v>2532160</v>
      </c>
      <c r="P606" s="81">
        <v>27206930</v>
      </c>
      <c r="Q606" s="81">
        <v>476068</v>
      </c>
      <c r="R606" s="81">
        <v>27682998</v>
      </c>
      <c r="S606" s="81"/>
      <c r="T606" s="81">
        <v>0</v>
      </c>
      <c r="U606" s="81">
        <v>0</v>
      </c>
      <c r="V606" s="81">
        <f t="shared" si="10"/>
        <v>20437575</v>
      </c>
      <c r="W606" s="81"/>
      <c r="X606" s="81"/>
      <c r="Y606" s="81"/>
      <c r="Z606" s="81"/>
      <c r="AA606" s="81"/>
      <c r="AB606" s="81"/>
      <c r="AC606" s="81"/>
      <c r="AD606" s="81"/>
      <c r="AE606" s="44"/>
      <c r="AF606" s="44"/>
    </row>
    <row r="607" spans="1:32" x14ac:dyDescent="0.3">
      <c r="A607" s="46" t="s">
        <v>1250</v>
      </c>
      <c r="B607" s="77" t="s">
        <v>2034</v>
      </c>
      <c r="C607" s="77">
        <v>1</v>
      </c>
      <c r="D607" s="77">
        <v>0</v>
      </c>
      <c r="E607" s="81">
        <v>1231526</v>
      </c>
      <c r="F607" s="81">
        <v>217999</v>
      </c>
      <c r="G607" s="81">
        <v>60108</v>
      </c>
      <c r="H607" s="81">
        <v>0</v>
      </c>
      <c r="I607" s="81">
        <v>0</v>
      </c>
      <c r="J607" s="81">
        <v>32899</v>
      </c>
      <c r="K607" s="81">
        <v>35124</v>
      </c>
      <c r="L607" s="81">
        <v>0</v>
      </c>
      <c r="M607" s="81">
        <v>0</v>
      </c>
      <c r="N607" s="81">
        <v>-175269</v>
      </c>
      <c r="O607" s="81">
        <v>122281</v>
      </c>
      <c r="P607" s="81">
        <v>1524668</v>
      </c>
      <c r="Q607" s="81">
        <v>175269</v>
      </c>
      <c r="R607" s="81">
        <v>1699937</v>
      </c>
      <c r="S607" s="81"/>
      <c r="T607" s="81">
        <v>0</v>
      </c>
      <c r="U607" s="81">
        <v>100000</v>
      </c>
      <c r="V607" s="81">
        <f t="shared" si="10"/>
        <v>1342279</v>
      </c>
      <c r="W607" s="81"/>
      <c r="X607" s="81"/>
      <c r="Y607" s="81"/>
      <c r="Z607" s="81"/>
      <c r="AA607" s="81"/>
      <c r="AB607" s="81"/>
      <c r="AC607" s="81"/>
      <c r="AD607" s="81"/>
      <c r="AE607" s="44"/>
      <c r="AF607" s="44"/>
    </row>
    <row r="608" spans="1:32" x14ac:dyDescent="0.3">
      <c r="A608" s="46" t="s">
        <v>1262</v>
      </c>
      <c r="B608" s="77" t="s">
        <v>2656</v>
      </c>
      <c r="C608" s="77">
        <v>1</v>
      </c>
      <c r="D608" s="77">
        <v>0</v>
      </c>
      <c r="E608" s="81">
        <v>9058596</v>
      </c>
      <c r="F608" s="81">
        <v>1621909</v>
      </c>
      <c r="G608" s="81">
        <v>917571</v>
      </c>
      <c r="H608" s="81">
        <v>0</v>
      </c>
      <c r="I608" s="81">
        <v>0</v>
      </c>
      <c r="J608" s="81">
        <v>203639</v>
      </c>
      <c r="K608" s="81">
        <v>34374</v>
      </c>
      <c r="L608" s="81">
        <v>0</v>
      </c>
      <c r="M608" s="81">
        <v>61955</v>
      </c>
      <c r="N608" s="81">
        <v>-235395</v>
      </c>
      <c r="O608" s="81">
        <v>718989</v>
      </c>
      <c r="P608" s="81">
        <v>12381638</v>
      </c>
      <c r="Q608" s="81">
        <v>235395</v>
      </c>
      <c r="R608" s="81">
        <v>12617033</v>
      </c>
      <c r="S608" s="81"/>
      <c r="T608" s="81">
        <v>0</v>
      </c>
      <c r="U608" s="81">
        <v>100000</v>
      </c>
      <c r="V608" s="81">
        <f t="shared" si="10"/>
        <v>10745078</v>
      </c>
      <c r="W608" s="81"/>
      <c r="X608" s="81"/>
      <c r="Y608" s="81"/>
      <c r="Z608" s="81"/>
      <c r="AA608" s="81"/>
      <c r="AB608" s="81"/>
      <c r="AC608" s="81"/>
      <c r="AD608" s="81"/>
      <c r="AE608" s="44"/>
      <c r="AF608" s="44"/>
    </row>
    <row r="609" spans="1:32" x14ac:dyDescent="0.3">
      <c r="A609" s="46" t="s">
        <v>1265</v>
      </c>
      <c r="B609" s="77" t="s">
        <v>2657</v>
      </c>
      <c r="C609" s="77">
        <v>1</v>
      </c>
      <c r="D609" s="77">
        <v>0</v>
      </c>
      <c r="E609" s="81">
        <v>5663817</v>
      </c>
      <c r="F609" s="81">
        <v>1127918</v>
      </c>
      <c r="G609" s="81">
        <v>568492</v>
      </c>
      <c r="H609" s="81">
        <v>0</v>
      </c>
      <c r="I609" s="81">
        <v>0</v>
      </c>
      <c r="J609" s="81">
        <v>260938</v>
      </c>
      <c r="K609" s="81">
        <v>139242</v>
      </c>
      <c r="L609" s="81">
        <v>0</v>
      </c>
      <c r="M609" s="81">
        <v>0</v>
      </c>
      <c r="N609" s="81">
        <v>-115020</v>
      </c>
      <c r="O609" s="81">
        <v>555387</v>
      </c>
      <c r="P609" s="81">
        <v>8200774</v>
      </c>
      <c r="Q609" s="81">
        <v>115020</v>
      </c>
      <c r="R609" s="81">
        <v>8315794</v>
      </c>
      <c r="S609" s="81"/>
      <c r="T609" s="81">
        <v>0</v>
      </c>
      <c r="U609" s="81">
        <v>0</v>
      </c>
      <c r="V609" s="81">
        <f t="shared" si="10"/>
        <v>7076895</v>
      </c>
      <c r="W609" s="81"/>
      <c r="X609" s="81"/>
      <c r="Y609" s="81"/>
      <c r="Z609" s="81"/>
      <c r="AA609" s="81"/>
      <c r="AB609" s="81"/>
      <c r="AC609" s="81"/>
      <c r="AD609" s="81"/>
      <c r="AE609" s="44"/>
      <c r="AF609" s="44"/>
    </row>
    <row r="610" spans="1:32" x14ac:dyDescent="0.3">
      <c r="A610" s="46" t="s">
        <v>1269</v>
      </c>
      <c r="B610" s="77" t="s">
        <v>2658</v>
      </c>
      <c r="C610" s="77">
        <v>1</v>
      </c>
      <c r="D610" s="77">
        <v>0</v>
      </c>
      <c r="E610" s="81">
        <v>4246562</v>
      </c>
      <c r="F610" s="81">
        <v>1207655</v>
      </c>
      <c r="G610" s="81">
        <v>446652</v>
      </c>
      <c r="H610" s="81">
        <v>0</v>
      </c>
      <c r="I610" s="81">
        <v>0</v>
      </c>
      <c r="J610" s="81">
        <v>115282</v>
      </c>
      <c r="K610" s="81">
        <v>78829</v>
      </c>
      <c r="L610" s="81">
        <v>0</v>
      </c>
      <c r="M610" s="81">
        <v>59347</v>
      </c>
      <c r="N610" s="81">
        <v>-75603</v>
      </c>
      <c r="O610" s="81">
        <v>438029</v>
      </c>
      <c r="P610" s="81">
        <v>6516753</v>
      </c>
      <c r="Q610" s="81">
        <v>75603</v>
      </c>
      <c r="R610" s="81">
        <v>6592356</v>
      </c>
      <c r="S610" s="81"/>
      <c r="T610" s="81">
        <v>0</v>
      </c>
      <c r="U610" s="81">
        <v>0</v>
      </c>
      <c r="V610" s="81">
        <f t="shared" si="10"/>
        <v>5632072</v>
      </c>
      <c r="W610" s="81"/>
      <c r="X610" s="81"/>
      <c r="Y610" s="81"/>
      <c r="Z610" s="81"/>
      <c r="AA610" s="81"/>
      <c r="AB610" s="81"/>
      <c r="AC610" s="81"/>
      <c r="AD610" s="81"/>
      <c r="AE610" s="44"/>
      <c r="AF610" s="44"/>
    </row>
    <row r="611" spans="1:32" x14ac:dyDescent="0.3">
      <c r="A611" s="46" t="s">
        <v>1271</v>
      </c>
      <c r="B611" s="77" t="s">
        <v>2659</v>
      </c>
      <c r="C611" s="77">
        <v>1</v>
      </c>
      <c r="D611" s="77">
        <v>1</v>
      </c>
      <c r="E611" s="81">
        <v>5127415</v>
      </c>
      <c r="F611" s="81">
        <v>994333</v>
      </c>
      <c r="G611" s="81">
        <v>1117139</v>
      </c>
      <c r="H611" s="81">
        <v>0</v>
      </c>
      <c r="I611" s="81">
        <v>0</v>
      </c>
      <c r="J611" s="81">
        <v>273465</v>
      </c>
      <c r="K611" s="81">
        <v>0</v>
      </c>
      <c r="L611" s="81">
        <v>0</v>
      </c>
      <c r="M611" s="81">
        <v>0</v>
      </c>
      <c r="N611" s="81">
        <v>-189100</v>
      </c>
      <c r="O611" s="81">
        <v>377880</v>
      </c>
      <c r="P611" s="81">
        <v>7701132</v>
      </c>
      <c r="Q611" s="81">
        <v>189100</v>
      </c>
      <c r="R611" s="81">
        <v>7890232</v>
      </c>
      <c r="S611" s="81"/>
      <c r="T611" s="81">
        <v>0</v>
      </c>
      <c r="U611" s="81">
        <v>100000</v>
      </c>
      <c r="V611" s="81">
        <f t="shared" si="10"/>
        <v>6206113</v>
      </c>
      <c r="W611" s="81"/>
      <c r="X611" s="81"/>
      <c r="Y611" s="81"/>
      <c r="Z611" s="81"/>
      <c r="AA611" s="81"/>
      <c r="AB611" s="81"/>
      <c r="AC611" s="81"/>
      <c r="AD611" s="81"/>
      <c r="AE611" s="44"/>
      <c r="AF611" s="44"/>
    </row>
    <row r="612" spans="1:32" x14ac:dyDescent="0.3">
      <c r="A612" s="46" t="s">
        <v>1273</v>
      </c>
      <c r="B612" s="77" t="s">
        <v>2660</v>
      </c>
      <c r="C612" s="77">
        <v>1</v>
      </c>
      <c r="D612" s="77">
        <v>0</v>
      </c>
      <c r="E612" s="81">
        <v>12847038</v>
      </c>
      <c r="F612" s="81">
        <v>2859145</v>
      </c>
      <c r="G612" s="81">
        <v>1570989</v>
      </c>
      <c r="H612" s="81">
        <v>0</v>
      </c>
      <c r="I612" s="81">
        <v>0</v>
      </c>
      <c r="J612" s="81">
        <v>780994</v>
      </c>
      <c r="K612" s="81">
        <v>263948</v>
      </c>
      <c r="L612" s="81">
        <v>0</v>
      </c>
      <c r="M612" s="81">
        <v>126560</v>
      </c>
      <c r="N612" s="81">
        <v>-359922</v>
      </c>
      <c r="O612" s="81">
        <v>999941</v>
      </c>
      <c r="P612" s="81">
        <v>19088693</v>
      </c>
      <c r="Q612" s="81">
        <v>359922</v>
      </c>
      <c r="R612" s="81">
        <v>19448615</v>
      </c>
      <c r="S612" s="81"/>
      <c r="T612" s="81">
        <v>0</v>
      </c>
      <c r="U612" s="81">
        <v>100000</v>
      </c>
      <c r="V612" s="81">
        <f t="shared" si="10"/>
        <v>16517763</v>
      </c>
      <c r="W612" s="81"/>
      <c r="X612" s="81"/>
      <c r="Y612" s="81"/>
      <c r="Z612" s="81"/>
      <c r="AA612" s="81"/>
      <c r="AB612" s="81"/>
      <c r="AC612" s="81"/>
      <c r="AD612" s="81"/>
      <c r="AE612" s="44"/>
      <c r="AF612" s="44"/>
    </row>
    <row r="613" spans="1:32" x14ac:dyDescent="0.3">
      <c r="A613" s="46" t="s">
        <v>1275</v>
      </c>
      <c r="B613" s="77" t="s">
        <v>2661</v>
      </c>
      <c r="C613" s="77">
        <v>1</v>
      </c>
      <c r="D613" s="77">
        <v>0</v>
      </c>
      <c r="E613" s="81">
        <v>7357506</v>
      </c>
      <c r="F613" s="81">
        <v>1381527</v>
      </c>
      <c r="G613" s="81">
        <v>1070095</v>
      </c>
      <c r="H613" s="81">
        <v>0</v>
      </c>
      <c r="I613" s="81">
        <v>0</v>
      </c>
      <c r="J613" s="81">
        <v>204452</v>
      </c>
      <c r="K613" s="81">
        <v>152710</v>
      </c>
      <c r="L613" s="81">
        <v>0</v>
      </c>
      <c r="M613" s="81">
        <v>124800</v>
      </c>
      <c r="N613" s="81">
        <v>-133031</v>
      </c>
      <c r="O613" s="81">
        <v>1034816</v>
      </c>
      <c r="P613" s="81">
        <v>11192875</v>
      </c>
      <c r="Q613" s="81">
        <v>133031</v>
      </c>
      <c r="R613" s="81">
        <v>11325906</v>
      </c>
      <c r="S613" s="81"/>
      <c r="T613" s="81">
        <v>0</v>
      </c>
      <c r="U613" s="81">
        <v>0</v>
      </c>
      <c r="V613" s="81">
        <f t="shared" si="10"/>
        <v>9087964</v>
      </c>
      <c r="W613" s="81"/>
      <c r="X613" s="81"/>
      <c r="Y613" s="81"/>
      <c r="Z613" s="81"/>
      <c r="AA613" s="81"/>
      <c r="AB613" s="81"/>
      <c r="AC613" s="81"/>
      <c r="AD613" s="81"/>
      <c r="AE613" s="44"/>
      <c r="AF613" s="44"/>
    </row>
    <row r="614" spans="1:32" x14ac:dyDescent="0.3">
      <c r="A614" s="46" t="s">
        <v>1277</v>
      </c>
      <c r="B614" s="77" t="s">
        <v>2662</v>
      </c>
      <c r="C614" s="77">
        <v>1</v>
      </c>
      <c r="D614" s="77">
        <v>0</v>
      </c>
      <c r="E614" s="81">
        <v>4960583</v>
      </c>
      <c r="F614" s="81">
        <v>1732330</v>
      </c>
      <c r="G614" s="81">
        <v>1521774</v>
      </c>
      <c r="H614" s="81">
        <v>0</v>
      </c>
      <c r="I614" s="81">
        <v>0</v>
      </c>
      <c r="J614" s="81">
        <v>86782</v>
      </c>
      <c r="K614" s="81">
        <v>0</v>
      </c>
      <c r="L614" s="81">
        <v>0</v>
      </c>
      <c r="M614" s="81">
        <v>73309</v>
      </c>
      <c r="N614" s="81">
        <v>-150568</v>
      </c>
      <c r="O614" s="81">
        <v>521869</v>
      </c>
      <c r="P614" s="81">
        <v>8746079</v>
      </c>
      <c r="Q614" s="81">
        <v>150568</v>
      </c>
      <c r="R614" s="81">
        <v>8896647</v>
      </c>
      <c r="S614" s="81"/>
      <c r="T614" s="81">
        <v>0</v>
      </c>
      <c r="U614" s="81">
        <v>0</v>
      </c>
      <c r="V614" s="81">
        <f t="shared" si="10"/>
        <v>6702436</v>
      </c>
      <c r="W614" s="81"/>
      <c r="X614" s="81"/>
      <c r="Y614" s="81"/>
      <c r="Z614" s="81"/>
      <c r="AA614" s="81"/>
      <c r="AB614" s="81"/>
      <c r="AC614" s="81"/>
      <c r="AD614" s="81"/>
      <c r="AE614" s="44"/>
      <c r="AF614" s="44"/>
    </row>
    <row r="615" spans="1:32" x14ac:dyDescent="0.3">
      <c r="A615" s="46" t="s">
        <v>1279</v>
      </c>
      <c r="B615" s="77" t="s">
        <v>2663</v>
      </c>
      <c r="C615" s="77">
        <v>1</v>
      </c>
      <c r="D615" s="77">
        <v>0</v>
      </c>
      <c r="E615" s="81">
        <v>20111426</v>
      </c>
      <c r="F615" s="81">
        <v>4530580</v>
      </c>
      <c r="G615" s="81">
        <v>4021648</v>
      </c>
      <c r="H615" s="81">
        <v>0</v>
      </c>
      <c r="I615" s="81">
        <v>0</v>
      </c>
      <c r="J615" s="81">
        <v>79788</v>
      </c>
      <c r="K615" s="81">
        <v>430016</v>
      </c>
      <c r="L615" s="81">
        <v>0</v>
      </c>
      <c r="M615" s="81">
        <v>280301</v>
      </c>
      <c r="N615" s="81">
        <v>-564649</v>
      </c>
      <c r="O615" s="81">
        <v>1477470</v>
      </c>
      <c r="P615" s="81">
        <v>30366580</v>
      </c>
      <c r="Q615" s="81">
        <v>564649</v>
      </c>
      <c r="R615" s="81">
        <v>30931229</v>
      </c>
      <c r="S615" s="81"/>
      <c r="T615" s="81">
        <v>0</v>
      </c>
      <c r="U615" s="81">
        <v>125709</v>
      </c>
      <c r="V615" s="81">
        <f t="shared" si="10"/>
        <v>24867462</v>
      </c>
      <c r="W615" s="81"/>
      <c r="X615" s="81"/>
      <c r="Y615" s="81"/>
      <c r="Z615" s="81"/>
      <c r="AA615" s="81"/>
      <c r="AB615" s="81"/>
      <c r="AC615" s="81"/>
      <c r="AD615" s="81"/>
      <c r="AE615" s="44"/>
      <c r="AF615" s="44"/>
    </row>
    <row r="616" spans="1:32" x14ac:dyDescent="0.3">
      <c r="A616" s="46" t="s">
        <v>1281</v>
      </c>
      <c r="B616" s="77" t="s">
        <v>2664</v>
      </c>
      <c r="C616" s="77">
        <v>0</v>
      </c>
      <c r="D616" s="77">
        <v>0</v>
      </c>
      <c r="E616" s="81">
        <v>289631</v>
      </c>
      <c r="F616" s="81">
        <v>206405</v>
      </c>
      <c r="G616" s="81">
        <v>0</v>
      </c>
      <c r="H616" s="81">
        <v>0</v>
      </c>
      <c r="I616" s="81">
        <v>0</v>
      </c>
      <c r="J616" s="81">
        <v>0</v>
      </c>
      <c r="K616" s="81">
        <v>0</v>
      </c>
      <c r="L616" s="81">
        <v>0</v>
      </c>
      <c r="M616" s="81">
        <v>0</v>
      </c>
      <c r="N616" s="81">
        <v>-29854</v>
      </c>
      <c r="O616" s="81">
        <v>38817</v>
      </c>
      <c r="P616" s="81">
        <v>504999</v>
      </c>
      <c r="Q616" s="81">
        <v>29854</v>
      </c>
      <c r="R616" s="81">
        <v>534853</v>
      </c>
      <c r="S616" s="81"/>
      <c r="T616" s="81">
        <v>0</v>
      </c>
      <c r="U616" s="81">
        <v>100000</v>
      </c>
      <c r="V616" s="81">
        <f t="shared" si="10"/>
        <v>466182</v>
      </c>
      <c r="W616" s="81"/>
      <c r="X616" s="81"/>
      <c r="Y616" s="81"/>
      <c r="Z616" s="81"/>
      <c r="AA616" s="81"/>
      <c r="AB616" s="81"/>
      <c r="AC616" s="81"/>
      <c r="AD616" s="81"/>
      <c r="AE616" s="44"/>
      <c r="AF616" s="44"/>
    </row>
    <row r="617" spans="1:32" x14ac:dyDescent="0.3">
      <c r="A617" s="46" t="s">
        <v>1283</v>
      </c>
      <c r="B617" s="77" t="s">
        <v>2665</v>
      </c>
      <c r="C617" s="77">
        <v>0</v>
      </c>
      <c r="D617" s="77">
        <v>0</v>
      </c>
      <c r="E617" s="81">
        <v>5563601</v>
      </c>
      <c r="F617" s="81">
        <v>1637506</v>
      </c>
      <c r="G617" s="81">
        <v>240678</v>
      </c>
      <c r="H617" s="81">
        <v>0</v>
      </c>
      <c r="I617" s="81">
        <v>0</v>
      </c>
      <c r="J617" s="81">
        <v>133127</v>
      </c>
      <c r="K617" s="81">
        <v>35545</v>
      </c>
      <c r="L617" s="81">
        <v>0</v>
      </c>
      <c r="M617" s="81">
        <v>0</v>
      </c>
      <c r="N617" s="81">
        <v>-124110</v>
      </c>
      <c r="O617" s="81">
        <v>538418</v>
      </c>
      <c r="P617" s="81">
        <v>8024765</v>
      </c>
      <c r="Q617" s="81">
        <v>124110</v>
      </c>
      <c r="R617" s="81">
        <v>8148875</v>
      </c>
      <c r="S617" s="81"/>
      <c r="T617" s="81">
        <v>0</v>
      </c>
      <c r="U617" s="81">
        <v>0</v>
      </c>
      <c r="V617" s="81">
        <f t="shared" si="10"/>
        <v>7245669</v>
      </c>
      <c r="W617" s="81"/>
      <c r="X617" s="81"/>
      <c r="Y617" s="81"/>
      <c r="Z617" s="81"/>
      <c r="AA617" s="81"/>
      <c r="AB617" s="81"/>
      <c r="AC617" s="81"/>
      <c r="AD617" s="81"/>
      <c r="AE617" s="44"/>
      <c r="AF617" s="44"/>
    </row>
    <row r="618" spans="1:32" x14ac:dyDescent="0.3">
      <c r="A618" s="46" t="s">
        <v>1267</v>
      </c>
      <c r="B618" s="77" t="s">
        <v>2666</v>
      </c>
      <c r="C618" s="77">
        <v>1</v>
      </c>
      <c r="D618" s="77">
        <v>0</v>
      </c>
      <c r="E618" s="81">
        <v>8126656</v>
      </c>
      <c r="F618" s="81">
        <v>1841296</v>
      </c>
      <c r="G618" s="81">
        <v>1661941</v>
      </c>
      <c r="H618" s="81">
        <v>0</v>
      </c>
      <c r="I618" s="81">
        <v>0</v>
      </c>
      <c r="J618" s="81">
        <v>73214</v>
      </c>
      <c r="K618" s="81">
        <v>55062</v>
      </c>
      <c r="L618" s="81">
        <v>0</v>
      </c>
      <c r="M618" s="81">
        <v>61200</v>
      </c>
      <c r="N618" s="81">
        <v>-173568</v>
      </c>
      <c r="O618" s="81">
        <v>878357</v>
      </c>
      <c r="P618" s="81">
        <v>12524158</v>
      </c>
      <c r="Q618" s="81">
        <v>173568</v>
      </c>
      <c r="R618" s="81">
        <v>12697726</v>
      </c>
      <c r="S618" s="81"/>
      <c r="T618" s="81">
        <v>0</v>
      </c>
      <c r="U618" s="81">
        <v>0</v>
      </c>
      <c r="V618" s="81">
        <f t="shared" si="10"/>
        <v>9983860</v>
      </c>
      <c r="W618" s="81"/>
      <c r="X618" s="81"/>
      <c r="Y618" s="81"/>
      <c r="Z618" s="81"/>
      <c r="AA618" s="81"/>
      <c r="AB618" s="81"/>
      <c r="AC618" s="81"/>
      <c r="AD618" s="81"/>
      <c r="AE618" s="44"/>
      <c r="AF618" s="44"/>
    </row>
    <row r="619" spans="1:32" x14ac:dyDescent="0.3">
      <c r="A619" s="46" t="s">
        <v>1285</v>
      </c>
      <c r="B619" s="77" t="s">
        <v>2667</v>
      </c>
      <c r="C619" s="77">
        <v>1</v>
      </c>
      <c r="D619" s="77">
        <v>0</v>
      </c>
      <c r="E619" s="81">
        <v>7895782</v>
      </c>
      <c r="F619" s="81">
        <v>1680013</v>
      </c>
      <c r="G619" s="81">
        <v>389833</v>
      </c>
      <c r="H619" s="81">
        <v>0</v>
      </c>
      <c r="I619" s="81">
        <v>0</v>
      </c>
      <c r="J619" s="81">
        <v>435113</v>
      </c>
      <c r="K619" s="81">
        <v>147600</v>
      </c>
      <c r="L619" s="81">
        <v>0</v>
      </c>
      <c r="M619" s="81">
        <v>61152</v>
      </c>
      <c r="N619" s="81">
        <v>-330273</v>
      </c>
      <c r="O619" s="81">
        <v>404014</v>
      </c>
      <c r="P619" s="81">
        <v>10683234</v>
      </c>
      <c r="Q619" s="81">
        <v>330273</v>
      </c>
      <c r="R619" s="81">
        <v>11013507</v>
      </c>
      <c r="S619" s="81"/>
      <c r="T619" s="81">
        <v>0</v>
      </c>
      <c r="U619" s="81">
        <v>100000</v>
      </c>
      <c r="V619" s="81">
        <f t="shared" si="10"/>
        <v>9889387</v>
      </c>
      <c r="W619" s="81"/>
      <c r="X619" s="81"/>
      <c r="Y619" s="81"/>
      <c r="Z619" s="81"/>
      <c r="AA619" s="81"/>
      <c r="AB619" s="81"/>
      <c r="AC619" s="81"/>
      <c r="AD619" s="81"/>
      <c r="AE619" s="44"/>
      <c r="AF619" s="44"/>
    </row>
    <row r="620" spans="1:32" x14ac:dyDescent="0.3">
      <c r="A620" s="46" t="s">
        <v>1296</v>
      </c>
      <c r="B620" s="77" t="s">
        <v>2668</v>
      </c>
      <c r="C620" s="77">
        <v>1</v>
      </c>
      <c r="D620" s="77">
        <v>0</v>
      </c>
      <c r="E620" s="81">
        <v>21510173</v>
      </c>
      <c r="F620" s="81">
        <v>4721236</v>
      </c>
      <c r="G620" s="81">
        <v>4212114</v>
      </c>
      <c r="H620" s="81">
        <v>0</v>
      </c>
      <c r="I620" s="81">
        <v>0</v>
      </c>
      <c r="J620" s="81">
        <v>1696958</v>
      </c>
      <c r="K620" s="81">
        <v>246958</v>
      </c>
      <c r="L620" s="81">
        <v>0</v>
      </c>
      <c r="M620" s="81">
        <v>305968</v>
      </c>
      <c r="N620" s="81">
        <v>-675526</v>
      </c>
      <c r="O620" s="81">
        <v>2352423</v>
      </c>
      <c r="P620" s="81">
        <v>34370304</v>
      </c>
      <c r="Q620" s="81">
        <v>675526</v>
      </c>
      <c r="R620" s="81">
        <v>35045830</v>
      </c>
      <c r="S620" s="81"/>
      <c r="T620" s="81">
        <v>0</v>
      </c>
      <c r="U620" s="81">
        <v>137556</v>
      </c>
      <c r="V620" s="81">
        <f t="shared" si="10"/>
        <v>27805767</v>
      </c>
      <c r="W620" s="81"/>
      <c r="X620" s="81"/>
      <c r="Y620" s="81"/>
      <c r="Z620" s="81"/>
      <c r="AA620" s="81"/>
      <c r="AB620" s="81"/>
      <c r="AC620" s="81"/>
      <c r="AD620" s="81"/>
      <c r="AE620" s="44"/>
      <c r="AF620" s="44"/>
    </row>
    <row r="621" spans="1:32" x14ac:dyDescent="0.3">
      <c r="A621" s="46" t="s">
        <v>1288</v>
      </c>
      <c r="B621" s="77" t="s">
        <v>2048</v>
      </c>
      <c r="C621" s="77">
        <v>1</v>
      </c>
      <c r="D621" s="77">
        <v>0</v>
      </c>
      <c r="E621" s="81">
        <v>10409727</v>
      </c>
      <c r="F621" s="81">
        <v>2446687</v>
      </c>
      <c r="G621" s="81">
        <v>1407115</v>
      </c>
      <c r="H621" s="81">
        <v>328</v>
      </c>
      <c r="I621" s="81">
        <v>0</v>
      </c>
      <c r="J621" s="81">
        <v>416806</v>
      </c>
      <c r="K621" s="81">
        <v>0</v>
      </c>
      <c r="L621" s="81">
        <v>0</v>
      </c>
      <c r="M621" s="81">
        <v>413887</v>
      </c>
      <c r="N621" s="81">
        <v>-284981</v>
      </c>
      <c r="O621" s="81">
        <v>971549</v>
      </c>
      <c r="P621" s="81">
        <v>15781118</v>
      </c>
      <c r="Q621" s="81">
        <v>284981</v>
      </c>
      <c r="R621" s="81">
        <v>16066099</v>
      </c>
      <c r="S621" s="81"/>
      <c r="T621" s="81">
        <v>0</v>
      </c>
      <c r="U621" s="81">
        <v>100000</v>
      </c>
      <c r="V621" s="81">
        <f t="shared" si="10"/>
        <v>13402126</v>
      </c>
      <c r="W621" s="81"/>
      <c r="X621" s="81"/>
      <c r="Y621" s="81"/>
      <c r="Z621" s="81"/>
      <c r="AA621" s="81"/>
      <c r="AB621" s="81"/>
      <c r="AC621" s="81"/>
      <c r="AD621" s="81"/>
      <c r="AE621" s="44"/>
      <c r="AF621" s="44"/>
    </row>
    <row r="622" spans="1:32" x14ac:dyDescent="0.3">
      <c r="A622" s="46" t="s">
        <v>1292</v>
      </c>
      <c r="B622" s="77" t="s">
        <v>2669</v>
      </c>
      <c r="C622" s="77">
        <v>1</v>
      </c>
      <c r="D622" s="77">
        <v>0</v>
      </c>
      <c r="E622" s="81">
        <v>10731688</v>
      </c>
      <c r="F622" s="81">
        <v>3026151</v>
      </c>
      <c r="G622" s="81">
        <v>1859605</v>
      </c>
      <c r="H622" s="81">
        <v>0</v>
      </c>
      <c r="I622" s="81">
        <v>0</v>
      </c>
      <c r="J622" s="81">
        <v>768706</v>
      </c>
      <c r="K622" s="81">
        <v>108069</v>
      </c>
      <c r="L622" s="81">
        <v>0</v>
      </c>
      <c r="M622" s="81">
        <v>746103</v>
      </c>
      <c r="N622" s="81">
        <v>-362153</v>
      </c>
      <c r="O622" s="81">
        <v>1006446</v>
      </c>
      <c r="P622" s="81">
        <v>17884615</v>
      </c>
      <c r="Q622" s="81">
        <v>362153</v>
      </c>
      <c r="R622" s="81">
        <v>18246768</v>
      </c>
      <c r="S622" s="81"/>
      <c r="T622" s="81">
        <v>0</v>
      </c>
      <c r="U622" s="81">
        <v>100000</v>
      </c>
      <c r="V622" s="81">
        <f t="shared" si="10"/>
        <v>15018564</v>
      </c>
      <c r="W622" s="81"/>
      <c r="X622" s="81"/>
      <c r="Y622" s="81"/>
      <c r="Z622" s="81"/>
      <c r="AA622" s="81"/>
      <c r="AB622" s="81"/>
      <c r="AC622" s="81"/>
      <c r="AD622" s="81"/>
      <c r="AE622" s="44"/>
      <c r="AF622" s="44"/>
    </row>
    <row r="623" spans="1:32" x14ac:dyDescent="0.3">
      <c r="A623" s="46" t="s">
        <v>1294</v>
      </c>
      <c r="B623" s="77" t="s">
        <v>2670</v>
      </c>
      <c r="C623" s="77">
        <v>1</v>
      </c>
      <c r="D623" s="77">
        <v>0</v>
      </c>
      <c r="E623" s="81">
        <v>8463799</v>
      </c>
      <c r="F623" s="81">
        <v>2303182</v>
      </c>
      <c r="G623" s="81">
        <v>1657502</v>
      </c>
      <c r="H623" s="81">
        <v>0</v>
      </c>
      <c r="I623" s="81">
        <v>0</v>
      </c>
      <c r="J623" s="81">
        <v>290633</v>
      </c>
      <c r="K623" s="81">
        <v>136386</v>
      </c>
      <c r="L623" s="81">
        <v>0</v>
      </c>
      <c r="M623" s="81">
        <v>86254</v>
      </c>
      <c r="N623" s="81">
        <v>-136887</v>
      </c>
      <c r="O623" s="81">
        <v>1279846</v>
      </c>
      <c r="P623" s="81">
        <v>14080715</v>
      </c>
      <c r="Q623" s="81">
        <v>136887</v>
      </c>
      <c r="R623" s="81">
        <v>14217602</v>
      </c>
      <c r="S623" s="81"/>
      <c r="T623" s="81">
        <v>0</v>
      </c>
      <c r="U623" s="81">
        <v>0</v>
      </c>
      <c r="V623" s="81">
        <f t="shared" si="10"/>
        <v>11143367</v>
      </c>
      <c r="W623" s="81"/>
      <c r="X623" s="81"/>
      <c r="Y623" s="81"/>
      <c r="Z623" s="81"/>
      <c r="AA623" s="81"/>
      <c r="AB623" s="81"/>
      <c r="AC623" s="81"/>
      <c r="AD623" s="81"/>
      <c r="AE623" s="44"/>
      <c r="AF623" s="44"/>
    </row>
    <row r="624" spans="1:32" x14ac:dyDescent="0.3">
      <c r="A624" s="46" t="s">
        <v>1306</v>
      </c>
      <c r="B624" s="77" t="s">
        <v>2671</v>
      </c>
      <c r="C624" s="77">
        <v>1</v>
      </c>
      <c r="D624" s="77">
        <v>0</v>
      </c>
      <c r="E624" s="81">
        <v>10940532</v>
      </c>
      <c r="F624" s="81">
        <v>3643543</v>
      </c>
      <c r="G624" s="81">
        <v>1116521</v>
      </c>
      <c r="H624" s="81">
        <v>0</v>
      </c>
      <c r="I624" s="81">
        <v>0</v>
      </c>
      <c r="J624" s="81">
        <v>393731</v>
      </c>
      <c r="K624" s="81">
        <v>14184</v>
      </c>
      <c r="L624" s="81">
        <v>0</v>
      </c>
      <c r="M624" s="81">
        <v>142596</v>
      </c>
      <c r="N624" s="81">
        <v>-219443</v>
      </c>
      <c r="O624" s="81">
        <v>3024406</v>
      </c>
      <c r="P624" s="81">
        <v>19056070</v>
      </c>
      <c r="Q624" s="81">
        <v>219443</v>
      </c>
      <c r="R624" s="81">
        <v>19275513</v>
      </c>
      <c r="S624" s="81"/>
      <c r="T624" s="81">
        <v>0</v>
      </c>
      <c r="U624" s="81">
        <v>0</v>
      </c>
      <c r="V624" s="81">
        <f t="shared" si="10"/>
        <v>14915143</v>
      </c>
      <c r="W624" s="81"/>
      <c r="X624" s="81"/>
      <c r="Y624" s="81"/>
      <c r="Z624" s="81"/>
      <c r="AA624" s="81"/>
      <c r="AB624" s="81"/>
      <c r="AC624" s="81"/>
      <c r="AD624" s="81"/>
      <c r="AE624" s="44"/>
      <c r="AF624" s="44"/>
    </row>
    <row r="625" spans="1:32" x14ac:dyDescent="0.3">
      <c r="A625" s="46" t="s">
        <v>1300</v>
      </c>
      <c r="B625" s="77" t="s">
        <v>2052</v>
      </c>
      <c r="C625" s="77">
        <v>1</v>
      </c>
      <c r="D625" s="77">
        <v>0</v>
      </c>
      <c r="E625" s="81">
        <v>12574217</v>
      </c>
      <c r="F625" s="81">
        <v>4662587</v>
      </c>
      <c r="G625" s="81">
        <v>1931077</v>
      </c>
      <c r="H625" s="81">
        <v>0</v>
      </c>
      <c r="I625" s="81">
        <v>0</v>
      </c>
      <c r="J625" s="81">
        <v>597367</v>
      </c>
      <c r="K625" s="81">
        <v>62348</v>
      </c>
      <c r="L625" s="81">
        <v>0</v>
      </c>
      <c r="M625" s="81">
        <v>180086</v>
      </c>
      <c r="N625" s="81">
        <v>-342851</v>
      </c>
      <c r="O625" s="81">
        <v>2736261</v>
      </c>
      <c r="P625" s="81">
        <v>22401092</v>
      </c>
      <c r="Q625" s="81">
        <v>342851</v>
      </c>
      <c r="R625" s="81">
        <v>22743943</v>
      </c>
      <c r="S625" s="81"/>
      <c r="T625" s="81">
        <v>0</v>
      </c>
      <c r="U625" s="81">
        <v>0</v>
      </c>
      <c r="V625" s="81">
        <f t="shared" si="10"/>
        <v>17733754</v>
      </c>
      <c r="W625" s="81"/>
      <c r="X625" s="81"/>
      <c r="Y625" s="81"/>
      <c r="Z625" s="81"/>
      <c r="AA625" s="81"/>
      <c r="AB625" s="81"/>
      <c r="AC625" s="81"/>
      <c r="AD625" s="81"/>
      <c r="AE625" s="44"/>
      <c r="AF625" s="44"/>
    </row>
    <row r="626" spans="1:32" x14ac:dyDescent="0.3">
      <c r="A626" s="46" t="s">
        <v>1290</v>
      </c>
      <c r="B626" s="77" t="s">
        <v>2672</v>
      </c>
      <c r="C626" s="77">
        <v>1</v>
      </c>
      <c r="D626" s="77">
        <v>0</v>
      </c>
      <c r="E626" s="81">
        <v>5782046</v>
      </c>
      <c r="F626" s="81">
        <v>2432847</v>
      </c>
      <c r="G626" s="81">
        <v>3514439</v>
      </c>
      <c r="H626" s="81">
        <v>0</v>
      </c>
      <c r="I626" s="81">
        <v>0</v>
      </c>
      <c r="J626" s="81">
        <v>259389</v>
      </c>
      <c r="K626" s="81">
        <v>125081</v>
      </c>
      <c r="L626" s="81">
        <v>0</v>
      </c>
      <c r="M626" s="81">
        <v>370597</v>
      </c>
      <c r="N626" s="81">
        <v>-86777</v>
      </c>
      <c r="O626" s="81">
        <v>1403975</v>
      </c>
      <c r="P626" s="81">
        <v>13801597</v>
      </c>
      <c r="Q626" s="81">
        <v>86777</v>
      </c>
      <c r="R626" s="81">
        <v>13888374</v>
      </c>
      <c r="S626" s="81"/>
      <c r="T626" s="81">
        <v>0</v>
      </c>
      <c r="U626" s="81">
        <v>0</v>
      </c>
      <c r="V626" s="81">
        <f t="shared" si="10"/>
        <v>8883183</v>
      </c>
      <c r="W626" s="81"/>
      <c r="X626" s="81"/>
      <c r="Y626" s="81"/>
      <c r="Z626" s="81"/>
      <c r="AA626" s="81"/>
      <c r="AB626" s="81"/>
      <c r="AC626" s="81"/>
      <c r="AD626" s="81"/>
      <c r="AE626" s="44"/>
      <c r="AF626" s="44"/>
    </row>
    <row r="627" spans="1:32" x14ac:dyDescent="0.3">
      <c r="A627" s="46" t="s">
        <v>1304</v>
      </c>
      <c r="B627" s="77" t="s">
        <v>2673</v>
      </c>
      <c r="C627" s="77">
        <v>1</v>
      </c>
      <c r="D627" s="77">
        <v>0</v>
      </c>
      <c r="E627" s="81">
        <v>12159412</v>
      </c>
      <c r="F627" s="81">
        <v>2993309</v>
      </c>
      <c r="G627" s="81">
        <v>1790935</v>
      </c>
      <c r="H627" s="81">
        <v>0</v>
      </c>
      <c r="I627" s="81">
        <v>0</v>
      </c>
      <c r="J627" s="81">
        <v>380145</v>
      </c>
      <c r="K627" s="81">
        <v>71633</v>
      </c>
      <c r="L627" s="81">
        <v>0</v>
      </c>
      <c r="M627" s="81">
        <v>619481</v>
      </c>
      <c r="N627" s="81">
        <v>-550704</v>
      </c>
      <c r="O627" s="81">
        <v>1368324</v>
      </c>
      <c r="P627" s="81">
        <v>18832535</v>
      </c>
      <c r="Q627" s="81">
        <v>550704</v>
      </c>
      <c r="R627" s="81">
        <v>19383239</v>
      </c>
      <c r="S627" s="81"/>
      <c r="T627" s="81">
        <v>0</v>
      </c>
      <c r="U627" s="81">
        <v>100038</v>
      </c>
      <c r="V627" s="81">
        <f t="shared" si="10"/>
        <v>15673276</v>
      </c>
      <c r="W627" s="81"/>
      <c r="X627" s="81"/>
      <c r="Y627" s="81"/>
      <c r="Z627" s="81"/>
      <c r="AA627" s="81"/>
      <c r="AB627" s="81"/>
      <c r="AC627" s="81"/>
      <c r="AD627" s="81"/>
      <c r="AE627" s="44"/>
      <c r="AF627" s="44"/>
    </row>
    <row r="628" spans="1:32" x14ac:dyDescent="0.3">
      <c r="A628" s="46" t="s">
        <v>1308</v>
      </c>
      <c r="B628" s="77" t="s">
        <v>2674</v>
      </c>
      <c r="C628" s="77">
        <v>1</v>
      </c>
      <c r="D628" s="77">
        <v>0</v>
      </c>
      <c r="E628" s="81">
        <v>7975878</v>
      </c>
      <c r="F628" s="81">
        <v>2628470</v>
      </c>
      <c r="G628" s="81">
        <v>1557025</v>
      </c>
      <c r="H628" s="81">
        <v>0</v>
      </c>
      <c r="I628" s="81">
        <v>0</v>
      </c>
      <c r="J628" s="81">
        <v>171130</v>
      </c>
      <c r="K628" s="81">
        <v>88149</v>
      </c>
      <c r="L628" s="81">
        <v>0</v>
      </c>
      <c r="M628" s="81">
        <v>169080</v>
      </c>
      <c r="N628" s="81">
        <v>-201384</v>
      </c>
      <c r="O628" s="81">
        <v>1553811</v>
      </c>
      <c r="P628" s="81">
        <v>13942159</v>
      </c>
      <c r="Q628" s="81">
        <v>201384</v>
      </c>
      <c r="R628" s="81">
        <v>14143543</v>
      </c>
      <c r="S628" s="81"/>
      <c r="T628" s="81">
        <v>0</v>
      </c>
      <c r="U628" s="81">
        <v>0</v>
      </c>
      <c r="V628" s="81">
        <f t="shared" si="10"/>
        <v>10831323</v>
      </c>
      <c r="W628" s="81"/>
      <c r="X628" s="81"/>
      <c r="Y628" s="81"/>
      <c r="Z628" s="81"/>
      <c r="AA628" s="81"/>
      <c r="AB628" s="81"/>
      <c r="AC628" s="81"/>
      <c r="AD628" s="81"/>
      <c r="AE628" s="44"/>
      <c r="AF628" s="44"/>
    </row>
    <row r="629" spans="1:32" x14ac:dyDescent="0.3">
      <c r="A629" s="46" t="s">
        <v>1298</v>
      </c>
      <c r="B629" s="77" t="s">
        <v>2056</v>
      </c>
      <c r="C629" s="77">
        <v>1</v>
      </c>
      <c r="D629" s="77">
        <v>0</v>
      </c>
      <c r="E629" s="81">
        <v>12897648</v>
      </c>
      <c r="F629" s="81">
        <v>3187775</v>
      </c>
      <c r="G629" s="81">
        <v>3181149</v>
      </c>
      <c r="H629" s="81">
        <v>189684</v>
      </c>
      <c r="I629" s="81">
        <v>0</v>
      </c>
      <c r="J629" s="81">
        <v>570233</v>
      </c>
      <c r="K629" s="81">
        <v>102803</v>
      </c>
      <c r="L629" s="81">
        <v>0</v>
      </c>
      <c r="M629" s="81">
        <v>609588</v>
      </c>
      <c r="N629" s="81">
        <v>-359031</v>
      </c>
      <c r="O629" s="81">
        <v>1153918</v>
      </c>
      <c r="P629" s="81">
        <v>21533767</v>
      </c>
      <c r="Q629" s="81">
        <v>359031</v>
      </c>
      <c r="R629" s="81">
        <v>21892798</v>
      </c>
      <c r="S629" s="81"/>
      <c r="T629" s="81">
        <v>0</v>
      </c>
      <c r="U629" s="81">
        <v>107958</v>
      </c>
      <c r="V629" s="81">
        <f t="shared" si="10"/>
        <v>17009016</v>
      </c>
      <c r="W629" s="81"/>
      <c r="X629" s="81"/>
      <c r="Y629" s="81"/>
      <c r="Z629" s="81"/>
      <c r="AA629" s="81"/>
      <c r="AB629" s="81"/>
      <c r="AC629" s="81"/>
      <c r="AD629" s="81"/>
      <c r="AE629" s="44"/>
      <c r="AF629" s="44"/>
    </row>
    <row r="630" spans="1:32" x14ac:dyDescent="0.3">
      <c r="A630" s="46" t="s">
        <v>1302</v>
      </c>
      <c r="B630" s="77" t="s">
        <v>2675</v>
      </c>
      <c r="C630" s="77">
        <v>1</v>
      </c>
      <c r="D630" s="77">
        <v>0</v>
      </c>
      <c r="E630" s="81">
        <v>10671606</v>
      </c>
      <c r="F630" s="81">
        <v>2575994</v>
      </c>
      <c r="G630" s="81">
        <v>2686133</v>
      </c>
      <c r="H630" s="81">
        <v>0</v>
      </c>
      <c r="I630" s="81">
        <v>0</v>
      </c>
      <c r="J630" s="81">
        <v>204778</v>
      </c>
      <c r="K630" s="81">
        <v>0</v>
      </c>
      <c r="L630" s="81">
        <v>0</v>
      </c>
      <c r="M630" s="81">
        <v>469763</v>
      </c>
      <c r="N630" s="81">
        <v>-306579</v>
      </c>
      <c r="O630" s="81">
        <v>673976</v>
      </c>
      <c r="P630" s="81">
        <v>16975671</v>
      </c>
      <c r="Q630" s="81">
        <v>306579</v>
      </c>
      <c r="R630" s="81">
        <v>17282250</v>
      </c>
      <c r="S630" s="81"/>
      <c r="T630" s="81">
        <v>0</v>
      </c>
      <c r="U630" s="81">
        <v>100000</v>
      </c>
      <c r="V630" s="81">
        <f t="shared" si="10"/>
        <v>13615562</v>
      </c>
      <c r="W630" s="81"/>
      <c r="X630" s="81"/>
      <c r="Y630" s="81"/>
      <c r="Z630" s="81"/>
      <c r="AA630" s="81"/>
      <c r="AB630" s="81"/>
      <c r="AC630" s="81"/>
      <c r="AD630" s="81"/>
      <c r="AE630" s="44"/>
      <c r="AF630" s="44"/>
    </row>
    <row r="631" spans="1:32" x14ac:dyDescent="0.3">
      <c r="A631" s="46" t="s">
        <v>1345</v>
      </c>
      <c r="B631" s="77" t="s">
        <v>2058</v>
      </c>
      <c r="C631" s="77">
        <v>1</v>
      </c>
      <c r="D631" s="77">
        <v>0</v>
      </c>
      <c r="E631" s="81">
        <v>4124733</v>
      </c>
      <c r="F631" s="81">
        <v>3486052</v>
      </c>
      <c r="G631" s="81">
        <v>700528</v>
      </c>
      <c r="H631" s="81">
        <v>0</v>
      </c>
      <c r="I631" s="81">
        <v>0</v>
      </c>
      <c r="J631" s="81">
        <v>62863</v>
      </c>
      <c r="K631" s="81">
        <v>102066</v>
      </c>
      <c r="L631" s="81">
        <v>0</v>
      </c>
      <c r="M631" s="81">
        <v>0</v>
      </c>
      <c r="N631" s="81">
        <v>-103837</v>
      </c>
      <c r="O631" s="81">
        <v>5894787</v>
      </c>
      <c r="P631" s="81">
        <v>14267192</v>
      </c>
      <c r="Q631" s="81">
        <v>103837</v>
      </c>
      <c r="R631" s="81">
        <v>14371029</v>
      </c>
      <c r="S631" s="81"/>
      <c r="T631" s="81">
        <v>0</v>
      </c>
      <c r="U631" s="81">
        <v>0</v>
      </c>
      <c r="V631" s="81">
        <f t="shared" si="10"/>
        <v>7671877</v>
      </c>
      <c r="W631" s="81"/>
      <c r="X631" s="81"/>
      <c r="Y631" s="81"/>
      <c r="Z631" s="81"/>
      <c r="AA631" s="81"/>
      <c r="AB631" s="81"/>
      <c r="AC631" s="81"/>
      <c r="AD631" s="81"/>
      <c r="AE631" s="44"/>
      <c r="AF631" s="44"/>
    </row>
    <row r="632" spans="1:32" x14ac:dyDescent="0.3">
      <c r="A632" s="46" t="s">
        <v>1313</v>
      </c>
      <c r="B632" s="77" t="s">
        <v>2676</v>
      </c>
      <c r="C632" s="77">
        <v>1</v>
      </c>
      <c r="D632" s="77">
        <v>0</v>
      </c>
      <c r="E632" s="81">
        <v>4819238</v>
      </c>
      <c r="F632" s="81">
        <v>1959894</v>
      </c>
      <c r="G632" s="81">
        <v>681978</v>
      </c>
      <c r="H632" s="81">
        <v>0</v>
      </c>
      <c r="I632" s="81">
        <v>0</v>
      </c>
      <c r="J632" s="81">
        <v>179943</v>
      </c>
      <c r="K632" s="81">
        <v>123632</v>
      </c>
      <c r="L632" s="81">
        <v>0</v>
      </c>
      <c r="M632" s="81">
        <v>54435</v>
      </c>
      <c r="N632" s="81">
        <v>-609556</v>
      </c>
      <c r="O632" s="81">
        <v>4879256</v>
      </c>
      <c r="P632" s="81">
        <v>12088820</v>
      </c>
      <c r="Q632" s="81">
        <v>609556</v>
      </c>
      <c r="R632" s="81">
        <v>12698376</v>
      </c>
      <c r="S632" s="81"/>
      <c r="T632" s="81">
        <v>0</v>
      </c>
      <c r="U632" s="81">
        <v>0</v>
      </c>
      <c r="V632" s="81">
        <f t="shared" si="10"/>
        <v>6527586</v>
      </c>
      <c r="W632" s="81"/>
      <c r="X632" s="81"/>
      <c r="Y632" s="81"/>
      <c r="Z632" s="81"/>
      <c r="AA632" s="81"/>
      <c r="AB632" s="81"/>
      <c r="AC632" s="81"/>
      <c r="AD632" s="81"/>
      <c r="AE632" s="44"/>
      <c r="AF632" s="44"/>
    </row>
    <row r="633" spans="1:32" x14ac:dyDescent="0.3">
      <c r="A633" s="46" t="s">
        <v>1325</v>
      </c>
      <c r="B633" s="77" t="s">
        <v>2677</v>
      </c>
      <c r="C633" s="77">
        <v>1</v>
      </c>
      <c r="D633" s="77">
        <v>0</v>
      </c>
      <c r="E633" s="81">
        <v>2244747</v>
      </c>
      <c r="F633" s="81">
        <v>1807646</v>
      </c>
      <c r="G633" s="81">
        <v>1416899</v>
      </c>
      <c r="H633" s="81">
        <v>0</v>
      </c>
      <c r="I633" s="81">
        <v>0</v>
      </c>
      <c r="J633" s="81">
        <v>68801</v>
      </c>
      <c r="K633" s="81">
        <v>125556</v>
      </c>
      <c r="L633" s="81">
        <v>0</v>
      </c>
      <c r="M633" s="81">
        <v>0</v>
      </c>
      <c r="N633" s="81">
        <v>-134443</v>
      </c>
      <c r="O633" s="81">
        <v>2849499</v>
      </c>
      <c r="P633" s="81">
        <v>8378705</v>
      </c>
      <c r="Q633" s="81">
        <v>134443</v>
      </c>
      <c r="R633" s="81">
        <v>8513148</v>
      </c>
      <c r="S633" s="81"/>
      <c r="T633" s="81">
        <v>0</v>
      </c>
      <c r="U633" s="81">
        <v>0</v>
      </c>
      <c r="V633" s="81">
        <f t="shared" si="10"/>
        <v>4112307</v>
      </c>
      <c r="W633" s="81"/>
      <c r="X633" s="81"/>
      <c r="Y633" s="81"/>
      <c r="Z633" s="81"/>
      <c r="AA633" s="81"/>
      <c r="AB633" s="81"/>
      <c r="AC633" s="81"/>
      <c r="AD633" s="81"/>
      <c r="AE633" s="44"/>
      <c r="AF633" s="44"/>
    </row>
    <row r="634" spans="1:32" x14ac:dyDescent="0.3">
      <c r="A634" s="46" t="s">
        <v>1341</v>
      </c>
      <c r="B634" s="77" t="s">
        <v>2061</v>
      </c>
      <c r="C634" s="77">
        <v>0</v>
      </c>
      <c r="D634" s="77">
        <v>1</v>
      </c>
      <c r="E634" s="81">
        <v>4162940</v>
      </c>
      <c r="F634" s="81">
        <v>2208174</v>
      </c>
      <c r="G634" s="81">
        <v>235016</v>
      </c>
      <c r="H634" s="81">
        <v>0</v>
      </c>
      <c r="I634" s="81">
        <v>0</v>
      </c>
      <c r="J634" s="81">
        <v>117951</v>
      </c>
      <c r="K634" s="81">
        <v>117717</v>
      </c>
      <c r="L634" s="81">
        <v>0</v>
      </c>
      <c r="M634" s="81">
        <v>0</v>
      </c>
      <c r="N634" s="81">
        <v>-167442</v>
      </c>
      <c r="O634" s="81">
        <v>4460239</v>
      </c>
      <c r="P634" s="81">
        <v>11134595</v>
      </c>
      <c r="Q634" s="81">
        <v>167442</v>
      </c>
      <c r="R634" s="81">
        <v>11302037</v>
      </c>
      <c r="S634" s="81"/>
      <c r="T634" s="81">
        <v>0</v>
      </c>
      <c r="U634" s="81">
        <v>0</v>
      </c>
      <c r="V634" s="81">
        <f t="shared" si="10"/>
        <v>6439340</v>
      </c>
      <c r="W634" s="81"/>
      <c r="X634" s="81"/>
      <c r="Y634" s="81"/>
      <c r="Z634" s="81"/>
      <c r="AA634" s="81"/>
      <c r="AB634" s="81"/>
      <c r="AC634" s="81"/>
      <c r="AD634" s="81"/>
      <c r="AE634" s="44"/>
      <c r="AF634" s="44"/>
    </row>
    <row r="635" spans="1:32" x14ac:dyDescent="0.3">
      <c r="A635" s="46" t="s">
        <v>1329</v>
      </c>
      <c r="B635" s="77" t="s">
        <v>2678</v>
      </c>
      <c r="C635" s="77">
        <v>1</v>
      </c>
      <c r="D635" s="77">
        <v>0</v>
      </c>
      <c r="E635" s="81">
        <v>3961441</v>
      </c>
      <c r="F635" s="81">
        <v>2359175</v>
      </c>
      <c r="G635" s="81">
        <v>1585563</v>
      </c>
      <c r="H635" s="81">
        <v>0</v>
      </c>
      <c r="I635" s="81">
        <v>0</v>
      </c>
      <c r="J635" s="81">
        <v>37259</v>
      </c>
      <c r="K635" s="81">
        <v>192482</v>
      </c>
      <c r="L635" s="81">
        <v>0</v>
      </c>
      <c r="M635" s="81">
        <v>0</v>
      </c>
      <c r="N635" s="81">
        <v>-84971</v>
      </c>
      <c r="O635" s="81">
        <v>6410533</v>
      </c>
      <c r="P635" s="81">
        <v>14461482</v>
      </c>
      <c r="Q635" s="81">
        <v>84971</v>
      </c>
      <c r="R635" s="81">
        <v>14546453</v>
      </c>
      <c r="S635" s="81"/>
      <c r="T635" s="81">
        <v>0</v>
      </c>
      <c r="U635" s="81">
        <v>0</v>
      </c>
      <c r="V635" s="81">
        <f t="shared" si="10"/>
        <v>6465386</v>
      </c>
      <c r="W635" s="81"/>
      <c r="X635" s="81"/>
      <c r="Y635" s="81"/>
      <c r="Z635" s="81"/>
      <c r="AA635" s="81"/>
      <c r="AB635" s="81"/>
      <c r="AC635" s="81"/>
      <c r="AD635" s="81"/>
      <c r="AE635" s="44"/>
      <c r="AF635" s="44"/>
    </row>
    <row r="636" spans="1:32" x14ac:dyDescent="0.3">
      <c r="A636" s="46" t="s">
        <v>1379</v>
      </c>
      <c r="B636" s="77" t="s">
        <v>2679</v>
      </c>
      <c r="C636" s="77">
        <v>1</v>
      </c>
      <c r="D636" s="77">
        <v>0</v>
      </c>
      <c r="E636" s="81">
        <v>1304843</v>
      </c>
      <c r="F636" s="81">
        <v>1021134</v>
      </c>
      <c r="G636" s="81">
        <v>303723</v>
      </c>
      <c r="H636" s="81">
        <v>0</v>
      </c>
      <c r="I636" s="81">
        <v>0</v>
      </c>
      <c r="J636" s="81">
        <v>133587</v>
      </c>
      <c r="K636" s="81">
        <v>60820</v>
      </c>
      <c r="L636" s="81">
        <v>0</v>
      </c>
      <c r="M636" s="81">
        <v>0</v>
      </c>
      <c r="N636" s="81">
        <v>-84846</v>
      </c>
      <c r="O636" s="81">
        <v>1753543</v>
      </c>
      <c r="P636" s="81">
        <v>4492804</v>
      </c>
      <c r="Q636" s="81">
        <v>84846</v>
      </c>
      <c r="R636" s="81">
        <v>4577650</v>
      </c>
      <c r="S636" s="81"/>
      <c r="T636" s="81">
        <v>0</v>
      </c>
      <c r="U636" s="81">
        <v>0</v>
      </c>
      <c r="V636" s="81">
        <f t="shared" si="10"/>
        <v>2435538</v>
      </c>
      <c r="W636" s="81"/>
      <c r="X636" s="81"/>
      <c r="Y636" s="81"/>
      <c r="Z636" s="81"/>
      <c r="AA636" s="81"/>
      <c r="AB636" s="81"/>
      <c r="AC636" s="81"/>
      <c r="AD636" s="81"/>
      <c r="AE636" s="44"/>
      <c r="AF636" s="44"/>
    </row>
    <row r="637" spans="1:32" x14ac:dyDescent="0.3">
      <c r="A637" s="46" t="s">
        <v>1319</v>
      </c>
      <c r="B637" s="77" t="s">
        <v>2680</v>
      </c>
      <c r="C637" s="77">
        <v>0</v>
      </c>
      <c r="D637" s="77">
        <v>0</v>
      </c>
      <c r="E637" s="81">
        <v>1148961</v>
      </c>
      <c r="F637" s="81">
        <v>1028181</v>
      </c>
      <c r="G637" s="81">
        <v>487484</v>
      </c>
      <c r="H637" s="81">
        <v>0</v>
      </c>
      <c r="I637" s="81">
        <v>0</v>
      </c>
      <c r="J637" s="81">
        <v>24627</v>
      </c>
      <c r="K637" s="81">
        <v>10542</v>
      </c>
      <c r="L637" s="81">
        <v>0</v>
      </c>
      <c r="M637" s="81">
        <v>0</v>
      </c>
      <c r="N637" s="81">
        <v>-39666</v>
      </c>
      <c r="O637" s="81">
        <v>883349</v>
      </c>
      <c r="P637" s="81">
        <v>3543478</v>
      </c>
      <c r="Q637" s="81">
        <v>39666</v>
      </c>
      <c r="R637" s="81">
        <v>3583144</v>
      </c>
      <c r="S637" s="81"/>
      <c r="T637" s="81">
        <v>0</v>
      </c>
      <c r="U637" s="81">
        <v>0</v>
      </c>
      <c r="V637" s="81">
        <f t="shared" si="10"/>
        <v>2172645</v>
      </c>
      <c r="W637" s="81"/>
      <c r="X637" s="81"/>
      <c r="Y637" s="81"/>
      <c r="Z637" s="81"/>
      <c r="AA637" s="81"/>
      <c r="AB637" s="81"/>
      <c r="AC637" s="81"/>
      <c r="AD637" s="81"/>
      <c r="AE637" s="44"/>
      <c r="AF637" s="44"/>
    </row>
    <row r="638" spans="1:32" x14ac:dyDescent="0.3">
      <c r="A638" s="46" t="s">
        <v>1381</v>
      </c>
      <c r="B638" s="77" t="s">
        <v>2681</v>
      </c>
      <c r="C638" s="77">
        <v>0</v>
      </c>
      <c r="D638" s="77">
        <v>0</v>
      </c>
      <c r="E638" s="81">
        <v>6633348</v>
      </c>
      <c r="F638" s="81">
        <v>3011222</v>
      </c>
      <c r="G638" s="81">
        <v>2974052</v>
      </c>
      <c r="H638" s="81">
        <v>0</v>
      </c>
      <c r="I638" s="81">
        <v>0</v>
      </c>
      <c r="J638" s="81">
        <v>153065</v>
      </c>
      <c r="K638" s="81">
        <v>126067</v>
      </c>
      <c r="L638" s="81">
        <v>0</v>
      </c>
      <c r="M638" s="81">
        <v>439235</v>
      </c>
      <c r="N638" s="81">
        <v>-505726</v>
      </c>
      <c r="O638" s="81">
        <v>4233653</v>
      </c>
      <c r="P638" s="81">
        <v>17064916</v>
      </c>
      <c r="Q638" s="81">
        <v>505726</v>
      </c>
      <c r="R638" s="81">
        <v>17570642</v>
      </c>
      <c r="S638" s="81"/>
      <c r="T638" s="81">
        <v>0</v>
      </c>
      <c r="U638" s="81">
        <v>0</v>
      </c>
      <c r="V638" s="81">
        <f t="shared" si="10"/>
        <v>9857211</v>
      </c>
      <c r="W638" s="81"/>
      <c r="X638" s="81"/>
      <c r="Y638" s="81"/>
      <c r="Z638" s="81"/>
      <c r="AA638" s="81"/>
      <c r="AB638" s="81"/>
      <c r="AC638" s="81"/>
      <c r="AD638" s="81"/>
      <c r="AE638" s="44"/>
      <c r="AF638" s="44"/>
    </row>
    <row r="639" spans="1:32" x14ac:dyDescent="0.3">
      <c r="A639" s="46" t="s">
        <v>1343</v>
      </c>
      <c r="B639" s="77" t="s">
        <v>2682</v>
      </c>
      <c r="C639" s="77">
        <v>1</v>
      </c>
      <c r="D639" s="77">
        <v>0</v>
      </c>
      <c r="E639" s="81">
        <v>1843895</v>
      </c>
      <c r="F639" s="81">
        <v>1047121</v>
      </c>
      <c r="G639" s="81">
        <v>765155</v>
      </c>
      <c r="H639" s="81">
        <v>0</v>
      </c>
      <c r="I639" s="81">
        <v>0</v>
      </c>
      <c r="J639" s="81">
        <v>105941</v>
      </c>
      <c r="K639" s="81">
        <v>104451</v>
      </c>
      <c r="L639" s="81">
        <v>0</v>
      </c>
      <c r="M639" s="81">
        <v>0</v>
      </c>
      <c r="N639" s="81">
        <v>-68978</v>
      </c>
      <c r="O639" s="81">
        <v>2231265</v>
      </c>
      <c r="P639" s="81">
        <v>6028850</v>
      </c>
      <c r="Q639" s="81">
        <v>68978</v>
      </c>
      <c r="R639" s="81">
        <v>6097828</v>
      </c>
      <c r="S639" s="81"/>
      <c r="T639" s="81">
        <v>0</v>
      </c>
      <c r="U639" s="81">
        <v>0</v>
      </c>
      <c r="V639" s="81">
        <f t="shared" si="10"/>
        <v>3032430</v>
      </c>
      <c r="W639" s="81"/>
      <c r="X639" s="81"/>
      <c r="Y639" s="81"/>
      <c r="Z639" s="81"/>
      <c r="AA639" s="81"/>
      <c r="AB639" s="81"/>
      <c r="AC639" s="81"/>
      <c r="AD639" s="81"/>
      <c r="AE639" s="44"/>
      <c r="AF639" s="44"/>
    </row>
    <row r="640" spans="1:32" x14ac:dyDescent="0.3">
      <c r="A640" s="46" t="s">
        <v>1327</v>
      </c>
      <c r="B640" s="77" t="s">
        <v>2683</v>
      </c>
      <c r="C640" s="77">
        <v>1</v>
      </c>
      <c r="D640" s="77">
        <v>0</v>
      </c>
      <c r="E640" s="81">
        <v>2592543</v>
      </c>
      <c r="F640" s="81">
        <v>1156821</v>
      </c>
      <c r="G640" s="81">
        <v>1229221</v>
      </c>
      <c r="H640" s="81">
        <v>0</v>
      </c>
      <c r="I640" s="81">
        <v>0</v>
      </c>
      <c r="J640" s="81">
        <v>65798</v>
      </c>
      <c r="K640" s="81">
        <v>186811</v>
      </c>
      <c r="L640" s="81">
        <v>0</v>
      </c>
      <c r="M640" s="81">
        <v>0</v>
      </c>
      <c r="N640" s="81">
        <v>-139152</v>
      </c>
      <c r="O640" s="81">
        <v>2077334</v>
      </c>
      <c r="P640" s="81">
        <v>7169376</v>
      </c>
      <c r="Q640" s="81">
        <v>139152</v>
      </c>
      <c r="R640" s="81">
        <v>7308528</v>
      </c>
      <c r="S640" s="81"/>
      <c r="T640" s="81">
        <v>0</v>
      </c>
      <c r="U640" s="81">
        <v>0</v>
      </c>
      <c r="V640" s="81">
        <f t="shared" si="10"/>
        <v>3862821</v>
      </c>
      <c r="W640" s="81"/>
      <c r="X640" s="81"/>
      <c r="Y640" s="81"/>
      <c r="Z640" s="81"/>
      <c r="AA640" s="81"/>
      <c r="AB640" s="81"/>
      <c r="AC640" s="81"/>
      <c r="AD640" s="81"/>
      <c r="AE640" s="44"/>
      <c r="AF640" s="44"/>
    </row>
    <row r="641" spans="1:32" x14ac:dyDescent="0.3">
      <c r="A641" s="46" t="s">
        <v>1339</v>
      </c>
      <c r="B641" s="77" t="s">
        <v>2068</v>
      </c>
      <c r="C641" s="77">
        <v>1</v>
      </c>
      <c r="D641" s="77">
        <v>0</v>
      </c>
      <c r="E641" s="81">
        <v>3190543</v>
      </c>
      <c r="F641" s="81">
        <v>1432854</v>
      </c>
      <c r="G641" s="81">
        <v>395305</v>
      </c>
      <c r="H641" s="81">
        <v>0</v>
      </c>
      <c r="I641" s="81">
        <v>0</v>
      </c>
      <c r="J641" s="81">
        <v>28356</v>
      </c>
      <c r="K641" s="81">
        <v>110487</v>
      </c>
      <c r="L641" s="81">
        <v>0</v>
      </c>
      <c r="M641" s="81">
        <v>0</v>
      </c>
      <c r="N641" s="81">
        <v>-38520</v>
      </c>
      <c r="O641" s="81">
        <v>2424311</v>
      </c>
      <c r="P641" s="81">
        <v>7543336</v>
      </c>
      <c r="Q641" s="81">
        <v>38520</v>
      </c>
      <c r="R641" s="81">
        <v>7581856</v>
      </c>
      <c r="S641" s="81"/>
      <c r="T641" s="81">
        <v>0</v>
      </c>
      <c r="U641" s="81">
        <v>0</v>
      </c>
      <c r="V641" s="81">
        <f t="shared" si="10"/>
        <v>4723720</v>
      </c>
      <c r="W641" s="81"/>
      <c r="X641" s="81"/>
      <c r="Y641" s="81"/>
      <c r="Z641" s="81"/>
      <c r="AA641" s="81"/>
      <c r="AB641" s="81"/>
      <c r="AC641" s="81"/>
      <c r="AD641" s="81"/>
      <c r="AE641" s="44"/>
      <c r="AF641" s="44"/>
    </row>
    <row r="642" spans="1:32" x14ac:dyDescent="0.3">
      <c r="A642" s="46" t="s">
        <v>1311</v>
      </c>
      <c r="B642" s="77" t="s">
        <v>2684</v>
      </c>
      <c r="C642" s="77">
        <v>1</v>
      </c>
      <c r="D642" s="77">
        <v>0</v>
      </c>
      <c r="E642" s="81">
        <v>3771129</v>
      </c>
      <c r="F642" s="81">
        <v>1601710</v>
      </c>
      <c r="G642" s="81">
        <v>1121324</v>
      </c>
      <c r="H642" s="81">
        <v>0</v>
      </c>
      <c r="I642" s="81">
        <v>0</v>
      </c>
      <c r="J642" s="81">
        <v>106985</v>
      </c>
      <c r="K642" s="81">
        <v>193042</v>
      </c>
      <c r="L642" s="81">
        <v>0</v>
      </c>
      <c r="M642" s="81">
        <v>0</v>
      </c>
      <c r="N642" s="81">
        <v>-67665</v>
      </c>
      <c r="O642" s="81">
        <v>3306286</v>
      </c>
      <c r="P642" s="81">
        <v>10032811</v>
      </c>
      <c r="Q642" s="81">
        <v>67665</v>
      </c>
      <c r="R642" s="81">
        <v>10100476</v>
      </c>
      <c r="S642" s="81"/>
      <c r="T642" s="81">
        <v>0</v>
      </c>
      <c r="U642" s="81">
        <v>0</v>
      </c>
      <c r="V642" s="81">
        <f t="shared" si="10"/>
        <v>5605201</v>
      </c>
      <c r="W642" s="81"/>
      <c r="X642" s="81"/>
      <c r="Y642" s="81"/>
      <c r="Z642" s="81"/>
      <c r="AA642" s="81"/>
      <c r="AB642" s="81"/>
      <c r="AC642" s="81"/>
      <c r="AD642" s="81"/>
      <c r="AE642" s="44"/>
      <c r="AF642" s="44"/>
    </row>
    <row r="643" spans="1:32" x14ac:dyDescent="0.3">
      <c r="A643" s="46" t="s">
        <v>1331</v>
      </c>
      <c r="B643" s="77" t="s">
        <v>2685</v>
      </c>
      <c r="C643" s="77">
        <v>1</v>
      </c>
      <c r="D643" s="77">
        <v>0</v>
      </c>
      <c r="E643" s="81">
        <v>2103877</v>
      </c>
      <c r="F643" s="81">
        <v>1131560</v>
      </c>
      <c r="G643" s="81">
        <v>1111641</v>
      </c>
      <c r="H643" s="81">
        <v>0</v>
      </c>
      <c r="I643" s="81">
        <v>0</v>
      </c>
      <c r="J643" s="81">
        <v>120911</v>
      </c>
      <c r="K643" s="81">
        <v>69088</v>
      </c>
      <c r="L643" s="81">
        <v>0</v>
      </c>
      <c r="M643" s="81">
        <v>0</v>
      </c>
      <c r="N643" s="81">
        <v>-66115</v>
      </c>
      <c r="O643" s="81">
        <v>1603335</v>
      </c>
      <c r="P643" s="81">
        <v>6074297</v>
      </c>
      <c r="Q643" s="81">
        <v>66115</v>
      </c>
      <c r="R643" s="81">
        <v>6140412</v>
      </c>
      <c r="S643" s="81"/>
      <c r="T643" s="81">
        <v>1149</v>
      </c>
      <c r="U643" s="81">
        <v>0</v>
      </c>
      <c r="V643" s="81">
        <f t="shared" si="10"/>
        <v>3359321</v>
      </c>
      <c r="W643" s="81"/>
      <c r="X643" s="81"/>
      <c r="Y643" s="81"/>
      <c r="Z643" s="81"/>
      <c r="AA643" s="81"/>
      <c r="AB643" s="81"/>
      <c r="AC643" s="81"/>
      <c r="AD643" s="81"/>
      <c r="AE643" s="44"/>
      <c r="AF643" s="44"/>
    </row>
    <row r="644" spans="1:32" x14ac:dyDescent="0.3">
      <c r="A644" s="46" t="s">
        <v>1335</v>
      </c>
      <c r="B644" s="77" t="s">
        <v>2686</v>
      </c>
      <c r="C644" s="77">
        <v>1</v>
      </c>
      <c r="D644" s="77">
        <v>0</v>
      </c>
      <c r="E644" s="81">
        <v>3533029</v>
      </c>
      <c r="F644" s="81">
        <v>1201968</v>
      </c>
      <c r="G644" s="81">
        <v>20719</v>
      </c>
      <c r="H644" s="81">
        <v>1249</v>
      </c>
      <c r="I644" s="81">
        <v>0</v>
      </c>
      <c r="J644" s="81">
        <v>144177</v>
      </c>
      <c r="K644" s="81">
        <v>74759</v>
      </c>
      <c r="L644" s="81">
        <v>0</v>
      </c>
      <c r="M644" s="81">
        <v>393733</v>
      </c>
      <c r="N644" s="81">
        <v>-312746</v>
      </c>
      <c r="O644" s="81">
        <v>6538116</v>
      </c>
      <c r="P644" s="81">
        <v>11595004</v>
      </c>
      <c r="Q644" s="81">
        <v>312746</v>
      </c>
      <c r="R644" s="81">
        <v>11907750</v>
      </c>
      <c r="S644" s="81"/>
      <c r="T644" s="81">
        <v>0</v>
      </c>
      <c r="U644" s="81">
        <v>0</v>
      </c>
      <c r="V644" s="81">
        <f t="shared" si="10"/>
        <v>5034920</v>
      </c>
      <c r="W644" s="81"/>
      <c r="X644" s="81"/>
      <c r="Y644" s="81"/>
      <c r="Z644" s="81"/>
      <c r="AA644" s="81"/>
      <c r="AB644" s="81"/>
      <c r="AC644" s="81"/>
      <c r="AD644" s="81"/>
      <c r="AE644" s="44"/>
      <c r="AF644" s="44"/>
    </row>
    <row r="645" spans="1:32" x14ac:dyDescent="0.3">
      <c r="A645" s="46" t="s">
        <v>1333</v>
      </c>
      <c r="B645" s="77" t="s">
        <v>2687</v>
      </c>
      <c r="C645" s="77">
        <v>1</v>
      </c>
      <c r="D645" s="77">
        <v>0</v>
      </c>
      <c r="E645" s="81">
        <v>1862267</v>
      </c>
      <c r="F645" s="81">
        <v>1089623</v>
      </c>
      <c r="G645" s="81">
        <v>260343</v>
      </c>
      <c r="H645" s="81">
        <v>0</v>
      </c>
      <c r="I645" s="81">
        <v>0</v>
      </c>
      <c r="J645" s="81">
        <v>126148</v>
      </c>
      <c r="K645" s="81">
        <v>125349</v>
      </c>
      <c r="L645" s="81">
        <v>0</v>
      </c>
      <c r="M645" s="81">
        <v>97264</v>
      </c>
      <c r="N645" s="81">
        <v>-197107</v>
      </c>
      <c r="O645" s="81">
        <v>2188728</v>
      </c>
      <c r="P645" s="81">
        <v>5552615</v>
      </c>
      <c r="Q645" s="81">
        <v>197107</v>
      </c>
      <c r="R645" s="81">
        <v>5749722</v>
      </c>
      <c r="S645" s="81"/>
      <c r="T645" s="81">
        <v>0</v>
      </c>
      <c r="U645" s="81">
        <v>0</v>
      </c>
      <c r="V645" s="81">
        <f t="shared" si="10"/>
        <v>3103544</v>
      </c>
      <c r="W645" s="81"/>
      <c r="X645" s="81"/>
      <c r="Y645" s="81"/>
      <c r="Z645" s="81"/>
      <c r="AA645" s="81"/>
      <c r="AB645" s="81"/>
      <c r="AC645" s="81"/>
      <c r="AD645" s="81"/>
      <c r="AE645" s="44"/>
      <c r="AF645" s="44"/>
    </row>
    <row r="646" spans="1:32" x14ac:dyDescent="0.3">
      <c r="A646" s="46" t="s">
        <v>1337</v>
      </c>
      <c r="B646" s="77" t="s">
        <v>2688</v>
      </c>
      <c r="C646" s="77">
        <v>1</v>
      </c>
      <c r="D646" s="77">
        <v>0</v>
      </c>
      <c r="E646" s="81">
        <v>3296046</v>
      </c>
      <c r="F646" s="81">
        <v>1164118</v>
      </c>
      <c r="G646" s="81">
        <v>33677</v>
      </c>
      <c r="H646" s="81">
        <v>4046</v>
      </c>
      <c r="I646" s="81">
        <v>0</v>
      </c>
      <c r="J646" s="81">
        <v>26298</v>
      </c>
      <c r="K646" s="81">
        <v>81109</v>
      </c>
      <c r="L646" s="81">
        <v>0</v>
      </c>
      <c r="M646" s="81">
        <v>0</v>
      </c>
      <c r="N646" s="81">
        <v>-460773</v>
      </c>
      <c r="O646" s="81">
        <v>2947039</v>
      </c>
      <c r="P646" s="81">
        <v>7091560</v>
      </c>
      <c r="Q646" s="81">
        <v>460773</v>
      </c>
      <c r="R646" s="81">
        <v>7552333</v>
      </c>
      <c r="S646" s="81"/>
      <c r="T646" s="81">
        <v>0</v>
      </c>
      <c r="U646" s="81">
        <v>0</v>
      </c>
      <c r="V646" s="81">
        <f t="shared" ref="V646:V680" si="11">P646-O646-G646-H646</f>
        <v>4106798</v>
      </c>
      <c r="W646" s="81"/>
      <c r="X646" s="81"/>
      <c r="Y646" s="81"/>
      <c r="Z646" s="81"/>
      <c r="AA646" s="81"/>
      <c r="AB646" s="81"/>
      <c r="AC646" s="81"/>
      <c r="AD646" s="81"/>
      <c r="AE646" s="44"/>
      <c r="AF646" s="44"/>
    </row>
    <row r="647" spans="1:32" x14ac:dyDescent="0.3">
      <c r="A647" s="46" t="s">
        <v>1349</v>
      </c>
      <c r="B647" s="77" t="s">
        <v>2689</v>
      </c>
      <c r="C647" s="77">
        <v>1</v>
      </c>
      <c r="D647" s="77">
        <v>0</v>
      </c>
      <c r="E647" s="81">
        <v>4792505</v>
      </c>
      <c r="F647" s="81">
        <v>845366</v>
      </c>
      <c r="G647" s="81">
        <v>1278582</v>
      </c>
      <c r="H647" s="81">
        <v>0</v>
      </c>
      <c r="I647" s="81">
        <v>0</v>
      </c>
      <c r="J647" s="81">
        <v>241053</v>
      </c>
      <c r="K647" s="81">
        <v>181914</v>
      </c>
      <c r="L647" s="81">
        <v>0</v>
      </c>
      <c r="M647" s="81">
        <v>313660</v>
      </c>
      <c r="N647" s="81">
        <v>-400582</v>
      </c>
      <c r="O647" s="81">
        <v>3780148</v>
      </c>
      <c r="P647" s="81">
        <v>11032646</v>
      </c>
      <c r="Q647" s="81">
        <v>400582</v>
      </c>
      <c r="R647" s="81">
        <v>11433228</v>
      </c>
      <c r="S647" s="81"/>
      <c r="T647" s="81">
        <v>0</v>
      </c>
      <c r="U647" s="81">
        <v>0</v>
      </c>
      <c r="V647" s="81">
        <f t="shared" si="11"/>
        <v>5973916</v>
      </c>
      <c r="W647" s="81"/>
      <c r="X647" s="81"/>
      <c r="Y647" s="81"/>
      <c r="Z647" s="81"/>
      <c r="AA647" s="81"/>
      <c r="AB647" s="81"/>
      <c r="AC647" s="81"/>
      <c r="AD647" s="81"/>
      <c r="AE647" s="44"/>
      <c r="AF647" s="44"/>
    </row>
    <row r="648" spans="1:32" x14ac:dyDescent="0.3">
      <c r="A648" s="46" t="s">
        <v>1351</v>
      </c>
      <c r="B648" s="77" t="s">
        <v>2690</v>
      </c>
      <c r="C648" s="77">
        <v>1</v>
      </c>
      <c r="D648" s="77">
        <v>0</v>
      </c>
      <c r="E648" s="81">
        <v>3176075</v>
      </c>
      <c r="F648" s="81">
        <v>2473224</v>
      </c>
      <c r="G648" s="81">
        <v>481358</v>
      </c>
      <c r="H648" s="81">
        <v>0</v>
      </c>
      <c r="I648" s="81">
        <v>0</v>
      </c>
      <c r="J648" s="81">
        <v>48014</v>
      </c>
      <c r="K648" s="81">
        <v>210894</v>
      </c>
      <c r="L648" s="81">
        <v>0</v>
      </c>
      <c r="M648" s="81">
        <v>0</v>
      </c>
      <c r="N648" s="81">
        <v>-79661</v>
      </c>
      <c r="O648" s="81">
        <v>4902600</v>
      </c>
      <c r="P648" s="81">
        <v>11212504</v>
      </c>
      <c r="Q648" s="81">
        <v>79661</v>
      </c>
      <c r="R648" s="81">
        <v>11292165</v>
      </c>
      <c r="S648" s="81"/>
      <c r="T648" s="81">
        <v>0</v>
      </c>
      <c r="U648" s="81">
        <v>0</v>
      </c>
      <c r="V648" s="81">
        <f t="shared" si="11"/>
        <v>5828546</v>
      </c>
      <c r="W648" s="81"/>
      <c r="X648" s="81"/>
      <c r="Y648" s="81"/>
      <c r="Z648" s="81"/>
      <c r="AA648" s="81"/>
      <c r="AB648" s="81"/>
      <c r="AC648" s="81"/>
      <c r="AD648" s="81"/>
      <c r="AE648" s="44"/>
      <c r="AF648" s="44"/>
    </row>
    <row r="649" spans="1:32" x14ac:dyDescent="0.3">
      <c r="A649" s="46" t="s">
        <v>1367</v>
      </c>
      <c r="B649" s="77" t="s">
        <v>2076</v>
      </c>
      <c r="C649" s="77">
        <v>1</v>
      </c>
      <c r="D649" s="77">
        <v>0</v>
      </c>
      <c r="E649" s="81">
        <v>651461</v>
      </c>
      <c r="F649" s="81">
        <v>463625</v>
      </c>
      <c r="G649" s="81">
        <v>147795</v>
      </c>
      <c r="H649" s="81">
        <v>0</v>
      </c>
      <c r="I649" s="81">
        <v>0</v>
      </c>
      <c r="J649" s="81">
        <v>5330</v>
      </c>
      <c r="K649" s="81">
        <v>546</v>
      </c>
      <c r="L649" s="81">
        <v>0</v>
      </c>
      <c r="M649" s="81">
        <v>43200</v>
      </c>
      <c r="N649" s="81">
        <v>-34513</v>
      </c>
      <c r="O649" s="81">
        <v>317627</v>
      </c>
      <c r="P649" s="81">
        <v>1595071</v>
      </c>
      <c r="Q649" s="81">
        <v>34513</v>
      </c>
      <c r="R649" s="81">
        <v>1629584</v>
      </c>
      <c r="S649" s="81"/>
      <c r="T649" s="81">
        <v>0</v>
      </c>
      <c r="U649" s="81">
        <v>0</v>
      </c>
      <c r="V649" s="81">
        <f t="shared" si="11"/>
        <v>1129649</v>
      </c>
      <c r="W649" s="81"/>
      <c r="X649" s="81"/>
      <c r="Y649" s="81"/>
      <c r="Z649" s="81"/>
      <c r="AA649" s="81"/>
      <c r="AB649" s="81"/>
      <c r="AC649" s="81"/>
      <c r="AD649" s="81"/>
      <c r="AE649" s="44"/>
      <c r="AF649" s="44"/>
    </row>
    <row r="650" spans="1:32" x14ac:dyDescent="0.3">
      <c r="A650" s="46" t="s">
        <v>1383</v>
      </c>
      <c r="B650" s="77" t="s">
        <v>2691</v>
      </c>
      <c r="C650" s="77">
        <v>1</v>
      </c>
      <c r="D650" s="77">
        <v>0</v>
      </c>
      <c r="E650" s="81">
        <v>2415711</v>
      </c>
      <c r="F650" s="81">
        <v>2635789</v>
      </c>
      <c r="G650" s="81">
        <v>432656</v>
      </c>
      <c r="H650" s="81">
        <v>0</v>
      </c>
      <c r="I650" s="81">
        <v>0</v>
      </c>
      <c r="J650" s="81">
        <v>74107</v>
      </c>
      <c r="K650" s="81">
        <v>309682</v>
      </c>
      <c r="L650" s="81">
        <v>0</v>
      </c>
      <c r="M650" s="81">
        <v>0</v>
      </c>
      <c r="N650" s="81">
        <v>-79630</v>
      </c>
      <c r="O650" s="81">
        <v>3178625</v>
      </c>
      <c r="P650" s="81">
        <v>8966940</v>
      </c>
      <c r="Q650" s="81">
        <v>79630</v>
      </c>
      <c r="R650" s="81">
        <v>9046570</v>
      </c>
      <c r="S650" s="81"/>
      <c r="T650" s="81">
        <v>0</v>
      </c>
      <c r="U650" s="81">
        <v>0</v>
      </c>
      <c r="V650" s="81">
        <f t="shared" si="11"/>
        <v>5355659</v>
      </c>
      <c r="W650" s="81"/>
      <c r="X650" s="81"/>
      <c r="Y650" s="81"/>
      <c r="Z650" s="81"/>
      <c r="AA650" s="81"/>
      <c r="AB650" s="81"/>
      <c r="AC650" s="81"/>
      <c r="AD650" s="81"/>
      <c r="AE650" s="44"/>
      <c r="AF650" s="44"/>
    </row>
    <row r="651" spans="1:32" x14ac:dyDescent="0.3">
      <c r="A651" s="46" t="s">
        <v>1365</v>
      </c>
      <c r="B651" s="77" t="s">
        <v>2692</v>
      </c>
      <c r="C651" s="77">
        <v>1</v>
      </c>
      <c r="D651" s="77">
        <v>0</v>
      </c>
      <c r="E651" s="81">
        <v>3234227</v>
      </c>
      <c r="F651" s="81">
        <v>1626962</v>
      </c>
      <c r="G651" s="81">
        <v>2186330</v>
      </c>
      <c r="H651" s="81">
        <v>0</v>
      </c>
      <c r="I651" s="81">
        <v>0</v>
      </c>
      <c r="J651" s="81">
        <v>334945</v>
      </c>
      <c r="K651" s="81">
        <v>435403</v>
      </c>
      <c r="L651" s="81">
        <v>0</v>
      </c>
      <c r="M651" s="81">
        <v>0</v>
      </c>
      <c r="N651" s="81">
        <v>-53328</v>
      </c>
      <c r="O651" s="81">
        <v>2869219</v>
      </c>
      <c r="P651" s="81">
        <v>10633758</v>
      </c>
      <c r="Q651" s="81">
        <v>53328</v>
      </c>
      <c r="R651" s="81">
        <v>10687086</v>
      </c>
      <c r="S651" s="81"/>
      <c r="T651" s="81">
        <v>0</v>
      </c>
      <c r="U651" s="81">
        <v>0</v>
      </c>
      <c r="V651" s="81">
        <f t="shared" si="11"/>
        <v>5578209</v>
      </c>
      <c r="W651" s="81"/>
      <c r="X651" s="81"/>
      <c r="Y651" s="81"/>
      <c r="Z651" s="81"/>
      <c r="AA651" s="81"/>
      <c r="AB651" s="81"/>
      <c r="AC651" s="81"/>
      <c r="AD651" s="81"/>
      <c r="AE651" s="44"/>
      <c r="AF651" s="44"/>
    </row>
    <row r="652" spans="1:32" x14ac:dyDescent="0.3">
      <c r="A652" s="46" t="s">
        <v>1353</v>
      </c>
      <c r="B652" s="77" t="s">
        <v>2693</v>
      </c>
      <c r="C652" s="77">
        <v>1</v>
      </c>
      <c r="D652" s="77">
        <v>0</v>
      </c>
      <c r="E652" s="81">
        <v>75989804</v>
      </c>
      <c r="F652" s="81">
        <v>14315754</v>
      </c>
      <c r="G652" s="81">
        <v>8737006</v>
      </c>
      <c r="H652" s="81">
        <v>0</v>
      </c>
      <c r="I652" s="81">
        <v>0</v>
      </c>
      <c r="J652" s="81">
        <v>642887</v>
      </c>
      <c r="K652" s="81">
        <v>1031831</v>
      </c>
      <c r="L652" s="81">
        <v>0</v>
      </c>
      <c r="M652" s="81">
        <v>2856466</v>
      </c>
      <c r="N652" s="81">
        <v>-3182264</v>
      </c>
      <c r="O652" s="81">
        <v>15697091</v>
      </c>
      <c r="P652" s="81">
        <v>116088575</v>
      </c>
      <c r="Q652" s="81">
        <v>3182264</v>
      </c>
      <c r="R652" s="81">
        <v>119270839</v>
      </c>
      <c r="S652" s="81"/>
      <c r="T652" s="81">
        <v>0</v>
      </c>
      <c r="U652" s="81">
        <v>1603072</v>
      </c>
      <c r="V652" s="81">
        <f t="shared" si="11"/>
        <v>91654478</v>
      </c>
      <c r="W652" s="81"/>
      <c r="X652" s="81"/>
      <c r="Y652" s="81"/>
      <c r="Z652" s="81"/>
      <c r="AA652" s="81"/>
      <c r="AB652" s="81"/>
      <c r="AC652" s="81"/>
      <c r="AD652" s="81"/>
      <c r="AE652" s="44"/>
      <c r="AF652" s="44"/>
    </row>
    <row r="653" spans="1:32" x14ac:dyDescent="0.3">
      <c r="A653" s="46" t="s">
        <v>1323</v>
      </c>
      <c r="B653" s="77" t="s">
        <v>2694</v>
      </c>
      <c r="C653" s="77">
        <v>1</v>
      </c>
      <c r="D653" s="77">
        <v>0</v>
      </c>
      <c r="E653" s="81">
        <v>3912755</v>
      </c>
      <c r="F653" s="81">
        <v>2999357</v>
      </c>
      <c r="G653" s="81">
        <v>2018289</v>
      </c>
      <c r="H653" s="81">
        <v>0</v>
      </c>
      <c r="I653" s="81">
        <v>0</v>
      </c>
      <c r="J653" s="81">
        <v>210579</v>
      </c>
      <c r="K653" s="81">
        <v>103605</v>
      </c>
      <c r="L653" s="81">
        <v>0</v>
      </c>
      <c r="M653" s="81">
        <v>0</v>
      </c>
      <c r="N653" s="81">
        <v>-140149</v>
      </c>
      <c r="O653" s="81">
        <v>2887640</v>
      </c>
      <c r="P653" s="81">
        <v>11992076</v>
      </c>
      <c r="Q653" s="81">
        <v>140149</v>
      </c>
      <c r="R653" s="81">
        <v>12132225</v>
      </c>
      <c r="S653" s="81"/>
      <c r="T653" s="81">
        <v>0</v>
      </c>
      <c r="U653" s="81">
        <v>0</v>
      </c>
      <c r="V653" s="81">
        <f t="shared" si="11"/>
        <v>7086147</v>
      </c>
      <c r="W653" s="81"/>
      <c r="X653" s="81"/>
      <c r="Y653" s="81"/>
      <c r="Z653" s="81"/>
      <c r="AA653" s="81"/>
      <c r="AB653" s="81"/>
      <c r="AC653" s="81"/>
      <c r="AD653" s="81"/>
      <c r="AE653" s="44"/>
      <c r="AF653" s="44"/>
    </row>
    <row r="654" spans="1:32" x14ac:dyDescent="0.3">
      <c r="A654" s="46" t="s">
        <v>1355</v>
      </c>
      <c r="B654" s="77" t="s">
        <v>2695</v>
      </c>
      <c r="C654" s="77">
        <v>1</v>
      </c>
      <c r="D654" s="77">
        <v>0</v>
      </c>
      <c r="E654" s="81">
        <v>29190007</v>
      </c>
      <c r="F654" s="81">
        <v>14402654</v>
      </c>
      <c r="G654" s="81">
        <v>5649655</v>
      </c>
      <c r="H654" s="81">
        <v>0</v>
      </c>
      <c r="I654" s="81">
        <v>0</v>
      </c>
      <c r="J654" s="81">
        <v>856086</v>
      </c>
      <c r="K654" s="81">
        <v>784814</v>
      </c>
      <c r="L654" s="81">
        <v>0</v>
      </c>
      <c r="M654" s="81">
        <v>1450654</v>
      </c>
      <c r="N654" s="81">
        <v>-2451984</v>
      </c>
      <c r="O654" s="81">
        <v>14177266</v>
      </c>
      <c r="P654" s="81">
        <v>64059152</v>
      </c>
      <c r="Q654" s="81">
        <v>2451984</v>
      </c>
      <c r="R654" s="81">
        <v>66511136</v>
      </c>
      <c r="S654" s="81"/>
      <c r="T654" s="81">
        <v>0</v>
      </c>
      <c r="U654" s="81">
        <v>0</v>
      </c>
      <c r="V654" s="81">
        <f t="shared" si="11"/>
        <v>44232231</v>
      </c>
      <c r="W654" s="81"/>
      <c r="X654" s="81"/>
      <c r="Y654" s="81"/>
      <c r="Z654" s="81"/>
      <c r="AA654" s="81"/>
      <c r="AB654" s="81"/>
      <c r="AC654" s="81"/>
      <c r="AD654" s="81"/>
      <c r="AE654" s="44"/>
      <c r="AF654" s="44"/>
    </row>
    <row r="655" spans="1:32" x14ac:dyDescent="0.3">
      <c r="A655" s="46" t="s">
        <v>1321</v>
      </c>
      <c r="B655" s="77" t="s">
        <v>2696</v>
      </c>
      <c r="C655" s="77">
        <v>1</v>
      </c>
      <c r="D655" s="77">
        <v>0</v>
      </c>
      <c r="E655" s="81">
        <v>2033022</v>
      </c>
      <c r="F655" s="81">
        <v>1785847</v>
      </c>
      <c r="G655" s="81">
        <v>438559</v>
      </c>
      <c r="H655" s="81">
        <v>0</v>
      </c>
      <c r="I655" s="81">
        <v>0</v>
      </c>
      <c r="J655" s="81">
        <v>19682</v>
      </c>
      <c r="K655" s="81">
        <v>67730</v>
      </c>
      <c r="L655" s="81">
        <v>0</v>
      </c>
      <c r="M655" s="81">
        <v>0</v>
      </c>
      <c r="N655" s="81">
        <v>-62999</v>
      </c>
      <c r="O655" s="81">
        <v>2200055</v>
      </c>
      <c r="P655" s="81">
        <v>6481896</v>
      </c>
      <c r="Q655" s="81">
        <v>62999</v>
      </c>
      <c r="R655" s="81">
        <v>6544895</v>
      </c>
      <c r="S655" s="81"/>
      <c r="T655" s="81">
        <v>0</v>
      </c>
      <c r="U655" s="81">
        <v>0</v>
      </c>
      <c r="V655" s="81">
        <f t="shared" si="11"/>
        <v>3843282</v>
      </c>
      <c r="W655" s="81"/>
      <c r="X655" s="81"/>
      <c r="Y655" s="81"/>
      <c r="Z655" s="81"/>
      <c r="AA655" s="81"/>
      <c r="AB655" s="81"/>
      <c r="AC655" s="81"/>
      <c r="AD655" s="81"/>
      <c r="AE655" s="44"/>
      <c r="AF655" s="44"/>
    </row>
    <row r="656" spans="1:32" x14ac:dyDescent="0.3">
      <c r="A656" s="46" t="s">
        <v>1357</v>
      </c>
      <c r="B656" s="77" t="s">
        <v>2697</v>
      </c>
      <c r="C656" s="77">
        <v>1</v>
      </c>
      <c r="D656" s="77">
        <v>0</v>
      </c>
      <c r="E656" s="81">
        <v>1374552</v>
      </c>
      <c r="F656" s="81">
        <v>1090889</v>
      </c>
      <c r="G656" s="81">
        <v>161645</v>
      </c>
      <c r="H656" s="81">
        <v>0</v>
      </c>
      <c r="I656" s="81">
        <v>0</v>
      </c>
      <c r="J656" s="81">
        <v>105381</v>
      </c>
      <c r="K656" s="81">
        <v>38571</v>
      </c>
      <c r="L656" s="81">
        <v>0</v>
      </c>
      <c r="M656" s="81">
        <v>0</v>
      </c>
      <c r="N656" s="81">
        <v>-123176</v>
      </c>
      <c r="O656" s="81">
        <v>1907888</v>
      </c>
      <c r="P656" s="81">
        <v>4555750</v>
      </c>
      <c r="Q656" s="81">
        <v>123176</v>
      </c>
      <c r="R656" s="81">
        <v>4678926</v>
      </c>
      <c r="S656" s="81"/>
      <c r="T656" s="81">
        <v>0</v>
      </c>
      <c r="U656" s="81">
        <v>0</v>
      </c>
      <c r="V656" s="81">
        <f t="shared" si="11"/>
        <v>2486217</v>
      </c>
      <c r="W656" s="81"/>
      <c r="X656" s="81"/>
      <c r="Y656" s="81"/>
      <c r="Z656" s="81"/>
      <c r="AA656" s="81"/>
      <c r="AB656" s="81"/>
      <c r="AC656" s="81"/>
      <c r="AD656" s="81"/>
      <c r="AE656" s="44"/>
      <c r="AF656" s="44"/>
    </row>
    <row r="657" spans="1:32" x14ac:dyDescent="0.3">
      <c r="A657" s="46" t="s">
        <v>1359</v>
      </c>
      <c r="B657" s="77" t="s">
        <v>2698</v>
      </c>
      <c r="C657" s="77">
        <v>1</v>
      </c>
      <c r="D657" s="77">
        <v>0</v>
      </c>
      <c r="E657" s="81">
        <v>14355885</v>
      </c>
      <c r="F657" s="81">
        <v>6785482</v>
      </c>
      <c r="G657" s="81">
        <v>3138081</v>
      </c>
      <c r="H657" s="81">
        <v>0</v>
      </c>
      <c r="I657" s="81">
        <v>0</v>
      </c>
      <c r="J657" s="81">
        <v>327194</v>
      </c>
      <c r="K657" s="81">
        <v>297473</v>
      </c>
      <c r="L657" s="81">
        <v>0</v>
      </c>
      <c r="M657" s="81">
        <v>2991410</v>
      </c>
      <c r="N657" s="81">
        <v>-831129</v>
      </c>
      <c r="O657" s="81">
        <v>10960995</v>
      </c>
      <c r="P657" s="81">
        <v>38025391</v>
      </c>
      <c r="Q657" s="81">
        <v>831129</v>
      </c>
      <c r="R657" s="81">
        <v>38856520</v>
      </c>
      <c r="S657" s="81"/>
      <c r="T657" s="81">
        <v>0</v>
      </c>
      <c r="U657" s="81">
        <v>0</v>
      </c>
      <c r="V657" s="81">
        <f t="shared" si="11"/>
        <v>23926315</v>
      </c>
      <c r="W657" s="81"/>
      <c r="X657" s="81"/>
      <c r="Y657" s="81"/>
      <c r="Z657" s="81"/>
      <c r="AA657" s="81"/>
      <c r="AB657" s="81"/>
      <c r="AC657" s="81"/>
      <c r="AD657" s="81"/>
      <c r="AE657" s="44"/>
      <c r="AF657" s="44"/>
    </row>
    <row r="658" spans="1:32" x14ac:dyDescent="0.3">
      <c r="A658" s="46" t="s">
        <v>1317</v>
      </c>
      <c r="B658" s="77" t="s">
        <v>2085</v>
      </c>
      <c r="C658" s="77">
        <v>1</v>
      </c>
      <c r="D658" s="77">
        <v>0</v>
      </c>
      <c r="E658" s="81">
        <v>1548086</v>
      </c>
      <c r="F658" s="81">
        <v>1865627</v>
      </c>
      <c r="G658" s="81">
        <v>856522</v>
      </c>
      <c r="H658" s="81">
        <v>0</v>
      </c>
      <c r="I658" s="81">
        <v>0</v>
      </c>
      <c r="J658" s="81">
        <v>33366</v>
      </c>
      <c r="K658" s="81">
        <v>61990</v>
      </c>
      <c r="L658" s="81">
        <v>0</v>
      </c>
      <c r="M658" s="81">
        <v>0</v>
      </c>
      <c r="N658" s="81">
        <v>-53798</v>
      </c>
      <c r="O658" s="81">
        <v>1683558</v>
      </c>
      <c r="P658" s="81">
        <v>5995351</v>
      </c>
      <c r="Q658" s="81">
        <v>53798</v>
      </c>
      <c r="R658" s="81">
        <v>6049149</v>
      </c>
      <c r="S658" s="81"/>
      <c r="T658" s="81">
        <v>0</v>
      </c>
      <c r="U658" s="81">
        <v>0</v>
      </c>
      <c r="V658" s="81">
        <f t="shared" si="11"/>
        <v>3455271</v>
      </c>
      <c r="W658" s="81"/>
      <c r="X658" s="81"/>
      <c r="Y658" s="81"/>
      <c r="Z658" s="81"/>
      <c r="AA658" s="81"/>
      <c r="AB658" s="81"/>
      <c r="AC658" s="81"/>
      <c r="AD658" s="81"/>
      <c r="AE658" s="44"/>
      <c r="AF658" s="44"/>
    </row>
    <row r="659" spans="1:32" x14ac:dyDescent="0.3">
      <c r="A659" s="46" t="s">
        <v>1361</v>
      </c>
      <c r="B659" s="77" t="s">
        <v>2699</v>
      </c>
      <c r="C659" s="77">
        <v>1</v>
      </c>
      <c r="D659" s="77">
        <v>0</v>
      </c>
      <c r="E659" s="81">
        <v>32546434</v>
      </c>
      <c r="F659" s="81">
        <v>5135970</v>
      </c>
      <c r="G659" s="81">
        <v>3999396</v>
      </c>
      <c r="H659" s="81">
        <v>0</v>
      </c>
      <c r="I659" s="81">
        <v>0</v>
      </c>
      <c r="J659" s="81">
        <v>1610383</v>
      </c>
      <c r="K659" s="81">
        <v>865621</v>
      </c>
      <c r="L659" s="81">
        <v>0</v>
      </c>
      <c r="M659" s="81">
        <v>764610</v>
      </c>
      <c r="N659" s="81">
        <v>-1042629</v>
      </c>
      <c r="O659" s="81">
        <v>7017538</v>
      </c>
      <c r="P659" s="81">
        <v>50897323</v>
      </c>
      <c r="Q659" s="81">
        <v>1042629</v>
      </c>
      <c r="R659" s="81">
        <v>51939952</v>
      </c>
      <c r="S659" s="81"/>
      <c r="T659" s="81">
        <v>0</v>
      </c>
      <c r="U659" s="81">
        <v>760318</v>
      </c>
      <c r="V659" s="81">
        <f t="shared" si="11"/>
        <v>39880389</v>
      </c>
      <c r="W659" s="81"/>
      <c r="X659" s="81"/>
      <c r="Y659" s="81"/>
      <c r="Z659" s="81"/>
      <c r="AA659" s="81"/>
      <c r="AB659" s="81"/>
      <c r="AC659" s="81"/>
      <c r="AD659" s="81"/>
      <c r="AE659" s="44"/>
      <c r="AF659" s="44"/>
    </row>
    <row r="660" spans="1:32" x14ac:dyDescent="0.3">
      <c r="A660" s="46" t="s">
        <v>1363</v>
      </c>
      <c r="B660" s="77" t="s">
        <v>2700</v>
      </c>
      <c r="C660" s="77">
        <v>1</v>
      </c>
      <c r="D660" s="77">
        <v>0</v>
      </c>
      <c r="E660" s="81">
        <v>3510844</v>
      </c>
      <c r="F660" s="81">
        <v>2358014</v>
      </c>
      <c r="G660" s="81">
        <v>1171963</v>
      </c>
      <c r="H660" s="81">
        <v>0</v>
      </c>
      <c r="I660" s="81">
        <v>0</v>
      </c>
      <c r="J660" s="81">
        <v>102224</v>
      </c>
      <c r="K660" s="81">
        <v>90465</v>
      </c>
      <c r="L660" s="81">
        <v>0</v>
      </c>
      <c r="M660" s="81">
        <v>0</v>
      </c>
      <c r="N660" s="81">
        <v>-85360</v>
      </c>
      <c r="O660" s="81">
        <v>2382079</v>
      </c>
      <c r="P660" s="81">
        <v>9530229</v>
      </c>
      <c r="Q660" s="81">
        <v>85360</v>
      </c>
      <c r="R660" s="81">
        <v>9615589</v>
      </c>
      <c r="S660" s="81"/>
      <c r="T660" s="81">
        <v>0</v>
      </c>
      <c r="U660" s="81">
        <v>0</v>
      </c>
      <c r="V660" s="81">
        <f t="shared" si="11"/>
        <v>5976187</v>
      </c>
      <c r="W660" s="81"/>
      <c r="X660" s="81"/>
      <c r="Y660" s="81"/>
      <c r="Z660" s="81"/>
      <c r="AA660" s="81"/>
      <c r="AB660" s="81"/>
      <c r="AC660" s="81"/>
      <c r="AD660" s="81"/>
      <c r="AE660" s="44"/>
      <c r="AF660" s="44"/>
    </row>
    <row r="661" spans="1:32" x14ac:dyDescent="0.3">
      <c r="A661" s="46" t="s">
        <v>1371</v>
      </c>
      <c r="B661" s="77" t="s">
        <v>2701</v>
      </c>
      <c r="C661" s="77">
        <v>1</v>
      </c>
      <c r="D661" s="77">
        <v>0</v>
      </c>
      <c r="E661" s="81">
        <v>2113181</v>
      </c>
      <c r="F661" s="81">
        <v>774297</v>
      </c>
      <c r="G661" s="81">
        <v>388354</v>
      </c>
      <c r="H661" s="81">
        <v>0</v>
      </c>
      <c r="I661" s="81">
        <v>0</v>
      </c>
      <c r="J661" s="81">
        <v>112432</v>
      </c>
      <c r="K661" s="81">
        <v>13299</v>
      </c>
      <c r="L661" s="81">
        <v>0</v>
      </c>
      <c r="M661" s="81">
        <v>0</v>
      </c>
      <c r="N661" s="81">
        <v>-84248</v>
      </c>
      <c r="O661" s="81">
        <v>1201010</v>
      </c>
      <c r="P661" s="81">
        <v>4518325</v>
      </c>
      <c r="Q661" s="81">
        <v>84248</v>
      </c>
      <c r="R661" s="81">
        <v>4602573</v>
      </c>
      <c r="S661" s="81"/>
      <c r="T661" s="81">
        <v>1180</v>
      </c>
      <c r="U661" s="81">
        <v>0</v>
      </c>
      <c r="V661" s="81">
        <f t="shared" si="11"/>
        <v>2928961</v>
      </c>
      <c r="W661" s="81"/>
      <c r="X661" s="81"/>
      <c r="Y661" s="81"/>
      <c r="Z661" s="81"/>
      <c r="AA661" s="81"/>
      <c r="AB661" s="81"/>
      <c r="AC661" s="81"/>
      <c r="AD661" s="81"/>
      <c r="AE661" s="44"/>
      <c r="AF661" s="44"/>
    </row>
    <row r="662" spans="1:32" x14ac:dyDescent="0.3">
      <c r="A662" s="46" t="s">
        <v>1373</v>
      </c>
      <c r="B662" s="77" t="s">
        <v>2702</v>
      </c>
      <c r="C662" s="77">
        <v>1</v>
      </c>
      <c r="D662" s="77">
        <v>0</v>
      </c>
      <c r="E662" s="81">
        <v>1650999</v>
      </c>
      <c r="F662" s="81">
        <v>531900</v>
      </c>
      <c r="G662" s="81">
        <v>372322</v>
      </c>
      <c r="H662" s="81">
        <v>0</v>
      </c>
      <c r="I662" s="81">
        <v>0</v>
      </c>
      <c r="J662" s="81">
        <v>146375</v>
      </c>
      <c r="K662" s="81">
        <v>114683</v>
      </c>
      <c r="L662" s="81">
        <v>0</v>
      </c>
      <c r="M662" s="81">
        <v>0</v>
      </c>
      <c r="N662" s="81">
        <v>-72580</v>
      </c>
      <c r="O662" s="81">
        <v>1889497</v>
      </c>
      <c r="P662" s="81">
        <v>4633196</v>
      </c>
      <c r="Q662" s="81">
        <v>72580</v>
      </c>
      <c r="R662" s="81">
        <v>4705776</v>
      </c>
      <c r="S662" s="81"/>
      <c r="T662" s="81">
        <v>0</v>
      </c>
      <c r="U662" s="81">
        <v>0</v>
      </c>
      <c r="V662" s="81">
        <f t="shared" si="11"/>
        <v>2371377</v>
      </c>
      <c r="W662" s="81"/>
      <c r="X662" s="81"/>
      <c r="Y662" s="81"/>
      <c r="Z662" s="81"/>
      <c r="AA662" s="81"/>
      <c r="AB662" s="81"/>
      <c r="AC662" s="81"/>
      <c r="AD662" s="81"/>
      <c r="AE662" s="44"/>
      <c r="AF662" s="44"/>
    </row>
    <row r="663" spans="1:32" x14ac:dyDescent="0.3">
      <c r="A663" s="46" t="s">
        <v>1369</v>
      </c>
      <c r="B663" s="77" t="s">
        <v>2703</v>
      </c>
      <c r="C663" s="77">
        <v>1</v>
      </c>
      <c r="D663" s="77">
        <v>0</v>
      </c>
      <c r="E663" s="81">
        <v>21642458</v>
      </c>
      <c r="F663" s="81">
        <v>4822926</v>
      </c>
      <c r="G663" s="81">
        <v>1734190</v>
      </c>
      <c r="H663" s="81">
        <v>0</v>
      </c>
      <c r="I663" s="81">
        <v>0</v>
      </c>
      <c r="J663" s="81">
        <v>2098138</v>
      </c>
      <c r="K663" s="81">
        <v>169788</v>
      </c>
      <c r="L663" s="81">
        <v>0</v>
      </c>
      <c r="M663" s="81">
        <v>2100000</v>
      </c>
      <c r="N663" s="81">
        <v>-1382355</v>
      </c>
      <c r="O663" s="81">
        <v>5658537</v>
      </c>
      <c r="P663" s="81">
        <v>36843682</v>
      </c>
      <c r="Q663" s="81">
        <v>1382355</v>
      </c>
      <c r="R663" s="81">
        <v>38226037</v>
      </c>
      <c r="S663" s="81"/>
      <c r="T663" s="81">
        <v>0</v>
      </c>
      <c r="U663" s="81">
        <v>809036</v>
      </c>
      <c r="V663" s="81">
        <f t="shared" si="11"/>
        <v>29450955</v>
      </c>
      <c r="W663" s="81"/>
      <c r="X663" s="81"/>
      <c r="Y663" s="81"/>
      <c r="Z663" s="81"/>
      <c r="AA663" s="81"/>
      <c r="AB663" s="81"/>
      <c r="AC663" s="81"/>
      <c r="AD663" s="81"/>
      <c r="AE663" s="44"/>
      <c r="AF663" s="44"/>
    </row>
    <row r="664" spans="1:32" x14ac:dyDescent="0.3">
      <c r="A664" s="46" t="s">
        <v>1315</v>
      </c>
      <c r="B664" s="77" t="s">
        <v>2091</v>
      </c>
      <c r="C664" s="77">
        <v>1</v>
      </c>
      <c r="D664" s="77">
        <v>0</v>
      </c>
      <c r="E664" s="81">
        <v>1437769</v>
      </c>
      <c r="F664" s="81">
        <v>907051</v>
      </c>
      <c r="G664" s="81">
        <v>1306399</v>
      </c>
      <c r="H664" s="81">
        <v>0</v>
      </c>
      <c r="I664" s="81">
        <v>0</v>
      </c>
      <c r="J664" s="81">
        <v>34709</v>
      </c>
      <c r="K664" s="81">
        <v>0</v>
      </c>
      <c r="L664" s="81">
        <v>0</v>
      </c>
      <c r="M664" s="81">
        <v>0</v>
      </c>
      <c r="N664" s="81">
        <v>-42101</v>
      </c>
      <c r="O664" s="81">
        <v>1351328</v>
      </c>
      <c r="P664" s="81">
        <v>4995155</v>
      </c>
      <c r="Q664" s="81">
        <v>42101</v>
      </c>
      <c r="R664" s="81">
        <v>5037256</v>
      </c>
      <c r="S664" s="81"/>
      <c r="T664" s="81">
        <v>8000</v>
      </c>
      <c r="U664" s="81">
        <v>0</v>
      </c>
      <c r="V664" s="81">
        <f t="shared" si="11"/>
        <v>2337428</v>
      </c>
      <c r="W664" s="81"/>
      <c r="X664" s="81"/>
      <c r="Y664" s="81"/>
      <c r="Z664" s="81"/>
      <c r="AA664" s="81"/>
      <c r="AB664" s="81"/>
      <c r="AC664" s="81"/>
      <c r="AD664" s="81"/>
      <c r="AE664" s="44"/>
      <c r="AF664" s="44"/>
    </row>
    <row r="665" spans="1:32" x14ac:dyDescent="0.3">
      <c r="A665" s="46" t="s">
        <v>1375</v>
      </c>
      <c r="B665" s="77" t="s">
        <v>2704</v>
      </c>
      <c r="C665" s="77">
        <v>0</v>
      </c>
      <c r="D665" s="77">
        <v>0</v>
      </c>
      <c r="E665" s="81">
        <v>3491710</v>
      </c>
      <c r="F665" s="81">
        <v>1288049</v>
      </c>
      <c r="G665" s="81">
        <v>1839795</v>
      </c>
      <c r="H665" s="81">
        <v>0</v>
      </c>
      <c r="I665" s="81">
        <v>0</v>
      </c>
      <c r="J665" s="81">
        <v>134591</v>
      </c>
      <c r="K665" s="81">
        <v>90893</v>
      </c>
      <c r="L665" s="81">
        <v>0</v>
      </c>
      <c r="M665" s="81">
        <v>0</v>
      </c>
      <c r="N665" s="81">
        <v>0</v>
      </c>
      <c r="O665" s="81">
        <v>2049707</v>
      </c>
      <c r="P665" s="81">
        <v>8894745</v>
      </c>
      <c r="Q665" s="81">
        <v>0</v>
      </c>
      <c r="R665" s="81">
        <v>8894745</v>
      </c>
      <c r="S665" s="81"/>
      <c r="T665" s="81">
        <v>789</v>
      </c>
      <c r="U665" s="81">
        <v>0</v>
      </c>
      <c r="V665" s="81">
        <f t="shared" si="11"/>
        <v>5005243</v>
      </c>
      <c r="W665" s="81"/>
      <c r="X665" s="81"/>
      <c r="Y665" s="81"/>
      <c r="Z665" s="81"/>
      <c r="AA665" s="81"/>
      <c r="AB665" s="81"/>
      <c r="AC665" s="81"/>
      <c r="AD665" s="81"/>
      <c r="AE665" s="44"/>
      <c r="AF665" s="44"/>
    </row>
    <row r="666" spans="1:32" x14ac:dyDescent="0.3">
      <c r="A666" s="46" t="s">
        <v>1377</v>
      </c>
      <c r="B666" s="77" t="s">
        <v>2705</v>
      </c>
      <c r="C666" s="77">
        <v>1</v>
      </c>
      <c r="D666" s="77">
        <v>0</v>
      </c>
      <c r="E666" s="81">
        <v>4834105</v>
      </c>
      <c r="F666" s="81">
        <v>3243702</v>
      </c>
      <c r="G666" s="81">
        <v>1601059</v>
      </c>
      <c r="H666" s="81">
        <v>0</v>
      </c>
      <c r="I666" s="81">
        <v>0</v>
      </c>
      <c r="J666" s="81">
        <v>197720</v>
      </c>
      <c r="K666" s="81">
        <v>267573</v>
      </c>
      <c r="L666" s="81">
        <v>0</v>
      </c>
      <c r="M666" s="81">
        <v>0</v>
      </c>
      <c r="N666" s="81">
        <v>-72768</v>
      </c>
      <c r="O666" s="81">
        <v>8094292</v>
      </c>
      <c r="P666" s="81">
        <v>18165683</v>
      </c>
      <c r="Q666" s="81">
        <v>72768</v>
      </c>
      <c r="R666" s="81">
        <v>18238451</v>
      </c>
      <c r="S666" s="81"/>
      <c r="T666" s="81">
        <v>0</v>
      </c>
      <c r="U666" s="81">
        <v>0</v>
      </c>
      <c r="V666" s="81">
        <f t="shared" si="11"/>
        <v>8470332</v>
      </c>
      <c r="W666" s="81"/>
      <c r="X666" s="81"/>
      <c r="Y666" s="81"/>
      <c r="Z666" s="81"/>
      <c r="AA666" s="81"/>
      <c r="AB666" s="81"/>
      <c r="AC666" s="81"/>
      <c r="AD666" s="81"/>
      <c r="AE666" s="44"/>
      <c r="AF666" s="44"/>
    </row>
    <row r="667" spans="1:32" x14ac:dyDescent="0.3">
      <c r="A667" s="46" t="s">
        <v>1385</v>
      </c>
      <c r="B667" s="77" t="s">
        <v>2706</v>
      </c>
      <c r="C667" s="77">
        <v>1</v>
      </c>
      <c r="D667" s="77">
        <v>0</v>
      </c>
      <c r="E667" s="81">
        <v>15373370</v>
      </c>
      <c r="F667" s="81">
        <v>7619570</v>
      </c>
      <c r="G667" s="81">
        <v>3810286</v>
      </c>
      <c r="H667" s="81">
        <v>0</v>
      </c>
      <c r="I667" s="81">
        <v>0</v>
      </c>
      <c r="J667" s="81">
        <v>653424</v>
      </c>
      <c r="K667" s="81">
        <v>605152</v>
      </c>
      <c r="L667" s="81">
        <v>0</v>
      </c>
      <c r="M667" s="81">
        <v>1986386</v>
      </c>
      <c r="N667" s="81">
        <v>-1636100</v>
      </c>
      <c r="O667" s="81">
        <v>12118753</v>
      </c>
      <c r="P667" s="81">
        <v>40530841</v>
      </c>
      <c r="Q667" s="81">
        <v>1636100</v>
      </c>
      <c r="R667" s="81">
        <v>42166941</v>
      </c>
      <c r="S667" s="81"/>
      <c r="T667" s="81">
        <v>0</v>
      </c>
      <c r="U667" s="81">
        <v>0</v>
      </c>
      <c r="V667" s="81">
        <f t="shared" si="11"/>
        <v>24601802</v>
      </c>
      <c r="W667" s="81"/>
      <c r="X667" s="81"/>
      <c r="Y667" s="81"/>
      <c r="Z667" s="81"/>
      <c r="AA667" s="81"/>
      <c r="AB667" s="81"/>
      <c r="AC667" s="81"/>
      <c r="AD667" s="81"/>
      <c r="AE667" s="44"/>
      <c r="AF667" s="44"/>
    </row>
    <row r="668" spans="1:32" x14ac:dyDescent="0.3">
      <c r="A668" s="46" t="s">
        <v>1387</v>
      </c>
      <c r="B668" s="77" t="s">
        <v>2707</v>
      </c>
      <c r="C668" s="77">
        <v>1</v>
      </c>
      <c r="D668" s="77">
        <v>1</v>
      </c>
      <c r="E668" s="81">
        <v>213738219</v>
      </c>
      <c r="F668" s="81">
        <v>52158141</v>
      </c>
      <c r="G668" s="81">
        <v>14097349</v>
      </c>
      <c r="H668" s="81">
        <v>0</v>
      </c>
      <c r="I668" s="81">
        <v>0</v>
      </c>
      <c r="J668" s="81">
        <v>9723967</v>
      </c>
      <c r="K668" s="81">
        <v>10841461</v>
      </c>
      <c r="L668" s="81">
        <v>0</v>
      </c>
      <c r="M668" s="81">
        <v>10465889</v>
      </c>
      <c r="N668" s="81">
        <v>-10436078</v>
      </c>
      <c r="O668" s="81">
        <v>29192986</v>
      </c>
      <c r="P668" s="81">
        <v>329781934</v>
      </c>
      <c r="Q668" s="81">
        <v>10436078</v>
      </c>
      <c r="R668" s="81">
        <v>340218012</v>
      </c>
      <c r="S668" s="81"/>
      <c r="T668" s="81">
        <v>0</v>
      </c>
      <c r="U668" s="81">
        <v>7634095</v>
      </c>
      <c r="V668" s="81">
        <f t="shared" si="11"/>
        <v>286491599</v>
      </c>
      <c r="W668" s="81"/>
      <c r="X668" s="81"/>
      <c r="Y668" s="81"/>
      <c r="Z668" s="81"/>
      <c r="AA668" s="81"/>
      <c r="AB668" s="81"/>
      <c r="AC668" s="81"/>
      <c r="AD668" s="81"/>
      <c r="AE668" s="44"/>
      <c r="AF668" s="44"/>
    </row>
    <row r="669" spans="1:32" x14ac:dyDescent="0.3">
      <c r="A669" s="46" t="s">
        <v>1347</v>
      </c>
      <c r="B669" s="77" t="s">
        <v>2708</v>
      </c>
      <c r="C669" s="77">
        <v>1</v>
      </c>
      <c r="D669" s="77">
        <v>0</v>
      </c>
      <c r="E669" s="81">
        <v>24510251</v>
      </c>
      <c r="F669" s="81">
        <v>12301960</v>
      </c>
      <c r="G669" s="81">
        <v>3819005</v>
      </c>
      <c r="H669" s="81">
        <v>0</v>
      </c>
      <c r="I669" s="81">
        <v>0</v>
      </c>
      <c r="J669" s="81">
        <v>660285</v>
      </c>
      <c r="K669" s="81">
        <v>784706</v>
      </c>
      <c r="L669" s="81">
        <v>0</v>
      </c>
      <c r="M669" s="81">
        <v>192247</v>
      </c>
      <c r="N669" s="81">
        <v>-249604</v>
      </c>
      <c r="O669" s="81">
        <v>16168699</v>
      </c>
      <c r="P669" s="81">
        <v>58187549</v>
      </c>
      <c r="Q669" s="81">
        <v>249604</v>
      </c>
      <c r="R669" s="81">
        <v>58437153</v>
      </c>
      <c r="S669" s="81"/>
      <c r="T669" s="81">
        <v>0</v>
      </c>
      <c r="U669" s="81">
        <v>0</v>
      </c>
      <c r="V669" s="81">
        <f t="shared" si="11"/>
        <v>38199845</v>
      </c>
      <c r="W669" s="81"/>
      <c r="X669" s="81"/>
      <c r="Y669" s="81"/>
      <c r="Z669" s="81"/>
      <c r="AA669" s="81"/>
      <c r="AB669" s="81"/>
      <c r="AC669" s="81"/>
      <c r="AD669" s="81"/>
      <c r="AE669" s="44"/>
      <c r="AF669" s="44"/>
    </row>
    <row r="670" spans="1:32" x14ac:dyDescent="0.3">
      <c r="A670" s="46" t="s">
        <v>1389</v>
      </c>
      <c r="B670" s="77" t="s">
        <v>2709</v>
      </c>
      <c r="C670" s="77">
        <v>1</v>
      </c>
      <c r="D670" s="77">
        <v>0</v>
      </c>
      <c r="E670" s="81">
        <v>9119194</v>
      </c>
      <c r="F670" s="81">
        <v>4193324</v>
      </c>
      <c r="G670" s="81">
        <v>1881856</v>
      </c>
      <c r="H670" s="81">
        <v>0</v>
      </c>
      <c r="I670" s="81">
        <v>0</v>
      </c>
      <c r="J670" s="81">
        <v>215355</v>
      </c>
      <c r="K670" s="81">
        <v>259118</v>
      </c>
      <c r="L670" s="81">
        <v>0</v>
      </c>
      <c r="M670" s="81">
        <v>0</v>
      </c>
      <c r="N670" s="81">
        <v>-122147</v>
      </c>
      <c r="O670" s="81">
        <v>8469485</v>
      </c>
      <c r="P670" s="81">
        <v>24016185</v>
      </c>
      <c r="Q670" s="81">
        <v>122147</v>
      </c>
      <c r="R670" s="81">
        <v>24138332</v>
      </c>
      <c r="S670" s="81"/>
      <c r="T670" s="81">
        <v>0</v>
      </c>
      <c r="U670" s="81">
        <v>0</v>
      </c>
      <c r="V670" s="81">
        <f t="shared" si="11"/>
        <v>13664844</v>
      </c>
      <c r="W670" s="81"/>
      <c r="X670" s="81"/>
      <c r="Y670" s="81"/>
      <c r="Z670" s="81"/>
      <c r="AA670" s="81"/>
      <c r="AB670" s="81"/>
      <c r="AC670" s="81"/>
      <c r="AD670" s="81"/>
      <c r="AE670" s="44"/>
      <c r="AF670" s="44"/>
    </row>
    <row r="671" spans="1:32" x14ac:dyDescent="0.3">
      <c r="A671" s="46" t="s">
        <v>1392</v>
      </c>
      <c r="B671" s="77" t="s">
        <v>2710</v>
      </c>
      <c r="C671" s="77">
        <v>1</v>
      </c>
      <c r="D671" s="77">
        <v>0</v>
      </c>
      <c r="E671" s="81">
        <v>12282446</v>
      </c>
      <c r="F671" s="81">
        <v>2694517</v>
      </c>
      <c r="G671" s="81">
        <v>554347</v>
      </c>
      <c r="H671" s="81">
        <v>0</v>
      </c>
      <c r="I671" s="81">
        <v>0</v>
      </c>
      <c r="J671" s="81">
        <v>0</v>
      </c>
      <c r="K671" s="81">
        <v>84758</v>
      </c>
      <c r="L671" s="81">
        <v>0</v>
      </c>
      <c r="M671" s="81">
        <v>132526</v>
      </c>
      <c r="N671" s="81">
        <v>-202328</v>
      </c>
      <c r="O671" s="81">
        <v>1485615</v>
      </c>
      <c r="P671" s="81">
        <v>17031881</v>
      </c>
      <c r="Q671" s="81">
        <v>202328</v>
      </c>
      <c r="R671" s="81">
        <v>17234209</v>
      </c>
      <c r="S671" s="81"/>
      <c r="T671" s="81">
        <v>0</v>
      </c>
      <c r="U671" s="81">
        <v>0</v>
      </c>
      <c r="V671" s="81">
        <f t="shared" si="11"/>
        <v>14991919</v>
      </c>
      <c r="W671" s="81"/>
      <c r="X671" s="81"/>
      <c r="Y671" s="81"/>
      <c r="Z671" s="81"/>
      <c r="AA671" s="81"/>
      <c r="AB671" s="81"/>
      <c r="AC671" s="81"/>
      <c r="AD671" s="81"/>
      <c r="AE671" s="44"/>
      <c r="AF671" s="44"/>
    </row>
    <row r="672" spans="1:32" x14ac:dyDescent="0.3">
      <c r="A672" s="46" t="s">
        <v>1394</v>
      </c>
      <c r="B672" s="77" t="s">
        <v>2711</v>
      </c>
      <c r="C672" s="77">
        <v>1</v>
      </c>
      <c r="D672" s="77">
        <v>0</v>
      </c>
      <c r="E672" s="81">
        <v>10849775</v>
      </c>
      <c r="F672" s="81">
        <v>1860463</v>
      </c>
      <c r="G672" s="81">
        <v>1646307</v>
      </c>
      <c r="H672" s="81">
        <v>0</v>
      </c>
      <c r="I672" s="81">
        <v>0</v>
      </c>
      <c r="J672" s="81">
        <v>86101</v>
      </c>
      <c r="K672" s="81">
        <v>12221</v>
      </c>
      <c r="L672" s="81">
        <v>0</v>
      </c>
      <c r="M672" s="81">
        <v>160471</v>
      </c>
      <c r="N672" s="81">
        <v>-205581</v>
      </c>
      <c r="O672" s="81">
        <v>740672</v>
      </c>
      <c r="P672" s="81">
        <v>15150429</v>
      </c>
      <c r="Q672" s="81">
        <v>205581</v>
      </c>
      <c r="R672" s="81">
        <v>15356010</v>
      </c>
      <c r="S672" s="81"/>
      <c r="T672" s="81">
        <v>0</v>
      </c>
      <c r="U672" s="81">
        <v>0</v>
      </c>
      <c r="V672" s="81">
        <f t="shared" si="11"/>
        <v>12763450</v>
      </c>
      <c r="W672" s="81"/>
      <c r="X672" s="81"/>
      <c r="Y672" s="81"/>
      <c r="Z672" s="81"/>
      <c r="AA672" s="81"/>
      <c r="AB672" s="81"/>
      <c r="AC672" s="81"/>
      <c r="AD672" s="81"/>
      <c r="AE672" s="44"/>
      <c r="AF672" s="44"/>
    </row>
    <row r="673" spans="1:32" x14ac:dyDescent="0.3">
      <c r="A673" s="46" t="s">
        <v>1400</v>
      </c>
      <c r="B673" s="77" t="s">
        <v>2712</v>
      </c>
      <c r="C673" s="77">
        <v>1</v>
      </c>
      <c r="D673" s="77">
        <v>0</v>
      </c>
      <c r="E673" s="81">
        <v>1663988</v>
      </c>
      <c r="F673" s="81">
        <v>509837</v>
      </c>
      <c r="G673" s="81">
        <v>253297</v>
      </c>
      <c r="H673" s="81">
        <v>0</v>
      </c>
      <c r="I673" s="81">
        <v>0</v>
      </c>
      <c r="J673" s="81">
        <v>12037</v>
      </c>
      <c r="K673" s="81">
        <v>0</v>
      </c>
      <c r="L673" s="81">
        <v>0</v>
      </c>
      <c r="M673" s="81">
        <v>0</v>
      </c>
      <c r="N673" s="81">
        <v>-42269</v>
      </c>
      <c r="O673" s="81">
        <v>270177</v>
      </c>
      <c r="P673" s="81">
        <v>2667067</v>
      </c>
      <c r="Q673" s="81">
        <v>42269</v>
      </c>
      <c r="R673" s="81">
        <v>2709336</v>
      </c>
      <c r="S673" s="81"/>
      <c r="T673" s="81">
        <v>0</v>
      </c>
      <c r="U673" s="81">
        <v>0</v>
      </c>
      <c r="V673" s="81">
        <f t="shared" si="11"/>
        <v>2143593</v>
      </c>
      <c r="W673" s="81"/>
      <c r="X673" s="81"/>
      <c r="Y673" s="81"/>
      <c r="Z673" s="81"/>
      <c r="AA673" s="81"/>
      <c r="AB673" s="81"/>
      <c r="AC673" s="81"/>
      <c r="AD673" s="81"/>
      <c r="AE673" s="44"/>
      <c r="AF673" s="44"/>
    </row>
    <row r="674" spans="1:32" x14ac:dyDescent="0.3">
      <c r="A674" s="46" t="s">
        <v>1396</v>
      </c>
      <c r="B674" s="77" t="s">
        <v>2713</v>
      </c>
      <c r="C674" s="77">
        <v>1</v>
      </c>
      <c r="D674" s="77">
        <v>0</v>
      </c>
      <c r="E674" s="81">
        <v>7739713</v>
      </c>
      <c r="F674" s="81">
        <v>1697424</v>
      </c>
      <c r="G674" s="81">
        <v>2039673</v>
      </c>
      <c r="H674" s="81">
        <v>0</v>
      </c>
      <c r="I674" s="81">
        <v>0</v>
      </c>
      <c r="J674" s="81">
        <v>207773</v>
      </c>
      <c r="K674" s="81">
        <v>215235</v>
      </c>
      <c r="L674" s="81">
        <v>0</v>
      </c>
      <c r="M674" s="81">
        <v>93758</v>
      </c>
      <c r="N674" s="81">
        <v>-204864</v>
      </c>
      <c r="O674" s="81">
        <v>776290</v>
      </c>
      <c r="P674" s="81">
        <v>12565002</v>
      </c>
      <c r="Q674" s="81">
        <v>204864</v>
      </c>
      <c r="R674" s="81">
        <v>12769866</v>
      </c>
      <c r="S674" s="81"/>
      <c r="T674" s="81">
        <v>0</v>
      </c>
      <c r="U674" s="81">
        <v>0</v>
      </c>
      <c r="V674" s="81">
        <f t="shared" si="11"/>
        <v>9749039</v>
      </c>
      <c r="W674" s="81"/>
      <c r="X674" s="81"/>
      <c r="Y674" s="81"/>
      <c r="Z674" s="81"/>
      <c r="AA674" s="81"/>
      <c r="AB674" s="81"/>
      <c r="AC674" s="81"/>
      <c r="AD674" s="81"/>
      <c r="AE674" s="44"/>
      <c r="AF674" s="44"/>
    </row>
    <row r="675" spans="1:32" x14ac:dyDescent="0.3">
      <c r="A675" s="46" t="s">
        <v>1398</v>
      </c>
      <c r="B675" s="77" t="s">
        <v>2714</v>
      </c>
      <c r="C675" s="77">
        <v>1</v>
      </c>
      <c r="D675" s="77">
        <v>0</v>
      </c>
      <c r="E675" s="81">
        <v>7936463</v>
      </c>
      <c r="F675" s="81">
        <v>1928976</v>
      </c>
      <c r="G675" s="81">
        <v>429856</v>
      </c>
      <c r="H675" s="81">
        <v>0</v>
      </c>
      <c r="I675" s="81">
        <v>0</v>
      </c>
      <c r="J675" s="81">
        <v>184812</v>
      </c>
      <c r="K675" s="81">
        <v>86627</v>
      </c>
      <c r="L675" s="81">
        <v>0</v>
      </c>
      <c r="M675" s="81">
        <v>71123</v>
      </c>
      <c r="N675" s="81">
        <v>-242258</v>
      </c>
      <c r="O675" s="81">
        <v>1095848</v>
      </c>
      <c r="P675" s="81">
        <v>11491447</v>
      </c>
      <c r="Q675" s="81">
        <v>242258</v>
      </c>
      <c r="R675" s="81">
        <v>11733705</v>
      </c>
      <c r="S675" s="81"/>
      <c r="T675" s="81">
        <v>0</v>
      </c>
      <c r="U675" s="81">
        <v>0</v>
      </c>
      <c r="V675" s="81">
        <f t="shared" si="11"/>
        <v>9965743</v>
      </c>
      <c r="W675" s="81"/>
      <c r="X675" s="81"/>
      <c r="Y675" s="81"/>
      <c r="Z675" s="81"/>
      <c r="AA675" s="81"/>
      <c r="AB675" s="81"/>
      <c r="AC675" s="81"/>
      <c r="AD675" s="81"/>
      <c r="AE675" s="44"/>
      <c r="AF675" s="44"/>
    </row>
    <row r="676" spans="1:32" x14ac:dyDescent="0.3">
      <c r="A676" s="46" t="s">
        <v>1405</v>
      </c>
      <c r="B676" s="77" t="s">
        <v>2715</v>
      </c>
      <c r="C676" s="77">
        <v>1</v>
      </c>
      <c r="D676" s="77">
        <v>0</v>
      </c>
      <c r="E676" s="81">
        <v>10679567</v>
      </c>
      <c r="F676" s="81">
        <v>2031041</v>
      </c>
      <c r="G676" s="81">
        <v>2463986</v>
      </c>
      <c r="H676" s="81">
        <v>0</v>
      </c>
      <c r="I676" s="81">
        <v>0</v>
      </c>
      <c r="J676" s="81">
        <v>382836</v>
      </c>
      <c r="K676" s="81">
        <v>0</v>
      </c>
      <c r="L676" s="81">
        <v>0</v>
      </c>
      <c r="M676" s="81">
        <v>443445</v>
      </c>
      <c r="N676" s="81">
        <v>-711208</v>
      </c>
      <c r="O676" s="81">
        <v>1270353</v>
      </c>
      <c r="P676" s="81">
        <v>16560020</v>
      </c>
      <c r="Q676" s="81">
        <v>711208</v>
      </c>
      <c r="R676" s="81">
        <v>17271228</v>
      </c>
      <c r="S676" s="81"/>
      <c r="T676" s="81">
        <v>0</v>
      </c>
      <c r="U676" s="81">
        <v>100000</v>
      </c>
      <c r="V676" s="81">
        <f t="shared" si="11"/>
        <v>12825681</v>
      </c>
      <c r="W676" s="81"/>
      <c r="X676" s="81"/>
      <c r="Y676" s="81"/>
      <c r="Z676" s="81"/>
      <c r="AA676" s="81"/>
      <c r="AB676" s="81"/>
      <c r="AC676" s="81"/>
      <c r="AD676" s="81"/>
      <c r="AE676" s="44"/>
      <c r="AF676" s="44"/>
    </row>
    <row r="677" spans="1:32" x14ac:dyDescent="0.3">
      <c r="A677" s="46" t="s">
        <v>1403</v>
      </c>
      <c r="B677" s="77" t="s">
        <v>2716</v>
      </c>
      <c r="C677" s="77">
        <v>1</v>
      </c>
      <c r="D677" s="77">
        <v>0</v>
      </c>
      <c r="E677" s="81">
        <v>7914068</v>
      </c>
      <c r="F677" s="81">
        <v>1335162</v>
      </c>
      <c r="G677" s="81">
        <v>1174931</v>
      </c>
      <c r="H677" s="81">
        <v>0</v>
      </c>
      <c r="I677" s="81">
        <v>0</v>
      </c>
      <c r="J677" s="81">
        <v>105309</v>
      </c>
      <c r="K677" s="81">
        <v>29756</v>
      </c>
      <c r="L677" s="81">
        <v>0</v>
      </c>
      <c r="M677" s="81">
        <v>424220</v>
      </c>
      <c r="N677" s="81">
        <v>-521825</v>
      </c>
      <c r="O677" s="81">
        <v>530833</v>
      </c>
      <c r="P677" s="81">
        <v>10992454</v>
      </c>
      <c r="Q677" s="81">
        <v>521825</v>
      </c>
      <c r="R677" s="81">
        <v>11514279</v>
      </c>
      <c r="S677" s="81"/>
      <c r="T677" s="81">
        <v>0</v>
      </c>
      <c r="U677" s="81">
        <v>100000</v>
      </c>
      <c r="V677" s="81">
        <f t="shared" si="11"/>
        <v>9286690</v>
      </c>
      <c r="W677" s="81"/>
      <c r="X677" s="81"/>
      <c r="Y677" s="81"/>
      <c r="Z677" s="81"/>
      <c r="AA677" s="81"/>
      <c r="AB677" s="81"/>
      <c r="AC677" s="81"/>
      <c r="AD677" s="81"/>
      <c r="AE677" s="44"/>
      <c r="AF677" s="44"/>
    </row>
    <row r="678" spans="1:32" x14ac:dyDescent="0.3">
      <c r="A678" s="46" t="s">
        <v>1406</v>
      </c>
      <c r="B678" s="77" t="s">
        <v>2717</v>
      </c>
      <c r="C678" s="77">
        <v>1</v>
      </c>
      <c r="D678" s="77">
        <v>1</v>
      </c>
      <c r="E678" s="81">
        <v>18411787836</v>
      </c>
      <c r="F678" s="81">
        <v>3725289508</v>
      </c>
      <c r="G678" s="81">
        <v>3036196391</v>
      </c>
      <c r="H678" s="81">
        <v>19001946</v>
      </c>
      <c r="I678" s="81">
        <v>5368205</v>
      </c>
      <c r="J678" s="81">
        <v>619769941</v>
      </c>
      <c r="K678" s="81">
        <v>395722826</v>
      </c>
      <c r="L678" s="81">
        <v>2485436</v>
      </c>
      <c r="M678" s="81">
        <v>836119279</v>
      </c>
      <c r="N678" s="81">
        <v>-1130645395</v>
      </c>
      <c r="O678" s="81">
        <v>2030376683</v>
      </c>
      <c r="P678" s="81">
        <v>27951472656</v>
      </c>
      <c r="Q678" s="81">
        <v>1133623251</v>
      </c>
      <c r="R678" s="81">
        <v>29085095907</v>
      </c>
      <c r="S678" s="81"/>
      <c r="T678" s="81">
        <v>1807381</v>
      </c>
      <c r="U678" s="81">
        <v>250001547</v>
      </c>
      <c r="V678" s="81">
        <f>P678-O678-G678-H678</f>
        <v>22865897636</v>
      </c>
      <c r="W678" s="81"/>
      <c r="X678" s="81"/>
      <c r="Y678" s="81"/>
      <c r="Z678" s="81"/>
      <c r="AA678" s="81"/>
      <c r="AB678" s="81"/>
      <c r="AC678" s="81"/>
      <c r="AD678" s="81"/>
      <c r="AE678"/>
    </row>
    <row r="679" spans="1:32" x14ac:dyDescent="0.3">
      <c r="A679" s="72" t="s">
        <v>2105</v>
      </c>
      <c r="B679" s="77" t="s">
        <v>2106</v>
      </c>
      <c r="C679" s="77">
        <v>1</v>
      </c>
      <c r="D679" s="77">
        <v>1</v>
      </c>
      <c r="E679" s="81">
        <v>18093005291</v>
      </c>
      <c r="F679" s="81">
        <v>3609169132</v>
      </c>
      <c r="G679" s="81">
        <v>2993236708</v>
      </c>
      <c r="H679" s="81">
        <v>17914408</v>
      </c>
      <c r="I679" s="81">
        <v>5368205</v>
      </c>
      <c r="J679" s="81">
        <v>600321757</v>
      </c>
      <c r="K679" s="81">
        <v>388177625</v>
      </c>
      <c r="L679" s="81">
        <v>2485436</v>
      </c>
      <c r="M679" s="81">
        <v>830481658</v>
      </c>
      <c r="N679" s="81">
        <v>-1120442496</v>
      </c>
      <c r="O679" s="81">
        <v>1963421226</v>
      </c>
      <c r="P679" s="81">
        <v>27383138950</v>
      </c>
      <c r="Q679" s="81">
        <v>1123420352</v>
      </c>
      <c r="R679" s="81">
        <v>28506559302</v>
      </c>
      <c r="S679" s="81"/>
      <c r="T679" s="81">
        <v>1647666</v>
      </c>
      <c r="U679" s="81">
        <v>243027085</v>
      </c>
      <c r="V679" s="81">
        <f t="shared" si="11"/>
        <v>22408566608</v>
      </c>
      <c r="W679" s="81"/>
      <c r="X679" s="81"/>
      <c r="Y679" s="81"/>
      <c r="Z679" s="81"/>
      <c r="AA679" s="81"/>
      <c r="AB679" s="81"/>
      <c r="AC679" s="81"/>
      <c r="AD679" s="81"/>
      <c r="AE679" s="44"/>
    </row>
    <row r="680" spans="1:32" x14ac:dyDescent="0.3">
      <c r="A680" s="72" t="s">
        <v>2107</v>
      </c>
      <c r="B680" s="77" t="s">
        <v>2108</v>
      </c>
      <c r="C680" s="77">
        <v>1</v>
      </c>
      <c r="D680" s="77">
        <v>1</v>
      </c>
      <c r="E680" s="81">
        <v>318782545</v>
      </c>
      <c r="F680" s="81">
        <v>116120376</v>
      </c>
      <c r="G680" s="81">
        <v>42959683</v>
      </c>
      <c r="H680" s="81">
        <v>1087538</v>
      </c>
      <c r="I680" s="81">
        <v>0</v>
      </c>
      <c r="J680" s="81">
        <v>19448184</v>
      </c>
      <c r="K680" s="81">
        <v>7545201</v>
      </c>
      <c r="L680" s="81">
        <v>0</v>
      </c>
      <c r="M680" s="81">
        <v>5637621</v>
      </c>
      <c r="N680" s="81">
        <v>-10202899</v>
      </c>
      <c r="O680" s="81">
        <v>66955457</v>
      </c>
      <c r="P680" s="81">
        <v>568333706</v>
      </c>
      <c r="Q680" s="81">
        <v>10202899</v>
      </c>
      <c r="R680" s="81">
        <v>578536605</v>
      </c>
      <c r="S680" s="81"/>
      <c r="T680" s="81">
        <v>159715</v>
      </c>
      <c r="U680" s="81">
        <v>6974462</v>
      </c>
      <c r="V680" s="81">
        <f t="shared" si="11"/>
        <v>457331028</v>
      </c>
      <c r="W680" s="81"/>
      <c r="X680" s="81"/>
      <c r="Y680" s="81"/>
      <c r="Z680" s="81"/>
      <c r="AA680" s="81"/>
      <c r="AB680" s="81"/>
      <c r="AC680" s="81"/>
      <c r="AD680" s="81"/>
      <c r="AE680"/>
    </row>
    <row r="682" spans="1:32" x14ac:dyDescent="0.3">
      <c r="A682" s="46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/>
    </row>
    <row r="683" spans="1:32" x14ac:dyDescent="0.3">
      <c r="A683" s="46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/>
    </row>
    <row r="684" spans="1:32" x14ac:dyDescent="0.3"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</row>
    <row r="685" spans="1:32" x14ac:dyDescent="0.3"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</row>
    <row r="686" spans="1:32" x14ac:dyDescent="0.3"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</row>
  </sheetData>
  <hyperlinks>
    <hyperlink ref="A2" location="'Key'!B1" display="DABTB1" xr:uid="{078DE629-CB72-4358-85F9-1E5FDBBEE0D0}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683"/>
  <sheetViews>
    <sheetView workbookViewId="0">
      <pane xSplit="2" ySplit="2" topLeftCell="C3" activePane="bottomRight" state="frozen"/>
      <selection pane="topRight"/>
      <selection pane="bottomLeft"/>
      <selection pane="bottomRight" activeCell="G2" sqref="G2"/>
    </sheetView>
  </sheetViews>
  <sheetFormatPr defaultRowHeight="14.4" x14ac:dyDescent="0.3"/>
  <cols>
    <col min="1" max="1" width="7.5546875" bestFit="1" customWidth="1"/>
    <col min="2" max="2" width="18.6640625" bestFit="1" customWidth="1"/>
    <col min="3" max="3" width="4" bestFit="1" customWidth="1"/>
    <col min="4" max="4" width="4.109375" bestFit="1" customWidth="1"/>
    <col min="5" max="5" width="13.44140625" bestFit="1" customWidth="1"/>
    <col min="6" max="6" width="8.88671875" customWidth="1"/>
    <col min="7" max="8" width="12.33203125" bestFit="1" customWidth="1"/>
    <col min="9" max="9" width="9.88671875" bestFit="1" customWidth="1"/>
    <col min="10" max="10" width="8.88671875" bestFit="1" customWidth="1"/>
    <col min="11" max="12" width="10.88671875" bestFit="1" customWidth="1"/>
    <col min="13" max="13" width="8.88671875" bestFit="1" customWidth="1"/>
    <col min="14" max="14" width="10.88671875" bestFit="1" customWidth="1"/>
    <col min="15" max="15" width="13.44140625" bestFit="1" customWidth="1"/>
    <col min="16" max="16" width="10.88671875" bestFit="1" customWidth="1"/>
    <col min="17" max="17" width="9.88671875" bestFit="1" customWidth="1"/>
    <col min="18" max="18" width="10.88671875" bestFit="1" customWidth="1"/>
    <col min="19" max="19" width="9.88671875" bestFit="1" customWidth="1"/>
    <col min="20" max="20" width="10.88671875" bestFit="1" customWidth="1"/>
    <col min="21" max="21" width="12.33203125" bestFit="1" customWidth="1"/>
    <col min="22" max="23" width="13.44140625" bestFit="1" customWidth="1"/>
  </cols>
  <sheetData>
    <row r="1" spans="1:23" x14ac:dyDescent="0.3">
      <c r="A1">
        <v>1</v>
      </c>
      <c r="B1">
        <f>A1+1</f>
        <v>2</v>
      </c>
      <c r="C1">
        <f t="shared" ref="C1:T1" si="0">B1+1</f>
        <v>3</v>
      </c>
      <c r="D1">
        <f t="shared" si="0"/>
        <v>4</v>
      </c>
      <c r="E1">
        <f t="shared" si="0"/>
        <v>5</v>
      </c>
      <c r="F1">
        <f t="shared" si="0"/>
        <v>6</v>
      </c>
      <c r="G1">
        <f t="shared" si="0"/>
        <v>7</v>
      </c>
      <c r="H1">
        <f t="shared" si="0"/>
        <v>8</v>
      </c>
      <c r="I1">
        <f t="shared" si="0"/>
        <v>9</v>
      </c>
      <c r="J1">
        <f t="shared" si="0"/>
        <v>10</v>
      </c>
      <c r="K1">
        <f t="shared" si="0"/>
        <v>11</v>
      </c>
      <c r="L1">
        <f t="shared" si="0"/>
        <v>12</v>
      </c>
      <c r="M1">
        <f t="shared" si="0"/>
        <v>13</v>
      </c>
      <c r="N1">
        <f t="shared" si="0"/>
        <v>14</v>
      </c>
      <c r="O1">
        <f t="shared" si="0"/>
        <v>15</v>
      </c>
      <c r="P1">
        <f t="shared" si="0"/>
        <v>16</v>
      </c>
      <c r="Q1">
        <f t="shared" si="0"/>
        <v>17</v>
      </c>
      <c r="R1">
        <f t="shared" si="0"/>
        <v>18</v>
      </c>
      <c r="S1">
        <f t="shared" si="0"/>
        <v>19</v>
      </c>
      <c r="T1">
        <f t="shared" si="0"/>
        <v>20</v>
      </c>
      <c r="U1">
        <v>31</v>
      </c>
    </row>
    <row r="2" spans="1:23" ht="99.6" customHeight="1" x14ac:dyDescent="0.3">
      <c r="A2" s="82" t="s">
        <v>2725</v>
      </c>
      <c r="B2" s="77" t="s">
        <v>2846</v>
      </c>
      <c r="C2" s="77" t="s">
        <v>2113</v>
      </c>
      <c r="D2" s="77" t="s">
        <v>2114</v>
      </c>
      <c r="E2" s="80" t="s">
        <v>2864</v>
      </c>
      <c r="F2" s="80" t="s">
        <v>2865</v>
      </c>
      <c r="G2" s="80" t="s">
        <v>2866</v>
      </c>
      <c r="H2" s="80" t="s">
        <v>2867</v>
      </c>
      <c r="I2" s="80" t="s">
        <v>2868</v>
      </c>
      <c r="J2" s="80" t="s">
        <v>2869</v>
      </c>
      <c r="K2" s="80" t="s">
        <v>2870</v>
      </c>
      <c r="L2" s="80" t="s">
        <v>2871</v>
      </c>
      <c r="M2" s="80" t="s">
        <v>2872</v>
      </c>
      <c r="N2" s="80" t="s">
        <v>2873</v>
      </c>
      <c r="O2" s="80" t="s">
        <v>2874</v>
      </c>
      <c r="P2" s="80" t="s">
        <v>2875</v>
      </c>
      <c r="Q2" s="80" t="s">
        <v>2876</v>
      </c>
      <c r="R2" s="80" t="s">
        <v>2877</v>
      </c>
      <c r="S2" s="80" t="s">
        <v>2878</v>
      </c>
      <c r="T2" s="96" t="s">
        <v>2879</v>
      </c>
      <c r="U2" s="47"/>
      <c r="V2" s="43"/>
      <c r="W2" s="43"/>
    </row>
    <row r="3" spans="1:23" x14ac:dyDescent="0.3">
      <c r="A3" s="46" t="s">
        <v>2726</v>
      </c>
      <c r="U3" s="47"/>
    </row>
    <row r="4" spans="1:23" x14ac:dyDescent="0.3">
      <c r="A4" s="46" t="s">
        <v>2727</v>
      </c>
      <c r="U4" s="47"/>
    </row>
    <row r="5" spans="1:23" x14ac:dyDescent="0.3">
      <c r="A5" s="46" t="s">
        <v>5</v>
      </c>
      <c r="B5" s="77" t="s">
        <v>2178</v>
      </c>
      <c r="C5" s="77">
        <v>1</v>
      </c>
      <c r="D5" s="77">
        <v>1</v>
      </c>
      <c r="E5" s="81">
        <v>82479470</v>
      </c>
      <c r="F5" s="81">
        <v>16242230</v>
      </c>
      <c r="G5" s="81">
        <v>13239177</v>
      </c>
      <c r="H5" s="81">
        <v>0</v>
      </c>
      <c r="I5" s="81">
        <v>0</v>
      </c>
      <c r="J5" s="81">
        <v>1616809</v>
      </c>
      <c r="K5" s="81">
        <v>4144328</v>
      </c>
      <c r="L5" s="81">
        <v>0</v>
      </c>
      <c r="M5" s="81">
        <v>5306481</v>
      </c>
      <c r="N5" s="81">
        <v>6641738</v>
      </c>
      <c r="O5" s="81">
        <v>-6641738</v>
      </c>
      <c r="P5" s="81">
        <v>123028495</v>
      </c>
      <c r="Q5" s="81">
        <v>13504891</v>
      </c>
      <c r="R5" s="81">
        <v>136533386</v>
      </c>
      <c r="S5" s="81">
        <v>4449735</v>
      </c>
      <c r="T5" s="81">
        <f>P5-N5-G5-H5</f>
        <v>103147580</v>
      </c>
      <c r="U5" s="44"/>
      <c r="V5" s="44"/>
      <c r="W5" s="44"/>
    </row>
    <row r="6" spans="1:23" x14ac:dyDescent="0.3">
      <c r="A6" s="46" t="s">
        <v>7</v>
      </c>
      <c r="B6" s="77" t="s">
        <v>2179</v>
      </c>
      <c r="C6" s="77">
        <v>1</v>
      </c>
      <c r="D6" s="77">
        <v>0</v>
      </c>
      <c r="E6" s="81">
        <v>6472338</v>
      </c>
      <c r="F6" s="81">
        <v>2405549</v>
      </c>
      <c r="G6" s="81">
        <v>923859</v>
      </c>
      <c r="H6" s="81">
        <v>0</v>
      </c>
      <c r="I6" s="81">
        <v>0</v>
      </c>
      <c r="J6" s="81">
        <v>83816</v>
      </c>
      <c r="K6" s="81">
        <v>210390</v>
      </c>
      <c r="L6" s="81">
        <v>0</v>
      </c>
      <c r="M6" s="81">
        <v>67761</v>
      </c>
      <c r="N6" s="81">
        <v>1130174</v>
      </c>
      <c r="O6" s="81">
        <v>-666504</v>
      </c>
      <c r="P6" s="81">
        <v>10627383</v>
      </c>
      <c r="Q6" s="81">
        <v>666504</v>
      </c>
      <c r="R6" s="81">
        <v>11293887</v>
      </c>
      <c r="S6" s="81">
        <v>0</v>
      </c>
      <c r="T6" s="81">
        <f t="shared" ref="T6:T69" si="1">P6-N6-G6-H6</f>
        <v>8573350</v>
      </c>
      <c r="U6" s="44"/>
      <c r="V6" s="44"/>
      <c r="W6" s="44"/>
    </row>
    <row r="7" spans="1:23" x14ac:dyDescent="0.3">
      <c r="A7" s="46" t="s">
        <v>9</v>
      </c>
      <c r="B7" s="77" t="s">
        <v>2180</v>
      </c>
      <c r="C7" s="77">
        <v>1</v>
      </c>
      <c r="D7" s="77">
        <v>0</v>
      </c>
      <c r="E7" s="81">
        <v>12836257</v>
      </c>
      <c r="F7" s="81">
        <v>7814766</v>
      </c>
      <c r="G7" s="81">
        <v>2797756</v>
      </c>
      <c r="H7" s="81">
        <v>0</v>
      </c>
      <c r="I7" s="81">
        <v>0</v>
      </c>
      <c r="J7" s="81">
        <v>517520</v>
      </c>
      <c r="K7" s="81">
        <v>686083</v>
      </c>
      <c r="L7" s="81">
        <v>0</v>
      </c>
      <c r="M7" s="81">
        <v>0</v>
      </c>
      <c r="N7" s="81">
        <v>3743309</v>
      </c>
      <c r="O7" s="81">
        <v>-3743309</v>
      </c>
      <c r="P7" s="81">
        <v>24652382</v>
      </c>
      <c r="Q7" s="81">
        <v>4094243</v>
      </c>
      <c r="R7" s="81">
        <v>28746625</v>
      </c>
      <c r="S7" s="81">
        <v>0</v>
      </c>
      <c r="T7" s="81">
        <f t="shared" si="1"/>
        <v>18111317</v>
      </c>
      <c r="U7" s="44"/>
      <c r="V7" s="44"/>
      <c r="W7" s="44"/>
    </row>
    <row r="8" spans="1:23" x14ac:dyDescent="0.3">
      <c r="A8" s="46" t="s">
        <v>21</v>
      </c>
      <c r="B8" s="77" t="s">
        <v>1425</v>
      </c>
      <c r="C8" s="77">
        <v>1</v>
      </c>
      <c r="D8" s="77">
        <v>0</v>
      </c>
      <c r="E8" s="81">
        <v>11596744</v>
      </c>
      <c r="F8" s="81">
        <v>4270771</v>
      </c>
      <c r="G8" s="81">
        <v>1508462</v>
      </c>
      <c r="H8" s="81">
        <v>0</v>
      </c>
      <c r="I8" s="81">
        <v>0</v>
      </c>
      <c r="J8" s="81">
        <v>265450</v>
      </c>
      <c r="K8" s="81">
        <v>734331</v>
      </c>
      <c r="L8" s="81">
        <v>0</v>
      </c>
      <c r="M8" s="81">
        <v>173163</v>
      </c>
      <c r="N8" s="81">
        <v>2024157</v>
      </c>
      <c r="O8" s="81">
        <v>-1696730</v>
      </c>
      <c r="P8" s="81">
        <v>18876348</v>
      </c>
      <c r="Q8" s="81">
        <v>1696730</v>
      </c>
      <c r="R8" s="81">
        <v>20573078</v>
      </c>
      <c r="S8" s="81">
        <v>0</v>
      </c>
      <c r="T8" s="81">
        <f t="shared" si="1"/>
        <v>15343729</v>
      </c>
      <c r="U8" s="44"/>
      <c r="V8" s="44"/>
      <c r="W8" s="44"/>
    </row>
    <row r="9" spans="1:23" x14ac:dyDescent="0.3">
      <c r="A9" s="46" t="s">
        <v>11</v>
      </c>
      <c r="B9" s="77" t="s">
        <v>2181</v>
      </c>
      <c r="C9" s="77">
        <v>1</v>
      </c>
      <c r="D9" s="77">
        <v>0</v>
      </c>
      <c r="E9" s="81">
        <v>16669596</v>
      </c>
      <c r="F9" s="81">
        <v>2589096</v>
      </c>
      <c r="G9" s="81">
        <v>3319168</v>
      </c>
      <c r="H9" s="81">
        <v>0</v>
      </c>
      <c r="I9" s="81">
        <v>0</v>
      </c>
      <c r="J9" s="81">
        <v>306080</v>
      </c>
      <c r="K9" s="81">
        <v>517846</v>
      </c>
      <c r="L9" s="81">
        <v>0</v>
      </c>
      <c r="M9" s="81">
        <v>929437</v>
      </c>
      <c r="N9" s="81">
        <v>1473690</v>
      </c>
      <c r="O9" s="81">
        <v>-1473690</v>
      </c>
      <c r="P9" s="81">
        <v>24331223</v>
      </c>
      <c r="Q9" s="81">
        <v>1846217</v>
      </c>
      <c r="R9" s="81">
        <v>26177440</v>
      </c>
      <c r="S9" s="81">
        <v>110625</v>
      </c>
      <c r="T9" s="81">
        <f t="shared" si="1"/>
        <v>19538365</v>
      </c>
      <c r="U9" s="44"/>
      <c r="V9" s="44"/>
      <c r="W9" s="44"/>
    </row>
    <row r="10" spans="1:23" x14ac:dyDescent="0.3">
      <c r="A10" s="46" t="s">
        <v>23</v>
      </c>
      <c r="B10" s="77" t="s">
        <v>2182</v>
      </c>
      <c r="C10" s="77">
        <v>1</v>
      </c>
      <c r="D10" s="77">
        <v>0</v>
      </c>
      <c r="E10" s="81">
        <v>16365390</v>
      </c>
      <c r="F10" s="81">
        <v>4893921</v>
      </c>
      <c r="G10" s="81">
        <v>1691903</v>
      </c>
      <c r="H10" s="81">
        <v>0</v>
      </c>
      <c r="I10" s="81">
        <v>0</v>
      </c>
      <c r="J10" s="81">
        <v>349969</v>
      </c>
      <c r="K10" s="81">
        <v>301429</v>
      </c>
      <c r="L10" s="81">
        <v>0</v>
      </c>
      <c r="M10" s="81">
        <v>386878</v>
      </c>
      <c r="N10" s="81">
        <v>5836362</v>
      </c>
      <c r="O10" s="81">
        <v>-4480816</v>
      </c>
      <c r="P10" s="81">
        <v>25345036</v>
      </c>
      <c r="Q10" s="81">
        <v>4480816</v>
      </c>
      <c r="R10" s="81">
        <v>29825852</v>
      </c>
      <c r="S10" s="81">
        <v>0</v>
      </c>
      <c r="T10" s="81">
        <f t="shared" si="1"/>
        <v>17816771</v>
      </c>
      <c r="U10" s="44"/>
      <c r="V10" s="44"/>
      <c r="W10" s="44"/>
    </row>
    <row r="11" spans="1:23" x14ac:dyDescent="0.3">
      <c r="A11" s="46" t="s">
        <v>17</v>
      </c>
      <c r="B11" s="77" t="s">
        <v>2183</v>
      </c>
      <c r="C11" s="77">
        <v>1</v>
      </c>
      <c r="D11" s="77">
        <v>0</v>
      </c>
      <c r="E11" s="81">
        <v>464711</v>
      </c>
      <c r="F11" s="81">
        <v>561807</v>
      </c>
      <c r="G11" s="81">
        <v>15833</v>
      </c>
      <c r="H11" s="81">
        <v>0</v>
      </c>
      <c r="I11" s="81">
        <v>0</v>
      </c>
      <c r="J11" s="81">
        <v>65329</v>
      </c>
      <c r="K11" s="81">
        <v>76972</v>
      </c>
      <c r="L11" s="81">
        <v>0</v>
      </c>
      <c r="M11" s="81">
        <v>0</v>
      </c>
      <c r="N11" s="81">
        <v>225820</v>
      </c>
      <c r="O11" s="81">
        <v>-225820</v>
      </c>
      <c r="P11" s="81">
        <v>1184652</v>
      </c>
      <c r="Q11" s="81">
        <v>303734</v>
      </c>
      <c r="R11" s="81">
        <v>1488386</v>
      </c>
      <c r="S11" s="81">
        <v>0</v>
      </c>
      <c r="T11" s="81">
        <f t="shared" si="1"/>
        <v>942999</v>
      </c>
      <c r="U11" s="44"/>
      <c r="V11" s="44"/>
      <c r="W11" s="44"/>
    </row>
    <row r="12" spans="1:23" x14ac:dyDescent="0.3">
      <c r="A12" s="46" t="s">
        <v>19</v>
      </c>
      <c r="B12" s="77" t="s">
        <v>2184</v>
      </c>
      <c r="C12" s="77">
        <v>1</v>
      </c>
      <c r="D12" s="77">
        <v>1</v>
      </c>
      <c r="E12" s="81">
        <v>12125223</v>
      </c>
      <c r="F12" s="81">
        <v>5594306</v>
      </c>
      <c r="G12" s="81">
        <v>2457057</v>
      </c>
      <c r="H12" s="81">
        <v>329547</v>
      </c>
      <c r="I12" s="81">
        <v>285659</v>
      </c>
      <c r="J12" s="81">
        <v>616903</v>
      </c>
      <c r="K12" s="81">
        <v>261600</v>
      </c>
      <c r="L12" s="81">
        <v>0</v>
      </c>
      <c r="M12" s="81">
        <v>0</v>
      </c>
      <c r="N12" s="81">
        <v>4090131</v>
      </c>
      <c r="O12" s="81">
        <v>-4090131</v>
      </c>
      <c r="P12" s="81">
        <v>21670295</v>
      </c>
      <c r="Q12" s="81">
        <v>5661482</v>
      </c>
      <c r="R12" s="81">
        <v>27331777</v>
      </c>
      <c r="S12" s="81">
        <v>0</v>
      </c>
      <c r="T12" s="81">
        <f t="shared" si="1"/>
        <v>14793560</v>
      </c>
      <c r="U12" s="44"/>
      <c r="V12" s="44"/>
      <c r="W12" s="44"/>
    </row>
    <row r="13" spans="1:23" x14ac:dyDescent="0.3">
      <c r="A13" s="46" t="s">
        <v>13</v>
      </c>
      <c r="B13" s="77" t="s">
        <v>2185</v>
      </c>
      <c r="C13" s="77">
        <v>1</v>
      </c>
      <c r="D13" s="77">
        <v>0</v>
      </c>
      <c r="E13" s="81">
        <v>2361337</v>
      </c>
      <c r="F13" s="81">
        <v>435484</v>
      </c>
      <c r="G13" s="81">
        <v>323859</v>
      </c>
      <c r="H13" s="81">
        <v>0</v>
      </c>
      <c r="I13" s="81">
        <v>0</v>
      </c>
      <c r="J13" s="81">
        <v>0</v>
      </c>
      <c r="K13" s="81">
        <v>123493</v>
      </c>
      <c r="L13" s="81">
        <v>0</v>
      </c>
      <c r="M13" s="81">
        <v>127520</v>
      </c>
      <c r="N13" s="81">
        <v>214545</v>
      </c>
      <c r="O13" s="81">
        <v>-214545</v>
      </c>
      <c r="P13" s="81">
        <v>3371693</v>
      </c>
      <c r="Q13" s="81">
        <v>250413</v>
      </c>
      <c r="R13" s="81">
        <v>3622106</v>
      </c>
      <c r="S13" s="81">
        <v>100000</v>
      </c>
      <c r="T13" s="81">
        <f t="shared" si="1"/>
        <v>2833289</v>
      </c>
      <c r="U13" s="44"/>
      <c r="V13" s="44"/>
      <c r="W13" s="44"/>
    </row>
    <row r="14" spans="1:23" x14ac:dyDescent="0.3">
      <c r="A14" s="46" t="s">
        <v>15</v>
      </c>
      <c r="B14" s="77" t="s">
        <v>2186</v>
      </c>
      <c r="C14" s="77">
        <v>1</v>
      </c>
      <c r="D14" s="77">
        <v>0</v>
      </c>
      <c r="E14" s="81">
        <v>15092990</v>
      </c>
      <c r="F14" s="81">
        <v>5751736</v>
      </c>
      <c r="G14" s="81">
        <v>3022352</v>
      </c>
      <c r="H14" s="81">
        <v>0</v>
      </c>
      <c r="I14" s="81">
        <v>0</v>
      </c>
      <c r="J14" s="81">
        <v>647639</v>
      </c>
      <c r="K14" s="81">
        <v>727010</v>
      </c>
      <c r="L14" s="81">
        <v>0</v>
      </c>
      <c r="M14" s="81">
        <v>0</v>
      </c>
      <c r="N14" s="81">
        <v>4098557</v>
      </c>
      <c r="O14" s="81">
        <v>-4098557</v>
      </c>
      <c r="P14" s="81">
        <v>25241727</v>
      </c>
      <c r="Q14" s="81">
        <v>4646491</v>
      </c>
      <c r="R14" s="81">
        <v>29888218</v>
      </c>
      <c r="S14" s="81">
        <v>0</v>
      </c>
      <c r="T14" s="81">
        <f t="shared" si="1"/>
        <v>18120818</v>
      </c>
      <c r="U14" s="44"/>
      <c r="V14" s="44"/>
      <c r="W14" s="44"/>
    </row>
    <row r="15" spans="1:23" x14ac:dyDescent="0.3">
      <c r="A15" s="46" t="s">
        <v>25</v>
      </c>
      <c r="B15" s="77" t="s">
        <v>2187</v>
      </c>
      <c r="C15" s="77">
        <v>1</v>
      </c>
      <c r="D15" s="77">
        <v>0</v>
      </c>
      <c r="E15" s="81">
        <v>3595288</v>
      </c>
      <c r="F15" s="81">
        <v>1625082</v>
      </c>
      <c r="G15" s="81">
        <v>725925</v>
      </c>
      <c r="H15" s="81">
        <v>0</v>
      </c>
      <c r="I15" s="81">
        <v>0</v>
      </c>
      <c r="J15" s="81">
        <v>112788</v>
      </c>
      <c r="K15" s="81">
        <v>66176</v>
      </c>
      <c r="L15" s="81">
        <v>0</v>
      </c>
      <c r="M15" s="81">
        <v>0</v>
      </c>
      <c r="N15" s="81">
        <v>1119675</v>
      </c>
      <c r="O15" s="81">
        <v>-1119675</v>
      </c>
      <c r="P15" s="81">
        <v>6125259</v>
      </c>
      <c r="Q15" s="81">
        <v>1133057</v>
      </c>
      <c r="R15" s="81">
        <v>7258316</v>
      </c>
      <c r="S15" s="81">
        <v>0</v>
      </c>
      <c r="T15" s="81">
        <f t="shared" si="1"/>
        <v>4279659</v>
      </c>
      <c r="U15" s="44"/>
      <c r="V15" s="44"/>
      <c r="W15" s="44"/>
    </row>
    <row r="16" spans="1:23" x14ac:dyDescent="0.3">
      <c r="A16" s="46" t="s">
        <v>27</v>
      </c>
      <c r="B16" s="77" t="s">
        <v>2188</v>
      </c>
      <c r="C16" s="77">
        <v>1</v>
      </c>
      <c r="D16" s="77">
        <v>0</v>
      </c>
      <c r="E16" s="81">
        <v>13014199</v>
      </c>
      <c r="F16" s="81">
        <v>2069198</v>
      </c>
      <c r="G16" s="81">
        <v>3952851</v>
      </c>
      <c r="H16" s="81">
        <v>0</v>
      </c>
      <c r="I16" s="81">
        <v>0</v>
      </c>
      <c r="J16" s="81">
        <v>824797</v>
      </c>
      <c r="K16" s="81">
        <v>730991</v>
      </c>
      <c r="L16" s="81">
        <v>0</v>
      </c>
      <c r="M16" s="81">
        <v>518627</v>
      </c>
      <c r="N16" s="81">
        <v>655616</v>
      </c>
      <c r="O16" s="81">
        <v>-655616</v>
      </c>
      <c r="P16" s="81">
        <v>21110663</v>
      </c>
      <c r="Q16" s="81">
        <v>1350148</v>
      </c>
      <c r="R16" s="81">
        <v>22460811</v>
      </c>
      <c r="S16" s="81">
        <v>100000</v>
      </c>
      <c r="T16" s="81">
        <f t="shared" si="1"/>
        <v>16502196</v>
      </c>
      <c r="U16" s="44"/>
      <c r="V16" s="44"/>
      <c r="W16" s="44"/>
    </row>
    <row r="17" spans="1:23" x14ac:dyDescent="0.3">
      <c r="A17" s="46" t="s">
        <v>30</v>
      </c>
      <c r="B17" s="77" t="s">
        <v>2189</v>
      </c>
      <c r="C17" s="77">
        <v>1</v>
      </c>
      <c r="D17" s="77">
        <v>0</v>
      </c>
      <c r="E17" s="81">
        <v>5184335</v>
      </c>
      <c r="F17" s="81">
        <v>2069623</v>
      </c>
      <c r="G17" s="81">
        <v>1229061</v>
      </c>
      <c r="H17" s="81">
        <v>0</v>
      </c>
      <c r="I17" s="81">
        <v>0</v>
      </c>
      <c r="J17" s="81">
        <v>145477</v>
      </c>
      <c r="K17" s="81">
        <v>0</v>
      </c>
      <c r="L17" s="81">
        <v>0</v>
      </c>
      <c r="M17" s="81">
        <v>66336</v>
      </c>
      <c r="N17" s="81">
        <v>771671</v>
      </c>
      <c r="O17" s="81">
        <v>-632588</v>
      </c>
      <c r="P17" s="81">
        <v>8833915</v>
      </c>
      <c r="Q17" s="81">
        <v>632588</v>
      </c>
      <c r="R17" s="81">
        <v>9466503</v>
      </c>
      <c r="S17" s="81">
        <v>0</v>
      </c>
      <c r="T17" s="81">
        <f t="shared" si="1"/>
        <v>6833183</v>
      </c>
      <c r="U17" s="44"/>
      <c r="V17" s="44"/>
      <c r="W17" s="44"/>
    </row>
    <row r="18" spans="1:23" x14ac:dyDescent="0.3">
      <c r="A18" s="46" t="s">
        <v>32</v>
      </c>
      <c r="B18" s="77" t="s">
        <v>2190</v>
      </c>
      <c r="C18" s="77">
        <v>1</v>
      </c>
      <c r="D18" s="77">
        <v>0</v>
      </c>
      <c r="E18" s="81">
        <v>4132849</v>
      </c>
      <c r="F18" s="81">
        <v>1326894</v>
      </c>
      <c r="G18" s="81">
        <v>963081</v>
      </c>
      <c r="H18" s="81">
        <v>0</v>
      </c>
      <c r="I18" s="81">
        <v>0</v>
      </c>
      <c r="J18" s="81">
        <v>9932</v>
      </c>
      <c r="K18" s="81">
        <v>0</v>
      </c>
      <c r="L18" s="81">
        <v>0</v>
      </c>
      <c r="M18" s="81">
        <v>59517</v>
      </c>
      <c r="N18" s="81">
        <v>412668</v>
      </c>
      <c r="O18" s="81">
        <v>-305936</v>
      </c>
      <c r="P18" s="81">
        <v>6599005</v>
      </c>
      <c r="Q18" s="81">
        <v>305936</v>
      </c>
      <c r="R18" s="81">
        <v>6904941</v>
      </c>
      <c r="S18" s="81">
        <v>100000</v>
      </c>
      <c r="T18" s="81">
        <f t="shared" si="1"/>
        <v>5223256</v>
      </c>
      <c r="U18" s="44"/>
      <c r="V18" s="44"/>
      <c r="W18" s="44"/>
    </row>
    <row r="19" spans="1:23" x14ac:dyDescent="0.3">
      <c r="A19" s="46" t="s">
        <v>46</v>
      </c>
      <c r="B19" s="77" t="s">
        <v>1436</v>
      </c>
      <c r="C19" s="77">
        <v>1</v>
      </c>
      <c r="D19" s="77">
        <v>0</v>
      </c>
      <c r="E19" s="81">
        <v>7895317</v>
      </c>
      <c r="F19" s="81">
        <v>1893505</v>
      </c>
      <c r="G19" s="81">
        <v>3282868</v>
      </c>
      <c r="H19" s="81">
        <v>1</v>
      </c>
      <c r="I19" s="81">
        <v>0</v>
      </c>
      <c r="J19" s="81">
        <v>43312</v>
      </c>
      <c r="K19" s="81">
        <v>36342</v>
      </c>
      <c r="L19" s="81">
        <v>0</v>
      </c>
      <c r="M19" s="81">
        <v>324204</v>
      </c>
      <c r="N19" s="81">
        <v>483399</v>
      </c>
      <c r="O19" s="81">
        <v>-483399</v>
      </c>
      <c r="P19" s="81">
        <v>13475549</v>
      </c>
      <c r="Q19" s="81">
        <v>647575</v>
      </c>
      <c r="R19" s="81">
        <v>14123124</v>
      </c>
      <c r="S19" s="81">
        <v>100000</v>
      </c>
      <c r="T19" s="81">
        <f t="shared" si="1"/>
        <v>9709281</v>
      </c>
      <c r="U19" s="44"/>
      <c r="V19" s="44"/>
      <c r="W19" s="44"/>
    </row>
    <row r="20" spans="1:23" x14ac:dyDescent="0.3">
      <c r="A20" s="46" t="s">
        <v>34</v>
      </c>
      <c r="B20" s="77" t="s">
        <v>2191</v>
      </c>
      <c r="C20" s="77">
        <v>1</v>
      </c>
      <c r="D20" s="77">
        <v>0</v>
      </c>
      <c r="E20" s="81">
        <v>4750491</v>
      </c>
      <c r="F20" s="81">
        <v>1509625</v>
      </c>
      <c r="G20" s="81">
        <v>1475366</v>
      </c>
      <c r="H20" s="81">
        <v>0</v>
      </c>
      <c r="I20" s="81">
        <v>0</v>
      </c>
      <c r="J20" s="81">
        <v>89103</v>
      </c>
      <c r="K20" s="81">
        <v>0</v>
      </c>
      <c r="L20" s="81">
        <v>0</v>
      </c>
      <c r="M20" s="81">
        <v>105638</v>
      </c>
      <c r="N20" s="81">
        <v>314150</v>
      </c>
      <c r="O20" s="81">
        <v>-314150</v>
      </c>
      <c r="P20" s="81">
        <v>7930223</v>
      </c>
      <c r="Q20" s="81">
        <v>576205</v>
      </c>
      <c r="R20" s="81">
        <v>8506428</v>
      </c>
      <c r="S20" s="81">
        <v>100000</v>
      </c>
      <c r="T20" s="81">
        <f t="shared" si="1"/>
        <v>6140707</v>
      </c>
      <c r="U20" s="44"/>
      <c r="V20" s="44"/>
      <c r="W20" s="44"/>
    </row>
    <row r="21" spans="1:23" x14ac:dyDescent="0.3">
      <c r="A21" s="46" t="s">
        <v>38</v>
      </c>
      <c r="B21" s="77" t="s">
        <v>2192</v>
      </c>
      <c r="C21" s="77">
        <v>1</v>
      </c>
      <c r="D21" s="77">
        <v>0</v>
      </c>
      <c r="E21" s="81">
        <v>3196746</v>
      </c>
      <c r="F21" s="81">
        <v>809586</v>
      </c>
      <c r="G21" s="81">
        <v>478179</v>
      </c>
      <c r="H21" s="81">
        <v>0</v>
      </c>
      <c r="I21" s="81">
        <v>0</v>
      </c>
      <c r="J21" s="81">
        <v>0</v>
      </c>
      <c r="K21" s="81">
        <v>37635</v>
      </c>
      <c r="L21" s="81">
        <v>0</v>
      </c>
      <c r="M21" s="81">
        <v>82278</v>
      </c>
      <c r="N21" s="81">
        <v>325903</v>
      </c>
      <c r="O21" s="81">
        <v>-200641</v>
      </c>
      <c r="P21" s="81">
        <v>4729686</v>
      </c>
      <c r="Q21" s="81">
        <v>200641</v>
      </c>
      <c r="R21" s="81">
        <v>4930327</v>
      </c>
      <c r="S21" s="81">
        <v>100000</v>
      </c>
      <c r="T21" s="81">
        <f t="shared" si="1"/>
        <v>3925604</v>
      </c>
      <c r="U21" s="44"/>
      <c r="V21" s="44"/>
      <c r="W21" s="44"/>
    </row>
    <row r="22" spans="1:23" x14ac:dyDescent="0.3">
      <c r="A22" s="46" t="s">
        <v>44</v>
      </c>
      <c r="B22" s="77" t="s">
        <v>2193</v>
      </c>
      <c r="C22" s="77">
        <v>1</v>
      </c>
      <c r="D22" s="77">
        <v>0</v>
      </c>
      <c r="E22" s="81">
        <v>5038008</v>
      </c>
      <c r="F22" s="81">
        <v>1539729</v>
      </c>
      <c r="G22" s="81">
        <v>1268587</v>
      </c>
      <c r="H22" s="81">
        <v>0</v>
      </c>
      <c r="I22" s="81">
        <v>0</v>
      </c>
      <c r="J22" s="81">
        <v>112676</v>
      </c>
      <c r="K22" s="81">
        <v>0</v>
      </c>
      <c r="L22" s="81">
        <v>0</v>
      </c>
      <c r="M22" s="81">
        <v>109929</v>
      </c>
      <c r="N22" s="81">
        <v>353546</v>
      </c>
      <c r="O22" s="81">
        <v>-353546</v>
      </c>
      <c r="P22" s="81">
        <v>8068929</v>
      </c>
      <c r="Q22" s="81">
        <v>507453</v>
      </c>
      <c r="R22" s="81">
        <v>8576382</v>
      </c>
      <c r="S22" s="81">
        <v>100000</v>
      </c>
      <c r="T22" s="81">
        <f t="shared" si="1"/>
        <v>6446796</v>
      </c>
      <c r="U22" s="44"/>
      <c r="V22" s="44"/>
      <c r="W22" s="44"/>
    </row>
    <row r="23" spans="1:23" x14ac:dyDescent="0.3">
      <c r="A23" s="46" t="s">
        <v>42</v>
      </c>
      <c r="B23" s="77" t="s">
        <v>2194</v>
      </c>
      <c r="C23" s="77">
        <v>1</v>
      </c>
      <c r="D23" s="77">
        <v>0</v>
      </c>
      <c r="E23" s="81">
        <v>8042181</v>
      </c>
      <c r="F23" s="81">
        <v>2310441</v>
      </c>
      <c r="G23" s="81">
        <v>2266962</v>
      </c>
      <c r="H23" s="81">
        <v>0</v>
      </c>
      <c r="I23" s="81">
        <v>0</v>
      </c>
      <c r="J23" s="81">
        <v>249300</v>
      </c>
      <c r="K23" s="81">
        <v>0</v>
      </c>
      <c r="L23" s="81">
        <v>0</v>
      </c>
      <c r="M23" s="81">
        <v>313336</v>
      </c>
      <c r="N23" s="81">
        <v>401265</v>
      </c>
      <c r="O23" s="81">
        <v>-401265</v>
      </c>
      <c r="P23" s="81">
        <v>13182220</v>
      </c>
      <c r="Q23" s="81">
        <v>1013329</v>
      </c>
      <c r="R23" s="81">
        <v>14195549</v>
      </c>
      <c r="S23" s="81">
        <v>100000</v>
      </c>
      <c r="T23" s="81">
        <f t="shared" si="1"/>
        <v>10513993</v>
      </c>
      <c r="U23" s="44"/>
      <c r="V23" s="44"/>
      <c r="W23" s="44"/>
    </row>
    <row r="24" spans="1:23" x14ac:dyDescent="0.3">
      <c r="A24" s="46" t="s">
        <v>52</v>
      </c>
      <c r="B24" s="77" t="s">
        <v>2195</v>
      </c>
      <c r="C24" s="77">
        <v>1</v>
      </c>
      <c r="D24" s="77">
        <v>0</v>
      </c>
      <c r="E24" s="81">
        <v>3292800</v>
      </c>
      <c r="F24" s="81">
        <v>949712</v>
      </c>
      <c r="G24" s="81">
        <v>657679</v>
      </c>
      <c r="H24" s="81">
        <v>0</v>
      </c>
      <c r="I24" s="81">
        <v>0</v>
      </c>
      <c r="J24" s="81">
        <v>26341</v>
      </c>
      <c r="K24" s="81">
        <v>0</v>
      </c>
      <c r="L24" s="81">
        <v>0</v>
      </c>
      <c r="M24" s="81">
        <v>37407</v>
      </c>
      <c r="N24" s="81">
        <v>177745</v>
      </c>
      <c r="O24" s="81">
        <v>-177745</v>
      </c>
      <c r="P24" s="81">
        <v>4963939</v>
      </c>
      <c r="Q24" s="81">
        <v>195461</v>
      </c>
      <c r="R24" s="81">
        <v>5159400</v>
      </c>
      <c r="S24" s="81">
        <v>100000</v>
      </c>
      <c r="T24" s="81">
        <f t="shared" si="1"/>
        <v>4128515</v>
      </c>
      <c r="U24" s="44"/>
      <c r="V24" s="44"/>
      <c r="W24" s="44"/>
    </row>
    <row r="25" spans="1:23" x14ac:dyDescent="0.3">
      <c r="A25" s="46" t="s">
        <v>40</v>
      </c>
      <c r="B25" s="77" t="s">
        <v>2196</v>
      </c>
      <c r="C25" s="77">
        <v>1</v>
      </c>
      <c r="D25" s="77">
        <v>0</v>
      </c>
      <c r="E25" s="81">
        <v>10276429</v>
      </c>
      <c r="F25" s="81">
        <v>2703918</v>
      </c>
      <c r="G25" s="81">
        <v>630565</v>
      </c>
      <c r="H25" s="81">
        <v>0</v>
      </c>
      <c r="I25" s="81">
        <v>0</v>
      </c>
      <c r="J25" s="81">
        <v>116104</v>
      </c>
      <c r="K25" s="81">
        <v>0</v>
      </c>
      <c r="L25" s="81">
        <v>0</v>
      </c>
      <c r="M25" s="81">
        <v>133764</v>
      </c>
      <c r="N25" s="81">
        <v>805101</v>
      </c>
      <c r="O25" s="81">
        <v>-805101</v>
      </c>
      <c r="P25" s="81">
        <v>13860780</v>
      </c>
      <c r="Q25" s="81">
        <v>1064051</v>
      </c>
      <c r="R25" s="81">
        <v>14924831</v>
      </c>
      <c r="S25" s="81">
        <v>100000</v>
      </c>
      <c r="T25" s="81">
        <f t="shared" si="1"/>
        <v>12425114</v>
      </c>
      <c r="U25" s="44"/>
      <c r="V25" s="44"/>
      <c r="W25" s="44"/>
    </row>
    <row r="26" spans="1:23" x14ac:dyDescent="0.3">
      <c r="A26" s="46" t="s">
        <v>48</v>
      </c>
      <c r="B26" s="77" t="s">
        <v>2197</v>
      </c>
      <c r="C26" s="77">
        <v>1</v>
      </c>
      <c r="D26" s="77">
        <v>0</v>
      </c>
      <c r="E26" s="81">
        <v>5125190</v>
      </c>
      <c r="F26" s="81">
        <v>1769282</v>
      </c>
      <c r="G26" s="81">
        <v>893152</v>
      </c>
      <c r="H26" s="81">
        <v>0</v>
      </c>
      <c r="I26" s="81">
        <v>0</v>
      </c>
      <c r="J26" s="81">
        <v>101848</v>
      </c>
      <c r="K26" s="81">
        <v>0</v>
      </c>
      <c r="L26" s="81">
        <v>0</v>
      </c>
      <c r="M26" s="81">
        <v>101006</v>
      </c>
      <c r="N26" s="81">
        <v>445567</v>
      </c>
      <c r="O26" s="81">
        <v>-317064</v>
      </c>
      <c r="P26" s="81">
        <v>8118981</v>
      </c>
      <c r="Q26" s="81">
        <v>317064</v>
      </c>
      <c r="R26" s="81">
        <v>8436045</v>
      </c>
      <c r="S26" s="81">
        <v>100000</v>
      </c>
      <c r="T26" s="81">
        <f t="shared" si="1"/>
        <v>6780262</v>
      </c>
      <c r="U26" s="44"/>
      <c r="V26" s="44"/>
      <c r="W26" s="44"/>
    </row>
    <row r="27" spans="1:23" x14ac:dyDescent="0.3">
      <c r="A27" s="46" t="s">
        <v>50</v>
      </c>
      <c r="B27" s="77" t="s">
        <v>2198</v>
      </c>
      <c r="C27" s="77">
        <v>1</v>
      </c>
      <c r="D27" s="77">
        <v>0</v>
      </c>
      <c r="E27" s="81">
        <v>12387142</v>
      </c>
      <c r="F27" s="81">
        <v>3363181</v>
      </c>
      <c r="G27" s="81">
        <v>4351957</v>
      </c>
      <c r="H27" s="81">
        <v>0</v>
      </c>
      <c r="I27" s="81">
        <v>0</v>
      </c>
      <c r="J27" s="81">
        <v>573067</v>
      </c>
      <c r="K27" s="81">
        <v>71149</v>
      </c>
      <c r="L27" s="81">
        <v>0</v>
      </c>
      <c r="M27" s="81">
        <v>256381</v>
      </c>
      <c r="N27" s="81">
        <v>1378821</v>
      </c>
      <c r="O27" s="81">
        <v>-1378821</v>
      </c>
      <c r="P27" s="81">
        <v>21002877</v>
      </c>
      <c r="Q27" s="81">
        <v>1410905</v>
      </c>
      <c r="R27" s="81">
        <v>22413782</v>
      </c>
      <c r="S27" s="81">
        <v>114359</v>
      </c>
      <c r="T27" s="81">
        <f t="shared" si="1"/>
        <v>15272099</v>
      </c>
      <c r="U27" s="44"/>
      <c r="V27" s="44"/>
      <c r="W27" s="44"/>
    </row>
    <row r="28" spans="1:23" x14ac:dyDescent="0.3">
      <c r="A28" s="46" t="s">
        <v>36</v>
      </c>
      <c r="B28" s="77" t="s">
        <v>1445</v>
      </c>
      <c r="C28" s="77">
        <v>1</v>
      </c>
      <c r="D28" s="77">
        <v>0</v>
      </c>
      <c r="E28" s="81">
        <v>10685954</v>
      </c>
      <c r="F28" s="81">
        <v>3355223</v>
      </c>
      <c r="G28" s="81">
        <v>1378942</v>
      </c>
      <c r="H28" s="81">
        <v>525</v>
      </c>
      <c r="I28" s="81">
        <v>0</v>
      </c>
      <c r="J28" s="81">
        <v>329350</v>
      </c>
      <c r="K28" s="81">
        <v>39927</v>
      </c>
      <c r="L28" s="81">
        <v>0</v>
      </c>
      <c r="M28" s="81">
        <v>461659</v>
      </c>
      <c r="N28" s="81">
        <v>531230</v>
      </c>
      <c r="O28" s="81">
        <v>-531230</v>
      </c>
      <c r="P28" s="81">
        <v>16251580</v>
      </c>
      <c r="Q28" s="81">
        <v>723433</v>
      </c>
      <c r="R28" s="81">
        <v>16975013</v>
      </c>
      <c r="S28" s="81">
        <v>102276</v>
      </c>
      <c r="T28" s="81">
        <f t="shared" si="1"/>
        <v>14340883</v>
      </c>
      <c r="U28" s="44"/>
      <c r="V28" s="44"/>
      <c r="W28" s="44"/>
    </row>
    <row r="29" spans="1:23" x14ac:dyDescent="0.3">
      <c r="A29" s="46" t="s">
        <v>57</v>
      </c>
      <c r="B29" s="77" t="s">
        <v>1446</v>
      </c>
      <c r="C29" s="77">
        <v>1</v>
      </c>
      <c r="D29" s="77">
        <v>0</v>
      </c>
      <c r="E29" s="81">
        <v>12799460</v>
      </c>
      <c r="F29" s="81">
        <v>4361954</v>
      </c>
      <c r="G29" s="81">
        <v>2779941</v>
      </c>
      <c r="H29" s="81">
        <v>0</v>
      </c>
      <c r="I29" s="81">
        <v>0</v>
      </c>
      <c r="J29" s="81">
        <v>249085</v>
      </c>
      <c r="K29" s="81">
        <v>155109</v>
      </c>
      <c r="L29" s="81">
        <v>0</v>
      </c>
      <c r="M29" s="81">
        <v>201965</v>
      </c>
      <c r="N29" s="81">
        <v>2036011</v>
      </c>
      <c r="O29" s="81">
        <v>-1270166</v>
      </c>
      <c r="P29" s="81">
        <v>21313359</v>
      </c>
      <c r="Q29" s="81">
        <v>1270166</v>
      </c>
      <c r="R29" s="81">
        <v>22583525</v>
      </c>
      <c r="S29" s="81">
        <v>0</v>
      </c>
      <c r="T29" s="81">
        <f t="shared" si="1"/>
        <v>16497407</v>
      </c>
      <c r="U29" s="44"/>
      <c r="V29" s="44"/>
      <c r="W29" s="44"/>
    </row>
    <row r="30" spans="1:23" x14ac:dyDescent="0.3">
      <c r="A30" s="46" t="s">
        <v>55</v>
      </c>
      <c r="B30" s="77" t="s">
        <v>2199</v>
      </c>
      <c r="C30" s="77">
        <v>1</v>
      </c>
      <c r="D30" s="77">
        <v>0</v>
      </c>
      <c r="E30" s="81">
        <v>52435962</v>
      </c>
      <c r="F30" s="81">
        <v>11175037</v>
      </c>
      <c r="G30" s="81">
        <v>6359207</v>
      </c>
      <c r="H30" s="81">
        <v>0</v>
      </c>
      <c r="I30" s="81">
        <v>0</v>
      </c>
      <c r="J30" s="81">
        <v>1387707</v>
      </c>
      <c r="K30" s="81">
        <v>1165143</v>
      </c>
      <c r="L30" s="81">
        <v>0</v>
      </c>
      <c r="M30" s="81">
        <v>2415125</v>
      </c>
      <c r="N30" s="81">
        <v>4969734</v>
      </c>
      <c r="O30" s="81">
        <v>-4969734</v>
      </c>
      <c r="P30" s="81">
        <v>74938181</v>
      </c>
      <c r="Q30" s="81">
        <v>12945695</v>
      </c>
      <c r="R30" s="81">
        <v>87883876</v>
      </c>
      <c r="S30" s="81">
        <v>477949</v>
      </c>
      <c r="T30" s="81">
        <f t="shared" si="1"/>
        <v>63609240</v>
      </c>
      <c r="U30" s="44"/>
      <c r="V30" s="44"/>
      <c r="W30" s="44"/>
    </row>
    <row r="31" spans="1:23" x14ac:dyDescent="0.3">
      <c r="A31" s="46" t="s">
        <v>63</v>
      </c>
      <c r="B31" s="77" t="s">
        <v>2200</v>
      </c>
      <c r="C31" s="77">
        <v>1</v>
      </c>
      <c r="D31" s="77">
        <v>0</v>
      </c>
      <c r="E31" s="81">
        <v>10551098</v>
      </c>
      <c r="F31" s="81">
        <v>2582707</v>
      </c>
      <c r="G31" s="81">
        <v>1391840</v>
      </c>
      <c r="H31" s="81">
        <v>0</v>
      </c>
      <c r="I31" s="81">
        <v>0</v>
      </c>
      <c r="J31" s="81">
        <v>240925</v>
      </c>
      <c r="K31" s="81">
        <v>136547</v>
      </c>
      <c r="L31" s="81">
        <v>0</v>
      </c>
      <c r="M31" s="81">
        <v>166175</v>
      </c>
      <c r="N31" s="81">
        <v>691877</v>
      </c>
      <c r="O31" s="81">
        <v>-691877</v>
      </c>
      <c r="P31" s="81">
        <v>15069292</v>
      </c>
      <c r="Q31" s="81">
        <v>1409480</v>
      </c>
      <c r="R31" s="81">
        <v>16478772</v>
      </c>
      <c r="S31" s="81">
        <v>100000</v>
      </c>
      <c r="T31" s="81">
        <f t="shared" si="1"/>
        <v>12985575</v>
      </c>
      <c r="U31" s="44"/>
      <c r="V31" s="44"/>
      <c r="W31" s="44"/>
    </row>
    <row r="32" spans="1:23" x14ac:dyDescent="0.3">
      <c r="A32" s="46" t="s">
        <v>69</v>
      </c>
      <c r="B32" s="77" t="s">
        <v>1449</v>
      </c>
      <c r="C32" s="77">
        <v>1</v>
      </c>
      <c r="D32" s="77">
        <v>0</v>
      </c>
      <c r="E32" s="81">
        <v>13285158</v>
      </c>
      <c r="F32" s="81">
        <v>3620626</v>
      </c>
      <c r="G32" s="81">
        <v>3035757</v>
      </c>
      <c r="H32" s="81">
        <v>0</v>
      </c>
      <c r="I32" s="81">
        <v>0</v>
      </c>
      <c r="J32" s="81">
        <v>64659</v>
      </c>
      <c r="K32" s="81">
        <v>93233</v>
      </c>
      <c r="L32" s="81">
        <v>0</v>
      </c>
      <c r="M32" s="81">
        <v>0</v>
      </c>
      <c r="N32" s="81">
        <v>3042009</v>
      </c>
      <c r="O32" s="81">
        <v>-1343482</v>
      </c>
      <c r="P32" s="81">
        <v>21797960</v>
      </c>
      <c r="Q32" s="81">
        <v>1343482</v>
      </c>
      <c r="R32" s="81">
        <v>23141442</v>
      </c>
      <c r="S32" s="81">
        <v>0</v>
      </c>
      <c r="T32" s="81">
        <f t="shared" si="1"/>
        <v>15720194</v>
      </c>
      <c r="U32" s="44"/>
      <c r="V32" s="44"/>
      <c r="W32" s="44"/>
    </row>
    <row r="33" spans="1:23" x14ac:dyDescent="0.3">
      <c r="A33" s="46" t="s">
        <v>59</v>
      </c>
      <c r="B33" s="77" t="s">
        <v>1450</v>
      </c>
      <c r="C33" s="77">
        <v>1</v>
      </c>
      <c r="D33" s="77">
        <v>0</v>
      </c>
      <c r="E33" s="81">
        <v>10567831</v>
      </c>
      <c r="F33" s="81">
        <v>4481798</v>
      </c>
      <c r="G33" s="81">
        <v>3012215</v>
      </c>
      <c r="H33" s="81">
        <v>0</v>
      </c>
      <c r="I33" s="81">
        <v>0</v>
      </c>
      <c r="J33" s="81">
        <v>411804</v>
      </c>
      <c r="K33" s="81">
        <v>41353</v>
      </c>
      <c r="L33" s="81">
        <v>0</v>
      </c>
      <c r="M33" s="81">
        <v>245882</v>
      </c>
      <c r="N33" s="81">
        <v>3178468</v>
      </c>
      <c r="O33" s="81">
        <v>-1591993</v>
      </c>
      <c r="P33" s="81">
        <v>20347358</v>
      </c>
      <c r="Q33" s="81">
        <v>1591993</v>
      </c>
      <c r="R33" s="81">
        <v>21939351</v>
      </c>
      <c r="S33" s="81">
        <v>100000</v>
      </c>
      <c r="T33" s="81">
        <f t="shared" si="1"/>
        <v>14156675</v>
      </c>
      <c r="U33" s="44"/>
      <c r="V33" s="44"/>
      <c r="W33" s="44"/>
    </row>
    <row r="34" spans="1:23" x14ac:dyDescent="0.3">
      <c r="A34" s="46" t="s">
        <v>67</v>
      </c>
      <c r="B34" s="77" t="s">
        <v>2201</v>
      </c>
      <c r="C34" s="77">
        <v>1</v>
      </c>
      <c r="D34" s="77">
        <v>0</v>
      </c>
      <c r="E34" s="81">
        <v>14821855</v>
      </c>
      <c r="F34" s="81">
        <v>6047312</v>
      </c>
      <c r="G34" s="81">
        <v>5633494</v>
      </c>
      <c r="H34" s="81">
        <v>0</v>
      </c>
      <c r="I34" s="81">
        <v>0</v>
      </c>
      <c r="J34" s="81">
        <v>928276</v>
      </c>
      <c r="K34" s="81">
        <v>292559</v>
      </c>
      <c r="L34" s="81">
        <v>0</v>
      </c>
      <c r="M34" s="81">
        <v>198332</v>
      </c>
      <c r="N34" s="81">
        <v>3735176</v>
      </c>
      <c r="O34" s="81">
        <v>-2439406</v>
      </c>
      <c r="P34" s="81">
        <v>29217598</v>
      </c>
      <c r="Q34" s="81">
        <v>2439406</v>
      </c>
      <c r="R34" s="81">
        <v>31657004</v>
      </c>
      <c r="S34" s="81">
        <v>0</v>
      </c>
      <c r="T34" s="81">
        <f t="shared" si="1"/>
        <v>19848928</v>
      </c>
      <c r="U34" s="44"/>
      <c r="V34" s="44"/>
      <c r="W34" s="44"/>
    </row>
    <row r="35" spans="1:23" x14ac:dyDescent="0.3">
      <c r="A35" s="46" t="s">
        <v>61</v>
      </c>
      <c r="B35" s="77" t="s">
        <v>2202</v>
      </c>
      <c r="C35" s="77">
        <v>1</v>
      </c>
      <c r="D35" s="77">
        <v>0</v>
      </c>
      <c r="E35" s="81">
        <v>5203704</v>
      </c>
      <c r="F35" s="81">
        <v>1543401</v>
      </c>
      <c r="G35" s="81">
        <v>814528</v>
      </c>
      <c r="H35" s="81">
        <v>0</v>
      </c>
      <c r="I35" s="81">
        <v>0</v>
      </c>
      <c r="J35" s="81">
        <v>30818</v>
      </c>
      <c r="K35" s="81">
        <v>122745</v>
      </c>
      <c r="L35" s="81">
        <v>0</v>
      </c>
      <c r="M35" s="81">
        <v>84000</v>
      </c>
      <c r="N35" s="81">
        <v>415904</v>
      </c>
      <c r="O35" s="81">
        <v>-415904</v>
      </c>
      <c r="P35" s="81">
        <v>7799196</v>
      </c>
      <c r="Q35" s="81">
        <v>590949</v>
      </c>
      <c r="R35" s="81">
        <v>8390145</v>
      </c>
      <c r="S35" s="81">
        <v>100000</v>
      </c>
      <c r="T35" s="81">
        <f t="shared" si="1"/>
        <v>6568764</v>
      </c>
      <c r="U35" s="44"/>
      <c r="V35" s="44"/>
      <c r="W35" s="44"/>
    </row>
    <row r="36" spans="1:23" x14ac:dyDescent="0.3">
      <c r="A36" s="46" t="s">
        <v>75</v>
      </c>
      <c r="B36" s="77" t="s">
        <v>2203</v>
      </c>
      <c r="C36" s="77">
        <v>1</v>
      </c>
      <c r="D36" s="77">
        <v>0</v>
      </c>
      <c r="E36" s="81">
        <v>17515622</v>
      </c>
      <c r="F36" s="81">
        <v>4899294</v>
      </c>
      <c r="G36" s="81">
        <v>5107906</v>
      </c>
      <c r="H36" s="81">
        <v>0</v>
      </c>
      <c r="I36" s="81">
        <v>0</v>
      </c>
      <c r="J36" s="81">
        <v>426188</v>
      </c>
      <c r="K36" s="81">
        <v>103452</v>
      </c>
      <c r="L36" s="81">
        <v>0</v>
      </c>
      <c r="M36" s="81">
        <v>1707412</v>
      </c>
      <c r="N36" s="81">
        <v>1417959</v>
      </c>
      <c r="O36" s="81">
        <v>-1344434</v>
      </c>
      <c r="P36" s="81">
        <v>29833399</v>
      </c>
      <c r="Q36" s="81">
        <v>1344434</v>
      </c>
      <c r="R36" s="81">
        <v>31177833</v>
      </c>
      <c r="S36" s="81">
        <v>152109</v>
      </c>
      <c r="T36" s="81">
        <f t="shared" si="1"/>
        <v>23307534</v>
      </c>
      <c r="U36" s="44"/>
      <c r="V36" s="44"/>
      <c r="W36" s="44"/>
    </row>
    <row r="37" spans="1:23" x14ac:dyDescent="0.3">
      <c r="A37" s="46" t="s">
        <v>71</v>
      </c>
      <c r="B37" s="77" t="s">
        <v>1454</v>
      </c>
      <c r="C37" s="77">
        <v>1</v>
      </c>
      <c r="D37" s="77">
        <v>0</v>
      </c>
      <c r="E37" s="81">
        <v>24268048</v>
      </c>
      <c r="F37" s="81">
        <v>7801921</v>
      </c>
      <c r="G37" s="81">
        <v>6181826</v>
      </c>
      <c r="H37" s="81">
        <v>0</v>
      </c>
      <c r="I37" s="81">
        <v>0</v>
      </c>
      <c r="J37" s="81">
        <v>1228972</v>
      </c>
      <c r="K37" s="81">
        <v>395708</v>
      </c>
      <c r="L37" s="81">
        <v>0</v>
      </c>
      <c r="M37" s="81">
        <v>455250</v>
      </c>
      <c r="N37" s="81">
        <v>5780031</v>
      </c>
      <c r="O37" s="81">
        <v>-3833182</v>
      </c>
      <c r="P37" s="81">
        <v>42278574</v>
      </c>
      <c r="Q37" s="81">
        <v>3833182</v>
      </c>
      <c r="R37" s="81">
        <v>46111756</v>
      </c>
      <c r="S37" s="81">
        <v>0</v>
      </c>
      <c r="T37" s="81">
        <f t="shared" si="1"/>
        <v>30316717</v>
      </c>
      <c r="U37" s="44"/>
      <c r="V37" s="44"/>
      <c r="W37" s="44"/>
    </row>
    <row r="38" spans="1:23" x14ac:dyDescent="0.3">
      <c r="A38" s="46" t="s">
        <v>65</v>
      </c>
      <c r="B38" s="77" t="s">
        <v>1455</v>
      </c>
      <c r="C38" s="77">
        <v>1</v>
      </c>
      <c r="D38" s="77">
        <v>0</v>
      </c>
      <c r="E38" s="81">
        <v>17855239</v>
      </c>
      <c r="F38" s="81">
        <v>4509908</v>
      </c>
      <c r="G38" s="81">
        <v>4903504</v>
      </c>
      <c r="H38" s="81">
        <v>0</v>
      </c>
      <c r="I38" s="81">
        <v>0</v>
      </c>
      <c r="J38" s="81">
        <v>648061</v>
      </c>
      <c r="K38" s="81">
        <v>217012</v>
      </c>
      <c r="L38" s="81">
        <v>0</v>
      </c>
      <c r="M38" s="81">
        <v>251187</v>
      </c>
      <c r="N38" s="81">
        <v>3220130</v>
      </c>
      <c r="O38" s="81">
        <v>-3220130</v>
      </c>
      <c r="P38" s="81">
        <v>28384911</v>
      </c>
      <c r="Q38" s="81">
        <v>3440110</v>
      </c>
      <c r="R38" s="81">
        <v>31825021</v>
      </c>
      <c r="S38" s="81">
        <v>179735</v>
      </c>
      <c r="T38" s="81">
        <f t="shared" si="1"/>
        <v>20261277</v>
      </c>
      <c r="U38" s="44"/>
      <c r="V38" s="44"/>
      <c r="W38" s="44"/>
    </row>
    <row r="39" spans="1:23" x14ac:dyDescent="0.3">
      <c r="A39" s="46" t="s">
        <v>73</v>
      </c>
      <c r="B39" s="77" t="s">
        <v>2204</v>
      </c>
      <c r="C39" s="77">
        <v>1</v>
      </c>
      <c r="D39" s="77">
        <v>0</v>
      </c>
      <c r="E39" s="81">
        <v>14702548</v>
      </c>
      <c r="F39" s="81">
        <v>6978270</v>
      </c>
      <c r="G39" s="81">
        <v>4500387</v>
      </c>
      <c r="H39" s="81">
        <v>0</v>
      </c>
      <c r="I39" s="81">
        <v>0</v>
      </c>
      <c r="J39" s="81">
        <v>1475298</v>
      </c>
      <c r="K39" s="81">
        <v>325962</v>
      </c>
      <c r="L39" s="81">
        <v>0</v>
      </c>
      <c r="M39" s="81">
        <v>267300</v>
      </c>
      <c r="N39" s="81">
        <v>4525261</v>
      </c>
      <c r="O39" s="81">
        <v>-3242069</v>
      </c>
      <c r="P39" s="81">
        <v>29532957</v>
      </c>
      <c r="Q39" s="81">
        <v>3242069</v>
      </c>
      <c r="R39" s="81">
        <v>32775026</v>
      </c>
      <c r="S39" s="81">
        <v>0</v>
      </c>
      <c r="T39" s="81">
        <f t="shared" si="1"/>
        <v>20507309</v>
      </c>
      <c r="U39" s="44"/>
      <c r="V39" s="44"/>
      <c r="W39" s="44"/>
    </row>
    <row r="40" spans="1:23" x14ac:dyDescent="0.3">
      <c r="A40" s="46" t="s">
        <v>77</v>
      </c>
      <c r="B40" s="77" t="s">
        <v>2205</v>
      </c>
      <c r="C40" s="77">
        <v>1</v>
      </c>
      <c r="D40" s="77">
        <v>0</v>
      </c>
      <c r="E40" s="81">
        <v>14234589</v>
      </c>
      <c r="F40" s="81">
        <v>5223551</v>
      </c>
      <c r="G40" s="81">
        <v>3350369</v>
      </c>
      <c r="H40" s="81">
        <v>0</v>
      </c>
      <c r="I40" s="81">
        <v>0</v>
      </c>
      <c r="J40" s="81">
        <v>322032</v>
      </c>
      <c r="K40" s="81">
        <v>184837</v>
      </c>
      <c r="L40" s="81">
        <v>0</v>
      </c>
      <c r="M40" s="81">
        <v>540343</v>
      </c>
      <c r="N40" s="81">
        <v>1885107</v>
      </c>
      <c r="O40" s="81">
        <v>-1482497</v>
      </c>
      <c r="P40" s="81">
        <v>24258331</v>
      </c>
      <c r="Q40" s="81">
        <v>1482497</v>
      </c>
      <c r="R40" s="81">
        <v>25740828</v>
      </c>
      <c r="S40" s="81">
        <v>0</v>
      </c>
      <c r="T40" s="81">
        <f t="shared" si="1"/>
        <v>19022855</v>
      </c>
      <c r="U40" s="44"/>
      <c r="V40" s="44"/>
      <c r="W40" s="44"/>
    </row>
    <row r="41" spans="1:23" x14ac:dyDescent="0.3">
      <c r="A41" s="46" t="s">
        <v>100</v>
      </c>
      <c r="B41" s="77" t="s">
        <v>2206</v>
      </c>
      <c r="C41" s="77">
        <v>1</v>
      </c>
      <c r="D41" s="77">
        <v>0</v>
      </c>
      <c r="E41" s="81">
        <v>3357504</v>
      </c>
      <c r="F41" s="81">
        <v>1226807</v>
      </c>
      <c r="G41" s="81">
        <v>273882</v>
      </c>
      <c r="H41" s="81">
        <v>0</v>
      </c>
      <c r="I41" s="81">
        <v>0</v>
      </c>
      <c r="J41" s="81">
        <v>0</v>
      </c>
      <c r="K41" s="81">
        <v>32845</v>
      </c>
      <c r="L41" s="81">
        <v>0</v>
      </c>
      <c r="M41" s="81">
        <v>76933</v>
      </c>
      <c r="N41" s="81">
        <v>404183</v>
      </c>
      <c r="O41" s="81">
        <v>-275394</v>
      </c>
      <c r="P41" s="81">
        <v>5096760</v>
      </c>
      <c r="Q41" s="81">
        <v>275394</v>
      </c>
      <c r="R41" s="81">
        <v>5372154</v>
      </c>
      <c r="S41" s="81">
        <v>0</v>
      </c>
      <c r="T41" s="81">
        <f t="shared" si="1"/>
        <v>4418695</v>
      </c>
      <c r="U41" s="44"/>
      <c r="V41" s="44"/>
      <c r="W41" s="44"/>
    </row>
    <row r="42" spans="1:23" x14ac:dyDescent="0.3">
      <c r="A42" s="46" t="s">
        <v>80</v>
      </c>
      <c r="B42" s="77" t="s">
        <v>1459</v>
      </c>
      <c r="C42" s="77">
        <v>1</v>
      </c>
      <c r="D42" s="77">
        <v>0</v>
      </c>
      <c r="E42" s="81">
        <v>9986157</v>
      </c>
      <c r="F42" s="81">
        <v>3812971</v>
      </c>
      <c r="G42" s="81">
        <v>1180021</v>
      </c>
      <c r="H42" s="81">
        <v>79635</v>
      </c>
      <c r="I42" s="81">
        <v>0</v>
      </c>
      <c r="J42" s="81">
        <v>389013</v>
      </c>
      <c r="K42" s="81">
        <v>36215</v>
      </c>
      <c r="L42" s="81">
        <v>0</v>
      </c>
      <c r="M42" s="81">
        <v>149871</v>
      </c>
      <c r="N42" s="81">
        <v>979977</v>
      </c>
      <c r="O42" s="81">
        <v>-979977</v>
      </c>
      <c r="P42" s="81">
        <v>15633883</v>
      </c>
      <c r="Q42" s="81">
        <v>1034986</v>
      </c>
      <c r="R42" s="81">
        <v>16668869</v>
      </c>
      <c r="S42" s="81">
        <v>0</v>
      </c>
      <c r="T42" s="81">
        <f t="shared" si="1"/>
        <v>13394250</v>
      </c>
      <c r="U42" s="44"/>
      <c r="V42" s="44"/>
      <c r="W42" s="44"/>
    </row>
    <row r="43" spans="1:23" x14ac:dyDescent="0.3">
      <c r="A43" s="46" t="s">
        <v>84</v>
      </c>
      <c r="B43" s="77" t="s">
        <v>2207</v>
      </c>
      <c r="C43" s="77">
        <v>1</v>
      </c>
      <c r="D43" s="77">
        <v>0</v>
      </c>
      <c r="E43" s="81">
        <v>2834274</v>
      </c>
      <c r="F43" s="81">
        <v>649653</v>
      </c>
      <c r="G43" s="81">
        <v>561531</v>
      </c>
      <c r="H43" s="81">
        <v>0</v>
      </c>
      <c r="I43" s="81">
        <v>0</v>
      </c>
      <c r="J43" s="81">
        <v>36773</v>
      </c>
      <c r="K43" s="81">
        <v>0</v>
      </c>
      <c r="L43" s="81">
        <v>0</v>
      </c>
      <c r="M43" s="81">
        <v>50614</v>
      </c>
      <c r="N43" s="81">
        <v>257035</v>
      </c>
      <c r="O43" s="81">
        <v>-257035</v>
      </c>
      <c r="P43" s="81">
        <v>4132845</v>
      </c>
      <c r="Q43" s="81">
        <v>285866</v>
      </c>
      <c r="R43" s="81">
        <v>4418711</v>
      </c>
      <c r="S43" s="81">
        <v>0</v>
      </c>
      <c r="T43" s="81">
        <f t="shared" si="1"/>
        <v>3314279</v>
      </c>
      <c r="U43" s="44"/>
      <c r="V43" s="44"/>
      <c r="W43" s="44"/>
    </row>
    <row r="44" spans="1:23" x14ac:dyDescent="0.3">
      <c r="A44" s="46" t="s">
        <v>86</v>
      </c>
      <c r="B44" s="77" t="s">
        <v>2208</v>
      </c>
      <c r="C44" s="77">
        <v>1</v>
      </c>
      <c r="D44" s="77">
        <v>0</v>
      </c>
      <c r="E44" s="81">
        <v>9484067</v>
      </c>
      <c r="F44" s="81">
        <v>2826954</v>
      </c>
      <c r="G44" s="81">
        <v>2128275</v>
      </c>
      <c r="H44" s="81">
        <v>0</v>
      </c>
      <c r="I44" s="81">
        <v>0</v>
      </c>
      <c r="J44" s="81">
        <v>241818</v>
      </c>
      <c r="K44" s="81">
        <v>158729</v>
      </c>
      <c r="L44" s="81">
        <v>0</v>
      </c>
      <c r="M44" s="81">
        <v>426451</v>
      </c>
      <c r="N44" s="81">
        <v>658973</v>
      </c>
      <c r="O44" s="81">
        <v>-658973</v>
      </c>
      <c r="P44" s="81">
        <v>15266294</v>
      </c>
      <c r="Q44" s="81">
        <v>751587</v>
      </c>
      <c r="R44" s="81">
        <v>16017881</v>
      </c>
      <c r="S44" s="81">
        <v>100000</v>
      </c>
      <c r="T44" s="81">
        <f t="shared" si="1"/>
        <v>12479046</v>
      </c>
      <c r="U44" s="44"/>
      <c r="V44" s="44"/>
      <c r="W44" s="44"/>
    </row>
    <row r="45" spans="1:23" x14ac:dyDescent="0.3">
      <c r="A45" s="46" t="s">
        <v>90</v>
      </c>
      <c r="B45" s="77" t="s">
        <v>2209</v>
      </c>
      <c r="C45" s="77">
        <v>1</v>
      </c>
      <c r="D45" s="77">
        <v>0</v>
      </c>
      <c r="E45" s="81">
        <v>5268408</v>
      </c>
      <c r="F45" s="81">
        <v>1620975</v>
      </c>
      <c r="G45" s="81">
        <v>396969</v>
      </c>
      <c r="H45" s="81">
        <v>0</v>
      </c>
      <c r="I45" s="81">
        <v>0</v>
      </c>
      <c r="J45" s="81">
        <v>105849</v>
      </c>
      <c r="K45" s="81">
        <v>0</v>
      </c>
      <c r="L45" s="81">
        <v>0</v>
      </c>
      <c r="M45" s="81">
        <v>98300</v>
      </c>
      <c r="N45" s="81">
        <v>234143</v>
      </c>
      <c r="O45" s="81">
        <v>-234143</v>
      </c>
      <c r="P45" s="81">
        <v>7490501</v>
      </c>
      <c r="Q45" s="81">
        <v>464454</v>
      </c>
      <c r="R45" s="81">
        <v>7954955</v>
      </c>
      <c r="S45" s="81">
        <v>100000</v>
      </c>
      <c r="T45" s="81">
        <f t="shared" si="1"/>
        <v>6859389</v>
      </c>
      <c r="U45" s="44"/>
      <c r="V45" s="44"/>
      <c r="W45" s="44"/>
    </row>
    <row r="46" spans="1:23" x14ac:dyDescent="0.3">
      <c r="A46" s="46" t="s">
        <v>82</v>
      </c>
      <c r="B46" s="77" t="s">
        <v>1463</v>
      </c>
      <c r="C46" s="77">
        <v>1</v>
      </c>
      <c r="D46" s="77">
        <v>0</v>
      </c>
      <c r="E46" s="81">
        <v>11026806</v>
      </c>
      <c r="F46" s="81">
        <v>4015309</v>
      </c>
      <c r="G46" s="81">
        <v>3632259</v>
      </c>
      <c r="H46" s="81">
        <v>211090</v>
      </c>
      <c r="I46" s="81">
        <v>0</v>
      </c>
      <c r="J46" s="81">
        <v>173818</v>
      </c>
      <c r="K46" s="81">
        <v>296750</v>
      </c>
      <c r="L46" s="81">
        <v>0</v>
      </c>
      <c r="M46" s="81">
        <v>254112</v>
      </c>
      <c r="N46" s="81">
        <v>680796</v>
      </c>
      <c r="O46" s="81">
        <v>-680796</v>
      </c>
      <c r="P46" s="81">
        <v>19610144</v>
      </c>
      <c r="Q46" s="81">
        <v>907707</v>
      </c>
      <c r="R46" s="81">
        <v>20517851</v>
      </c>
      <c r="S46" s="81">
        <v>100000</v>
      </c>
      <c r="T46" s="81">
        <f t="shared" si="1"/>
        <v>15085999</v>
      </c>
      <c r="U46" s="44"/>
      <c r="V46" s="44"/>
      <c r="W46" s="44"/>
    </row>
    <row r="47" spans="1:23" x14ac:dyDescent="0.3">
      <c r="A47" s="46" t="s">
        <v>92</v>
      </c>
      <c r="B47" s="77" t="s">
        <v>2210</v>
      </c>
      <c r="C47" s="77">
        <v>1</v>
      </c>
      <c r="D47" s="77">
        <v>0</v>
      </c>
      <c r="E47" s="81">
        <v>18679650</v>
      </c>
      <c r="F47" s="81">
        <v>3979766</v>
      </c>
      <c r="G47" s="81">
        <v>3509023</v>
      </c>
      <c r="H47" s="81">
        <v>0</v>
      </c>
      <c r="I47" s="81">
        <v>0</v>
      </c>
      <c r="J47" s="81">
        <v>554618</v>
      </c>
      <c r="K47" s="81">
        <v>107629</v>
      </c>
      <c r="L47" s="81">
        <v>0</v>
      </c>
      <c r="M47" s="81">
        <v>477387</v>
      </c>
      <c r="N47" s="81">
        <v>2228210</v>
      </c>
      <c r="O47" s="81">
        <v>-2228210</v>
      </c>
      <c r="P47" s="81">
        <v>27308073</v>
      </c>
      <c r="Q47" s="81">
        <v>2891564</v>
      </c>
      <c r="R47" s="81">
        <v>30199637</v>
      </c>
      <c r="S47" s="81">
        <v>129603</v>
      </c>
      <c r="T47" s="81">
        <f t="shared" si="1"/>
        <v>21570840</v>
      </c>
      <c r="U47" s="44"/>
      <c r="V47" s="44"/>
      <c r="W47" s="44"/>
    </row>
    <row r="48" spans="1:23" x14ac:dyDescent="0.3">
      <c r="A48" s="46" t="s">
        <v>88</v>
      </c>
      <c r="B48" s="77" t="s">
        <v>2211</v>
      </c>
      <c r="C48" s="77">
        <v>1</v>
      </c>
      <c r="D48" s="77">
        <v>0</v>
      </c>
      <c r="E48" s="81">
        <v>14173015</v>
      </c>
      <c r="F48" s="81">
        <v>3217837</v>
      </c>
      <c r="G48" s="81">
        <v>1213122</v>
      </c>
      <c r="H48" s="81">
        <v>0</v>
      </c>
      <c r="I48" s="81">
        <v>0</v>
      </c>
      <c r="J48" s="81">
        <v>194343</v>
      </c>
      <c r="K48" s="81">
        <v>417638</v>
      </c>
      <c r="L48" s="81">
        <v>0</v>
      </c>
      <c r="M48" s="81">
        <v>159730</v>
      </c>
      <c r="N48" s="81">
        <v>902467</v>
      </c>
      <c r="O48" s="81">
        <v>-902467</v>
      </c>
      <c r="P48" s="81">
        <v>19375685</v>
      </c>
      <c r="Q48" s="81">
        <v>1715423</v>
      </c>
      <c r="R48" s="81">
        <v>21091108</v>
      </c>
      <c r="S48" s="81">
        <v>122173</v>
      </c>
      <c r="T48" s="81">
        <f t="shared" si="1"/>
        <v>17260096</v>
      </c>
      <c r="U48" s="44"/>
      <c r="V48" s="44"/>
      <c r="W48" s="44"/>
    </row>
    <row r="49" spans="1:23" x14ac:dyDescent="0.3">
      <c r="A49" s="46" t="s">
        <v>94</v>
      </c>
      <c r="B49" s="77" t="s">
        <v>2212</v>
      </c>
      <c r="C49" s="77">
        <v>1</v>
      </c>
      <c r="D49" s="77">
        <v>0</v>
      </c>
      <c r="E49" s="81">
        <v>8398873</v>
      </c>
      <c r="F49" s="81">
        <v>2759486</v>
      </c>
      <c r="G49" s="81">
        <v>1276585</v>
      </c>
      <c r="H49" s="81">
        <v>0</v>
      </c>
      <c r="I49" s="81">
        <v>0</v>
      </c>
      <c r="J49" s="81">
        <v>119880</v>
      </c>
      <c r="K49" s="81">
        <v>110044</v>
      </c>
      <c r="L49" s="81">
        <v>0</v>
      </c>
      <c r="M49" s="81">
        <v>169472</v>
      </c>
      <c r="N49" s="81">
        <v>1027131</v>
      </c>
      <c r="O49" s="81">
        <v>-899780</v>
      </c>
      <c r="P49" s="81">
        <v>12961691</v>
      </c>
      <c r="Q49" s="81">
        <v>899780</v>
      </c>
      <c r="R49" s="81">
        <v>13861471</v>
      </c>
      <c r="S49" s="81">
        <v>0</v>
      </c>
      <c r="T49" s="81">
        <f t="shared" si="1"/>
        <v>10657975</v>
      </c>
      <c r="U49" s="44"/>
      <c r="V49" s="44"/>
      <c r="W49" s="44"/>
    </row>
    <row r="50" spans="1:23" x14ac:dyDescent="0.3">
      <c r="A50" s="46" t="s">
        <v>96</v>
      </c>
      <c r="B50" s="77" t="s">
        <v>2213</v>
      </c>
      <c r="C50" s="77">
        <v>1</v>
      </c>
      <c r="D50" s="77">
        <v>0</v>
      </c>
      <c r="E50" s="81">
        <v>9239674</v>
      </c>
      <c r="F50" s="81">
        <v>2521233</v>
      </c>
      <c r="G50" s="81">
        <v>979652</v>
      </c>
      <c r="H50" s="81">
        <v>0</v>
      </c>
      <c r="I50" s="81">
        <v>0</v>
      </c>
      <c r="J50" s="81">
        <v>214257</v>
      </c>
      <c r="K50" s="81">
        <v>148259</v>
      </c>
      <c r="L50" s="81">
        <v>0</v>
      </c>
      <c r="M50" s="81">
        <v>131324</v>
      </c>
      <c r="N50" s="81">
        <v>415852</v>
      </c>
      <c r="O50" s="81">
        <v>-415852</v>
      </c>
      <c r="P50" s="81">
        <v>13234399</v>
      </c>
      <c r="Q50" s="81">
        <v>1467388</v>
      </c>
      <c r="R50" s="81">
        <v>14701787</v>
      </c>
      <c r="S50" s="81">
        <v>100000</v>
      </c>
      <c r="T50" s="81">
        <f t="shared" si="1"/>
        <v>11838895</v>
      </c>
      <c r="U50" s="44"/>
      <c r="V50" s="44"/>
      <c r="W50" s="44"/>
    </row>
    <row r="51" spans="1:23" x14ac:dyDescent="0.3">
      <c r="A51" s="46" t="s">
        <v>98</v>
      </c>
      <c r="B51" s="77" t="s">
        <v>2214</v>
      </c>
      <c r="C51" s="77">
        <v>1</v>
      </c>
      <c r="D51" s="77">
        <v>0</v>
      </c>
      <c r="E51" s="81">
        <v>15408309</v>
      </c>
      <c r="F51" s="81">
        <v>3917519</v>
      </c>
      <c r="G51" s="81">
        <v>2355150</v>
      </c>
      <c r="H51" s="81">
        <v>0</v>
      </c>
      <c r="I51" s="81">
        <v>0</v>
      </c>
      <c r="J51" s="81">
        <v>51253</v>
      </c>
      <c r="K51" s="81">
        <v>170911</v>
      </c>
      <c r="L51" s="81">
        <v>0</v>
      </c>
      <c r="M51" s="81">
        <v>560628</v>
      </c>
      <c r="N51" s="81">
        <v>39804</v>
      </c>
      <c r="O51" s="81">
        <v>-39804</v>
      </c>
      <c r="P51" s="81">
        <v>22463770</v>
      </c>
      <c r="Q51" s="81">
        <v>1600363</v>
      </c>
      <c r="R51" s="81">
        <v>24064133</v>
      </c>
      <c r="S51" s="81">
        <v>139051</v>
      </c>
      <c r="T51" s="81">
        <f t="shared" si="1"/>
        <v>20068816</v>
      </c>
      <c r="U51" s="44"/>
      <c r="V51" s="44"/>
      <c r="W51" s="44"/>
    </row>
    <row r="52" spans="1:23" x14ac:dyDescent="0.3">
      <c r="A52" s="46" t="s">
        <v>102</v>
      </c>
      <c r="B52" s="77" t="s">
        <v>1469</v>
      </c>
      <c r="C52" s="77">
        <v>1</v>
      </c>
      <c r="D52" s="77">
        <v>0</v>
      </c>
      <c r="E52" s="81">
        <v>26279898</v>
      </c>
      <c r="F52" s="81">
        <v>5960054</v>
      </c>
      <c r="G52" s="81">
        <v>5600995</v>
      </c>
      <c r="H52" s="81">
        <v>208430</v>
      </c>
      <c r="I52" s="81">
        <v>0</v>
      </c>
      <c r="J52" s="81">
        <v>551175</v>
      </c>
      <c r="K52" s="81">
        <v>187637</v>
      </c>
      <c r="L52" s="81">
        <v>0</v>
      </c>
      <c r="M52" s="81">
        <v>890402</v>
      </c>
      <c r="N52" s="81">
        <v>1705792</v>
      </c>
      <c r="O52" s="81">
        <v>-1705792</v>
      </c>
      <c r="P52" s="81">
        <v>39678591</v>
      </c>
      <c r="Q52" s="81">
        <v>2256594</v>
      </c>
      <c r="R52" s="81">
        <v>41935185</v>
      </c>
      <c r="S52" s="81">
        <v>210306</v>
      </c>
      <c r="T52" s="81">
        <f t="shared" si="1"/>
        <v>32163374</v>
      </c>
      <c r="U52" s="44"/>
      <c r="V52" s="44"/>
      <c r="W52" s="44"/>
    </row>
    <row r="53" spans="1:23" x14ac:dyDescent="0.3">
      <c r="A53" s="46" t="s">
        <v>105</v>
      </c>
      <c r="B53" s="77" t="s">
        <v>2215</v>
      </c>
      <c r="C53" s="77">
        <v>1</v>
      </c>
      <c r="D53" s="77">
        <v>0</v>
      </c>
      <c r="E53" s="81">
        <v>31344155</v>
      </c>
      <c r="F53" s="81">
        <v>7578126</v>
      </c>
      <c r="G53" s="81">
        <v>3332264</v>
      </c>
      <c r="H53" s="81">
        <v>0</v>
      </c>
      <c r="I53" s="81">
        <v>0</v>
      </c>
      <c r="J53" s="81">
        <v>1323711</v>
      </c>
      <c r="K53" s="81">
        <v>0</v>
      </c>
      <c r="L53" s="81">
        <v>0</v>
      </c>
      <c r="M53" s="81">
        <v>3527361</v>
      </c>
      <c r="N53" s="81">
        <v>3789722</v>
      </c>
      <c r="O53" s="81">
        <v>-3789722</v>
      </c>
      <c r="P53" s="81">
        <v>47105617</v>
      </c>
      <c r="Q53" s="81">
        <v>4195055</v>
      </c>
      <c r="R53" s="81">
        <v>51300672</v>
      </c>
      <c r="S53" s="81">
        <v>211759</v>
      </c>
      <c r="T53" s="81">
        <f t="shared" si="1"/>
        <v>39983631</v>
      </c>
      <c r="U53" s="44"/>
      <c r="V53" s="44"/>
      <c r="W53" s="44"/>
    </row>
    <row r="54" spans="1:23" x14ac:dyDescent="0.3">
      <c r="A54" s="46" t="s">
        <v>117</v>
      </c>
      <c r="B54" s="77" t="s">
        <v>2216</v>
      </c>
      <c r="C54" s="77">
        <v>0</v>
      </c>
      <c r="D54" s="77">
        <v>0</v>
      </c>
      <c r="E54" s="81">
        <v>6106382</v>
      </c>
      <c r="F54" s="81">
        <v>2288014</v>
      </c>
      <c r="G54" s="81">
        <v>2039881</v>
      </c>
      <c r="H54" s="81">
        <v>0</v>
      </c>
      <c r="I54" s="81">
        <v>0</v>
      </c>
      <c r="J54" s="81">
        <v>123307</v>
      </c>
      <c r="K54" s="81">
        <v>0</v>
      </c>
      <c r="L54" s="81">
        <v>0</v>
      </c>
      <c r="M54" s="81">
        <v>126432</v>
      </c>
      <c r="N54" s="81">
        <v>1062768</v>
      </c>
      <c r="O54" s="81">
        <v>-697924</v>
      </c>
      <c r="P54" s="81">
        <v>11048860</v>
      </c>
      <c r="Q54" s="81">
        <v>697924</v>
      </c>
      <c r="R54" s="81">
        <v>11746784</v>
      </c>
      <c r="S54" s="81">
        <v>0</v>
      </c>
      <c r="T54" s="81">
        <f t="shared" si="1"/>
        <v>7946211</v>
      </c>
      <c r="U54" s="44"/>
      <c r="V54" s="44"/>
      <c r="W54" s="44"/>
    </row>
    <row r="55" spans="1:23" x14ac:dyDescent="0.3">
      <c r="A55" s="46" t="s">
        <v>107</v>
      </c>
      <c r="B55" s="77" t="s">
        <v>2217</v>
      </c>
      <c r="C55" s="77">
        <v>1</v>
      </c>
      <c r="D55" s="77">
        <v>0</v>
      </c>
      <c r="E55" s="81">
        <v>9771668</v>
      </c>
      <c r="F55" s="81">
        <v>3273228</v>
      </c>
      <c r="G55" s="81">
        <v>1462238</v>
      </c>
      <c r="H55" s="81">
        <v>0</v>
      </c>
      <c r="I55" s="81">
        <v>0</v>
      </c>
      <c r="J55" s="81">
        <v>234468</v>
      </c>
      <c r="K55" s="81">
        <v>34813</v>
      </c>
      <c r="L55" s="81">
        <v>0</v>
      </c>
      <c r="M55" s="81">
        <v>161533</v>
      </c>
      <c r="N55" s="81">
        <v>930257</v>
      </c>
      <c r="O55" s="81">
        <v>-808373</v>
      </c>
      <c r="P55" s="81">
        <v>15059832</v>
      </c>
      <c r="Q55" s="81">
        <v>808373</v>
      </c>
      <c r="R55" s="81">
        <v>15868205</v>
      </c>
      <c r="S55" s="81">
        <v>0</v>
      </c>
      <c r="T55" s="81">
        <f t="shared" si="1"/>
        <v>12667337</v>
      </c>
      <c r="U55" s="44"/>
      <c r="V55" s="44"/>
      <c r="W55" s="44"/>
    </row>
    <row r="56" spans="1:23" x14ac:dyDescent="0.3">
      <c r="A56" s="46" t="s">
        <v>113</v>
      </c>
      <c r="B56" s="77" t="s">
        <v>1473</v>
      </c>
      <c r="C56" s="77">
        <v>1</v>
      </c>
      <c r="D56" s="77">
        <v>0</v>
      </c>
      <c r="E56" s="81">
        <v>6647811</v>
      </c>
      <c r="F56" s="81">
        <v>1404882</v>
      </c>
      <c r="G56" s="81">
        <v>867468</v>
      </c>
      <c r="H56" s="81">
        <v>0</v>
      </c>
      <c r="I56" s="81">
        <v>0</v>
      </c>
      <c r="J56" s="81">
        <v>157482</v>
      </c>
      <c r="K56" s="81">
        <v>0</v>
      </c>
      <c r="L56" s="81">
        <v>0</v>
      </c>
      <c r="M56" s="81">
        <v>116824</v>
      </c>
      <c r="N56" s="81">
        <v>649039</v>
      </c>
      <c r="O56" s="81">
        <v>-649039</v>
      </c>
      <c r="P56" s="81">
        <v>9194467</v>
      </c>
      <c r="Q56" s="81">
        <v>721481</v>
      </c>
      <c r="R56" s="81">
        <v>9915948</v>
      </c>
      <c r="S56" s="81">
        <v>0</v>
      </c>
      <c r="T56" s="81">
        <f t="shared" si="1"/>
        <v>7677960</v>
      </c>
      <c r="U56" s="44"/>
      <c r="V56" s="44"/>
      <c r="W56" s="44"/>
    </row>
    <row r="57" spans="1:23" x14ac:dyDescent="0.3">
      <c r="A57" s="46" t="s">
        <v>111</v>
      </c>
      <c r="B57" s="77" t="s">
        <v>2218</v>
      </c>
      <c r="C57" s="77">
        <v>1</v>
      </c>
      <c r="D57" s="77">
        <v>0</v>
      </c>
      <c r="E57" s="81">
        <v>9471498</v>
      </c>
      <c r="F57" s="81">
        <v>3107531</v>
      </c>
      <c r="G57" s="81">
        <v>1845802</v>
      </c>
      <c r="H57" s="81">
        <v>0</v>
      </c>
      <c r="I57" s="81">
        <v>0</v>
      </c>
      <c r="J57" s="81">
        <v>95133</v>
      </c>
      <c r="K57" s="81">
        <v>0</v>
      </c>
      <c r="L57" s="81">
        <v>0</v>
      </c>
      <c r="M57" s="81">
        <v>390820</v>
      </c>
      <c r="N57" s="81">
        <v>1187859</v>
      </c>
      <c r="O57" s="81">
        <v>-761719</v>
      </c>
      <c r="P57" s="81">
        <v>15336924</v>
      </c>
      <c r="Q57" s="81">
        <v>761719</v>
      </c>
      <c r="R57" s="81">
        <v>16098643</v>
      </c>
      <c r="S57" s="81">
        <v>0</v>
      </c>
      <c r="T57" s="81">
        <f t="shared" si="1"/>
        <v>12303263</v>
      </c>
      <c r="U57" s="44"/>
      <c r="V57" s="44"/>
      <c r="W57" s="44"/>
    </row>
    <row r="58" spans="1:23" x14ac:dyDescent="0.3">
      <c r="A58" s="46" t="s">
        <v>109</v>
      </c>
      <c r="B58" s="77" t="s">
        <v>2219</v>
      </c>
      <c r="C58" s="77">
        <v>1</v>
      </c>
      <c r="D58" s="77">
        <v>0</v>
      </c>
      <c r="E58" s="81">
        <v>8952996</v>
      </c>
      <c r="F58" s="81">
        <v>2597482</v>
      </c>
      <c r="G58" s="81">
        <v>2623455</v>
      </c>
      <c r="H58" s="81">
        <v>0</v>
      </c>
      <c r="I58" s="81">
        <v>0</v>
      </c>
      <c r="J58" s="81">
        <v>170480</v>
      </c>
      <c r="K58" s="81">
        <v>0</v>
      </c>
      <c r="L58" s="81">
        <v>0</v>
      </c>
      <c r="M58" s="81">
        <v>129511</v>
      </c>
      <c r="N58" s="81">
        <v>819441</v>
      </c>
      <c r="O58" s="81">
        <v>-819441</v>
      </c>
      <c r="P58" s="81">
        <v>14473924</v>
      </c>
      <c r="Q58" s="81">
        <v>886450</v>
      </c>
      <c r="R58" s="81">
        <v>15360374</v>
      </c>
      <c r="S58" s="81">
        <v>0</v>
      </c>
      <c r="T58" s="81">
        <f t="shared" si="1"/>
        <v>11031028</v>
      </c>
      <c r="U58" s="44"/>
      <c r="V58" s="44"/>
      <c r="W58" s="44"/>
    </row>
    <row r="59" spans="1:23" x14ac:dyDescent="0.3">
      <c r="A59" s="46" t="s">
        <v>115</v>
      </c>
      <c r="B59" s="77" t="s">
        <v>2220</v>
      </c>
      <c r="C59" s="77">
        <v>1</v>
      </c>
      <c r="D59" s="77">
        <v>0</v>
      </c>
      <c r="E59" s="81">
        <v>7152416</v>
      </c>
      <c r="F59" s="81">
        <v>2064305</v>
      </c>
      <c r="G59" s="81">
        <v>750276</v>
      </c>
      <c r="H59" s="81">
        <v>0</v>
      </c>
      <c r="I59" s="81">
        <v>0</v>
      </c>
      <c r="J59" s="81">
        <v>124296</v>
      </c>
      <c r="K59" s="81">
        <v>0</v>
      </c>
      <c r="L59" s="81">
        <v>0</v>
      </c>
      <c r="M59" s="81">
        <v>300000</v>
      </c>
      <c r="N59" s="81">
        <v>701247</v>
      </c>
      <c r="O59" s="81">
        <v>-701247</v>
      </c>
      <c r="P59" s="81">
        <v>10391293</v>
      </c>
      <c r="Q59" s="81">
        <v>765528</v>
      </c>
      <c r="R59" s="81">
        <v>11156821</v>
      </c>
      <c r="S59" s="81">
        <v>0</v>
      </c>
      <c r="T59" s="81">
        <f t="shared" si="1"/>
        <v>8939770</v>
      </c>
      <c r="U59" s="44"/>
      <c r="V59" s="44"/>
      <c r="W59" s="44"/>
    </row>
    <row r="60" spans="1:23" x14ac:dyDescent="0.3">
      <c r="A60" s="46" t="s">
        <v>152</v>
      </c>
      <c r="B60" s="77" t="s">
        <v>2221</v>
      </c>
      <c r="C60" s="77">
        <v>1</v>
      </c>
      <c r="D60" s="77">
        <v>0</v>
      </c>
      <c r="E60" s="81">
        <v>7674242</v>
      </c>
      <c r="F60" s="81">
        <v>2612550</v>
      </c>
      <c r="G60" s="81">
        <v>5111928</v>
      </c>
      <c r="H60" s="81">
        <v>0</v>
      </c>
      <c r="I60" s="81">
        <v>0</v>
      </c>
      <c r="J60" s="81">
        <v>278680</v>
      </c>
      <c r="K60" s="81">
        <v>92400</v>
      </c>
      <c r="L60" s="81">
        <v>0</v>
      </c>
      <c r="M60" s="81">
        <v>132675</v>
      </c>
      <c r="N60" s="81">
        <v>1728061</v>
      </c>
      <c r="O60" s="81">
        <v>-1264454</v>
      </c>
      <c r="P60" s="81">
        <v>16366082</v>
      </c>
      <c r="Q60" s="81">
        <v>1264454</v>
      </c>
      <c r="R60" s="81">
        <v>17630536</v>
      </c>
      <c r="S60" s="81">
        <v>0</v>
      </c>
      <c r="T60" s="81">
        <f t="shared" si="1"/>
        <v>9526093</v>
      </c>
      <c r="U60" s="44"/>
      <c r="V60" s="44"/>
      <c r="W60" s="44"/>
    </row>
    <row r="61" spans="1:23" x14ac:dyDescent="0.3">
      <c r="A61" s="46" t="s">
        <v>138</v>
      </c>
      <c r="B61" s="77" t="s">
        <v>2222</v>
      </c>
      <c r="C61" s="77">
        <v>1</v>
      </c>
      <c r="D61" s="77">
        <v>0</v>
      </c>
      <c r="E61" s="81">
        <v>7596393</v>
      </c>
      <c r="F61" s="81">
        <v>1993358</v>
      </c>
      <c r="G61" s="81">
        <v>1359657</v>
      </c>
      <c r="H61" s="81">
        <v>0</v>
      </c>
      <c r="I61" s="81">
        <v>0</v>
      </c>
      <c r="J61" s="81">
        <v>232368</v>
      </c>
      <c r="K61" s="81">
        <v>179708</v>
      </c>
      <c r="L61" s="81">
        <v>0</v>
      </c>
      <c r="M61" s="81">
        <v>76768</v>
      </c>
      <c r="N61" s="81">
        <v>1139168</v>
      </c>
      <c r="O61" s="81">
        <v>-736962</v>
      </c>
      <c r="P61" s="81">
        <v>11840458</v>
      </c>
      <c r="Q61" s="81">
        <v>736962</v>
      </c>
      <c r="R61" s="81">
        <v>12577420</v>
      </c>
      <c r="S61" s="81">
        <v>0</v>
      </c>
      <c r="T61" s="81">
        <f t="shared" si="1"/>
        <v>9341633</v>
      </c>
      <c r="U61" s="44"/>
      <c r="V61" s="44"/>
      <c r="W61" s="44"/>
    </row>
    <row r="62" spans="1:23" x14ac:dyDescent="0.3">
      <c r="A62" s="46" t="s">
        <v>124</v>
      </c>
      <c r="B62" s="77" t="s">
        <v>1479</v>
      </c>
      <c r="C62" s="77">
        <v>1</v>
      </c>
      <c r="D62" s="77">
        <v>0</v>
      </c>
      <c r="E62" s="81">
        <v>11976214</v>
      </c>
      <c r="F62" s="81">
        <v>2170155</v>
      </c>
      <c r="G62" s="81">
        <v>2027992</v>
      </c>
      <c r="H62" s="81">
        <v>0</v>
      </c>
      <c r="I62" s="81">
        <v>0</v>
      </c>
      <c r="J62" s="81">
        <v>502070</v>
      </c>
      <c r="K62" s="81">
        <v>73128</v>
      </c>
      <c r="L62" s="81">
        <v>0</v>
      </c>
      <c r="M62" s="81">
        <v>247225</v>
      </c>
      <c r="N62" s="81">
        <v>876576</v>
      </c>
      <c r="O62" s="81">
        <v>-876576</v>
      </c>
      <c r="P62" s="81">
        <v>16996784</v>
      </c>
      <c r="Q62" s="81">
        <v>1408139</v>
      </c>
      <c r="R62" s="81">
        <v>18404923</v>
      </c>
      <c r="S62" s="81">
        <v>100000</v>
      </c>
      <c r="T62" s="81">
        <f t="shared" si="1"/>
        <v>14092216</v>
      </c>
      <c r="U62" s="44"/>
      <c r="V62" s="44"/>
      <c r="W62" s="44"/>
    </row>
    <row r="63" spans="1:23" x14ac:dyDescent="0.3">
      <c r="A63" s="46" t="s">
        <v>126</v>
      </c>
      <c r="B63" s="77" t="s">
        <v>2223</v>
      </c>
      <c r="C63" s="77">
        <v>1</v>
      </c>
      <c r="D63" s="77">
        <v>0</v>
      </c>
      <c r="E63" s="81">
        <v>4346109</v>
      </c>
      <c r="F63" s="81">
        <v>1034673</v>
      </c>
      <c r="G63" s="81">
        <v>2522939</v>
      </c>
      <c r="H63" s="81">
        <v>379051</v>
      </c>
      <c r="I63" s="81">
        <v>0</v>
      </c>
      <c r="J63" s="81">
        <v>52548</v>
      </c>
      <c r="K63" s="81">
        <v>0</v>
      </c>
      <c r="L63" s="81">
        <v>0</v>
      </c>
      <c r="M63" s="81">
        <v>54000</v>
      </c>
      <c r="N63" s="81">
        <v>482965</v>
      </c>
      <c r="O63" s="81">
        <v>-482965</v>
      </c>
      <c r="P63" s="81">
        <v>8389320</v>
      </c>
      <c r="Q63" s="81">
        <v>1053542</v>
      </c>
      <c r="R63" s="81">
        <v>9442862</v>
      </c>
      <c r="S63" s="81">
        <v>0</v>
      </c>
      <c r="T63" s="81">
        <f t="shared" si="1"/>
        <v>5004365</v>
      </c>
      <c r="U63" s="44"/>
      <c r="V63" s="44"/>
      <c r="W63" s="44"/>
    </row>
    <row r="64" spans="1:23" x14ac:dyDescent="0.3">
      <c r="A64" s="46" t="s">
        <v>144</v>
      </c>
      <c r="B64" s="77" t="s">
        <v>2224</v>
      </c>
      <c r="C64" s="77">
        <v>1</v>
      </c>
      <c r="D64" s="77">
        <v>0</v>
      </c>
      <c r="E64" s="81">
        <v>7832666</v>
      </c>
      <c r="F64" s="81">
        <v>2157291</v>
      </c>
      <c r="G64" s="81">
        <v>1729554</v>
      </c>
      <c r="H64" s="81">
        <v>0</v>
      </c>
      <c r="I64" s="81">
        <v>0</v>
      </c>
      <c r="J64" s="81">
        <v>97864</v>
      </c>
      <c r="K64" s="81">
        <v>146791</v>
      </c>
      <c r="L64" s="81">
        <v>0</v>
      </c>
      <c r="M64" s="81">
        <v>99112</v>
      </c>
      <c r="N64" s="81">
        <v>568031</v>
      </c>
      <c r="O64" s="81">
        <v>-568031</v>
      </c>
      <c r="P64" s="81">
        <v>12063278</v>
      </c>
      <c r="Q64" s="81">
        <v>1093798</v>
      </c>
      <c r="R64" s="81">
        <v>13157076</v>
      </c>
      <c r="S64" s="81">
        <v>100000</v>
      </c>
      <c r="T64" s="81">
        <f t="shared" si="1"/>
        <v>9765693</v>
      </c>
      <c r="U64" s="44"/>
      <c r="V64" s="44"/>
      <c r="W64" s="44"/>
    </row>
    <row r="65" spans="1:23" x14ac:dyDescent="0.3">
      <c r="A65" s="46" t="s">
        <v>128</v>
      </c>
      <c r="B65" s="77" t="s">
        <v>2225</v>
      </c>
      <c r="C65" s="77">
        <v>1</v>
      </c>
      <c r="D65" s="77">
        <v>0</v>
      </c>
      <c r="E65" s="81">
        <v>4037639</v>
      </c>
      <c r="F65" s="81">
        <v>852953</v>
      </c>
      <c r="G65" s="81">
        <v>841272</v>
      </c>
      <c r="H65" s="81">
        <v>0</v>
      </c>
      <c r="I65" s="81">
        <v>0</v>
      </c>
      <c r="J65" s="81">
        <v>98300</v>
      </c>
      <c r="K65" s="81">
        <v>0</v>
      </c>
      <c r="L65" s="81">
        <v>0</v>
      </c>
      <c r="M65" s="81">
        <v>56436</v>
      </c>
      <c r="N65" s="81">
        <v>383630</v>
      </c>
      <c r="O65" s="81">
        <v>-383630</v>
      </c>
      <c r="P65" s="81">
        <v>5886600</v>
      </c>
      <c r="Q65" s="81">
        <v>778388</v>
      </c>
      <c r="R65" s="81">
        <v>6664988</v>
      </c>
      <c r="S65" s="81">
        <v>100000</v>
      </c>
      <c r="T65" s="81">
        <f t="shared" si="1"/>
        <v>4661698</v>
      </c>
      <c r="U65" s="44"/>
      <c r="V65" s="44"/>
      <c r="W65" s="44"/>
    </row>
    <row r="66" spans="1:23" x14ac:dyDescent="0.3">
      <c r="A66" s="46" t="s">
        <v>130</v>
      </c>
      <c r="B66" s="77" t="s">
        <v>2226</v>
      </c>
      <c r="C66" s="77">
        <v>1</v>
      </c>
      <c r="D66" s="77">
        <v>0</v>
      </c>
      <c r="E66" s="81">
        <v>22310800</v>
      </c>
      <c r="F66" s="81">
        <v>3265889</v>
      </c>
      <c r="G66" s="81">
        <v>4560944</v>
      </c>
      <c r="H66" s="81">
        <v>0</v>
      </c>
      <c r="I66" s="81">
        <v>0</v>
      </c>
      <c r="J66" s="81">
        <v>1105574</v>
      </c>
      <c r="K66" s="81">
        <v>509816</v>
      </c>
      <c r="L66" s="81">
        <v>0</v>
      </c>
      <c r="M66" s="81">
        <v>2202569</v>
      </c>
      <c r="N66" s="81">
        <v>1749865</v>
      </c>
      <c r="O66" s="81">
        <v>-1749865</v>
      </c>
      <c r="P66" s="81">
        <v>33955592</v>
      </c>
      <c r="Q66" s="81">
        <v>3631051</v>
      </c>
      <c r="R66" s="81">
        <v>37586643</v>
      </c>
      <c r="S66" s="81">
        <v>357648</v>
      </c>
      <c r="T66" s="81">
        <f t="shared" si="1"/>
        <v>27644783</v>
      </c>
      <c r="U66" s="44"/>
      <c r="V66" s="44"/>
      <c r="W66" s="44"/>
    </row>
    <row r="67" spans="1:23" x14ac:dyDescent="0.3">
      <c r="A67" s="46" t="s">
        <v>120</v>
      </c>
      <c r="B67" s="77" t="s">
        <v>2227</v>
      </c>
      <c r="C67" s="77">
        <v>1</v>
      </c>
      <c r="D67" s="77">
        <v>0</v>
      </c>
      <c r="E67" s="81">
        <v>3482630</v>
      </c>
      <c r="F67" s="81">
        <v>968605</v>
      </c>
      <c r="G67" s="81">
        <v>1172386</v>
      </c>
      <c r="H67" s="81">
        <v>0</v>
      </c>
      <c r="I67" s="81">
        <v>0</v>
      </c>
      <c r="J67" s="81">
        <v>164827</v>
      </c>
      <c r="K67" s="81">
        <v>51947</v>
      </c>
      <c r="L67" s="81">
        <v>0</v>
      </c>
      <c r="M67" s="81">
        <v>67500</v>
      </c>
      <c r="N67" s="81">
        <v>682192</v>
      </c>
      <c r="O67" s="81">
        <v>-594140</v>
      </c>
      <c r="P67" s="81">
        <v>5995947</v>
      </c>
      <c r="Q67" s="81">
        <v>594140</v>
      </c>
      <c r="R67" s="81">
        <v>6590087</v>
      </c>
      <c r="S67" s="81">
        <v>0</v>
      </c>
      <c r="T67" s="81">
        <f t="shared" si="1"/>
        <v>4141369</v>
      </c>
      <c r="U67" s="44"/>
      <c r="V67" s="44"/>
      <c r="W67" s="44"/>
    </row>
    <row r="68" spans="1:23" x14ac:dyDescent="0.3">
      <c r="A68" s="46" t="s">
        <v>132</v>
      </c>
      <c r="B68" s="77" t="s">
        <v>2228</v>
      </c>
      <c r="C68" s="77">
        <v>1</v>
      </c>
      <c r="D68" s="77">
        <v>0</v>
      </c>
      <c r="E68" s="81">
        <v>9843807</v>
      </c>
      <c r="F68" s="81">
        <v>2450116</v>
      </c>
      <c r="G68" s="81">
        <v>656881</v>
      </c>
      <c r="H68" s="81">
        <v>0</v>
      </c>
      <c r="I68" s="81">
        <v>0</v>
      </c>
      <c r="J68" s="81">
        <v>163978</v>
      </c>
      <c r="K68" s="81">
        <v>309439</v>
      </c>
      <c r="L68" s="81">
        <v>0</v>
      </c>
      <c r="M68" s="81">
        <v>155082</v>
      </c>
      <c r="N68" s="81">
        <v>1176162</v>
      </c>
      <c r="O68" s="81">
        <v>-1117390</v>
      </c>
      <c r="P68" s="81">
        <v>13638075</v>
      </c>
      <c r="Q68" s="81">
        <v>1117390</v>
      </c>
      <c r="R68" s="81">
        <v>14755465</v>
      </c>
      <c r="S68" s="81">
        <v>0</v>
      </c>
      <c r="T68" s="81">
        <f t="shared" si="1"/>
        <v>11805032</v>
      </c>
      <c r="U68" s="44"/>
      <c r="V68" s="44"/>
      <c r="W68" s="44"/>
    </row>
    <row r="69" spans="1:23" x14ac:dyDescent="0.3">
      <c r="A69" s="46" t="s">
        <v>150</v>
      </c>
      <c r="B69" s="77" t="s">
        <v>2229</v>
      </c>
      <c r="C69" s="77">
        <v>1</v>
      </c>
      <c r="D69" s="77">
        <v>0</v>
      </c>
      <c r="E69" s="81">
        <v>10224594</v>
      </c>
      <c r="F69" s="81">
        <v>3093121</v>
      </c>
      <c r="G69" s="81">
        <v>1890187</v>
      </c>
      <c r="H69" s="81">
        <v>0</v>
      </c>
      <c r="I69" s="81">
        <v>0</v>
      </c>
      <c r="J69" s="81">
        <v>412690</v>
      </c>
      <c r="K69" s="81">
        <v>234422</v>
      </c>
      <c r="L69" s="81">
        <v>0</v>
      </c>
      <c r="M69" s="81">
        <v>297145</v>
      </c>
      <c r="N69" s="81">
        <v>955639</v>
      </c>
      <c r="O69" s="81">
        <v>-955639</v>
      </c>
      <c r="P69" s="81">
        <v>16152159</v>
      </c>
      <c r="Q69" s="81">
        <v>1061311</v>
      </c>
      <c r="R69" s="81">
        <v>17213470</v>
      </c>
      <c r="S69" s="81">
        <v>100000</v>
      </c>
      <c r="T69" s="81">
        <f t="shared" si="1"/>
        <v>13306333</v>
      </c>
      <c r="U69" s="44"/>
      <c r="V69" s="44"/>
      <c r="W69" s="44"/>
    </row>
    <row r="70" spans="1:23" x14ac:dyDescent="0.3">
      <c r="A70" s="46" t="s">
        <v>134</v>
      </c>
      <c r="B70" s="77" t="s">
        <v>2230</v>
      </c>
      <c r="C70" s="77">
        <v>1</v>
      </c>
      <c r="D70" s="77">
        <v>0</v>
      </c>
      <c r="E70" s="81">
        <v>4822646</v>
      </c>
      <c r="F70" s="81">
        <v>1421702</v>
      </c>
      <c r="G70" s="81">
        <v>1341671</v>
      </c>
      <c r="H70" s="81">
        <v>0</v>
      </c>
      <c r="I70" s="81">
        <v>0</v>
      </c>
      <c r="J70" s="81">
        <v>228447</v>
      </c>
      <c r="K70" s="81">
        <v>97975</v>
      </c>
      <c r="L70" s="81">
        <v>0</v>
      </c>
      <c r="M70" s="81">
        <v>193378</v>
      </c>
      <c r="N70" s="81">
        <v>715872</v>
      </c>
      <c r="O70" s="81">
        <v>-437036</v>
      </c>
      <c r="P70" s="81">
        <v>8384655</v>
      </c>
      <c r="Q70" s="81">
        <v>437036</v>
      </c>
      <c r="R70" s="81">
        <v>8821691</v>
      </c>
      <c r="S70" s="81">
        <v>100000</v>
      </c>
      <c r="T70" s="81">
        <f t="shared" ref="T70:T133" si="2">P70-N70-G70-H70</f>
        <v>6327112</v>
      </c>
      <c r="U70" s="44"/>
      <c r="V70" s="44"/>
      <c r="W70" s="44"/>
    </row>
    <row r="71" spans="1:23" x14ac:dyDescent="0.3">
      <c r="A71" s="46" t="s">
        <v>142</v>
      </c>
      <c r="B71" s="77" t="s">
        <v>2231</v>
      </c>
      <c r="C71" s="77">
        <v>1</v>
      </c>
      <c r="D71" s="77">
        <v>0</v>
      </c>
      <c r="E71" s="81">
        <v>6552703</v>
      </c>
      <c r="F71" s="81">
        <v>1179122</v>
      </c>
      <c r="G71" s="81">
        <v>621952</v>
      </c>
      <c r="H71" s="81">
        <v>0</v>
      </c>
      <c r="I71" s="81">
        <v>0</v>
      </c>
      <c r="J71" s="81">
        <v>53908</v>
      </c>
      <c r="K71" s="81">
        <v>69958</v>
      </c>
      <c r="L71" s="81">
        <v>0</v>
      </c>
      <c r="M71" s="81">
        <v>77100</v>
      </c>
      <c r="N71" s="81">
        <v>572731</v>
      </c>
      <c r="O71" s="81">
        <v>-473970</v>
      </c>
      <c r="P71" s="81">
        <v>8653504</v>
      </c>
      <c r="Q71" s="81">
        <v>473970</v>
      </c>
      <c r="R71" s="81">
        <v>9127474</v>
      </c>
      <c r="S71" s="81">
        <v>0</v>
      </c>
      <c r="T71" s="81">
        <f t="shared" si="2"/>
        <v>7458821</v>
      </c>
      <c r="U71" s="44"/>
      <c r="V71" s="44"/>
      <c r="W71" s="44"/>
    </row>
    <row r="72" spans="1:23" x14ac:dyDescent="0.3">
      <c r="A72" s="46" t="s">
        <v>140</v>
      </c>
      <c r="B72" s="77" t="s">
        <v>2232</v>
      </c>
      <c r="C72" s="77">
        <v>1</v>
      </c>
      <c r="D72" s="77">
        <v>0</v>
      </c>
      <c r="E72" s="81">
        <v>50784833</v>
      </c>
      <c r="F72" s="81">
        <v>4755213</v>
      </c>
      <c r="G72" s="81">
        <v>9546025</v>
      </c>
      <c r="H72" s="81">
        <v>0</v>
      </c>
      <c r="I72" s="81">
        <v>0</v>
      </c>
      <c r="J72" s="81">
        <v>1054000</v>
      </c>
      <c r="K72" s="81">
        <v>941161</v>
      </c>
      <c r="L72" s="81">
        <v>0</v>
      </c>
      <c r="M72" s="81">
        <v>3066147</v>
      </c>
      <c r="N72" s="81">
        <v>3148324</v>
      </c>
      <c r="O72" s="81">
        <v>-3148324</v>
      </c>
      <c r="P72" s="81">
        <v>70147379</v>
      </c>
      <c r="Q72" s="81">
        <v>9354957</v>
      </c>
      <c r="R72" s="81">
        <v>79502336</v>
      </c>
      <c r="S72" s="81">
        <v>422610</v>
      </c>
      <c r="T72" s="81">
        <f t="shared" si="2"/>
        <v>57453030</v>
      </c>
      <c r="U72" s="44"/>
      <c r="V72" s="44"/>
      <c r="W72" s="44"/>
    </row>
    <row r="73" spans="1:23" x14ac:dyDescent="0.3">
      <c r="A73" s="46" t="s">
        <v>136</v>
      </c>
      <c r="B73" s="77" t="s">
        <v>2233</v>
      </c>
      <c r="C73" s="77">
        <v>1</v>
      </c>
      <c r="D73" s="77">
        <v>0</v>
      </c>
      <c r="E73" s="81">
        <v>9313439</v>
      </c>
      <c r="F73" s="81">
        <v>2133868</v>
      </c>
      <c r="G73" s="81">
        <v>456991</v>
      </c>
      <c r="H73" s="81">
        <v>0</v>
      </c>
      <c r="I73" s="81">
        <v>0</v>
      </c>
      <c r="J73" s="81">
        <v>508600</v>
      </c>
      <c r="K73" s="81">
        <v>30824</v>
      </c>
      <c r="L73" s="81">
        <v>0</v>
      </c>
      <c r="M73" s="81">
        <v>136560</v>
      </c>
      <c r="N73" s="81">
        <v>1969967</v>
      </c>
      <c r="O73" s="81">
        <v>-1316821</v>
      </c>
      <c r="P73" s="81">
        <v>13233428</v>
      </c>
      <c r="Q73" s="81">
        <v>1316821</v>
      </c>
      <c r="R73" s="81">
        <v>14550249</v>
      </c>
      <c r="S73" s="81">
        <v>0</v>
      </c>
      <c r="T73" s="81">
        <f t="shared" si="2"/>
        <v>10806470</v>
      </c>
      <c r="U73" s="44"/>
      <c r="V73" s="44"/>
      <c r="W73" s="44"/>
    </row>
    <row r="74" spans="1:23" x14ac:dyDescent="0.3">
      <c r="A74" s="46" t="s">
        <v>122</v>
      </c>
      <c r="B74" s="77" t="s">
        <v>2234</v>
      </c>
      <c r="C74" s="77">
        <v>1</v>
      </c>
      <c r="D74" s="77">
        <v>0</v>
      </c>
      <c r="E74" s="81">
        <v>7763200</v>
      </c>
      <c r="F74" s="81">
        <v>1690141</v>
      </c>
      <c r="G74" s="81">
        <v>1617012</v>
      </c>
      <c r="H74" s="81">
        <v>0</v>
      </c>
      <c r="I74" s="81">
        <v>0</v>
      </c>
      <c r="J74" s="81">
        <v>438198</v>
      </c>
      <c r="K74" s="81">
        <v>0</v>
      </c>
      <c r="L74" s="81">
        <v>0</v>
      </c>
      <c r="M74" s="81">
        <v>447419</v>
      </c>
      <c r="N74" s="81">
        <v>905123</v>
      </c>
      <c r="O74" s="81">
        <v>-905123</v>
      </c>
      <c r="P74" s="81">
        <v>11955970</v>
      </c>
      <c r="Q74" s="81">
        <v>1069457</v>
      </c>
      <c r="R74" s="81">
        <v>13025427</v>
      </c>
      <c r="S74" s="81">
        <v>100000</v>
      </c>
      <c r="T74" s="81">
        <f t="shared" si="2"/>
        <v>9433835</v>
      </c>
      <c r="U74" s="44"/>
      <c r="V74" s="44"/>
      <c r="W74" s="44"/>
    </row>
    <row r="75" spans="1:23" x14ac:dyDescent="0.3">
      <c r="A75" s="46" t="s">
        <v>146</v>
      </c>
      <c r="B75" s="77" t="s">
        <v>2235</v>
      </c>
      <c r="C75" s="77">
        <v>1</v>
      </c>
      <c r="D75" s="77">
        <v>0</v>
      </c>
      <c r="E75" s="81">
        <v>4509375</v>
      </c>
      <c r="F75" s="81">
        <v>1356185</v>
      </c>
      <c r="G75" s="81">
        <v>1114348</v>
      </c>
      <c r="H75" s="81">
        <v>0</v>
      </c>
      <c r="I75" s="81">
        <v>0</v>
      </c>
      <c r="J75" s="81">
        <v>18132</v>
      </c>
      <c r="K75" s="81">
        <v>0</v>
      </c>
      <c r="L75" s="81">
        <v>0</v>
      </c>
      <c r="M75" s="81">
        <v>194319</v>
      </c>
      <c r="N75" s="81">
        <v>427226</v>
      </c>
      <c r="O75" s="81">
        <v>-427226</v>
      </c>
      <c r="P75" s="81">
        <v>7192359</v>
      </c>
      <c r="Q75" s="81">
        <v>473828</v>
      </c>
      <c r="R75" s="81">
        <v>7666187</v>
      </c>
      <c r="S75" s="81">
        <v>100000</v>
      </c>
      <c r="T75" s="81">
        <f t="shared" si="2"/>
        <v>5650785</v>
      </c>
      <c r="U75" s="44"/>
      <c r="V75" s="44"/>
      <c r="W75" s="44"/>
    </row>
    <row r="76" spans="1:23" x14ac:dyDescent="0.3">
      <c r="A76" s="46" t="s">
        <v>148</v>
      </c>
      <c r="B76" s="77" t="s">
        <v>2236</v>
      </c>
      <c r="C76" s="77">
        <v>1</v>
      </c>
      <c r="D76" s="77">
        <v>0</v>
      </c>
      <c r="E76" s="81">
        <v>5229069</v>
      </c>
      <c r="F76" s="81">
        <v>1047025</v>
      </c>
      <c r="G76" s="81">
        <v>744343</v>
      </c>
      <c r="H76" s="81">
        <v>0</v>
      </c>
      <c r="I76" s="81">
        <v>0</v>
      </c>
      <c r="J76" s="81">
        <v>10995</v>
      </c>
      <c r="K76" s="81">
        <v>0</v>
      </c>
      <c r="L76" s="81">
        <v>0</v>
      </c>
      <c r="M76" s="81">
        <v>234016</v>
      </c>
      <c r="N76" s="81">
        <v>386752</v>
      </c>
      <c r="O76" s="81">
        <v>-386752</v>
      </c>
      <c r="P76" s="81">
        <v>7265448</v>
      </c>
      <c r="Q76" s="81">
        <v>695010</v>
      </c>
      <c r="R76" s="81">
        <v>7960458</v>
      </c>
      <c r="S76" s="81">
        <v>100000</v>
      </c>
      <c r="T76" s="81">
        <f t="shared" si="2"/>
        <v>6134353</v>
      </c>
      <c r="U76" s="44"/>
      <c r="V76" s="44"/>
      <c r="W76" s="44"/>
    </row>
    <row r="77" spans="1:23" x14ac:dyDescent="0.3">
      <c r="A77" s="46" t="s">
        <v>154</v>
      </c>
      <c r="B77" s="77" t="s">
        <v>2237</v>
      </c>
      <c r="C77" s="77">
        <v>0</v>
      </c>
      <c r="D77" s="77">
        <v>0</v>
      </c>
      <c r="E77" s="81">
        <v>7186446</v>
      </c>
      <c r="F77" s="81">
        <v>1870220</v>
      </c>
      <c r="G77" s="81">
        <v>753581</v>
      </c>
      <c r="H77" s="81">
        <v>0</v>
      </c>
      <c r="I77" s="81">
        <v>0</v>
      </c>
      <c r="J77" s="81">
        <v>305763</v>
      </c>
      <c r="K77" s="81">
        <v>0</v>
      </c>
      <c r="L77" s="81">
        <v>0</v>
      </c>
      <c r="M77" s="81">
        <v>71567</v>
      </c>
      <c r="N77" s="81">
        <v>916418</v>
      </c>
      <c r="O77" s="81">
        <v>-656370</v>
      </c>
      <c r="P77" s="81">
        <v>10447625</v>
      </c>
      <c r="Q77" s="81">
        <v>656370</v>
      </c>
      <c r="R77" s="81">
        <v>11103995</v>
      </c>
      <c r="S77" s="81">
        <v>100000</v>
      </c>
      <c r="T77" s="81">
        <f t="shared" si="2"/>
        <v>8777626</v>
      </c>
      <c r="U77" s="44"/>
      <c r="V77" s="44"/>
      <c r="W77" s="44"/>
    </row>
    <row r="78" spans="1:23" x14ac:dyDescent="0.3">
      <c r="A78" s="46" t="s">
        <v>157</v>
      </c>
      <c r="B78" s="77" t="s">
        <v>2238</v>
      </c>
      <c r="C78" s="77">
        <v>1</v>
      </c>
      <c r="D78" s="77">
        <v>0</v>
      </c>
      <c r="E78" s="81">
        <v>63807748</v>
      </c>
      <c r="F78" s="81">
        <v>14454221</v>
      </c>
      <c r="G78" s="81">
        <v>9238186</v>
      </c>
      <c r="H78" s="81">
        <v>0</v>
      </c>
      <c r="I78" s="81">
        <v>0</v>
      </c>
      <c r="J78" s="81">
        <v>1156308</v>
      </c>
      <c r="K78" s="81">
        <v>0</v>
      </c>
      <c r="L78" s="81">
        <v>0</v>
      </c>
      <c r="M78" s="81">
        <v>1386068</v>
      </c>
      <c r="N78" s="81">
        <v>6139852</v>
      </c>
      <c r="O78" s="81">
        <v>-6139852</v>
      </c>
      <c r="P78" s="81">
        <v>90042531</v>
      </c>
      <c r="Q78" s="81">
        <v>9554791</v>
      </c>
      <c r="R78" s="81">
        <v>99597322</v>
      </c>
      <c r="S78" s="81">
        <v>501348</v>
      </c>
      <c r="T78" s="81">
        <f t="shared" si="2"/>
        <v>74664493</v>
      </c>
      <c r="U78" s="44"/>
      <c r="V78" s="44"/>
      <c r="W78" s="44"/>
    </row>
    <row r="79" spans="1:23" x14ac:dyDescent="0.3">
      <c r="A79" s="46" t="s">
        <v>161</v>
      </c>
      <c r="B79" s="77" t="s">
        <v>2239</v>
      </c>
      <c r="C79" s="77">
        <v>1</v>
      </c>
      <c r="D79" s="77">
        <v>0</v>
      </c>
      <c r="E79" s="81">
        <v>21965334</v>
      </c>
      <c r="F79" s="81">
        <v>8600852</v>
      </c>
      <c r="G79" s="81">
        <v>3019952</v>
      </c>
      <c r="H79" s="81">
        <v>0</v>
      </c>
      <c r="I79" s="81">
        <v>0</v>
      </c>
      <c r="J79" s="81">
        <v>611455</v>
      </c>
      <c r="K79" s="81">
        <v>0</v>
      </c>
      <c r="L79" s="81">
        <v>0</v>
      </c>
      <c r="M79" s="81">
        <v>371608</v>
      </c>
      <c r="N79" s="81">
        <v>4143629</v>
      </c>
      <c r="O79" s="81">
        <v>-3593412</v>
      </c>
      <c r="P79" s="81">
        <v>35119418</v>
      </c>
      <c r="Q79" s="81">
        <v>3593412</v>
      </c>
      <c r="R79" s="81">
        <v>38712830</v>
      </c>
      <c r="S79" s="81">
        <v>0</v>
      </c>
      <c r="T79" s="81">
        <f t="shared" si="2"/>
        <v>27955837</v>
      </c>
      <c r="U79" s="44"/>
      <c r="V79" s="44"/>
      <c r="W79" s="44"/>
    </row>
    <row r="80" spans="1:23" x14ac:dyDescent="0.3">
      <c r="A80" s="46" t="s">
        <v>159</v>
      </c>
      <c r="B80" s="77" t="s">
        <v>1497</v>
      </c>
      <c r="C80" s="77">
        <v>1</v>
      </c>
      <c r="D80" s="77">
        <v>0</v>
      </c>
      <c r="E80" s="81">
        <v>7598820</v>
      </c>
      <c r="F80" s="81">
        <v>2662342</v>
      </c>
      <c r="G80" s="81">
        <v>1954980</v>
      </c>
      <c r="H80" s="81">
        <v>0</v>
      </c>
      <c r="I80" s="81">
        <v>0</v>
      </c>
      <c r="J80" s="81">
        <v>351204</v>
      </c>
      <c r="K80" s="81">
        <v>0</v>
      </c>
      <c r="L80" s="81">
        <v>0</v>
      </c>
      <c r="M80" s="81">
        <v>164736</v>
      </c>
      <c r="N80" s="81">
        <v>1176351</v>
      </c>
      <c r="O80" s="81">
        <v>-1010230</v>
      </c>
      <c r="P80" s="81">
        <v>12898203</v>
      </c>
      <c r="Q80" s="81">
        <v>1010230</v>
      </c>
      <c r="R80" s="81">
        <v>13908433</v>
      </c>
      <c r="S80" s="81">
        <v>0</v>
      </c>
      <c r="T80" s="81">
        <f t="shared" si="2"/>
        <v>9766872</v>
      </c>
      <c r="U80" s="44"/>
      <c r="V80" s="44"/>
      <c r="W80" s="44"/>
    </row>
    <row r="81" spans="1:23" x14ac:dyDescent="0.3">
      <c r="A81" s="46" t="s">
        <v>164</v>
      </c>
      <c r="B81" s="77" t="s">
        <v>2240</v>
      </c>
      <c r="C81" s="77">
        <v>1</v>
      </c>
      <c r="D81" s="77">
        <v>0</v>
      </c>
      <c r="E81" s="81">
        <v>7527837</v>
      </c>
      <c r="F81" s="81">
        <v>2655789</v>
      </c>
      <c r="G81" s="81">
        <v>842370</v>
      </c>
      <c r="H81" s="81">
        <v>0</v>
      </c>
      <c r="I81" s="81">
        <v>0</v>
      </c>
      <c r="J81" s="81">
        <v>49901</v>
      </c>
      <c r="K81" s="81">
        <v>26379</v>
      </c>
      <c r="L81" s="81">
        <v>0</v>
      </c>
      <c r="M81" s="81">
        <v>81817</v>
      </c>
      <c r="N81" s="81">
        <v>681974</v>
      </c>
      <c r="O81" s="81">
        <v>-517015</v>
      </c>
      <c r="P81" s="81">
        <v>11349052</v>
      </c>
      <c r="Q81" s="81">
        <v>517015</v>
      </c>
      <c r="R81" s="81">
        <v>11866067</v>
      </c>
      <c r="S81" s="81">
        <v>100000</v>
      </c>
      <c r="T81" s="81">
        <f t="shared" si="2"/>
        <v>9824708</v>
      </c>
      <c r="U81" s="44"/>
      <c r="V81" s="44"/>
      <c r="W81" s="44"/>
    </row>
    <row r="82" spans="1:23" x14ac:dyDescent="0.3">
      <c r="A82" s="46" t="s">
        <v>166</v>
      </c>
      <c r="B82" s="77" t="s">
        <v>1499</v>
      </c>
      <c r="C82" s="77">
        <v>1</v>
      </c>
      <c r="D82" s="77">
        <v>0</v>
      </c>
      <c r="E82" s="81">
        <v>8424076</v>
      </c>
      <c r="F82" s="81">
        <v>2499760</v>
      </c>
      <c r="G82" s="81">
        <v>1509078</v>
      </c>
      <c r="H82" s="81">
        <v>0</v>
      </c>
      <c r="I82" s="81">
        <v>0</v>
      </c>
      <c r="J82" s="81">
        <v>207403</v>
      </c>
      <c r="K82" s="81">
        <v>0</v>
      </c>
      <c r="L82" s="81">
        <v>0</v>
      </c>
      <c r="M82" s="81">
        <v>128230</v>
      </c>
      <c r="N82" s="81">
        <v>958922</v>
      </c>
      <c r="O82" s="81">
        <v>-725536</v>
      </c>
      <c r="P82" s="81">
        <v>13001933</v>
      </c>
      <c r="Q82" s="81">
        <v>725536</v>
      </c>
      <c r="R82" s="81">
        <v>13727469</v>
      </c>
      <c r="S82" s="81">
        <v>0</v>
      </c>
      <c r="T82" s="81">
        <f t="shared" si="2"/>
        <v>10533933</v>
      </c>
      <c r="U82" s="44"/>
      <c r="V82" s="44"/>
      <c r="W82" s="44"/>
    </row>
    <row r="83" spans="1:23" x14ac:dyDescent="0.3">
      <c r="A83" s="46" t="s">
        <v>170</v>
      </c>
      <c r="B83" s="77" t="s">
        <v>2241</v>
      </c>
      <c r="C83" s="77">
        <v>1</v>
      </c>
      <c r="D83" s="77">
        <v>0</v>
      </c>
      <c r="E83" s="81">
        <v>11624109</v>
      </c>
      <c r="F83" s="81">
        <v>3751818</v>
      </c>
      <c r="G83" s="81">
        <v>2971700</v>
      </c>
      <c r="H83" s="81">
        <v>0</v>
      </c>
      <c r="I83" s="81">
        <v>0</v>
      </c>
      <c r="J83" s="81">
        <v>339187</v>
      </c>
      <c r="K83" s="81">
        <v>210572</v>
      </c>
      <c r="L83" s="81">
        <v>0</v>
      </c>
      <c r="M83" s="81">
        <v>123521</v>
      </c>
      <c r="N83" s="81">
        <v>1006198</v>
      </c>
      <c r="O83" s="81">
        <v>-1006198</v>
      </c>
      <c r="P83" s="81">
        <v>19020907</v>
      </c>
      <c r="Q83" s="81">
        <v>1352725</v>
      </c>
      <c r="R83" s="81">
        <v>20373632</v>
      </c>
      <c r="S83" s="81">
        <v>100000</v>
      </c>
      <c r="T83" s="81">
        <f t="shared" si="2"/>
        <v>15043009</v>
      </c>
      <c r="U83" s="44"/>
      <c r="V83" s="44"/>
      <c r="W83" s="44"/>
    </row>
    <row r="84" spans="1:23" x14ac:dyDescent="0.3">
      <c r="A84" s="46" t="s">
        <v>178</v>
      </c>
      <c r="B84" s="77" t="s">
        <v>2242</v>
      </c>
      <c r="C84" s="77">
        <v>1</v>
      </c>
      <c r="D84" s="77">
        <v>0</v>
      </c>
      <c r="E84" s="81">
        <v>10854095</v>
      </c>
      <c r="F84" s="81">
        <v>3009682</v>
      </c>
      <c r="G84" s="81">
        <v>1821401</v>
      </c>
      <c r="H84" s="81">
        <v>614</v>
      </c>
      <c r="I84" s="81">
        <v>0</v>
      </c>
      <c r="J84" s="81">
        <v>99825</v>
      </c>
      <c r="K84" s="81">
        <v>189692</v>
      </c>
      <c r="L84" s="81">
        <v>0</v>
      </c>
      <c r="M84" s="81">
        <v>145595</v>
      </c>
      <c r="N84" s="81">
        <v>597339</v>
      </c>
      <c r="O84" s="81">
        <v>-597339</v>
      </c>
      <c r="P84" s="81">
        <v>16120904</v>
      </c>
      <c r="Q84" s="81">
        <v>757875</v>
      </c>
      <c r="R84" s="81">
        <v>16878779</v>
      </c>
      <c r="S84" s="81">
        <v>100000</v>
      </c>
      <c r="T84" s="81">
        <f t="shared" si="2"/>
        <v>13701550</v>
      </c>
      <c r="U84" s="44"/>
      <c r="V84" s="44"/>
      <c r="W84" s="44"/>
    </row>
    <row r="85" spans="1:23" x14ac:dyDescent="0.3">
      <c r="A85" s="46" t="s">
        <v>172</v>
      </c>
      <c r="B85" s="77" t="s">
        <v>2243</v>
      </c>
      <c r="C85" s="77">
        <v>1</v>
      </c>
      <c r="D85" s="77">
        <v>0</v>
      </c>
      <c r="E85" s="81">
        <v>18930783</v>
      </c>
      <c r="F85" s="81">
        <v>4735579</v>
      </c>
      <c r="G85" s="81">
        <v>4211351</v>
      </c>
      <c r="H85" s="81">
        <v>0</v>
      </c>
      <c r="I85" s="81">
        <v>0</v>
      </c>
      <c r="J85" s="81">
        <v>539816</v>
      </c>
      <c r="K85" s="81">
        <v>363944</v>
      </c>
      <c r="L85" s="81">
        <v>0</v>
      </c>
      <c r="M85" s="81">
        <v>373543</v>
      </c>
      <c r="N85" s="81">
        <v>1586801</v>
      </c>
      <c r="O85" s="81">
        <v>-1586801</v>
      </c>
      <c r="P85" s="81">
        <v>29155016</v>
      </c>
      <c r="Q85" s="81">
        <v>1940538</v>
      </c>
      <c r="R85" s="81">
        <v>31095554</v>
      </c>
      <c r="S85" s="81">
        <v>155921</v>
      </c>
      <c r="T85" s="81">
        <f t="shared" si="2"/>
        <v>23356864</v>
      </c>
      <c r="U85" s="44"/>
      <c r="V85" s="44"/>
      <c r="W85" s="44"/>
    </row>
    <row r="86" spans="1:23" x14ac:dyDescent="0.3">
      <c r="A86" s="46" t="s">
        <v>168</v>
      </c>
      <c r="B86" s="77" t="s">
        <v>1503</v>
      </c>
      <c r="C86" s="77">
        <v>1</v>
      </c>
      <c r="D86" s="77">
        <v>0</v>
      </c>
      <c r="E86" s="81">
        <v>4642487</v>
      </c>
      <c r="F86" s="81">
        <v>1935511</v>
      </c>
      <c r="G86" s="81">
        <v>1005882</v>
      </c>
      <c r="H86" s="81">
        <v>0</v>
      </c>
      <c r="I86" s="81">
        <v>0</v>
      </c>
      <c r="J86" s="81">
        <v>0</v>
      </c>
      <c r="K86" s="81">
        <v>34517</v>
      </c>
      <c r="L86" s="81">
        <v>0</v>
      </c>
      <c r="M86" s="81">
        <v>151833</v>
      </c>
      <c r="N86" s="81">
        <v>357193</v>
      </c>
      <c r="O86" s="81">
        <v>-357193</v>
      </c>
      <c r="P86" s="81">
        <v>7770230</v>
      </c>
      <c r="Q86" s="81">
        <v>421726</v>
      </c>
      <c r="R86" s="81">
        <v>8191956</v>
      </c>
      <c r="S86" s="81">
        <v>100000</v>
      </c>
      <c r="T86" s="81">
        <f t="shared" si="2"/>
        <v>6407155</v>
      </c>
      <c r="U86" s="44"/>
      <c r="V86" s="44"/>
      <c r="W86" s="44"/>
    </row>
    <row r="87" spans="1:23" x14ac:dyDescent="0.3">
      <c r="A87" s="46" t="s">
        <v>174</v>
      </c>
      <c r="B87" s="77" t="s">
        <v>2244</v>
      </c>
      <c r="C87" s="77">
        <v>1</v>
      </c>
      <c r="D87" s="77">
        <v>0</v>
      </c>
      <c r="E87" s="81">
        <v>9231648</v>
      </c>
      <c r="F87" s="81">
        <v>2649194</v>
      </c>
      <c r="G87" s="81">
        <v>1287449</v>
      </c>
      <c r="H87" s="81">
        <v>0</v>
      </c>
      <c r="I87" s="81">
        <v>0</v>
      </c>
      <c r="J87" s="81">
        <v>244557</v>
      </c>
      <c r="K87" s="81">
        <v>39348</v>
      </c>
      <c r="L87" s="81">
        <v>0</v>
      </c>
      <c r="M87" s="81">
        <v>136589</v>
      </c>
      <c r="N87" s="81">
        <v>798608</v>
      </c>
      <c r="O87" s="81">
        <v>-694116</v>
      </c>
      <c r="P87" s="81">
        <v>13693277</v>
      </c>
      <c r="Q87" s="81">
        <v>694116</v>
      </c>
      <c r="R87" s="81">
        <v>14387393</v>
      </c>
      <c r="S87" s="81">
        <v>100000</v>
      </c>
      <c r="T87" s="81">
        <f t="shared" si="2"/>
        <v>11607220</v>
      </c>
      <c r="U87" s="44"/>
      <c r="V87" s="44"/>
      <c r="W87" s="44"/>
    </row>
    <row r="88" spans="1:23" x14ac:dyDescent="0.3">
      <c r="A88" s="46" t="s">
        <v>176</v>
      </c>
      <c r="B88" s="77" t="s">
        <v>1505</v>
      </c>
      <c r="C88" s="77">
        <v>1</v>
      </c>
      <c r="D88" s="77">
        <v>0</v>
      </c>
      <c r="E88" s="81">
        <v>17697072</v>
      </c>
      <c r="F88" s="81">
        <v>5357059</v>
      </c>
      <c r="G88" s="81">
        <v>2861737</v>
      </c>
      <c r="H88" s="81">
        <v>38154</v>
      </c>
      <c r="I88" s="81">
        <v>0</v>
      </c>
      <c r="J88" s="81">
        <v>317479</v>
      </c>
      <c r="K88" s="81">
        <v>144196</v>
      </c>
      <c r="L88" s="81">
        <v>0</v>
      </c>
      <c r="M88" s="81">
        <v>255058</v>
      </c>
      <c r="N88" s="81">
        <v>1010980</v>
      </c>
      <c r="O88" s="81">
        <v>-1010980</v>
      </c>
      <c r="P88" s="81">
        <v>26670755</v>
      </c>
      <c r="Q88" s="81">
        <v>1253980</v>
      </c>
      <c r="R88" s="81">
        <v>27924735</v>
      </c>
      <c r="S88" s="81">
        <v>154286</v>
      </c>
      <c r="T88" s="81">
        <f t="shared" si="2"/>
        <v>22759884</v>
      </c>
      <c r="U88" s="44"/>
      <c r="V88" s="44"/>
      <c r="W88" s="44"/>
    </row>
    <row r="89" spans="1:23" x14ac:dyDescent="0.3">
      <c r="A89" s="46" t="s">
        <v>181</v>
      </c>
      <c r="B89" s="77" t="s">
        <v>1506</v>
      </c>
      <c r="C89" s="77">
        <v>1</v>
      </c>
      <c r="D89" s="77">
        <v>0</v>
      </c>
      <c r="E89" s="81">
        <v>11329628</v>
      </c>
      <c r="F89" s="81">
        <v>3135452</v>
      </c>
      <c r="G89" s="81">
        <v>2916165</v>
      </c>
      <c r="H89" s="81">
        <v>662969</v>
      </c>
      <c r="I89" s="81">
        <v>0</v>
      </c>
      <c r="J89" s="81">
        <v>152062</v>
      </c>
      <c r="K89" s="81">
        <v>28583</v>
      </c>
      <c r="L89" s="81">
        <v>0</v>
      </c>
      <c r="M89" s="81">
        <v>522240</v>
      </c>
      <c r="N89" s="81">
        <v>1295336</v>
      </c>
      <c r="O89" s="81">
        <v>-1081640</v>
      </c>
      <c r="P89" s="81">
        <v>18960795</v>
      </c>
      <c r="Q89" s="81">
        <v>1081640</v>
      </c>
      <c r="R89" s="81">
        <v>20042435</v>
      </c>
      <c r="S89" s="81">
        <v>100000</v>
      </c>
      <c r="T89" s="81">
        <f t="shared" si="2"/>
        <v>14086325</v>
      </c>
      <c r="U89" s="44"/>
      <c r="V89" s="44"/>
      <c r="W89" s="44"/>
    </row>
    <row r="90" spans="1:23" x14ac:dyDescent="0.3">
      <c r="A90" s="46" t="s">
        <v>183</v>
      </c>
      <c r="B90" s="77" t="s">
        <v>2245</v>
      </c>
      <c r="C90" s="77">
        <v>1</v>
      </c>
      <c r="D90" s="77">
        <v>0</v>
      </c>
      <c r="E90" s="81">
        <v>13455767</v>
      </c>
      <c r="F90" s="81">
        <v>3574968</v>
      </c>
      <c r="G90" s="81">
        <v>2226894</v>
      </c>
      <c r="H90" s="81">
        <v>0</v>
      </c>
      <c r="I90" s="81">
        <v>0</v>
      </c>
      <c r="J90" s="81">
        <v>465066</v>
      </c>
      <c r="K90" s="81">
        <v>0</v>
      </c>
      <c r="L90" s="81">
        <v>0</v>
      </c>
      <c r="M90" s="81">
        <v>433390</v>
      </c>
      <c r="N90" s="81">
        <v>1910206</v>
      </c>
      <c r="O90" s="81">
        <v>-1842409</v>
      </c>
      <c r="P90" s="81">
        <v>20223882</v>
      </c>
      <c r="Q90" s="81">
        <v>1842409</v>
      </c>
      <c r="R90" s="81">
        <v>22066291</v>
      </c>
      <c r="S90" s="81">
        <v>100000</v>
      </c>
      <c r="T90" s="81">
        <f t="shared" si="2"/>
        <v>16086782</v>
      </c>
      <c r="U90" s="44"/>
      <c r="V90" s="44"/>
      <c r="W90" s="44"/>
    </row>
    <row r="91" spans="1:23" x14ac:dyDescent="0.3">
      <c r="A91" s="46" t="s">
        <v>187</v>
      </c>
      <c r="B91" s="77" t="s">
        <v>2246</v>
      </c>
      <c r="C91" s="77">
        <v>1</v>
      </c>
      <c r="D91" s="77">
        <v>0</v>
      </c>
      <c r="E91" s="81">
        <v>12342263</v>
      </c>
      <c r="F91" s="81">
        <v>3384874</v>
      </c>
      <c r="G91" s="81">
        <v>1800423</v>
      </c>
      <c r="H91" s="81">
        <v>152340</v>
      </c>
      <c r="I91" s="81">
        <v>0</v>
      </c>
      <c r="J91" s="81">
        <v>646660</v>
      </c>
      <c r="K91" s="81">
        <v>0</v>
      </c>
      <c r="L91" s="81">
        <v>0</v>
      </c>
      <c r="M91" s="81">
        <v>142354</v>
      </c>
      <c r="N91" s="81">
        <v>1663839</v>
      </c>
      <c r="O91" s="81">
        <v>-1129248</v>
      </c>
      <c r="P91" s="81">
        <v>19003505</v>
      </c>
      <c r="Q91" s="81">
        <v>1129248</v>
      </c>
      <c r="R91" s="81">
        <v>20132753</v>
      </c>
      <c r="S91" s="81">
        <v>0</v>
      </c>
      <c r="T91" s="81">
        <f t="shared" si="2"/>
        <v>15386903</v>
      </c>
      <c r="U91" s="44"/>
      <c r="V91" s="44"/>
      <c r="W91" s="44"/>
    </row>
    <row r="92" spans="1:23" x14ac:dyDescent="0.3">
      <c r="A92" s="46" t="s">
        <v>185</v>
      </c>
      <c r="B92" s="77" t="s">
        <v>2247</v>
      </c>
      <c r="C92" s="77">
        <v>1</v>
      </c>
      <c r="D92" s="77">
        <v>0</v>
      </c>
      <c r="E92" s="81">
        <v>3217401</v>
      </c>
      <c r="F92" s="81">
        <v>1050574</v>
      </c>
      <c r="G92" s="81">
        <v>762657</v>
      </c>
      <c r="H92" s="81">
        <v>0</v>
      </c>
      <c r="I92" s="81">
        <v>0</v>
      </c>
      <c r="J92" s="81">
        <v>117750</v>
      </c>
      <c r="K92" s="81">
        <v>0</v>
      </c>
      <c r="L92" s="81">
        <v>0</v>
      </c>
      <c r="M92" s="81">
        <v>0</v>
      </c>
      <c r="N92" s="81">
        <v>576332</v>
      </c>
      <c r="O92" s="81">
        <v>-412279</v>
      </c>
      <c r="P92" s="81">
        <v>5312435</v>
      </c>
      <c r="Q92" s="81">
        <v>412279</v>
      </c>
      <c r="R92" s="81">
        <v>5724714</v>
      </c>
      <c r="S92" s="81">
        <v>0</v>
      </c>
      <c r="T92" s="81">
        <f t="shared" si="2"/>
        <v>3973446</v>
      </c>
      <c r="U92" s="44"/>
      <c r="V92" s="44"/>
      <c r="W92" s="44"/>
    </row>
    <row r="93" spans="1:23" x14ac:dyDescent="0.3">
      <c r="A93" s="46" t="s">
        <v>189</v>
      </c>
      <c r="B93" s="77" t="s">
        <v>1510</v>
      </c>
      <c r="C93" s="77">
        <v>1</v>
      </c>
      <c r="D93" s="77">
        <v>0</v>
      </c>
      <c r="E93" s="81">
        <v>11132418</v>
      </c>
      <c r="F93" s="81">
        <v>2527609</v>
      </c>
      <c r="G93" s="81">
        <v>1788547</v>
      </c>
      <c r="H93" s="81">
        <v>2530</v>
      </c>
      <c r="I93" s="81">
        <v>0</v>
      </c>
      <c r="J93" s="81">
        <v>336548</v>
      </c>
      <c r="K93" s="81">
        <v>0</v>
      </c>
      <c r="L93" s="81">
        <v>0</v>
      </c>
      <c r="M93" s="81">
        <v>323662</v>
      </c>
      <c r="N93" s="81">
        <v>647900</v>
      </c>
      <c r="O93" s="81">
        <v>-647900</v>
      </c>
      <c r="P93" s="81">
        <v>16111314</v>
      </c>
      <c r="Q93" s="81">
        <v>812455</v>
      </c>
      <c r="R93" s="81">
        <v>16923769</v>
      </c>
      <c r="S93" s="81">
        <v>100000</v>
      </c>
      <c r="T93" s="81">
        <f t="shared" si="2"/>
        <v>13672337</v>
      </c>
      <c r="U93" s="44"/>
      <c r="V93" s="44"/>
      <c r="W93" s="44"/>
    </row>
    <row r="94" spans="1:23" x14ac:dyDescent="0.3">
      <c r="A94" s="46" t="s">
        <v>191</v>
      </c>
      <c r="B94" s="77" t="s">
        <v>2248</v>
      </c>
      <c r="C94" s="77">
        <v>1</v>
      </c>
      <c r="D94" s="77">
        <v>0</v>
      </c>
      <c r="E94" s="81">
        <v>18252049</v>
      </c>
      <c r="F94" s="81">
        <v>5352687</v>
      </c>
      <c r="G94" s="81">
        <v>1174528</v>
      </c>
      <c r="H94" s="81">
        <v>0</v>
      </c>
      <c r="I94" s="81">
        <v>0</v>
      </c>
      <c r="J94" s="81">
        <v>436288</v>
      </c>
      <c r="K94" s="81">
        <v>83535</v>
      </c>
      <c r="L94" s="81">
        <v>0</v>
      </c>
      <c r="M94" s="81">
        <v>623447</v>
      </c>
      <c r="N94" s="81">
        <v>1951549</v>
      </c>
      <c r="O94" s="81">
        <v>-1710059</v>
      </c>
      <c r="P94" s="81">
        <v>26164024</v>
      </c>
      <c r="Q94" s="81">
        <v>1710059</v>
      </c>
      <c r="R94" s="81">
        <v>27874083</v>
      </c>
      <c r="S94" s="81">
        <v>0</v>
      </c>
      <c r="T94" s="81">
        <f t="shared" si="2"/>
        <v>23037947</v>
      </c>
      <c r="U94" s="44"/>
      <c r="V94" s="44"/>
      <c r="W94" s="44"/>
    </row>
    <row r="95" spans="1:23" x14ac:dyDescent="0.3">
      <c r="A95" s="46" t="s">
        <v>193</v>
      </c>
      <c r="B95" s="77" t="s">
        <v>2249</v>
      </c>
      <c r="C95" s="77">
        <v>1</v>
      </c>
      <c r="D95" s="77">
        <v>0</v>
      </c>
      <c r="E95" s="81">
        <v>14492878</v>
      </c>
      <c r="F95" s="81">
        <v>2756134</v>
      </c>
      <c r="G95" s="81">
        <v>1248602</v>
      </c>
      <c r="H95" s="81">
        <v>0</v>
      </c>
      <c r="I95" s="81">
        <v>0</v>
      </c>
      <c r="J95" s="81">
        <v>662193</v>
      </c>
      <c r="K95" s="81">
        <v>30320</v>
      </c>
      <c r="L95" s="81">
        <v>0</v>
      </c>
      <c r="M95" s="81">
        <v>226069</v>
      </c>
      <c r="N95" s="81">
        <v>1840949</v>
      </c>
      <c r="O95" s="81">
        <v>-1840949</v>
      </c>
      <c r="P95" s="81">
        <v>19416196</v>
      </c>
      <c r="Q95" s="81">
        <v>1846329</v>
      </c>
      <c r="R95" s="81">
        <v>21262525</v>
      </c>
      <c r="S95" s="81">
        <v>100000</v>
      </c>
      <c r="T95" s="81">
        <f t="shared" si="2"/>
        <v>16326645</v>
      </c>
      <c r="U95" s="44"/>
      <c r="V95" s="44"/>
      <c r="W95" s="44"/>
    </row>
    <row r="96" spans="1:23" x14ac:dyDescent="0.3">
      <c r="A96" s="46" t="s">
        <v>195</v>
      </c>
      <c r="B96" s="77" t="s">
        <v>2250</v>
      </c>
      <c r="C96" s="77">
        <v>1</v>
      </c>
      <c r="D96" s="77">
        <v>0</v>
      </c>
      <c r="E96" s="81">
        <v>15129949</v>
      </c>
      <c r="F96" s="81">
        <v>3129478</v>
      </c>
      <c r="G96" s="81">
        <v>555421</v>
      </c>
      <c r="H96" s="81">
        <v>0</v>
      </c>
      <c r="I96" s="81">
        <v>0</v>
      </c>
      <c r="J96" s="81">
        <v>498212</v>
      </c>
      <c r="K96" s="81">
        <v>169267</v>
      </c>
      <c r="L96" s="81">
        <v>0</v>
      </c>
      <c r="M96" s="81">
        <v>515760</v>
      </c>
      <c r="N96" s="81">
        <v>1877636</v>
      </c>
      <c r="O96" s="81">
        <v>-1354908</v>
      </c>
      <c r="P96" s="81">
        <v>20520815</v>
      </c>
      <c r="Q96" s="81">
        <v>1354908</v>
      </c>
      <c r="R96" s="81">
        <v>21875723</v>
      </c>
      <c r="S96" s="81">
        <v>0</v>
      </c>
      <c r="T96" s="81">
        <f t="shared" si="2"/>
        <v>18087758</v>
      </c>
      <c r="U96" s="44"/>
      <c r="V96" s="44"/>
      <c r="W96" s="44"/>
    </row>
    <row r="97" spans="1:23" x14ac:dyDescent="0.3">
      <c r="A97" s="46" t="s">
        <v>208</v>
      </c>
      <c r="B97" s="77" t="s">
        <v>1514</v>
      </c>
      <c r="C97" s="77">
        <v>1</v>
      </c>
      <c r="D97" s="77">
        <v>0</v>
      </c>
      <c r="E97" s="81">
        <v>7378753</v>
      </c>
      <c r="F97" s="81">
        <v>1713023</v>
      </c>
      <c r="G97" s="81">
        <v>2355769</v>
      </c>
      <c r="H97" s="81">
        <v>9783</v>
      </c>
      <c r="I97" s="81">
        <v>0</v>
      </c>
      <c r="J97" s="81">
        <v>40273</v>
      </c>
      <c r="K97" s="81">
        <v>374122</v>
      </c>
      <c r="L97" s="81">
        <v>0</v>
      </c>
      <c r="M97" s="81">
        <v>97200</v>
      </c>
      <c r="N97" s="81">
        <v>944057</v>
      </c>
      <c r="O97" s="81">
        <v>-944057</v>
      </c>
      <c r="P97" s="81">
        <v>11968923</v>
      </c>
      <c r="Q97" s="81">
        <v>1528437</v>
      </c>
      <c r="R97" s="81">
        <v>13497360</v>
      </c>
      <c r="S97" s="81">
        <v>0</v>
      </c>
      <c r="T97" s="81">
        <f t="shared" si="2"/>
        <v>8659314</v>
      </c>
      <c r="U97" s="44"/>
      <c r="V97" s="44"/>
      <c r="W97" s="44"/>
    </row>
    <row r="98" spans="1:23" x14ac:dyDescent="0.3">
      <c r="A98" s="46" t="s">
        <v>200</v>
      </c>
      <c r="B98" s="77" t="s">
        <v>2251</v>
      </c>
      <c r="C98" s="77">
        <v>1</v>
      </c>
      <c r="D98" s="77">
        <v>0</v>
      </c>
      <c r="E98" s="81">
        <v>3675640</v>
      </c>
      <c r="F98" s="81">
        <v>887718</v>
      </c>
      <c r="G98" s="81">
        <v>106638</v>
      </c>
      <c r="H98" s="81">
        <v>0</v>
      </c>
      <c r="I98" s="81">
        <v>0</v>
      </c>
      <c r="J98" s="81">
        <v>1464</v>
      </c>
      <c r="K98" s="81">
        <v>243210</v>
      </c>
      <c r="L98" s="81">
        <v>0</v>
      </c>
      <c r="M98" s="81">
        <v>380000</v>
      </c>
      <c r="N98" s="81">
        <v>528465</v>
      </c>
      <c r="O98" s="81">
        <v>-467504</v>
      </c>
      <c r="P98" s="81">
        <v>5355631</v>
      </c>
      <c r="Q98" s="81">
        <v>467504</v>
      </c>
      <c r="R98" s="81">
        <v>5823135</v>
      </c>
      <c r="S98" s="81">
        <v>0</v>
      </c>
      <c r="T98" s="81">
        <f t="shared" si="2"/>
        <v>4720528</v>
      </c>
      <c r="U98" s="44"/>
      <c r="V98" s="44"/>
      <c r="W98" s="44"/>
    </row>
    <row r="99" spans="1:23" x14ac:dyDescent="0.3">
      <c r="A99" s="46" t="s">
        <v>198</v>
      </c>
      <c r="B99" s="77" t="s">
        <v>2252</v>
      </c>
      <c r="C99" s="77">
        <v>1</v>
      </c>
      <c r="D99" s="77">
        <v>0</v>
      </c>
      <c r="E99" s="81">
        <v>4814072</v>
      </c>
      <c r="F99" s="81">
        <v>1772671</v>
      </c>
      <c r="G99" s="81">
        <v>520150</v>
      </c>
      <c r="H99" s="81">
        <v>0</v>
      </c>
      <c r="I99" s="81">
        <v>0</v>
      </c>
      <c r="J99" s="81">
        <v>8703</v>
      </c>
      <c r="K99" s="81">
        <v>217847</v>
      </c>
      <c r="L99" s="81">
        <v>0</v>
      </c>
      <c r="M99" s="81">
        <v>0</v>
      </c>
      <c r="N99" s="81">
        <v>1108984</v>
      </c>
      <c r="O99" s="81">
        <v>-908349</v>
      </c>
      <c r="P99" s="81">
        <v>7534078</v>
      </c>
      <c r="Q99" s="81">
        <v>908349</v>
      </c>
      <c r="R99" s="81">
        <v>8442427</v>
      </c>
      <c r="S99" s="81">
        <v>0</v>
      </c>
      <c r="T99" s="81">
        <f t="shared" si="2"/>
        <v>5904944</v>
      </c>
      <c r="U99" s="44"/>
      <c r="V99" s="44"/>
      <c r="W99" s="44"/>
    </row>
    <row r="100" spans="1:23" x14ac:dyDescent="0.3">
      <c r="A100" s="46" t="s">
        <v>202</v>
      </c>
      <c r="B100" s="77" t="s">
        <v>2253</v>
      </c>
      <c r="C100" s="77">
        <v>1</v>
      </c>
      <c r="D100" s="77">
        <v>0</v>
      </c>
      <c r="E100" s="81">
        <v>16217663</v>
      </c>
      <c r="F100" s="81">
        <v>2973011</v>
      </c>
      <c r="G100" s="81">
        <v>3854469</v>
      </c>
      <c r="H100" s="81">
        <v>714908</v>
      </c>
      <c r="I100" s="81">
        <v>0</v>
      </c>
      <c r="J100" s="81">
        <v>116392</v>
      </c>
      <c r="K100" s="81">
        <v>633269</v>
      </c>
      <c r="L100" s="81">
        <v>0</v>
      </c>
      <c r="M100" s="81">
        <v>161330</v>
      </c>
      <c r="N100" s="81">
        <v>1265599</v>
      </c>
      <c r="O100" s="81">
        <v>-1265599</v>
      </c>
      <c r="P100" s="81">
        <v>24671042</v>
      </c>
      <c r="Q100" s="81">
        <v>1856505</v>
      </c>
      <c r="R100" s="81">
        <v>26527547</v>
      </c>
      <c r="S100" s="81">
        <v>100000</v>
      </c>
      <c r="T100" s="81">
        <f t="shared" si="2"/>
        <v>18836066</v>
      </c>
      <c r="U100" s="44"/>
      <c r="V100" s="44"/>
      <c r="W100" s="44"/>
    </row>
    <row r="101" spans="1:23" x14ac:dyDescent="0.3">
      <c r="A101" s="46" t="s">
        <v>204</v>
      </c>
      <c r="B101" s="77" t="s">
        <v>2254</v>
      </c>
      <c r="C101" s="77">
        <v>1</v>
      </c>
      <c r="D101" s="77">
        <v>0</v>
      </c>
      <c r="E101" s="81">
        <v>10803852</v>
      </c>
      <c r="F101" s="81">
        <v>3581661</v>
      </c>
      <c r="G101" s="81">
        <v>781930</v>
      </c>
      <c r="H101" s="81">
        <v>0</v>
      </c>
      <c r="I101" s="81">
        <v>0</v>
      </c>
      <c r="J101" s="81">
        <v>309665</v>
      </c>
      <c r="K101" s="81">
        <v>366451</v>
      </c>
      <c r="L101" s="81">
        <v>0</v>
      </c>
      <c r="M101" s="81">
        <v>0</v>
      </c>
      <c r="N101" s="81">
        <v>1889911</v>
      </c>
      <c r="O101" s="81">
        <v>-1618654</v>
      </c>
      <c r="P101" s="81">
        <v>16114816</v>
      </c>
      <c r="Q101" s="81">
        <v>1618654</v>
      </c>
      <c r="R101" s="81">
        <v>17733470</v>
      </c>
      <c r="S101" s="81">
        <v>0</v>
      </c>
      <c r="T101" s="81">
        <f t="shared" si="2"/>
        <v>13442975</v>
      </c>
      <c r="U101" s="44"/>
      <c r="V101" s="44"/>
      <c r="W101" s="44"/>
    </row>
    <row r="102" spans="1:23" x14ac:dyDescent="0.3">
      <c r="A102" s="46" t="s">
        <v>206</v>
      </c>
      <c r="B102" s="77" t="s">
        <v>2255</v>
      </c>
      <c r="C102" s="77">
        <v>1</v>
      </c>
      <c r="D102" s="77">
        <v>0</v>
      </c>
      <c r="E102" s="81">
        <v>2344167</v>
      </c>
      <c r="F102" s="81">
        <v>634761</v>
      </c>
      <c r="G102" s="81">
        <v>103674</v>
      </c>
      <c r="H102" s="81">
        <v>13182</v>
      </c>
      <c r="I102" s="81">
        <v>0</v>
      </c>
      <c r="J102" s="81">
        <v>5978</v>
      </c>
      <c r="K102" s="81">
        <v>36881</v>
      </c>
      <c r="L102" s="81">
        <v>0</v>
      </c>
      <c r="M102" s="81">
        <v>0</v>
      </c>
      <c r="N102" s="81">
        <v>442074</v>
      </c>
      <c r="O102" s="81">
        <v>-298675</v>
      </c>
      <c r="P102" s="81">
        <v>3282042</v>
      </c>
      <c r="Q102" s="81">
        <v>298675</v>
      </c>
      <c r="R102" s="81">
        <v>3580717</v>
      </c>
      <c r="S102" s="81">
        <v>0</v>
      </c>
      <c r="T102" s="81">
        <f t="shared" si="2"/>
        <v>2723112</v>
      </c>
      <c r="U102" s="44"/>
      <c r="V102" s="44"/>
      <c r="W102" s="44"/>
    </row>
    <row r="103" spans="1:23" x14ac:dyDescent="0.3">
      <c r="A103" s="46" t="s">
        <v>211</v>
      </c>
      <c r="B103" s="77" t="s">
        <v>2256</v>
      </c>
      <c r="C103" s="77">
        <v>1</v>
      </c>
      <c r="D103" s="77">
        <v>0</v>
      </c>
      <c r="E103" s="81">
        <v>7776505</v>
      </c>
      <c r="F103" s="81">
        <v>1873072</v>
      </c>
      <c r="G103" s="81">
        <v>2268383</v>
      </c>
      <c r="H103" s="81">
        <v>0</v>
      </c>
      <c r="I103" s="81">
        <v>0</v>
      </c>
      <c r="J103" s="81">
        <v>308510</v>
      </c>
      <c r="K103" s="81">
        <v>75640</v>
      </c>
      <c r="L103" s="81">
        <v>0</v>
      </c>
      <c r="M103" s="81">
        <v>156015</v>
      </c>
      <c r="N103" s="81">
        <v>527606</v>
      </c>
      <c r="O103" s="81">
        <v>-527606</v>
      </c>
      <c r="P103" s="81">
        <v>12458125</v>
      </c>
      <c r="Q103" s="81">
        <v>585333</v>
      </c>
      <c r="R103" s="81">
        <v>13043458</v>
      </c>
      <c r="S103" s="81">
        <v>100000</v>
      </c>
      <c r="T103" s="81">
        <f t="shared" si="2"/>
        <v>9662136</v>
      </c>
      <c r="U103" s="44"/>
      <c r="V103" s="44"/>
      <c r="W103" s="44"/>
    </row>
    <row r="104" spans="1:23" x14ac:dyDescent="0.3">
      <c r="A104" s="46" t="s">
        <v>213</v>
      </c>
      <c r="B104" s="77" t="s">
        <v>2257</v>
      </c>
      <c r="C104" s="77">
        <v>1</v>
      </c>
      <c r="D104" s="77">
        <v>0</v>
      </c>
      <c r="E104" s="81">
        <v>21260554</v>
      </c>
      <c r="F104" s="81">
        <v>3821288</v>
      </c>
      <c r="G104" s="81">
        <v>3375376</v>
      </c>
      <c r="H104" s="81">
        <v>0</v>
      </c>
      <c r="I104" s="81">
        <v>0</v>
      </c>
      <c r="J104" s="81">
        <v>1096339</v>
      </c>
      <c r="K104" s="81">
        <v>269131</v>
      </c>
      <c r="L104" s="81">
        <v>0</v>
      </c>
      <c r="M104" s="81">
        <v>468206</v>
      </c>
      <c r="N104" s="81">
        <v>2107981</v>
      </c>
      <c r="O104" s="81">
        <v>-2107981</v>
      </c>
      <c r="P104" s="81">
        <v>30290894</v>
      </c>
      <c r="Q104" s="81">
        <v>2524431</v>
      </c>
      <c r="R104" s="81">
        <v>32815325</v>
      </c>
      <c r="S104" s="81">
        <v>147875</v>
      </c>
      <c r="T104" s="81">
        <f t="shared" si="2"/>
        <v>24807537</v>
      </c>
      <c r="U104" s="44"/>
      <c r="V104" s="44"/>
      <c r="W104" s="44"/>
    </row>
    <row r="105" spans="1:23" x14ac:dyDescent="0.3">
      <c r="A105" s="46" t="s">
        <v>219</v>
      </c>
      <c r="B105" s="77" t="s">
        <v>2258</v>
      </c>
      <c r="C105" s="77">
        <v>1</v>
      </c>
      <c r="D105" s="77">
        <v>0</v>
      </c>
      <c r="E105" s="81">
        <v>6344428</v>
      </c>
      <c r="F105" s="81">
        <v>1573907</v>
      </c>
      <c r="G105" s="81">
        <v>1171420</v>
      </c>
      <c r="H105" s="81">
        <v>0</v>
      </c>
      <c r="I105" s="81">
        <v>0</v>
      </c>
      <c r="J105" s="81">
        <v>203660</v>
      </c>
      <c r="K105" s="81">
        <v>37485</v>
      </c>
      <c r="L105" s="81">
        <v>0</v>
      </c>
      <c r="M105" s="81">
        <v>260512</v>
      </c>
      <c r="N105" s="81">
        <v>542765</v>
      </c>
      <c r="O105" s="81">
        <v>-507495</v>
      </c>
      <c r="P105" s="81">
        <v>9626682</v>
      </c>
      <c r="Q105" s="81">
        <v>507495</v>
      </c>
      <c r="R105" s="81">
        <v>10134177</v>
      </c>
      <c r="S105" s="81">
        <v>100000</v>
      </c>
      <c r="T105" s="81">
        <f t="shared" si="2"/>
        <v>7912497</v>
      </c>
      <c r="U105" s="44"/>
      <c r="V105" s="44"/>
      <c r="W105" s="44"/>
    </row>
    <row r="106" spans="1:23" x14ac:dyDescent="0.3">
      <c r="A106" s="46" t="s">
        <v>215</v>
      </c>
      <c r="B106" s="77" t="s">
        <v>2259</v>
      </c>
      <c r="C106" s="77">
        <v>1</v>
      </c>
      <c r="D106" s="77">
        <v>0</v>
      </c>
      <c r="E106" s="81">
        <v>16177430</v>
      </c>
      <c r="F106" s="81">
        <v>4809245</v>
      </c>
      <c r="G106" s="81">
        <v>3376960</v>
      </c>
      <c r="H106" s="81">
        <v>112097</v>
      </c>
      <c r="I106" s="81">
        <v>0</v>
      </c>
      <c r="J106" s="81">
        <v>212967</v>
      </c>
      <c r="K106" s="81">
        <v>63946</v>
      </c>
      <c r="L106" s="81">
        <v>0</v>
      </c>
      <c r="M106" s="81">
        <v>134322</v>
      </c>
      <c r="N106" s="81">
        <v>2007971</v>
      </c>
      <c r="O106" s="81">
        <v>-1748146</v>
      </c>
      <c r="P106" s="81">
        <v>25146792</v>
      </c>
      <c r="Q106" s="81">
        <v>1748146</v>
      </c>
      <c r="R106" s="81">
        <v>26894938</v>
      </c>
      <c r="S106" s="81">
        <v>0</v>
      </c>
      <c r="T106" s="81">
        <f t="shared" si="2"/>
        <v>19649764</v>
      </c>
      <c r="U106" s="44"/>
      <c r="V106" s="44"/>
      <c r="W106" s="44"/>
    </row>
    <row r="107" spans="1:23" x14ac:dyDescent="0.3">
      <c r="A107" s="46" t="s">
        <v>217</v>
      </c>
      <c r="B107" s="77" t="s">
        <v>2260</v>
      </c>
      <c r="C107" s="77">
        <v>1</v>
      </c>
      <c r="D107" s="77">
        <v>0</v>
      </c>
      <c r="E107" s="81">
        <v>9488871</v>
      </c>
      <c r="F107" s="81">
        <v>2118618</v>
      </c>
      <c r="G107" s="81">
        <v>1786570</v>
      </c>
      <c r="H107" s="81">
        <v>0</v>
      </c>
      <c r="I107" s="81">
        <v>0</v>
      </c>
      <c r="J107" s="81">
        <v>88509</v>
      </c>
      <c r="K107" s="81">
        <v>0</v>
      </c>
      <c r="L107" s="81">
        <v>0</v>
      </c>
      <c r="M107" s="81">
        <v>85523</v>
      </c>
      <c r="N107" s="81">
        <v>523792</v>
      </c>
      <c r="O107" s="81">
        <v>-523792</v>
      </c>
      <c r="P107" s="81">
        <v>13568091</v>
      </c>
      <c r="Q107" s="81">
        <v>804522</v>
      </c>
      <c r="R107" s="81">
        <v>14372613</v>
      </c>
      <c r="S107" s="81">
        <v>100000</v>
      </c>
      <c r="T107" s="81">
        <f t="shared" si="2"/>
        <v>11257729</v>
      </c>
      <c r="U107" s="44"/>
      <c r="V107" s="44"/>
      <c r="W107" s="44"/>
    </row>
    <row r="108" spans="1:23" x14ac:dyDescent="0.3">
      <c r="A108" s="46" t="s">
        <v>222</v>
      </c>
      <c r="B108" s="77" t="s">
        <v>2261</v>
      </c>
      <c r="C108" s="77">
        <v>1</v>
      </c>
      <c r="D108" s="77">
        <v>0</v>
      </c>
      <c r="E108" s="81">
        <v>672621</v>
      </c>
      <c r="F108" s="81">
        <v>284994</v>
      </c>
      <c r="G108" s="81">
        <v>11305</v>
      </c>
      <c r="H108" s="81">
        <v>0</v>
      </c>
      <c r="I108" s="81">
        <v>0</v>
      </c>
      <c r="J108" s="81">
        <v>0</v>
      </c>
      <c r="K108" s="81">
        <v>0</v>
      </c>
      <c r="L108" s="81">
        <v>0</v>
      </c>
      <c r="M108" s="81">
        <v>16200</v>
      </c>
      <c r="N108" s="81">
        <v>95566</v>
      </c>
      <c r="O108" s="81">
        <v>-95566</v>
      </c>
      <c r="P108" s="81">
        <v>985120</v>
      </c>
      <c r="Q108" s="81">
        <v>135252</v>
      </c>
      <c r="R108" s="81">
        <v>1120372</v>
      </c>
      <c r="S108" s="81">
        <v>0</v>
      </c>
      <c r="T108" s="81">
        <f t="shared" si="2"/>
        <v>878249</v>
      </c>
      <c r="U108" s="44"/>
      <c r="V108" s="44"/>
      <c r="W108" s="44"/>
    </row>
    <row r="109" spans="1:23" x14ac:dyDescent="0.3">
      <c r="A109" s="46" t="s">
        <v>228</v>
      </c>
      <c r="B109" s="77" t="s">
        <v>2262</v>
      </c>
      <c r="C109" s="77">
        <v>1</v>
      </c>
      <c r="D109" s="77">
        <v>0</v>
      </c>
      <c r="E109" s="81">
        <v>1124059</v>
      </c>
      <c r="F109" s="81">
        <v>533315</v>
      </c>
      <c r="G109" s="81">
        <v>111754</v>
      </c>
      <c r="H109" s="81">
        <v>0</v>
      </c>
      <c r="I109" s="81">
        <v>0</v>
      </c>
      <c r="J109" s="81">
        <v>0</v>
      </c>
      <c r="K109" s="81">
        <v>66732</v>
      </c>
      <c r="L109" s="81">
        <v>0</v>
      </c>
      <c r="M109" s="81">
        <v>0</v>
      </c>
      <c r="N109" s="81">
        <v>185079</v>
      </c>
      <c r="O109" s="81">
        <v>-185079</v>
      </c>
      <c r="P109" s="81">
        <v>1835860</v>
      </c>
      <c r="Q109" s="81">
        <v>636647</v>
      </c>
      <c r="R109" s="81">
        <v>2472507</v>
      </c>
      <c r="S109" s="81">
        <v>100000</v>
      </c>
      <c r="T109" s="81">
        <f t="shared" si="2"/>
        <v>1539027</v>
      </c>
      <c r="U109" s="44"/>
      <c r="V109" s="44"/>
      <c r="W109" s="44"/>
    </row>
    <row r="110" spans="1:23" x14ac:dyDescent="0.3">
      <c r="A110" s="46" t="s">
        <v>224</v>
      </c>
      <c r="B110" s="77" t="s">
        <v>1527</v>
      </c>
      <c r="C110" s="77">
        <v>1</v>
      </c>
      <c r="D110" s="77">
        <v>0</v>
      </c>
      <c r="E110" s="81">
        <v>3878744</v>
      </c>
      <c r="F110" s="81">
        <v>1314124</v>
      </c>
      <c r="G110" s="81">
        <v>648480</v>
      </c>
      <c r="H110" s="81">
        <v>0</v>
      </c>
      <c r="I110" s="81">
        <v>0</v>
      </c>
      <c r="J110" s="81">
        <v>36596</v>
      </c>
      <c r="K110" s="81">
        <v>150926</v>
      </c>
      <c r="L110" s="81">
        <v>0</v>
      </c>
      <c r="M110" s="81">
        <v>80000</v>
      </c>
      <c r="N110" s="81">
        <v>337645</v>
      </c>
      <c r="O110" s="81">
        <v>-337645</v>
      </c>
      <c r="P110" s="81">
        <v>6108870</v>
      </c>
      <c r="Q110" s="81">
        <v>495552</v>
      </c>
      <c r="R110" s="81">
        <v>6604422</v>
      </c>
      <c r="S110" s="81">
        <v>100000</v>
      </c>
      <c r="T110" s="81">
        <f t="shared" si="2"/>
        <v>5122745</v>
      </c>
      <c r="U110" s="44"/>
      <c r="V110" s="44"/>
      <c r="W110" s="44"/>
    </row>
    <row r="111" spans="1:23" x14ac:dyDescent="0.3">
      <c r="A111" s="46" t="s">
        <v>226</v>
      </c>
      <c r="B111" s="77" t="s">
        <v>2263</v>
      </c>
      <c r="C111" s="77">
        <v>1</v>
      </c>
      <c r="D111" s="77">
        <v>0</v>
      </c>
      <c r="E111" s="81">
        <v>6118187</v>
      </c>
      <c r="F111" s="81">
        <v>1643273</v>
      </c>
      <c r="G111" s="81">
        <v>1224440</v>
      </c>
      <c r="H111" s="81">
        <v>188416</v>
      </c>
      <c r="I111" s="81">
        <v>0</v>
      </c>
      <c r="J111" s="81">
        <v>108616</v>
      </c>
      <c r="K111" s="81">
        <v>134491</v>
      </c>
      <c r="L111" s="81">
        <v>0</v>
      </c>
      <c r="M111" s="81">
        <v>0</v>
      </c>
      <c r="N111" s="81">
        <v>776186</v>
      </c>
      <c r="O111" s="81">
        <v>-776186</v>
      </c>
      <c r="P111" s="81">
        <v>9417423</v>
      </c>
      <c r="Q111" s="81">
        <v>804212</v>
      </c>
      <c r="R111" s="81">
        <v>10221635</v>
      </c>
      <c r="S111" s="81">
        <v>0</v>
      </c>
      <c r="T111" s="81">
        <f t="shared" si="2"/>
        <v>7228381</v>
      </c>
      <c r="U111" s="44"/>
      <c r="V111" s="44"/>
      <c r="W111" s="44"/>
    </row>
    <row r="112" spans="1:23" x14ac:dyDescent="0.3">
      <c r="A112" s="46" t="s">
        <v>230</v>
      </c>
      <c r="B112" s="77" t="s">
        <v>2264</v>
      </c>
      <c r="C112" s="77">
        <v>1</v>
      </c>
      <c r="D112" s="77">
        <v>0</v>
      </c>
      <c r="E112" s="81">
        <v>2798747</v>
      </c>
      <c r="F112" s="81">
        <v>1079225</v>
      </c>
      <c r="G112" s="81">
        <v>420889</v>
      </c>
      <c r="H112" s="81">
        <v>0</v>
      </c>
      <c r="I112" s="81">
        <v>0</v>
      </c>
      <c r="J112" s="81">
        <v>514</v>
      </c>
      <c r="K112" s="81">
        <v>44580</v>
      </c>
      <c r="L112" s="81">
        <v>0</v>
      </c>
      <c r="M112" s="81">
        <v>34623</v>
      </c>
      <c r="N112" s="81">
        <v>256131</v>
      </c>
      <c r="O112" s="81">
        <v>-256131</v>
      </c>
      <c r="P112" s="81">
        <v>4378578</v>
      </c>
      <c r="Q112" s="81">
        <v>331957</v>
      </c>
      <c r="R112" s="81">
        <v>4710535</v>
      </c>
      <c r="S112" s="81">
        <v>100000</v>
      </c>
      <c r="T112" s="81">
        <f t="shared" si="2"/>
        <v>3701558</v>
      </c>
      <c r="U112" s="44"/>
      <c r="V112" s="44"/>
      <c r="W112" s="44"/>
    </row>
    <row r="113" spans="1:23" x14ac:dyDescent="0.3">
      <c r="A113" s="46" t="s">
        <v>232</v>
      </c>
      <c r="B113" s="77" t="s">
        <v>2265</v>
      </c>
      <c r="C113" s="77">
        <v>1</v>
      </c>
      <c r="D113" s="77">
        <v>0</v>
      </c>
      <c r="E113" s="81">
        <v>4853827</v>
      </c>
      <c r="F113" s="81">
        <v>1035474</v>
      </c>
      <c r="G113" s="81">
        <v>784172</v>
      </c>
      <c r="H113" s="81">
        <v>0</v>
      </c>
      <c r="I113" s="81">
        <v>0</v>
      </c>
      <c r="J113" s="81">
        <v>10197</v>
      </c>
      <c r="K113" s="81">
        <v>0</v>
      </c>
      <c r="L113" s="81">
        <v>0</v>
      </c>
      <c r="M113" s="81">
        <v>0</v>
      </c>
      <c r="N113" s="81">
        <v>279290</v>
      </c>
      <c r="O113" s="81">
        <v>-279290</v>
      </c>
      <c r="P113" s="81">
        <v>6683670</v>
      </c>
      <c r="Q113" s="81">
        <v>464822</v>
      </c>
      <c r="R113" s="81">
        <v>7148492</v>
      </c>
      <c r="S113" s="81">
        <v>100000</v>
      </c>
      <c r="T113" s="81">
        <f t="shared" si="2"/>
        <v>5620208</v>
      </c>
      <c r="U113" s="44"/>
      <c r="V113" s="44"/>
      <c r="W113" s="44"/>
    </row>
    <row r="114" spans="1:23" x14ac:dyDescent="0.3">
      <c r="A114" s="46" t="s">
        <v>234</v>
      </c>
      <c r="B114" s="77" t="s">
        <v>2266</v>
      </c>
      <c r="C114" s="77">
        <v>1</v>
      </c>
      <c r="D114" s="77">
        <v>0</v>
      </c>
      <c r="E114" s="81">
        <v>2366881</v>
      </c>
      <c r="F114" s="81">
        <v>612507</v>
      </c>
      <c r="G114" s="81">
        <v>231614</v>
      </c>
      <c r="H114" s="81">
        <v>6382</v>
      </c>
      <c r="I114" s="81">
        <v>0</v>
      </c>
      <c r="J114" s="81">
        <v>21198</v>
      </c>
      <c r="K114" s="81">
        <v>0</v>
      </c>
      <c r="L114" s="81">
        <v>0</v>
      </c>
      <c r="M114" s="81">
        <v>48000</v>
      </c>
      <c r="N114" s="81">
        <v>282436</v>
      </c>
      <c r="O114" s="81">
        <v>-282436</v>
      </c>
      <c r="P114" s="81">
        <v>3286582</v>
      </c>
      <c r="Q114" s="81">
        <v>501730</v>
      </c>
      <c r="R114" s="81">
        <v>3788312</v>
      </c>
      <c r="S114" s="81">
        <v>100000</v>
      </c>
      <c r="T114" s="81">
        <f t="shared" si="2"/>
        <v>2766150</v>
      </c>
      <c r="U114" s="44"/>
      <c r="V114" s="44"/>
      <c r="W114" s="44"/>
    </row>
    <row r="115" spans="1:23" x14ac:dyDescent="0.3">
      <c r="A115" s="46" t="s">
        <v>236</v>
      </c>
      <c r="B115" s="77" t="s">
        <v>2267</v>
      </c>
      <c r="C115" s="77">
        <v>1</v>
      </c>
      <c r="D115" s="77">
        <v>0</v>
      </c>
      <c r="E115" s="81">
        <v>2447135</v>
      </c>
      <c r="F115" s="81">
        <v>576633</v>
      </c>
      <c r="G115" s="81">
        <v>110575</v>
      </c>
      <c r="H115" s="81">
        <v>0</v>
      </c>
      <c r="I115" s="81">
        <v>0</v>
      </c>
      <c r="J115" s="81">
        <v>781</v>
      </c>
      <c r="K115" s="81">
        <v>31548</v>
      </c>
      <c r="L115" s="81">
        <v>0</v>
      </c>
      <c r="M115" s="81">
        <v>28350</v>
      </c>
      <c r="N115" s="81">
        <v>296595</v>
      </c>
      <c r="O115" s="81">
        <v>-296595</v>
      </c>
      <c r="P115" s="81">
        <v>3195022</v>
      </c>
      <c r="Q115" s="81">
        <v>439511</v>
      </c>
      <c r="R115" s="81">
        <v>3634533</v>
      </c>
      <c r="S115" s="81">
        <v>0</v>
      </c>
      <c r="T115" s="81">
        <f t="shared" si="2"/>
        <v>2787852</v>
      </c>
      <c r="U115" s="44"/>
      <c r="V115" s="44"/>
      <c r="W115" s="44"/>
    </row>
    <row r="116" spans="1:23" x14ac:dyDescent="0.3">
      <c r="A116" s="46" t="s">
        <v>238</v>
      </c>
      <c r="B116" s="77" t="s">
        <v>2268</v>
      </c>
      <c r="C116" s="77">
        <v>1</v>
      </c>
      <c r="D116" s="77">
        <v>0</v>
      </c>
      <c r="E116" s="81">
        <v>11553992</v>
      </c>
      <c r="F116" s="81">
        <v>3396495</v>
      </c>
      <c r="G116" s="81">
        <v>2852324</v>
      </c>
      <c r="H116" s="81">
        <v>0</v>
      </c>
      <c r="I116" s="81">
        <v>0</v>
      </c>
      <c r="J116" s="81">
        <v>310642</v>
      </c>
      <c r="K116" s="81">
        <v>98498</v>
      </c>
      <c r="L116" s="81">
        <v>0</v>
      </c>
      <c r="M116" s="81">
        <v>83978</v>
      </c>
      <c r="N116" s="81">
        <v>937298</v>
      </c>
      <c r="O116" s="81">
        <v>-937298</v>
      </c>
      <c r="P116" s="81">
        <v>18295929</v>
      </c>
      <c r="Q116" s="81">
        <v>1318684</v>
      </c>
      <c r="R116" s="81">
        <v>19614613</v>
      </c>
      <c r="S116" s="81">
        <v>100000</v>
      </c>
      <c r="T116" s="81">
        <f t="shared" si="2"/>
        <v>14506307</v>
      </c>
      <c r="U116" s="44"/>
      <c r="V116" s="44"/>
      <c r="W116" s="44"/>
    </row>
    <row r="117" spans="1:23" x14ac:dyDescent="0.3">
      <c r="A117" s="46" t="s">
        <v>242</v>
      </c>
      <c r="B117" s="77" t="s">
        <v>2269</v>
      </c>
      <c r="C117" s="77">
        <v>1</v>
      </c>
      <c r="D117" s="77">
        <v>0</v>
      </c>
      <c r="E117" s="81">
        <v>4145174</v>
      </c>
      <c r="F117" s="81">
        <v>1041243</v>
      </c>
      <c r="G117" s="81">
        <v>434973</v>
      </c>
      <c r="H117" s="81">
        <v>0</v>
      </c>
      <c r="I117" s="81">
        <v>0</v>
      </c>
      <c r="J117" s="81">
        <v>120123</v>
      </c>
      <c r="K117" s="81">
        <v>91375</v>
      </c>
      <c r="L117" s="81">
        <v>0</v>
      </c>
      <c r="M117" s="81">
        <v>39199</v>
      </c>
      <c r="N117" s="81">
        <v>405159</v>
      </c>
      <c r="O117" s="81">
        <v>-398522</v>
      </c>
      <c r="P117" s="81">
        <v>5878724</v>
      </c>
      <c r="Q117" s="81">
        <v>398522</v>
      </c>
      <c r="R117" s="81">
        <v>6277246</v>
      </c>
      <c r="S117" s="81">
        <v>100000</v>
      </c>
      <c r="T117" s="81">
        <f t="shared" si="2"/>
        <v>5038592</v>
      </c>
      <c r="U117" s="44"/>
      <c r="V117" s="44"/>
      <c r="W117" s="44"/>
    </row>
    <row r="118" spans="1:23" x14ac:dyDescent="0.3">
      <c r="A118" s="46" t="s">
        <v>240</v>
      </c>
      <c r="B118" s="77" t="s">
        <v>2270</v>
      </c>
      <c r="C118" s="77">
        <v>1</v>
      </c>
      <c r="D118" s="77">
        <v>0</v>
      </c>
      <c r="E118" s="81">
        <v>3147857</v>
      </c>
      <c r="F118" s="81">
        <v>1194730</v>
      </c>
      <c r="G118" s="81">
        <v>944123</v>
      </c>
      <c r="H118" s="81">
        <v>0</v>
      </c>
      <c r="I118" s="81">
        <v>0</v>
      </c>
      <c r="J118" s="81">
        <v>37985</v>
      </c>
      <c r="K118" s="81">
        <v>64551</v>
      </c>
      <c r="L118" s="81">
        <v>0</v>
      </c>
      <c r="M118" s="81">
        <v>56250</v>
      </c>
      <c r="N118" s="81">
        <v>403881</v>
      </c>
      <c r="O118" s="81">
        <v>-403881</v>
      </c>
      <c r="P118" s="81">
        <v>5445496</v>
      </c>
      <c r="Q118" s="81">
        <v>475805</v>
      </c>
      <c r="R118" s="81">
        <v>5921301</v>
      </c>
      <c r="S118" s="81">
        <v>100000</v>
      </c>
      <c r="T118" s="81">
        <f t="shared" si="2"/>
        <v>4097492</v>
      </c>
      <c r="U118" s="44"/>
      <c r="V118" s="44"/>
      <c r="W118" s="44"/>
    </row>
    <row r="119" spans="1:23" x14ac:dyDescent="0.3">
      <c r="A119" s="46" t="s">
        <v>244</v>
      </c>
      <c r="B119" s="77" t="s">
        <v>2271</v>
      </c>
      <c r="C119" s="77">
        <v>1</v>
      </c>
      <c r="D119" s="77">
        <v>0</v>
      </c>
      <c r="E119" s="81">
        <v>10079943</v>
      </c>
      <c r="F119" s="81">
        <v>2680850</v>
      </c>
      <c r="G119" s="81">
        <v>871920</v>
      </c>
      <c r="H119" s="81">
        <v>0</v>
      </c>
      <c r="I119" s="81">
        <v>0</v>
      </c>
      <c r="J119" s="81">
        <v>246603</v>
      </c>
      <c r="K119" s="81">
        <v>103456</v>
      </c>
      <c r="L119" s="81">
        <v>0</v>
      </c>
      <c r="M119" s="81">
        <v>105496</v>
      </c>
      <c r="N119" s="81">
        <v>674586</v>
      </c>
      <c r="O119" s="81">
        <v>-674586</v>
      </c>
      <c r="P119" s="81">
        <v>14088268</v>
      </c>
      <c r="Q119" s="81">
        <v>1612102</v>
      </c>
      <c r="R119" s="81">
        <v>15700370</v>
      </c>
      <c r="S119" s="81">
        <v>100000</v>
      </c>
      <c r="T119" s="81">
        <f t="shared" si="2"/>
        <v>12541762</v>
      </c>
      <c r="U119" s="44"/>
      <c r="V119" s="44"/>
      <c r="W119" s="44"/>
    </row>
    <row r="120" spans="1:23" x14ac:dyDescent="0.3">
      <c r="A120" s="46" t="s">
        <v>249</v>
      </c>
      <c r="B120" s="77" t="s">
        <v>2272</v>
      </c>
      <c r="C120" s="77">
        <v>0</v>
      </c>
      <c r="D120" s="77">
        <v>0</v>
      </c>
      <c r="E120" s="81">
        <v>19489651</v>
      </c>
      <c r="F120" s="81">
        <v>4520213</v>
      </c>
      <c r="G120" s="81">
        <v>3228207</v>
      </c>
      <c r="H120" s="81">
        <v>716870</v>
      </c>
      <c r="I120" s="81">
        <v>0</v>
      </c>
      <c r="J120" s="81">
        <v>718168</v>
      </c>
      <c r="K120" s="81">
        <v>1011880</v>
      </c>
      <c r="L120" s="81">
        <v>0</v>
      </c>
      <c r="M120" s="81">
        <v>373181</v>
      </c>
      <c r="N120" s="81">
        <v>2432762</v>
      </c>
      <c r="O120" s="81">
        <v>-2432762</v>
      </c>
      <c r="P120" s="81">
        <v>30058170</v>
      </c>
      <c r="Q120" s="81">
        <v>2625077</v>
      </c>
      <c r="R120" s="81">
        <v>32683247</v>
      </c>
      <c r="S120" s="81">
        <v>100000</v>
      </c>
      <c r="T120" s="81">
        <f t="shared" si="2"/>
        <v>23680331</v>
      </c>
      <c r="U120" s="44"/>
      <c r="V120" s="44"/>
      <c r="W120" s="44"/>
    </row>
    <row r="121" spans="1:23" x14ac:dyDescent="0.3">
      <c r="A121" s="46" t="s">
        <v>251</v>
      </c>
      <c r="B121" s="77" t="s">
        <v>2273</v>
      </c>
      <c r="C121" s="77">
        <v>1</v>
      </c>
      <c r="D121" s="77">
        <v>0</v>
      </c>
      <c r="E121" s="81">
        <v>9010389</v>
      </c>
      <c r="F121" s="81">
        <v>2862168</v>
      </c>
      <c r="G121" s="81">
        <v>499901</v>
      </c>
      <c r="H121" s="81">
        <v>0</v>
      </c>
      <c r="I121" s="81">
        <v>0</v>
      </c>
      <c r="J121" s="81">
        <v>316984</v>
      </c>
      <c r="K121" s="81">
        <v>554013</v>
      </c>
      <c r="L121" s="81">
        <v>0</v>
      </c>
      <c r="M121" s="81">
        <v>95760</v>
      </c>
      <c r="N121" s="81">
        <v>1551003</v>
      </c>
      <c r="O121" s="81">
        <v>-1271119</v>
      </c>
      <c r="P121" s="81">
        <v>13619099</v>
      </c>
      <c r="Q121" s="81">
        <v>1271119</v>
      </c>
      <c r="R121" s="81">
        <v>14890218</v>
      </c>
      <c r="S121" s="81">
        <v>0</v>
      </c>
      <c r="T121" s="81">
        <f t="shared" si="2"/>
        <v>11568195</v>
      </c>
      <c r="U121" s="44"/>
      <c r="V121" s="44"/>
      <c r="W121" s="44"/>
    </row>
    <row r="122" spans="1:23" x14ac:dyDescent="0.3">
      <c r="A122" s="46" t="s">
        <v>253</v>
      </c>
      <c r="B122" s="77" t="s">
        <v>2274</v>
      </c>
      <c r="C122" s="77">
        <v>1</v>
      </c>
      <c r="D122" s="77">
        <v>0</v>
      </c>
      <c r="E122" s="81">
        <v>19077548</v>
      </c>
      <c r="F122" s="81">
        <v>9653841</v>
      </c>
      <c r="G122" s="81">
        <v>2728649</v>
      </c>
      <c r="H122" s="81">
        <v>0</v>
      </c>
      <c r="I122" s="81">
        <v>0</v>
      </c>
      <c r="J122" s="81">
        <v>581434</v>
      </c>
      <c r="K122" s="81">
        <v>953648</v>
      </c>
      <c r="L122" s="81">
        <v>0</v>
      </c>
      <c r="M122" s="81">
        <v>1462768</v>
      </c>
      <c r="N122" s="81">
        <v>5768492</v>
      </c>
      <c r="O122" s="81">
        <v>-3228739</v>
      </c>
      <c r="P122" s="81">
        <v>36997641</v>
      </c>
      <c r="Q122" s="81">
        <v>3228739</v>
      </c>
      <c r="R122" s="81">
        <v>40226380</v>
      </c>
      <c r="S122" s="81">
        <v>0</v>
      </c>
      <c r="T122" s="81">
        <f t="shared" si="2"/>
        <v>28500500</v>
      </c>
      <c r="U122" s="44"/>
      <c r="V122" s="44"/>
      <c r="W122" s="44"/>
    </row>
    <row r="123" spans="1:23" x14ac:dyDescent="0.3">
      <c r="A123" s="46" t="s">
        <v>257</v>
      </c>
      <c r="B123" s="77" t="s">
        <v>2275</v>
      </c>
      <c r="C123" s="77">
        <v>1</v>
      </c>
      <c r="D123" s="77">
        <v>0</v>
      </c>
      <c r="E123" s="81">
        <v>4004399</v>
      </c>
      <c r="F123" s="81">
        <v>1117358</v>
      </c>
      <c r="G123" s="81">
        <v>943533</v>
      </c>
      <c r="H123" s="81">
        <v>0</v>
      </c>
      <c r="I123" s="81">
        <v>0</v>
      </c>
      <c r="J123" s="81">
        <v>3173</v>
      </c>
      <c r="K123" s="81">
        <v>126834</v>
      </c>
      <c r="L123" s="81">
        <v>0</v>
      </c>
      <c r="M123" s="81">
        <v>77002</v>
      </c>
      <c r="N123" s="81">
        <v>548246</v>
      </c>
      <c r="O123" s="81">
        <v>-548246</v>
      </c>
      <c r="P123" s="81">
        <v>6272299</v>
      </c>
      <c r="Q123" s="81">
        <v>594140</v>
      </c>
      <c r="R123" s="81">
        <v>6866439</v>
      </c>
      <c r="S123" s="81">
        <v>0</v>
      </c>
      <c r="T123" s="81">
        <f t="shared" si="2"/>
        <v>4780520</v>
      </c>
      <c r="U123" s="44"/>
      <c r="V123" s="44"/>
      <c r="W123" s="44"/>
    </row>
    <row r="124" spans="1:23" x14ac:dyDescent="0.3">
      <c r="A124" s="46" t="s">
        <v>259</v>
      </c>
      <c r="B124" s="77" t="s">
        <v>2276</v>
      </c>
      <c r="C124" s="77">
        <v>1</v>
      </c>
      <c r="D124" s="77">
        <v>0</v>
      </c>
      <c r="E124" s="81">
        <v>3708789</v>
      </c>
      <c r="F124" s="81">
        <v>3285442</v>
      </c>
      <c r="G124" s="81">
        <v>725520</v>
      </c>
      <c r="H124" s="81">
        <v>0</v>
      </c>
      <c r="I124" s="81">
        <v>0</v>
      </c>
      <c r="J124" s="81">
        <v>144240</v>
      </c>
      <c r="K124" s="81">
        <v>116272</v>
      </c>
      <c r="L124" s="81">
        <v>0</v>
      </c>
      <c r="M124" s="81">
        <v>0</v>
      </c>
      <c r="N124" s="81">
        <v>1702481</v>
      </c>
      <c r="O124" s="81">
        <v>-1058789</v>
      </c>
      <c r="P124" s="81">
        <v>8623955</v>
      </c>
      <c r="Q124" s="81">
        <v>1058789</v>
      </c>
      <c r="R124" s="81">
        <v>9682744</v>
      </c>
      <c r="S124" s="81">
        <v>0</v>
      </c>
      <c r="T124" s="81">
        <f t="shared" si="2"/>
        <v>6195954</v>
      </c>
      <c r="U124" s="44"/>
      <c r="V124" s="44"/>
      <c r="W124" s="44"/>
    </row>
    <row r="125" spans="1:23" x14ac:dyDescent="0.3">
      <c r="A125" s="46" t="s">
        <v>261</v>
      </c>
      <c r="B125" s="77" t="s">
        <v>2277</v>
      </c>
      <c r="C125" s="77">
        <v>1</v>
      </c>
      <c r="D125" s="77">
        <v>0</v>
      </c>
      <c r="E125" s="81">
        <v>5832222</v>
      </c>
      <c r="F125" s="81">
        <v>1197142</v>
      </c>
      <c r="G125" s="81">
        <v>495058</v>
      </c>
      <c r="H125" s="81">
        <v>0</v>
      </c>
      <c r="I125" s="81">
        <v>0</v>
      </c>
      <c r="J125" s="81">
        <v>39792</v>
      </c>
      <c r="K125" s="81">
        <v>278645</v>
      </c>
      <c r="L125" s="81">
        <v>0</v>
      </c>
      <c r="M125" s="81">
        <v>0</v>
      </c>
      <c r="N125" s="81">
        <v>1069241</v>
      </c>
      <c r="O125" s="81">
        <v>-481576</v>
      </c>
      <c r="P125" s="81">
        <v>8430524</v>
      </c>
      <c r="Q125" s="81">
        <v>481576</v>
      </c>
      <c r="R125" s="81">
        <v>8912100</v>
      </c>
      <c r="S125" s="81">
        <v>0</v>
      </c>
      <c r="T125" s="81">
        <f t="shared" si="2"/>
        <v>6866225</v>
      </c>
      <c r="U125" s="44"/>
      <c r="V125" s="44"/>
      <c r="W125" s="44"/>
    </row>
    <row r="126" spans="1:23" x14ac:dyDescent="0.3">
      <c r="A126" s="46" t="s">
        <v>263</v>
      </c>
      <c r="B126" s="77" t="s">
        <v>2278</v>
      </c>
      <c r="C126" s="77">
        <v>1</v>
      </c>
      <c r="D126" s="77">
        <v>0</v>
      </c>
      <c r="E126" s="81">
        <v>57278340</v>
      </c>
      <c r="F126" s="81">
        <v>6328270</v>
      </c>
      <c r="G126" s="81">
        <v>1815033</v>
      </c>
      <c r="H126" s="81">
        <v>0</v>
      </c>
      <c r="I126" s="81">
        <v>0</v>
      </c>
      <c r="J126" s="81">
        <v>1471756</v>
      </c>
      <c r="K126" s="81">
        <v>2973438</v>
      </c>
      <c r="L126" s="81">
        <v>0</v>
      </c>
      <c r="M126" s="81">
        <v>796411</v>
      </c>
      <c r="N126" s="81">
        <v>2087551</v>
      </c>
      <c r="O126" s="81">
        <v>-2087551</v>
      </c>
      <c r="P126" s="81">
        <v>70663248</v>
      </c>
      <c r="Q126" s="81">
        <v>6686165</v>
      </c>
      <c r="R126" s="81">
        <v>77349413</v>
      </c>
      <c r="S126" s="81">
        <v>2515164</v>
      </c>
      <c r="T126" s="81">
        <f t="shared" si="2"/>
        <v>66760664</v>
      </c>
      <c r="U126" s="44"/>
      <c r="V126" s="44"/>
      <c r="W126" s="44"/>
    </row>
    <row r="127" spans="1:23" x14ac:dyDescent="0.3">
      <c r="A127" s="46" t="s">
        <v>247</v>
      </c>
      <c r="B127" s="77" t="s">
        <v>2279</v>
      </c>
      <c r="C127" s="77">
        <v>1</v>
      </c>
      <c r="D127" s="77">
        <v>0</v>
      </c>
      <c r="E127" s="81">
        <v>35705954</v>
      </c>
      <c r="F127" s="81">
        <v>19481459</v>
      </c>
      <c r="G127" s="81">
        <v>8228144</v>
      </c>
      <c r="H127" s="81">
        <v>0</v>
      </c>
      <c r="I127" s="81">
        <v>0</v>
      </c>
      <c r="J127" s="81">
        <v>1938997</v>
      </c>
      <c r="K127" s="81">
        <v>1577432</v>
      </c>
      <c r="L127" s="81">
        <v>0</v>
      </c>
      <c r="M127" s="81">
        <v>0</v>
      </c>
      <c r="N127" s="81">
        <v>10411553</v>
      </c>
      <c r="O127" s="81">
        <v>-7552452</v>
      </c>
      <c r="P127" s="81">
        <v>69791087</v>
      </c>
      <c r="Q127" s="81">
        <v>7552452</v>
      </c>
      <c r="R127" s="81">
        <v>77343539</v>
      </c>
      <c r="S127" s="81">
        <v>0</v>
      </c>
      <c r="T127" s="81">
        <f t="shared" si="2"/>
        <v>51151390</v>
      </c>
      <c r="U127" s="44"/>
      <c r="V127" s="44"/>
      <c r="W127" s="44"/>
    </row>
    <row r="128" spans="1:23" x14ac:dyDescent="0.3">
      <c r="A128" s="46" t="s">
        <v>269</v>
      </c>
      <c r="B128" s="77" t="s">
        <v>2280</v>
      </c>
      <c r="C128" s="77">
        <v>1</v>
      </c>
      <c r="D128" s="77">
        <v>0</v>
      </c>
      <c r="E128" s="81">
        <v>5354574</v>
      </c>
      <c r="F128" s="81">
        <v>3875943</v>
      </c>
      <c r="G128" s="81">
        <v>1223084</v>
      </c>
      <c r="H128" s="81">
        <v>0</v>
      </c>
      <c r="I128" s="81">
        <v>0</v>
      </c>
      <c r="J128" s="81">
        <v>175204</v>
      </c>
      <c r="K128" s="81">
        <v>217571</v>
      </c>
      <c r="L128" s="81">
        <v>0</v>
      </c>
      <c r="M128" s="81">
        <v>0</v>
      </c>
      <c r="N128" s="81">
        <v>1685366</v>
      </c>
      <c r="O128" s="81">
        <v>-1413941</v>
      </c>
      <c r="P128" s="81">
        <v>11117801</v>
      </c>
      <c r="Q128" s="81">
        <v>1413941</v>
      </c>
      <c r="R128" s="81">
        <v>12531742</v>
      </c>
      <c r="S128" s="81">
        <v>0</v>
      </c>
      <c r="T128" s="81">
        <f t="shared" si="2"/>
        <v>8209351</v>
      </c>
      <c r="U128" s="44"/>
      <c r="V128" s="44"/>
      <c r="W128" s="44"/>
    </row>
    <row r="129" spans="1:23" x14ac:dyDescent="0.3">
      <c r="A129" s="46" t="s">
        <v>265</v>
      </c>
      <c r="B129" s="77" t="s">
        <v>2281</v>
      </c>
      <c r="C129" s="77">
        <v>1</v>
      </c>
      <c r="D129" s="77">
        <v>0</v>
      </c>
      <c r="E129" s="81">
        <v>10372076</v>
      </c>
      <c r="F129" s="81">
        <v>4005840</v>
      </c>
      <c r="G129" s="81">
        <v>1296395</v>
      </c>
      <c r="H129" s="81">
        <v>216431</v>
      </c>
      <c r="I129" s="81">
        <v>0</v>
      </c>
      <c r="J129" s="81">
        <v>118526</v>
      </c>
      <c r="K129" s="81">
        <v>493173</v>
      </c>
      <c r="L129" s="81">
        <v>0</v>
      </c>
      <c r="M129" s="81">
        <v>0</v>
      </c>
      <c r="N129" s="81">
        <v>2254059</v>
      </c>
      <c r="O129" s="81">
        <v>-1671974</v>
      </c>
      <c r="P129" s="81">
        <v>17084526</v>
      </c>
      <c r="Q129" s="81">
        <v>1671974</v>
      </c>
      <c r="R129" s="81">
        <v>18756500</v>
      </c>
      <c r="S129" s="81">
        <v>0</v>
      </c>
      <c r="T129" s="81">
        <f t="shared" si="2"/>
        <v>13317641</v>
      </c>
      <c r="U129" s="44"/>
      <c r="V129" s="44"/>
      <c r="W129" s="44"/>
    </row>
    <row r="130" spans="1:23" x14ac:dyDescent="0.3">
      <c r="A130" s="46" t="s">
        <v>267</v>
      </c>
      <c r="B130" s="77" t="s">
        <v>2282</v>
      </c>
      <c r="C130" s="77">
        <v>0</v>
      </c>
      <c r="D130" s="77">
        <v>0</v>
      </c>
      <c r="E130" s="81">
        <v>1947945</v>
      </c>
      <c r="F130" s="81">
        <v>780830</v>
      </c>
      <c r="G130" s="81">
        <v>52154</v>
      </c>
      <c r="H130" s="81">
        <v>0</v>
      </c>
      <c r="I130" s="81">
        <v>0</v>
      </c>
      <c r="J130" s="81">
        <v>37655</v>
      </c>
      <c r="K130" s="81">
        <v>160783</v>
      </c>
      <c r="L130" s="81">
        <v>0</v>
      </c>
      <c r="M130" s="81">
        <v>0</v>
      </c>
      <c r="N130" s="81">
        <v>1321083</v>
      </c>
      <c r="O130" s="81">
        <v>-684683</v>
      </c>
      <c r="P130" s="81">
        <v>3615767</v>
      </c>
      <c r="Q130" s="81">
        <v>684683</v>
      </c>
      <c r="R130" s="81">
        <v>4300450</v>
      </c>
      <c r="S130" s="81">
        <v>0</v>
      </c>
      <c r="T130" s="81">
        <f t="shared" si="2"/>
        <v>2242530</v>
      </c>
      <c r="U130" s="44"/>
      <c r="V130" s="44"/>
      <c r="W130" s="44"/>
    </row>
    <row r="131" spans="1:23" x14ac:dyDescent="0.3">
      <c r="A131" s="46" t="s">
        <v>271</v>
      </c>
      <c r="B131" s="77" t="s">
        <v>2283</v>
      </c>
      <c r="C131" s="77">
        <v>1</v>
      </c>
      <c r="D131" s="77">
        <v>0</v>
      </c>
      <c r="E131" s="81">
        <v>39570884</v>
      </c>
      <c r="F131" s="81">
        <v>17161907</v>
      </c>
      <c r="G131" s="81">
        <v>3732085</v>
      </c>
      <c r="H131" s="81">
        <v>0</v>
      </c>
      <c r="I131" s="81">
        <v>0</v>
      </c>
      <c r="J131" s="81">
        <v>3349574</v>
      </c>
      <c r="K131" s="81">
        <v>3210478</v>
      </c>
      <c r="L131" s="81">
        <v>0</v>
      </c>
      <c r="M131" s="81">
        <v>0</v>
      </c>
      <c r="N131" s="81">
        <v>10738303</v>
      </c>
      <c r="O131" s="81">
        <v>-10099453</v>
      </c>
      <c r="P131" s="81">
        <v>67663778</v>
      </c>
      <c r="Q131" s="81">
        <v>10099453</v>
      </c>
      <c r="R131" s="81">
        <v>77763231</v>
      </c>
      <c r="S131" s="81">
        <v>0</v>
      </c>
      <c r="T131" s="81">
        <f t="shared" si="2"/>
        <v>53193390</v>
      </c>
      <c r="U131" s="44"/>
      <c r="V131" s="44"/>
      <c r="W131" s="44"/>
    </row>
    <row r="132" spans="1:23" x14ac:dyDescent="0.3">
      <c r="A132" s="46" t="s">
        <v>255</v>
      </c>
      <c r="B132" s="77" t="s">
        <v>2284</v>
      </c>
      <c r="C132" s="77">
        <v>1</v>
      </c>
      <c r="D132" s="77">
        <v>0</v>
      </c>
      <c r="E132" s="81">
        <v>2235859</v>
      </c>
      <c r="F132" s="81">
        <v>1021535</v>
      </c>
      <c r="G132" s="81">
        <v>478423</v>
      </c>
      <c r="H132" s="81">
        <v>0</v>
      </c>
      <c r="I132" s="81">
        <v>0</v>
      </c>
      <c r="J132" s="81">
        <v>26314</v>
      </c>
      <c r="K132" s="81">
        <v>148807</v>
      </c>
      <c r="L132" s="81">
        <v>0</v>
      </c>
      <c r="M132" s="81">
        <v>0</v>
      </c>
      <c r="N132" s="81">
        <v>884813</v>
      </c>
      <c r="O132" s="81">
        <v>-353885</v>
      </c>
      <c r="P132" s="81">
        <v>4441866</v>
      </c>
      <c r="Q132" s="81">
        <v>353885</v>
      </c>
      <c r="R132" s="81">
        <v>4795751</v>
      </c>
      <c r="S132" s="81">
        <v>0</v>
      </c>
      <c r="T132" s="81">
        <f t="shared" si="2"/>
        <v>3078630</v>
      </c>
      <c r="U132" s="44"/>
      <c r="V132" s="44"/>
      <c r="W132" s="44"/>
    </row>
    <row r="133" spans="1:23" x14ac:dyDescent="0.3">
      <c r="A133" s="46" t="s">
        <v>276</v>
      </c>
      <c r="B133" s="77" t="s">
        <v>2285</v>
      </c>
      <c r="C133" s="77">
        <v>1</v>
      </c>
      <c r="D133" s="77">
        <v>0</v>
      </c>
      <c r="E133" s="81">
        <v>9583491</v>
      </c>
      <c r="F133" s="81">
        <v>3554619</v>
      </c>
      <c r="G133" s="81">
        <v>1958830</v>
      </c>
      <c r="H133" s="81">
        <v>0</v>
      </c>
      <c r="I133" s="81">
        <v>0</v>
      </c>
      <c r="J133" s="81">
        <v>69930</v>
      </c>
      <c r="K133" s="81">
        <v>280454</v>
      </c>
      <c r="L133" s="81">
        <v>0</v>
      </c>
      <c r="M133" s="81">
        <v>163404</v>
      </c>
      <c r="N133" s="81">
        <v>1943668</v>
      </c>
      <c r="O133" s="81">
        <v>-1475831</v>
      </c>
      <c r="P133" s="81">
        <v>16078565</v>
      </c>
      <c r="Q133" s="81">
        <v>1475831</v>
      </c>
      <c r="R133" s="81">
        <v>17554396</v>
      </c>
      <c r="S133" s="81">
        <v>0</v>
      </c>
      <c r="T133" s="81">
        <f t="shared" si="2"/>
        <v>12176067</v>
      </c>
      <c r="U133" s="44"/>
      <c r="V133" s="44"/>
      <c r="W133" s="44"/>
    </row>
    <row r="134" spans="1:23" x14ac:dyDescent="0.3">
      <c r="A134" s="46" t="s">
        <v>278</v>
      </c>
      <c r="B134" s="77" t="s">
        <v>2286</v>
      </c>
      <c r="C134" s="77">
        <v>1</v>
      </c>
      <c r="D134" s="77">
        <v>0</v>
      </c>
      <c r="E134" s="81">
        <v>7656098</v>
      </c>
      <c r="F134" s="81">
        <v>4563503</v>
      </c>
      <c r="G134" s="81">
        <v>3298044</v>
      </c>
      <c r="H134" s="81">
        <v>268167</v>
      </c>
      <c r="I134" s="81">
        <v>0</v>
      </c>
      <c r="J134" s="81">
        <v>241884</v>
      </c>
      <c r="K134" s="81">
        <v>1011858</v>
      </c>
      <c r="L134" s="81">
        <v>0</v>
      </c>
      <c r="M134" s="81">
        <v>377955</v>
      </c>
      <c r="N134" s="81">
        <v>3413746</v>
      </c>
      <c r="O134" s="81">
        <v>-2891678</v>
      </c>
      <c r="P134" s="81">
        <v>17939577</v>
      </c>
      <c r="Q134" s="81">
        <v>2891678</v>
      </c>
      <c r="R134" s="81">
        <v>20831255</v>
      </c>
      <c r="S134" s="81">
        <v>0</v>
      </c>
      <c r="T134" s="81">
        <f t="shared" ref="T134:T197" si="3">P134-N134-G134-H134</f>
        <v>10959620</v>
      </c>
      <c r="U134" s="44"/>
      <c r="V134" s="44"/>
      <c r="W134" s="44"/>
    </row>
    <row r="135" spans="1:23" x14ac:dyDescent="0.3">
      <c r="A135" s="46" t="s">
        <v>328</v>
      </c>
      <c r="B135" s="77" t="s">
        <v>2287</v>
      </c>
      <c r="C135" s="77">
        <v>1</v>
      </c>
      <c r="D135" s="77">
        <v>0</v>
      </c>
      <c r="E135" s="81">
        <v>25072791</v>
      </c>
      <c r="F135" s="81">
        <v>9418816</v>
      </c>
      <c r="G135" s="81">
        <v>7607618</v>
      </c>
      <c r="H135" s="81">
        <v>0</v>
      </c>
      <c r="I135" s="81">
        <v>0</v>
      </c>
      <c r="J135" s="81">
        <v>245598</v>
      </c>
      <c r="K135" s="81">
        <v>1560481</v>
      </c>
      <c r="L135" s="81">
        <v>0</v>
      </c>
      <c r="M135" s="81">
        <v>542631</v>
      </c>
      <c r="N135" s="81">
        <v>8683679</v>
      </c>
      <c r="O135" s="81">
        <v>-8683679</v>
      </c>
      <c r="P135" s="81">
        <v>44447935</v>
      </c>
      <c r="Q135" s="81">
        <v>9607193</v>
      </c>
      <c r="R135" s="81">
        <v>54055128</v>
      </c>
      <c r="S135" s="81">
        <v>0</v>
      </c>
      <c r="T135" s="81">
        <f t="shared" si="3"/>
        <v>28156638</v>
      </c>
      <c r="U135" s="44"/>
      <c r="V135" s="44"/>
      <c r="W135" s="44"/>
    </row>
    <row r="136" spans="1:23" x14ac:dyDescent="0.3">
      <c r="A136" s="46" t="s">
        <v>322</v>
      </c>
      <c r="B136" s="77" t="s">
        <v>2288</v>
      </c>
      <c r="C136" s="77">
        <v>1</v>
      </c>
      <c r="D136" s="77">
        <v>0</v>
      </c>
      <c r="E136" s="81">
        <v>15004801</v>
      </c>
      <c r="F136" s="81">
        <v>5012508</v>
      </c>
      <c r="G136" s="81">
        <v>2973727</v>
      </c>
      <c r="H136" s="81">
        <v>0</v>
      </c>
      <c r="I136" s="81">
        <v>0</v>
      </c>
      <c r="J136" s="81">
        <v>213670</v>
      </c>
      <c r="K136" s="81">
        <v>894471</v>
      </c>
      <c r="L136" s="81">
        <v>0</v>
      </c>
      <c r="M136" s="81">
        <v>326700</v>
      </c>
      <c r="N136" s="81">
        <v>2984480</v>
      </c>
      <c r="O136" s="81">
        <v>-2984480</v>
      </c>
      <c r="P136" s="81">
        <v>24425877</v>
      </c>
      <c r="Q136" s="81">
        <v>3211600</v>
      </c>
      <c r="R136" s="81">
        <v>27637477</v>
      </c>
      <c r="S136" s="81">
        <v>0</v>
      </c>
      <c r="T136" s="81">
        <f t="shared" si="3"/>
        <v>18467670</v>
      </c>
      <c r="U136" s="44"/>
      <c r="V136" s="44"/>
      <c r="W136" s="44"/>
    </row>
    <row r="137" spans="1:23" x14ac:dyDescent="0.3">
      <c r="A137" s="46" t="s">
        <v>294</v>
      </c>
      <c r="B137" s="77" t="s">
        <v>2289</v>
      </c>
      <c r="C137" s="77">
        <v>1</v>
      </c>
      <c r="D137" s="77">
        <v>0</v>
      </c>
      <c r="E137" s="81">
        <v>4714559</v>
      </c>
      <c r="F137" s="81">
        <v>2260676</v>
      </c>
      <c r="G137" s="81">
        <v>2864368</v>
      </c>
      <c r="H137" s="81">
        <v>0</v>
      </c>
      <c r="I137" s="81">
        <v>0</v>
      </c>
      <c r="J137" s="81">
        <v>588048</v>
      </c>
      <c r="K137" s="81">
        <v>156840</v>
      </c>
      <c r="L137" s="81">
        <v>0</v>
      </c>
      <c r="M137" s="81">
        <v>0</v>
      </c>
      <c r="N137" s="81">
        <v>1649075</v>
      </c>
      <c r="O137" s="81">
        <v>-1649075</v>
      </c>
      <c r="P137" s="81">
        <v>10584491</v>
      </c>
      <c r="Q137" s="81">
        <v>1684351</v>
      </c>
      <c r="R137" s="81">
        <v>12268842</v>
      </c>
      <c r="S137" s="81">
        <v>0</v>
      </c>
      <c r="T137" s="81">
        <f t="shared" si="3"/>
        <v>6071048</v>
      </c>
      <c r="U137" s="44"/>
      <c r="V137" s="44"/>
      <c r="W137" s="44"/>
    </row>
    <row r="138" spans="1:23" x14ac:dyDescent="0.3">
      <c r="A138" s="46" t="s">
        <v>280</v>
      </c>
      <c r="B138" s="77" t="s">
        <v>2290</v>
      </c>
      <c r="C138" s="77">
        <v>1</v>
      </c>
      <c r="D138" s="77">
        <v>1</v>
      </c>
      <c r="E138" s="81">
        <v>544172616</v>
      </c>
      <c r="F138" s="81">
        <v>57830760</v>
      </c>
      <c r="G138" s="81">
        <v>117152010</v>
      </c>
      <c r="H138" s="81">
        <v>0</v>
      </c>
      <c r="I138" s="81">
        <v>0</v>
      </c>
      <c r="J138" s="81">
        <v>3821539</v>
      </c>
      <c r="K138" s="81">
        <v>27952577</v>
      </c>
      <c r="L138" s="81">
        <v>0</v>
      </c>
      <c r="M138" s="81">
        <v>16594227</v>
      </c>
      <c r="N138" s="81">
        <v>6027899</v>
      </c>
      <c r="O138" s="81">
        <v>-6027899</v>
      </c>
      <c r="P138" s="81">
        <v>767523729</v>
      </c>
      <c r="Q138" s="81">
        <v>88756202</v>
      </c>
      <c r="R138" s="81">
        <v>856279931</v>
      </c>
      <c r="S138" s="81">
        <v>21113422</v>
      </c>
      <c r="T138" s="81">
        <f t="shared" si="3"/>
        <v>644343820</v>
      </c>
      <c r="U138" s="44"/>
      <c r="V138" s="44"/>
      <c r="W138" s="44"/>
    </row>
    <row r="139" spans="1:23" x14ac:dyDescent="0.3">
      <c r="A139" s="46" t="s">
        <v>282</v>
      </c>
      <c r="B139" s="77" t="s">
        <v>2291</v>
      </c>
      <c r="C139" s="77">
        <v>1</v>
      </c>
      <c r="D139" s="77">
        <v>0</v>
      </c>
      <c r="E139" s="81">
        <v>9122827</v>
      </c>
      <c r="F139" s="81">
        <v>6069447</v>
      </c>
      <c r="G139" s="81">
        <v>2220632</v>
      </c>
      <c r="H139" s="81">
        <v>0</v>
      </c>
      <c r="I139" s="81">
        <v>0</v>
      </c>
      <c r="J139" s="81">
        <v>232021</v>
      </c>
      <c r="K139" s="81">
        <v>580118</v>
      </c>
      <c r="L139" s="81">
        <v>0</v>
      </c>
      <c r="M139" s="81">
        <v>1254320</v>
      </c>
      <c r="N139" s="81">
        <v>2657844</v>
      </c>
      <c r="O139" s="81">
        <v>-2641084</v>
      </c>
      <c r="P139" s="81">
        <v>19496125</v>
      </c>
      <c r="Q139" s="81">
        <v>2641084</v>
      </c>
      <c r="R139" s="81">
        <v>22137209</v>
      </c>
      <c r="S139" s="81">
        <v>0</v>
      </c>
      <c r="T139" s="81">
        <f t="shared" si="3"/>
        <v>14617649</v>
      </c>
      <c r="U139" s="44"/>
      <c r="V139" s="44"/>
      <c r="W139" s="44"/>
    </row>
    <row r="140" spans="1:23" x14ac:dyDescent="0.3">
      <c r="A140" s="46" t="s">
        <v>284</v>
      </c>
      <c r="B140" s="77" t="s">
        <v>2292</v>
      </c>
      <c r="C140" s="77">
        <v>1</v>
      </c>
      <c r="D140" s="77">
        <v>0</v>
      </c>
      <c r="E140" s="81">
        <v>11489800</v>
      </c>
      <c r="F140" s="81">
        <v>4219077</v>
      </c>
      <c r="G140" s="81">
        <v>5301478</v>
      </c>
      <c r="H140" s="81">
        <v>0</v>
      </c>
      <c r="I140" s="81">
        <v>0</v>
      </c>
      <c r="J140" s="81">
        <v>394784</v>
      </c>
      <c r="K140" s="81">
        <v>909311</v>
      </c>
      <c r="L140" s="81">
        <v>0</v>
      </c>
      <c r="M140" s="81">
        <v>170392</v>
      </c>
      <c r="N140" s="81">
        <v>2978931</v>
      </c>
      <c r="O140" s="81">
        <v>-2029030</v>
      </c>
      <c r="P140" s="81">
        <v>23434743</v>
      </c>
      <c r="Q140" s="81">
        <v>2029030</v>
      </c>
      <c r="R140" s="81">
        <v>25463773</v>
      </c>
      <c r="S140" s="81">
        <v>0</v>
      </c>
      <c r="T140" s="81">
        <f t="shared" si="3"/>
        <v>15154334</v>
      </c>
      <c r="U140" s="44"/>
      <c r="V140" s="44"/>
      <c r="W140" s="44"/>
    </row>
    <row r="141" spans="1:23" x14ac:dyDescent="0.3">
      <c r="A141" s="46" t="s">
        <v>290</v>
      </c>
      <c r="B141" s="77" t="s">
        <v>1558</v>
      </c>
      <c r="C141" s="77">
        <v>1</v>
      </c>
      <c r="D141" s="77">
        <v>0</v>
      </c>
      <c r="E141" s="81">
        <v>9080670</v>
      </c>
      <c r="F141" s="81">
        <v>2898841</v>
      </c>
      <c r="G141" s="81">
        <v>1599574</v>
      </c>
      <c r="H141" s="81">
        <v>0</v>
      </c>
      <c r="I141" s="81">
        <v>0</v>
      </c>
      <c r="J141" s="81">
        <v>210095</v>
      </c>
      <c r="K141" s="81">
        <v>710744</v>
      </c>
      <c r="L141" s="81">
        <v>0</v>
      </c>
      <c r="M141" s="81">
        <v>126140</v>
      </c>
      <c r="N141" s="81">
        <v>2303296</v>
      </c>
      <c r="O141" s="81">
        <v>-1289864</v>
      </c>
      <c r="P141" s="81">
        <v>15639496</v>
      </c>
      <c r="Q141" s="81">
        <v>1289864</v>
      </c>
      <c r="R141" s="81">
        <v>16929360</v>
      </c>
      <c r="S141" s="81">
        <v>0</v>
      </c>
      <c r="T141" s="81">
        <f t="shared" si="3"/>
        <v>11736626</v>
      </c>
      <c r="U141" s="44"/>
      <c r="V141" s="44"/>
      <c r="W141" s="44"/>
    </row>
    <row r="142" spans="1:23" x14ac:dyDescent="0.3">
      <c r="A142" s="46" t="s">
        <v>292</v>
      </c>
      <c r="B142" s="77" t="s">
        <v>2293</v>
      </c>
      <c r="C142" s="77">
        <v>1</v>
      </c>
      <c r="D142" s="77">
        <v>0</v>
      </c>
      <c r="E142" s="81">
        <v>12894797</v>
      </c>
      <c r="F142" s="81">
        <v>3780143</v>
      </c>
      <c r="G142" s="81">
        <v>3982299</v>
      </c>
      <c r="H142" s="81">
        <v>0</v>
      </c>
      <c r="I142" s="81">
        <v>0</v>
      </c>
      <c r="J142" s="81">
        <v>260615</v>
      </c>
      <c r="K142" s="81">
        <v>1063334</v>
      </c>
      <c r="L142" s="81">
        <v>0</v>
      </c>
      <c r="M142" s="81">
        <v>184447</v>
      </c>
      <c r="N142" s="81">
        <v>2695333</v>
      </c>
      <c r="O142" s="81">
        <v>-1751954</v>
      </c>
      <c r="P142" s="81">
        <v>23109014</v>
      </c>
      <c r="Q142" s="81">
        <v>1751954</v>
      </c>
      <c r="R142" s="81">
        <v>24860968</v>
      </c>
      <c r="S142" s="81">
        <v>0</v>
      </c>
      <c r="T142" s="81">
        <f t="shared" si="3"/>
        <v>16431382</v>
      </c>
      <c r="U142" s="44"/>
      <c r="V142" s="44"/>
      <c r="W142" s="44"/>
    </row>
    <row r="143" spans="1:23" x14ac:dyDescent="0.3">
      <c r="A143" s="46" t="s">
        <v>286</v>
      </c>
      <c r="B143" s="77" t="s">
        <v>2294</v>
      </c>
      <c r="C143" s="77">
        <v>1</v>
      </c>
      <c r="D143" s="77">
        <v>0</v>
      </c>
      <c r="E143" s="81">
        <v>10637339</v>
      </c>
      <c r="F143" s="81">
        <v>4188120</v>
      </c>
      <c r="G143" s="81">
        <v>2278095</v>
      </c>
      <c r="H143" s="81">
        <v>0</v>
      </c>
      <c r="I143" s="81">
        <v>0</v>
      </c>
      <c r="J143" s="81">
        <v>346873</v>
      </c>
      <c r="K143" s="81">
        <v>1256359</v>
      </c>
      <c r="L143" s="81">
        <v>0</v>
      </c>
      <c r="M143" s="81">
        <v>174853</v>
      </c>
      <c r="N143" s="81">
        <v>3068803</v>
      </c>
      <c r="O143" s="81">
        <v>-1264453</v>
      </c>
      <c r="P143" s="81">
        <v>20685989</v>
      </c>
      <c r="Q143" s="81">
        <v>1264453</v>
      </c>
      <c r="R143" s="81">
        <v>21950442</v>
      </c>
      <c r="S143" s="81">
        <v>100000</v>
      </c>
      <c r="T143" s="81">
        <f t="shared" si="3"/>
        <v>15339091</v>
      </c>
      <c r="U143" s="44"/>
      <c r="V143" s="44"/>
      <c r="W143" s="44"/>
    </row>
    <row r="144" spans="1:23" x14ac:dyDescent="0.3">
      <c r="A144" s="46" t="s">
        <v>288</v>
      </c>
      <c r="B144" s="77" t="s">
        <v>2295</v>
      </c>
      <c r="C144" s="77">
        <v>1</v>
      </c>
      <c r="D144" s="77">
        <v>0</v>
      </c>
      <c r="E144" s="81">
        <v>14317125</v>
      </c>
      <c r="F144" s="81">
        <v>5825416</v>
      </c>
      <c r="G144" s="81">
        <v>4232325</v>
      </c>
      <c r="H144" s="81">
        <v>0</v>
      </c>
      <c r="I144" s="81">
        <v>0</v>
      </c>
      <c r="J144" s="81">
        <v>143701</v>
      </c>
      <c r="K144" s="81">
        <v>1107628</v>
      </c>
      <c r="L144" s="81">
        <v>0</v>
      </c>
      <c r="M144" s="81">
        <v>243000</v>
      </c>
      <c r="N144" s="81">
        <v>2860220</v>
      </c>
      <c r="O144" s="81">
        <v>-2860220</v>
      </c>
      <c r="P144" s="81">
        <v>25869195</v>
      </c>
      <c r="Q144" s="81">
        <v>3941899</v>
      </c>
      <c r="R144" s="81">
        <v>29811094</v>
      </c>
      <c r="S144" s="81">
        <v>0</v>
      </c>
      <c r="T144" s="81">
        <f t="shared" si="3"/>
        <v>18776650</v>
      </c>
      <c r="U144" s="44"/>
      <c r="V144" s="44"/>
      <c r="W144" s="44"/>
    </row>
    <row r="145" spans="1:23" x14ac:dyDescent="0.3">
      <c r="A145" s="46" t="s">
        <v>320</v>
      </c>
      <c r="B145" s="77" t="s">
        <v>1562</v>
      </c>
      <c r="C145" s="77">
        <v>1</v>
      </c>
      <c r="D145" s="77">
        <v>0</v>
      </c>
      <c r="E145" s="81">
        <v>12961599</v>
      </c>
      <c r="F145" s="81">
        <v>4182548</v>
      </c>
      <c r="G145" s="81">
        <v>2487307</v>
      </c>
      <c r="H145" s="81">
        <v>0</v>
      </c>
      <c r="I145" s="81">
        <v>0</v>
      </c>
      <c r="J145" s="81">
        <v>382729</v>
      </c>
      <c r="K145" s="81">
        <v>184099</v>
      </c>
      <c r="L145" s="81">
        <v>0</v>
      </c>
      <c r="M145" s="81">
        <v>179001</v>
      </c>
      <c r="N145" s="81">
        <v>1978515</v>
      </c>
      <c r="O145" s="81">
        <v>-1538673</v>
      </c>
      <c r="P145" s="81">
        <v>20817125</v>
      </c>
      <c r="Q145" s="81">
        <v>1538673</v>
      </c>
      <c r="R145" s="81">
        <v>22355798</v>
      </c>
      <c r="S145" s="81">
        <v>0</v>
      </c>
      <c r="T145" s="81">
        <f t="shared" si="3"/>
        <v>16351303</v>
      </c>
      <c r="U145" s="44"/>
      <c r="V145" s="44"/>
      <c r="W145" s="44"/>
    </row>
    <row r="146" spans="1:23" x14ac:dyDescent="0.3">
      <c r="A146" s="46" t="s">
        <v>296</v>
      </c>
      <c r="B146" s="77" t="s">
        <v>2296</v>
      </c>
      <c r="C146" s="77">
        <v>1</v>
      </c>
      <c r="D146" s="77">
        <v>0</v>
      </c>
      <c r="E146" s="81">
        <v>7326660</v>
      </c>
      <c r="F146" s="81">
        <v>2719425</v>
      </c>
      <c r="G146" s="81">
        <v>2094410</v>
      </c>
      <c r="H146" s="81">
        <v>0</v>
      </c>
      <c r="I146" s="81">
        <v>0</v>
      </c>
      <c r="J146" s="81">
        <v>331077</v>
      </c>
      <c r="K146" s="81">
        <v>227776</v>
      </c>
      <c r="L146" s="81">
        <v>0</v>
      </c>
      <c r="M146" s="81">
        <v>134616</v>
      </c>
      <c r="N146" s="81">
        <v>1823555</v>
      </c>
      <c r="O146" s="81">
        <v>-1220654</v>
      </c>
      <c r="P146" s="81">
        <v>13436865</v>
      </c>
      <c r="Q146" s="81">
        <v>1220654</v>
      </c>
      <c r="R146" s="81">
        <v>14657519</v>
      </c>
      <c r="S146" s="81">
        <v>0</v>
      </c>
      <c r="T146" s="81">
        <f t="shared" si="3"/>
        <v>9518900</v>
      </c>
      <c r="U146" s="44"/>
      <c r="V146" s="44"/>
      <c r="W146" s="44"/>
    </row>
    <row r="147" spans="1:23" x14ac:dyDescent="0.3">
      <c r="A147" s="46" t="s">
        <v>308</v>
      </c>
      <c r="B147" s="77" t="s">
        <v>2297</v>
      </c>
      <c r="C147" s="77">
        <v>1</v>
      </c>
      <c r="D147" s="77">
        <v>0</v>
      </c>
      <c r="E147" s="81">
        <v>9476317</v>
      </c>
      <c r="F147" s="81">
        <v>3359220</v>
      </c>
      <c r="G147" s="81">
        <v>2076314</v>
      </c>
      <c r="H147" s="81">
        <v>0</v>
      </c>
      <c r="I147" s="81">
        <v>0</v>
      </c>
      <c r="J147" s="81">
        <v>160269</v>
      </c>
      <c r="K147" s="81">
        <v>199279</v>
      </c>
      <c r="L147" s="81">
        <v>0</v>
      </c>
      <c r="M147" s="81">
        <v>0</v>
      </c>
      <c r="N147" s="81">
        <v>2707738</v>
      </c>
      <c r="O147" s="81">
        <v>-1971902</v>
      </c>
      <c r="P147" s="81">
        <v>16007235</v>
      </c>
      <c r="Q147" s="81">
        <v>1971902</v>
      </c>
      <c r="R147" s="81">
        <v>17979137</v>
      </c>
      <c r="S147" s="81">
        <v>0</v>
      </c>
      <c r="T147" s="81">
        <f t="shared" si="3"/>
        <v>11223183</v>
      </c>
      <c r="U147" s="44"/>
      <c r="V147" s="44"/>
      <c r="W147" s="44"/>
    </row>
    <row r="148" spans="1:23" x14ac:dyDescent="0.3">
      <c r="A148" s="46" t="s">
        <v>298</v>
      </c>
      <c r="B148" s="77" t="s">
        <v>2298</v>
      </c>
      <c r="C148" s="77">
        <v>1</v>
      </c>
      <c r="D148" s="77">
        <v>0</v>
      </c>
      <c r="E148" s="81">
        <v>21555158</v>
      </c>
      <c r="F148" s="81">
        <v>5472629</v>
      </c>
      <c r="G148" s="81">
        <v>2633329</v>
      </c>
      <c r="H148" s="81">
        <v>143980</v>
      </c>
      <c r="I148" s="81">
        <v>0</v>
      </c>
      <c r="J148" s="81">
        <v>665237</v>
      </c>
      <c r="K148" s="81">
        <v>599619</v>
      </c>
      <c r="L148" s="81">
        <v>0</v>
      </c>
      <c r="M148" s="81">
        <v>213767</v>
      </c>
      <c r="N148" s="81">
        <v>2484669</v>
      </c>
      <c r="O148" s="81">
        <v>-2019509</v>
      </c>
      <c r="P148" s="81">
        <v>31748879</v>
      </c>
      <c r="Q148" s="81">
        <v>2019509</v>
      </c>
      <c r="R148" s="81">
        <v>33768388</v>
      </c>
      <c r="S148" s="81">
        <v>0</v>
      </c>
      <c r="T148" s="81">
        <f t="shared" si="3"/>
        <v>26486901</v>
      </c>
      <c r="U148" s="44"/>
      <c r="V148" s="44"/>
      <c r="W148" s="44"/>
    </row>
    <row r="149" spans="1:23" x14ac:dyDescent="0.3">
      <c r="A149" s="46" t="s">
        <v>302</v>
      </c>
      <c r="B149" s="77" t="s">
        <v>2299</v>
      </c>
      <c r="C149" s="77">
        <v>1</v>
      </c>
      <c r="D149" s="77">
        <v>0</v>
      </c>
      <c r="E149" s="81">
        <v>11671355</v>
      </c>
      <c r="F149" s="81">
        <v>4713446</v>
      </c>
      <c r="G149" s="81">
        <v>3709116</v>
      </c>
      <c r="H149" s="81">
        <v>0</v>
      </c>
      <c r="I149" s="81">
        <v>0</v>
      </c>
      <c r="J149" s="81">
        <v>325354</v>
      </c>
      <c r="K149" s="81">
        <v>532738</v>
      </c>
      <c r="L149" s="81">
        <v>0</v>
      </c>
      <c r="M149" s="81">
        <v>110823</v>
      </c>
      <c r="N149" s="81">
        <v>3461382</v>
      </c>
      <c r="O149" s="81">
        <v>-2668874</v>
      </c>
      <c r="P149" s="81">
        <v>21855340</v>
      </c>
      <c r="Q149" s="81">
        <v>2668874</v>
      </c>
      <c r="R149" s="81">
        <v>24524214</v>
      </c>
      <c r="S149" s="81">
        <v>0</v>
      </c>
      <c r="T149" s="81">
        <f t="shared" si="3"/>
        <v>14684842</v>
      </c>
      <c r="U149" s="44"/>
      <c r="V149" s="44"/>
      <c r="W149" s="44"/>
    </row>
    <row r="150" spans="1:23" x14ac:dyDescent="0.3">
      <c r="A150" s="46" t="s">
        <v>304</v>
      </c>
      <c r="B150" s="77" t="s">
        <v>2300</v>
      </c>
      <c r="C150" s="77">
        <v>1</v>
      </c>
      <c r="D150" s="77">
        <v>0</v>
      </c>
      <c r="E150" s="81">
        <v>16089879</v>
      </c>
      <c r="F150" s="81">
        <v>6333524</v>
      </c>
      <c r="G150" s="81">
        <v>4162379</v>
      </c>
      <c r="H150" s="81">
        <v>0</v>
      </c>
      <c r="I150" s="81">
        <v>0</v>
      </c>
      <c r="J150" s="81">
        <v>758428</v>
      </c>
      <c r="K150" s="81">
        <v>440338</v>
      </c>
      <c r="L150" s="81">
        <v>0</v>
      </c>
      <c r="M150" s="81">
        <v>505505</v>
      </c>
      <c r="N150" s="81">
        <v>4054882</v>
      </c>
      <c r="O150" s="81">
        <v>-3197319</v>
      </c>
      <c r="P150" s="81">
        <v>29147616</v>
      </c>
      <c r="Q150" s="81">
        <v>3197319</v>
      </c>
      <c r="R150" s="81">
        <v>32344935</v>
      </c>
      <c r="S150" s="81">
        <v>0</v>
      </c>
      <c r="T150" s="81">
        <f t="shared" si="3"/>
        <v>20930355</v>
      </c>
      <c r="U150" s="44"/>
      <c r="V150" s="44"/>
      <c r="W150" s="44"/>
    </row>
    <row r="151" spans="1:23" x14ac:dyDescent="0.3">
      <c r="A151" s="46" t="s">
        <v>300</v>
      </c>
      <c r="B151" s="77" t="s">
        <v>2301</v>
      </c>
      <c r="C151" s="77">
        <v>1</v>
      </c>
      <c r="D151" s="77">
        <v>0</v>
      </c>
      <c r="E151" s="81">
        <v>23103917</v>
      </c>
      <c r="F151" s="81">
        <v>7926640</v>
      </c>
      <c r="G151" s="81">
        <v>3492047</v>
      </c>
      <c r="H151" s="81">
        <v>0</v>
      </c>
      <c r="I151" s="81">
        <v>0</v>
      </c>
      <c r="J151" s="81">
        <v>997038</v>
      </c>
      <c r="K151" s="81">
        <v>962147</v>
      </c>
      <c r="L151" s="81">
        <v>0</v>
      </c>
      <c r="M151" s="81">
        <v>396689</v>
      </c>
      <c r="N151" s="81">
        <v>4682352</v>
      </c>
      <c r="O151" s="81">
        <v>-4295148</v>
      </c>
      <c r="P151" s="81">
        <v>37265682</v>
      </c>
      <c r="Q151" s="81">
        <v>4295148</v>
      </c>
      <c r="R151" s="81">
        <v>41560830</v>
      </c>
      <c r="S151" s="81">
        <v>0</v>
      </c>
      <c r="T151" s="81">
        <f t="shared" si="3"/>
        <v>29091283</v>
      </c>
      <c r="U151" s="44"/>
      <c r="V151" s="44"/>
      <c r="W151" s="44"/>
    </row>
    <row r="152" spans="1:23" x14ac:dyDescent="0.3">
      <c r="A152" s="46" t="s">
        <v>306</v>
      </c>
      <c r="B152" s="77" t="s">
        <v>2302</v>
      </c>
      <c r="C152" s="77">
        <v>1</v>
      </c>
      <c r="D152" s="77">
        <v>0</v>
      </c>
      <c r="E152" s="81">
        <v>6724992</v>
      </c>
      <c r="F152" s="81">
        <v>2451511</v>
      </c>
      <c r="G152" s="81">
        <v>1253781</v>
      </c>
      <c r="H152" s="81">
        <v>0</v>
      </c>
      <c r="I152" s="81">
        <v>0</v>
      </c>
      <c r="J152" s="81">
        <v>177892</v>
      </c>
      <c r="K152" s="81">
        <v>166801</v>
      </c>
      <c r="L152" s="81">
        <v>0</v>
      </c>
      <c r="M152" s="81">
        <v>84418</v>
      </c>
      <c r="N152" s="81">
        <v>848372</v>
      </c>
      <c r="O152" s="81">
        <v>-753149</v>
      </c>
      <c r="P152" s="81">
        <v>10954618</v>
      </c>
      <c r="Q152" s="81">
        <v>753149</v>
      </c>
      <c r="R152" s="81">
        <v>11707767</v>
      </c>
      <c r="S152" s="81">
        <v>0</v>
      </c>
      <c r="T152" s="81">
        <f t="shared" si="3"/>
        <v>8852465</v>
      </c>
      <c r="U152" s="44"/>
      <c r="V152" s="44"/>
      <c r="W152" s="44"/>
    </row>
    <row r="153" spans="1:23" x14ac:dyDescent="0.3">
      <c r="A153" s="46" t="s">
        <v>312</v>
      </c>
      <c r="B153" s="77" t="s">
        <v>2303</v>
      </c>
      <c r="C153" s="77">
        <v>1</v>
      </c>
      <c r="D153" s="77">
        <v>0</v>
      </c>
      <c r="E153" s="81">
        <v>29177618</v>
      </c>
      <c r="F153" s="81">
        <v>6175660</v>
      </c>
      <c r="G153" s="81">
        <v>4245292</v>
      </c>
      <c r="H153" s="81">
        <v>0</v>
      </c>
      <c r="I153" s="81">
        <v>0</v>
      </c>
      <c r="J153" s="81">
        <v>744814</v>
      </c>
      <c r="K153" s="81">
        <v>1517096</v>
      </c>
      <c r="L153" s="81">
        <v>0</v>
      </c>
      <c r="M153" s="81">
        <v>1068649</v>
      </c>
      <c r="N153" s="81">
        <v>1321425</v>
      </c>
      <c r="O153" s="81">
        <v>-1321425</v>
      </c>
      <c r="P153" s="81">
        <v>42929129</v>
      </c>
      <c r="Q153" s="81">
        <v>4450580</v>
      </c>
      <c r="R153" s="81">
        <v>47379709</v>
      </c>
      <c r="S153" s="81">
        <v>820537</v>
      </c>
      <c r="T153" s="81">
        <f t="shared" si="3"/>
        <v>37362412</v>
      </c>
      <c r="U153" s="44"/>
      <c r="V153" s="44"/>
      <c r="W153" s="44"/>
    </row>
    <row r="154" spans="1:23" x14ac:dyDescent="0.3">
      <c r="A154" s="46" t="s">
        <v>314</v>
      </c>
      <c r="B154" s="77" t="s">
        <v>2304</v>
      </c>
      <c r="C154" s="77">
        <v>1</v>
      </c>
      <c r="D154" s="77">
        <v>0</v>
      </c>
      <c r="E154" s="81">
        <v>22194491</v>
      </c>
      <c r="F154" s="81">
        <v>9784468</v>
      </c>
      <c r="G154" s="81">
        <v>6377201</v>
      </c>
      <c r="H154" s="81">
        <v>0</v>
      </c>
      <c r="I154" s="81">
        <v>0</v>
      </c>
      <c r="J154" s="81">
        <v>910039</v>
      </c>
      <c r="K154" s="81">
        <v>1369351</v>
      </c>
      <c r="L154" s="81">
        <v>0</v>
      </c>
      <c r="M154" s="81">
        <v>340200</v>
      </c>
      <c r="N154" s="81">
        <v>5381807</v>
      </c>
      <c r="O154" s="81">
        <v>-5229207</v>
      </c>
      <c r="P154" s="81">
        <v>41128350</v>
      </c>
      <c r="Q154" s="81">
        <v>5229207</v>
      </c>
      <c r="R154" s="81">
        <v>46357557</v>
      </c>
      <c r="S154" s="81">
        <v>0</v>
      </c>
      <c r="T154" s="81">
        <f t="shared" si="3"/>
        <v>29369342</v>
      </c>
      <c r="U154" s="44"/>
      <c r="V154" s="44"/>
      <c r="W154" s="44"/>
    </row>
    <row r="155" spans="1:23" x14ac:dyDescent="0.3">
      <c r="A155" s="46" t="s">
        <v>274</v>
      </c>
      <c r="B155" s="77" t="s">
        <v>2305</v>
      </c>
      <c r="C155" s="77">
        <v>1</v>
      </c>
      <c r="D155" s="77">
        <v>0</v>
      </c>
      <c r="E155" s="81">
        <v>10243531</v>
      </c>
      <c r="F155" s="81">
        <v>2902545</v>
      </c>
      <c r="G155" s="81">
        <v>2280746</v>
      </c>
      <c r="H155" s="81">
        <v>0</v>
      </c>
      <c r="I155" s="81">
        <v>0</v>
      </c>
      <c r="J155" s="81">
        <v>215645</v>
      </c>
      <c r="K155" s="81">
        <v>377882</v>
      </c>
      <c r="L155" s="81">
        <v>0</v>
      </c>
      <c r="M155" s="81">
        <v>180158</v>
      </c>
      <c r="N155" s="81">
        <v>1220292</v>
      </c>
      <c r="O155" s="81">
        <v>-1220292</v>
      </c>
      <c r="P155" s="81">
        <v>16200507</v>
      </c>
      <c r="Q155" s="81">
        <v>1227319</v>
      </c>
      <c r="R155" s="81">
        <v>17427826</v>
      </c>
      <c r="S155" s="81">
        <v>0</v>
      </c>
      <c r="T155" s="81">
        <f t="shared" si="3"/>
        <v>12699469</v>
      </c>
      <c r="U155" s="44"/>
      <c r="V155" s="44"/>
      <c r="W155" s="44"/>
    </row>
    <row r="156" spans="1:23" x14ac:dyDescent="0.3">
      <c r="A156" s="46" t="s">
        <v>316</v>
      </c>
      <c r="B156" s="77" t="s">
        <v>2306</v>
      </c>
      <c r="C156" s="77">
        <v>1</v>
      </c>
      <c r="D156" s="77">
        <v>0</v>
      </c>
      <c r="E156" s="81">
        <v>5206493</v>
      </c>
      <c r="F156" s="81">
        <v>1647936</v>
      </c>
      <c r="G156" s="81">
        <v>514653</v>
      </c>
      <c r="H156" s="81">
        <v>0</v>
      </c>
      <c r="I156" s="81">
        <v>0</v>
      </c>
      <c r="J156" s="81">
        <v>95977</v>
      </c>
      <c r="K156" s="81">
        <v>176682</v>
      </c>
      <c r="L156" s="81">
        <v>0</v>
      </c>
      <c r="M156" s="81">
        <v>81245</v>
      </c>
      <c r="N156" s="81">
        <v>658106</v>
      </c>
      <c r="O156" s="81">
        <v>-534155</v>
      </c>
      <c r="P156" s="81">
        <v>7846937</v>
      </c>
      <c r="Q156" s="81">
        <v>534155</v>
      </c>
      <c r="R156" s="81">
        <v>8381092</v>
      </c>
      <c r="S156" s="81">
        <v>0</v>
      </c>
      <c r="T156" s="81">
        <f t="shared" si="3"/>
        <v>6674178</v>
      </c>
      <c r="U156" s="44"/>
      <c r="V156" s="44"/>
      <c r="W156" s="44"/>
    </row>
    <row r="157" spans="1:23" x14ac:dyDescent="0.3">
      <c r="A157" s="46" t="s">
        <v>318</v>
      </c>
      <c r="B157" s="77" t="s">
        <v>2307</v>
      </c>
      <c r="C157" s="77">
        <v>1</v>
      </c>
      <c r="D157" s="77">
        <v>0</v>
      </c>
      <c r="E157" s="81">
        <v>15988881</v>
      </c>
      <c r="F157" s="81">
        <v>6903004</v>
      </c>
      <c r="G157" s="81">
        <v>3833042</v>
      </c>
      <c r="H157" s="81">
        <v>0</v>
      </c>
      <c r="I157" s="81">
        <v>0</v>
      </c>
      <c r="J157" s="81">
        <v>802687</v>
      </c>
      <c r="K157" s="81">
        <v>695747</v>
      </c>
      <c r="L157" s="81">
        <v>0</v>
      </c>
      <c r="M157" s="81">
        <v>270000</v>
      </c>
      <c r="N157" s="81">
        <v>4698985</v>
      </c>
      <c r="O157" s="81">
        <v>-4624592</v>
      </c>
      <c r="P157" s="81">
        <v>28567754</v>
      </c>
      <c r="Q157" s="81">
        <v>4624592</v>
      </c>
      <c r="R157" s="81">
        <v>33192346</v>
      </c>
      <c r="S157" s="81">
        <v>0</v>
      </c>
      <c r="T157" s="81">
        <f t="shared" si="3"/>
        <v>20035727</v>
      </c>
      <c r="U157" s="44"/>
      <c r="V157" s="44"/>
      <c r="W157" s="44"/>
    </row>
    <row r="158" spans="1:23" x14ac:dyDescent="0.3">
      <c r="A158" s="46" t="s">
        <v>324</v>
      </c>
      <c r="B158" s="77" t="s">
        <v>2308</v>
      </c>
      <c r="C158" s="77">
        <v>1</v>
      </c>
      <c r="D158" s="77">
        <v>0</v>
      </c>
      <c r="E158" s="81">
        <v>13755173</v>
      </c>
      <c r="F158" s="81">
        <v>3038369</v>
      </c>
      <c r="G158" s="81">
        <v>1473965</v>
      </c>
      <c r="H158" s="81">
        <v>0</v>
      </c>
      <c r="I158" s="81">
        <v>0</v>
      </c>
      <c r="J158" s="81">
        <v>89506</v>
      </c>
      <c r="K158" s="81">
        <v>753053</v>
      </c>
      <c r="L158" s="81">
        <v>0</v>
      </c>
      <c r="M158" s="81">
        <v>260275</v>
      </c>
      <c r="N158" s="81">
        <v>2208066</v>
      </c>
      <c r="O158" s="81">
        <v>-1671021</v>
      </c>
      <c r="P158" s="81">
        <v>19907386</v>
      </c>
      <c r="Q158" s="81">
        <v>1671021</v>
      </c>
      <c r="R158" s="81">
        <v>21578407</v>
      </c>
      <c r="S158" s="81">
        <v>0</v>
      </c>
      <c r="T158" s="81">
        <f t="shared" si="3"/>
        <v>16225355</v>
      </c>
      <c r="U158" s="44"/>
      <c r="V158" s="44"/>
      <c r="W158" s="44"/>
    </row>
    <row r="159" spans="1:23" x14ac:dyDescent="0.3">
      <c r="A159" s="46" t="s">
        <v>310</v>
      </c>
      <c r="B159" s="77" t="s">
        <v>2309</v>
      </c>
      <c r="C159" s="77">
        <v>1</v>
      </c>
      <c r="D159" s="77">
        <v>0</v>
      </c>
      <c r="E159" s="81">
        <v>39888801</v>
      </c>
      <c r="F159" s="81">
        <v>10878427</v>
      </c>
      <c r="G159" s="81">
        <v>6901332</v>
      </c>
      <c r="H159" s="81">
        <v>0</v>
      </c>
      <c r="I159" s="81">
        <v>0</v>
      </c>
      <c r="J159" s="81">
        <v>408460</v>
      </c>
      <c r="K159" s="81">
        <v>2517828</v>
      </c>
      <c r="L159" s="81">
        <v>0</v>
      </c>
      <c r="M159" s="81">
        <v>933905</v>
      </c>
      <c r="N159" s="81">
        <v>11898676</v>
      </c>
      <c r="O159" s="81">
        <v>-6718368</v>
      </c>
      <c r="P159" s="81">
        <v>66709061</v>
      </c>
      <c r="Q159" s="81">
        <v>6718368</v>
      </c>
      <c r="R159" s="81">
        <v>73427429</v>
      </c>
      <c r="S159" s="81">
        <v>301599</v>
      </c>
      <c r="T159" s="81">
        <f t="shared" si="3"/>
        <v>47909053</v>
      </c>
      <c r="U159" s="44"/>
      <c r="V159" s="44"/>
      <c r="W159" s="44"/>
    </row>
    <row r="160" spans="1:23" x14ac:dyDescent="0.3">
      <c r="A160" s="46" t="s">
        <v>326</v>
      </c>
      <c r="B160" s="77" t="s">
        <v>2310</v>
      </c>
      <c r="C160" s="77">
        <v>1</v>
      </c>
      <c r="D160" s="77">
        <v>0</v>
      </c>
      <c r="E160" s="81">
        <v>34222598</v>
      </c>
      <c r="F160" s="81">
        <v>9218464</v>
      </c>
      <c r="G160" s="81">
        <v>3215666</v>
      </c>
      <c r="H160" s="81">
        <v>0</v>
      </c>
      <c r="I160" s="81">
        <v>0</v>
      </c>
      <c r="J160" s="81">
        <v>1330778</v>
      </c>
      <c r="K160" s="81">
        <v>1551678</v>
      </c>
      <c r="L160" s="81">
        <v>0</v>
      </c>
      <c r="M160" s="81">
        <v>643437</v>
      </c>
      <c r="N160" s="81">
        <v>8882267</v>
      </c>
      <c r="O160" s="81">
        <v>-6014731</v>
      </c>
      <c r="P160" s="81">
        <v>53050157</v>
      </c>
      <c r="Q160" s="81">
        <v>6014731</v>
      </c>
      <c r="R160" s="81">
        <v>59064888</v>
      </c>
      <c r="S160" s="81">
        <v>0</v>
      </c>
      <c r="T160" s="81">
        <f t="shared" si="3"/>
        <v>40952224</v>
      </c>
      <c r="U160" s="44"/>
      <c r="V160" s="44"/>
      <c r="W160" s="44"/>
    </row>
    <row r="161" spans="1:23" x14ac:dyDescent="0.3">
      <c r="A161" s="46" t="s">
        <v>331</v>
      </c>
      <c r="B161" s="77" t="s">
        <v>2311</v>
      </c>
      <c r="C161" s="77">
        <v>1</v>
      </c>
      <c r="D161" s="77">
        <v>0</v>
      </c>
      <c r="E161" s="81">
        <v>3820318</v>
      </c>
      <c r="F161" s="81">
        <v>894479</v>
      </c>
      <c r="G161" s="81">
        <v>252753</v>
      </c>
      <c r="H161" s="81">
        <v>0</v>
      </c>
      <c r="I161" s="81">
        <v>0</v>
      </c>
      <c r="J161" s="81">
        <v>0</v>
      </c>
      <c r="K161" s="81">
        <v>0</v>
      </c>
      <c r="L161" s="81">
        <v>0</v>
      </c>
      <c r="M161" s="81">
        <v>66424</v>
      </c>
      <c r="N161" s="81">
        <v>177719</v>
      </c>
      <c r="O161" s="81">
        <v>-177719</v>
      </c>
      <c r="P161" s="81">
        <v>5033974</v>
      </c>
      <c r="Q161" s="81">
        <v>295166</v>
      </c>
      <c r="R161" s="81">
        <v>5329140</v>
      </c>
      <c r="S161" s="81">
        <v>100000</v>
      </c>
      <c r="T161" s="81">
        <f t="shared" si="3"/>
        <v>4603502</v>
      </c>
      <c r="U161" s="44"/>
      <c r="V161" s="44"/>
      <c r="W161" s="44"/>
    </row>
    <row r="162" spans="1:23" x14ac:dyDescent="0.3">
      <c r="A162" s="46" t="s">
        <v>335</v>
      </c>
      <c r="B162" s="77" t="s">
        <v>2312</v>
      </c>
      <c r="C162" s="77">
        <v>1</v>
      </c>
      <c r="D162" s="77">
        <v>0</v>
      </c>
      <c r="E162" s="81">
        <v>444849</v>
      </c>
      <c r="F162" s="81">
        <v>297331</v>
      </c>
      <c r="G162" s="81">
        <v>6610</v>
      </c>
      <c r="H162" s="81">
        <v>0</v>
      </c>
      <c r="I162" s="81">
        <v>0</v>
      </c>
      <c r="J162" s="81">
        <v>0</v>
      </c>
      <c r="K162" s="81">
        <v>0</v>
      </c>
      <c r="L162" s="81">
        <v>0</v>
      </c>
      <c r="M162" s="81">
        <v>13500</v>
      </c>
      <c r="N162" s="81">
        <v>84305</v>
      </c>
      <c r="O162" s="81">
        <v>0</v>
      </c>
      <c r="P162" s="81">
        <v>846595</v>
      </c>
      <c r="Q162" s="81">
        <v>0</v>
      </c>
      <c r="R162" s="81">
        <v>846595</v>
      </c>
      <c r="S162" s="81">
        <v>0</v>
      </c>
      <c r="T162" s="81">
        <f t="shared" si="3"/>
        <v>755680</v>
      </c>
      <c r="U162" s="44"/>
      <c r="V162" s="44"/>
      <c r="W162" s="44"/>
    </row>
    <row r="163" spans="1:23" x14ac:dyDescent="0.3">
      <c r="A163" s="46" t="s">
        <v>339</v>
      </c>
      <c r="B163" s="77" t="s">
        <v>2313</v>
      </c>
      <c r="C163" s="77">
        <v>1</v>
      </c>
      <c r="D163" s="77">
        <v>0</v>
      </c>
      <c r="E163" s="81">
        <v>909106</v>
      </c>
      <c r="F163" s="81">
        <v>442761</v>
      </c>
      <c r="G163" s="81">
        <v>57156</v>
      </c>
      <c r="H163" s="81">
        <v>0</v>
      </c>
      <c r="I163" s="81">
        <v>0</v>
      </c>
      <c r="J163" s="81">
        <v>0</v>
      </c>
      <c r="K163" s="81">
        <v>17017</v>
      </c>
      <c r="L163" s="81">
        <v>0</v>
      </c>
      <c r="M163" s="81">
        <v>24300</v>
      </c>
      <c r="N163" s="81">
        <v>110209</v>
      </c>
      <c r="O163" s="81">
        <v>-110209</v>
      </c>
      <c r="P163" s="81">
        <v>1450340</v>
      </c>
      <c r="Q163" s="81">
        <v>142865</v>
      </c>
      <c r="R163" s="81">
        <v>1593205</v>
      </c>
      <c r="S163" s="81">
        <v>0</v>
      </c>
      <c r="T163" s="81">
        <f t="shared" si="3"/>
        <v>1282975</v>
      </c>
      <c r="U163" s="44"/>
      <c r="V163" s="44"/>
      <c r="W163" s="44"/>
    </row>
    <row r="164" spans="1:23" x14ac:dyDescent="0.3">
      <c r="A164" s="46" t="s">
        <v>341</v>
      </c>
      <c r="B164" s="77" t="s">
        <v>2314</v>
      </c>
      <c r="C164" s="77">
        <v>1</v>
      </c>
      <c r="D164" s="77">
        <v>0</v>
      </c>
      <c r="E164" s="81">
        <v>8500800</v>
      </c>
      <c r="F164" s="81">
        <v>1896868</v>
      </c>
      <c r="G164" s="81">
        <v>1634186</v>
      </c>
      <c r="H164" s="81">
        <v>0</v>
      </c>
      <c r="I164" s="81">
        <v>0</v>
      </c>
      <c r="J164" s="81">
        <v>278384</v>
      </c>
      <c r="K164" s="81">
        <v>0</v>
      </c>
      <c r="L164" s="81">
        <v>0</v>
      </c>
      <c r="M164" s="81">
        <v>163268</v>
      </c>
      <c r="N164" s="81">
        <v>732599</v>
      </c>
      <c r="O164" s="81">
        <v>-732599</v>
      </c>
      <c r="P164" s="81">
        <v>12473506</v>
      </c>
      <c r="Q164" s="81">
        <v>767356</v>
      </c>
      <c r="R164" s="81">
        <v>13240862</v>
      </c>
      <c r="S164" s="81">
        <v>100000</v>
      </c>
      <c r="T164" s="81">
        <f t="shared" si="3"/>
        <v>10106721</v>
      </c>
      <c r="U164" s="44"/>
      <c r="V164" s="44"/>
      <c r="W164" s="44"/>
    </row>
    <row r="165" spans="1:23" x14ac:dyDescent="0.3">
      <c r="A165" s="46" t="s">
        <v>343</v>
      </c>
      <c r="B165" s="77" t="s">
        <v>2315</v>
      </c>
      <c r="C165" s="77">
        <v>1</v>
      </c>
      <c r="D165" s="77">
        <v>0</v>
      </c>
      <c r="E165" s="81">
        <v>321562</v>
      </c>
      <c r="F165" s="81">
        <v>192250</v>
      </c>
      <c r="G165" s="81">
        <v>86875</v>
      </c>
      <c r="H165" s="81">
        <v>0</v>
      </c>
      <c r="I165" s="81">
        <v>0</v>
      </c>
      <c r="J165" s="81">
        <v>0</v>
      </c>
      <c r="K165" s="81">
        <v>0</v>
      </c>
      <c r="L165" s="81">
        <v>0</v>
      </c>
      <c r="M165" s="81">
        <v>2700</v>
      </c>
      <c r="N165" s="81">
        <v>13713</v>
      </c>
      <c r="O165" s="81">
        <v>-13713</v>
      </c>
      <c r="P165" s="81">
        <v>603387</v>
      </c>
      <c r="Q165" s="81">
        <v>78804</v>
      </c>
      <c r="R165" s="81">
        <v>682191</v>
      </c>
      <c r="S165" s="81">
        <v>0</v>
      </c>
      <c r="T165" s="81">
        <f t="shared" si="3"/>
        <v>502799</v>
      </c>
      <c r="U165" s="44"/>
      <c r="V165" s="44"/>
      <c r="W165" s="44"/>
    </row>
    <row r="166" spans="1:23" x14ac:dyDescent="0.3">
      <c r="A166" s="46" t="s">
        <v>337</v>
      </c>
      <c r="B166" s="77" t="s">
        <v>2316</v>
      </c>
      <c r="C166" s="77">
        <v>1</v>
      </c>
      <c r="D166" s="77">
        <v>0</v>
      </c>
      <c r="E166" s="81">
        <v>1852895</v>
      </c>
      <c r="F166" s="81">
        <v>668209</v>
      </c>
      <c r="G166" s="81">
        <v>68356</v>
      </c>
      <c r="H166" s="81">
        <v>0</v>
      </c>
      <c r="I166" s="81">
        <v>0</v>
      </c>
      <c r="J166" s="81">
        <v>48912</v>
      </c>
      <c r="K166" s="81">
        <v>0</v>
      </c>
      <c r="L166" s="81">
        <v>0</v>
      </c>
      <c r="M166" s="81">
        <v>405000</v>
      </c>
      <c r="N166" s="81">
        <v>270495</v>
      </c>
      <c r="O166" s="81">
        <v>-270495</v>
      </c>
      <c r="P166" s="81">
        <v>3043372</v>
      </c>
      <c r="Q166" s="81">
        <v>315542</v>
      </c>
      <c r="R166" s="81">
        <v>3358914</v>
      </c>
      <c r="S166" s="81">
        <v>0</v>
      </c>
      <c r="T166" s="81">
        <f t="shared" si="3"/>
        <v>2704521</v>
      </c>
      <c r="U166" s="44"/>
      <c r="V166" s="44"/>
      <c r="W166" s="44"/>
    </row>
    <row r="167" spans="1:23" x14ac:dyDescent="0.3">
      <c r="A167" s="46" t="s">
        <v>345</v>
      </c>
      <c r="B167" s="77" t="s">
        <v>2317</v>
      </c>
      <c r="C167" s="77">
        <v>1</v>
      </c>
      <c r="D167" s="77">
        <v>0</v>
      </c>
      <c r="E167" s="81">
        <v>736469</v>
      </c>
      <c r="F167" s="81">
        <v>321564</v>
      </c>
      <c r="G167" s="81">
        <v>49048</v>
      </c>
      <c r="H167" s="81">
        <v>0</v>
      </c>
      <c r="I167" s="81">
        <v>0</v>
      </c>
      <c r="J167" s="81">
        <v>0</v>
      </c>
      <c r="K167" s="81">
        <v>0</v>
      </c>
      <c r="L167" s="81">
        <v>0</v>
      </c>
      <c r="M167" s="81">
        <v>0</v>
      </c>
      <c r="N167" s="81">
        <v>158177</v>
      </c>
      <c r="O167" s="81">
        <v>-158177</v>
      </c>
      <c r="P167" s="81">
        <v>1107081</v>
      </c>
      <c r="Q167" s="81">
        <v>293140</v>
      </c>
      <c r="R167" s="81">
        <v>1400221</v>
      </c>
      <c r="S167" s="81">
        <v>0</v>
      </c>
      <c r="T167" s="81">
        <f t="shared" si="3"/>
        <v>899856</v>
      </c>
      <c r="U167" s="44"/>
      <c r="V167" s="44"/>
      <c r="W167" s="44"/>
    </row>
    <row r="168" spans="1:23" x14ac:dyDescent="0.3">
      <c r="A168" s="46" t="s">
        <v>347</v>
      </c>
      <c r="B168" s="77" t="s">
        <v>2318</v>
      </c>
      <c r="C168" s="77">
        <v>0</v>
      </c>
      <c r="D168" s="77">
        <v>0</v>
      </c>
      <c r="E168" s="81">
        <v>5596242</v>
      </c>
      <c r="F168" s="81">
        <v>1027981</v>
      </c>
      <c r="G168" s="81">
        <v>1039671</v>
      </c>
      <c r="H168" s="81">
        <v>171105</v>
      </c>
      <c r="I168" s="81">
        <v>0</v>
      </c>
      <c r="J168" s="81">
        <v>87066</v>
      </c>
      <c r="K168" s="81">
        <v>16907</v>
      </c>
      <c r="L168" s="81">
        <v>0</v>
      </c>
      <c r="M168" s="81">
        <v>81000</v>
      </c>
      <c r="N168" s="81">
        <v>455770</v>
      </c>
      <c r="O168" s="81">
        <v>-455770</v>
      </c>
      <c r="P168" s="81">
        <v>8019972</v>
      </c>
      <c r="Q168" s="81">
        <v>674705</v>
      </c>
      <c r="R168" s="81">
        <v>8694677</v>
      </c>
      <c r="S168" s="81">
        <v>100000</v>
      </c>
      <c r="T168" s="81">
        <f t="shared" si="3"/>
        <v>6353426</v>
      </c>
      <c r="U168" s="44"/>
      <c r="V168" s="44"/>
      <c r="W168" s="44"/>
    </row>
    <row r="169" spans="1:23" x14ac:dyDescent="0.3">
      <c r="A169" s="46" t="s">
        <v>351</v>
      </c>
      <c r="B169" s="77" t="s">
        <v>2319</v>
      </c>
      <c r="C169" s="77">
        <v>1</v>
      </c>
      <c r="D169" s="77">
        <v>0</v>
      </c>
      <c r="E169" s="81">
        <v>1763961</v>
      </c>
      <c r="F169" s="81">
        <v>474482</v>
      </c>
      <c r="G169" s="81">
        <v>389751</v>
      </c>
      <c r="H169" s="81">
        <v>0</v>
      </c>
      <c r="I169" s="81">
        <v>0</v>
      </c>
      <c r="J169" s="81">
        <v>29774</v>
      </c>
      <c r="K169" s="81">
        <v>158847</v>
      </c>
      <c r="L169" s="81">
        <v>0</v>
      </c>
      <c r="M169" s="81">
        <v>25138</v>
      </c>
      <c r="N169" s="81">
        <v>272033</v>
      </c>
      <c r="O169" s="81">
        <v>-230419</v>
      </c>
      <c r="P169" s="81">
        <v>2883567</v>
      </c>
      <c r="Q169" s="81">
        <v>230419</v>
      </c>
      <c r="R169" s="81">
        <v>3113986</v>
      </c>
      <c r="S169" s="81">
        <v>0</v>
      </c>
      <c r="T169" s="81">
        <f t="shared" si="3"/>
        <v>2221783</v>
      </c>
      <c r="U169" s="44"/>
      <c r="V169" s="44"/>
      <c r="W169" s="44"/>
    </row>
    <row r="170" spans="1:23" x14ac:dyDescent="0.3">
      <c r="A170" s="46" t="s">
        <v>2731</v>
      </c>
      <c r="B170" s="77" t="s">
        <v>2733</v>
      </c>
      <c r="C170" s="77">
        <v>1</v>
      </c>
      <c r="D170" s="77">
        <v>1</v>
      </c>
      <c r="E170" s="81">
        <v>4543786</v>
      </c>
      <c r="F170" s="81">
        <v>975776</v>
      </c>
      <c r="G170" s="81">
        <v>196111</v>
      </c>
      <c r="H170" s="81">
        <v>0</v>
      </c>
      <c r="I170" s="81">
        <v>657838</v>
      </c>
      <c r="J170" s="81">
        <v>65355</v>
      </c>
      <c r="K170" s="81">
        <v>26113</v>
      </c>
      <c r="L170" s="81">
        <v>0</v>
      </c>
      <c r="M170" s="81">
        <v>275680</v>
      </c>
      <c r="N170" s="81">
        <v>475555</v>
      </c>
      <c r="O170" s="81">
        <v>-450236</v>
      </c>
      <c r="P170" s="81">
        <v>6765978</v>
      </c>
      <c r="Q170" s="81">
        <v>450236</v>
      </c>
      <c r="R170" s="81">
        <v>7216214</v>
      </c>
      <c r="S170" s="81">
        <v>100000</v>
      </c>
      <c r="T170" s="81">
        <f t="shared" si="3"/>
        <v>6094312</v>
      </c>
      <c r="U170" s="44"/>
      <c r="V170" s="44"/>
      <c r="W170" s="44"/>
    </row>
    <row r="171" spans="1:23" x14ac:dyDescent="0.3">
      <c r="A171" s="46" t="s">
        <v>366</v>
      </c>
      <c r="B171" s="77" t="s">
        <v>2320</v>
      </c>
      <c r="C171" s="77">
        <v>1</v>
      </c>
      <c r="D171" s="77">
        <v>0</v>
      </c>
      <c r="E171" s="81">
        <v>6937033</v>
      </c>
      <c r="F171" s="81">
        <v>2079029</v>
      </c>
      <c r="G171" s="81">
        <v>636678</v>
      </c>
      <c r="H171" s="81">
        <v>0</v>
      </c>
      <c r="I171" s="81">
        <v>0</v>
      </c>
      <c r="J171" s="81">
        <v>173026</v>
      </c>
      <c r="K171" s="81">
        <v>0</v>
      </c>
      <c r="L171" s="81">
        <v>0</v>
      </c>
      <c r="M171" s="81">
        <v>97907</v>
      </c>
      <c r="N171" s="81">
        <v>647016</v>
      </c>
      <c r="O171" s="81">
        <v>-647016</v>
      </c>
      <c r="P171" s="81">
        <v>9923673</v>
      </c>
      <c r="Q171" s="81">
        <v>696972</v>
      </c>
      <c r="R171" s="81">
        <v>10620645</v>
      </c>
      <c r="S171" s="81">
        <v>0</v>
      </c>
      <c r="T171" s="81">
        <f t="shared" si="3"/>
        <v>8639979</v>
      </c>
      <c r="U171" s="44"/>
      <c r="V171" s="44"/>
      <c r="W171" s="44"/>
    </row>
    <row r="172" spans="1:23" x14ac:dyDescent="0.3">
      <c r="A172" s="46" t="s">
        <v>356</v>
      </c>
      <c r="B172" s="77" t="s">
        <v>2321</v>
      </c>
      <c r="C172" s="77">
        <v>1</v>
      </c>
      <c r="D172" s="77">
        <v>0</v>
      </c>
      <c r="E172" s="81">
        <v>5513602</v>
      </c>
      <c r="F172" s="81">
        <v>1644628</v>
      </c>
      <c r="G172" s="81">
        <v>1068066</v>
      </c>
      <c r="H172" s="81">
        <v>0</v>
      </c>
      <c r="I172" s="81">
        <v>0</v>
      </c>
      <c r="J172" s="81">
        <v>124055</v>
      </c>
      <c r="K172" s="81">
        <v>0</v>
      </c>
      <c r="L172" s="81">
        <v>0</v>
      </c>
      <c r="M172" s="81">
        <v>264663</v>
      </c>
      <c r="N172" s="81">
        <v>401010</v>
      </c>
      <c r="O172" s="81">
        <v>-401010</v>
      </c>
      <c r="P172" s="81">
        <v>8615014</v>
      </c>
      <c r="Q172" s="81">
        <v>577565</v>
      </c>
      <c r="R172" s="81">
        <v>9192579</v>
      </c>
      <c r="S172" s="81">
        <v>100000</v>
      </c>
      <c r="T172" s="81">
        <f t="shared" si="3"/>
        <v>7145938</v>
      </c>
      <c r="U172" s="44"/>
      <c r="V172" s="44"/>
      <c r="W172" s="44"/>
    </row>
    <row r="173" spans="1:23" x14ac:dyDescent="0.3">
      <c r="A173" s="46" t="s">
        <v>360</v>
      </c>
      <c r="B173" s="77" t="s">
        <v>2322</v>
      </c>
      <c r="C173" s="77">
        <v>1</v>
      </c>
      <c r="D173" s="77">
        <v>0</v>
      </c>
      <c r="E173" s="81">
        <v>19708344</v>
      </c>
      <c r="F173" s="81">
        <v>5153364</v>
      </c>
      <c r="G173" s="81">
        <v>3930513</v>
      </c>
      <c r="H173" s="81">
        <v>0</v>
      </c>
      <c r="I173" s="81">
        <v>0</v>
      </c>
      <c r="J173" s="81">
        <v>336711</v>
      </c>
      <c r="K173" s="81">
        <v>212590</v>
      </c>
      <c r="L173" s="81">
        <v>0</v>
      </c>
      <c r="M173" s="81">
        <v>152513</v>
      </c>
      <c r="N173" s="81">
        <v>324319</v>
      </c>
      <c r="O173" s="81">
        <v>-324319</v>
      </c>
      <c r="P173" s="81">
        <v>29494035</v>
      </c>
      <c r="Q173" s="81">
        <v>2241676</v>
      </c>
      <c r="R173" s="81">
        <v>31735711</v>
      </c>
      <c r="S173" s="81">
        <v>200831</v>
      </c>
      <c r="T173" s="81">
        <f t="shared" si="3"/>
        <v>25239203</v>
      </c>
      <c r="U173" s="44"/>
      <c r="V173" s="44"/>
      <c r="W173" s="44"/>
    </row>
    <row r="174" spans="1:23" x14ac:dyDescent="0.3">
      <c r="A174" s="46" t="s">
        <v>362</v>
      </c>
      <c r="B174" s="77" t="s">
        <v>2323</v>
      </c>
      <c r="C174" s="77">
        <v>1</v>
      </c>
      <c r="D174" s="77">
        <v>0</v>
      </c>
      <c r="E174" s="81">
        <v>6865596</v>
      </c>
      <c r="F174" s="81">
        <v>1317837</v>
      </c>
      <c r="G174" s="81">
        <v>733905</v>
      </c>
      <c r="H174" s="81">
        <v>0</v>
      </c>
      <c r="I174" s="81">
        <v>0</v>
      </c>
      <c r="J174" s="81">
        <v>113923</v>
      </c>
      <c r="K174" s="81">
        <v>6550</v>
      </c>
      <c r="L174" s="81">
        <v>0</v>
      </c>
      <c r="M174" s="81">
        <v>137700</v>
      </c>
      <c r="N174" s="81">
        <v>740548</v>
      </c>
      <c r="O174" s="81">
        <v>-740548</v>
      </c>
      <c r="P174" s="81">
        <v>9175511</v>
      </c>
      <c r="Q174" s="81">
        <v>1672521</v>
      </c>
      <c r="R174" s="81">
        <v>10848032</v>
      </c>
      <c r="S174" s="81">
        <v>0</v>
      </c>
      <c r="T174" s="81">
        <f t="shared" si="3"/>
        <v>7701058</v>
      </c>
      <c r="U174" s="44"/>
      <c r="V174" s="44"/>
      <c r="W174" s="44"/>
    </row>
    <row r="175" spans="1:23" x14ac:dyDescent="0.3">
      <c r="A175" s="46" t="s">
        <v>358</v>
      </c>
      <c r="B175" s="77" t="s">
        <v>2324</v>
      </c>
      <c r="C175" s="77">
        <v>1</v>
      </c>
      <c r="D175" s="77">
        <v>0</v>
      </c>
      <c r="E175" s="81">
        <v>25019623</v>
      </c>
      <c r="F175" s="81">
        <v>8228581</v>
      </c>
      <c r="G175" s="81">
        <v>3814186</v>
      </c>
      <c r="H175" s="81">
        <v>0</v>
      </c>
      <c r="I175" s="81">
        <v>0</v>
      </c>
      <c r="J175" s="81">
        <v>980165</v>
      </c>
      <c r="K175" s="81">
        <v>310312</v>
      </c>
      <c r="L175" s="81">
        <v>0</v>
      </c>
      <c r="M175" s="81">
        <v>490300</v>
      </c>
      <c r="N175" s="81">
        <v>1959943</v>
      </c>
      <c r="O175" s="81">
        <v>-1959943</v>
      </c>
      <c r="P175" s="81">
        <v>38843167</v>
      </c>
      <c r="Q175" s="81">
        <v>2409322</v>
      </c>
      <c r="R175" s="81">
        <v>41252489</v>
      </c>
      <c r="S175" s="81">
        <v>241483</v>
      </c>
      <c r="T175" s="81">
        <f t="shared" si="3"/>
        <v>33069038</v>
      </c>
      <c r="U175" s="44"/>
      <c r="V175" s="44"/>
      <c r="W175" s="44"/>
    </row>
    <row r="176" spans="1:23" x14ac:dyDescent="0.3">
      <c r="A176" s="46" t="s">
        <v>354</v>
      </c>
      <c r="B176" s="77" t="s">
        <v>1594</v>
      </c>
      <c r="C176" s="77">
        <v>1</v>
      </c>
      <c r="D176" s="77">
        <v>0</v>
      </c>
      <c r="E176" s="81">
        <v>9816557</v>
      </c>
      <c r="F176" s="81">
        <v>3684684</v>
      </c>
      <c r="G176" s="81">
        <v>1171560</v>
      </c>
      <c r="H176" s="81">
        <v>0</v>
      </c>
      <c r="I176" s="81">
        <v>0</v>
      </c>
      <c r="J176" s="81">
        <v>193068</v>
      </c>
      <c r="K176" s="81">
        <v>0</v>
      </c>
      <c r="L176" s="81">
        <v>0</v>
      </c>
      <c r="M176" s="81">
        <v>95060</v>
      </c>
      <c r="N176" s="81">
        <v>683074</v>
      </c>
      <c r="O176" s="81">
        <v>-683074</v>
      </c>
      <c r="P176" s="81">
        <v>14960929</v>
      </c>
      <c r="Q176" s="81">
        <v>1375590</v>
      </c>
      <c r="R176" s="81">
        <v>16336519</v>
      </c>
      <c r="S176" s="81">
        <v>102613</v>
      </c>
      <c r="T176" s="81">
        <f t="shared" si="3"/>
        <v>13106295</v>
      </c>
      <c r="U176" s="44"/>
      <c r="V176" s="44"/>
      <c r="W176" s="44"/>
    </row>
    <row r="177" spans="1:23" x14ac:dyDescent="0.3">
      <c r="A177" s="46" t="s">
        <v>364</v>
      </c>
      <c r="B177" s="77" t="s">
        <v>1595</v>
      </c>
      <c r="C177" s="77">
        <v>1</v>
      </c>
      <c r="D177" s="77">
        <v>0</v>
      </c>
      <c r="E177" s="81">
        <v>3604389</v>
      </c>
      <c r="F177" s="81">
        <v>1425742</v>
      </c>
      <c r="G177" s="81">
        <v>569613</v>
      </c>
      <c r="H177" s="81">
        <v>0</v>
      </c>
      <c r="I177" s="81">
        <v>0</v>
      </c>
      <c r="J177" s="81">
        <v>0</v>
      </c>
      <c r="K177" s="81">
        <v>0</v>
      </c>
      <c r="L177" s="81">
        <v>0</v>
      </c>
      <c r="M177" s="81">
        <v>41103</v>
      </c>
      <c r="N177" s="81">
        <v>338061</v>
      </c>
      <c r="O177" s="81">
        <v>-338061</v>
      </c>
      <c r="P177" s="81">
        <v>5640847</v>
      </c>
      <c r="Q177" s="81">
        <v>467113</v>
      </c>
      <c r="R177" s="81">
        <v>6107960</v>
      </c>
      <c r="S177" s="81">
        <v>100000</v>
      </c>
      <c r="T177" s="81">
        <f t="shared" si="3"/>
        <v>4733173</v>
      </c>
      <c r="U177" s="44"/>
      <c r="V177" s="44"/>
      <c r="W177" s="44"/>
    </row>
    <row r="178" spans="1:23" x14ac:dyDescent="0.3">
      <c r="A178" s="46" t="s">
        <v>379</v>
      </c>
      <c r="B178" s="77" t="s">
        <v>2325</v>
      </c>
      <c r="C178" s="77">
        <v>1</v>
      </c>
      <c r="D178" s="77">
        <v>0</v>
      </c>
      <c r="E178" s="81">
        <v>1051446</v>
      </c>
      <c r="F178" s="81">
        <v>406653</v>
      </c>
      <c r="G178" s="81">
        <v>258784</v>
      </c>
      <c r="H178" s="81">
        <v>0</v>
      </c>
      <c r="I178" s="81">
        <v>0</v>
      </c>
      <c r="J178" s="81">
        <v>0</v>
      </c>
      <c r="K178" s="81">
        <v>20022</v>
      </c>
      <c r="L178" s="81">
        <v>0</v>
      </c>
      <c r="M178" s="81">
        <v>0</v>
      </c>
      <c r="N178" s="81">
        <v>135058</v>
      </c>
      <c r="O178" s="81">
        <v>-92366</v>
      </c>
      <c r="P178" s="81">
        <v>1779597</v>
      </c>
      <c r="Q178" s="81">
        <v>92366</v>
      </c>
      <c r="R178" s="81">
        <v>1871963</v>
      </c>
      <c r="S178" s="81">
        <v>0</v>
      </c>
      <c r="T178" s="81">
        <f t="shared" si="3"/>
        <v>1385755</v>
      </c>
      <c r="U178" s="44"/>
      <c r="V178" s="44"/>
      <c r="W178" s="44"/>
    </row>
    <row r="179" spans="1:23" x14ac:dyDescent="0.3">
      <c r="A179" s="46" t="s">
        <v>371</v>
      </c>
      <c r="B179" s="77" t="s">
        <v>2326</v>
      </c>
      <c r="C179" s="77">
        <v>1</v>
      </c>
      <c r="D179" s="77">
        <v>0</v>
      </c>
      <c r="E179" s="81">
        <v>30390942</v>
      </c>
      <c r="F179" s="81">
        <v>5749073</v>
      </c>
      <c r="G179" s="81">
        <v>7715605</v>
      </c>
      <c r="H179" s="81">
        <v>50836</v>
      </c>
      <c r="I179" s="81">
        <v>0</v>
      </c>
      <c r="J179" s="81">
        <v>863110</v>
      </c>
      <c r="K179" s="81">
        <v>635315</v>
      </c>
      <c r="L179" s="81">
        <v>0</v>
      </c>
      <c r="M179" s="81">
        <v>1544902</v>
      </c>
      <c r="N179" s="81">
        <v>2511798</v>
      </c>
      <c r="O179" s="81">
        <v>-2511798</v>
      </c>
      <c r="P179" s="81">
        <v>46949783</v>
      </c>
      <c r="Q179" s="81">
        <v>4828293</v>
      </c>
      <c r="R179" s="81">
        <v>51778076</v>
      </c>
      <c r="S179" s="81">
        <v>257549</v>
      </c>
      <c r="T179" s="81">
        <f t="shared" si="3"/>
        <v>36671544</v>
      </c>
      <c r="U179" s="44"/>
      <c r="V179" s="44"/>
      <c r="W179" s="44"/>
    </row>
    <row r="180" spans="1:23" x14ac:dyDescent="0.3">
      <c r="A180" s="46" t="s">
        <v>373</v>
      </c>
      <c r="B180" s="77" t="s">
        <v>2327</v>
      </c>
      <c r="C180" s="77">
        <v>1</v>
      </c>
      <c r="D180" s="77">
        <v>0</v>
      </c>
      <c r="E180" s="81">
        <v>15853693</v>
      </c>
      <c r="F180" s="81">
        <v>4749912</v>
      </c>
      <c r="G180" s="81">
        <v>3250989</v>
      </c>
      <c r="H180" s="81">
        <v>41796</v>
      </c>
      <c r="I180" s="81">
        <v>0</v>
      </c>
      <c r="J180" s="81">
        <v>231220</v>
      </c>
      <c r="K180" s="81">
        <v>74285</v>
      </c>
      <c r="L180" s="81">
        <v>0</v>
      </c>
      <c r="M180" s="81">
        <v>276595</v>
      </c>
      <c r="N180" s="81">
        <v>1346646</v>
      </c>
      <c r="O180" s="81">
        <v>-1346646</v>
      </c>
      <c r="P180" s="81">
        <v>24478490</v>
      </c>
      <c r="Q180" s="81">
        <v>1417749</v>
      </c>
      <c r="R180" s="81">
        <v>25896239</v>
      </c>
      <c r="S180" s="81">
        <v>100000</v>
      </c>
      <c r="T180" s="81">
        <f t="shared" si="3"/>
        <v>19839059</v>
      </c>
      <c r="U180" s="44"/>
      <c r="V180" s="44"/>
      <c r="W180" s="44"/>
    </row>
    <row r="181" spans="1:23" x14ac:dyDescent="0.3">
      <c r="A181" s="46" t="s">
        <v>375</v>
      </c>
      <c r="B181" s="77" t="s">
        <v>2328</v>
      </c>
      <c r="C181" s="77">
        <v>1</v>
      </c>
      <c r="D181" s="77">
        <v>0</v>
      </c>
      <c r="E181" s="81">
        <v>7301687</v>
      </c>
      <c r="F181" s="81">
        <v>2116871</v>
      </c>
      <c r="G181" s="81">
        <v>1344959</v>
      </c>
      <c r="H181" s="81">
        <v>0</v>
      </c>
      <c r="I181" s="81">
        <v>0</v>
      </c>
      <c r="J181" s="81">
        <v>146604</v>
      </c>
      <c r="K181" s="81">
        <v>156866</v>
      </c>
      <c r="L181" s="81">
        <v>0</v>
      </c>
      <c r="M181" s="81">
        <v>128256</v>
      </c>
      <c r="N181" s="81">
        <v>965815</v>
      </c>
      <c r="O181" s="81">
        <v>-965815</v>
      </c>
      <c r="P181" s="81">
        <v>11195243</v>
      </c>
      <c r="Q181" s="81">
        <v>1078453</v>
      </c>
      <c r="R181" s="81">
        <v>12273696</v>
      </c>
      <c r="S181" s="81">
        <v>0</v>
      </c>
      <c r="T181" s="81">
        <f t="shared" si="3"/>
        <v>8884469</v>
      </c>
      <c r="U181" s="44"/>
      <c r="V181" s="44"/>
      <c r="W181" s="44"/>
    </row>
    <row r="182" spans="1:23" x14ac:dyDescent="0.3">
      <c r="A182" s="46" t="s">
        <v>377</v>
      </c>
      <c r="B182" s="77" t="s">
        <v>2329</v>
      </c>
      <c r="C182" s="77">
        <v>1</v>
      </c>
      <c r="D182" s="77">
        <v>0</v>
      </c>
      <c r="E182" s="81">
        <v>3105248</v>
      </c>
      <c r="F182" s="81">
        <v>575612</v>
      </c>
      <c r="G182" s="81">
        <v>796995</v>
      </c>
      <c r="H182" s="81">
        <v>0</v>
      </c>
      <c r="I182" s="81">
        <v>0</v>
      </c>
      <c r="J182" s="81">
        <v>42402</v>
      </c>
      <c r="K182" s="81">
        <v>0</v>
      </c>
      <c r="L182" s="81">
        <v>0</v>
      </c>
      <c r="M182" s="81">
        <v>48600</v>
      </c>
      <c r="N182" s="81">
        <v>309986</v>
      </c>
      <c r="O182" s="81">
        <v>-309986</v>
      </c>
      <c r="P182" s="81">
        <v>4568857</v>
      </c>
      <c r="Q182" s="81">
        <v>387523</v>
      </c>
      <c r="R182" s="81">
        <v>4956380</v>
      </c>
      <c r="S182" s="81">
        <v>0</v>
      </c>
      <c r="T182" s="81">
        <f t="shared" si="3"/>
        <v>3461876</v>
      </c>
      <c r="U182" s="44"/>
      <c r="V182" s="44"/>
      <c r="W182" s="44"/>
    </row>
    <row r="183" spans="1:23" x14ac:dyDescent="0.3">
      <c r="A183" s="46" t="s">
        <v>369</v>
      </c>
      <c r="B183" s="77" t="s">
        <v>1601</v>
      </c>
      <c r="C183" s="77">
        <v>1</v>
      </c>
      <c r="D183" s="77">
        <v>0</v>
      </c>
      <c r="E183" s="81">
        <v>11366130</v>
      </c>
      <c r="F183" s="81">
        <v>4147769</v>
      </c>
      <c r="G183" s="81">
        <v>2035755</v>
      </c>
      <c r="H183" s="81">
        <v>69584</v>
      </c>
      <c r="I183" s="81">
        <v>0</v>
      </c>
      <c r="J183" s="81">
        <v>503656</v>
      </c>
      <c r="K183" s="81">
        <v>196479</v>
      </c>
      <c r="L183" s="81">
        <v>0</v>
      </c>
      <c r="M183" s="81">
        <v>763594</v>
      </c>
      <c r="N183" s="81">
        <v>1745090</v>
      </c>
      <c r="O183" s="81">
        <v>-1589136</v>
      </c>
      <c r="P183" s="81">
        <v>19238921</v>
      </c>
      <c r="Q183" s="81">
        <v>1589136</v>
      </c>
      <c r="R183" s="81">
        <v>20828057</v>
      </c>
      <c r="S183" s="81">
        <v>0</v>
      </c>
      <c r="T183" s="81">
        <f t="shared" si="3"/>
        <v>15388492</v>
      </c>
      <c r="U183" s="44"/>
      <c r="V183" s="44"/>
      <c r="W183" s="44"/>
    </row>
    <row r="184" spans="1:23" x14ac:dyDescent="0.3">
      <c r="A184" s="46" t="s">
        <v>382</v>
      </c>
      <c r="B184" s="77" t="s">
        <v>2330</v>
      </c>
      <c r="C184" s="77">
        <v>1</v>
      </c>
      <c r="D184" s="77">
        <v>0</v>
      </c>
      <c r="E184" s="81">
        <v>7773072</v>
      </c>
      <c r="F184" s="81">
        <v>2278880</v>
      </c>
      <c r="G184" s="81">
        <v>837305</v>
      </c>
      <c r="H184" s="81">
        <v>0</v>
      </c>
      <c r="I184" s="81">
        <v>0</v>
      </c>
      <c r="J184" s="81">
        <v>173034</v>
      </c>
      <c r="K184" s="81">
        <v>40272</v>
      </c>
      <c r="L184" s="81">
        <v>0</v>
      </c>
      <c r="M184" s="81">
        <v>76982</v>
      </c>
      <c r="N184" s="81">
        <v>1045024</v>
      </c>
      <c r="O184" s="81">
        <v>-748388</v>
      </c>
      <c r="P184" s="81">
        <v>11476181</v>
      </c>
      <c r="Q184" s="81">
        <v>748388</v>
      </c>
      <c r="R184" s="81">
        <v>12224569</v>
      </c>
      <c r="S184" s="81">
        <v>0</v>
      </c>
      <c r="T184" s="81">
        <f t="shared" si="3"/>
        <v>9593852</v>
      </c>
      <c r="U184" s="44"/>
      <c r="V184" s="44"/>
      <c r="W184" s="44"/>
    </row>
    <row r="185" spans="1:23" x14ac:dyDescent="0.3">
      <c r="A185" s="46" t="s">
        <v>384</v>
      </c>
      <c r="B185" s="77" t="s">
        <v>2331</v>
      </c>
      <c r="C185" s="77">
        <v>1</v>
      </c>
      <c r="D185" s="77">
        <v>0</v>
      </c>
      <c r="E185" s="81">
        <v>18474967</v>
      </c>
      <c r="F185" s="81">
        <v>5116618</v>
      </c>
      <c r="G185" s="81">
        <v>3001234</v>
      </c>
      <c r="H185" s="81">
        <v>0</v>
      </c>
      <c r="I185" s="81">
        <v>0</v>
      </c>
      <c r="J185" s="81">
        <v>83650</v>
      </c>
      <c r="K185" s="81">
        <v>497445</v>
      </c>
      <c r="L185" s="81">
        <v>0</v>
      </c>
      <c r="M185" s="81">
        <v>672719</v>
      </c>
      <c r="N185" s="81">
        <v>2532006</v>
      </c>
      <c r="O185" s="81">
        <v>-2374734</v>
      </c>
      <c r="P185" s="81">
        <v>28003905</v>
      </c>
      <c r="Q185" s="81">
        <v>2374734</v>
      </c>
      <c r="R185" s="81">
        <v>30378639</v>
      </c>
      <c r="S185" s="81">
        <v>116085</v>
      </c>
      <c r="T185" s="81">
        <f t="shared" si="3"/>
        <v>22470665</v>
      </c>
      <c r="U185" s="44"/>
      <c r="V185" s="44"/>
      <c r="W185" s="44"/>
    </row>
    <row r="186" spans="1:23" x14ac:dyDescent="0.3">
      <c r="A186" s="46" t="s">
        <v>386</v>
      </c>
      <c r="B186" s="77" t="s">
        <v>2332</v>
      </c>
      <c r="C186" s="77">
        <v>1</v>
      </c>
      <c r="D186" s="77">
        <v>0</v>
      </c>
      <c r="E186" s="81">
        <v>8383200</v>
      </c>
      <c r="F186" s="81">
        <v>3042007</v>
      </c>
      <c r="G186" s="81">
        <v>1743566</v>
      </c>
      <c r="H186" s="81">
        <v>0</v>
      </c>
      <c r="I186" s="81">
        <v>0</v>
      </c>
      <c r="J186" s="81">
        <v>67173</v>
      </c>
      <c r="K186" s="81">
        <v>311074</v>
      </c>
      <c r="L186" s="81">
        <v>0</v>
      </c>
      <c r="M186" s="81">
        <v>80976</v>
      </c>
      <c r="N186" s="81">
        <v>1502320</v>
      </c>
      <c r="O186" s="81">
        <v>-800757</v>
      </c>
      <c r="P186" s="81">
        <v>14329559</v>
      </c>
      <c r="Q186" s="81">
        <v>800757</v>
      </c>
      <c r="R186" s="81">
        <v>15130316</v>
      </c>
      <c r="S186" s="81">
        <v>0</v>
      </c>
      <c r="T186" s="81">
        <f t="shared" si="3"/>
        <v>11083673</v>
      </c>
      <c r="U186" s="44"/>
      <c r="V186" s="44"/>
      <c r="W186" s="44"/>
    </row>
    <row r="187" spans="1:23" x14ac:dyDescent="0.3">
      <c r="A187" s="46" t="s">
        <v>388</v>
      </c>
      <c r="B187" s="77" t="s">
        <v>2333</v>
      </c>
      <c r="C187" s="77">
        <v>1</v>
      </c>
      <c r="D187" s="77">
        <v>0</v>
      </c>
      <c r="E187" s="81">
        <v>4649741</v>
      </c>
      <c r="F187" s="81">
        <v>1155808</v>
      </c>
      <c r="G187" s="81">
        <v>411337</v>
      </c>
      <c r="H187" s="81">
        <v>0</v>
      </c>
      <c r="I187" s="81">
        <v>0</v>
      </c>
      <c r="J187" s="81">
        <v>67183</v>
      </c>
      <c r="K187" s="81">
        <v>40241</v>
      </c>
      <c r="L187" s="81">
        <v>0</v>
      </c>
      <c r="M187" s="81">
        <v>60827</v>
      </c>
      <c r="N187" s="81">
        <v>492931</v>
      </c>
      <c r="O187" s="81">
        <v>-376097</v>
      </c>
      <c r="P187" s="81">
        <v>6501971</v>
      </c>
      <c r="Q187" s="81">
        <v>376097</v>
      </c>
      <c r="R187" s="81">
        <v>6878068</v>
      </c>
      <c r="S187" s="81">
        <v>0</v>
      </c>
      <c r="T187" s="81">
        <f t="shared" si="3"/>
        <v>5597703</v>
      </c>
      <c r="U187" s="44"/>
      <c r="V187" s="44"/>
      <c r="W187" s="44"/>
    </row>
    <row r="188" spans="1:23" x14ac:dyDescent="0.3">
      <c r="A188" s="46" t="s">
        <v>390</v>
      </c>
      <c r="B188" s="77" t="s">
        <v>2334</v>
      </c>
      <c r="C188" s="77">
        <v>1</v>
      </c>
      <c r="D188" s="77">
        <v>0</v>
      </c>
      <c r="E188" s="81">
        <v>8378051</v>
      </c>
      <c r="F188" s="81">
        <v>3714712</v>
      </c>
      <c r="G188" s="81">
        <v>2504613</v>
      </c>
      <c r="H188" s="81">
        <v>0</v>
      </c>
      <c r="I188" s="81">
        <v>0</v>
      </c>
      <c r="J188" s="81">
        <v>470873</v>
      </c>
      <c r="K188" s="81">
        <v>427556</v>
      </c>
      <c r="L188" s="81">
        <v>0</v>
      </c>
      <c r="M188" s="81">
        <v>85000</v>
      </c>
      <c r="N188" s="81">
        <v>1556238</v>
      </c>
      <c r="O188" s="81">
        <v>-1120679</v>
      </c>
      <c r="P188" s="81">
        <v>16016364</v>
      </c>
      <c r="Q188" s="81">
        <v>1120679</v>
      </c>
      <c r="R188" s="81">
        <v>17137043</v>
      </c>
      <c r="S188" s="81">
        <v>0</v>
      </c>
      <c r="T188" s="81">
        <f t="shared" si="3"/>
        <v>11955513</v>
      </c>
      <c r="U188" s="44"/>
      <c r="V188" s="44"/>
      <c r="W188" s="44"/>
    </row>
    <row r="189" spans="1:23" x14ac:dyDescent="0.3">
      <c r="A189" s="46" t="s">
        <v>392</v>
      </c>
      <c r="B189" s="77" t="s">
        <v>1607</v>
      </c>
      <c r="C189" s="77">
        <v>1</v>
      </c>
      <c r="D189" s="77">
        <v>0</v>
      </c>
      <c r="E189" s="81">
        <v>9072941</v>
      </c>
      <c r="F189" s="81">
        <v>2654583</v>
      </c>
      <c r="G189" s="81">
        <v>2102447</v>
      </c>
      <c r="H189" s="81">
        <v>0</v>
      </c>
      <c r="I189" s="81">
        <v>0</v>
      </c>
      <c r="J189" s="81">
        <v>87306</v>
      </c>
      <c r="K189" s="81">
        <v>0</v>
      </c>
      <c r="L189" s="81">
        <v>0</v>
      </c>
      <c r="M189" s="81">
        <v>111626</v>
      </c>
      <c r="N189" s="81">
        <v>939333</v>
      </c>
      <c r="O189" s="81">
        <v>-709351</v>
      </c>
      <c r="P189" s="81">
        <v>14258885</v>
      </c>
      <c r="Q189" s="81">
        <v>709351</v>
      </c>
      <c r="R189" s="81">
        <v>14968236</v>
      </c>
      <c r="S189" s="81">
        <v>0</v>
      </c>
      <c r="T189" s="81">
        <f t="shared" si="3"/>
        <v>11217105</v>
      </c>
      <c r="U189" s="44"/>
      <c r="V189" s="44"/>
      <c r="W189" s="44"/>
    </row>
    <row r="190" spans="1:23" x14ac:dyDescent="0.3">
      <c r="A190" s="46" t="s">
        <v>394</v>
      </c>
      <c r="B190" s="77" t="s">
        <v>2335</v>
      </c>
      <c r="C190" s="77">
        <v>1</v>
      </c>
      <c r="D190" s="77">
        <v>0</v>
      </c>
      <c r="E190" s="81">
        <v>7472090</v>
      </c>
      <c r="F190" s="81">
        <v>2205917</v>
      </c>
      <c r="G190" s="81">
        <v>57452</v>
      </c>
      <c r="H190" s="81">
        <v>0</v>
      </c>
      <c r="I190" s="81">
        <v>0</v>
      </c>
      <c r="J190" s="81">
        <v>136334</v>
      </c>
      <c r="K190" s="81">
        <v>231869</v>
      </c>
      <c r="L190" s="81">
        <v>0</v>
      </c>
      <c r="M190" s="81">
        <v>96617</v>
      </c>
      <c r="N190" s="81">
        <v>915816</v>
      </c>
      <c r="O190" s="81">
        <v>-594140</v>
      </c>
      <c r="P190" s="81">
        <v>10521955</v>
      </c>
      <c r="Q190" s="81">
        <v>594140</v>
      </c>
      <c r="R190" s="81">
        <v>11116095</v>
      </c>
      <c r="S190" s="81">
        <v>0</v>
      </c>
      <c r="T190" s="81">
        <f t="shared" si="3"/>
        <v>9548687</v>
      </c>
      <c r="U190" s="44"/>
      <c r="V190" s="44"/>
      <c r="W190" s="44"/>
    </row>
    <row r="191" spans="1:23" x14ac:dyDescent="0.3">
      <c r="A191" s="46" t="s">
        <v>396</v>
      </c>
      <c r="B191" s="77" t="s">
        <v>2336</v>
      </c>
      <c r="C191" s="77">
        <v>1</v>
      </c>
      <c r="D191" s="77">
        <v>0</v>
      </c>
      <c r="E191" s="81">
        <v>9018288</v>
      </c>
      <c r="F191" s="81">
        <v>2691876</v>
      </c>
      <c r="G191" s="81">
        <v>1749632</v>
      </c>
      <c r="H191" s="81">
        <v>0</v>
      </c>
      <c r="I191" s="81">
        <v>0</v>
      </c>
      <c r="J191" s="81">
        <v>108494</v>
      </c>
      <c r="K191" s="81">
        <v>263807</v>
      </c>
      <c r="L191" s="81">
        <v>0</v>
      </c>
      <c r="M191" s="81">
        <v>195381</v>
      </c>
      <c r="N191" s="81">
        <v>1269657</v>
      </c>
      <c r="O191" s="81">
        <v>-847413</v>
      </c>
      <c r="P191" s="81">
        <v>14449722</v>
      </c>
      <c r="Q191" s="81">
        <v>847413</v>
      </c>
      <c r="R191" s="81">
        <v>15297135</v>
      </c>
      <c r="S191" s="81">
        <v>0</v>
      </c>
      <c r="T191" s="81">
        <f t="shared" si="3"/>
        <v>11430433</v>
      </c>
      <c r="U191" s="44"/>
      <c r="V191" s="44"/>
      <c r="W191" s="44"/>
    </row>
    <row r="192" spans="1:23" x14ac:dyDescent="0.3">
      <c r="A192" s="46" t="s">
        <v>399</v>
      </c>
      <c r="B192" s="77" t="s">
        <v>2337</v>
      </c>
      <c r="C192" s="77">
        <v>1</v>
      </c>
      <c r="D192" s="77">
        <v>0</v>
      </c>
      <c r="E192" s="81">
        <v>10646077</v>
      </c>
      <c r="F192" s="81">
        <v>2981761</v>
      </c>
      <c r="G192" s="81">
        <v>974637</v>
      </c>
      <c r="H192" s="81">
        <v>144289</v>
      </c>
      <c r="I192" s="81">
        <v>0</v>
      </c>
      <c r="J192" s="81">
        <v>131809</v>
      </c>
      <c r="K192" s="81">
        <v>612949</v>
      </c>
      <c r="L192" s="81">
        <v>0</v>
      </c>
      <c r="M192" s="81">
        <v>61824</v>
      </c>
      <c r="N192" s="81">
        <v>996084</v>
      </c>
      <c r="O192" s="81">
        <v>-996084</v>
      </c>
      <c r="P192" s="81">
        <v>15553346</v>
      </c>
      <c r="Q192" s="81">
        <v>1457077</v>
      </c>
      <c r="R192" s="81">
        <v>17010423</v>
      </c>
      <c r="S192" s="81">
        <v>0</v>
      </c>
      <c r="T192" s="81">
        <f t="shared" si="3"/>
        <v>13438336</v>
      </c>
      <c r="U192" s="44"/>
      <c r="V192" s="44"/>
      <c r="W192" s="44"/>
    </row>
    <row r="193" spans="1:23" x14ac:dyDescent="0.3">
      <c r="A193" s="46" t="s">
        <v>401</v>
      </c>
      <c r="B193" s="77" t="s">
        <v>2338</v>
      </c>
      <c r="C193" s="77">
        <v>1</v>
      </c>
      <c r="D193" s="77">
        <v>0</v>
      </c>
      <c r="E193" s="81">
        <v>10753449</v>
      </c>
      <c r="F193" s="81">
        <v>2988336</v>
      </c>
      <c r="G193" s="81">
        <v>2914782</v>
      </c>
      <c r="H193" s="81">
        <v>652057</v>
      </c>
      <c r="I193" s="81">
        <v>0</v>
      </c>
      <c r="J193" s="81">
        <v>186720</v>
      </c>
      <c r="K193" s="81">
        <v>629448</v>
      </c>
      <c r="L193" s="81">
        <v>0</v>
      </c>
      <c r="M193" s="81">
        <v>115007</v>
      </c>
      <c r="N193" s="81">
        <v>1355427</v>
      </c>
      <c r="O193" s="81">
        <v>-1355427</v>
      </c>
      <c r="P193" s="81">
        <v>18239799</v>
      </c>
      <c r="Q193" s="81">
        <v>1402213</v>
      </c>
      <c r="R193" s="81">
        <v>19642012</v>
      </c>
      <c r="S193" s="81">
        <v>100000</v>
      </c>
      <c r="T193" s="81">
        <f t="shared" si="3"/>
        <v>13317533</v>
      </c>
      <c r="U193" s="44"/>
      <c r="V193" s="44"/>
      <c r="W193" s="44"/>
    </row>
    <row r="194" spans="1:23" x14ac:dyDescent="0.3">
      <c r="A194" s="46" t="s">
        <v>403</v>
      </c>
      <c r="B194" s="77" t="s">
        <v>1612</v>
      </c>
      <c r="C194" s="77">
        <v>1</v>
      </c>
      <c r="D194" s="77">
        <v>0</v>
      </c>
      <c r="E194" s="81">
        <v>6954110</v>
      </c>
      <c r="F194" s="81">
        <v>2651819</v>
      </c>
      <c r="G194" s="81">
        <v>1289849</v>
      </c>
      <c r="H194" s="81">
        <v>0</v>
      </c>
      <c r="I194" s="81">
        <v>0</v>
      </c>
      <c r="J194" s="81">
        <v>93158</v>
      </c>
      <c r="K194" s="81">
        <v>462014</v>
      </c>
      <c r="L194" s="81">
        <v>0</v>
      </c>
      <c r="M194" s="81">
        <v>0</v>
      </c>
      <c r="N194" s="81">
        <v>1234883</v>
      </c>
      <c r="O194" s="81">
        <v>-1153052</v>
      </c>
      <c r="P194" s="81">
        <v>11532781</v>
      </c>
      <c r="Q194" s="81">
        <v>1153052</v>
      </c>
      <c r="R194" s="81">
        <v>12685833</v>
      </c>
      <c r="S194" s="81">
        <v>0</v>
      </c>
      <c r="T194" s="81">
        <f t="shared" si="3"/>
        <v>9008049</v>
      </c>
      <c r="U194" s="44"/>
      <c r="V194" s="44"/>
      <c r="W194" s="44"/>
    </row>
    <row r="195" spans="1:23" x14ac:dyDescent="0.3">
      <c r="A195" s="46" t="s">
        <v>405</v>
      </c>
      <c r="B195" s="77" t="s">
        <v>2339</v>
      </c>
      <c r="C195" s="77">
        <v>1</v>
      </c>
      <c r="D195" s="77">
        <v>0</v>
      </c>
      <c r="E195" s="81">
        <v>8292799</v>
      </c>
      <c r="F195" s="81">
        <v>3175626</v>
      </c>
      <c r="G195" s="81">
        <v>1174942</v>
      </c>
      <c r="H195" s="81">
        <v>0</v>
      </c>
      <c r="I195" s="81">
        <v>0</v>
      </c>
      <c r="J195" s="81">
        <v>156674</v>
      </c>
      <c r="K195" s="81">
        <v>348681</v>
      </c>
      <c r="L195" s="81">
        <v>0</v>
      </c>
      <c r="M195" s="81">
        <v>110592</v>
      </c>
      <c r="N195" s="81">
        <v>1440233</v>
      </c>
      <c r="O195" s="81">
        <v>-1065454</v>
      </c>
      <c r="P195" s="81">
        <v>13634093</v>
      </c>
      <c r="Q195" s="81">
        <v>1065454</v>
      </c>
      <c r="R195" s="81">
        <v>14699547</v>
      </c>
      <c r="S195" s="81">
        <v>0</v>
      </c>
      <c r="T195" s="81">
        <f t="shared" si="3"/>
        <v>11018918</v>
      </c>
      <c r="U195" s="44"/>
      <c r="V195" s="44"/>
      <c r="W195" s="44"/>
    </row>
    <row r="196" spans="1:23" x14ac:dyDescent="0.3">
      <c r="A196" s="46" t="s">
        <v>407</v>
      </c>
      <c r="B196" s="77" t="s">
        <v>1614</v>
      </c>
      <c r="C196" s="77">
        <v>1</v>
      </c>
      <c r="D196" s="77">
        <v>0</v>
      </c>
      <c r="E196" s="81">
        <v>1618119</v>
      </c>
      <c r="F196" s="81">
        <v>619947</v>
      </c>
      <c r="G196" s="81">
        <v>204338</v>
      </c>
      <c r="H196" s="81">
        <v>0</v>
      </c>
      <c r="I196" s="81">
        <v>0</v>
      </c>
      <c r="J196" s="81">
        <v>6507</v>
      </c>
      <c r="K196" s="81">
        <v>14838</v>
      </c>
      <c r="L196" s="81">
        <v>0</v>
      </c>
      <c r="M196" s="81">
        <v>45900</v>
      </c>
      <c r="N196" s="81">
        <v>315651</v>
      </c>
      <c r="O196" s="81">
        <v>-315651</v>
      </c>
      <c r="P196" s="81">
        <v>2509649</v>
      </c>
      <c r="Q196" s="81">
        <v>472823</v>
      </c>
      <c r="R196" s="81">
        <v>2982472</v>
      </c>
      <c r="S196" s="81">
        <v>0</v>
      </c>
      <c r="T196" s="81">
        <f t="shared" si="3"/>
        <v>1989660</v>
      </c>
      <c r="U196" s="44"/>
      <c r="V196" s="44"/>
      <c r="W196" s="44"/>
    </row>
    <row r="197" spans="1:23" x14ac:dyDescent="0.3">
      <c r="A197" s="46" t="s">
        <v>409</v>
      </c>
      <c r="B197" s="77" t="s">
        <v>1615</v>
      </c>
      <c r="C197" s="77">
        <v>1</v>
      </c>
      <c r="D197" s="77">
        <v>0</v>
      </c>
      <c r="E197" s="81">
        <v>1073360</v>
      </c>
      <c r="F197" s="81">
        <v>409564</v>
      </c>
      <c r="G197" s="81">
        <v>89464</v>
      </c>
      <c r="H197" s="81">
        <v>0</v>
      </c>
      <c r="I197" s="81">
        <v>0</v>
      </c>
      <c r="J197" s="81">
        <v>17612</v>
      </c>
      <c r="K197" s="81">
        <v>12165</v>
      </c>
      <c r="L197" s="81">
        <v>0</v>
      </c>
      <c r="M197" s="81">
        <v>0</v>
      </c>
      <c r="N197" s="81">
        <v>191665</v>
      </c>
      <c r="O197" s="81">
        <v>-191665</v>
      </c>
      <c r="P197" s="81">
        <v>1602165</v>
      </c>
      <c r="Q197" s="81">
        <v>217854</v>
      </c>
      <c r="R197" s="81">
        <v>1820019</v>
      </c>
      <c r="S197" s="81">
        <v>0</v>
      </c>
      <c r="T197" s="81">
        <f t="shared" si="3"/>
        <v>1321036</v>
      </c>
      <c r="U197" s="44"/>
      <c r="V197" s="44"/>
      <c r="W197" s="44"/>
    </row>
    <row r="198" spans="1:23" x14ac:dyDescent="0.3">
      <c r="A198" s="46" t="s">
        <v>412</v>
      </c>
      <c r="B198" s="77" t="s">
        <v>2340</v>
      </c>
      <c r="C198" s="77">
        <v>1</v>
      </c>
      <c r="D198" s="77">
        <v>0</v>
      </c>
      <c r="E198" s="81">
        <v>472787</v>
      </c>
      <c r="F198" s="81">
        <v>384214</v>
      </c>
      <c r="G198" s="81">
        <v>22514</v>
      </c>
      <c r="H198" s="81">
        <v>0</v>
      </c>
      <c r="I198" s="81">
        <v>0</v>
      </c>
      <c r="J198" s="81">
        <v>0</v>
      </c>
      <c r="K198" s="81">
        <v>0</v>
      </c>
      <c r="L198" s="81">
        <v>0</v>
      </c>
      <c r="M198" s="81">
        <v>0</v>
      </c>
      <c r="N198" s="81">
        <v>106213</v>
      </c>
      <c r="O198" s="81">
        <v>-6281</v>
      </c>
      <c r="P198" s="81">
        <v>979447</v>
      </c>
      <c r="Q198" s="81">
        <v>6281</v>
      </c>
      <c r="R198" s="81">
        <v>985728</v>
      </c>
      <c r="S198" s="81">
        <v>0</v>
      </c>
      <c r="T198" s="81">
        <f t="shared" ref="T198:T261" si="4">P198-N198-G198-H198</f>
        <v>850720</v>
      </c>
      <c r="U198" s="44"/>
      <c r="V198" s="44"/>
      <c r="W198" s="44"/>
    </row>
    <row r="199" spans="1:23" x14ac:dyDescent="0.3">
      <c r="A199" s="46" t="s">
        <v>414</v>
      </c>
      <c r="B199" s="77" t="s">
        <v>2341</v>
      </c>
      <c r="C199" s="77">
        <v>1</v>
      </c>
      <c r="D199" s="77">
        <v>0</v>
      </c>
      <c r="E199" s="81">
        <v>325493</v>
      </c>
      <c r="F199" s="81">
        <v>242100</v>
      </c>
      <c r="G199" s="81">
        <v>59675</v>
      </c>
      <c r="H199" s="81">
        <v>0</v>
      </c>
      <c r="I199" s="81">
        <v>0</v>
      </c>
      <c r="J199" s="81">
        <v>0</v>
      </c>
      <c r="K199" s="81">
        <v>0</v>
      </c>
      <c r="L199" s="81">
        <v>0</v>
      </c>
      <c r="M199" s="81">
        <v>18900</v>
      </c>
      <c r="N199" s="81">
        <v>72043</v>
      </c>
      <c r="O199" s="81">
        <v>-72043</v>
      </c>
      <c r="P199" s="81">
        <v>646168</v>
      </c>
      <c r="Q199" s="81">
        <v>103782</v>
      </c>
      <c r="R199" s="81">
        <v>749950</v>
      </c>
      <c r="S199" s="81">
        <v>0</v>
      </c>
      <c r="T199" s="81">
        <f t="shared" si="4"/>
        <v>514450</v>
      </c>
      <c r="U199" s="44"/>
      <c r="V199" s="44"/>
      <c r="W199" s="44"/>
    </row>
    <row r="200" spans="1:23" x14ac:dyDescent="0.3">
      <c r="A200" s="46" t="s">
        <v>416</v>
      </c>
      <c r="B200" s="77" t="s">
        <v>2342</v>
      </c>
      <c r="C200" s="77">
        <v>1</v>
      </c>
      <c r="D200" s="77">
        <v>0</v>
      </c>
      <c r="E200" s="81">
        <v>262645</v>
      </c>
      <c r="F200" s="81">
        <v>278990</v>
      </c>
      <c r="G200" s="81">
        <v>11776</v>
      </c>
      <c r="H200" s="81">
        <v>0</v>
      </c>
      <c r="I200" s="81">
        <v>0</v>
      </c>
      <c r="J200" s="81">
        <v>0</v>
      </c>
      <c r="K200" s="81">
        <v>0</v>
      </c>
      <c r="L200" s="81">
        <v>0</v>
      </c>
      <c r="M200" s="81">
        <v>0</v>
      </c>
      <c r="N200" s="81">
        <v>29197</v>
      </c>
      <c r="O200" s="81">
        <v>0</v>
      </c>
      <c r="P200" s="81">
        <v>582608</v>
      </c>
      <c r="Q200" s="81">
        <v>0</v>
      </c>
      <c r="R200" s="81">
        <v>582608</v>
      </c>
      <c r="S200" s="81">
        <v>0</v>
      </c>
      <c r="T200" s="81">
        <f t="shared" si="4"/>
        <v>541635</v>
      </c>
      <c r="U200" s="44"/>
      <c r="V200" s="44"/>
      <c r="W200" s="44"/>
    </row>
    <row r="201" spans="1:23" x14ac:dyDescent="0.3">
      <c r="A201" s="46" t="s">
        <v>418</v>
      </c>
      <c r="B201" s="77" t="s">
        <v>2343</v>
      </c>
      <c r="C201" s="77">
        <v>1</v>
      </c>
      <c r="D201" s="77">
        <v>0</v>
      </c>
      <c r="E201" s="81">
        <v>847068</v>
      </c>
      <c r="F201" s="81">
        <v>392709</v>
      </c>
      <c r="G201" s="81">
        <v>166318</v>
      </c>
      <c r="H201" s="81">
        <v>0</v>
      </c>
      <c r="I201" s="81">
        <v>0</v>
      </c>
      <c r="J201" s="81">
        <v>0</v>
      </c>
      <c r="K201" s="81">
        <v>0</v>
      </c>
      <c r="L201" s="81">
        <v>0</v>
      </c>
      <c r="M201" s="81">
        <v>0</v>
      </c>
      <c r="N201" s="81">
        <v>112709</v>
      </c>
      <c r="O201" s="81">
        <v>-112709</v>
      </c>
      <c r="P201" s="81">
        <v>1406095</v>
      </c>
      <c r="Q201" s="81">
        <v>135078</v>
      </c>
      <c r="R201" s="81">
        <v>1541173</v>
      </c>
      <c r="S201" s="81">
        <v>0</v>
      </c>
      <c r="T201" s="81">
        <f t="shared" si="4"/>
        <v>1127068</v>
      </c>
      <c r="U201" s="44"/>
      <c r="V201" s="44"/>
      <c r="W201" s="44"/>
    </row>
    <row r="202" spans="1:23" x14ac:dyDescent="0.3">
      <c r="A202" s="46" t="s">
        <v>437</v>
      </c>
      <c r="B202" s="77" t="s">
        <v>1620</v>
      </c>
      <c r="C202" s="77">
        <v>1</v>
      </c>
      <c r="D202" s="77">
        <v>0</v>
      </c>
      <c r="E202" s="81">
        <v>7537063</v>
      </c>
      <c r="F202" s="81">
        <v>2732815</v>
      </c>
      <c r="G202" s="81">
        <v>1336426</v>
      </c>
      <c r="H202" s="81">
        <v>0</v>
      </c>
      <c r="I202" s="81">
        <v>0</v>
      </c>
      <c r="J202" s="81">
        <v>108589</v>
      </c>
      <c r="K202" s="81">
        <v>96733</v>
      </c>
      <c r="L202" s="81">
        <v>0</v>
      </c>
      <c r="M202" s="81">
        <v>87204</v>
      </c>
      <c r="N202" s="81">
        <v>761660</v>
      </c>
      <c r="O202" s="81">
        <v>-624608</v>
      </c>
      <c r="P202" s="81">
        <v>12035882</v>
      </c>
      <c r="Q202" s="81">
        <v>624608</v>
      </c>
      <c r="R202" s="81">
        <v>12660490</v>
      </c>
      <c r="S202" s="81">
        <v>100000</v>
      </c>
      <c r="T202" s="81">
        <f t="shared" si="4"/>
        <v>9937796</v>
      </c>
      <c r="U202" s="44"/>
      <c r="V202" s="44"/>
      <c r="W202" s="44"/>
    </row>
    <row r="203" spans="1:23" x14ac:dyDescent="0.3">
      <c r="A203" s="46" t="s">
        <v>423</v>
      </c>
      <c r="B203" s="77" t="s">
        <v>1621</v>
      </c>
      <c r="C203" s="77">
        <v>1</v>
      </c>
      <c r="D203" s="77">
        <v>0</v>
      </c>
      <c r="E203" s="81">
        <v>7332514</v>
      </c>
      <c r="F203" s="81">
        <v>2514529</v>
      </c>
      <c r="G203" s="81">
        <v>800807</v>
      </c>
      <c r="H203" s="81">
        <v>0</v>
      </c>
      <c r="I203" s="81">
        <v>0</v>
      </c>
      <c r="J203" s="81">
        <v>200160</v>
      </c>
      <c r="K203" s="81">
        <v>80660</v>
      </c>
      <c r="L203" s="81">
        <v>0</v>
      </c>
      <c r="M203" s="81">
        <v>111626</v>
      </c>
      <c r="N203" s="81">
        <v>1379494</v>
      </c>
      <c r="O203" s="81">
        <v>-889306</v>
      </c>
      <c r="P203" s="81">
        <v>11530484</v>
      </c>
      <c r="Q203" s="81">
        <v>889306</v>
      </c>
      <c r="R203" s="81">
        <v>12419790</v>
      </c>
      <c r="S203" s="81">
        <v>0</v>
      </c>
      <c r="T203" s="81">
        <f t="shared" si="4"/>
        <v>9350183</v>
      </c>
      <c r="U203" s="44"/>
      <c r="V203" s="44"/>
      <c r="W203" s="44"/>
    </row>
    <row r="204" spans="1:23" x14ac:dyDescent="0.3">
      <c r="A204" s="46" t="s">
        <v>425</v>
      </c>
      <c r="B204" s="77" t="s">
        <v>2344</v>
      </c>
      <c r="C204" s="77">
        <v>1</v>
      </c>
      <c r="D204" s="77">
        <v>0</v>
      </c>
      <c r="E204" s="81">
        <v>8569895</v>
      </c>
      <c r="F204" s="81">
        <v>3080255</v>
      </c>
      <c r="G204" s="81">
        <v>1971663</v>
      </c>
      <c r="H204" s="81">
        <v>0</v>
      </c>
      <c r="I204" s="81">
        <v>0</v>
      </c>
      <c r="J204" s="81">
        <v>343922</v>
      </c>
      <c r="K204" s="81">
        <v>118303</v>
      </c>
      <c r="L204" s="81">
        <v>0</v>
      </c>
      <c r="M204" s="81">
        <v>59764</v>
      </c>
      <c r="N204" s="81">
        <v>1415259</v>
      </c>
      <c r="O204" s="81">
        <v>-1415259</v>
      </c>
      <c r="P204" s="81">
        <v>14143802</v>
      </c>
      <c r="Q204" s="81">
        <v>1543728</v>
      </c>
      <c r="R204" s="81">
        <v>15687530</v>
      </c>
      <c r="S204" s="81">
        <v>100000</v>
      </c>
      <c r="T204" s="81">
        <f t="shared" si="4"/>
        <v>10756880</v>
      </c>
      <c r="U204" s="44"/>
      <c r="V204" s="44"/>
      <c r="W204" s="44"/>
    </row>
    <row r="205" spans="1:23" x14ac:dyDescent="0.3">
      <c r="A205" s="46" t="s">
        <v>427</v>
      </c>
      <c r="B205" s="77" t="s">
        <v>2345</v>
      </c>
      <c r="C205" s="77">
        <v>1</v>
      </c>
      <c r="D205" s="77">
        <v>0</v>
      </c>
      <c r="E205" s="81">
        <v>9974134</v>
      </c>
      <c r="F205" s="81">
        <v>2537090</v>
      </c>
      <c r="G205" s="81">
        <v>565921</v>
      </c>
      <c r="H205" s="81">
        <v>0</v>
      </c>
      <c r="I205" s="81">
        <v>0</v>
      </c>
      <c r="J205" s="81">
        <v>133755</v>
      </c>
      <c r="K205" s="81">
        <v>160095</v>
      </c>
      <c r="L205" s="81">
        <v>0</v>
      </c>
      <c r="M205" s="81">
        <v>152881</v>
      </c>
      <c r="N205" s="81">
        <v>1445777</v>
      </c>
      <c r="O205" s="81">
        <v>-1291589</v>
      </c>
      <c r="P205" s="81">
        <v>13678064</v>
      </c>
      <c r="Q205" s="81">
        <v>1291589</v>
      </c>
      <c r="R205" s="81">
        <v>14969653</v>
      </c>
      <c r="S205" s="81">
        <v>100000</v>
      </c>
      <c r="T205" s="81">
        <f t="shared" si="4"/>
        <v>11666366</v>
      </c>
      <c r="U205" s="44"/>
      <c r="V205" s="44"/>
      <c r="W205" s="44"/>
    </row>
    <row r="206" spans="1:23" x14ac:dyDescent="0.3">
      <c r="A206" s="46" t="s">
        <v>421</v>
      </c>
      <c r="B206" s="77" t="s">
        <v>2346</v>
      </c>
      <c r="C206" s="77">
        <v>1</v>
      </c>
      <c r="D206" s="77">
        <v>0</v>
      </c>
      <c r="E206" s="81">
        <v>9870234</v>
      </c>
      <c r="F206" s="81">
        <v>1894800</v>
      </c>
      <c r="G206" s="81">
        <v>1267924</v>
      </c>
      <c r="H206" s="81">
        <v>63864</v>
      </c>
      <c r="I206" s="81">
        <v>0</v>
      </c>
      <c r="J206" s="81">
        <v>48083</v>
      </c>
      <c r="K206" s="81">
        <v>47947</v>
      </c>
      <c r="L206" s="81">
        <v>0</v>
      </c>
      <c r="M206" s="81">
        <v>0</v>
      </c>
      <c r="N206" s="81">
        <v>627242</v>
      </c>
      <c r="O206" s="81">
        <v>-627242</v>
      </c>
      <c r="P206" s="81">
        <v>13192852</v>
      </c>
      <c r="Q206" s="81">
        <v>938114</v>
      </c>
      <c r="R206" s="81">
        <v>14130966</v>
      </c>
      <c r="S206" s="81">
        <v>100000</v>
      </c>
      <c r="T206" s="81">
        <f t="shared" si="4"/>
        <v>11233822</v>
      </c>
      <c r="U206" s="44"/>
      <c r="V206" s="44"/>
      <c r="W206" s="44"/>
    </row>
    <row r="207" spans="1:23" x14ac:dyDescent="0.3">
      <c r="A207" s="46" t="s">
        <v>431</v>
      </c>
      <c r="B207" s="77" t="s">
        <v>2347</v>
      </c>
      <c r="C207" s="77">
        <v>1</v>
      </c>
      <c r="D207" s="77">
        <v>0</v>
      </c>
      <c r="E207" s="81">
        <v>4910773</v>
      </c>
      <c r="F207" s="81">
        <v>1433685</v>
      </c>
      <c r="G207" s="81">
        <v>204917</v>
      </c>
      <c r="H207" s="81">
        <v>0</v>
      </c>
      <c r="I207" s="81">
        <v>0</v>
      </c>
      <c r="J207" s="81">
        <v>70346</v>
      </c>
      <c r="K207" s="81">
        <v>40891</v>
      </c>
      <c r="L207" s="81">
        <v>0</v>
      </c>
      <c r="M207" s="81">
        <v>149078</v>
      </c>
      <c r="N207" s="81">
        <v>507680</v>
      </c>
      <c r="O207" s="81">
        <v>-507680</v>
      </c>
      <c r="P207" s="81">
        <v>6809690</v>
      </c>
      <c r="Q207" s="81">
        <v>589515</v>
      </c>
      <c r="R207" s="81">
        <v>7399205</v>
      </c>
      <c r="S207" s="81">
        <v>100000</v>
      </c>
      <c r="T207" s="81">
        <f t="shared" si="4"/>
        <v>6097093</v>
      </c>
      <c r="U207" s="44"/>
      <c r="V207" s="44"/>
      <c r="W207" s="44"/>
    </row>
    <row r="208" spans="1:23" x14ac:dyDescent="0.3">
      <c r="A208" s="46" t="s">
        <v>435</v>
      </c>
      <c r="B208" s="77" t="s">
        <v>1626</v>
      </c>
      <c r="C208" s="77">
        <v>1</v>
      </c>
      <c r="D208" s="77">
        <v>0</v>
      </c>
      <c r="E208" s="81">
        <v>2470140</v>
      </c>
      <c r="F208" s="81">
        <v>911332</v>
      </c>
      <c r="G208" s="81">
        <v>376748</v>
      </c>
      <c r="H208" s="81">
        <v>0</v>
      </c>
      <c r="I208" s="81">
        <v>0</v>
      </c>
      <c r="J208" s="81">
        <v>21321</v>
      </c>
      <c r="K208" s="81">
        <v>0</v>
      </c>
      <c r="L208" s="81">
        <v>0</v>
      </c>
      <c r="M208" s="81">
        <v>0</v>
      </c>
      <c r="N208" s="81">
        <v>214313</v>
      </c>
      <c r="O208" s="81">
        <v>-214313</v>
      </c>
      <c r="P208" s="81">
        <v>3779541</v>
      </c>
      <c r="Q208" s="81">
        <v>242900</v>
      </c>
      <c r="R208" s="81">
        <v>4022441</v>
      </c>
      <c r="S208" s="81">
        <v>100000</v>
      </c>
      <c r="T208" s="81">
        <f t="shared" si="4"/>
        <v>3188480</v>
      </c>
      <c r="U208" s="44"/>
      <c r="V208" s="44"/>
      <c r="W208" s="44"/>
    </row>
    <row r="209" spans="1:23" x14ac:dyDescent="0.3">
      <c r="A209" s="46" t="s">
        <v>433</v>
      </c>
      <c r="B209" s="77" t="s">
        <v>2348</v>
      </c>
      <c r="C209" s="77">
        <v>1</v>
      </c>
      <c r="D209" s="77">
        <v>0</v>
      </c>
      <c r="E209" s="81">
        <v>606319</v>
      </c>
      <c r="F209" s="81">
        <v>502344</v>
      </c>
      <c r="G209" s="81">
        <v>20271</v>
      </c>
      <c r="H209" s="81">
        <v>0</v>
      </c>
      <c r="I209" s="81">
        <v>0</v>
      </c>
      <c r="J209" s="81">
        <v>0</v>
      </c>
      <c r="K209" s="81">
        <v>0</v>
      </c>
      <c r="L209" s="81">
        <v>0</v>
      </c>
      <c r="M209" s="81">
        <v>0</v>
      </c>
      <c r="N209" s="81">
        <v>66406</v>
      </c>
      <c r="O209" s="81">
        <v>-66406</v>
      </c>
      <c r="P209" s="81">
        <v>1128934</v>
      </c>
      <c r="Q209" s="81">
        <v>84630</v>
      </c>
      <c r="R209" s="81">
        <v>1213564</v>
      </c>
      <c r="S209" s="81">
        <v>0</v>
      </c>
      <c r="T209" s="81">
        <f t="shared" si="4"/>
        <v>1042257</v>
      </c>
      <c r="U209" s="44"/>
      <c r="V209" s="44"/>
      <c r="W209" s="44"/>
    </row>
    <row r="210" spans="1:23" x14ac:dyDescent="0.3">
      <c r="A210" s="46" t="s">
        <v>429</v>
      </c>
      <c r="B210" s="77" t="s">
        <v>1628</v>
      </c>
      <c r="C210" s="77">
        <v>1</v>
      </c>
      <c r="D210" s="77">
        <v>0</v>
      </c>
      <c r="E210" s="81">
        <v>13000880</v>
      </c>
      <c r="F210" s="81">
        <v>3470463</v>
      </c>
      <c r="G210" s="81">
        <v>3021577</v>
      </c>
      <c r="H210" s="81">
        <v>45674</v>
      </c>
      <c r="I210" s="81">
        <v>0</v>
      </c>
      <c r="J210" s="81">
        <v>209572</v>
      </c>
      <c r="K210" s="81">
        <v>72570</v>
      </c>
      <c r="L210" s="81">
        <v>0</v>
      </c>
      <c r="M210" s="81">
        <v>189864</v>
      </c>
      <c r="N210" s="81">
        <v>1110883</v>
      </c>
      <c r="O210" s="81">
        <v>-1056247</v>
      </c>
      <c r="P210" s="81">
        <v>20065236</v>
      </c>
      <c r="Q210" s="81">
        <v>1056247</v>
      </c>
      <c r="R210" s="81">
        <v>21121483</v>
      </c>
      <c r="S210" s="81">
        <v>101498</v>
      </c>
      <c r="T210" s="81">
        <f t="shared" si="4"/>
        <v>15887102</v>
      </c>
      <c r="U210" s="44"/>
      <c r="V210" s="44"/>
      <c r="W210" s="44"/>
    </row>
    <row r="211" spans="1:23" x14ac:dyDescent="0.3">
      <c r="A211" s="46" t="s">
        <v>2118</v>
      </c>
      <c r="B211" s="77" t="s">
        <v>2119</v>
      </c>
      <c r="C211" s="77">
        <v>1</v>
      </c>
      <c r="D211" s="77">
        <v>1</v>
      </c>
      <c r="E211" s="81">
        <v>22192483</v>
      </c>
      <c r="F211" s="81">
        <v>4025515</v>
      </c>
      <c r="G211" s="81">
        <v>8379019</v>
      </c>
      <c r="H211" s="81">
        <v>1</v>
      </c>
      <c r="I211" s="81">
        <v>2668059</v>
      </c>
      <c r="J211" s="81">
        <v>657231</v>
      </c>
      <c r="K211" s="81">
        <v>363672</v>
      </c>
      <c r="L211" s="81">
        <v>0</v>
      </c>
      <c r="M211" s="81">
        <v>1372241</v>
      </c>
      <c r="N211" s="81">
        <v>1996569</v>
      </c>
      <c r="O211" s="81">
        <v>-1996569</v>
      </c>
      <c r="P211" s="81">
        <v>39658221</v>
      </c>
      <c r="Q211" s="81">
        <v>2454324</v>
      </c>
      <c r="R211" s="81">
        <v>42112545</v>
      </c>
      <c r="S211" s="81">
        <v>154059</v>
      </c>
      <c r="T211" s="81">
        <f t="shared" si="4"/>
        <v>29282632</v>
      </c>
      <c r="U211" s="44"/>
      <c r="V211" s="44"/>
      <c r="W211" s="44"/>
    </row>
    <row r="212" spans="1:23" x14ac:dyDescent="0.3">
      <c r="A212" s="46" t="s">
        <v>456</v>
      </c>
      <c r="B212" s="77" t="s">
        <v>2349</v>
      </c>
      <c r="C212" s="77">
        <v>1</v>
      </c>
      <c r="D212" s="77">
        <v>0</v>
      </c>
      <c r="E212" s="81">
        <v>16974438</v>
      </c>
      <c r="F212" s="81">
        <v>3992261</v>
      </c>
      <c r="G212" s="81">
        <v>3325444</v>
      </c>
      <c r="H212" s="81">
        <v>209555</v>
      </c>
      <c r="I212" s="81">
        <v>0</v>
      </c>
      <c r="J212" s="81">
        <v>558565</v>
      </c>
      <c r="K212" s="81">
        <v>36824</v>
      </c>
      <c r="L212" s="81">
        <v>0</v>
      </c>
      <c r="M212" s="81">
        <v>285307</v>
      </c>
      <c r="N212" s="81">
        <v>945151</v>
      </c>
      <c r="O212" s="81">
        <v>-945151</v>
      </c>
      <c r="P212" s="81">
        <v>25382394</v>
      </c>
      <c r="Q212" s="81">
        <v>1636744</v>
      </c>
      <c r="R212" s="81">
        <v>27019138</v>
      </c>
      <c r="S212" s="81">
        <v>0</v>
      </c>
      <c r="T212" s="81">
        <f t="shared" si="4"/>
        <v>20902244</v>
      </c>
      <c r="U212" s="44"/>
      <c r="V212" s="44"/>
      <c r="W212" s="44"/>
    </row>
    <row r="213" spans="1:23" x14ac:dyDescent="0.3">
      <c r="A213" s="46" t="s">
        <v>440</v>
      </c>
      <c r="B213" s="77" t="s">
        <v>2350</v>
      </c>
      <c r="C213" s="77">
        <v>1</v>
      </c>
      <c r="D213" s="77">
        <v>0</v>
      </c>
      <c r="E213" s="81">
        <v>3556001</v>
      </c>
      <c r="F213" s="81">
        <v>924460</v>
      </c>
      <c r="G213" s="81">
        <v>481653</v>
      </c>
      <c r="H213" s="81">
        <v>38146</v>
      </c>
      <c r="I213" s="81">
        <v>0</v>
      </c>
      <c r="J213" s="81">
        <v>57830</v>
      </c>
      <c r="K213" s="81">
        <v>0</v>
      </c>
      <c r="L213" s="81">
        <v>0</v>
      </c>
      <c r="M213" s="81">
        <v>48735</v>
      </c>
      <c r="N213" s="81">
        <v>355255</v>
      </c>
      <c r="O213" s="81">
        <v>-355255</v>
      </c>
      <c r="P213" s="81">
        <v>5106825</v>
      </c>
      <c r="Q213" s="81">
        <v>464489</v>
      </c>
      <c r="R213" s="81">
        <v>5571314</v>
      </c>
      <c r="S213" s="81">
        <v>0</v>
      </c>
      <c r="T213" s="81">
        <f t="shared" si="4"/>
        <v>4231771</v>
      </c>
      <c r="U213" s="44"/>
      <c r="V213" s="44"/>
      <c r="W213" s="44"/>
    </row>
    <row r="214" spans="1:23" x14ac:dyDescent="0.3">
      <c r="A214" s="46" t="s">
        <v>448</v>
      </c>
      <c r="B214" s="77" t="s">
        <v>2351</v>
      </c>
      <c r="C214" s="77">
        <v>1</v>
      </c>
      <c r="D214" s="77">
        <v>0</v>
      </c>
      <c r="E214" s="81">
        <v>39931009</v>
      </c>
      <c r="F214" s="81">
        <v>10006402</v>
      </c>
      <c r="G214" s="81">
        <v>6592690</v>
      </c>
      <c r="H214" s="81">
        <v>0</v>
      </c>
      <c r="I214" s="81">
        <v>0</v>
      </c>
      <c r="J214" s="81">
        <v>1419716</v>
      </c>
      <c r="K214" s="81">
        <v>0</v>
      </c>
      <c r="L214" s="81">
        <v>0</v>
      </c>
      <c r="M214" s="81">
        <v>915415</v>
      </c>
      <c r="N214" s="81">
        <v>211889</v>
      </c>
      <c r="O214" s="81">
        <v>-211889</v>
      </c>
      <c r="P214" s="81">
        <v>58865232</v>
      </c>
      <c r="Q214" s="81">
        <v>3446272</v>
      </c>
      <c r="R214" s="81">
        <v>62311504</v>
      </c>
      <c r="S214" s="81">
        <v>404452</v>
      </c>
      <c r="T214" s="81">
        <f t="shared" si="4"/>
        <v>52060653</v>
      </c>
      <c r="U214" s="44"/>
      <c r="V214" s="44"/>
      <c r="W214" s="44"/>
    </row>
    <row r="215" spans="1:23" x14ac:dyDescent="0.3">
      <c r="A215" s="46" t="s">
        <v>446</v>
      </c>
      <c r="B215" s="77" t="s">
        <v>2352</v>
      </c>
      <c r="C215" s="77">
        <v>1</v>
      </c>
      <c r="D215" s="77">
        <v>0</v>
      </c>
      <c r="E215" s="81">
        <v>10433122</v>
      </c>
      <c r="F215" s="81">
        <v>2766336</v>
      </c>
      <c r="G215" s="81">
        <v>1607395</v>
      </c>
      <c r="H215" s="81">
        <v>0</v>
      </c>
      <c r="I215" s="81">
        <v>0</v>
      </c>
      <c r="J215" s="81">
        <v>463602</v>
      </c>
      <c r="K215" s="81">
        <v>0</v>
      </c>
      <c r="L215" s="81">
        <v>0</v>
      </c>
      <c r="M215" s="81">
        <v>224186</v>
      </c>
      <c r="N215" s="81">
        <v>711437</v>
      </c>
      <c r="O215" s="81">
        <v>-711437</v>
      </c>
      <c r="P215" s="81">
        <v>15494641</v>
      </c>
      <c r="Q215" s="81">
        <v>1344434</v>
      </c>
      <c r="R215" s="81">
        <v>16839075</v>
      </c>
      <c r="S215" s="81">
        <v>0</v>
      </c>
      <c r="T215" s="81">
        <f t="shared" si="4"/>
        <v>13175809</v>
      </c>
      <c r="U215" s="44"/>
      <c r="V215" s="44"/>
      <c r="W215" s="44"/>
    </row>
    <row r="216" spans="1:23" x14ac:dyDescent="0.3">
      <c r="A216" s="46" t="s">
        <v>458</v>
      </c>
      <c r="B216" s="77" t="s">
        <v>1633</v>
      </c>
      <c r="C216" s="77">
        <v>1</v>
      </c>
      <c r="D216" s="77">
        <v>0</v>
      </c>
      <c r="E216" s="81">
        <v>6567163</v>
      </c>
      <c r="F216" s="81">
        <v>1536219</v>
      </c>
      <c r="G216" s="81">
        <v>1407630</v>
      </c>
      <c r="H216" s="81">
        <v>168859</v>
      </c>
      <c r="I216" s="81">
        <v>0</v>
      </c>
      <c r="J216" s="81">
        <v>139520</v>
      </c>
      <c r="K216" s="81">
        <v>0</v>
      </c>
      <c r="L216" s="81">
        <v>0</v>
      </c>
      <c r="M216" s="81">
        <v>0</v>
      </c>
      <c r="N216" s="81">
        <v>683254</v>
      </c>
      <c r="O216" s="81">
        <v>-683254</v>
      </c>
      <c r="P216" s="81">
        <v>9819391</v>
      </c>
      <c r="Q216" s="81">
        <v>833130</v>
      </c>
      <c r="R216" s="81">
        <v>10652521</v>
      </c>
      <c r="S216" s="81">
        <v>0</v>
      </c>
      <c r="T216" s="81">
        <f t="shared" si="4"/>
        <v>7559648</v>
      </c>
      <c r="U216" s="44"/>
      <c r="V216" s="44"/>
      <c r="W216" s="44"/>
    </row>
    <row r="217" spans="1:23" x14ac:dyDescent="0.3">
      <c r="A217" s="46" t="s">
        <v>442</v>
      </c>
      <c r="B217" s="77" t="s">
        <v>1634</v>
      </c>
      <c r="C217" s="77">
        <v>1</v>
      </c>
      <c r="D217" s="77">
        <v>0</v>
      </c>
      <c r="E217" s="81">
        <v>3286860</v>
      </c>
      <c r="F217" s="81">
        <v>833655</v>
      </c>
      <c r="G217" s="81">
        <v>749759</v>
      </c>
      <c r="H217" s="81">
        <v>146044</v>
      </c>
      <c r="I217" s="81">
        <v>0</v>
      </c>
      <c r="J217" s="81">
        <v>64101</v>
      </c>
      <c r="K217" s="81">
        <v>173474</v>
      </c>
      <c r="L217" s="81">
        <v>0</v>
      </c>
      <c r="M217" s="81">
        <v>107310</v>
      </c>
      <c r="N217" s="81">
        <v>300390</v>
      </c>
      <c r="O217" s="81">
        <v>-300390</v>
      </c>
      <c r="P217" s="81">
        <v>5361203</v>
      </c>
      <c r="Q217" s="81">
        <v>658713</v>
      </c>
      <c r="R217" s="81">
        <v>6019916</v>
      </c>
      <c r="S217" s="81">
        <v>100000</v>
      </c>
      <c r="T217" s="81">
        <f t="shared" si="4"/>
        <v>4165010</v>
      </c>
      <c r="U217" s="44"/>
      <c r="V217" s="44"/>
      <c r="W217" s="44"/>
    </row>
    <row r="218" spans="1:23" x14ac:dyDescent="0.3">
      <c r="A218" s="46" t="s">
        <v>454</v>
      </c>
      <c r="B218" s="77" t="s">
        <v>1635</v>
      </c>
      <c r="C218" s="77">
        <v>1</v>
      </c>
      <c r="D218" s="77">
        <v>0</v>
      </c>
      <c r="E218" s="81">
        <v>2884816</v>
      </c>
      <c r="F218" s="81">
        <v>765774</v>
      </c>
      <c r="G218" s="81">
        <v>401314</v>
      </c>
      <c r="H218" s="81">
        <v>0</v>
      </c>
      <c r="I218" s="81">
        <v>0</v>
      </c>
      <c r="J218" s="81">
        <v>65328</v>
      </c>
      <c r="K218" s="81">
        <v>0</v>
      </c>
      <c r="L218" s="81">
        <v>0</v>
      </c>
      <c r="M218" s="81">
        <v>113616</v>
      </c>
      <c r="N218" s="81">
        <v>271388</v>
      </c>
      <c r="O218" s="81">
        <v>-271388</v>
      </c>
      <c r="P218" s="81">
        <v>4230848</v>
      </c>
      <c r="Q218" s="81">
        <v>574383</v>
      </c>
      <c r="R218" s="81">
        <v>4805231</v>
      </c>
      <c r="S218" s="81">
        <v>0</v>
      </c>
      <c r="T218" s="81">
        <f t="shared" si="4"/>
        <v>3558146</v>
      </c>
      <c r="U218" s="44"/>
      <c r="V218" s="44"/>
      <c r="W218" s="44"/>
    </row>
    <row r="219" spans="1:23" x14ac:dyDescent="0.3">
      <c r="A219" s="46" t="s">
        <v>452</v>
      </c>
      <c r="B219" s="77" t="s">
        <v>2353</v>
      </c>
      <c r="C219" s="77">
        <v>1</v>
      </c>
      <c r="D219" s="77">
        <v>0</v>
      </c>
      <c r="E219" s="81">
        <v>2585821</v>
      </c>
      <c r="F219" s="81">
        <v>657559</v>
      </c>
      <c r="G219" s="81">
        <v>457901</v>
      </c>
      <c r="H219" s="81">
        <v>0</v>
      </c>
      <c r="I219" s="81">
        <v>0</v>
      </c>
      <c r="J219" s="81">
        <v>6995</v>
      </c>
      <c r="K219" s="81">
        <v>0</v>
      </c>
      <c r="L219" s="81">
        <v>0</v>
      </c>
      <c r="M219" s="81">
        <v>35649</v>
      </c>
      <c r="N219" s="81">
        <v>250705</v>
      </c>
      <c r="O219" s="81">
        <v>-250705</v>
      </c>
      <c r="P219" s="81">
        <v>3743925</v>
      </c>
      <c r="Q219" s="81">
        <v>349755</v>
      </c>
      <c r="R219" s="81">
        <v>4093680</v>
      </c>
      <c r="S219" s="81">
        <v>100000</v>
      </c>
      <c r="T219" s="81">
        <f t="shared" si="4"/>
        <v>3035319</v>
      </c>
      <c r="U219" s="44"/>
      <c r="V219" s="44"/>
      <c r="W219" s="44"/>
    </row>
    <row r="220" spans="1:23" x14ac:dyDescent="0.3">
      <c r="A220" s="46" t="s">
        <v>450</v>
      </c>
      <c r="B220" s="77" t="s">
        <v>2354</v>
      </c>
      <c r="C220" s="77">
        <v>1</v>
      </c>
      <c r="D220" s="77">
        <v>0</v>
      </c>
      <c r="E220" s="81">
        <v>4525816</v>
      </c>
      <c r="F220" s="81">
        <v>801934</v>
      </c>
      <c r="G220" s="81">
        <v>1001497</v>
      </c>
      <c r="H220" s="81">
        <v>0</v>
      </c>
      <c r="I220" s="81">
        <v>0</v>
      </c>
      <c r="J220" s="81">
        <v>48805</v>
      </c>
      <c r="K220" s="81">
        <v>0</v>
      </c>
      <c r="L220" s="81">
        <v>0</v>
      </c>
      <c r="M220" s="81">
        <v>77943</v>
      </c>
      <c r="N220" s="81">
        <v>205150</v>
      </c>
      <c r="O220" s="81">
        <v>-205150</v>
      </c>
      <c r="P220" s="81">
        <v>6455995</v>
      </c>
      <c r="Q220" s="81">
        <v>449414</v>
      </c>
      <c r="R220" s="81">
        <v>6905409</v>
      </c>
      <c r="S220" s="81">
        <v>100000</v>
      </c>
      <c r="T220" s="81">
        <f t="shared" si="4"/>
        <v>5249348</v>
      </c>
      <c r="U220" s="44"/>
      <c r="V220" s="44"/>
      <c r="W220" s="44"/>
    </row>
    <row r="221" spans="1:23" x14ac:dyDescent="0.3">
      <c r="A221" s="46" t="s">
        <v>460</v>
      </c>
      <c r="B221" s="77" t="s">
        <v>2355</v>
      </c>
      <c r="C221" s="77">
        <v>1</v>
      </c>
      <c r="D221" s="77">
        <v>0</v>
      </c>
      <c r="E221" s="81">
        <v>34104226</v>
      </c>
      <c r="F221" s="81">
        <v>5824288</v>
      </c>
      <c r="G221" s="81">
        <v>5140600</v>
      </c>
      <c r="H221" s="81">
        <v>246001</v>
      </c>
      <c r="I221" s="81">
        <v>0</v>
      </c>
      <c r="J221" s="81">
        <v>467490</v>
      </c>
      <c r="K221" s="81">
        <v>0</v>
      </c>
      <c r="L221" s="81">
        <v>0</v>
      </c>
      <c r="M221" s="81">
        <v>3570540</v>
      </c>
      <c r="N221" s="81">
        <v>1224826</v>
      </c>
      <c r="O221" s="81">
        <v>-1224826</v>
      </c>
      <c r="P221" s="81">
        <v>49353145</v>
      </c>
      <c r="Q221" s="81">
        <v>7054436</v>
      </c>
      <c r="R221" s="81">
        <v>56407581</v>
      </c>
      <c r="S221" s="81">
        <v>222343</v>
      </c>
      <c r="T221" s="81">
        <f t="shared" si="4"/>
        <v>42741718</v>
      </c>
      <c r="U221" s="44"/>
      <c r="V221" s="44"/>
      <c r="W221" s="44"/>
    </row>
    <row r="222" spans="1:23" x14ac:dyDescent="0.3">
      <c r="A222" s="46" t="s">
        <v>444</v>
      </c>
      <c r="B222" s="77" t="s">
        <v>2356</v>
      </c>
      <c r="C222" s="77">
        <v>1</v>
      </c>
      <c r="D222" s="77">
        <v>0</v>
      </c>
      <c r="E222" s="81">
        <v>30656075</v>
      </c>
      <c r="F222" s="81">
        <v>9543147</v>
      </c>
      <c r="G222" s="81">
        <v>1521899</v>
      </c>
      <c r="H222" s="81">
        <v>0</v>
      </c>
      <c r="I222" s="81">
        <v>0</v>
      </c>
      <c r="J222" s="81">
        <v>533121</v>
      </c>
      <c r="K222" s="81">
        <v>171485</v>
      </c>
      <c r="L222" s="81">
        <v>0</v>
      </c>
      <c r="M222" s="81">
        <v>1312233</v>
      </c>
      <c r="N222" s="81">
        <v>687661</v>
      </c>
      <c r="O222" s="81">
        <v>-687661</v>
      </c>
      <c r="P222" s="81">
        <v>43737960</v>
      </c>
      <c r="Q222" s="81">
        <v>3414618</v>
      </c>
      <c r="R222" s="81">
        <v>47152578</v>
      </c>
      <c r="S222" s="81">
        <v>273578</v>
      </c>
      <c r="T222" s="81">
        <f t="shared" si="4"/>
        <v>41528400</v>
      </c>
      <c r="U222" s="44"/>
      <c r="V222" s="44"/>
      <c r="W222" s="44"/>
    </row>
    <row r="223" spans="1:23" x14ac:dyDescent="0.3">
      <c r="A223" s="46" t="s">
        <v>465</v>
      </c>
      <c r="B223" s="77" t="s">
        <v>2357</v>
      </c>
      <c r="C223" s="77">
        <v>1</v>
      </c>
      <c r="D223" s="77">
        <v>0</v>
      </c>
      <c r="E223" s="81">
        <v>5509611</v>
      </c>
      <c r="F223" s="81">
        <v>1526333</v>
      </c>
      <c r="G223" s="81">
        <v>1302595</v>
      </c>
      <c r="H223" s="81">
        <v>0</v>
      </c>
      <c r="I223" s="81">
        <v>0</v>
      </c>
      <c r="J223" s="81">
        <v>18122</v>
      </c>
      <c r="K223" s="81">
        <v>0</v>
      </c>
      <c r="L223" s="81">
        <v>0</v>
      </c>
      <c r="M223" s="81">
        <v>406744</v>
      </c>
      <c r="N223" s="81">
        <v>193059</v>
      </c>
      <c r="O223" s="81">
        <v>-193059</v>
      </c>
      <c r="P223" s="81">
        <v>8763405</v>
      </c>
      <c r="Q223" s="81">
        <v>530996</v>
      </c>
      <c r="R223" s="81">
        <v>9294401</v>
      </c>
      <c r="S223" s="81">
        <v>100000</v>
      </c>
      <c r="T223" s="81">
        <f t="shared" si="4"/>
        <v>7267751</v>
      </c>
      <c r="U223" s="44"/>
      <c r="V223" s="44"/>
      <c r="W223" s="44"/>
    </row>
    <row r="224" spans="1:23" x14ac:dyDescent="0.3">
      <c r="A224" s="46" t="s">
        <v>467</v>
      </c>
      <c r="B224" s="77" t="s">
        <v>2358</v>
      </c>
      <c r="C224" s="77">
        <v>0</v>
      </c>
      <c r="D224" s="77">
        <v>0</v>
      </c>
      <c r="E224" s="81">
        <v>3860617</v>
      </c>
      <c r="F224" s="81">
        <v>1591983</v>
      </c>
      <c r="G224" s="81">
        <v>729816</v>
      </c>
      <c r="H224" s="81">
        <v>0</v>
      </c>
      <c r="I224" s="81">
        <v>0</v>
      </c>
      <c r="J224" s="81">
        <v>36244</v>
      </c>
      <c r="K224" s="81">
        <v>0</v>
      </c>
      <c r="L224" s="81">
        <v>0</v>
      </c>
      <c r="M224" s="81">
        <v>79095</v>
      </c>
      <c r="N224" s="81">
        <v>361086</v>
      </c>
      <c r="O224" s="81">
        <v>-361086</v>
      </c>
      <c r="P224" s="81">
        <v>6297755</v>
      </c>
      <c r="Q224" s="81">
        <v>406394</v>
      </c>
      <c r="R224" s="81">
        <v>6704149</v>
      </c>
      <c r="S224" s="81">
        <v>0</v>
      </c>
      <c r="T224" s="81">
        <f t="shared" si="4"/>
        <v>5206853</v>
      </c>
      <c r="U224" s="44"/>
      <c r="V224" s="44"/>
      <c r="W224" s="44"/>
    </row>
    <row r="225" spans="1:23" x14ac:dyDescent="0.3">
      <c r="A225" s="46" t="s">
        <v>469</v>
      </c>
      <c r="B225" s="77" t="s">
        <v>2359</v>
      </c>
      <c r="C225" s="77">
        <v>1</v>
      </c>
      <c r="D225" s="77">
        <v>0</v>
      </c>
      <c r="E225" s="81">
        <v>13220880</v>
      </c>
      <c r="F225" s="81">
        <v>2706564</v>
      </c>
      <c r="G225" s="81">
        <v>3517745</v>
      </c>
      <c r="H225" s="81">
        <v>0</v>
      </c>
      <c r="I225" s="81">
        <v>0</v>
      </c>
      <c r="J225" s="81">
        <v>180624</v>
      </c>
      <c r="K225" s="81">
        <v>0</v>
      </c>
      <c r="L225" s="81">
        <v>0</v>
      </c>
      <c r="M225" s="81">
        <v>152015</v>
      </c>
      <c r="N225" s="81">
        <v>444009</v>
      </c>
      <c r="O225" s="81">
        <v>-444009</v>
      </c>
      <c r="P225" s="81">
        <v>19777828</v>
      </c>
      <c r="Q225" s="81">
        <v>1398429</v>
      </c>
      <c r="R225" s="81">
        <v>21176257</v>
      </c>
      <c r="S225" s="81">
        <v>117907</v>
      </c>
      <c r="T225" s="81">
        <f t="shared" si="4"/>
        <v>15816074</v>
      </c>
      <c r="U225" s="44"/>
      <c r="V225" s="44"/>
      <c r="W225" s="44"/>
    </row>
    <row r="226" spans="1:23" x14ac:dyDescent="0.3">
      <c r="A226" s="46" t="s">
        <v>471</v>
      </c>
      <c r="B226" s="77" t="s">
        <v>2360</v>
      </c>
      <c r="C226" s="77">
        <v>1</v>
      </c>
      <c r="D226" s="77">
        <v>0</v>
      </c>
      <c r="E226" s="81">
        <v>11421574</v>
      </c>
      <c r="F226" s="81">
        <v>2714595</v>
      </c>
      <c r="G226" s="81">
        <v>1537256</v>
      </c>
      <c r="H226" s="81">
        <v>204447</v>
      </c>
      <c r="I226" s="81">
        <v>0</v>
      </c>
      <c r="J226" s="81">
        <v>254020</v>
      </c>
      <c r="K226" s="81">
        <v>92597</v>
      </c>
      <c r="L226" s="81">
        <v>0</v>
      </c>
      <c r="M226" s="81">
        <v>89413</v>
      </c>
      <c r="N226" s="81">
        <v>789872</v>
      </c>
      <c r="O226" s="81">
        <v>-789872</v>
      </c>
      <c r="P226" s="81">
        <v>16313902</v>
      </c>
      <c r="Q226" s="81">
        <v>1010502</v>
      </c>
      <c r="R226" s="81">
        <v>17324404</v>
      </c>
      <c r="S226" s="81">
        <v>100000</v>
      </c>
      <c r="T226" s="81">
        <f t="shared" si="4"/>
        <v>13782327</v>
      </c>
      <c r="U226" s="44"/>
      <c r="V226" s="44"/>
      <c r="W226" s="44"/>
    </row>
    <row r="227" spans="1:23" x14ac:dyDescent="0.3">
      <c r="A227" s="46" t="s">
        <v>463</v>
      </c>
      <c r="B227" s="77" t="s">
        <v>2361</v>
      </c>
      <c r="C227" s="77">
        <v>1</v>
      </c>
      <c r="D227" s="77">
        <v>0</v>
      </c>
      <c r="E227" s="81">
        <v>7723465</v>
      </c>
      <c r="F227" s="81">
        <v>2190952</v>
      </c>
      <c r="G227" s="81">
        <v>1269661</v>
      </c>
      <c r="H227" s="81">
        <v>0</v>
      </c>
      <c r="I227" s="81">
        <v>0</v>
      </c>
      <c r="J227" s="81">
        <v>80679</v>
      </c>
      <c r="K227" s="81">
        <v>0</v>
      </c>
      <c r="L227" s="81">
        <v>0</v>
      </c>
      <c r="M227" s="81">
        <v>0</v>
      </c>
      <c r="N227" s="81">
        <v>557416</v>
      </c>
      <c r="O227" s="81">
        <v>-557416</v>
      </c>
      <c r="P227" s="81">
        <v>11264757</v>
      </c>
      <c r="Q227" s="81">
        <v>909847</v>
      </c>
      <c r="R227" s="81">
        <v>12174604</v>
      </c>
      <c r="S227" s="81">
        <v>100000</v>
      </c>
      <c r="T227" s="81">
        <f t="shared" si="4"/>
        <v>9437680</v>
      </c>
      <c r="U227" s="44"/>
      <c r="V227" s="44"/>
      <c r="W227" s="44"/>
    </row>
    <row r="228" spans="1:23" x14ac:dyDescent="0.3">
      <c r="A228" s="46" t="s">
        <v>474</v>
      </c>
      <c r="B228" s="77" t="s">
        <v>2362</v>
      </c>
      <c r="C228" s="77">
        <v>1</v>
      </c>
      <c r="D228" s="77">
        <v>0</v>
      </c>
      <c r="E228" s="81">
        <v>5825457</v>
      </c>
      <c r="F228" s="81">
        <v>1987782</v>
      </c>
      <c r="G228" s="81">
        <v>1103281</v>
      </c>
      <c r="H228" s="81">
        <v>0</v>
      </c>
      <c r="I228" s="81">
        <v>0</v>
      </c>
      <c r="J228" s="81">
        <v>96396</v>
      </c>
      <c r="K228" s="81">
        <v>192599</v>
      </c>
      <c r="L228" s="81">
        <v>0</v>
      </c>
      <c r="M228" s="81">
        <v>0</v>
      </c>
      <c r="N228" s="81">
        <v>1193146</v>
      </c>
      <c r="O228" s="81">
        <v>-910253</v>
      </c>
      <c r="P228" s="81">
        <v>9488408</v>
      </c>
      <c r="Q228" s="81">
        <v>910253</v>
      </c>
      <c r="R228" s="81">
        <v>10398661</v>
      </c>
      <c r="S228" s="81">
        <v>0</v>
      </c>
      <c r="T228" s="81">
        <f t="shared" si="4"/>
        <v>7191981</v>
      </c>
      <c r="U228" s="44"/>
      <c r="V228" s="44"/>
      <c r="W228" s="44"/>
    </row>
    <row r="229" spans="1:23" x14ac:dyDescent="0.3">
      <c r="A229" s="46" t="s">
        <v>476</v>
      </c>
      <c r="B229" s="77" t="s">
        <v>1646</v>
      </c>
      <c r="C229" s="77">
        <v>1</v>
      </c>
      <c r="D229" s="77">
        <v>0</v>
      </c>
      <c r="E229" s="81">
        <v>6750741</v>
      </c>
      <c r="F229" s="81">
        <v>1829065</v>
      </c>
      <c r="G229" s="81">
        <v>1406870</v>
      </c>
      <c r="H229" s="81">
        <v>0</v>
      </c>
      <c r="I229" s="81">
        <v>0</v>
      </c>
      <c r="J229" s="81">
        <v>268223</v>
      </c>
      <c r="K229" s="81">
        <v>88167</v>
      </c>
      <c r="L229" s="81">
        <v>0</v>
      </c>
      <c r="M229" s="81">
        <v>61177</v>
      </c>
      <c r="N229" s="81">
        <v>1002810</v>
      </c>
      <c r="O229" s="81">
        <v>-726488</v>
      </c>
      <c r="P229" s="81">
        <v>10680565</v>
      </c>
      <c r="Q229" s="81">
        <v>726488</v>
      </c>
      <c r="R229" s="81">
        <v>11407053</v>
      </c>
      <c r="S229" s="81">
        <v>0</v>
      </c>
      <c r="T229" s="81">
        <f t="shared" si="4"/>
        <v>8270885</v>
      </c>
      <c r="U229" s="44"/>
      <c r="V229" s="44"/>
      <c r="W229" s="44"/>
    </row>
    <row r="230" spans="1:23" x14ac:dyDescent="0.3">
      <c r="A230" s="46" t="s">
        <v>482</v>
      </c>
      <c r="B230" s="77" t="s">
        <v>2363</v>
      </c>
      <c r="C230" s="77">
        <v>1</v>
      </c>
      <c r="D230" s="77">
        <v>0</v>
      </c>
      <c r="E230" s="81">
        <v>5323998</v>
      </c>
      <c r="F230" s="81">
        <v>1631694</v>
      </c>
      <c r="G230" s="81">
        <v>885042</v>
      </c>
      <c r="H230" s="81">
        <v>0</v>
      </c>
      <c r="I230" s="81">
        <v>0</v>
      </c>
      <c r="J230" s="81">
        <v>229846</v>
      </c>
      <c r="K230" s="81">
        <v>215517</v>
      </c>
      <c r="L230" s="81">
        <v>0</v>
      </c>
      <c r="M230" s="81">
        <v>97200</v>
      </c>
      <c r="N230" s="81">
        <v>789267</v>
      </c>
      <c r="O230" s="81">
        <v>-789267</v>
      </c>
      <c r="P230" s="81">
        <v>8383297</v>
      </c>
      <c r="Q230" s="81">
        <v>797901</v>
      </c>
      <c r="R230" s="81">
        <v>9181198</v>
      </c>
      <c r="S230" s="81">
        <v>0</v>
      </c>
      <c r="T230" s="81">
        <f t="shared" si="4"/>
        <v>6708988</v>
      </c>
      <c r="U230" s="44"/>
      <c r="V230" s="44"/>
      <c r="W230" s="44"/>
    </row>
    <row r="231" spans="1:23" x14ac:dyDescent="0.3">
      <c r="A231" s="46" t="s">
        <v>484</v>
      </c>
      <c r="B231" s="77" t="s">
        <v>2364</v>
      </c>
      <c r="C231" s="77">
        <v>1</v>
      </c>
      <c r="D231" s="77">
        <v>0</v>
      </c>
      <c r="E231" s="81">
        <v>10673928</v>
      </c>
      <c r="F231" s="81">
        <v>2859788</v>
      </c>
      <c r="G231" s="81">
        <v>1337677</v>
      </c>
      <c r="H231" s="81">
        <v>0</v>
      </c>
      <c r="I231" s="81">
        <v>0</v>
      </c>
      <c r="J231" s="81">
        <v>49590</v>
      </c>
      <c r="K231" s="81">
        <v>310416</v>
      </c>
      <c r="L231" s="81">
        <v>0</v>
      </c>
      <c r="M231" s="81">
        <v>106400</v>
      </c>
      <c r="N231" s="81">
        <v>1899312</v>
      </c>
      <c r="O231" s="81">
        <v>-1358716</v>
      </c>
      <c r="P231" s="81">
        <v>15878395</v>
      </c>
      <c r="Q231" s="81">
        <v>1358716</v>
      </c>
      <c r="R231" s="81">
        <v>17237111</v>
      </c>
      <c r="S231" s="81">
        <v>0</v>
      </c>
      <c r="T231" s="81">
        <f t="shared" si="4"/>
        <v>12641406</v>
      </c>
      <c r="U231" s="44"/>
      <c r="V231" s="44"/>
      <c r="W231" s="44"/>
    </row>
    <row r="232" spans="1:23" x14ac:dyDescent="0.3">
      <c r="A232" s="46" t="s">
        <v>486</v>
      </c>
      <c r="B232" s="77" t="s">
        <v>2365</v>
      </c>
      <c r="C232" s="77">
        <v>1</v>
      </c>
      <c r="D232" s="77">
        <v>0</v>
      </c>
      <c r="E232" s="81">
        <v>6440546</v>
      </c>
      <c r="F232" s="81">
        <v>1952670</v>
      </c>
      <c r="G232" s="81">
        <v>1026659</v>
      </c>
      <c r="H232" s="81">
        <v>0</v>
      </c>
      <c r="I232" s="81">
        <v>0</v>
      </c>
      <c r="J232" s="81">
        <v>332974</v>
      </c>
      <c r="K232" s="81">
        <v>212660</v>
      </c>
      <c r="L232" s="81">
        <v>0</v>
      </c>
      <c r="M232" s="81">
        <v>204406</v>
      </c>
      <c r="N232" s="81">
        <v>635498</v>
      </c>
      <c r="O232" s="81">
        <v>-623799</v>
      </c>
      <c r="P232" s="81">
        <v>10181614</v>
      </c>
      <c r="Q232" s="81">
        <v>623799</v>
      </c>
      <c r="R232" s="81">
        <v>10805413</v>
      </c>
      <c r="S232" s="81">
        <v>100000</v>
      </c>
      <c r="T232" s="81">
        <f t="shared" si="4"/>
        <v>8519457</v>
      </c>
      <c r="U232" s="44"/>
      <c r="V232" s="44"/>
      <c r="W232" s="44"/>
    </row>
    <row r="233" spans="1:23" x14ac:dyDescent="0.3">
      <c r="A233" s="46" t="s">
        <v>480</v>
      </c>
      <c r="B233" s="77" t="s">
        <v>2366</v>
      </c>
      <c r="C233" s="77">
        <v>1</v>
      </c>
      <c r="D233" s="77">
        <v>0</v>
      </c>
      <c r="E233" s="81">
        <v>15558778</v>
      </c>
      <c r="F233" s="81">
        <v>2051574</v>
      </c>
      <c r="G233" s="81">
        <v>877033</v>
      </c>
      <c r="H233" s="81">
        <v>0</v>
      </c>
      <c r="I233" s="81">
        <v>0</v>
      </c>
      <c r="J233" s="81">
        <v>464174</v>
      </c>
      <c r="K233" s="81">
        <v>428533</v>
      </c>
      <c r="L233" s="81">
        <v>0</v>
      </c>
      <c r="M233" s="81">
        <v>830569</v>
      </c>
      <c r="N233" s="81">
        <v>1418453</v>
      </c>
      <c r="O233" s="81">
        <v>-1418453</v>
      </c>
      <c r="P233" s="81">
        <v>20210661</v>
      </c>
      <c r="Q233" s="81">
        <v>1554707</v>
      </c>
      <c r="R233" s="81">
        <v>21765368</v>
      </c>
      <c r="S233" s="81">
        <v>136766</v>
      </c>
      <c r="T233" s="81">
        <f t="shared" si="4"/>
        <v>17915175</v>
      </c>
      <c r="U233" s="44"/>
      <c r="V233" s="44"/>
      <c r="W233" s="44"/>
    </row>
    <row r="234" spans="1:23" x14ac:dyDescent="0.3">
      <c r="A234" s="46" t="s">
        <v>478</v>
      </c>
      <c r="B234" s="77" t="s">
        <v>2367</v>
      </c>
      <c r="C234" s="77">
        <v>1</v>
      </c>
      <c r="D234" s="77">
        <v>0</v>
      </c>
      <c r="E234" s="81">
        <v>9378375</v>
      </c>
      <c r="F234" s="81">
        <v>1815272</v>
      </c>
      <c r="G234" s="81">
        <v>1115174</v>
      </c>
      <c r="H234" s="81">
        <v>53104</v>
      </c>
      <c r="I234" s="81">
        <v>0</v>
      </c>
      <c r="J234" s="81">
        <v>75577</v>
      </c>
      <c r="K234" s="81">
        <v>108379</v>
      </c>
      <c r="L234" s="81">
        <v>0</v>
      </c>
      <c r="M234" s="81">
        <v>318269</v>
      </c>
      <c r="N234" s="81">
        <v>915950</v>
      </c>
      <c r="O234" s="81">
        <v>-554150</v>
      </c>
      <c r="P234" s="81">
        <v>13225950</v>
      </c>
      <c r="Q234" s="81">
        <v>554150</v>
      </c>
      <c r="R234" s="81">
        <v>13780100</v>
      </c>
      <c r="S234" s="81">
        <v>100000</v>
      </c>
      <c r="T234" s="81">
        <f t="shared" si="4"/>
        <v>11141722</v>
      </c>
      <c r="U234" s="44"/>
      <c r="V234" s="44"/>
      <c r="W234" s="44"/>
    </row>
    <row r="235" spans="1:23" x14ac:dyDescent="0.3">
      <c r="A235" s="46" t="s">
        <v>488</v>
      </c>
      <c r="B235" s="77" t="s">
        <v>2368</v>
      </c>
      <c r="C235" s="77">
        <v>1</v>
      </c>
      <c r="D235" s="77">
        <v>0</v>
      </c>
      <c r="E235" s="81">
        <v>7098739</v>
      </c>
      <c r="F235" s="81">
        <v>2056642</v>
      </c>
      <c r="G235" s="81">
        <v>879390</v>
      </c>
      <c r="H235" s="81">
        <v>0</v>
      </c>
      <c r="I235" s="81">
        <v>0</v>
      </c>
      <c r="J235" s="81">
        <v>102369</v>
      </c>
      <c r="K235" s="81">
        <v>84898</v>
      </c>
      <c r="L235" s="81">
        <v>0</v>
      </c>
      <c r="M235" s="81">
        <v>124245</v>
      </c>
      <c r="N235" s="81">
        <v>933851</v>
      </c>
      <c r="O235" s="81">
        <v>-662695</v>
      </c>
      <c r="P235" s="81">
        <v>10617439</v>
      </c>
      <c r="Q235" s="81">
        <v>662695</v>
      </c>
      <c r="R235" s="81">
        <v>11280134</v>
      </c>
      <c r="S235" s="81">
        <v>0</v>
      </c>
      <c r="T235" s="81">
        <f t="shared" si="4"/>
        <v>8804198</v>
      </c>
      <c r="U235" s="44"/>
      <c r="V235" s="44"/>
      <c r="W235" s="44"/>
    </row>
    <row r="236" spans="1:23" x14ac:dyDescent="0.3">
      <c r="A236" s="46" t="s">
        <v>491</v>
      </c>
      <c r="B236" s="77" t="s">
        <v>2369</v>
      </c>
      <c r="C236" s="77">
        <v>1</v>
      </c>
      <c r="D236" s="77">
        <v>0</v>
      </c>
      <c r="E236" s="81">
        <v>2860905</v>
      </c>
      <c r="F236" s="81">
        <v>1017380</v>
      </c>
      <c r="G236" s="81">
        <v>348161</v>
      </c>
      <c r="H236" s="81">
        <v>0</v>
      </c>
      <c r="I236" s="81">
        <v>0</v>
      </c>
      <c r="J236" s="81">
        <v>88622</v>
      </c>
      <c r="K236" s="81">
        <v>0</v>
      </c>
      <c r="L236" s="81">
        <v>0</v>
      </c>
      <c r="M236" s="81">
        <v>30843</v>
      </c>
      <c r="N236" s="81">
        <v>194303</v>
      </c>
      <c r="O236" s="81">
        <v>-194303</v>
      </c>
      <c r="P236" s="81">
        <v>4345911</v>
      </c>
      <c r="Q236" s="81">
        <v>240812</v>
      </c>
      <c r="R236" s="81">
        <v>4586723</v>
      </c>
      <c r="S236" s="81">
        <v>100000</v>
      </c>
      <c r="T236" s="81">
        <f t="shared" si="4"/>
        <v>3803447</v>
      </c>
      <c r="U236" s="44"/>
      <c r="V236" s="44"/>
      <c r="W236" s="44"/>
    </row>
    <row r="237" spans="1:23" x14ac:dyDescent="0.3">
      <c r="A237" s="46" t="s">
        <v>495</v>
      </c>
      <c r="B237" s="77" t="s">
        <v>2370</v>
      </c>
      <c r="C237" s="77">
        <v>1</v>
      </c>
      <c r="D237" s="77">
        <v>0</v>
      </c>
      <c r="E237" s="81">
        <v>6375746</v>
      </c>
      <c r="F237" s="81">
        <v>2039175</v>
      </c>
      <c r="G237" s="81">
        <v>1684076</v>
      </c>
      <c r="H237" s="81">
        <v>0</v>
      </c>
      <c r="I237" s="81">
        <v>0</v>
      </c>
      <c r="J237" s="81">
        <v>204632</v>
      </c>
      <c r="K237" s="81">
        <v>0</v>
      </c>
      <c r="L237" s="81">
        <v>0</v>
      </c>
      <c r="M237" s="81">
        <v>0</v>
      </c>
      <c r="N237" s="81">
        <v>1330423</v>
      </c>
      <c r="O237" s="81">
        <v>-1278735</v>
      </c>
      <c r="P237" s="81">
        <v>10355317</v>
      </c>
      <c r="Q237" s="81">
        <v>1278735</v>
      </c>
      <c r="R237" s="81">
        <v>11634052</v>
      </c>
      <c r="S237" s="81">
        <v>0</v>
      </c>
      <c r="T237" s="81">
        <f t="shared" si="4"/>
        <v>7340818</v>
      </c>
      <c r="U237" s="44"/>
      <c r="V237" s="44"/>
      <c r="W237" s="44"/>
    </row>
    <row r="238" spans="1:23" x14ac:dyDescent="0.3">
      <c r="A238" s="46" t="s">
        <v>499</v>
      </c>
      <c r="B238" s="77" t="s">
        <v>2371</v>
      </c>
      <c r="C238" s="77">
        <v>1</v>
      </c>
      <c r="D238" s="77">
        <v>0</v>
      </c>
      <c r="E238" s="81">
        <v>4457358</v>
      </c>
      <c r="F238" s="81">
        <v>1340203</v>
      </c>
      <c r="G238" s="81">
        <v>600122</v>
      </c>
      <c r="H238" s="81">
        <v>0</v>
      </c>
      <c r="I238" s="81">
        <v>0</v>
      </c>
      <c r="J238" s="81">
        <v>1328</v>
      </c>
      <c r="K238" s="81">
        <v>0</v>
      </c>
      <c r="L238" s="81">
        <v>0</v>
      </c>
      <c r="M238" s="81">
        <v>313099</v>
      </c>
      <c r="N238" s="81">
        <v>340886</v>
      </c>
      <c r="O238" s="81">
        <v>-340886</v>
      </c>
      <c r="P238" s="81">
        <v>6712110</v>
      </c>
      <c r="Q238" s="81">
        <v>377965</v>
      </c>
      <c r="R238" s="81">
        <v>7090075</v>
      </c>
      <c r="S238" s="81">
        <v>100000</v>
      </c>
      <c r="T238" s="81">
        <f t="shared" si="4"/>
        <v>5771102</v>
      </c>
      <c r="U238" s="44"/>
      <c r="V238" s="44"/>
      <c r="W238" s="44"/>
    </row>
    <row r="239" spans="1:23" x14ac:dyDescent="0.3">
      <c r="A239" s="46" t="s">
        <v>505</v>
      </c>
      <c r="B239" s="77" t="s">
        <v>1656</v>
      </c>
      <c r="C239" s="77">
        <v>1</v>
      </c>
      <c r="D239" s="77">
        <v>0</v>
      </c>
      <c r="E239" s="81">
        <v>7649300</v>
      </c>
      <c r="F239" s="81">
        <v>2537123</v>
      </c>
      <c r="G239" s="81">
        <v>1383335</v>
      </c>
      <c r="H239" s="81">
        <v>0</v>
      </c>
      <c r="I239" s="81">
        <v>0</v>
      </c>
      <c r="J239" s="81">
        <v>147628</v>
      </c>
      <c r="K239" s="81">
        <v>95931</v>
      </c>
      <c r="L239" s="81">
        <v>0</v>
      </c>
      <c r="M239" s="81">
        <v>99759</v>
      </c>
      <c r="N239" s="81">
        <v>619810</v>
      </c>
      <c r="O239" s="81">
        <v>-560814</v>
      </c>
      <c r="P239" s="81">
        <v>11972072</v>
      </c>
      <c r="Q239" s="81">
        <v>560814</v>
      </c>
      <c r="R239" s="81">
        <v>12532886</v>
      </c>
      <c r="S239" s="81">
        <v>100000</v>
      </c>
      <c r="T239" s="81">
        <f t="shared" si="4"/>
        <v>9968927</v>
      </c>
      <c r="U239" s="44"/>
      <c r="V239" s="44"/>
      <c r="W239" s="44"/>
    </row>
    <row r="240" spans="1:23" x14ac:dyDescent="0.3">
      <c r="A240" s="46" t="s">
        <v>501</v>
      </c>
      <c r="B240" s="77" t="s">
        <v>2372</v>
      </c>
      <c r="C240" s="77">
        <v>1</v>
      </c>
      <c r="D240" s="77">
        <v>0</v>
      </c>
      <c r="E240" s="81">
        <v>3446983</v>
      </c>
      <c r="F240" s="81">
        <v>1026912</v>
      </c>
      <c r="G240" s="81">
        <v>579594</v>
      </c>
      <c r="H240" s="81">
        <v>0</v>
      </c>
      <c r="I240" s="81">
        <v>0</v>
      </c>
      <c r="J240" s="81">
        <v>61238</v>
      </c>
      <c r="K240" s="81">
        <v>88046</v>
      </c>
      <c r="L240" s="81">
        <v>0</v>
      </c>
      <c r="M240" s="81">
        <v>69500</v>
      </c>
      <c r="N240" s="81">
        <v>583081</v>
      </c>
      <c r="O240" s="81">
        <v>-538916</v>
      </c>
      <c r="P240" s="81">
        <v>5316438</v>
      </c>
      <c r="Q240" s="81">
        <v>538916</v>
      </c>
      <c r="R240" s="81">
        <v>5855354</v>
      </c>
      <c r="S240" s="81">
        <v>0</v>
      </c>
      <c r="T240" s="81">
        <f t="shared" si="4"/>
        <v>4153763</v>
      </c>
      <c r="U240" s="44"/>
      <c r="V240" s="44"/>
      <c r="W240" s="44"/>
    </row>
    <row r="241" spans="1:23" x14ac:dyDescent="0.3">
      <c r="A241" s="46" t="s">
        <v>493</v>
      </c>
      <c r="B241" s="77" t="s">
        <v>2373</v>
      </c>
      <c r="C241" s="77">
        <v>1</v>
      </c>
      <c r="D241" s="77">
        <v>0</v>
      </c>
      <c r="E241" s="81">
        <v>10672278</v>
      </c>
      <c r="F241" s="81">
        <v>3831121</v>
      </c>
      <c r="G241" s="81">
        <v>1358208</v>
      </c>
      <c r="H241" s="81">
        <v>0</v>
      </c>
      <c r="I241" s="81">
        <v>0</v>
      </c>
      <c r="J241" s="81">
        <v>442761</v>
      </c>
      <c r="K241" s="81">
        <v>219863</v>
      </c>
      <c r="L241" s="81">
        <v>0</v>
      </c>
      <c r="M241" s="81">
        <v>55488</v>
      </c>
      <c r="N241" s="81">
        <v>1941005</v>
      </c>
      <c r="O241" s="81">
        <v>-1246362</v>
      </c>
      <c r="P241" s="81">
        <v>17274362</v>
      </c>
      <c r="Q241" s="81">
        <v>1246362</v>
      </c>
      <c r="R241" s="81">
        <v>18520724</v>
      </c>
      <c r="S241" s="81">
        <v>0</v>
      </c>
      <c r="T241" s="81">
        <f t="shared" si="4"/>
        <v>13975149</v>
      </c>
      <c r="U241" s="44"/>
      <c r="V241" s="44"/>
      <c r="W241" s="44"/>
    </row>
    <row r="242" spans="1:23" x14ac:dyDescent="0.3">
      <c r="A242" s="46" t="s">
        <v>503</v>
      </c>
      <c r="B242" s="77" t="s">
        <v>2374</v>
      </c>
      <c r="C242" s="77">
        <v>1</v>
      </c>
      <c r="D242" s="77">
        <v>0</v>
      </c>
      <c r="E242" s="81">
        <v>4312569</v>
      </c>
      <c r="F242" s="81">
        <v>1003953</v>
      </c>
      <c r="G242" s="81">
        <v>977869</v>
      </c>
      <c r="H242" s="81">
        <v>0</v>
      </c>
      <c r="I242" s="81">
        <v>0</v>
      </c>
      <c r="J242" s="81">
        <v>81787</v>
      </c>
      <c r="K242" s="81">
        <v>0</v>
      </c>
      <c r="L242" s="81">
        <v>0</v>
      </c>
      <c r="M242" s="81">
        <v>274117</v>
      </c>
      <c r="N242" s="81">
        <v>477091</v>
      </c>
      <c r="O242" s="81">
        <v>-477091</v>
      </c>
      <c r="P242" s="81">
        <v>6650295</v>
      </c>
      <c r="Q242" s="81">
        <v>560614</v>
      </c>
      <c r="R242" s="81">
        <v>7210909</v>
      </c>
      <c r="S242" s="81">
        <v>100000</v>
      </c>
      <c r="T242" s="81">
        <f t="shared" si="4"/>
        <v>5195335</v>
      </c>
      <c r="U242" s="44"/>
      <c r="V242" s="44"/>
      <c r="W242" s="44"/>
    </row>
    <row r="243" spans="1:23" x14ac:dyDescent="0.3">
      <c r="A243" s="46" t="s">
        <v>507</v>
      </c>
      <c r="B243" s="77" t="s">
        <v>2375</v>
      </c>
      <c r="C243" s="77">
        <v>1</v>
      </c>
      <c r="D243" s="77">
        <v>0</v>
      </c>
      <c r="E243" s="81">
        <v>17195732</v>
      </c>
      <c r="F243" s="81">
        <v>4809844</v>
      </c>
      <c r="G243" s="81">
        <v>2491578</v>
      </c>
      <c r="H243" s="81">
        <v>100037</v>
      </c>
      <c r="I243" s="81">
        <v>0</v>
      </c>
      <c r="J243" s="81">
        <v>635473</v>
      </c>
      <c r="K243" s="81">
        <v>181083</v>
      </c>
      <c r="L243" s="81">
        <v>0</v>
      </c>
      <c r="M243" s="81">
        <v>274186</v>
      </c>
      <c r="N243" s="81">
        <v>2533914</v>
      </c>
      <c r="O243" s="81">
        <v>-2500024</v>
      </c>
      <c r="P243" s="81">
        <v>25721823</v>
      </c>
      <c r="Q243" s="81">
        <v>2500024</v>
      </c>
      <c r="R243" s="81">
        <v>28221847</v>
      </c>
      <c r="S243" s="81">
        <v>0</v>
      </c>
      <c r="T243" s="81">
        <f t="shared" si="4"/>
        <v>20596294</v>
      </c>
      <c r="U243" s="44"/>
      <c r="V243" s="44"/>
      <c r="W243" s="44"/>
    </row>
    <row r="244" spans="1:23" x14ac:dyDescent="0.3">
      <c r="A244" s="46" t="s">
        <v>509</v>
      </c>
      <c r="B244" s="77" t="s">
        <v>1661</v>
      </c>
      <c r="C244" s="77">
        <v>1</v>
      </c>
      <c r="D244" s="77">
        <v>0</v>
      </c>
      <c r="E244" s="81">
        <v>5224669</v>
      </c>
      <c r="F244" s="81">
        <v>1921140</v>
      </c>
      <c r="G244" s="81">
        <v>989694</v>
      </c>
      <c r="H244" s="81">
        <v>0</v>
      </c>
      <c r="I244" s="81">
        <v>0</v>
      </c>
      <c r="J244" s="81">
        <v>34237</v>
      </c>
      <c r="K244" s="81">
        <v>73933</v>
      </c>
      <c r="L244" s="81">
        <v>0</v>
      </c>
      <c r="M244" s="81">
        <v>69466</v>
      </c>
      <c r="N244" s="81">
        <v>492759</v>
      </c>
      <c r="O244" s="81">
        <v>-382763</v>
      </c>
      <c r="P244" s="81">
        <v>8423135</v>
      </c>
      <c r="Q244" s="81">
        <v>382763</v>
      </c>
      <c r="R244" s="81">
        <v>8805898</v>
      </c>
      <c r="S244" s="81">
        <v>100000</v>
      </c>
      <c r="T244" s="81">
        <f t="shared" si="4"/>
        <v>6940682</v>
      </c>
      <c r="U244" s="44"/>
      <c r="V244" s="44"/>
      <c r="W244" s="44"/>
    </row>
    <row r="245" spans="1:23" x14ac:dyDescent="0.3">
      <c r="A245" s="46" t="s">
        <v>497</v>
      </c>
      <c r="B245" s="77" t="s">
        <v>2376</v>
      </c>
      <c r="C245" s="77">
        <v>1</v>
      </c>
      <c r="D245" s="77">
        <v>0</v>
      </c>
      <c r="E245" s="81">
        <v>13360062</v>
      </c>
      <c r="F245" s="81">
        <v>4489594</v>
      </c>
      <c r="G245" s="81">
        <v>1210867</v>
      </c>
      <c r="H245" s="81">
        <v>0</v>
      </c>
      <c r="I245" s="81">
        <v>0</v>
      </c>
      <c r="J245" s="81">
        <v>442610</v>
      </c>
      <c r="K245" s="81">
        <v>81026</v>
      </c>
      <c r="L245" s="81">
        <v>0</v>
      </c>
      <c r="M245" s="81">
        <v>365040</v>
      </c>
      <c r="N245" s="81">
        <v>2657945</v>
      </c>
      <c r="O245" s="81">
        <v>-1792897</v>
      </c>
      <c r="P245" s="81">
        <v>20814247</v>
      </c>
      <c r="Q245" s="81">
        <v>1792897</v>
      </c>
      <c r="R245" s="81">
        <v>22607144</v>
      </c>
      <c r="S245" s="81">
        <v>0</v>
      </c>
      <c r="T245" s="81">
        <f t="shared" si="4"/>
        <v>16945435</v>
      </c>
      <c r="U245" s="44"/>
      <c r="V245" s="44"/>
      <c r="W245" s="44"/>
    </row>
    <row r="246" spans="1:23" x14ac:dyDescent="0.3">
      <c r="A246" s="46" t="s">
        <v>512</v>
      </c>
      <c r="B246" s="77" t="s">
        <v>2377</v>
      </c>
      <c r="C246" s="77">
        <v>1</v>
      </c>
      <c r="D246" s="77">
        <v>0</v>
      </c>
      <c r="E246" s="81">
        <v>8209392</v>
      </c>
      <c r="F246" s="81">
        <v>5114779</v>
      </c>
      <c r="G246" s="81">
        <v>951411</v>
      </c>
      <c r="H246" s="81">
        <v>95371</v>
      </c>
      <c r="I246" s="81">
        <v>0</v>
      </c>
      <c r="J246" s="81">
        <v>565922</v>
      </c>
      <c r="K246" s="81">
        <v>646510</v>
      </c>
      <c r="L246" s="81">
        <v>940018</v>
      </c>
      <c r="M246" s="81">
        <v>0</v>
      </c>
      <c r="N246" s="81">
        <v>3530543</v>
      </c>
      <c r="O246" s="81">
        <v>-3256351</v>
      </c>
      <c r="P246" s="81">
        <v>16797595</v>
      </c>
      <c r="Q246" s="81">
        <v>3256351</v>
      </c>
      <c r="R246" s="81">
        <v>20053946</v>
      </c>
      <c r="S246" s="81">
        <v>0</v>
      </c>
      <c r="T246" s="81">
        <f t="shared" si="4"/>
        <v>12220270</v>
      </c>
      <c r="U246" s="44"/>
      <c r="V246" s="44"/>
      <c r="W246" s="44"/>
    </row>
    <row r="247" spans="1:23" x14ac:dyDescent="0.3">
      <c r="A247" s="46" t="s">
        <v>524</v>
      </c>
      <c r="B247" s="77" t="s">
        <v>2378</v>
      </c>
      <c r="C247" s="77">
        <v>1</v>
      </c>
      <c r="D247" s="77">
        <v>0</v>
      </c>
      <c r="E247" s="81">
        <v>23015896</v>
      </c>
      <c r="F247" s="81">
        <v>10283932</v>
      </c>
      <c r="G247" s="81">
        <v>7067068</v>
      </c>
      <c r="H247" s="81">
        <v>0</v>
      </c>
      <c r="I247" s="81">
        <v>0</v>
      </c>
      <c r="J247" s="81">
        <v>1547259</v>
      </c>
      <c r="K247" s="81">
        <v>950219</v>
      </c>
      <c r="L247" s="81">
        <v>0</v>
      </c>
      <c r="M247" s="81">
        <v>900000</v>
      </c>
      <c r="N247" s="81">
        <v>8428327</v>
      </c>
      <c r="O247" s="81">
        <v>-3640067</v>
      </c>
      <c r="P247" s="81">
        <v>48552634</v>
      </c>
      <c r="Q247" s="81">
        <v>3640067</v>
      </c>
      <c r="R247" s="81">
        <v>52192701</v>
      </c>
      <c r="S247" s="81">
        <v>0</v>
      </c>
      <c r="T247" s="81">
        <f t="shared" si="4"/>
        <v>33057239</v>
      </c>
      <c r="U247" s="44"/>
      <c r="V247" s="44"/>
      <c r="W247" s="44"/>
    </row>
    <row r="248" spans="1:23" x14ac:dyDescent="0.3">
      <c r="A248" s="46" t="s">
        <v>526</v>
      </c>
      <c r="B248" s="77" t="s">
        <v>2379</v>
      </c>
      <c r="C248" s="77">
        <v>1</v>
      </c>
      <c r="D248" s="77">
        <v>0</v>
      </c>
      <c r="E248" s="81">
        <v>63197962</v>
      </c>
      <c r="F248" s="81">
        <v>24484117</v>
      </c>
      <c r="G248" s="81">
        <v>8822402</v>
      </c>
      <c r="H248" s="81">
        <v>0</v>
      </c>
      <c r="I248" s="81">
        <v>0</v>
      </c>
      <c r="J248" s="81">
        <v>2186016</v>
      </c>
      <c r="K248" s="81">
        <v>1621632</v>
      </c>
      <c r="L248" s="81">
        <v>0</v>
      </c>
      <c r="M248" s="81">
        <v>1157225</v>
      </c>
      <c r="N248" s="81">
        <v>17004800</v>
      </c>
      <c r="O248" s="81">
        <v>-10402237</v>
      </c>
      <c r="P248" s="81">
        <v>108071917</v>
      </c>
      <c r="Q248" s="81">
        <v>10402237</v>
      </c>
      <c r="R248" s="81">
        <v>118474154</v>
      </c>
      <c r="S248" s="81">
        <v>535333</v>
      </c>
      <c r="T248" s="81">
        <f t="shared" si="4"/>
        <v>82244715</v>
      </c>
      <c r="U248" s="44"/>
      <c r="V248" s="44"/>
      <c r="W248" s="44"/>
    </row>
    <row r="249" spans="1:23" x14ac:dyDescent="0.3">
      <c r="A249" s="46" t="s">
        <v>518</v>
      </c>
      <c r="B249" s="77" t="s">
        <v>1666</v>
      </c>
      <c r="C249" s="77">
        <v>1</v>
      </c>
      <c r="D249" s="77">
        <v>0</v>
      </c>
      <c r="E249" s="81">
        <v>15330470</v>
      </c>
      <c r="F249" s="81">
        <v>7817560</v>
      </c>
      <c r="G249" s="81">
        <v>8226522</v>
      </c>
      <c r="H249" s="81">
        <v>0</v>
      </c>
      <c r="I249" s="81">
        <v>0</v>
      </c>
      <c r="J249" s="81">
        <v>973478</v>
      </c>
      <c r="K249" s="81">
        <v>873387</v>
      </c>
      <c r="L249" s="81">
        <v>0</v>
      </c>
      <c r="M249" s="81">
        <v>236197</v>
      </c>
      <c r="N249" s="81">
        <v>7060747</v>
      </c>
      <c r="O249" s="81">
        <v>-3047833</v>
      </c>
      <c r="P249" s="81">
        <v>37470528</v>
      </c>
      <c r="Q249" s="81">
        <v>3047833</v>
      </c>
      <c r="R249" s="81">
        <v>40518361</v>
      </c>
      <c r="S249" s="81">
        <v>0</v>
      </c>
      <c r="T249" s="81">
        <f t="shared" si="4"/>
        <v>22183259</v>
      </c>
      <c r="U249" s="44"/>
      <c r="V249" s="44"/>
      <c r="W249" s="44"/>
    </row>
    <row r="250" spans="1:23" x14ac:dyDescent="0.3">
      <c r="A250" s="46" t="s">
        <v>544</v>
      </c>
      <c r="B250" s="77" t="s">
        <v>1667</v>
      </c>
      <c r="C250" s="77">
        <v>1</v>
      </c>
      <c r="D250" s="77">
        <v>0</v>
      </c>
      <c r="E250" s="81">
        <v>16313345</v>
      </c>
      <c r="F250" s="81">
        <v>6274056</v>
      </c>
      <c r="G250" s="81">
        <v>2949108</v>
      </c>
      <c r="H250" s="81">
        <v>0</v>
      </c>
      <c r="I250" s="81">
        <v>0</v>
      </c>
      <c r="J250" s="81">
        <v>861318</v>
      </c>
      <c r="K250" s="81">
        <v>637330</v>
      </c>
      <c r="L250" s="81">
        <v>0</v>
      </c>
      <c r="M250" s="81">
        <v>0</v>
      </c>
      <c r="N250" s="81">
        <v>6258239</v>
      </c>
      <c r="O250" s="81">
        <v>-3469634</v>
      </c>
      <c r="P250" s="81">
        <v>29823762</v>
      </c>
      <c r="Q250" s="81">
        <v>3469634</v>
      </c>
      <c r="R250" s="81">
        <v>33293396</v>
      </c>
      <c r="S250" s="81">
        <v>0</v>
      </c>
      <c r="T250" s="81">
        <f t="shared" si="4"/>
        <v>20616415</v>
      </c>
      <c r="U250" s="44"/>
      <c r="V250" s="44"/>
      <c r="W250" s="44"/>
    </row>
    <row r="251" spans="1:23" x14ac:dyDescent="0.3">
      <c r="A251" s="46" t="s">
        <v>530</v>
      </c>
      <c r="B251" s="77" t="s">
        <v>2380</v>
      </c>
      <c r="C251" s="77">
        <v>1</v>
      </c>
      <c r="D251" s="77">
        <v>0</v>
      </c>
      <c r="E251" s="81">
        <v>8625902</v>
      </c>
      <c r="F251" s="81">
        <v>4605104</v>
      </c>
      <c r="G251" s="81">
        <v>2824946</v>
      </c>
      <c r="H251" s="81">
        <v>202571</v>
      </c>
      <c r="I251" s="81">
        <v>0</v>
      </c>
      <c r="J251" s="81">
        <v>589773</v>
      </c>
      <c r="K251" s="81">
        <v>260400</v>
      </c>
      <c r="L251" s="81">
        <v>0</v>
      </c>
      <c r="M251" s="81">
        <v>75937</v>
      </c>
      <c r="N251" s="81">
        <v>2310089</v>
      </c>
      <c r="O251" s="81">
        <v>-2009988</v>
      </c>
      <c r="P251" s="81">
        <v>17484734</v>
      </c>
      <c r="Q251" s="81">
        <v>2009988</v>
      </c>
      <c r="R251" s="81">
        <v>19494722</v>
      </c>
      <c r="S251" s="81">
        <v>0</v>
      </c>
      <c r="T251" s="81">
        <f t="shared" si="4"/>
        <v>12147128</v>
      </c>
      <c r="U251" s="44"/>
      <c r="V251" s="44"/>
      <c r="W251" s="44"/>
    </row>
    <row r="252" spans="1:23" x14ac:dyDescent="0.3">
      <c r="A252" s="46" t="s">
        <v>540</v>
      </c>
      <c r="B252" s="77" t="s">
        <v>2381</v>
      </c>
      <c r="C252" s="77">
        <v>1</v>
      </c>
      <c r="D252" s="77">
        <v>0</v>
      </c>
      <c r="E252" s="81">
        <v>21250290</v>
      </c>
      <c r="F252" s="81">
        <v>7161381</v>
      </c>
      <c r="G252" s="81">
        <v>7777145</v>
      </c>
      <c r="H252" s="81">
        <v>0</v>
      </c>
      <c r="I252" s="81">
        <v>0</v>
      </c>
      <c r="J252" s="81">
        <v>965021</v>
      </c>
      <c r="K252" s="81">
        <v>375609</v>
      </c>
      <c r="L252" s="81">
        <v>0</v>
      </c>
      <c r="M252" s="81">
        <v>0</v>
      </c>
      <c r="N252" s="81">
        <v>5013535</v>
      </c>
      <c r="O252" s="81">
        <v>-3402031</v>
      </c>
      <c r="P252" s="81">
        <v>39140950</v>
      </c>
      <c r="Q252" s="81">
        <v>3402031</v>
      </c>
      <c r="R252" s="81">
        <v>42542981</v>
      </c>
      <c r="S252" s="81">
        <v>0</v>
      </c>
      <c r="T252" s="81">
        <f t="shared" si="4"/>
        <v>26350270</v>
      </c>
      <c r="U252" s="44"/>
      <c r="V252" s="44"/>
      <c r="W252" s="44"/>
    </row>
    <row r="253" spans="1:23" x14ac:dyDescent="0.3">
      <c r="A253" s="46" t="s">
        <v>528</v>
      </c>
      <c r="B253" s="77" t="s">
        <v>2382</v>
      </c>
      <c r="C253" s="77">
        <v>1</v>
      </c>
      <c r="D253" s="77">
        <v>0</v>
      </c>
      <c r="E253" s="81">
        <v>22351184</v>
      </c>
      <c r="F253" s="81">
        <v>9461989</v>
      </c>
      <c r="G253" s="81">
        <v>2871116</v>
      </c>
      <c r="H253" s="81">
        <v>0</v>
      </c>
      <c r="I253" s="81">
        <v>0</v>
      </c>
      <c r="J253" s="81">
        <v>1145907</v>
      </c>
      <c r="K253" s="81">
        <v>416966</v>
      </c>
      <c r="L253" s="81">
        <v>0</v>
      </c>
      <c r="M253" s="81">
        <v>286944</v>
      </c>
      <c r="N253" s="81">
        <v>5835491</v>
      </c>
      <c r="O253" s="81">
        <v>-4032353</v>
      </c>
      <c r="P253" s="81">
        <v>38337244</v>
      </c>
      <c r="Q253" s="81">
        <v>4032353</v>
      </c>
      <c r="R253" s="81">
        <v>42369597</v>
      </c>
      <c r="S253" s="81">
        <v>0</v>
      </c>
      <c r="T253" s="81">
        <f t="shared" si="4"/>
        <v>29630637</v>
      </c>
      <c r="U253" s="44"/>
      <c r="V253" s="44"/>
      <c r="W253" s="44"/>
    </row>
    <row r="254" spans="1:23" x14ac:dyDescent="0.3">
      <c r="A254" s="46" t="s">
        <v>532</v>
      </c>
      <c r="B254" s="77" t="s">
        <v>2383</v>
      </c>
      <c r="C254" s="77">
        <v>1</v>
      </c>
      <c r="D254" s="77">
        <v>0</v>
      </c>
      <c r="E254" s="81">
        <v>13669841</v>
      </c>
      <c r="F254" s="81">
        <v>8074576</v>
      </c>
      <c r="G254" s="81">
        <v>7047415</v>
      </c>
      <c r="H254" s="81">
        <v>0</v>
      </c>
      <c r="I254" s="81">
        <v>0</v>
      </c>
      <c r="J254" s="81">
        <v>885087</v>
      </c>
      <c r="K254" s="81">
        <v>583404</v>
      </c>
      <c r="L254" s="81">
        <v>0</v>
      </c>
      <c r="M254" s="81">
        <v>0</v>
      </c>
      <c r="N254" s="81">
        <v>6712233</v>
      </c>
      <c r="O254" s="81">
        <v>-4367510</v>
      </c>
      <c r="P254" s="81">
        <v>32605046</v>
      </c>
      <c r="Q254" s="81">
        <v>4367510</v>
      </c>
      <c r="R254" s="81">
        <v>36972556</v>
      </c>
      <c r="S254" s="81">
        <v>0</v>
      </c>
      <c r="T254" s="81">
        <f t="shared" si="4"/>
        <v>18845398</v>
      </c>
      <c r="U254" s="44"/>
      <c r="V254" s="44"/>
      <c r="W254" s="44"/>
    </row>
    <row r="255" spans="1:23" x14ac:dyDescent="0.3">
      <c r="A255" s="46" t="s">
        <v>522</v>
      </c>
      <c r="B255" s="77" t="s">
        <v>2384</v>
      </c>
      <c r="C255" s="77">
        <v>1</v>
      </c>
      <c r="D255" s="77">
        <v>0</v>
      </c>
      <c r="E255" s="81">
        <v>23684846</v>
      </c>
      <c r="F255" s="81">
        <v>10737705</v>
      </c>
      <c r="G255" s="81">
        <v>5293931</v>
      </c>
      <c r="H255" s="81">
        <v>0</v>
      </c>
      <c r="I255" s="81">
        <v>0</v>
      </c>
      <c r="J255" s="81">
        <v>1944904</v>
      </c>
      <c r="K255" s="81">
        <v>396624</v>
      </c>
      <c r="L255" s="81">
        <v>0</v>
      </c>
      <c r="M255" s="81">
        <v>360000</v>
      </c>
      <c r="N255" s="81">
        <v>7480898</v>
      </c>
      <c r="O255" s="81">
        <v>-5395833</v>
      </c>
      <c r="P255" s="81">
        <v>44503075</v>
      </c>
      <c r="Q255" s="81">
        <v>5395833</v>
      </c>
      <c r="R255" s="81">
        <v>49898908</v>
      </c>
      <c r="S255" s="81">
        <v>0</v>
      </c>
      <c r="T255" s="81">
        <f t="shared" si="4"/>
        <v>31728246</v>
      </c>
      <c r="U255" s="44"/>
      <c r="V255" s="44"/>
      <c r="W255" s="44"/>
    </row>
    <row r="256" spans="1:23" x14ac:dyDescent="0.3">
      <c r="A256" s="46" t="s">
        <v>520</v>
      </c>
      <c r="B256" s="77" t="s">
        <v>1673</v>
      </c>
      <c r="C256" s="77">
        <v>1</v>
      </c>
      <c r="D256" s="77">
        <v>0</v>
      </c>
      <c r="E256" s="81">
        <v>6603930</v>
      </c>
      <c r="F256" s="81">
        <v>2106018</v>
      </c>
      <c r="G256" s="81">
        <v>1592648</v>
      </c>
      <c r="H256" s="81">
        <v>0</v>
      </c>
      <c r="I256" s="81">
        <v>0</v>
      </c>
      <c r="J256" s="81">
        <v>531640</v>
      </c>
      <c r="K256" s="81">
        <v>224239</v>
      </c>
      <c r="L256" s="81">
        <v>0</v>
      </c>
      <c r="M256" s="81">
        <v>156349</v>
      </c>
      <c r="N256" s="81">
        <v>1752430</v>
      </c>
      <c r="O256" s="81">
        <v>-1264976</v>
      </c>
      <c r="P256" s="81">
        <v>11702278</v>
      </c>
      <c r="Q256" s="81">
        <v>1264976</v>
      </c>
      <c r="R256" s="81">
        <v>12967254</v>
      </c>
      <c r="S256" s="81">
        <v>0</v>
      </c>
      <c r="T256" s="81">
        <f t="shared" si="4"/>
        <v>8357200</v>
      </c>
      <c r="U256" s="44"/>
      <c r="V256" s="44"/>
      <c r="W256" s="44"/>
    </row>
    <row r="257" spans="1:23" x14ac:dyDescent="0.3">
      <c r="A257" s="46" t="s">
        <v>534</v>
      </c>
      <c r="B257" s="77" t="s">
        <v>2385</v>
      </c>
      <c r="C257" s="77">
        <v>1</v>
      </c>
      <c r="D257" s="77">
        <v>0</v>
      </c>
      <c r="E257" s="81">
        <v>9172942</v>
      </c>
      <c r="F257" s="81">
        <v>8515046</v>
      </c>
      <c r="G257" s="81">
        <v>4511761</v>
      </c>
      <c r="H257" s="81">
        <v>0</v>
      </c>
      <c r="I257" s="81">
        <v>0</v>
      </c>
      <c r="J257" s="81">
        <v>606928</v>
      </c>
      <c r="K257" s="81">
        <v>301043</v>
      </c>
      <c r="L257" s="81">
        <v>0</v>
      </c>
      <c r="M257" s="81">
        <v>0</v>
      </c>
      <c r="N257" s="81">
        <v>5084944</v>
      </c>
      <c r="O257" s="81">
        <v>-5084944</v>
      </c>
      <c r="P257" s="81">
        <v>23107720</v>
      </c>
      <c r="Q257" s="81">
        <v>5344416</v>
      </c>
      <c r="R257" s="81">
        <v>28452136</v>
      </c>
      <c r="S257" s="81">
        <v>0</v>
      </c>
      <c r="T257" s="81">
        <f t="shared" si="4"/>
        <v>13511015</v>
      </c>
      <c r="U257" s="44"/>
      <c r="V257" s="44"/>
      <c r="W257" s="44"/>
    </row>
    <row r="258" spans="1:23" x14ac:dyDescent="0.3">
      <c r="A258" s="46" t="s">
        <v>516</v>
      </c>
      <c r="B258" s="77" t="s">
        <v>1675</v>
      </c>
      <c r="C258" s="77">
        <v>1</v>
      </c>
      <c r="D258" s="77">
        <v>0</v>
      </c>
      <c r="E258" s="81">
        <v>22641457</v>
      </c>
      <c r="F258" s="81">
        <v>9275437</v>
      </c>
      <c r="G258" s="81">
        <v>6591952</v>
      </c>
      <c r="H258" s="81">
        <v>0</v>
      </c>
      <c r="I258" s="81">
        <v>0</v>
      </c>
      <c r="J258" s="81">
        <v>1291864</v>
      </c>
      <c r="K258" s="81">
        <v>860555</v>
      </c>
      <c r="L258" s="81">
        <v>0</v>
      </c>
      <c r="M258" s="81">
        <v>0</v>
      </c>
      <c r="N258" s="81">
        <v>5212656</v>
      </c>
      <c r="O258" s="81">
        <v>-3583891</v>
      </c>
      <c r="P258" s="81">
        <v>42290030</v>
      </c>
      <c r="Q258" s="81">
        <v>3583891</v>
      </c>
      <c r="R258" s="81">
        <v>45873921</v>
      </c>
      <c r="S258" s="81">
        <v>0</v>
      </c>
      <c r="T258" s="81">
        <f t="shared" si="4"/>
        <v>30485422</v>
      </c>
      <c r="U258" s="44"/>
      <c r="V258" s="44"/>
      <c r="W258" s="44"/>
    </row>
    <row r="259" spans="1:23" x14ac:dyDescent="0.3">
      <c r="A259" s="46" t="s">
        <v>536</v>
      </c>
      <c r="B259" s="77" t="s">
        <v>2386</v>
      </c>
      <c r="C259" s="77">
        <v>1</v>
      </c>
      <c r="D259" s="77">
        <v>1</v>
      </c>
      <c r="E259" s="81">
        <v>447461596</v>
      </c>
      <c r="F259" s="81">
        <v>74176145</v>
      </c>
      <c r="G259" s="81">
        <v>74346387</v>
      </c>
      <c r="H259" s="81">
        <v>0</v>
      </c>
      <c r="I259" s="81">
        <v>0</v>
      </c>
      <c r="J259" s="81">
        <v>9349134</v>
      </c>
      <c r="K259" s="81">
        <v>10342268</v>
      </c>
      <c r="L259" s="81">
        <v>0</v>
      </c>
      <c r="M259" s="81">
        <v>36188959</v>
      </c>
      <c r="N259" s="81">
        <v>7923801</v>
      </c>
      <c r="O259" s="81">
        <v>-7923801</v>
      </c>
      <c r="P259" s="81">
        <v>651864489</v>
      </c>
      <c r="Q259" s="81">
        <v>87176503</v>
      </c>
      <c r="R259" s="81">
        <v>739040992</v>
      </c>
      <c r="S259" s="81">
        <v>14374405</v>
      </c>
      <c r="T259" s="81">
        <f t="shared" si="4"/>
        <v>569594301</v>
      </c>
      <c r="U259" s="44"/>
      <c r="V259" s="44"/>
      <c r="W259" s="44"/>
    </row>
    <row r="260" spans="1:23" x14ac:dyDescent="0.3">
      <c r="A260" s="46" t="s">
        <v>538</v>
      </c>
      <c r="B260" s="77" t="s">
        <v>1677</v>
      </c>
      <c r="C260" s="77">
        <v>1</v>
      </c>
      <c r="D260" s="77">
        <v>0</v>
      </c>
      <c r="E260" s="81">
        <v>20812524</v>
      </c>
      <c r="F260" s="81">
        <v>12538410</v>
      </c>
      <c r="G260" s="81">
        <v>4429465</v>
      </c>
      <c r="H260" s="81">
        <v>0</v>
      </c>
      <c r="I260" s="81">
        <v>0</v>
      </c>
      <c r="J260" s="81">
        <v>2121757</v>
      </c>
      <c r="K260" s="81">
        <v>633688</v>
      </c>
      <c r="L260" s="81">
        <v>0</v>
      </c>
      <c r="M260" s="81">
        <v>555039</v>
      </c>
      <c r="N260" s="81">
        <v>6922320</v>
      </c>
      <c r="O260" s="81">
        <v>-5238727</v>
      </c>
      <c r="P260" s="81">
        <v>42774476</v>
      </c>
      <c r="Q260" s="81">
        <v>5238727</v>
      </c>
      <c r="R260" s="81">
        <v>48013203</v>
      </c>
      <c r="S260" s="81">
        <v>189986</v>
      </c>
      <c r="T260" s="81">
        <f t="shared" si="4"/>
        <v>31422691</v>
      </c>
      <c r="U260" s="44"/>
      <c r="V260" s="44"/>
      <c r="W260" s="44"/>
    </row>
    <row r="261" spans="1:23" x14ac:dyDescent="0.3">
      <c r="A261" s="46" t="s">
        <v>514</v>
      </c>
      <c r="B261" s="77" t="s">
        <v>2387</v>
      </c>
      <c r="C261" s="77">
        <v>1</v>
      </c>
      <c r="D261" s="77">
        <v>0</v>
      </c>
      <c r="E261" s="81">
        <v>28117917</v>
      </c>
      <c r="F261" s="81">
        <v>9713697</v>
      </c>
      <c r="G261" s="81">
        <v>3672516</v>
      </c>
      <c r="H261" s="81">
        <v>0</v>
      </c>
      <c r="I261" s="81">
        <v>0</v>
      </c>
      <c r="J261" s="81">
        <v>1134273</v>
      </c>
      <c r="K261" s="81">
        <v>560679</v>
      </c>
      <c r="L261" s="81">
        <v>0</v>
      </c>
      <c r="M261" s="81">
        <v>359327</v>
      </c>
      <c r="N261" s="81">
        <v>4387729</v>
      </c>
      <c r="O261" s="81">
        <v>-2936429</v>
      </c>
      <c r="P261" s="81">
        <v>45009709</v>
      </c>
      <c r="Q261" s="81">
        <v>2936429</v>
      </c>
      <c r="R261" s="81">
        <v>47946138</v>
      </c>
      <c r="S261" s="81">
        <v>0</v>
      </c>
      <c r="T261" s="81">
        <f t="shared" si="4"/>
        <v>36949464</v>
      </c>
      <c r="U261" s="44"/>
      <c r="V261" s="44"/>
      <c r="W261" s="44"/>
    </row>
    <row r="262" spans="1:23" x14ac:dyDescent="0.3">
      <c r="A262" s="46" t="s">
        <v>542</v>
      </c>
      <c r="B262" s="77" t="s">
        <v>2388</v>
      </c>
      <c r="C262" s="77">
        <v>1</v>
      </c>
      <c r="D262" s="77">
        <v>0</v>
      </c>
      <c r="E262" s="81">
        <v>29035261</v>
      </c>
      <c r="F262" s="81">
        <v>15023284</v>
      </c>
      <c r="G262" s="81">
        <v>7834417</v>
      </c>
      <c r="H262" s="81">
        <v>0</v>
      </c>
      <c r="I262" s="81">
        <v>0</v>
      </c>
      <c r="J262" s="81">
        <v>1209937</v>
      </c>
      <c r="K262" s="81">
        <v>896132</v>
      </c>
      <c r="L262" s="81">
        <v>0</v>
      </c>
      <c r="M262" s="81">
        <v>342900</v>
      </c>
      <c r="N262" s="81">
        <v>10117029</v>
      </c>
      <c r="O262" s="81">
        <v>-7971399</v>
      </c>
      <c r="P262" s="81">
        <v>56487561</v>
      </c>
      <c r="Q262" s="81">
        <v>7971399</v>
      </c>
      <c r="R262" s="81">
        <v>64458960</v>
      </c>
      <c r="S262" s="81">
        <v>0</v>
      </c>
      <c r="T262" s="81">
        <f t="shared" ref="T262:T325" si="5">P262-N262-G262-H262</f>
        <v>38536115</v>
      </c>
      <c r="U262" s="44"/>
      <c r="V262" s="44"/>
      <c r="W262" s="44"/>
    </row>
    <row r="263" spans="1:23" x14ac:dyDescent="0.3">
      <c r="A263" s="46" t="s">
        <v>546</v>
      </c>
      <c r="B263" s="77" t="s">
        <v>1680</v>
      </c>
      <c r="C263" s="77">
        <v>1</v>
      </c>
      <c r="D263" s="77">
        <v>0</v>
      </c>
      <c r="E263" s="81">
        <v>4420293</v>
      </c>
      <c r="F263" s="81">
        <v>2300311</v>
      </c>
      <c r="G263" s="81">
        <v>1232012</v>
      </c>
      <c r="H263" s="81">
        <v>0</v>
      </c>
      <c r="I263" s="81">
        <v>0</v>
      </c>
      <c r="J263" s="81">
        <v>87784</v>
      </c>
      <c r="K263" s="81">
        <v>154718</v>
      </c>
      <c r="L263" s="81">
        <v>0</v>
      </c>
      <c r="M263" s="81">
        <v>81000</v>
      </c>
      <c r="N263" s="81">
        <v>1147865</v>
      </c>
      <c r="O263" s="81">
        <v>-846358</v>
      </c>
      <c r="P263" s="81">
        <v>8577625</v>
      </c>
      <c r="Q263" s="81">
        <v>846358</v>
      </c>
      <c r="R263" s="81">
        <v>9423983</v>
      </c>
      <c r="S263" s="81">
        <v>0</v>
      </c>
      <c r="T263" s="81">
        <f t="shared" si="5"/>
        <v>6197748</v>
      </c>
      <c r="U263" s="44"/>
      <c r="V263" s="44"/>
      <c r="W263" s="44"/>
    </row>
    <row r="264" spans="1:23" x14ac:dyDescent="0.3">
      <c r="A264" s="46" t="s">
        <v>549</v>
      </c>
      <c r="B264" s="77" t="s">
        <v>2389</v>
      </c>
      <c r="C264" s="77">
        <v>1</v>
      </c>
      <c r="D264" s="77">
        <v>0</v>
      </c>
      <c r="E264" s="81">
        <v>32540980</v>
      </c>
      <c r="F264" s="81">
        <v>8177064</v>
      </c>
      <c r="G264" s="81">
        <v>8391159</v>
      </c>
      <c r="H264" s="81">
        <v>64350</v>
      </c>
      <c r="I264" s="81">
        <v>0</v>
      </c>
      <c r="J264" s="81">
        <v>664367</v>
      </c>
      <c r="K264" s="81">
        <v>797854</v>
      </c>
      <c r="L264" s="81">
        <v>0</v>
      </c>
      <c r="M264" s="81">
        <v>2171705</v>
      </c>
      <c r="N264" s="81">
        <v>3121540</v>
      </c>
      <c r="O264" s="81">
        <v>-3121540</v>
      </c>
      <c r="P264" s="81">
        <v>52807479</v>
      </c>
      <c r="Q264" s="81">
        <v>6678099</v>
      </c>
      <c r="R264" s="81">
        <v>59485578</v>
      </c>
      <c r="S264" s="81">
        <v>585370</v>
      </c>
      <c r="T264" s="81">
        <f t="shared" si="5"/>
        <v>41230430</v>
      </c>
      <c r="U264" s="44"/>
      <c r="V264" s="44"/>
      <c r="W264" s="44"/>
    </row>
    <row r="265" spans="1:23" x14ac:dyDescent="0.3">
      <c r="A265" s="46" t="s">
        <v>551</v>
      </c>
      <c r="B265" s="77" t="s">
        <v>2390</v>
      </c>
      <c r="C265" s="77">
        <v>1</v>
      </c>
      <c r="D265" s="77">
        <v>0</v>
      </c>
      <c r="E265" s="81">
        <v>9017041</v>
      </c>
      <c r="F265" s="81">
        <v>2532345</v>
      </c>
      <c r="G265" s="81">
        <v>2331657</v>
      </c>
      <c r="H265" s="81">
        <v>0</v>
      </c>
      <c r="I265" s="81">
        <v>0</v>
      </c>
      <c r="J265" s="81">
        <v>78755</v>
      </c>
      <c r="K265" s="81">
        <v>223704</v>
      </c>
      <c r="L265" s="81">
        <v>0</v>
      </c>
      <c r="M265" s="81">
        <v>348112</v>
      </c>
      <c r="N265" s="81">
        <v>1038342</v>
      </c>
      <c r="O265" s="81">
        <v>-1038342</v>
      </c>
      <c r="P265" s="81">
        <v>14531614</v>
      </c>
      <c r="Q265" s="81">
        <v>1234728</v>
      </c>
      <c r="R265" s="81">
        <v>15766342</v>
      </c>
      <c r="S265" s="81">
        <v>100000</v>
      </c>
      <c r="T265" s="81">
        <f t="shared" si="5"/>
        <v>11161615</v>
      </c>
      <c r="U265" s="44"/>
      <c r="V265" s="44"/>
      <c r="W265" s="44"/>
    </row>
    <row r="266" spans="1:23" x14ac:dyDescent="0.3">
      <c r="A266" s="46" t="s">
        <v>553</v>
      </c>
      <c r="B266" s="77" t="s">
        <v>1683</v>
      </c>
      <c r="C266" s="77">
        <v>1</v>
      </c>
      <c r="D266" s="77">
        <v>0</v>
      </c>
      <c r="E266" s="81">
        <v>11643891</v>
      </c>
      <c r="F266" s="81">
        <v>3597617</v>
      </c>
      <c r="G266" s="81">
        <v>2173145</v>
      </c>
      <c r="H266" s="81">
        <v>0</v>
      </c>
      <c r="I266" s="81">
        <v>0</v>
      </c>
      <c r="J266" s="81">
        <v>234816</v>
      </c>
      <c r="K266" s="81">
        <v>98392</v>
      </c>
      <c r="L266" s="81">
        <v>0</v>
      </c>
      <c r="M266" s="81">
        <v>390003</v>
      </c>
      <c r="N266" s="81">
        <v>1288122</v>
      </c>
      <c r="O266" s="81">
        <v>-1157813</v>
      </c>
      <c r="P266" s="81">
        <v>18268173</v>
      </c>
      <c r="Q266" s="81">
        <v>1157813</v>
      </c>
      <c r="R266" s="81">
        <v>19425986</v>
      </c>
      <c r="S266" s="81">
        <v>0</v>
      </c>
      <c r="T266" s="81">
        <f t="shared" si="5"/>
        <v>14806906</v>
      </c>
      <c r="U266" s="44"/>
      <c r="V266" s="44"/>
      <c r="W266" s="44"/>
    </row>
    <row r="267" spans="1:23" x14ac:dyDescent="0.3">
      <c r="A267" s="46" t="s">
        <v>555</v>
      </c>
      <c r="B267" s="77" t="s">
        <v>2391</v>
      </c>
      <c r="C267" s="77">
        <v>1</v>
      </c>
      <c r="D267" s="77">
        <v>0</v>
      </c>
      <c r="E267" s="81">
        <v>9831747</v>
      </c>
      <c r="F267" s="81">
        <v>3077386</v>
      </c>
      <c r="G267" s="81">
        <v>1257859</v>
      </c>
      <c r="H267" s="81">
        <v>0</v>
      </c>
      <c r="I267" s="81">
        <v>0</v>
      </c>
      <c r="J267" s="81">
        <v>87332</v>
      </c>
      <c r="K267" s="81">
        <v>291540</v>
      </c>
      <c r="L267" s="81">
        <v>0</v>
      </c>
      <c r="M267" s="81">
        <v>430702</v>
      </c>
      <c r="N267" s="81">
        <v>829110</v>
      </c>
      <c r="O267" s="81">
        <v>-829110</v>
      </c>
      <c r="P267" s="81">
        <v>14976566</v>
      </c>
      <c r="Q267" s="81">
        <v>1939139</v>
      </c>
      <c r="R267" s="81">
        <v>16915705</v>
      </c>
      <c r="S267" s="81">
        <v>100000</v>
      </c>
      <c r="T267" s="81">
        <f t="shared" si="5"/>
        <v>12889597</v>
      </c>
      <c r="U267" s="44"/>
      <c r="V267" s="44"/>
      <c r="W267" s="44"/>
    </row>
    <row r="268" spans="1:23" x14ac:dyDescent="0.3">
      <c r="A268" s="46" t="s">
        <v>2120</v>
      </c>
      <c r="B268" s="77" t="s">
        <v>2121</v>
      </c>
      <c r="C268" s="77">
        <v>1</v>
      </c>
      <c r="D268" s="77">
        <v>1</v>
      </c>
      <c r="E268" s="81">
        <v>9249888</v>
      </c>
      <c r="F268" s="81">
        <v>2479694</v>
      </c>
      <c r="G268" s="81">
        <v>734997</v>
      </c>
      <c r="H268" s="81">
        <v>256</v>
      </c>
      <c r="I268" s="81">
        <v>879696</v>
      </c>
      <c r="J268" s="81">
        <v>245888</v>
      </c>
      <c r="K268" s="81">
        <v>67678</v>
      </c>
      <c r="L268" s="81">
        <v>0</v>
      </c>
      <c r="M268" s="81">
        <v>137627</v>
      </c>
      <c r="N268" s="81">
        <v>833619</v>
      </c>
      <c r="O268" s="81">
        <v>-833619</v>
      </c>
      <c r="P268" s="81">
        <v>13795724</v>
      </c>
      <c r="Q268" s="81">
        <v>1238441</v>
      </c>
      <c r="R268" s="81">
        <v>15034165</v>
      </c>
      <c r="S268" s="81">
        <v>100000</v>
      </c>
      <c r="T268" s="81">
        <f t="shared" si="5"/>
        <v>12226852</v>
      </c>
      <c r="U268" s="44"/>
      <c r="V268" s="44"/>
      <c r="W268" s="44"/>
    </row>
    <row r="269" spans="1:23" x14ac:dyDescent="0.3">
      <c r="A269" s="46" t="s">
        <v>587</v>
      </c>
      <c r="B269" s="77" t="s">
        <v>2392</v>
      </c>
      <c r="C269" s="77">
        <v>1</v>
      </c>
      <c r="D269" s="77">
        <v>0</v>
      </c>
      <c r="E269" s="81">
        <v>9003827</v>
      </c>
      <c r="F269" s="81">
        <v>3466288</v>
      </c>
      <c r="G269" s="81">
        <v>457181</v>
      </c>
      <c r="H269" s="81">
        <v>0</v>
      </c>
      <c r="I269" s="81">
        <v>0</v>
      </c>
      <c r="J269" s="81">
        <v>847130</v>
      </c>
      <c r="K269" s="81">
        <v>619262</v>
      </c>
      <c r="L269" s="81">
        <v>0</v>
      </c>
      <c r="M269" s="81">
        <v>216147</v>
      </c>
      <c r="N269" s="81">
        <v>4162670</v>
      </c>
      <c r="O269" s="81">
        <v>-3023074</v>
      </c>
      <c r="P269" s="81">
        <v>15749431</v>
      </c>
      <c r="Q269" s="81">
        <v>3023074</v>
      </c>
      <c r="R269" s="81">
        <v>18772505</v>
      </c>
      <c r="S269" s="81">
        <v>0</v>
      </c>
      <c r="T269" s="81">
        <f t="shared" si="5"/>
        <v>11129580</v>
      </c>
      <c r="U269" s="44"/>
      <c r="V269" s="44"/>
      <c r="W269" s="44"/>
    </row>
    <row r="270" spans="1:23" x14ac:dyDescent="0.3">
      <c r="A270" s="46" t="s">
        <v>591</v>
      </c>
      <c r="B270" s="77" t="s">
        <v>2393</v>
      </c>
      <c r="C270" s="77">
        <v>0</v>
      </c>
      <c r="D270" s="77">
        <v>1</v>
      </c>
      <c r="E270" s="81">
        <v>92989531</v>
      </c>
      <c r="F270" s="81">
        <v>22650706</v>
      </c>
      <c r="G270" s="81">
        <v>5000590</v>
      </c>
      <c r="H270" s="81">
        <v>0</v>
      </c>
      <c r="I270" s="81">
        <v>0</v>
      </c>
      <c r="J270" s="81">
        <v>10612322</v>
      </c>
      <c r="K270" s="81">
        <v>1942990</v>
      </c>
      <c r="L270" s="81">
        <v>0</v>
      </c>
      <c r="M270" s="81">
        <v>2087301</v>
      </c>
      <c r="N270" s="81">
        <v>4111761</v>
      </c>
      <c r="O270" s="81">
        <v>-4111761</v>
      </c>
      <c r="P270" s="81">
        <v>135283440</v>
      </c>
      <c r="Q270" s="81">
        <v>8777870</v>
      </c>
      <c r="R270" s="81">
        <v>144061310</v>
      </c>
      <c r="S270" s="81">
        <v>4969842</v>
      </c>
      <c r="T270" s="81">
        <f t="shared" si="5"/>
        <v>126171089</v>
      </c>
      <c r="U270" s="44"/>
      <c r="V270" s="44"/>
      <c r="W270" s="44"/>
    </row>
    <row r="271" spans="1:23" x14ac:dyDescent="0.3">
      <c r="A271" s="46" t="s">
        <v>655</v>
      </c>
      <c r="B271" s="77" t="s">
        <v>2394</v>
      </c>
      <c r="C271" s="77">
        <v>1</v>
      </c>
      <c r="D271" s="77">
        <v>0</v>
      </c>
      <c r="E271" s="81">
        <v>39573425</v>
      </c>
      <c r="F271" s="81">
        <v>15042666</v>
      </c>
      <c r="G271" s="81">
        <v>1758219</v>
      </c>
      <c r="H271" s="81">
        <v>0</v>
      </c>
      <c r="I271" s="81">
        <v>0</v>
      </c>
      <c r="J271" s="81">
        <v>4418572</v>
      </c>
      <c r="K271" s="81">
        <v>830677</v>
      </c>
      <c r="L271" s="81">
        <v>0</v>
      </c>
      <c r="M271" s="81">
        <v>3240000</v>
      </c>
      <c r="N271" s="81">
        <v>5102664</v>
      </c>
      <c r="O271" s="81">
        <v>-5102664</v>
      </c>
      <c r="P271" s="81">
        <v>64863559</v>
      </c>
      <c r="Q271" s="81">
        <v>7024009</v>
      </c>
      <c r="R271" s="81">
        <v>71887568</v>
      </c>
      <c r="S271" s="81">
        <v>1415807</v>
      </c>
      <c r="T271" s="81">
        <f t="shared" si="5"/>
        <v>58002676</v>
      </c>
      <c r="U271" s="44"/>
      <c r="V271" s="44"/>
      <c r="W271" s="44"/>
    </row>
    <row r="272" spans="1:23" x14ac:dyDescent="0.3">
      <c r="A272" s="46" t="s">
        <v>569</v>
      </c>
      <c r="B272" s="77" t="s">
        <v>2395</v>
      </c>
      <c r="C272" s="77">
        <v>1</v>
      </c>
      <c r="D272" s="77">
        <v>0</v>
      </c>
      <c r="E272" s="81">
        <v>27960393</v>
      </c>
      <c r="F272" s="81">
        <v>13230561</v>
      </c>
      <c r="G272" s="81">
        <v>1480282</v>
      </c>
      <c r="H272" s="81">
        <v>0</v>
      </c>
      <c r="I272" s="81">
        <v>0</v>
      </c>
      <c r="J272" s="81">
        <v>2081939</v>
      </c>
      <c r="K272" s="81">
        <v>728367</v>
      </c>
      <c r="L272" s="81">
        <v>0</v>
      </c>
      <c r="M272" s="81">
        <v>0</v>
      </c>
      <c r="N272" s="81">
        <v>13958406</v>
      </c>
      <c r="O272" s="81">
        <v>-6984971</v>
      </c>
      <c r="P272" s="81">
        <v>52454977</v>
      </c>
      <c r="Q272" s="81">
        <v>6984971</v>
      </c>
      <c r="R272" s="81">
        <v>59439948</v>
      </c>
      <c r="S272" s="81">
        <v>0</v>
      </c>
      <c r="T272" s="81">
        <f t="shared" si="5"/>
        <v>37016289</v>
      </c>
      <c r="U272" s="44"/>
      <c r="V272" s="44"/>
      <c r="W272" s="44"/>
    </row>
    <row r="273" spans="1:23" x14ac:dyDescent="0.3">
      <c r="A273" s="46" t="s">
        <v>627</v>
      </c>
      <c r="B273" s="77" t="s">
        <v>1690</v>
      </c>
      <c r="C273" s="77">
        <v>1</v>
      </c>
      <c r="D273" s="77">
        <v>0</v>
      </c>
      <c r="E273" s="81">
        <v>9573222</v>
      </c>
      <c r="F273" s="81">
        <v>2992108</v>
      </c>
      <c r="G273" s="81">
        <v>988359</v>
      </c>
      <c r="H273" s="81">
        <v>0</v>
      </c>
      <c r="I273" s="81">
        <v>0</v>
      </c>
      <c r="J273" s="81">
        <v>577972</v>
      </c>
      <c r="K273" s="81">
        <v>298094</v>
      </c>
      <c r="L273" s="81">
        <v>0</v>
      </c>
      <c r="M273" s="81">
        <v>178200</v>
      </c>
      <c r="N273" s="81">
        <v>8201490</v>
      </c>
      <c r="O273" s="81">
        <v>-1970950</v>
      </c>
      <c r="P273" s="81">
        <v>20838495</v>
      </c>
      <c r="Q273" s="81">
        <v>1970950</v>
      </c>
      <c r="R273" s="81">
        <v>22809445</v>
      </c>
      <c r="S273" s="81">
        <v>0</v>
      </c>
      <c r="T273" s="81">
        <f t="shared" si="5"/>
        <v>11648646</v>
      </c>
      <c r="U273" s="44"/>
      <c r="V273" s="44"/>
      <c r="W273" s="44"/>
    </row>
    <row r="274" spans="1:23" x14ac:dyDescent="0.3">
      <c r="A274" s="46" t="s">
        <v>607</v>
      </c>
      <c r="B274" s="77" t="s">
        <v>2396</v>
      </c>
      <c r="C274" s="77">
        <v>1</v>
      </c>
      <c r="D274" s="77">
        <v>0</v>
      </c>
      <c r="E274" s="81">
        <v>39265252</v>
      </c>
      <c r="F274" s="81">
        <v>10627775</v>
      </c>
      <c r="G274" s="81">
        <v>3003171</v>
      </c>
      <c r="H274" s="81">
        <v>0</v>
      </c>
      <c r="I274" s="81">
        <v>0</v>
      </c>
      <c r="J274" s="81">
        <v>1869951</v>
      </c>
      <c r="K274" s="81">
        <v>859364</v>
      </c>
      <c r="L274" s="81">
        <v>0</v>
      </c>
      <c r="M274" s="81">
        <v>374934</v>
      </c>
      <c r="N274" s="81">
        <v>19073547</v>
      </c>
      <c r="O274" s="81">
        <v>-6796446</v>
      </c>
      <c r="P274" s="81">
        <v>68277548</v>
      </c>
      <c r="Q274" s="81">
        <v>6796446</v>
      </c>
      <c r="R274" s="81">
        <v>75073994</v>
      </c>
      <c r="S274" s="81">
        <v>0</v>
      </c>
      <c r="T274" s="81">
        <f t="shared" si="5"/>
        <v>46200830</v>
      </c>
      <c r="U274" s="44"/>
      <c r="V274" s="44"/>
      <c r="W274" s="44"/>
    </row>
    <row r="275" spans="1:23" x14ac:dyDescent="0.3">
      <c r="A275" s="46" t="s">
        <v>649</v>
      </c>
      <c r="B275" s="77" t="s">
        <v>2397</v>
      </c>
      <c r="C275" s="77">
        <v>1</v>
      </c>
      <c r="D275" s="77">
        <v>0</v>
      </c>
      <c r="E275" s="81">
        <v>7704131</v>
      </c>
      <c r="F275" s="81">
        <v>4469988</v>
      </c>
      <c r="G275" s="81">
        <v>1379810</v>
      </c>
      <c r="H275" s="81">
        <v>0</v>
      </c>
      <c r="I275" s="81">
        <v>0</v>
      </c>
      <c r="J275" s="81">
        <v>316995</v>
      </c>
      <c r="K275" s="81">
        <v>291324</v>
      </c>
      <c r="L275" s="81">
        <v>0</v>
      </c>
      <c r="M275" s="81">
        <v>0</v>
      </c>
      <c r="N275" s="81">
        <v>5264068</v>
      </c>
      <c r="O275" s="81">
        <v>-2040455</v>
      </c>
      <c r="P275" s="81">
        <v>17385861</v>
      </c>
      <c r="Q275" s="81">
        <v>2040455</v>
      </c>
      <c r="R275" s="81">
        <v>19426316</v>
      </c>
      <c r="S275" s="81">
        <v>0</v>
      </c>
      <c r="T275" s="81">
        <f t="shared" si="5"/>
        <v>10741983</v>
      </c>
      <c r="U275" s="44"/>
      <c r="V275" s="44"/>
      <c r="W275" s="44"/>
    </row>
    <row r="276" spans="1:23" x14ac:dyDescent="0.3">
      <c r="A276" s="46" t="s">
        <v>561</v>
      </c>
      <c r="B276" s="77" t="s">
        <v>2398</v>
      </c>
      <c r="C276" s="77">
        <v>1</v>
      </c>
      <c r="D276" s="77">
        <v>0</v>
      </c>
      <c r="E276" s="81">
        <v>2864770</v>
      </c>
      <c r="F276" s="81">
        <v>1994925</v>
      </c>
      <c r="G276" s="81">
        <v>1068648</v>
      </c>
      <c r="H276" s="81">
        <v>0</v>
      </c>
      <c r="I276" s="81">
        <v>0</v>
      </c>
      <c r="J276" s="81">
        <v>71834</v>
      </c>
      <c r="K276" s="81">
        <v>10511</v>
      </c>
      <c r="L276" s="81">
        <v>0</v>
      </c>
      <c r="M276" s="81">
        <v>50400</v>
      </c>
      <c r="N276" s="81">
        <v>3553462</v>
      </c>
      <c r="O276" s="81">
        <v>-934058</v>
      </c>
      <c r="P276" s="81">
        <v>8680492</v>
      </c>
      <c r="Q276" s="81">
        <v>934058</v>
      </c>
      <c r="R276" s="81">
        <v>9614550</v>
      </c>
      <c r="S276" s="81">
        <v>0</v>
      </c>
      <c r="T276" s="81">
        <f t="shared" si="5"/>
        <v>4058382</v>
      </c>
      <c r="U276" s="44"/>
      <c r="V276" s="44"/>
      <c r="W276" s="44"/>
    </row>
    <row r="277" spans="1:23" x14ac:dyDescent="0.3">
      <c r="A277" s="46" t="s">
        <v>645</v>
      </c>
      <c r="B277" s="77" t="s">
        <v>2399</v>
      </c>
      <c r="C277" s="77">
        <v>1</v>
      </c>
      <c r="D277" s="77">
        <v>0</v>
      </c>
      <c r="E277" s="81">
        <v>37882319</v>
      </c>
      <c r="F277" s="81">
        <v>10490632</v>
      </c>
      <c r="G277" s="81">
        <v>14375460</v>
      </c>
      <c r="H277" s="81">
        <v>0</v>
      </c>
      <c r="I277" s="81">
        <v>0</v>
      </c>
      <c r="J277" s="81">
        <v>2500643</v>
      </c>
      <c r="K277" s="81">
        <v>864173</v>
      </c>
      <c r="L277" s="81">
        <v>0</v>
      </c>
      <c r="M277" s="81">
        <v>1947439</v>
      </c>
      <c r="N277" s="81">
        <v>2430588</v>
      </c>
      <c r="O277" s="81">
        <v>-2430588</v>
      </c>
      <c r="P277" s="81">
        <v>68060666</v>
      </c>
      <c r="Q277" s="81">
        <v>3641972</v>
      </c>
      <c r="R277" s="81">
        <v>71702638</v>
      </c>
      <c r="S277" s="81">
        <v>1058438</v>
      </c>
      <c r="T277" s="81">
        <f t="shared" si="5"/>
        <v>51254618</v>
      </c>
      <c r="U277" s="44"/>
      <c r="V277" s="44"/>
      <c r="W277" s="44"/>
    </row>
    <row r="278" spans="1:23" x14ac:dyDescent="0.3">
      <c r="A278" s="46" t="s">
        <v>583</v>
      </c>
      <c r="B278" s="77" t="s">
        <v>2400</v>
      </c>
      <c r="C278" s="77">
        <v>1</v>
      </c>
      <c r="D278" s="77">
        <v>0</v>
      </c>
      <c r="E278" s="81">
        <v>56127381</v>
      </c>
      <c r="F278" s="81">
        <v>14802431</v>
      </c>
      <c r="G278" s="81">
        <v>5208218</v>
      </c>
      <c r="H278" s="81">
        <v>0</v>
      </c>
      <c r="I278" s="81">
        <v>0</v>
      </c>
      <c r="J278" s="81">
        <v>4098737</v>
      </c>
      <c r="K278" s="81">
        <v>1294188</v>
      </c>
      <c r="L278" s="81">
        <v>0</v>
      </c>
      <c r="M278" s="81">
        <v>1827589</v>
      </c>
      <c r="N278" s="81">
        <v>7474312</v>
      </c>
      <c r="O278" s="81">
        <v>-6535557</v>
      </c>
      <c r="P278" s="81">
        <v>84297299</v>
      </c>
      <c r="Q278" s="81">
        <v>6535557</v>
      </c>
      <c r="R278" s="81">
        <v>90832856</v>
      </c>
      <c r="S278" s="81">
        <v>1644332</v>
      </c>
      <c r="T278" s="81">
        <f t="shared" si="5"/>
        <v>71614769</v>
      </c>
      <c r="U278" s="44"/>
      <c r="V278" s="44"/>
      <c r="W278" s="44"/>
    </row>
    <row r="279" spans="1:23" x14ac:dyDescent="0.3">
      <c r="A279" s="46" t="s">
        <v>559</v>
      </c>
      <c r="B279" s="77" t="s">
        <v>2401</v>
      </c>
      <c r="C279" s="77">
        <v>1</v>
      </c>
      <c r="D279" s="77">
        <v>0</v>
      </c>
      <c r="E279" s="81">
        <v>18386599</v>
      </c>
      <c r="F279" s="81">
        <v>10311877</v>
      </c>
      <c r="G279" s="81">
        <v>1028422</v>
      </c>
      <c r="H279" s="81">
        <v>0</v>
      </c>
      <c r="I279" s="81">
        <v>0</v>
      </c>
      <c r="J279" s="81">
        <v>1414898</v>
      </c>
      <c r="K279" s="81">
        <v>567164</v>
      </c>
      <c r="L279" s="81">
        <v>0</v>
      </c>
      <c r="M279" s="81">
        <v>0</v>
      </c>
      <c r="N279" s="81">
        <v>9446387</v>
      </c>
      <c r="O279" s="81">
        <v>-4383698</v>
      </c>
      <c r="P279" s="81">
        <v>36771649</v>
      </c>
      <c r="Q279" s="81">
        <v>4383698</v>
      </c>
      <c r="R279" s="81">
        <v>41155347</v>
      </c>
      <c r="S279" s="81">
        <v>0</v>
      </c>
      <c r="T279" s="81">
        <f t="shared" si="5"/>
        <v>26296840</v>
      </c>
      <c r="U279" s="44"/>
      <c r="V279" s="44"/>
      <c r="W279" s="44"/>
    </row>
    <row r="280" spans="1:23" x14ac:dyDescent="0.3">
      <c r="A280" s="46" t="s">
        <v>633</v>
      </c>
      <c r="B280" s="77" t="s">
        <v>2402</v>
      </c>
      <c r="C280" s="77">
        <v>1</v>
      </c>
      <c r="D280" s="77">
        <v>0</v>
      </c>
      <c r="E280" s="81">
        <v>14393342</v>
      </c>
      <c r="F280" s="81">
        <v>6642111</v>
      </c>
      <c r="G280" s="81">
        <v>1369903</v>
      </c>
      <c r="H280" s="81">
        <v>0</v>
      </c>
      <c r="I280" s="81">
        <v>0</v>
      </c>
      <c r="J280" s="81">
        <v>234009</v>
      </c>
      <c r="K280" s="81">
        <v>231867</v>
      </c>
      <c r="L280" s="81">
        <v>0</v>
      </c>
      <c r="M280" s="81">
        <v>0</v>
      </c>
      <c r="N280" s="81">
        <v>9991725</v>
      </c>
      <c r="O280" s="81">
        <v>-5234920</v>
      </c>
      <c r="P280" s="81">
        <v>27628037</v>
      </c>
      <c r="Q280" s="81">
        <v>5234920</v>
      </c>
      <c r="R280" s="81">
        <v>32862957</v>
      </c>
      <c r="S280" s="81">
        <v>0</v>
      </c>
      <c r="T280" s="81">
        <f t="shared" si="5"/>
        <v>16266409</v>
      </c>
      <c r="U280" s="44"/>
      <c r="V280" s="44"/>
      <c r="W280" s="44"/>
    </row>
    <row r="281" spans="1:23" x14ac:dyDescent="0.3">
      <c r="A281" s="46" t="s">
        <v>615</v>
      </c>
      <c r="B281" s="77" t="s">
        <v>2403</v>
      </c>
      <c r="C281" s="77">
        <v>1</v>
      </c>
      <c r="D281" s="77">
        <v>0</v>
      </c>
      <c r="E281" s="81">
        <v>6810874</v>
      </c>
      <c r="F281" s="81">
        <v>3612967</v>
      </c>
      <c r="G281" s="81">
        <v>1101851</v>
      </c>
      <c r="H281" s="81">
        <v>0</v>
      </c>
      <c r="I281" s="81">
        <v>0</v>
      </c>
      <c r="J281" s="81">
        <v>822352</v>
      </c>
      <c r="K281" s="81">
        <v>155525</v>
      </c>
      <c r="L281" s="81">
        <v>0</v>
      </c>
      <c r="M281" s="81">
        <v>0</v>
      </c>
      <c r="N281" s="81">
        <v>4400708</v>
      </c>
      <c r="O281" s="81">
        <v>-1685305</v>
      </c>
      <c r="P281" s="81">
        <v>15218972</v>
      </c>
      <c r="Q281" s="81">
        <v>1685305</v>
      </c>
      <c r="R281" s="81">
        <v>16904277</v>
      </c>
      <c r="S281" s="81">
        <v>0</v>
      </c>
      <c r="T281" s="81">
        <f t="shared" si="5"/>
        <v>9716413</v>
      </c>
      <c r="U281" s="44"/>
      <c r="V281" s="44"/>
      <c r="W281" s="44"/>
    </row>
    <row r="282" spans="1:23" x14ac:dyDescent="0.3">
      <c r="A282" s="46" t="s">
        <v>657</v>
      </c>
      <c r="B282" s="77" t="s">
        <v>1699</v>
      </c>
      <c r="C282" s="77">
        <v>1</v>
      </c>
      <c r="D282" s="77">
        <v>1</v>
      </c>
      <c r="E282" s="81">
        <v>8489085</v>
      </c>
      <c r="F282" s="81">
        <v>2017838</v>
      </c>
      <c r="G282" s="81">
        <v>1960872</v>
      </c>
      <c r="H282" s="81">
        <v>0</v>
      </c>
      <c r="I282" s="81">
        <v>0</v>
      </c>
      <c r="J282" s="81">
        <v>257327</v>
      </c>
      <c r="K282" s="81">
        <v>293144</v>
      </c>
      <c r="L282" s="81">
        <v>0</v>
      </c>
      <c r="M282" s="81">
        <v>0</v>
      </c>
      <c r="N282" s="81">
        <v>7929184</v>
      </c>
      <c r="O282" s="81">
        <v>-1823366</v>
      </c>
      <c r="P282" s="81">
        <v>19124084</v>
      </c>
      <c r="Q282" s="81">
        <v>1823366</v>
      </c>
      <c r="R282" s="81">
        <v>20947450</v>
      </c>
      <c r="S282" s="81">
        <v>0</v>
      </c>
      <c r="T282" s="81">
        <f t="shared" si="5"/>
        <v>9234028</v>
      </c>
      <c r="U282" s="44"/>
      <c r="V282" s="44"/>
      <c r="W282" s="44"/>
    </row>
    <row r="283" spans="1:23" x14ac:dyDescent="0.3">
      <c r="A283" s="46" t="s">
        <v>595</v>
      </c>
      <c r="B283" s="77" t="s">
        <v>1700</v>
      </c>
      <c r="C283" s="77">
        <v>1</v>
      </c>
      <c r="D283" s="77">
        <v>0</v>
      </c>
      <c r="E283" s="81">
        <v>4663522</v>
      </c>
      <c r="F283" s="81">
        <v>5891610</v>
      </c>
      <c r="G283" s="81">
        <v>1370767</v>
      </c>
      <c r="H283" s="81">
        <v>0</v>
      </c>
      <c r="I283" s="81">
        <v>0</v>
      </c>
      <c r="J283" s="81">
        <v>111020</v>
      </c>
      <c r="K283" s="81">
        <v>83693</v>
      </c>
      <c r="L283" s="81">
        <v>0</v>
      </c>
      <c r="M283" s="81">
        <v>332286</v>
      </c>
      <c r="N283" s="81">
        <v>5447253</v>
      </c>
      <c r="O283" s="81">
        <v>-849563</v>
      </c>
      <c r="P283" s="81">
        <v>17050588</v>
      </c>
      <c r="Q283" s="81">
        <v>849563</v>
      </c>
      <c r="R283" s="81">
        <v>17900151</v>
      </c>
      <c r="S283" s="81">
        <v>0</v>
      </c>
      <c r="T283" s="81">
        <f t="shared" si="5"/>
        <v>10232568</v>
      </c>
      <c r="U283" s="44"/>
      <c r="V283" s="44"/>
      <c r="W283" s="44"/>
    </row>
    <row r="284" spans="1:23" x14ac:dyDescent="0.3">
      <c r="A284" s="46" t="s">
        <v>605</v>
      </c>
      <c r="B284" s="77" t="s">
        <v>2404</v>
      </c>
      <c r="C284" s="77">
        <v>1</v>
      </c>
      <c r="D284" s="77">
        <v>0</v>
      </c>
      <c r="E284" s="81">
        <v>6602095</v>
      </c>
      <c r="F284" s="81">
        <v>5430138</v>
      </c>
      <c r="G284" s="81">
        <v>81354</v>
      </c>
      <c r="H284" s="81">
        <v>0</v>
      </c>
      <c r="I284" s="81">
        <v>0</v>
      </c>
      <c r="J284" s="81">
        <v>596983</v>
      </c>
      <c r="K284" s="81">
        <v>110736</v>
      </c>
      <c r="L284" s="81">
        <v>0</v>
      </c>
      <c r="M284" s="81">
        <v>589300</v>
      </c>
      <c r="N284" s="81">
        <v>2962001</v>
      </c>
      <c r="O284" s="81">
        <v>-2611226</v>
      </c>
      <c r="P284" s="81">
        <v>13761381</v>
      </c>
      <c r="Q284" s="81">
        <v>2611226</v>
      </c>
      <c r="R284" s="81">
        <v>16372607</v>
      </c>
      <c r="S284" s="81">
        <v>0</v>
      </c>
      <c r="T284" s="81">
        <f t="shared" si="5"/>
        <v>10718026</v>
      </c>
      <c r="U284" s="44"/>
      <c r="V284" s="44"/>
      <c r="W284" s="44"/>
    </row>
    <row r="285" spans="1:23" x14ac:dyDescent="0.3">
      <c r="A285" s="46" t="s">
        <v>575</v>
      </c>
      <c r="B285" s="77" t="s">
        <v>2405</v>
      </c>
      <c r="C285" s="77">
        <v>1</v>
      </c>
      <c r="D285" s="77">
        <v>0</v>
      </c>
      <c r="E285" s="81">
        <v>19106768</v>
      </c>
      <c r="F285" s="81">
        <v>6544734</v>
      </c>
      <c r="G285" s="81">
        <v>992634</v>
      </c>
      <c r="H285" s="81">
        <v>0</v>
      </c>
      <c r="I285" s="81">
        <v>0</v>
      </c>
      <c r="J285" s="81">
        <v>589593</v>
      </c>
      <c r="K285" s="81">
        <v>310840</v>
      </c>
      <c r="L285" s="81">
        <v>0</v>
      </c>
      <c r="M285" s="81">
        <v>564510</v>
      </c>
      <c r="N285" s="81">
        <v>9763912</v>
      </c>
      <c r="O285" s="81">
        <v>-3163992</v>
      </c>
      <c r="P285" s="81">
        <v>34708999</v>
      </c>
      <c r="Q285" s="81">
        <v>3163992</v>
      </c>
      <c r="R285" s="81">
        <v>37872991</v>
      </c>
      <c r="S285" s="81">
        <v>140010</v>
      </c>
      <c r="T285" s="81">
        <f t="shared" si="5"/>
        <v>23952453</v>
      </c>
      <c r="U285" s="44"/>
      <c r="V285" s="44"/>
      <c r="W285" s="44"/>
    </row>
    <row r="286" spans="1:23" x14ac:dyDescent="0.3">
      <c r="A286" s="46" t="s">
        <v>581</v>
      </c>
      <c r="B286" s="77" t="s">
        <v>1703</v>
      </c>
      <c r="C286" s="77">
        <v>1</v>
      </c>
      <c r="D286" s="77">
        <v>0</v>
      </c>
      <c r="E286" s="81">
        <v>5840724</v>
      </c>
      <c r="F286" s="81">
        <v>1596175</v>
      </c>
      <c r="G286" s="81">
        <v>684932</v>
      </c>
      <c r="H286" s="81">
        <v>0</v>
      </c>
      <c r="I286" s="81">
        <v>0</v>
      </c>
      <c r="J286" s="81">
        <v>214203</v>
      </c>
      <c r="K286" s="81">
        <v>20869</v>
      </c>
      <c r="L286" s="81">
        <v>0</v>
      </c>
      <c r="M286" s="81">
        <v>0</v>
      </c>
      <c r="N286" s="81">
        <v>5917988</v>
      </c>
      <c r="O286" s="81">
        <v>-1783375</v>
      </c>
      <c r="P286" s="81">
        <v>12491516</v>
      </c>
      <c r="Q286" s="81">
        <v>1783375</v>
      </c>
      <c r="R286" s="81">
        <v>14274891</v>
      </c>
      <c r="S286" s="81">
        <v>0</v>
      </c>
      <c r="T286" s="81">
        <f t="shared" si="5"/>
        <v>5888596</v>
      </c>
      <c r="U286" s="44"/>
      <c r="V286" s="44"/>
      <c r="W286" s="44"/>
    </row>
    <row r="287" spans="1:23" x14ac:dyDescent="0.3">
      <c r="A287" s="46" t="s">
        <v>585</v>
      </c>
      <c r="B287" s="77" t="s">
        <v>2406</v>
      </c>
      <c r="C287" s="77">
        <v>1</v>
      </c>
      <c r="D287" s="77">
        <v>0</v>
      </c>
      <c r="E287" s="81">
        <v>3962289</v>
      </c>
      <c r="F287" s="81">
        <v>2037237</v>
      </c>
      <c r="G287" s="81">
        <v>408905</v>
      </c>
      <c r="H287" s="81">
        <v>0</v>
      </c>
      <c r="I287" s="81">
        <v>0</v>
      </c>
      <c r="J287" s="81">
        <v>374043</v>
      </c>
      <c r="K287" s="81">
        <v>282199</v>
      </c>
      <c r="L287" s="81">
        <v>0</v>
      </c>
      <c r="M287" s="81">
        <v>0</v>
      </c>
      <c r="N287" s="81">
        <v>2861086</v>
      </c>
      <c r="O287" s="81">
        <v>-319695</v>
      </c>
      <c r="P287" s="81">
        <v>9606064</v>
      </c>
      <c r="Q287" s="81">
        <v>319695</v>
      </c>
      <c r="R287" s="81">
        <v>9925759</v>
      </c>
      <c r="S287" s="81">
        <v>0</v>
      </c>
      <c r="T287" s="81">
        <f t="shared" si="5"/>
        <v>6336073</v>
      </c>
      <c r="U287" s="44"/>
      <c r="V287" s="44"/>
      <c r="W287" s="44"/>
    </row>
    <row r="288" spans="1:23" x14ac:dyDescent="0.3">
      <c r="A288" s="46" t="s">
        <v>571</v>
      </c>
      <c r="B288" s="77" t="s">
        <v>2407</v>
      </c>
      <c r="C288" s="77">
        <v>1</v>
      </c>
      <c r="D288" s="77">
        <v>0</v>
      </c>
      <c r="E288" s="81">
        <v>4136087</v>
      </c>
      <c r="F288" s="81">
        <v>1979805</v>
      </c>
      <c r="G288" s="81">
        <v>968683</v>
      </c>
      <c r="H288" s="81">
        <v>0</v>
      </c>
      <c r="I288" s="81">
        <v>0</v>
      </c>
      <c r="J288" s="81">
        <v>139417</v>
      </c>
      <c r="K288" s="81">
        <v>90258</v>
      </c>
      <c r="L288" s="81">
        <v>0</v>
      </c>
      <c r="M288" s="81">
        <v>0</v>
      </c>
      <c r="N288" s="81">
        <v>3117320</v>
      </c>
      <c r="O288" s="81">
        <v>-1086402</v>
      </c>
      <c r="P288" s="81">
        <v>9345168</v>
      </c>
      <c r="Q288" s="81">
        <v>1086402</v>
      </c>
      <c r="R288" s="81">
        <v>10431570</v>
      </c>
      <c r="S288" s="81">
        <v>0</v>
      </c>
      <c r="T288" s="81">
        <f t="shared" si="5"/>
        <v>5259165</v>
      </c>
      <c r="U288" s="44"/>
      <c r="V288" s="44"/>
      <c r="W288" s="44"/>
    </row>
    <row r="289" spans="1:23" x14ac:dyDescent="0.3">
      <c r="A289" s="46" t="s">
        <v>613</v>
      </c>
      <c r="B289" s="77" t="s">
        <v>2408</v>
      </c>
      <c r="C289" s="77">
        <v>1</v>
      </c>
      <c r="D289" s="77">
        <v>0</v>
      </c>
      <c r="E289" s="81">
        <v>6562928</v>
      </c>
      <c r="F289" s="81">
        <v>3637788</v>
      </c>
      <c r="G289" s="81">
        <v>1010483</v>
      </c>
      <c r="H289" s="81">
        <v>0</v>
      </c>
      <c r="I289" s="81">
        <v>0</v>
      </c>
      <c r="J289" s="81">
        <v>294428</v>
      </c>
      <c r="K289" s="81">
        <v>317009</v>
      </c>
      <c r="L289" s="81">
        <v>0</v>
      </c>
      <c r="M289" s="81">
        <v>0</v>
      </c>
      <c r="N289" s="81">
        <v>4979283</v>
      </c>
      <c r="O289" s="81">
        <v>-2721243</v>
      </c>
      <c r="P289" s="81">
        <v>14080676</v>
      </c>
      <c r="Q289" s="81">
        <v>2721243</v>
      </c>
      <c r="R289" s="81">
        <v>16801919</v>
      </c>
      <c r="S289" s="81">
        <v>0</v>
      </c>
      <c r="T289" s="81">
        <f t="shared" si="5"/>
        <v>8090910</v>
      </c>
      <c r="U289" s="44"/>
      <c r="V289" s="44"/>
      <c r="W289" s="44"/>
    </row>
    <row r="290" spans="1:23" x14ac:dyDescent="0.3">
      <c r="A290" s="46" t="s">
        <v>643</v>
      </c>
      <c r="B290" s="77" t="s">
        <v>1707</v>
      </c>
      <c r="C290" s="77">
        <v>1</v>
      </c>
      <c r="D290" s="77">
        <v>0</v>
      </c>
      <c r="E290" s="81">
        <v>5748391</v>
      </c>
      <c r="F290" s="81">
        <v>4896060</v>
      </c>
      <c r="G290" s="81">
        <v>1634869</v>
      </c>
      <c r="H290" s="81">
        <v>0</v>
      </c>
      <c r="I290" s="81">
        <v>0</v>
      </c>
      <c r="J290" s="81">
        <v>121996</v>
      </c>
      <c r="K290" s="81">
        <v>178830</v>
      </c>
      <c r="L290" s="81">
        <v>0</v>
      </c>
      <c r="M290" s="81">
        <v>0</v>
      </c>
      <c r="N290" s="81">
        <v>4478410</v>
      </c>
      <c r="O290" s="81">
        <v>-1283915</v>
      </c>
      <c r="P290" s="81">
        <v>15774641</v>
      </c>
      <c r="Q290" s="81">
        <v>1283915</v>
      </c>
      <c r="R290" s="81">
        <v>17058556</v>
      </c>
      <c r="S290" s="81">
        <v>0</v>
      </c>
      <c r="T290" s="81">
        <f t="shared" si="5"/>
        <v>9661362</v>
      </c>
      <c r="U290" s="44"/>
      <c r="V290" s="44"/>
      <c r="W290" s="44"/>
    </row>
    <row r="291" spans="1:23" x14ac:dyDescent="0.3">
      <c r="A291" s="46" t="s">
        <v>579</v>
      </c>
      <c r="B291" s="77" t="s">
        <v>2409</v>
      </c>
      <c r="C291" s="77">
        <v>1</v>
      </c>
      <c r="D291" s="77">
        <v>0</v>
      </c>
      <c r="E291" s="81">
        <v>3275949</v>
      </c>
      <c r="F291" s="81">
        <v>1147213</v>
      </c>
      <c r="G291" s="81">
        <v>628149</v>
      </c>
      <c r="H291" s="81">
        <v>0</v>
      </c>
      <c r="I291" s="81">
        <v>0</v>
      </c>
      <c r="J291" s="81">
        <v>154262</v>
      </c>
      <c r="K291" s="81">
        <v>86254</v>
      </c>
      <c r="L291" s="81">
        <v>0</v>
      </c>
      <c r="M291" s="81">
        <v>0</v>
      </c>
      <c r="N291" s="81">
        <v>4053605</v>
      </c>
      <c r="O291" s="81">
        <v>-1380617</v>
      </c>
      <c r="P291" s="81">
        <v>7964815</v>
      </c>
      <c r="Q291" s="81">
        <v>1380617</v>
      </c>
      <c r="R291" s="81">
        <v>9345432</v>
      </c>
      <c r="S291" s="81">
        <v>0</v>
      </c>
      <c r="T291" s="81">
        <f t="shared" si="5"/>
        <v>3283061</v>
      </c>
      <c r="U291" s="44"/>
      <c r="V291" s="44"/>
      <c r="W291" s="44"/>
    </row>
    <row r="292" spans="1:23" x14ac:dyDescent="0.3">
      <c r="A292" s="46" t="s">
        <v>665</v>
      </c>
      <c r="B292" s="77" t="s">
        <v>2410</v>
      </c>
      <c r="C292" s="77">
        <v>1</v>
      </c>
      <c r="D292" s="77">
        <v>0</v>
      </c>
      <c r="E292" s="81">
        <v>11337161</v>
      </c>
      <c r="F292" s="81">
        <v>4193133</v>
      </c>
      <c r="G292" s="81">
        <v>2227190</v>
      </c>
      <c r="H292" s="81">
        <v>0</v>
      </c>
      <c r="I292" s="81">
        <v>0</v>
      </c>
      <c r="J292" s="81">
        <v>268192</v>
      </c>
      <c r="K292" s="81">
        <v>318091</v>
      </c>
      <c r="L292" s="81">
        <v>0</v>
      </c>
      <c r="M292" s="81">
        <v>0</v>
      </c>
      <c r="N292" s="81">
        <v>5281510</v>
      </c>
      <c r="O292" s="81">
        <v>-2647928</v>
      </c>
      <c r="P292" s="81">
        <v>20977349</v>
      </c>
      <c r="Q292" s="81">
        <v>2647928</v>
      </c>
      <c r="R292" s="81">
        <v>23625277</v>
      </c>
      <c r="S292" s="81">
        <v>0</v>
      </c>
      <c r="T292" s="81">
        <f t="shared" si="5"/>
        <v>13468649</v>
      </c>
      <c r="U292" s="44"/>
      <c r="V292" s="44"/>
      <c r="W292" s="44"/>
    </row>
    <row r="293" spans="1:23" x14ac:dyDescent="0.3">
      <c r="A293" s="46" t="s">
        <v>659</v>
      </c>
      <c r="B293" s="77" t="s">
        <v>1710</v>
      </c>
      <c r="C293" s="77">
        <v>1</v>
      </c>
      <c r="D293" s="77">
        <v>1</v>
      </c>
      <c r="E293" s="81">
        <v>4204598</v>
      </c>
      <c r="F293" s="81">
        <v>2546296</v>
      </c>
      <c r="G293" s="81">
        <v>557496</v>
      </c>
      <c r="H293" s="81">
        <v>0</v>
      </c>
      <c r="I293" s="81">
        <v>0</v>
      </c>
      <c r="J293" s="81">
        <v>349019</v>
      </c>
      <c r="K293" s="81">
        <v>205445</v>
      </c>
      <c r="L293" s="81">
        <v>0</v>
      </c>
      <c r="M293" s="81">
        <v>0</v>
      </c>
      <c r="N293" s="81">
        <v>2891925</v>
      </c>
      <c r="O293" s="81">
        <v>-997852</v>
      </c>
      <c r="P293" s="81">
        <v>9756927</v>
      </c>
      <c r="Q293" s="81">
        <v>997852</v>
      </c>
      <c r="R293" s="81">
        <v>10754779</v>
      </c>
      <c r="S293" s="81">
        <v>0</v>
      </c>
      <c r="T293" s="81">
        <f t="shared" si="5"/>
        <v>6307506</v>
      </c>
      <c r="U293" s="44"/>
      <c r="V293" s="44"/>
      <c r="W293" s="44"/>
    </row>
    <row r="294" spans="1:23" x14ac:dyDescent="0.3">
      <c r="A294" s="46" t="s">
        <v>621</v>
      </c>
      <c r="B294" s="77" t="s">
        <v>2411</v>
      </c>
      <c r="C294" s="77">
        <v>1</v>
      </c>
      <c r="D294" s="77">
        <v>0</v>
      </c>
      <c r="E294" s="81">
        <v>4196284</v>
      </c>
      <c r="F294" s="81">
        <v>2000600</v>
      </c>
      <c r="G294" s="81">
        <v>566843</v>
      </c>
      <c r="H294" s="81">
        <v>0</v>
      </c>
      <c r="I294" s="81">
        <v>0</v>
      </c>
      <c r="J294" s="81">
        <v>217752</v>
      </c>
      <c r="K294" s="81">
        <v>0</v>
      </c>
      <c r="L294" s="81">
        <v>0</v>
      </c>
      <c r="M294" s="81">
        <v>0</v>
      </c>
      <c r="N294" s="81">
        <v>5162556</v>
      </c>
      <c r="O294" s="81">
        <v>-1459645</v>
      </c>
      <c r="P294" s="81">
        <v>10684390</v>
      </c>
      <c r="Q294" s="81">
        <v>1459645</v>
      </c>
      <c r="R294" s="81">
        <v>12144035</v>
      </c>
      <c r="S294" s="81">
        <v>0</v>
      </c>
      <c r="T294" s="81">
        <f t="shared" si="5"/>
        <v>4954991</v>
      </c>
      <c r="U294" s="44"/>
      <c r="V294" s="44"/>
      <c r="W294" s="44"/>
    </row>
    <row r="295" spans="1:23" x14ac:dyDescent="0.3">
      <c r="A295" s="46" t="s">
        <v>601</v>
      </c>
      <c r="B295" s="77" t="s">
        <v>2412</v>
      </c>
      <c r="C295" s="77">
        <v>1</v>
      </c>
      <c r="D295" s="77">
        <v>0</v>
      </c>
      <c r="E295" s="81">
        <v>11424728</v>
      </c>
      <c r="F295" s="81">
        <v>4126716</v>
      </c>
      <c r="G295" s="81">
        <v>899241</v>
      </c>
      <c r="H295" s="81">
        <v>0</v>
      </c>
      <c r="I295" s="81">
        <v>0</v>
      </c>
      <c r="J295" s="81">
        <v>673791</v>
      </c>
      <c r="K295" s="81">
        <v>207718</v>
      </c>
      <c r="L295" s="81">
        <v>0</v>
      </c>
      <c r="M295" s="81">
        <v>0</v>
      </c>
      <c r="N295" s="81">
        <v>4484569</v>
      </c>
      <c r="O295" s="81">
        <v>-2089967</v>
      </c>
      <c r="P295" s="81">
        <v>19726796</v>
      </c>
      <c r="Q295" s="81">
        <v>2089967</v>
      </c>
      <c r="R295" s="81">
        <v>21816763</v>
      </c>
      <c r="S295" s="81">
        <v>0</v>
      </c>
      <c r="T295" s="81">
        <f t="shared" si="5"/>
        <v>14342986</v>
      </c>
      <c r="U295" s="44"/>
      <c r="V295" s="44"/>
      <c r="W295" s="44"/>
    </row>
    <row r="296" spans="1:23" x14ac:dyDescent="0.3">
      <c r="A296" s="46" t="s">
        <v>667</v>
      </c>
      <c r="B296" s="77" t="s">
        <v>1713</v>
      </c>
      <c r="C296" s="77">
        <v>1</v>
      </c>
      <c r="D296" s="77">
        <v>0</v>
      </c>
      <c r="E296" s="81">
        <v>5803288</v>
      </c>
      <c r="F296" s="81">
        <v>4945726</v>
      </c>
      <c r="G296" s="81">
        <v>614367</v>
      </c>
      <c r="H296" s="81">
        <v>0</v>
      </c>
      <c r="I296" s="81">
        <v>0</v>
      </c>
      <c r="J296" s="81">
        <v>420981</v>
      </c>
      <c r="K296" s="81">
        <v>274686</v>
      </c>
      <c r="L296" s="81">
        <v>0</v>
      </c>
      <c r="M296" s="81">
        <v>0</v>
      </c>
      <c r="N296" s="81">
        <v>4409514</v>
      </c>
      <c r="O296" s="81">
        <v>-1758619</v>
      </c>
      <c r="P296" s="81">
        <v>14709943</v>
      </c>
      <c r="Q296" s="81">
        <v>1758619</v>
      </c>
      <c r="R296" s="81">
        <v>16468562</v>
      </c>
      <c r="S296" s="81">
        <v>0</v>
      </c>
      <c r="T296" s="81">
        <f t="shared" si="5"/>
        <v>9686062</v>
      </c>
      <c r="U296" s="44"/>
      <c r="V296" s="44"/>
      <c r="W296" s="44"/>
    </row>
    <row r="297" spans="1:23" x14ac:dyDescent="0.3">
      <c r="A297" s="46" t="s">
        <v>629</v>
      </c>
      <c r="B297" s="77" t="s">
        <v>2413</v>
      </c>
      <c r="C297" s="77">
        <v>1</v>
      </c>
      <c r="D297" s="77">
        <v>0</v>
      </c>
      <c r="E297" s="81">
        <v>5260452</v>
      </c>
      <c r="F297" s="81">
        <v>1903551</v>
      </c>
      <c r="G297" s="81">
        <v>214370</v>
      </c>
      <c r="H297" s="81">
        <v>0</v>
      </c>
      <c r="I297" s="81">
        <v>0</v>
      </c>
      <c r="J297" s="81">
        <v>291270</v>
      </c>
      <c r="K297" s="81">
        <v>96011</v>
      </c>
      <c r="L297" s="81">
        <v>0</v>
      </c>
      <c r="M297" s="81">
        <v>0</v>
      </c>
      <c r="N297" s="81">
        <v>4443039</v>
      </c>
      <c r="O297" s="81">
        <v>-1120679</v>
      </c>
      <c r="P297" s="81">
        <v>11088014</v>
      </c>
      <c r="Q297" s="81">
        <v>1120679</v>
      </c>
      <c r="R297" s="81">
        <v>12208693</v>
      </c>
      <c r="S297" s="81">
        <v>0</v>
      </c>
      <c r="T297" s="81">
        <f t="shared" si="5"/>
        <v>6430605</v>
      </c>
      <c r="U297" s="44"/>
      <c r="V297" s="44"/>
      <c r="W297" s="44"/>
    </row>
    <row r="298" spans="1:23" x14ac:dyDescent="0.3">
      <c r="A298" s="46" t="s">
        <v>661</v>
      </c>
      <c r="B298" s="77" t="s">
        <v>2414</v>
      </c>
      <c r="C298" s="77">
        <v>1</v>
      </c>
      <c r="D298" s="77">
        <v>1</v>
      </c>
      <c r="E298" s="81">
        <v>5697454</v>
      </c>
      <c r="F298" s="81">
        <v>1849312</v>
      </c>
      <c r="G298" s="81">
        <v>795929</v>
      </c>
      <c r="H298" s="81">
        <v>0</v>
      </c>
      <c r="I298" s="81">
        <v>0</v>
      </c>
      <c r="J298" s="81">
        <v>203939</v>
      </c>
      <c r="K298" s="81">
        <v>55054</v>
      </c>
      <c r="L298" s="81">
        <v>0</v>
      </c>
      <c r="M298" s="81">
        <v>0</v>
      </c>
      <c r="N298" s="81">
        <v>3487635</v>
      </c>
      <c r="O298" s="81">
        <v>-1396802</v>
      </c>
      <c r="P298" s="81">
        <v>10692521</v>
      </c>
      <c r="Q298" s="81">
        <v>1396802</v>
      </c>
      <c r="R298" s="81">
        <v>12089323</v>
      </c>
      <c r="S298" s="81">
        <v>0</v>
      </c>
      <c r="T298" s="81">
        <f t="shared" si="5"/>
        <v>6408957</v>
      </c>
      <c r="U298" s="44"/>
      <c r="V298" s="44"/>
      <c r="W298" s="44"/>
    </row>
    <row r="299" spans="1:23" x14ac:dyDescent="0.3">
      <c r="A299" s="46" t="s">
        <v>599</v>
      </c>
      <c r="B299" s="77" t="s">
        <v>2415</v>
      </c>
      <c r="C299" s="77">
        <v>1</v>
      </c>
      <c r="D299" s="77">
        <v>0</v>
      </c>
      <c r="E299" s="81">
        <v>1610240</v>
      </c>
      <c r="F299" s="81">
        <v>765828</v>
      </c>
      <c r="G299" s="81">
        <v>65050</v>
      </c>
      <c r="H299" s="81">
        <v>0</v>
      </c>
      <c r="I299" s="81">
        <v>0</v>
      </c>
      <c r="J299" s="81">
        <v>32435</v>
      </c>
      <c r="K299" s="81">
        <v>39470</v>
      </c>
      <c r="L299" s="81">
        <v>0</v>
      </c>
      <c r="M299" s="81">
        <v>600000</v>
      </c>
      <c r="N299" s="81">
        <v>1187436</v>
      </c>
      <c r="O299" s="81">
        <v>-380831</v>
      </c>
      <c r="P299" s="81">
        <v>3919628</v>
      </c>
      <c r="Q299" s="81">
        <v>380831</v>
      </c>
      <c r="R299" s="81">
        <v>4300459</v>
      </c>
      <c r="S299" s="81">
        <v>0</v>
      </c>
      <c r="T299" s="81">
        <f t="shared" si="5"/>
        <v>2667142</v>
      </c>
      <c r="U299" s="44"/>
      <c r="V299" s="44"/>
      <c r="W299" s="44"/>
    </row>
    <row r="300" spans="1:23" x14ac:dyDescent="0.3">
      <c r="A300" s="46" t="s">
        <v>663</v>
      </c>
      <c r="B300" s="77" t="s">
        <v>1717</v>
      </c>
      <c r="C300" s="77">
        <v>1</v>
      </c>
      <c r="D300" s="77">
        <v>1</v>
      </c>
      <c r="E300" s="81">
        <v>15420544</v>
      </c>
      <c r="F300" s="81">
        <v>6485869</v>
      </c>
      <c r="G300" s="81">
        <v>892915</v>
      </c>
      <c r="H300" s="81">
        <v>0</v>
      </c>
      <c r="I300" s="81">
        <v>0</v>
      </c>
      <c r="J300" s="81">
        <v>2164342</v>
      </c>
      <c r="K300" s="81">
        <v>821352</v>
      </c>
      <c r="L300" s="81">
        <v>0</v>
      </c>
      <c r="M300" s="81">
        <v>0</v>
      </c>
      <c r="N300" s="81">
        <v>0</v>
      </c>
      <c r="O300" s="81">
        <v>0</v>
      </c>
      <c r="P300" s="81">
        <v>25785022</v>
      </c>
      <c r="Q300" s="81">
        <v>1325359</v>
      </c>
      <c r="R300" s="81">
        <v>27110381</v>
      </c>
      <c r="S300" s="81">
        <v>0</v>
      </c>
      <c r="T300" s="81">
        <f t="shared" si="5"/>
        <v>24892107</v>
      </c>
      <c r="U300" s="44"/>
      <c r="V300" s="44"/>
      <c r="W300" s="44"/>
    </row>
    <row r="301" spans="1:23" x14ac:dyDescent="0.3">
      <c r="A301" s="46" t="s">
        <v>651</v>
      </c>
      <c r="B301" s="77" t="s">
        <v>2416</v>
      </c>
      <c r="C301" s="77">
        <v>1</v>
      </c>
      <c r="D301" s="77">
        <v>0</v>
      </c>
      <c r="E301" s="81">
        <v>25749551</v>
      </c>
      <c r="F301" s="81">
        <v>7501415</v>
      </c>
      <c r="G301" s="81">
        <v>5231826</v>
      </c>
      <c r="H301" s="81">
        <v>0</v>
      </c>
      <c r="I301" s="81">
        <v>0</v>
      </c>
      <c r="J301" s="81">
        <v>2034441</v>
      </c>
      <c r="K301" s="81">
        <v>1103620</v>
      </c>
      <c r="L301" s="81">
        <v>0</v>
      </c>
      <c r="M301" s="81">
        <v>0</v>
      </c>
      <c r="N301" s="81">
        <v>0</v>
      </c>
      <c r="O301" s="81">
        <v>0</v>
      </c>
      <c r="P301" s="81">
        <v>41620853</v>
      </c>
      <c r="Q301" s="81">
        <v>2367076</v>
      </c>
      <c r="R301" s="81">
        <v>43987929</v>
      </c>
      <c r="S301" s="81">
        <v>0</v>
      </c>
      <c r="T301" s="81">
        <f t="shared" si="5"/>
        <v>36389027</v>
      </c>
      <c r="U301" s="44"/>
      <c r="V301" s="44"/>
      <c r="W301" s="44"/>
    </row>
    <row r="302" spans="1:23" x14ac:dyDescent="0.3">
      <c r="A302" s="46" t="s">
        <v>563</v>
      </c>
      <c r="B302" s="77" t="s">
        <v>1719</v>
      </c>
      <c r="C302" s="77">
        <v>1</v>
      </c>
      <c r="D302" s="77">
        <v>0</v>
      </c>
      <c r="E302" s="81">
        <v>14433578</v>
      </c>
      <c r="F302" s="81">
        <v>7973283</v>
      </c>
      <c r="G302" s="81">
        <v>3889886</v>
      </c>
      <c r="H302" s="81">
        <v>0</v>
      </c>
      <c r="I302" s="81">
        <v>0</v>
      </c>
      <c r="J302" s="81">
        <v>937686</v>
      </c>
      <c r="K302" s="81">
        <v>636648</v>
      </c>
      <c r="L302" s="81">
        <v>0</v>
      </c>
      <c r="M302" s="81">
        <v>0</v>
      </c>
      <c r="N302" s="81">
        <v>0</v>
      </c>
      <c r="O302" s="81">
        <v>0</v>
      </c>
      <c r="P302" s="81">
        <v>27871081</v>
      </c>
      <c r="Q302" s="81">
        <v>457655</v>
      </c>
      <c r="R302" s="81">
        <v>28328736</v>
      </c>
      <c r="S302" s="81">
        <v>0</v>
      </c>
      <c r="T302" s="81">
        <f t="shared" si="5"/>
        <v>23981195</v>
      </c>
      <c r="U302" s="44"/>
      <c r="V302" s="44"/>
      <c r="W302" s="44"/>
    </row>
    <row r="303" spans="1:23" x14ac:dyDescent="0.3">
      <c r="A303" s="46" t="s">
        <v>611</v>
      </c>
      <c r="B303" s="77" t="s">
        <v>2417</v>
      </c>
      <c r="C303" s="77">
        <v>1</v>
      </c>
      <c r="D303" s="77">
        <v>0</v>
      </c>
      <c r="E303" s="81">
        <v>17740415</v>
      </c>
      <c r="F303" s="81">
        <v>3463003</v>
      </c>
      <c r="G303" s="81">
        <v>3173585</v>
      </c>
      <c r="H303" s="81">
        <v>0</v>
      </c>
      <c r="I303" s="81">
        <v>0</v>
      </c>
      <c r="J303" s="81">
        <v>52700</v>
      </c>
      <c r="K303" s="81">
        <v>266114</v>
      </c>
      <c r="L303" s="81">
        <v>0</v>
      </c>
      <c r="M303" s="81">
        <v>567278</v>
      </c>
      <c r="N303" s="81">
        <v>4972018</v>
      </c>
      <c r="O303" s="81">
        <v>-1369735</v>
      </c>
      <c r="P303" s="81">
        <v>28865378</v>
      </c>
      <c r="Q303" s="81">
        <v>1369735</v>
      </c>
      <c r="R303" s="81">
        <v>30235113</v>
      </c>
      <c r="S303" s="81">
        <v>0</v>
      </c>
      <c r="T303" s="81">
        <f t="shared" si="5"/>
        <v>20719775</v>
      </c>
      <c r="U303" s="44"/>
      <c r="V303" s="44"/>
      <c r="W303" s="44"/>
    </row>
    <row r="304" spans="1:23" x14ac:dyDescent="0.3">
      <c r="A304" s="46" t="s">
        <v>669</v>
      </c>
      <c r="B304" s="77" t="s">
        <v>2418</v>
      </c>
      <c r="C304" s="77">
        <v>1</v>
      </c>
      <c r="D304" s="77">
        <v>0</v>
      </c>
      <c r="E304" s="81">
        <v>37757001</v>
      </c>
      <c r="F304" s="81">
        <v>12767983</v>
      </c>
      <c r="G304" s="81">
        <v>1263367</v>
      </c>
      <c r="H304" s="81">
        <v>0</v>
      </c>
      <c r="I304" s="81">
        <v>0</v>
      </c>
      <c r="J304" s="81">
        <v>3512073</v>
      </c>
      <c r="K304" s="81">
        <v>1623297</v>
      </c>
      <c r="L304" s="81">
        <v>0</v>
      </c>
      <c r="M304" s="81">
        <v>1492138</v>
      </c>
      <c r="N304" s="81">
        <v>5249057</v>
      </c>
      <c r="O304" s="81">
        <v>-4648394</v>
      </c>
      <c r="P304" s="81">
        <v>59016522</v>
      </c>
      <c r="Q304" s="81">
        <v>4648394</v>
      </c>
      <c r="R304" s="81">
        <v>63664916</v>
      </c>
      <c r="S304" s="81">
        <v>938797</v>
      </c>
      <c r="T304" s="81">
        <f t="shared" si="5"/>
        <v>52504098</v>
      </c>
      <c r="U304" s="44"/>
      <c r="V304" s="44"/>
      <c r="W304" s="44"/>
    </row>
    <row r="305" spans="1:23" x14ac:dyDescent="0.3">
      <c r="A305" s="46" t="s">
        <v>573</v>
      </c>
      <c r="B305" s="77" t="s">
        <v>1722</v>
      </c>
      <c r="C305" s="77">
        <v>1</v>
      </c>
      <c r="D305" s="77">
        <v>0</v>
      </c>
      <c r="E305" s="81">
        <v>1724786</v>
      </c>
      <c r="F305" s="81">
        <v>1632690</v>
      </c>
      <c r="G305" s="81">
        <v>136773</v>
      </c>
      <c r="H305" s="81">
        <v>0</v>
      </c>
      <c r="I305" s="81">
        <v>0</v>
      </c>
      <c r="J305" s="81">
        <v>47216</v>
      </c>
      <c r="K305" s="81">
        <v>253385</v>
      </c>
      <c r="L305" s="81">
        <v>0</v>
      </c>
      <c r="M305" s="81">
        <v>0</v>
      </c>
      <c r="N305" s="81">
        <v>1372863</v>
      </c>
      <c r="O305" s="81">
        <v>-390370</v>
      </c>
      <c r="P305" s="81">
        <v>4777343</v>
      </c>
      <c r="Q305" s="81">
        <v>390370</v>
      </c>
      <c r="R305" s="81">
        <v>5167713</v>
      </c>
      <c r="S305" s="81">
        <v>0</v>
      </c>
      <c r="T305" s="81">
        <f t="shared" si="5"/>
        <v>3267707</v>
      </c>
      <c r="U305" s="44"/>
      <c r="V305" s="44"/>
      <c r="W305" s="44"/>
    </row>
    <row r="306" spans="1:23" x14ac:dyDescent="0.3">
      <c r="A306" s="46" t="s">
        <v>647</v>
      </c>
      <c r="B306" s="77" t="s">
        <v>2419</v>
      </c>
      <c r="C306" s="77">
        <v>1</v>
      </c>
      <c r="D306" s="77">
        <v>0</v>
      </c>
      <c r="E306" s="81">
        <v>3185119</v>
      </c>
      <c r="F306" s="81">
        <v>2977810</v>
      </c>
      <c r="G306" s="81">
        <v>368589</v>
      </c>
      <c r="H306" s="81">
        <v>0</v>
      </c>
      <c r="I306" s="81">
        <v>0</v>
      </c>
      <c r="J306" s="81">
        <v>155663</v>
      </c>
      <c r="K306" s="81">
        <v>254722</v>
      </c>
      <c r="L306" s="81">
        <v>0</v>
      </c>
      <c r="M306" s="81">
        <v>54525</v>
      </c>
      <c r="N306" s="81">
        <v>2504933</v>
      </c>
      <c r="O306" s="81">
        <v>-400161</v>
      </c>
      <c r="P306" s="81">
        <v>9101200</v>
      </c>
      <c r="Q306" s="81">
        <v>400161</v>
      </c>
      <c r="R306" s="81">
        <v>9501361</v>
      </c>
      <c r="S306" s="81">
        <v>0</v>
      </c>
      <c r="T306" s="81">
        <f t="shared" si="5"/>
        <v>6227678</v>
      </c>
      <c r="U306" s="44"/>
      <c r="V306" s="44"/>
      <c r="W306" s="44"/>
    </row>
    <row r="307" spans="1:23" x14ac:dyDescent="0.3">
      <c r="A307" s="46" t="s">
        <v>641</v>
      </c>
      <c r="B307" s="77" t="s">
        <v>1724</v>
      </c>
      <c r="C307" s="77">
        <v>1</v>
      </c>
      <c r="D307" s="77">
        <v>0</v>
      </c>
      <c r="E307" s="81">
        <v>5399098</v>
      </c>
      <c r="F307" s="81">
        <v>3023142</v>
      </c>
      <c r="G307" s="81">
        <v>1517274</v>
      </c>
      <c r="H307" s="81">
        <v>0</v>
      </c>
      <c r="I307" s="81">
        <v>0</v>
      </c>
      <c r="J307" s="81">
        <v>435987</v>
      </c>
      <c r="K307" s="81">
        <v>609502</v>
      </c>
      <c r="L307" s="81">
        <v>0</v>
      </c>
      <c r="M307" s="81">
        <v>601723</v>
      </c>
      <c r="N307" s="81">
        <v>3472548</v>
      </c>
      <c r="O307" s="81">
        <v>-1127329</v>
      </c>
      <c r="P307" s="81">
        <v>13931945</v>
      </c>
      <c r="Q307" s="81">
        <v>1127329</v>
      </c>
      <c r="R307" s="81">
        <v>15059274</v>
      </c>
      <c r="S307" s="81">
        <v>0</v>
      </c>
      <c r="T307" s="81">
        <f t="shared" si="5"/>
        <v>8942123</v>
      </c>
      <c r="U307" s="44"/>
      <c r="V307" s="44"/>
      <c r="W307" s="44"/>
    </row>
    <row r="308" spans="1:23" x14ac:dyDescent="0.3">
      <c r="A308" s="46" t="s">
        <v>625</v>
      </c>
      <c r="B308" s="77" t="s">
        <v>2420</v>
      </c>
      <c r="C308" s="77">
        <v>1</v>
      </c>
      <c r="D308" s="77">
        <v>0</v>
      </c>
      <c r="E308" s="81">
        <v>3799829</v>
      </c>
      <c r="F308" s="81">
        <v>1789108</v>
      </c>
      <c r="G308" s="81">
        <v>838562</v>
      </c>
      <c r="H308" s="81">
        <v>0</v>
      </c>
      <c r="I308" s="81">
        <v>0</v>
      </c>
      <c r="J308" s="81">
        <v>294197</v>
      </c>
      <c r="K308" s="81">
        <v>65242</v>
      </c>
      <c r="L308" s="81">
        <v>0</v>
      </c>
      <c r="M308" s="81">
        <v>148500</v>
      </c>
      <c r="N308" s="81">
        <v>5221289</v>
      </c>
      <c r="O308" s="81">
        <v>-1526295</v>
      </c>
      <c r="P308" s="81">
        <v>10630432</v>
      </c>
      <c r="Q308" s="81">
        <v>1526295</v>
      </c>
      <c r="R308" s="81">
        <v>12156727</v>
      </c>
      <c r="S308" s="81">
        <v>0</v>
      </c>
      <c r="T308" s="81">
        <f t="shared" si="5"/>
        <v>4570581</v>
      </c>
      <c r="U308" s="44"/>
      <c r="V308" s="44"/>
      <c r="W308" s="44"/>
    </row>
    <row r="309" spans="1:23" x14ac:dyDescent="0.3">
      <c r="A309" s="46" t="s">
        <v>617</v>
      </c>
      <c r="B309" s="77" t="s">
        <v>2421</v>
      </c>
      <c r="C309" s="77">
        <v>1</v>
      </c>
      <c r="D309" s="77">
        <v>0</v>
      </c>
      <c r="E309" s="81">
        <v>2802108</v>
      </c>
      <c r="F309" s="81">
        <v>1331563</v>
      </c>
      <c r="G309" s="81">
        <v>261755</v>
      </c>
      <c r="H309" s="81">
        <v>0</v>
      </c>
      <c r="I309" s="81">
        <v>0</v>
      </c>
      <c r="J309" s="81">
        <v>363698</v>
      </c>
      <c r="K309" s="81">
        <v>201324</v>
      </c>
      <c r="L309" s="81">
        <v>0</v>
      </c>
      <c r="M309" s="81">
        <v>0</v>
      </c>
      <c r="N309" s="81">
        <v>1056533</v>
      </c>
      <c r="O309" s="81">
        <v>-313029</v>
      </c>
      <c r="P309" s="81">
        <v>5703952</v>
      </c>
      <c r="Q309" s="81">
        <v>313029</v>
      </c>
      <c r="R309" s="81">
        <v>6016981</v>
      </c>
      <c r="S309" s="81">
        <v>0</v>
      </c>
      <c r="T309" s="81">
        <f t="shared" si="5"/>
        <v>4385664</v>
      </c>
      <c r="U309" s="44"/>
      <c r="V309" s="44"/>
      <c r="W309" s="44"/>
    </row>
    <row r="310" spans="1:23" x14ac:dyDescent="0.3">
      <c r="A310" s="46" t="s">
        <v>589</v>
      </c>
      <c r="B310" s="77" t="s">
        <v>2422</v>
      </c>
      <c r="C310" s="77">
        <v>1</v>
      </c>
      <c r="D310" s="77">
        <v>0</v>
      </c>
      <c r="E310" s="81">
        <v>6053309</v>
      </c>
      <c r="F310" s="81">
        <v>2796365</v>
      </c>
      <c r="G310" s="81">
        <v>279606</v>
      </c>
      <c r="H310" s="81">
        <v>0</v>
      </c>
      <c r="I310" s="81">
        <v>0</v>
      </c>
      <c r="J310" s="81">
        <v>246192</v>
      </c>
      <c r="K310" s="81">
        <v>507686</v>
      </c>
      <c r="L310" s="81">
        <v>0</v>
      </c>
      <c r="M310" s="81">
        <v>654324</v>
      </c>
      <c r="N310" s="81">
        <v>4626028</v>
      </c>
      <c r="O310" s="81">
        <v>-1773079</v>
      </c>
      <c r="P310" s="81">
        <v>13390431</v>
      </c>
      <c r="Q310" s="81">
        <v>1773079</v>
      </c>
      <c r="R310" s="81">
        <v>15163510</v>
      </c>
      <c r="S310" s="81">
        <v>0</v>
      </c>
      <c r="T310" s="81">
        <f t="shared" si="5"/>
        <v>8484797</v>
      </c>
      <c r="U310" s="44"/>
      <c r="V310" s="44"/>
      <c r="W310" s="44"/>
    </row>
    <row r="311" spans="1:23" x14ac:dyDescent="0.3">
      <c r="A311" s="46" t="s">
        <v>593</v>
      </c>
      <c r="B311" s="77" t="s">
        <v>2423</v>
      </c>
      <c r="C311" s="77">
        <v>1</v>
      </c>
      <c r="D311" s="77">
        <v>0</v>
      </c>
      <c r="E311" s="81">
        <v>7205900</v>
      </c>
      <c r="F311" s="81">
        <v>3695664</v>
      </c>
      <c r="G311" s="81">
        <v>1324792</v>
      </c>
      <c r="H311" s="81">
        <v>0</v>
      </c>
      <c r="I311" s="81">
        <v>0</v>
      </c>
      <c r="J311" s="81">
        <v>277928</v>
      </c>
      <c r="K311" s="81">
        <v>419150</v>
      </c>
      <c r="L311" s="81">
        <v>0</v>
      </c>
      <c r="M311" s="81">
        <v>148500</v>
      </c>
      <c r="N311" s="81">
        <v>5539239</v>
      </c>
      <c r="O311" s="81">
        <v>-347846</v>
      </c>
      <c r="P311" s="81">
        <v>18263327</v>
      </c>
      <c r="Q311" s="81">
        <v>347846</v>
      </c>
      <c r="R311" s="81">
        <v>18611173</v>
      </c>
      <c r="S311" s="81">
        <v>0</v>
      </c>
      <c r="T311" s="81">
        <f t="shared" si="5"/>
        <v>11399296</v>
      </c>
      <c r="U311" s="44"/>
      <c r="V311" s="44"/>
      <c r="W311" s="44"/>
    </row>
    <row r="312" spans="1:23" x14ac:dyDescent="0.3">
      <c r="A312" s="46" t="s">
        <v>623</v>
      </c>
      <c r="B312" s="77" t="s">
        <v>2424</v>
      </c>
      <c r="C312" s="77">
        <v>1</v>
      </c>
      <c r="D312" s="77">
        <v>0</v>
      </c>
      <c r="E312" s="81">
        <v>4332121</v>
      </c>
      <c r="F312" s="81">
        <v>2561728</v>
      </c>
      <c r="G312" s="81">
        <v>433573</v>
      </c>
      <c r="H312" s="81">
        <v>0</v>
      </c>
      <c r="I312" s="81">
        <v>0</v>
      </c>
      <c r="J312" s="81">
        <v>201526</v>
      </c>
      <c r="K312" s="81">
        <v>169607</v>
      </c>
      <c r="L312" s="81">
        <v>0</v>
      </c>
      <c r="M312" s="81">
        <v>145800</v>
      </c>
      <c r="N312" s="81">
        <v>5111736</v>
      </c>
      <c r="O312" s="81">
        <v>-647843</v>
      </c>
      <c r="P312" s="81">
        <v>12308248</v>
      </c>
      <c r="Q312" s="81">
        <v>647843</v>
      </c>
      <c r="R312" s="81">
        <v>12956091</v>
      </c>
      <c r="S312" s="81">
        <v>0</v>
      </c>
      <c r="T312" s="81">
        <f t="shared" si="5"/>
        <v>6762939</v>
      </c>
      <c r="U312" s="44"/>
      <c r="V312" s="44"/>
      <c r="W312" s="44"/>
    </row>
    <row r="313" spans="1:23" x14ac:dyDescent="0.3">
      <c r="A313" s="46" t="s">
        <v>567</v>
      </c>
      <c r="B313" s="77" t="s">
        <v>2425</v>
      </c>
      <c r="C313" s="77">
        <v>1</v>
      </c>
      <c r="D313" s="77">
        <v>0</v>
      </c>
      <c r="E313" s="81">
        <v>3169300</v>
      </c>
      <c r="F313" s="81">
        <v>1247565</v>
      </c>
      <c r="G313" s="81">
        <v>166092</v>
      </c>
      <c r="H313" s="81">
        <v>0</v>
      </c>
      <c r="I313" s="81">
        <v>0</v>
      </c>
      <c r="J313" s="81">
        <v>16017</v>
      </c>
      <c r="K313" s="81">
        <v>71131</v>
      </c>
      <c r="L313" s="81">
        <v>0</v>
      </c>
      <c r="M313" s="81">
        <v>0</v>
      </c>
      <c r="N313" s="81">
        <v>2255688</v>
      </c>
      <c r="O313" s="81">
        <v>-321766</v>
      </c>
      <c r="P313" s="81">
        <v>6604027</v>
      </c>
      <c r="Q313" s="81">
        <v>321766</v>
      </c>
      <c r="R313" s="81">
        <v>6925793</v>
      </c>
      <c r="S313" s="81">
        <v>0</v>
      </c>
      <c r="T313" s="81">
        <f t="shared" si="5"/>
        <v>4182247</v>
      </c>
      <c r="U313" s="44"/>
      <c r="V313" s="44"/>
      <c r="W313" s="44"/>
    </row>
    <row r="314" spans="1:23" x14ac:dyDescent="0.3">
      <c r="A314" s="46" t="s">
        <v>631</v>
      </c>
      <c r="B314" s="77" t="s">
        <v>2426</v>
      </c>
      <c r="C314" s="77">
        <v>1</v>
      </c>
      <c r="D314" s="77">
        <v>0</v>
      </c>
      <c r="E314" s="81">
        <v>2977778</v>
      </c>
      <c r="F314" s="81">
        <v>1699904</v>
      </c>
      <c r="G314" s="81">
        <v>414811</v>
      </c>
      <c r="H314" s="81">
        <v>0</v>
      </c>
      <c r="I314" s="81">
        <v>0</v>
      </c>
      <c r="J314" s="81">
        <v>214045</v>
      </c>
      <c r="K314" s="81">
        <v>307245</v>
      </c>
      <c r="L314" s="81">
        <v>0</v>
      </c>
      <c r="M314" s="81">
        <v>0</v>
      </c>
      <c r="N314" s="81">
        <v>2647217</v>
      </c>
      <c r="O314" s="81">
        <v>-334316</v>
      </c>
      <c r="P314" s="81">
        <v>7926684</v>
      </c>
      <c r="Q314" s="81">
        <v>334316</v>
      </c>
      <c r="R314" s="81">
        <v>8261000</v>
      </c>
      <c r="S314" s="81">
        <v>0</v>
      </c>
      <c r="T314" s="81">
        <f t="shared" si="5"/>
        <v>4864656</v>
      </c>
      <c r="U314" s="44"/>
      <c r="V314" s="44"/>
      <c r="W314" s="44"/>
    </row>
    <row r="315" spans="1:23" x14ac:dyDescent="0.3">
      <c r="A315" s="46" t="s">
        <v>653</v>
      </c>
      <c r="B315" s="77" t="s">
        <v>2427</v>
      </c>
      <c r="C315" s="77">
        <v>1</v>
      </c>
      <c r="D315" s="77">
        <v>0</v>
      </c>
      <c r="E315" s="81">
        <v>8527586</v>
      </c>
      <c r="F315" s="81">
        <v>6799118</v>
      </c>
      <c r="G315" s="81">
        <v>1248506</v>
      </c>
      <c r="H315" s="81">
        <v>0</v>
      </c>
      <c r="I315" s="81">
        <v>0</v>
      </c>
      <c r="J315" s="81">
        <v>458192</v>
      </c>
      <c r="K315" s="81">
        <v>393938</v>
      </c>
      <c r="L315" s="81">
        <v>0</v>
      </c>
      <c r="M315" s="81">
        <v>0</v>
      </c>
      <c r="N315" s="81">
        <v>6882124</v>
      </c>
      <c r="O315" s="81">
        <v>-663166</v>
      </c>
      <c r="P315" s="81">
        <v>23646298</v>
      </c>
      <c r="Q315" s="81">
        <v>663166</v>
      </c>
      <c r="R315" s="81">
        <v>24309464</v>
      </c>
      <c r="S315" s="81">
        <v>0</v>
      </c>
      <c r="T315" s="81">
        <f t="shared" si="5"/>
        <v>15515668</v>
      </c>
      <c r="U315" s="44"/>
      <c r="V315" s="44"/>
      <c r="W315" s="44"/>
    </row>
    <row r="316" spans="1:23" x14ac:dyDescent="0.3">
      <c r="A316" s="46" t="s">
        <v>609</v>
      </c>
      <c r="B316" s="77" t="s">
        <v>2428</v>
      </c>
      <c r="C316" s="77">
        <v>1</v>
      </c>
      <c r="D316" s="77">
        <v>0</v>
      </c>
      <c r="E316" s="81">
        <v>2633693</v>
      </c>
      <c r="F316" s="81">
        <v>1398923</v>
      </c>
      <c r="G316" s="81">
        <v>103181</v>
      </c>
      <c r="H316" s="81">
        <v>0</v>
      </c>
      <c r="I316" s="81">
        <v>0</v>
      </c>
      <c r="J316" s="81">
        <v>28930</v>
      </c>
      <c r="K316" s="81">
        <v>93654</v>
      </c>
      <c r="L316" s="81">
        <v>0</v>
      </c>
      <c r="M316" s="81">
        <v>0</v>
      </c>
      <c r="N316" s="81">
        <v>2154316</v>
      </c>
      <c r="O316" s="81">
        <v>-314508</v>
      </c>
      <c r="P316" s="81">
        <v>6098189</v>
      </c>
      <c r="Q316" s="81">
        <v>314508</v>
      </c>
      <c r="R316" s="81">
        <v>6412697</v>
      </c>
      <c r="S316" s="81">
        <v>0</v>
      </c>
      <c r="T316" s="81">
        <f t="shared" si="5"/>
        <v>3840692</v>
      </c>
      <c r="U316" s="44"/>
      <c r="V316" s="44"/>
      <c r="W316" s="44"/>
    </row>
    <row r="317" spans="1:23" x14ac:dyDescent="0.3">
      <c r="A317" s="46" t="s">
        <v>639</v>
      </c>
      <c r="B317" s="77" t="s">
        <v>2429</v>
      </c>
      <c r="C317" s="77">
        <v>1</v>
      </c>
      <c r="D317" s="77">
        <v>0</v>
      </c>
      <c r="E317" s="81">
        <v>11408701</v>
      </c>
      <c r="F317" s="81">
        <v>6820088</v>
      </c>
      <c r="G317" s="81">
        <v>1308436</v>
      </c>
      <c r="H317" s="81">
        <v>0</v>
      </c>
      <c r="I317" s="81">
        <v>0</v>
      </c>
      <c r="J317" s="81">
        <v>475637</v>
      </c>
      <c r="K317" s="81">
        <v>529653</v>
      </c>
      <c r="L317" s="81">
        <v>0</v>
      </c>
      <c r="M317" s="81">
        <v>0</v>
      </c>
      <c r="N317" s="81">
        <v>8123616</v>
      </c>
      <c r="O317" s="81">
        <v>-4751227</v>
      </c>
      <c r="P317" s="81">
        <v>23914904</v>
      </c>
      <c r="Q317" s="81">
        <v>4751227</v>
      </c>
      <c r="R317" s="81">
        <v>28666131</v>
      </c>
      <c r="S317" s="81">
        <v>0</v>
      </c>
      <c r="T317" s="81">
        <f t="shared" si="5"/>
        <v>14482852</v>
      </c>
      <c r="U317" s="44"/>
      <c r="V317" s="44"/>
      <c r="W317" s="44"/>
    </row>
    <row r="318" spans="1:23" x14ac:dyDescent="0.3">
      <c r="A318" s="46" t="s">
        <v>635</v>
      </c>
      <c r="B318" s="77" t="s">
        <v>2430</v>
      </c>
      <c r="C318" s="77">
        <v>1</v>
      </c>
      <c r="D318" s="77">
        <v>0</v>
      </c>
      <c r="E318" s="81">
        <v>1773571</v>
      </c>
      <c r="F318" s="81">
        <v>960514</v>
      </c>
      <c r="G318" s="81">
        <v>240253</v>
      </c>
      <c r="H318" s="81">
        <v>0</v>
      </c>
      <c r="I318" s="81">
        <v>0</v>
      </c>
      <c r="J318" s="81">
        <v>49461</v>
      </c>
      <c r="K318" s="81">
        <v>173166</v>
      </c>
      <c r="L318" s="81">
        <v>0</v>
      </c>
      <c r="M318" s="81">
        <v>80440</v>
      </c>
      <c r="N318" s="81">
        <v>1330098</v>
      </c>
      <c r="O318" s="81">
        <v>-264698</v>
      </c>
      <c r="P318" s="81">
        <v>4342805</v>
      </c>
      <c r="Q318" s="81">
        <v>264698</v>
      </c>
      <c r="R318" s="81">
        <v>4607503</v>
      </c>
      <c r="S318" s="81">
        <v>0</v>
      </c>
      <c r="T318" s="81">
        <f t="shared" si="5"/>
        <v>2772454</v>
      </c>
      <c r="U318" s="44"/>
      <c r="V318" s="44"/>
      <c r="W318" s="44"/>
    </row>
    <row r="319" spans="1:23" x14ac:dyDescent="0.3">
      <c r="A319" s="46" t="s">
        <v>603</v>
      </c>
      <c r="B319" s="77" t="s">
        <v>2431</v>
      </c>
      <c r="C319" s="77">
        <v>1</v>
      </c>
      <c r="D319" s="77">
        <v>0</v>
      </c>
      <c r="E319" s="81">
        <v>3451540</v>
      </c>
      <c r="F319" s="81">
        <v>2070093</v>
      </c>
      <c r="G319" s="81">
        <v>344157</v>
      </c>
      <c r="H319" s="81">
        <v>0</v>
      </c>
      <c r="I319" s="81">
        <v>0</v>
      </c>
      <c r="J319" s="81">
        <v>271247</v>
      </c>
      <c r="K319" s="81">
        <v>54548</v>
      </c>
      <c r="L319" s="81">
        <v>0</v>
      </c>
      <c r="M319" s="81">
        <v>0</v>
      </c>
      <c r="N319" s="81">
        <v>1827115</v>
      </c>
      <c r="O319" s="81">
        <v>-565487</v>
      </c>
      <c r="P319" s="81">
        <v>7453213</v>
      </c>
      <c r="Q319" s="81">
        <v>565487</v>
      </c>
      <c r="R319" s="81">
        <v>8018700</v>
      </c>
      <c r="S319" s="81">
        <v>0</v>
      </c>
      <c r="T319" s="81">
        <f t="shared" si="5"/>
        <v>5281941</v>
      </c>
      <c r="U319" s="44"/>
      <c r="V319" s="44"/>
      <c r="W319" s="44"/>
    </row>
    <row r="320" spans="1:23" x14ac:dyDescent="0.3">
      <c r="A320" s="46" t="s">
        <v>597</v>
      </c>
      <c r="B320" s="77" t="s">
        <v>2432</v>
      </c>
      <c r="C320" s="77">
        <v>1</v>
      </c>
      <c r="D320" s="77">
        <v>0</v>
      </c>
      <c r="E320" s="81">
        <v>12362994</v>
      </c>
      <c r="F320" s="81">
        <v>5453393</v>
      </c>
      <c r="G320" s="81">
        <v>1097943</v>
      </c>
      <c r="H320" s="81">
        <v>0</v>
      </c>
      <c r="I320" s="81">
        <v>0</v>
      </c>
      <c r="J320" s="81">
        <v>489362</v>
      </c>
      <c r="K320" s="81">
        <v>713045</v>
      </c>
      <c r="L320" s="81">
        <v>0</v>
      </c>
      <c r="M320" s="81">
        <v>0</v>
      </c>
      <c r="N320" s="81">
        <v>7685653</v>
      </c>
      <c r="O320" s="81">
        <v>-4958795</v>
      </c>
      <c r="P320" s="81">
        <v>22843595</v>
      </c>
      <c r="Q320" s="81">
        <v>4958795</v>
      </c>
      <c r="R320" s="81">
        <v>27802390</v>
      </c>
      <c r="S320" s="81">
        <v>0</v>
      </c>
      <c r="T320" s="81">
        <f t="shared" si="5"/>
        <v>14059999</v>
      </c>
      <c r="U320" s="44"/>
      <c r="V320" s="44"/>
      <c r="W320" s="44"/>
    </row>
    <row r="321" spans="1:23" x14ac:dyDescent="0.3">
      <c r="A321" s="46" t="s">
        <v>637</v>
      </c>
      <c r="B321" s="77" t="s">
        <v>2433</v>
      </c>
      <c r="C321" s="77">
        <v>1</v>
      </c>
      <c r="D321" s="77">
        <v>0</v>
      </c>
      <c r="E321" s="81">
        <v>12325274</v>
      </c>
      <c r="F321" s="81">
        <v>5008372</v>
      </c>
      <c r="G321" s="81">
        <v>3099080</v>
      </c>
      <c r="H321" s="81">
        <v>0</v>
      </c>
      <c r="I321" s="81">
        <v>0</v>
      </c>
      <c r="J321" s="81">
        <v>325444</v>
      </c>
      <c r="K321" s="81">
        <v>162193</v>
      </c>
      <c r="L321" s="81">
        <v>0</v>
      </c>
      <c r="M321" s="81">
        <v>0</v>
      </c>
      <c r="N321" s="81">
        <v>7963025</v>
      </c>
      <c r="O321" s="81">
        <v>-2694584</v>
      </c>
      <c r="P321" s="81">
        <v>26188804</v>
      </c>
      <c r="Q321" s="81">
        <v>2694584</v>
      </c>
      <c r="R321" s="81">
        <v>28883388</v>
      </c>
      <c r="S321" s="81">
        <v>0</v>
      </c>
      <c r="T321" s="81">
        <f t="shared" si="5"/>
        <v>15126699</v>
      </c>
      <c r="U321" s="44"/>
      <c r="V321" s="44"/>
      <c r="W321" s="44"/>
    </row>
    <row r="322" spans="1:23" x14ac:dyDescent="0.3">
      <c r="A322" s="46" t="s">
        <v>565</v>
      </c>
      <c r="B322" s="77" t="s">
        <v>2434</v>
      </c>
      <c r="C322" s="77">
        <v>0</v>
      </c>
      <c r="D322" s="77">
        <v>0</v>
      </c>
      <c r="E322" s="81">
        <v>7049158</v>
      </c>
      <c r="F322" s="81">
        <v>4116262</v>
      </c>
      <c r="G322" s="81">
        <v>1351883</v>
      </c>
      <c r="H322" s="81">
        <v>0</v>
      </c>
      <c r="I322" s="81">
        <v>0</v>
      </c>
      <c r="J322" s="81">
        <v>578672</v>
      </c>
      <c r="K322" s="81">
        <v>229667</v>
      </c>
      <c r="L322" s="81">
        <v>0</v>
      </c>
      <c r="M322" s="81">
        <v>0</v>
      </c>
      <c r="N322" s="81">
        <v>5109375</v>
      </c>
      <c r="O322" s="81">
        <v>-2825027</v>
      </c>
      <c r="P322" s="81">
        <v>15609990</v>
      </c>
      <c r="Q322" s="81">
        <v>2825027</v>
      </c>
      <c r="R322" s="81">
        <v>18435017</v>
      </c>
      <c r="S322" s="81">
        <v>0</v>
      </c>
      <c r="T322" s="81">
        <f t="shared" si="5"/>
        <v>9148732</v>
      </c>
      <c r="U322" s="44"/>
      <c r="V322" s="44"/>
      <c r="W322" s="44"/>
    </row>
    <row r="323" spans="1:23" x14ac:dyDescent="0.3">
      <c r="A323" s="46" t="s">
        <v>577</v>
      </c>
      <c r="B323" s="77" t="s">
        <v>2435</v>
      </c>
      <c r="C323" s="77">
        <v>1</v>
      </c>
      <c r="D323" s="77">
        <v>0</v>
      </c>
      <c r="E323" s="81">
        <v>19753557</v>
      </c>
      <c r="F323" s="81">
        <v>8896175</v>
      </c>
      <c r="G323" s="81">
        <v>1230040</v>
      </c>
      <c r="H323" s="81">
        <v>0</v>
      </c>
      <c r="I323" s="81">
        <v>0</v>
      </c>
      <c r="J323" s="81">
        <v>1716076</v>
      </c>
      <c r="K323" s="81">
        <v>217584</v>
      </c>
      <c r="L323" s="81">
        <v>0</v>
      </c>
      <c r="M323" s="81">
        <v>419194</v>
      </c>
      <c r="N323" s="81">
        <v>12593666</v>
      </c>
      <c r="O323" s="81">
        <v>-5119710</v>
      </c>
      <c r="P323" s="81">
        <v>39706582</v>
      </c>
      <c r="Q323" s="81">
        <v>5119710</v>
      </c>
      <c r="R323" s="81">
        <v>44826292</v>
      </c>
      <c r="S323" s="81">
        <v>0</v>
      </c>
      <c r="T323" s="81">
        <f t="shared" si="5"/>
        <v>25882876</v>
      </c>
      <c r="U323" s="44"/>
      <c r="V323" s="44"/>
      <c r="W323" s="44"/>
    </row>
    <row r="324" spans="1:23" x14ac:dyDescent="0.3">
      <c r="A324" s="46" t="s">
        <v>619</v>
      </c>
      <c r="B324" s="77" t="s">
        <v>2436</v>
      </c>
      <c r="C324" s="77">
        <v>1</v>
      </c>
      <c r="D324" s="77">
        <v>0</v>
      </c>
      <c r="E324" s="81">
        <v>16564629</v>
      </c>
      <c r="F324" s="81">
        <v>9606715</v>
      </c>
      <c r="G324" s="81">
        <v>3759107</v>
      </c>
      <c r="H324" s="81">
        <v>0</v>
      </c>
      <c r="I324" s="81">
        <v>0</v>
      </c>
      <c r="J324" s="81">
        <v>739476</v>
      </c>
      <c r="K324" s="81">
        <v>863727</v>
      </c>
      <c r="L324" s="81">
        <v>0</v>
      </c>
      <c r="M324" s="81">
        <v>0</v>
      </c>
      <c r="N324" s="81">
        <v>13777595</v>
      </c>
      <c r="O324" s="81">
        <v>-6598399</v>
      </c>
      <c r="P324" s="81">
        <v>38712850</v>
      </c>
      <c r="Q324" s="81">
        <v>6598399</v>
      </c>
      <c r="R324" s="81">
        <v>45311249</v>
      </c>
      <c r="S324" s="81">
        <v>0</v>
      </c>
      <c r="T324" s="81">
        <f t="shared" si="5"/>
        <v>21176148</v>
      </c>
      <c r="U324" s="44"/>
      <c r="V324" s="44"/>
      <c r="W324" s="44"/>
    </row>
    <row r="325" spans="1:23" x14ac:dyDescent="0.3">
      <c r="A325" s="46" t="s">
        <v>672</v>
      </c>
      <c r="B325" s="77" t="s">
        <v>2437</v>
      </c>
      <c r="C325" s="77">
        <v>1</v>
      </c>
      <c r="D325" s="77">
        <v>1</v>
      </c>
      <c r="E325" s="81">
        <v>8094006866</v>
      </c>
      <c r="F325" s="81">
        <v>287856169</v>
      </c>
      <c r="G325" s="81">
        <v>1349070619</v>
      </c>
      <c r="H325" s="81">
        <v>0</v>
      </c>
      <c r="I325" s="81">
        <v>0</v>
      </c>
      <c r="J325" s="81">
        <v>271449342</v>
      </c>
      <c r="K325" s="81">
        <v>174908030</v>
      </c>
      <c r="L325" s="81">
        <v>0</v>
      </c>
      <c r="M325" s="81">
        <v>550858443</v>
      </c>
      <c r="N325" s="81">
        <v>144144131</v>
      </c>
      <c r="O325" s="81">
        <v>-144144131</v>
      </c>
      <c r="P325" s="81">
        <v>10728149469</v>
      </c>
      <c r="Q325" s="81">
        <v>2150844437</v>
      </c>
      <c r="R325" s="81">
        <v>12878993906</v>
      </c>
      <c r="S325" s="81">
        <v>117696335</v>
      </c>
      <c r="T325" s="81">
        <f t="shared" si="5"/>
        <v>9234934719</v>
      </c>
      <c r="U325" s="44"/>
      <c r="V325" s="44"/>
      <c r="W325" s="44"/>
    </row>
    <row r="326" spans="1:23" x14ac:dyDescent="0.3">
      <c r="A326" s="46" t="s">
        <v>677</v>
      </c>
      <c r="B326" s="77" t="s">
        <v>1753</v>
      </c>
      <c r="C326" s="77">
        <v>1</v>
      </c>
      <c r="D326" s="77">
        <v>0</v>
      </c>
      <c r="E326" s="81">
        <v>9707695</v>
      </c>
      <c r="F326" s="81">
        <v>3886496</v>
      </c>
      <c r="G326" s="81">
        <v>3685318</v>
      </c>
      <c r="H326" s="81">
        <v>0</v>
      </c>
      <c r="I326" s="81">
        <v>0</v>
      </c>
      <c r="J326" s="81">
        <v>267757</v>
      </c>
      <c r="K326" s="81">
        <v>595872</v>
      </c>
      <c r="L326" s="81">
        <v>0</v>
      </c>
      <c r="M326" s="81">
        <v>142720</v>
      </c>
      <c r="N326" s="81">
        <v>2755324</v>
      </c>
      <c r="O326" s="81">
        <v>-1871926</v>
      </c>
      <c r="P326" s="81">
        <v>19169256</v>
      </c>
      <c r="Q326" s="81">
        <v>1871926</v>
      </c>
      <c r="R326" s="81">
        <v>21041182</v>
      </c>
      <c r="S326" s="81">
        <v>0</v>
      </c>
      <c r="T326" s="81">
        <f t="shared" ref="T326:T389" si="6">P326-N326-G326-H326</f>
        <v>12728614</v>
      </c>
      <c r="U326" s="44"/>
      <c r="V326" s="44"/>
      <c r="W326" s="44"/>
    </row>
    <row r="327" spans="1:23" x14ac:dyDescent="0.3">
      <c r="A327" s="46" t="s">
        <v>679</v>
      </c>
      <c r="B327" s="77" t="s">
        <v>2438</v>
      </c>
      <c r="C327" s="77">
        <v>1</v>
      </c>
      <c r="D327" s="77">
        <v>0</v>
      </c>
      <c r="E327" s="81">
        <v>37392534</v>
      </c>
      <c r="F327" s="81">
        <v>8911451</v>
      </c>
      <c r="G327" s="81">
        <v>7131494</v>
      </c>
      <c r="H327" s="81">
        <v>0</v>
      </c>
      <c r="I327" s="81">
        <v>0</v>
      </c>
      <c r="J327" s="81">
        <v>167755</v>
      </c>
      <c r="K327" s="81">
        <v>3684033</v>
      </c>
      <c r="L327" s="81">
        <v>0</v>
      </c>
      <c r="M327" s="81">
        <v>739947</v>
      </c>
      <c r="N327" s="81">
        <v>5526416</v>
      </c>
      <c r="O327" s="81">
        <v>-4835056</v>
      </c>
      <c r="P327" s="81">
        <v>58718574</v>
      </c>
      <c r="Q327" s="81">
        <v>4835056</v>
      </c>
      <c r="R327" s="81">
        <v>63553630</v>
      </c>
      <c r="S327" s="81">
        <v>0</v>
      </c>
      <c r="T327" s="81">
        <f t="shared" si="6"/>
        <v>46060664</v>
      </c>
      <c r="U327" s="44"/>
      <c r="V327" s="44"/>
      <c r="W327" s="44"/>
    </row>
    <row r="328" spans="1:23" x14ac:dyDescent="0.3">
      <c r="A328" s="46" t="s">
        <v>681</v>
      </c>
      <c r="B328" s="77" t="s">
        <v>2439</v>
      </c>
      <c r="C328" s="77">
        <v>1</v>
      </c>
      <c r="D328" s="77">
        <v>0</v>
      </c>
      <c r="E328" s="81">
        <v>13156351</v>
      </c>
      <c r="F328" s="81">
        <v>3988973</v>
      </c>
      <c r="G328" s="81">
        <v>900801</v>
      </c>
      <c r="H328" s="81">
        <v>0</v>
      </c>
      <c r="I328" s="81">
        <v>0</v>
      </c>
      <c r="J328" s="81">
        <v>226873</v>
      </c>
      <c r="K328" s="81">
        <v>420520</v>
      </c>
      <c r="L328" s="81">
        <v>0</v>
      </c>
      <c r="M328" s="81">
        <v>287676</v>
      </c>
      <c r="N328" s="81">
        <v>2316305</v>
      </c>
      <c r="O328" s="81">
        <v>-1280640</v>
      </c>
      <c r="P328" s="81">
        <v>20016859</v>
      </c>
      <c r="Q328" s="81">
        <v>1280640</v>
      </c>
      <c r="R328" s="81">
        <v>21297499</v>
      </c>
      <c r="S328" s="81">
        <v>0</v>
      </c>
      <c r="T328" s="81">
        <f t="shared" si="6"/>
        <v>16799753</v>
      </c>
      <c r="U328" s="44"/>
      <c r="V328" s="44"/>
      <c r="W328" s="44"/>
    </row>
    <row r="329" spans="1:23" x14ac:dyDescent="0.3">
      <c r="A329" s="46" t="s">
        <v>685</v>
      </c>
      <c r="B329" s="77" t="s">
        <v>1756</v>
      </c>
      <c r="C329" s="77">
        <v>1</v>
      </c>
      <c r="D329" s="77">
        <v>0</v>
      </c>
      <c r="E329" s="81">
        <v>21210980</v>
      </c>
      <c r="F329" s="81">
        <v>7560575</v>
      </c>
      <c r="G329" s="81">
        <v>3315508</v>
      </c>
      <c r="H329" s="81">
        <v>0</v>
      </c>
      <c r="I329" s="81">
        <v>0</v>
      </c>
      <c r="J329" s="81">
        <v>603439</v>
      </c>
      <c r="K329" s="81">
        <v>963596</v>
      </c>
      <c r="L329" s="81">
        <v>0</v>
      </c>
      <c r="M329" s="81">
        <v>830208</v>
      </c>
      <c r="N329" s="81">
        <v>3788614</v>
      </c>
      <c r="O329" s="81">
        <v>-3201126</v>
      </c>
      <c r="P329" s="81">
        <v>35071794</v>
      </c>
      <c r="Q329" s="81">
        <v>3201126</v>
      </c>
      <c r="R329" s="81">
        <v>38272920</v>
      </c>
      <c r="S329" s="81">
        <v>0</v>
      </c>
      <c r="T329" s="81">
        <f t="shared" si="6"/>
        <v>27967672</v>
      </c>
      <c r="U329" s="44"/>
      <c r="V329" s="44"/>
      <c r="W329" s="44"/>
    </row>
    <row r="330" spans="1:23" x14ac:dyDescent="0.3">
      <c r="A330" s="46" t="s">
        <v>683</v>
      </c>
      <c r="B330" s="77" t="s">
        <v>2440</v>
      </c>
      <c r="C330" s="77">
        <v>1</v>
      </c>
      <c r="D330" s="77">
        <v>0</v>
      </c>
      <c r="E330" s="81">
        <v>83999238</v>
      </c>
      <c r="F330" s="81">
        <v>11850510</v>
      </c>
      <c r="G330" s="81">
        <v>12721203</v>
      </c>
      <c r="H330" s="81">
        <v>0</v>
      </c>
      <c r="I330" s="81">
        <v>0</v>
      </c>
      <c r="J330" s="81">
        <v>1771985</v>
      </c>
      <c r="K330" s="81">
        <v>4164406</v>
      </c>
      <c r="L330" s="81">
        <v>0</v>
      </c>
      <c r="M330" s="81">
        <v>4354139</v>
      </c>
      <c r="N330" s="81">
        <v>4385160</v>
      </c>
      <c r="O330" s="81">
        <v>-4385160</v>
      </c>
      <c r="P330" s="81">
        <v>118861481</v>
      </c>
      <c r="Q330" s="81">
        <v>13348796</v>
      </c>
      <c r="R330" s="81">
        <v>132210277</v>
      </c>
      <c r="S330" s="81">
        <v>733330</v>
      </c>
      <c r="T330" s="81">
        <f t="shared" si="6"/>
        <v>101755118</v>
      </c>
      <c r="U330" s="44"/>
      <c r="V330" s="44"/>
      <c r="W330" s="44"/>
    </row>
    <row r="331" spans="1:23" x14ac:dyDescent="0.3">
      <c r="A331" s="46" t="s">
        <v>687</v>
      </c>
      <c r="B331" s="77" t="s">
        <v>2441</v>
      </c>
      <c r="C331" s="77">
        <v>1</v>
      </c>
      <c r="D331" s="77">
        <v>0</v>
      </c>
      <c r="E331" s="81">
        <v>29122268</v>
      </c>
      <c r="F331" s="81">
        <v>5839913</v>
      </c>
      <c r="G331" s="81">
        <v>6054994</v>
      </c>
      <c r="H331" s="81">
        <v>0</v>
      </c>
      <c r="I331" s="81">
        <v>0</v>
      </c>
      <c r="J331" s="81">
        <v>1184417</v>
      </c>
      <c r="K331" s="81">
        <v>1431774</v>
      </c>
      <c r="L331" s="81">
        <v>0</v>
      </c>
      <c r="M331" s="81">
        <v>289290</v>
      </c>
      <c r="N331" s="81">
        <v>4612109</v>
      </c>
      <c r="O331" s="81">
        <v>-3098295</v>
      </c>
      <c r="P331" s="81">
        <v>45436470</v>
      </c>
      <c r="Q331" s="81">
        <v>3098295</v>
      </c>
      <c r="R331" s="81">
        <v>48534765</v>
      </c>
      <c r="S331" s="81">
        <v>0</v>
      </c>
      <c r="T331" s="81">
        <f t="shared" si="6"/>
        <v>34769367</v>
      </c>
      <c r="U331" s="44"/>
      <c r="V331" s="44"/>
      <c r="W331" s="44"/>
    </row>
    <row r="332" spans="1:23" x14ac:dyDescent="0.3">
      <c r="A332" s="46" t="s">
        <v>691</v>
      </c>
      <c r="B332" s="77" t="s">
        <v>2442</v>
      </c>
      <c r="C332" s="77">
        <v>1</v>
      </c>
      <c r="D332" s="77">
        <v>0</v>
      </c>
      <c r="E332" s="81">
        <v>12015447</v>
      </c>
      <c r="F332" s="81">
        <v>4977282</v>
      </c>
      <c r="G332" s="81">
        <v>2216772</v>
      </c>
      <c r="H332" s="81">
        <v>0</v>
      </c>
      <c r="I332" s="81">
        <v>0</v>
      </c>
      <c r="J332" s="81">
        <v>646102</v>
      </c>
      <c r="K332" s="81">
        <v>736001</v>
      </c>
      <c r="L332" s="81">
        <v>0</v>
      </c>
      <c r="M332" s="81">
        <v>103040</v>
      </c>
      <c r="N332" s="81">
        <v>3165457</v>
      </c>
      <c r="O332" s="81">
        <v>-2825027</v>
      </c>
      <c r="P332" s="81">
        <v>21035074</v>
      </c>
      <c r="Q332" s="81">
        <v>2825027</v>
      </c>
      <c r="R332" s="81">
        <v>23860101</v>
      </c>
      <c r="S332" s="81">
        <v>0</v>
      </c>
      <c r="T332" s="81">
        <f t="shared" si="6"/>
        <v>15652845</v>
      </c>
      <c r="U332" s="44"/>
      <c r="V332" s="44"/>
      <c r="W332" s="44"/>
    </row>
    <row r="333" spans="1:23" x14ac:dyDescent="0.3">
      <c r="A333" s="46" t="s">
        <v>689</v>
      </c>
      <c r="B333" s="77" t="s">
        <v>1760</v>
      </c>
      <c r="C333" s="77">
        <v>1</v>
      </c>
      <c r="D333" s="77">
        <v>0</v>
      </c>
      <c r="E333" s="81">
        <v>10256381</v>
      </c>
      <c r="F333" s="81">
        <v>3791961</v>
      </c>
      <c r="G333" s="81">
        <v>663208</v>
      </c>
      <c r="H333" s="81">
        <v>0</v>
      </c>
      <c r="I333" s="81">
        <v>0</v>
      </c>
      <c r="J333" s="81">
        <v>331913</v>
      </c>
      <c r="K333" s="81">
        <v>569101</v>
      </c>
      <c r="L333" s="81">
        <v>0</v>
      </c>
      <c r="M333" s="81">
        <v>117776</v>
      </c>
      <c r="N333" s="81">
        <v>1747392</v>
      </c>
      <c r="O333" s="81">
        <v>-1125439</v>
      </c>
      <c r="P333" s="81">
        <v>16352293</v>
      </c>
      <c r="Q333" s="81">
        <v>1125439</v>
      </c>
      <c r="R333" s="81">
        <v>17477732</v>
      </c>
      <c r="S333" s="81">
        <v>0</v>
      </c>
      <c r="T333" s="81">
        <f t="shared" si="6"/>
        <v>13941693</v>
      </c>
      <c r="U333" s="44"/>
      <c r="V333" s="44"/>
      <c r="W333" s="44"/>
    </row>
    <row r="334" spans="1:23" x14ac:dyDescent="0.3">
      <c r="A334" s="46" t="s">
        <v>675</v>
      </c>
      <c r="B334" s="77" t="s">
        <v>2443</v>
      </c>
      <c r="C334" s="77">
        <v>1</v>
      </c>
      <c r="D334" s="77">
        <v>0</v>
      </c>
      <c r="E334" s="81">
        <v>5250642</v>
      </c>
      <c r="F334" s="81">
        <v>2138803</v>
      </c>
      <c r="G334" s="81">
        <v>815545</v>
      </c>
      <c r="H334" s="81">
        <v>0</v>
      </c>
      <c r="I334" s="81">
        <v>0</v>
      </c>
      <c r="J334" s="81">
        <v>160920</v>
      </c>
      <c r="K334" s="81">
        <v>221376</v>
      </c>
      <c r="L334" s="81">
        <v>0</v>
      </c>
      <c r="M334" s="81">
        <v>107223</v>
      </c>
      <c r="N334" s="81">
        <v>715957</v>
      </c>
      <c r="O334" s="81">
        <v>-656983</v>
      </c>
      <c r="P334" s="81">
        <v>8753483</v>
      </c>
      <c r="Q334" s="81">
        <v>656983</v>
      </c>
      <c r="R334" s="81">
        <v>9410466</v>
      </c>
      <c r="S334" s="81">
        <v>0</v>
      </c>
      <c r="T334" s="81">
        <f t="shared" si="6"/>
        <v>7221981</v>
      </c>
      <c r="U334" s="44"/>
      <c r="V334" s="44"/>
      <c r="W334" s="44"/>
    </row>
    <row r="335" spans="1:23" x14ac:dyDescent="0.3">
      <c r="A335" s="46" t="s">
        <v>693</v>
      </c>
      <c r="B335" s="77" t="s">
        <v>2444</v>
      </c>
      <c r="C335" s="77">
        <v>1</v>
      </c>
      <c r="D335" s="77">
        <v>0</v>
      </c>
      <c r="E335" s="81">
        <v>9659104</v>
      </c>
      <c r="F335" s="81">
        <v>2792442</v>
      </c>
      <c r="G335" s="81">
        <v>1067375</v>
      </c>
      <c r="H335" s="81">
        <v>0</v>
      </c>
      <c r="I335" s="81">
        <v>0</v>
      </c>
      <c r="J335" s="81">
        <v>188607</v>
      </c>
      <c r="K335" s="81">
        <v>271496</v>
      </c>
      <c r="L335" s="81">
        <v>0</v>
      </c>
      <c r="M335" s="81">
        <v>131516</v>
      </c>
      <c r="N335" s="81">
        <v>1673562</v>
      </c>
      <c r="O335" s="81">
        <v>-978808</v>
      </c>
      <c r="P335" s="81">
        <v>14805294</v>
      </c>
      <c r="Q335" s="81">
        <v>978808</v>
      </c>
      <c r="R335" s="81">
        <v>15784102</v>
      </c>
      <c r="S335" s="81">
        <v>0</v>
      </c>
      <c r="T335" s="81">
        <f t="shared" si="6"/>
        <v>12064357</v>
      </c>
      <c r="U335" s="44"/>
      <c r="V335" s="44"/>
      <c r="W335" s="44"/>
    </row>
    <row r="336" spans="1:23" x14ac:dyDescent="0.3">
      <c r="A336" s="46" t="s">
        <v>696</v>
      </c>
      <c r="B336" s="77" t="s">
        <v>2445</v>
      </c>
      <c r="C336" s="77">
        <v>1</v>
      </c>
      <c r="D336" s="77">
        <v>0</v>
      </c>
      <c r="E336" s="81">
        <v>12108662</v>
      </c>
      <c r="F336" s="81">
        <v>3412675</v>
      </c>
      <c r="G336" s="81">
        <v>1834532</v>
      </c>
      <c r="H336" s="81">
        <v>158103</v>
      </c>
      <c r="I336" s="81">
        <v>0</v>
      </c>
      <c r="J336" s="81">
        <v>88992</v>
      </c>
      <c r="K336" s="81">
        <v>323423</v>
      </c>
      <c r="L336" s="81">
        <v>0</v>
      </c>
      <c r="M336" s="81">
        <v>140626</v>
      </c>
      <c r="N336" s="81">
        <v>1141203</v>
      </c>
      <c r="O336" s="81">
        <v>-1141203</v>
      </c>
      <c r="P336" s="81">
        <v>18067013</v>
      </c>
      <c r="Q336" s="81">
        <v>1199613</v>
      </c>
      <c r="R336" s="81">
        <v>19266626</v>
      </c>
      <c r="S336" s="81">
        <v>100000</v>
      </c>
      <c r="T336" s="81">
        <f t="shared" si="6"/>
        <v>14933175</v>
      </c>
      <c r="U336" s="44"/>
      <c r="V336" s="44"/>
      <c r="W336" s="44"/>
    </row>
    <row r="337" spans="1:23" x14ac:dyDescent="0.3">
      <c r="A337" s="46" t="s">
        <v>698</v>
      </c>
      <c r="B337" s="77" t="s">
        <v>2446</v>
      </c>
      <c r="C337" s="77">
        <v>1</v>
      </c>
      <c r="D337" s="77">
        <v>0</v>
      </c>
      <c r="E337" s="81">
        <v>25612881</v>
      </c>
      <c r="F337" s="81">
        <v>5991861</v>
      </c>
      <c r="G337" s="81">
        <v>5186678</v>
      </c>
      <c r="H337" s="81">
        <v>0</v>
      </c>
      <c r="I337" s="81">
        <v>0</v>
      </c>
      <c r="J337" s="81">
        <v>587308</v>
      </c>
      <c r="K337" s="81">
        <v>369991</v>
      </c>
      <c r="L337" s="81">
        <v>0</v>
      </c>
      <c r="M337" s="81">
        <v>452605</v>
      </c>
      <c r="N337" s="81">
        <v>1561487</v>
      </c>
      <c r="O337" s="81">
        <v>-1561487</v>
      </c>
      <c r="P337" s="81">
        <v>38201324</v>
      </c>
      <c r="Q337" s="81">
        <v>1925246</v>
      </c>
      <c r="R337" s="81">
        <v>40126570</v>
      </c>
      <c r="S337" s="81">
        <v>243929</v>
      </c>
      <c r="T337" s="81">
        <f t="shared" si="6"/>
        <v>31453159</v>
      </c>
      <c r="U337" s="44"/>
      <c r="V337" s="44"/>
      <c r="W337" s="44"/>
    </row>
    <row r="338" spans="1:23" x14ac:dyDescent="0.3">
      <c r="A338" s="46" t="s">
        <v>700</v>
      </c>
      <c r="B338" s="77" t="s">
        <v>2447</v>
      </c>
      <c r="C338" s="77">
        <v>1</v>
      </c>
      <c r="D338" s="77">
        <v>0</v>
      </c>
      <c r="E338" s="81">
        <v>6719850</v>
      </c>
      <c r="F338" s="81">
        <v>2767477</v>
      </c>
      <c r="G338" s="81">
        <v>925203</v>
      </c>
      <c r="H338" s="81">
        <v>0</v>
      </c>
      <c r="I338" s="81">
        <v>0</v>
      </c>
      <c r="J338" s="81">
        <v>107488</v>
      </c>
      <c r="K338" s="81">
        <v>192071</v>
      </c>
      <c r="L338" s="81">
        <v>0</v>
      </c>
      <c r="M338" s="81">
        <v>0</v>
      </c>
      <c r="N338" s="81">
        <v>1904097</v>
      </c>
      <c r="O338" s="81">
        <v>-1206372</v>
      </c>
      <c r="P338" s="81">
        <v>11409814</v>
      </c>
      <c r="Q338" s="81">
        <v>1206372</v>
      </c>
      <c r="R338" s="81">
        <v>12616186</v>
      </c>
      <c r="S338" s="81">
        <v>0</v>
      </c>
      <c r="T338" s="81">
        <f t="shared" si="6"/>
        <v>8580514</v>
      </c>
      <c r="U338" s="44"/>
      <c r="V338" s="44"/>
      <c r="W338" s="44"/>
    </row>
    <row r="339" spans="1:23" x14ac:dyDescent="0.3">
      <c r="A339" s="46" t="s">
        <v>704</v>
      </c>
      <c r="B339" s="77" t="s">
        <v>2448</v>
      </c>
      <c r="C339" s="77">
        <v>1</v>
      </c>
      <c r="D339" s="77">
        <v>0</v>
      </c>
      <c r="E339" s="81">
        <v>7793167</v>
      </c>
      <c r="F339" s="81">
        <v>5299982</v>
      </c>
      <c r="G339" s="81">
        <v>2701551</v>
      </c>
      <c r="H339" s="81">
        <v>0</v>
      </c>
      <c r="I339" s="81">
        <v>0</v>
      </c>
      <c r="J339" s="81">
        <v>350745</v>
      </c>
      <c r="K339" s="81">
        <v>327428</v>
      </c>
      <c r="L339" s="81">
        <v>0</v>
      </c>
      <c r="M339" s="81">
        <v>0</v>
      </c>
      <c r="N339" s="81">
        <v>3279301</v>
      </c>
      <c r="O339" s="81">
        <v>-2499392</v>
      </c>
      <c r="P339" s="81">
        <v>17252782</v>
      </c>
      <c r="Q339" s="81">
        <v>2499392</v>
      </c>
      <c r="R339" s="81">
        <v>19752174</v>
      </c>
      <c r="S339" s="81">
        <v>0</v>
      </c>
      <c r="T339" s="81">
        <f t="shared" si="6"/>
        <v>11271930</v>
      </c>
      <c r="U339" s="44"/>
      <c r="V339" s="44"/>
      <c r="W339" s="44"/>
    </row>
    <row r="340" spans="1:23" x14ac:dyDescent="0.3">
      <c r="A340" s="46" t="s">
        <v>706</v>
      </c>
      <c r="B340" s="77" t="s">
        <v>1767</v>
      </c>
      <c r="C340" s="77">
        <v>1</v>
      </c>
      <c r="D340" s="77">
        <v>0</v>
      </c>
      <c r="E340" s="81">
        <v>2469172</v>
      </c>
      <c r="F340" s="81">
        <v>1663115</v>
      </c>
      <c r="G340" s="81">
        <v>447707</v>
      </c>
      <c r="H340" s="81">
        <v>0</v>
      </c>
      <c r="I340" s="81">
        <v>0</v>
      </c>
      <c r="J340" s="81">
        <v>86509</v>
      </c>
      <c r="K340" s="81">
        <v>57110</v>
      </c>
      <c r="L340" s="81">
        <v>0</v>
      </c>
      <c r="M340" s="81">
        <v>0</v>
      </c>
      <c r="N340" s="81">
        <v>863402</v>
      </c>
      <c r="O340" s="81">
        <v>-517016</v>
      </c>
      <c r="P340" s="81">
        <v>5069999</v>
      </c>
      <c r="Q340" s="81">
        <v>517016</v>
      </c>
      <c r="R340" s="81">
        <v>5587015</v>
      </c>
      <c r="S340" s="81">
        <v>0</v>
      </c>
      <c r="T340" s="81">
        <f t="shared" si="6"/>
        <v>3758890</v>
      </c>
      <c r="U340" s="44"/>
      <c r="V340" s="44"/>
      <c r="W340" s="44"/>
    </row>
    <row r="341" spans="1:23" x14ac:dyDescent="0.3">
      <c r="A341" s="46" t="s">
        <v>714</v>
      </c>
      <c r="B341" s="77" t="s">
        <v>1768</v>
      </c>
      <c r="C341" s="77">
        <v>1</v>
      </c>
      <c r="D341" s="77">
        <v>0</v>
      </c>
      <c r="E341" s="81">
        <v>8584263</v>
      </c>
      <c r="F341" s="81">
        <v>2578257</v>
      </c>
      <c r="G341" s="81">
        <v>2907572</v>
      </c>
      <c r="H341" s="81">
        <v>91171</v>
      </c>
      <c r="I341" s="81">
        <v>0</v>
      </c>
      <c r="J341" s="81">
        <v>429322</v>
      </c>
      <c r="K341" s="81">
        <v>145437</v>
      </c>
      <c r="L341" s="81">
        <v>0</v>
      </c>
      <c r="M341" s="81">
        <v>101808</v>
      </c>
      <c r="N341" s="81">
        <v>1103680</v>
      </c>
      <c r="O341" s="81">
        <v>-915966</v>
      </c>
      <c r="P341" s="81">
        <v>15025544</v>
      </c>
      <c r="Q341" s="81">
        <v>915966</v>
      </c>
      <c r="R341" s="81">
        <v>15941510</v>
      </c>
      <c r="S341" s="81">
        <v>0</v>
      </c>
      <c r="T341" s="81">
        <f t="shared" si="6"/>
        <v>10923121</v>
      </c>
      <c r="U341" s="44"/>
      <c r="V341" s="44"/>
      <c r="W341" s="44"/>
    </row>
    <row r="342" spans="1:23" x14ac:dyDescent="0.3">
      <c r="A342" s="46" t="s">
        <v>710</v>
      </c>
      <c r="B342" s="77" t="s">
        <v>2449</v>
      </c>
      <c r="C342" s="77">
        <v>1</v>
      </c>
      <c r="D342" s="77">
        <v>0</v>
      </c>
      <c r="E342" s="81">
        <v>4875802</v>
      </c>
      <c r="F342" s="81">
        <v>1467393</v>
      </c>
      <c r="G342" s="81">
        <v>820852</v>
      </c>
      <c r="H342" s="81">
        <v>0</v>
      </c>
      <c r="I342" s="81">
        <v>0</v>
      </c>
      <c r="J342" s="81">
        <v>23431</v>
      </c>
      <c r="K342" s="81">
        <v>0</v>
      </c>
      <c r="L342" s="81">
        <v>0</v>
      </c>
      <c r="M342" s="81">
        <v>61587</v>
      </c>
      <c r="N342" s="81">
        <v>646661</v>
      </c>
      <c r="O342" s="81">
        <v>-493833</v>
      </c>
      <c r="P342" s="81">
        <v>7401893</v>
      </c>
      <c r="Q342" s="81">
        <v>493833</v>
      </c>
      <c r="R342" s="81">
        <v>7895726</v>
      </c>
      <c r="S342" s="81">
        <v>100000</v>
      </c>
      <c r="T342" s="81">
        <f t="shared" si="6"/>
        <v>5934380</v>
      </c>
      <c r="U342" s="44"/>
      <c r="V342" s="44"/>
      <c r="W342" s="44"/>
    </row>
    <row r="343" spans="1:23" x14ac:dyDescent="0.3">
      <c r="A343" s="46" t="s">
        <v>712</v>
      </c>
      <c r="B343" s="77" t="s">
        <v>2450</v>
      </c>
      <c r="C343" s="77">
        <v>1</v>
      </c>
      <c r="D343" s="77">
        <v>0</v>
      </c>
      <c r="E343" s="81">
        <v>50591226</v>
      </c>
      <c r="F343" s="81">
        <v>11463483</v>
      </c>
      <c r="G343" s="81">
        <v>7250266</v>
      </c>
      <c r="H343" s="81">
        <v>0</v>
      </c>
      <c r="I343" s="81">
        <v>0</v>
      </c>
      <c r="J343" s="81">
        <v>867232</v>
      </c>
      <c r="K343" s="81">
        <v>1239176</v>
      </c>
      <c r="L343" s="81">
        <v>0</v>
      </c>
      <c r="M343" s="81">
        <v>2303589</v>
      </c>
      <c r="N343" s="81">
        <v>5294483</v>
      </c>
      <c r="O343" s="81">
        <v>-5294483</v>
      </c>
      <c r="P343" s="81">
        <v>73714972</v>
      </c>
      <c r="Q343" s="81">
        <v>6263456</v>
      </c>
      <c r="R343" s="81">
        <v>79978428</v>
      </c>
      <c r="S343" s="81">
        <v>369655</v>
      </c>
      <c r="T343" s="81">
        <f t="shared" si="6"/>
        <v>61170223</v>
      </c>
      <c r="U343" s="44"/>
      <c r="V343" s="44"/>
      <c r="W343" s="44"/>
    </row>
    <row r="344" spans="1:23" x14ac:dyDescent="0.3">
      <c r="A344" s="46" t="s">
        <v>720</v>
      </c>
      <c r="B344" s="77" t="s">
        <v>2451</v>
      </c>
      <c r="C344" s="77">
        <v>1</v>
      </c>
      <c r="D344" s="77">
        <v>0</v>
      </c>
      <c r="E344" s="81">
        <v>8028901</v>
      </c>
      <c r="F344" s="81">
        <v>2838656</v>
      </c>
      <c r="G344" s="81">
        <v>1715038</v>
      </c>
      <c r="H344" s="81">
        <v>59697</v>
      </c>
      <c r="I344" s="81">
        <v>0</v>
      </c>
      <c r="J344" s="81">
        <v>174459</v>
      </c>
      <c r="K344" s="81">
        <v>148985</v>
      </c>
      <c r="L344" s="81">
        <v>0</v>
      </c>
      <c r="M344" s="81">
        <v>187922</v>
      </c>
      <c r="N344" s="81">
        <v>851582</v>
      </c>
      <c r="O344" s="81">
        <v>-722680</v>
      </c>
      <c r="P344" s="81">
        <v>13282560</v>
      </c>
      <c r="Q344" s="81">
        <v>722680</v>
      </c>
      <c r="R344" s="81">
        <v>14005240</v>
      </c>
      <c r="S344" s="81">
        <v>0</v>
      </c>
      <c r="T344" s="81">
        <f t="shared" si="6"/>
        <v>10656243</v>
      </c>
      <c r="U344" s="44"/>
      <c r="V344" s="44"/>
      <c r="W344" s="44"/>
    </row>
    <row r="345" spans="1:23" x14ac:dyDescent="0.3">
      <c r="A345" s="46" t="s">
        <v>716</v>
      </c>
      <c r="B345" s="77" t="s">
        <v>2452</v>
      </c>
      <c r="C345" s="77">
        <v>1</v>
      </c>
      <c r="D345" s="77">
        <v>0</v>
      </c>
      <c r="E345" s="81">
        <v>14670628</v>
      </c>
      <c r="F345" s="81">
        <v>4451274</v>
      </c>
      <c r="G345" s="81">
        <v>1454875</v>
      </c>
      <c r="H345" s="81">
        <v>0</v>
      </c>
      <c r="I345" s="81">
        <v>0</v>
      </c>
      <c r="J345" s="81">
        <v>106734</v>
      </c>
      <c r="K345" s="81">
        <v>96797</v>
      </c>
      <c r="L345" s="81">
        <v>0</v>
      </c>
      <c r="M345" s="81">
        <v>263480</v>
      </c>
      <c r="N345" s="81">
        <v>2297973</v>
      </c>
      <c r="O345" s="81">
        <v>-1682447</v>
      </c>
      <c r="P345" s="81">
        <v>21659314</v>
      </c>
      <c r="Q345" s="81">
        <v>1682447</v>
      </c>
      <c r="R345" s="81">
        <v>23341761</v>
      </c>
      <c r="S345" s="81">
        <v>0</v>
      </c>
      <c r="T345" s="81">
        <f t="shared" si="6"/>
        <v>17906466</v>
      </c>
      <c r="U345" s="44"/>
      <c r="V345" s="44"/>
      <c r="W345" s="44"/>
    </row>
    <row r="346" spans="1:23" x14ac:dyDescent="0.3">
      <c r="A346" s="46" t="s">
        <v>702</v>
      </c>
      <c r="B346" s="77" t="s">
        <v>1773</v>
      </c>
      <c r="C346" s="77">
        <v>1</v>
      </c>
      <c r="D346" s="77">
        <v>0</v>
      </c>
      <c r="E346" s="81">
        <v>11717451</v>
      </c>
      <c r="F346" s="81">
        <v>4441494</v>
      </c>
      <c r="G346" s="81">
        <v>1645854</v>
      </c>
      <c r="H346" s="81">
        <v>0</v>
      </c>
      <c r="I346" s="81">
        <v>0</v>
      </c>
      <c r="J346" s="81">
        <v>123730</v>
      </c>
      <c r="K346" s="81">
        <v>133340</v>
      </c>
      <c r="L346" s="81">
        <v>0</v>
      </c>
      <c r="M346" s="81">
        <v>63936</v>
      </c>
      <c r="N346" s="81">
        <v>1778305</v>
      </c>
      <c r="O346" s="81">
        <v>-1264454</v>
      </c>
      <c r="P346" s="81">
        <v>18639656</v>
      </c>
      <c r="Q346" s="81">
        <v>1264454</v>
      </c>
      <c r="R346" s="81">
        <v>19904110</v>
      </c>
      <c r="S346" s="81">
        <v>0</v>
      </c>
      <c r="T346" s="81">
        <f t="shared" si="6"/>
        <v>15215497</v>
      </c>
      <c r="U346" s="44"/>
      <c r="V346" s="44"/>
      <c r="W346" s="44"/>
    </row>
    <row r="347" spans="1:23" x14ac:dyDescent="0.3">
      <c r="A347" s="46" t="s">
        <v>718</v>
      </c>
      <c r="B347" s="77" t="s">
        <v>2453</v>
      </c>
      <c r="C347" s="77">
        <v>1</v>
      </c>
      <c r="D347" s="77">
        <v>0</v>
      </c>
      <c r="E347" s="81">
        <v>105435323</v>
      </c>
      <c r="F347" s="81">
        <v>23873778</v>
      </c>
      <c r="G347" s="81">
        <v>14496332</v>
      </c>
      <c r="H347" s="81">
        <v>0</v>
      </c>
      <c r="I347" s="81">
        <v>0</v>
      </c>
      <c r="J347" s="81">
        <v>1639071</v>
      </c>
      <c r="K347" s="81">
        <v>4565811</v>
      </c>
      <c r="L347" s="81">
        <v>0</v>
      </c>
      <c r="M347" s="81">
        <v>2086659</v>
      </c>
      <c r="N347" s="81">
        <v>5188144</v>
      </c>
      <c r="O347" s="81">
        <v>-5188144</v>
      </c>
      <c r="P347" s="81">
        <v>152096974</v>
      </c>
      <c r="Q347" s="81">
        <v>25997526</v>
      </c>
      <c r="R347" s="81">
        <v>178094500</v>
      </c>
      <c r="S347" s="81">
        <v>1816965</v>
      </c>
      <c r="T347" s="81">
        <f t="shared" si="6"/>
        <v>132412498</v>
      </c>
      <c r="U347" s="44"/>
      <c r="V347" s="44"/>
      <c r="W347" s="44"/>
    </row>
    <row r="348" spans="1:23" x14ac:dyDescent="0.3">
      <c r="A348" s="46" t="s">
        <v>722</v>
      </c>
      <c r="B348" s="77" t="s">
        <v>2454</v>
      </c>
      <c r="C348" s="77">
        <v>1</v>
      </c>
      <c r="D348" s="77">
        <v>0</v>
      </c>
      <c r="E348" s="81">
        <v>7678939</v>
      </c>
      <c r="F348" s="81">
        <v>3247727</v>
      </c>
      <c r="G348" s="81">
        <v>1600546</v>
      </c>
      <c r="H348" s="81">
        <v>0</v>
      </c>
      <c r="I348" s="81">
        <v>0</v>
      </c>
      <c r="J348" s="81">
        <v>66568</v>
      </c>
      <c r="K348" s="81">
        <v>47017</v>
      </c>
      <c r="L348" s="81">
        <v>0</v>
      </c>
      <c r="M348" s="81">
        <v>101304</v>
      </c>
      <c r="N348" s="81">
        <v>1749164</v>
      </c>
      <c r="O348" s="81">
        <v>-832178</v>
      </c>
      <c r="P348" s="81">
        <v>13659087</v>
      </c>
      <c r="Q348" s="81">
        <v>832178</v>
      </c>
      <c r="R348" s="81">
        <v>14491265</v>
      </c>
      <c r="S348" s="81">
        <v>0</v>
      </c>
      <c r="T348" s="81">
        <f t="shared" si="6"/>
        <v>10309377</v>
      </c>
      <c r="U348" s="44"/>
      <c r="V348" s="44"/>
      <c r="W348" s="44"/>
    </row>
    <row r="349" spans="1:23" x14ac:dyDescent="0.3">
      <c r="A349" s="46" t="s">
        <v>708</v>
      </c>
      <c r="B349" s="77" t="s">
        <v>2455</v>
      </c>
      <c r="C349" s="77">
        <v>1</v>
      </c>
      <c r="D349" s="77">
        <v>0</v>
      </c>
      <c r="E349" s="81">
        <v>4809172</v>
      </c>
      <c r="F349" s="81">
        <v>2120291</v>
      </c>
      <c r="G349" s="81">
        <v>947386</v>
      </c>
      <c r="H349" s="81">
        <v>0</v>
      </c>
      <c r="I349" s="81">
        <v>0</v>
      </c>
      <c r="J349" s="81">
        <v>14827</v>
      </c>
      <c r="K349" s="81">
        <v>149875</v>
      </c>
      <c r="L349" s="81">
        <v>0</v>
      </c>
      <c r="M349" s="81">
        <v>64872</v>
      </c>
      <c r="N349" s="81">
        <v>823479</v>
      </c>
      <c r="O349" s="81">
        <v>-564623</v>
      </c>
      <c r="P349" s="81">
        <v>8365279</v>
      </c>
      <c r="Q349" s="81">
        <v>564623</v>
      </c>
      <c r="R349" s="81">
        <v>8929902</v>
      </c>
      <c r="S349" s="81">
        <v>0</v>
      </c>
      <c r="T349" s="81">
        <f t="shared" si="6"/>
        <v>6594414</v>
      </c>
      <c r="U349" s="44"/>
      <c r="V349" s="44"/>
      <c r="W349" s="44"/>
    </row>
    <row r="350" spans="1:23" x14ac:dyDescent="0.3">
      <c r="A350" s="46" t="s">
        <v>724</v>
      </c>
      <c r="B350" s="77" t="s">
        <v>2456</v>
      </c>
      <c r="C350" s="77">
        <v>1</v>
      </c>
      <c r="D350" s="77">
        <v>0</v>
      </c>
      <c r="E350" s="81">
        <v>19330808</v>
      </c>
      <c r="F350" s="81">
        <v>7502792</v>
      </c>
      <c r="G350" s="81">
        <v>5405729</v>
      </c>
      <c r="H350" s="81">
        <v>0</v>
      </c>
      <c r="I350" s="81">
        <v>0</v>
      </c>
      <c r="J350" s="81">
        <v>555888</v>
      </c>
      <c r="K350" s="81">
        <v>662302</v>
      </c>
      <c r="L350" s="81">
        <v>0</v>
      </c>
      <c r="M350" s="81">
        <v>0</v>
      </c>
      <c r="N350" s="81">
        <v>4689230</v>
      </c>
      <c r="O350" s="81">
        <v>-3083061</v>
      </c>
      <c r="P350" s="81">
        <v>35063688</v>
      </c>
      <c r="Q350" s="81">
        <v>3083061</v>
      </c>
      <c r="R350" s="81">
        <v>38146749</v>
      </c>
      <c r="S350" s="81">
        <v>0</v>
      </c>
      <c r="T350" s="81">
        <f t="shared" si="6"/>
        <v>24968729</v>
      </c>
      <c r="U350" s="44"/>
      <c r="V350" s="44"/>
      <c r="W350" s="44"/>
    </row>
    <row r="351" spans="1:23" x14ac:dyDescent="0.3">
      <c r="A351" s="46" t="s">
        <v>759</v>
      </c>
      <c r="B351" s="77" t="s">
        <v>2457</v>
      </c>
      <c r="C351" s="77">
        <v>1</v>
      </c>
      <c r="D351" s="77">
        <v>0</v>
      </c>
      <c r="E351" s="81">
        <v>20730909</v>
      </c>
      <c r="F351" s="81">
        <v>9283454</v>
      </c>
      <c r="G351" s="81">
        <v>3939323</v>
      </c>
      <c r="H351" s="81">
        <v>0</v>
      </c>
      <c r="I351" s="81">
        <v>0</v>
      </c>
      <c r="J351" s="81">
        <v>1276391</v>
      </c>
      <c r="K351" s="81">
        <v>117722</v>
      </c>
      <c r="L351" s="81">
        <v>0</v>
      </c>
      <c r="M351" s="81">
        <v>0</v>
      </c>
      <c r="N351" s="81">
        <v>6721197</v>
      </c>
      <c r="O351" s="81">
        <v>-4188507</v>
      </c>
      <c r="P351" s="81">
        <v>37880489</v>
      </c>
      <c r="Q351" s="81">
        <v>4188507</v>
      </c>
      <c r="R351" s="81">
        <v>42068996</v>
      </c>
      <c r="S351" s="81">
        <v>0</v>
      </c>
      <c r="T351" s="81">
        <f t="shared" si="6"/>
        <v>27219969</v>
      </c>
      <c r="U351" s="44"/>
      <c r="V351" s="44"/>
      <c r="W351" s="44"/>
    </row>
    <row r="352" spans="1:23" x14ac:dyDescent="0.3">
      <c r="A352" s="46" t="s">
        <v>747</v>
      </c>
      <c r="B352" s="77" t="s">
        <v>1779</v>
      </c>
      <c r="C352" s="77">
        <v>1</v>
      </c>
      <c r="D352" s="77">
        <v>0</v>
      </c>
      <c r="E352" s="81">
        <v>46734982</v>
      </c>
      <c r="F352" s="81">
        <v>16161968</v>
      </c>
      <c r="G352" s="81">
        <v>2870743</v>
      </c>
      <c r="H352" s="81">
        <v>0</v>
      </c>
      <c r="I352" s="81">
        <v>0</v>
      </c>
      <c r="J352" s="81">
        <v>5076224</v>
      </c>
      <c r="K352" s="81">
        <v>373290</v>
      </c>
      <c r="L352" s="81">
        <v>0</v>
      </c>
      <c r="M352" s="81">
        <v>606120</v>
      </c>
      <c r="N352" s="81">
        <v>11665605</v>
      </c>
      <c r="O352" s="81">
        <v>-7798107</v>
      </c>
      <c r="P352" s="81">
        <v>75690825</v>
      </c>
      <c r="Q352" s="81">
        <v>7798107</v>
      </c>
      <c r="R352" s="81">
        <v>83488932</v>
      </c>
      <c r="S352" s="81">
        <v>0</v>
      </c>
      <c r="T352" s="81">
        <f t="shared" si="6"/>
        <v>61154477</v>
      </c>
      <c r="U352" s="44"/>
      <c r="V352" s="44"/>
      <c r="W352" s="44"/>
    </row>
    <row r="353" spans="1:23" x14ac:dyDescent="0.3">
      <c r="A353" s="46" t="s">
        <v>729</v>
      </c>
      <c r="B353" s="77" t="s">
        <v>1780</v>
      </c>
      <c r="C353" s="77">
        <v>1</v>
      </c>
      <c r="D353" s="77">
        <v>0</v>
      </c>
      <c r="E353" s="81">
        <v>17368866</v>
      </c>
      <c r="F353" s="81">
        <v>7287550</v>
      </c>
      <c r="G353" s="81">
        <v>5468956</v>
      </c>
      <c r="H353" s="81">
        <v>0</v>
      </c>
      <c r="I353" s="81">
        <v>0</v>
      </c>
      <c r="J353" s="81">
        <v>997554</v>
      </c>
      <c r="K353" s="81">
        <v>171667</v>
      </c>
      <c r="L353" s="81">
        <v>0</v>
      </c>
      <c r="M353" s="81">
        <v>435676</v>
      </c>
      <c r="N353" s="81">
        <v>4981994</v>
      </c>
      <c r="O353" s="81">
        <v>-3077348</v>
      </c>
      <c r="P353" s="81">
        <v>33634915</v>
      </c>
      <c r="Q353" s="81">
        <v>3077348</v>
      </c>
      <c r="R353" s="81">
        <v>36712263</v>
      </c>
      <c r="S353" s="81">
        <v>0</v>
      </c>
      <c r="T353" s="81">
        <f t="shared" si="6"/>
        <v>23183965</v>
      </c>
      <c r="U353" s="44"/>
      <c r="V353" s="44"/>
      <c r="W353" s="44"/>
    </row>
    <row r="354" spans="1:23" x14ac:dyDescent="0.3">
      <c r="A354" s="46" t="s">
        <v>735</v>
      </c>
      <c r="B354" s="77" t="s">
        <v>1781</v>
      </c>
      <c r="C354" s="77">
        <v>1</v>
      </c>
      <c r="D354" s="77">
        <v>0</v>
      </c>
      <c r="E354" s="81">
        <v>6953690</v>
      </c>
      <c r="F354" s="81">
        <v>4565751</v>
      </c>
      <c r="G354" s="81">
        <v>1889176</v>
      </c>
      <c r="H354" s="81">
        <v>0</v>
      </c>
      <c r="I354" s="81">
        <v>0</v>
      </c>
      <c r="J354" s="81">
        <v>446673</v>
      </c>
      <c r="K354" s="81">
        <v>24237</v>
      </c>
      <c r="L354" s="81">
        <v>0</v>
      </c>
      <c r="M354" s="81">
        <v>0</v>
      </c>
      <c r="N354" s="81">
        <v>2701188</v>
      </c>
      <c r="O354" s="81">
        <v>-2553664</v>
      </c>
      <c r="P354" s="81">
        <v>14027051</v>
      </c>
      <c r="Q354" s="81">
        <v>2553664</v>
      </c>
      <c r="R354" s="81">
        <v>16580715</v>
      </c>
      <c r="S354" s="81">
        <v>0</v>
      </c>
      <c r="T354" s="81">
        <f t="shared" si="6"/>
        <v>9436687</v>
      </c>
      <c r="U354" s="44"/>
      <c r="V354" s="44"/>
      <c r="W354" s="44"/>
    </row>
    <row r="355" spans="1:23" x14ac:dyDescent="0.3">
      <c r="A355" s="46" t="s">
        <v>737</v>
      </c>
      <c r="B355" s="77" t="s">
        <v>1782</v>
      </c>
      <c r="C355" s="77">
        <v>1</v>
      </c>
      <c r="D355" s="77">
        <v>0</v>
      </c>
      <c r="E355" s="81">
        <v>10474906</v>
      </c>
      <c r="F355" s="81">
        <v>4236742</v>
      </c>
      <c r="G355" s="81">
        <v>2509908</v>
      </c>
      <c r="H355" s="81">
        <v>0</v>
      </c>
      <c r="I355" s="81">
        <v>0</v>
      </c>
      <c r="J355" s="81">
        <v>253000</v>
      </c>
      <c r="K355" s="81">
        <v>24112</v>
      </c>
      <c r="L355" s="81">
        <v>0</v>
      </c>
      <c r="M355" s="81">
        <v>1171884</v>
      </c>
      <c r="N355" s="81">
        <v>1733613</v>
      </c>
      <c r="O355" s="81">
        <v>-1056886</v>
      </c>
      <c r="P355" s="81">
        <v>19347279</v>
      </c>
      <c r="Q355" s="81">
        <v>1056886</v>
      </c>
      <c r="R355" s="81">
        <v>20404165</v>
      </c>
      <c r="S355" s="81">
        <v>0</v>
      </c>
      <c r="T355" s="81">
        <f t="shared" si="6"/>
        <v>15103758</v>
      </c>
      <c r="U355" s="44"/>
      <c r="V355" s="44"/>
      <c r="W355" s="44"/>
    </row>
    <row r="356" spans="1:23" x14ac:dyDescent="0.3">
      <c r="A356" s="46" t="s">
        <v>731</v>
      </c>
      <c r="B356" s="77" t="s">
        <v>2458</v>
      </c>
      <c r="C356" s="77">
        <v>1</v>
      </c>
      <c r="D356" s="77">
        <v>0</v>
      </c>
      <c r="E356" s="81">
        <v>5530924</v>
      </c>
      <c r="F356" s="81">
        <v>2730188</v>
      </c>
      <c r="G356" s="81">
        <v>1041061</v>
      </c>
      <c r="H356" s="81">
        <v>0</v>
      </c>
      <c r="I356" s="81">
        <v>0</v>
      </c>
      <c r="J356" s="81">
        <v>83175</v>
      </c>
      <c r="K356" s="81">
        <v>0</v>
      </c>
      <c r="L356" s="81">
        <v>0</v>
      </c>
      <c r="M356" s="81">
        <v>0</v>
      </c>
      <c r="N356" s="81">
        <v>1120029</v>
      </c>
      <c r="O356" s="81">
        <v>-586523</v>
      </c>
      <c r="P356" s="81">
        <v>9918854</v>
      </c>
      <c r="Q356" s="81">
        <v>586523</v>
      </c>
      <c r="R356" s="81">
        <v>10505377</v>
      </c>
      <c r="S356" s="81">
        <v>0</v>
      </c>
      <c r="T356" s="81">
        <f t="shared" si="6"/>
        <v>7757764</v>
      </c>
      <c r="U356" s="44"/>
      <c r="V356" s="44"/>
      <c r="W356" s="44"/>
    </row>
    <row r="357" spans="1:23" x14ac:dyDescent="0.3">
      <c r="A357" s="46" t="s">
        <v>761</v>
      </c>
      <c r="B357" s="77" t="s">
        <v>2459</v>
      </c>
      <c r="C357" s="77">
        <v>1</v>
      </c>
      <c r="D357" s="77">
        <v>0</v>
      </c>
      <c r="E357" s="81">
        <v>7753771</v>
      </c>
      <c r="F357" s="81">
        <v>4232191</v>
      </c>
      <c r="G357" s="81">
        <v>3509607</v>
      </c>
      <c r="H357" s="81">
        <v>0</v>
      </c>
      <c r="I357" s="81">
        <v>0</v>
      </c>
      <c r="J357" s="81">
        <v>367214</v>
      </c>
      <c r="K357" s="81">
        <v>64169</v>
      </c>
      <c r="L357" s="81">
        <v>0</v>
      </c>
      <c r="M357" s="81">
        <v>0</v>
      </c>
      <c r="N357" s="81">
        <v>2769984</v>
      </c>
      <c r="O357" s="81">
        <v>-1666261</v>
      </c>
      <c r="P357" s="81">
        <v>17030675</v>
      </c>
      <c r="Q357" s="81">
        <v>1666261</v>
      </c>
      <c r="R357" s="81">
        <v>18696936</v>
      </c>
      <c r="S357" s="81">
        <v>0</v>
      </c>
      <c r="T357" s="81">
        <f t="shared" si="6"/>
        <v>10751084</v>
      </c>
      <c r="U357" s="44"/>
      <c r="V357" s="44"/>
      <c r="W357" s="44"/>
    </row>
    <row r="358" spans="1:23" x14ac:dyDescent="0.3">
      <c r="A358" s="46" t="s">
        <v>753</v>
      </c>
      <c r="B358" s="77" t="s">
        <v>2460</v>
      </c>
      <c r="C358" s="77">
        <v>1</v>
      </c>
      <c r="D358" s="77">
        <v>0</v>
      </c>
      <c r="E358" s="81">
        <v>9763879</v>
      </c>
      <c r="F358" s="81">
        <v>3179012</v>
      </c>
      <c r="G358" s="81">
        <v>2508873</v>
      </c>
      <c r="H358" s="81">
        <v>0</v>
      </c>
      <c r="I358" s="81">
        <v>0</v>
      </c>
      <c r="J358" s="81">
        <v>357483</v>
      </c>
      <c r="K358" s="81">
        <v>29977</v>
      </c>
      <c r="L358" s="81">
        <v>0</v>
      </c>
      <c r="M358" s="81">
        <v>539176</v>
      </c>
      <c r="N358" s="81">
        <v>2263822</v>
      </c>
      <c r="O358" s="81">
        <v>-1348243</v>
      </c>
      <c r="P358" s="81">
        <v>17293979</v>
      </c>
      <c r="Q358" s="81">
        <v>1348243</v>
      </c>
      <c r="R358" s="81">
        <v>18642222</v>
      </c>
      <c r="S358" s="81">
        <v>100000</v>
      </c>
      <c r="T358" s="81">
        <f t="shared" si="6"/>
        <v>12521284</v>
      </c>
      <c r="U358" s="44"/>
      <c r="V358" s="44"/>
      <c r="W358" s="44"/>
    </row>
    <row r="359" spans="1:23" x14ac:dyDescent="0.3">
      <c r="A359" s="46" t="s">
        <v>739</v>
      </c>
      <c r="B359" s="77" t="s">
        <v>2461</v>
      </c>
      <c r="C359" s="77">
        <v>0</v>
      </c>
      <c r="D359" s="77">
        <v>0</v>
      </c>
      <c r="E359" s="81">
        <v>7160281</v>
      </c>
      <c r="F359" s="81">
        <v>1502251</v>
      </c>
      <c r="G359" s="81">
        <v>1393288</v>
      </c>
      <c r="H359" s="81">
        <v>0</v>
      </c>
      <c r="I359" s="81">
        <v>0</v>
      </c>
      <c r="J359" s="81">
        <v>229858</v>
      </c>
      <c r="K359" s="81">
        <v>0</v>
      </c>
      <c r="L359" s="81">
        <v>0</v>
      </c>
      <c r="M359" s="81">
        <v>57019</v>
      </c>
      <c r="N359" s="81">
        <v>746306</v>
      </c>
      <c r="O359" s="81">
        <v>-746306</v>
      </c>
      <c r="P359" s="81">
        <v>10342697</v>
      </c>
      <c r="Q359" s="81">
        <v>771241</v>
      </c>
      <c r="R359" s="81">
        <v>11113938</v>
      </c>
      <c r="S359" s="81">
        <v>0</v>
      </c>
      <c r="T359" s="81">
        <f t="shared" si="6"/>
        <v>8203103</v>
      </c>
      <c r="U359" s="44"/>
      <c r="V359" s="44"/>
      <c r="W359" s="44"/>
    </row>
    <row r="360" spans="1:23" x14ac:dyDescent="0.3">
      <c r="A360" s="46" t="s">
        <v>727</v>
      </c>
      <c r="B360" s="77" t="s">
        <v>2462</v>
      </c>
      <c r="C360" s="77">
        <v>1</v>
      </c>
      <c r="D360" s="77">
        <v>0</v>
      </c>
      <c r="E360" s="81">
        <v>26777674</v>
      </c>
      <c r="F360" s="81">
        <v>10914825</v>
      </c>
      <c r="G360" s="81">
        <v>4146395</v>
      </c>
      <c r="H360" s="81">
        <v>0</v>
      </c>
      <c r="I360" s="81">
        <v>0</v>
      </c>
      <c r="J360" s="81">
        <v>1716757</v>
      </c>
      <c r="K360" s="81">
        <v>236281</v>
      </c>
      <c r="L360" s="81">
        <v>0</v>
      </c>
      <c r="M360" s="81">
        <v>0</v>
      </c>
      <c r="N360" s="81">
        <v>6734049</v>
      </c>
      <c r="O360" s="81">
        <v>-5261579</v>
      </c>
      <c r="P360" s="81">
        <v>45264402</v>
      </c>
      <c r="Q360" s="81">
        <v>5261579</v>
      </c>
      <c r="R360" s="81">
        <v>50525981</v>
      </c>
      <c r="S360" s="81">
        <v>0</v>
      </c>
      <c r="T360" s="81">
        <f t="shared" si="6"/>
        <v>34383958</v>
      </c>
      <c r="U360" s="44"/>
      <c r="V360" s="44"/>
      <c r="W360" s="44"/>
    </row>
    <row r="361" spans="1:23" x14ac:dyDescent="0.3">
      <c r="A361" s="46" t="s">
        <v>733</v>
      </c>
      <c r="B361" s="77" t="s">
        <v>2463</v>
      </c>
      <c r="C361" s="77">
        <v>1</v>
      </c>
      <c r="D361" s="77">
        <v>0</v>
      </c>
      <c r="E361" s="81">
        <v>9726199</v>
      </c>
      <c r="F361" s="81">
        <v>7734117</v>
      </c>
      <c r="G361" s="81">
        <v>3543321</v>
      </c>
      <c r="H361" s="81">
        <v>0</v>
      </c>
      <c r="I361" s="81">
        <v>0</v>
      </c>
      <c r="J361" s="81">
        <v>732141</v>
      </c>
      <c r="K361" s="81">
        <v>0</v>
      </c>
      <c r="L361" s="81">
        <v>0</v>
      </c>
      <c r="M361" s="81">
        <v>0</v>
      </c>
      <c r="N361" s="81">
        <v>4132735</v>
      </c>
      <c r="O361" s="81">
        <v>-3906670</v>
      </c>
      <c r="P361" s="81">
        <v>21961843</v>
      </c>
      <c r="Q361" s="81">
        <v>3906670</v>
      </c>
      <c r="R361" s="81">
        <v>25868513</v>
      </c>
      <c r="S361" s="81">
        <v>0</v>
      </c>
      <c r="T361" s="81">
        <f t="shared" si="6"/>
        <v>14285787</v>
      </c>
      <c r="U361" s="44"/>
      <c r="V361" s="44"/>
      <c r="W361" s="44"/>
    </row>
    <row r="362" spans="1:23" x14ac:dyDescent="0.3">
      <c r="A362" s="46" t="s">
        <v>745</v>
      </c>
      <c r="B362" s="77" t="s">
        <v>2464</v>
      </c>
      <c r="C362" s="77">
        <v>1</v>
      </c>
      <c r="D362" s="77">
        <v>0</v>
      </c>
      <c r="E362" s="81">
        <v>8517836</v>
      </c>
      <c r="F362" s="81">
        <v>3702546</v>
      </c>
      <c r="G362" s="81">
        <v>2845970</v>
      </c>
      <c r="H362" s="81">
        <v>0</v>
      </c>
      <c r="I362" s="81">
        <v>0</v>
      </c>
      <c r="J362" s="81">
        <v>548126</v>
      </c>
      <c r="K362" s="81">
        <v>119748</v>
      </c>
      <c r="L362" s="81">
        <v>0</v>
      </c>
      <c r="M362" s="81">
        <v>0</v>
      </c>
      <c r="N362" s="81">
        <v>2401824</v>
      </c>
      <c r="O362" s="81">
        <v>-1401564</v>
      </c>
      <c r="P362" s="81">
        <v>16734486</v>
      </c>
      <c r="Q362" s="81">
        <v>1401564</v>
      </c>
      <c r="R362" s="81">
        <v>18136050</v>
      </c>
      <c r="S362" s="81">
        <v>0</v>
      </c>
      <c r="T362" s="81">
        <f t="shared" si="6"/>
        <v>11486692</v>
      </c>
      <c r="U362" s="44"/>
      <c r="V362" s="44"/>
      <c r="W362" s="44"/>
    </row>
    <row r="363" spans="1:23" x14ac:dyDescent="0.3">
      <c r="A363" s="46" t="s">
        <v>749</v>
      </c>
      <c r="B363" s="77" t="s">
        <v>2465</v>
      </c>
      <c r="C363" s="77">
        <v>1</v>
      </c>
      <c r="D363" s="77">
        <v>0</v>
      </c>
      <c r="E363" s="81">
        <v>5518085</v>
      </c>
      <c r="F363" s="81">
        <v>3139562</v>
      </c>
      <c r="G363" s="81">
        <v>1874462</v>
      </c>
      <c r="H363" s="81">
        <v>0</v>
      </c>
      <c r="I363" s="81">
        <v>0</v>
      </c>
      <c r="J363" s="81">
        <v>334758</v>
      </c>
      <c r="K363" s="81">
        <v>0</v>
      </c>
      <c r="L363" s="81">
        <v>0</v>
      </c>
      <c r="M363" s="81">
        <v>105552</v>
      </c>
      <c r="N363" s="81">
        <v>1600024</v>
      </c>
      <c r="O363" s="81">
        <v>-752198</v>
      </c>
      <c r="P363" s="81">
        <v>11820245</v>
      </c>
      <c r="Q363" s="81">
        <v>752198</v>
      </c>
      <c r="R363" s="81">
        <v>12572443</v>
      </c>
      <c r="S363" s="81">
        <v>0</v>
      </c>
      <c r="T363" s="81">
        <f t="shared" si="6"/>
        <v>8345759</v>
      </c>
      <c r="U363" s="44"/>
      <c r="V363" s="44"/>
      <c r="W363" s="44"/>
    </row>
    <row r="364" spans="1:23" x14ac:dyDescent="0.3">
      <c r="A364" s="46" t="s">
        <v>741</v>
      </c>
      <c r="B364" s="77" t="s">
        <v>2466</v>
      </c>
      <c r="C364" s="77">
        <v>1</v>
      </c>
      <c r="D364" s="77">
        <v>0</v>
      </c>
      <c r="E364" s="81">
        <v>43624448</v>
      </c>
      <c r="F364" s="81">
        <v>12781969</v>
      </c>
      <c r="G364" s="81">
        <v>6609718</v>
      </c>
      <c r="H364" s="81">
        <v>0</v>
      </c>
      <c r="I364" s="81">
        <v>0</v>
      </c>
      <c r="J364" s="81">
        <v>2933704</v>
      </c>
      <c r="K364" s="81">
        <v>177705</v>
      </c>
      <c r="L364" s="81">
        <v>0</v>
      </c>
      <c r="M364" s="81">
        <v>574400</v>
      </c>
      <c r="N364" s="81">
        <v>10278243</v>
      </c>
      <c r="O364" s="81">
        <v>-6657431</v>
      </c>
      <c r="P364" s="81">
        <v>70322756</v>
      </c>
      <c r="Q364" s="81">
        <v>6657431</v>
      </c>
      <c r="R364" s="81">
        <v>76980187</v>
      </c>
      <c r="S364" s="81">
        <v>0</v>
      </c>
      <c r="T364" s="81">
        <f t="shared" si="6"/>
        <v>53434795</v>
      </c>
      <c r="U364" s="44"/>
      <c r="V364" s="44"/>
      <c r="W364" s="44"/>
    </row>
    <row r="365" spans="1:23" x14ac:dyDescent="0.3">
      <c r="A365" s="46" t="s">
        <v>743</v>
      </c>
      <c r="B365" s="77" t="s">
        <v>2467</v>
      </c>
      <c r="C365" s="77">
        <v>1</v>
      </c>
      <c r="D365" s="77">
        <v>0</v>
      </c>
      <c r="E365" s="81">
        <v>1997782</v>
      </c>
      <c r="F365" s="81">
        <v>1270682</v>
      </c>
      <c r="G365" s="81">
        <v>900308</v>
      </c>
      <c r="H365" s="81">
        <v>0</v>
      </c>
      <c r="I365" s="81">
        <v>0</v>
      </c>
      <c r="J365" s="81">
        <v>23501</v>
      </c>
      <c r="K365" s="81">
        <v>0</v>
      </c>
      <c r="L365" s="81">
        <v>0</v>
      </c>
      <c r="M365" s="81">
        <v>410824</v>
      </c>
      <c r="N365" s="81">
        <v>981991</v>
      </c>
      <c r="O365" s="81">
        <v>-493251</v>
      </c>
      <c r="P365" s="81">
        <v>5091837</v>
      </c>
      <c r="Q365" s="81">
        <v>493251</v>
      </c>
      <c r="R365" s="81">
        <v>5585088</v>
      </c>
      <c r="S365" s="81">
        <v>0</v>
      </c>
      <c r="T365" s="81">
        <f t="shared" si="6"/>
        <v>3209538</v>
      </c>
      <c r="U365" s="44"/>
      <c r="V365" s="44"/>
      <c r="W365" s="44"/>
    </row>
    <row r="366" spans="1:23" x14ac:dyDescent="0.3">
      <c r="A366" s="46" t="s">
        <v>751</v>
      </c>
      <c r="B366" s="77" t="s">
        <v>2468</v>
      </c>
      <c r="C366" s="77">
        <v>1</v>
      </c>
      <c r="D366" s="77">
        <v>0</v>
      </c>
      <c r="E366" s="81">
        <v>4113363</v>
      </c>
      <c r="F366" s="81">
        <v>1467340</v>
      </c>
      <c r="G366" s="81">
        <v>1829009</v>
      </c>
      <c r="H366" s="81">
        <v>0</v>
      </c>
      <c r="I366" s="81">
        <v>0</v>
      </c>
      <c r="J366" s="81">
        <v>67847</v>
      </c>
      <c r="K366" s="81">
        <v>0</v>
      </c>
      <c r="L366" s="81">
        <v>0</v>
      </c>
      <c r="M366" s="81">
        <v>0</v>
      </c>
      <c r="N366" s="81">
        <v>886748</v>
      </c>
      <c r="O366" s="81">
        <v>-346589</v>
      </c>
      <c r="P366" s="81">
        <v>8017718</v>
      </c>
      <c r="Q366" s="81">
        <v>346589</v>
      </c>
      <c r="R366" s="81">
        <v>8364307</v>
      </c>
      <c r="S366" s="81">
        <v>0</v>
      </c>
      <c r="T366" s="81">
        <f t="shared" si="6"/>
        <v>5301961</v>
      </c>
      <c r="U366" s="44"/>
      <c r="V366" s="44"/>
      <c r="W366" s="44"/>
    </row>
    <row r="367" spans="1:23" x14ac:dyDescent="0.3">
      <c r="A367" s="46" t="s">
        <v>755</v>
      </c>
      <c r="B367" s="77" t="s">
        <v>2469</v>
      </c>
      <c r="C367" s="77">
        <v>1</v>
      </c>
      <c r="D367" s="77">
        <v>1</v>
      </c>
      <c r="E367" s="81">
        <v>288485296</v>
      </c>
      <c r="F367" s="81">
        <v>35740051</v>
      </c>
      <c r="G367" s="81">
        <v>36658776</v>
      </c>
      <c r="H367" s="81">
        <v>0</v>
      </c>
      <c r="I367" s="81">
        <v>0</v>
      </c>
      <c r="J367" s="81">
        <v>3643899</v>
      </c>
      <c r="K367" s="81">
        <v>748151</v>
      </c>
      <c r="L367" s="81">
        <v>0</v>
      </c>
      <c r="M367" s="81">
        <v>14255222</v>
      </c>
      <c r="N367" s="81">
        <v>7371065</v>
      </c>
      <c r="O367" s="81">
        <v>-7371065</v>
      </c>
      <c r="P367" s="81">
        <v>379531395</v>
      </c>
      <c r="Q367" s="81">
        <v>48217012</v>
      </c>
      <c r="R367" s="81">
        <v>427748407</v>
      </c>
      <c r="S367" s="81">
        <v>14607303</v>
      </c>
      <c r="T367" s="81">
        <f t="shared" si="6"/>
        <v>335501554</v>
      </c>
      <c r="U367" s="44"/>
      <c r="V367" s="44"/>
      <c r="W367" s="44"/>
    </row>
    <row r="368" spans="1:23" x14ac:dyDescent="0.3">
      <c r="A368" s="46" t="s">
        <v>757</v>
      </c>
      <c r="B368" s="77" t="s">
        <v>2470</v>
      </c>
      <c r="C368" s="77">
        <v>1</v>
      </c>
      <c r="D368" s="77">
        <v>0</v>
      </c>
      <c r="E368" s="81">
        <v>6392852</v>
      </c>
      <c r="F368" s="81">
        <v>2284419</v>
      </c>
      <c r="G368" s="81">
        <v>1765855</v>
      </c>
      <c r="H368" s="81">
        <v>0</v>
      </c>
      <c r="I368" s="81">
        <v>0</v>
      </c>
      <c r="J368" s="81">
        <v>143843</v>
      </c>
      <c r="K368" s="81">
        <v>0</v>
      </c>
      <c r="L368" s="81">
        <v>0</v>
      </c>
      <c r="M368" s="81">
        <v>0</v>
      </c>
      <c r="N368" s="81">
        <v>979663</v>
      </c>
      <c r="O368" s="81">
        <v>-745532</v>
      </c>
      <c r="P368" s="81">
        <v>10821100</v>
      </c>
      <c r="Q368" s="81">
        <v>745532</v>
      </c>
      <c r="R368" s="81">
        <v>11566632</v>
      </c>
      <c r="S368" s="81">
        <v>0</v>
      </c>
      <c r="T368" s="81">
        <f t="shared" si="6"/>
        <v>8075582</v>
      </c>
      <c r="U368" s="44"/>
      <c r="V368" s="44"/>
      <c r="W368" s="44"/>
    </row>
    <row r="369" spans="1:23" x14ac:dyDescent="0.3">
      <c r="A369" s="46" t="s">
        <v>764</v>
      </c>
      <c r="B369" s="77" t="s">
        <v>2471</v>
      </c>
      <c r="C369" s="77">
        <v>1</v>
      </c>
      <c r="D369" s="77">
        <v>0</v>
      </c>
      <c r="E369" s="81">
        <v>18639297</v>
      </c>
      <c r="F369" s="81">
        <v>5523191</v>
      </c>
      <c r="G369" s="81">
        <v>3211264</v>
      </c>
      <c r="H369" s="81">
        <v>0</v>
      </c>
      <c r="I369" s="81">
        <v>0</v>
      </c>
      <c r="J369" s="81">
        <v>877968</v>
      </c>
      <c r="K369" s="81">
        <v>252223</v>
      </c>
      <c r="L369" s="81">
        <v>0</v>
      </c>
      <c r="M369" s="81">
        <v>265121</v>
      </c>
      <c r="N369" s="81">
        <v>3213173</v>
      </c>
      <c r="O369" s="81">
        <v>-3149711</v>
      </c>
      <c r="P369" s="81">
        <v>28832526</v>
      </c>
      <c r="Q369" s="81">
        <v>3149711</v>
      </c>
      <c r="R369" s="81">
        <v>31982237</v>
      </c>
      <c r="S369" s="81">
        <v>0</v>
      </c>
      <c r="T369" s="81">
        <f t="shared" si="6"/>
        <v>22408089</v>
      </c>
      <c r="U369" s="44"/>
      <c r="V369" s="44"/>
      <c r="W369" s="44"/>
    </row>
    <row r="370" spans="1:23" x14ac:dyDescent="0.3">
      <c r="A370" s="46" t="s">
        <v>766</v>
      </c>
      <c r="B370" s="77" t="s">
        <v>1797</v>
      </c>
      <c r="C370" s="77">
        <v>1</v>
      </c>
      <c r="D370" s="77">
        <v>0</v>
      </c>
      <c r="E370" s="81">
        <v>6470729</v>
      </c>
      <c r="F370" s="81">
        <v>2117210</v>
      </c>
      <c r="G370" s="81">
        <v>1981263</v>
      </c>
      <c r="H370" s="81">
        <v>0</v>
      </c>
      <c r="I370" s="81">
        <v>0</v>
      </c>
      <c r="J370" s="81">
        <v>297531</v>
      </c>
      <c r="K370" s="81">
        <v>95153</v>
      </c>
      <c r="L370" s="81">
        <v>0</v>
      </c>
      <c r="M370" s="81">
        <v>53997</v>
      </c>
      <c r="N370" s="81">
        <v>1220135</v>
      </c>
      <c r="O370" s="81">
        <v>-800756</v>
      </c>
      <c r="P370" s="81">
        <v>11435262</v>
      </c>
      <c r="Q370" s="81">
        <v>800756</v>
      </c>
      <c r="R370" s="81">
        <v>12236018</v>
      </c>
      <c r="S370" s="81">
        <v>0</v>
      </c>
      <c r="T370" s="81">
        <f t="shared" si="6"/>
        <v>8233864</v>
      </c>
      <c r="U370" s="44"/>
      <c r="V370" s="44"/>
      <c r="W370" s="44"/>
    </row>
    <row r="371" spans="1:23" x14ac:dyDescent="0.3">
      <c r="A371" s="46" t="s">
        <v>768</v>
      </c>
      <c r="B371" s="77" t="s">
        <v>2472</v>
      </c>
      <c r="C371" s="77">
        <v>1</v>
      </c>
      <c r="D371" s="77">
        <v>0</v>
      </c>
      <c r="E371" s="81">
        <v>20589664</v>
      </c>
      <c r="F371" s="81">
        <v>4582158</v>
      </c>
      <c r="G371" s="81">
        <v>6714238</v>
      </c>
      <c r="H371" s="81">
        <v>376299</v>
      </c>
      <c r="I371" s="81">
        <v>0</v>
      </c>
      <c r="J371" s="81">
        <v>1650792</v>
      </c>
      <c r="K371" s="81">
        <v>178369</v>
      </c>
      <c r="L371" s="81">
        <v>0</v>
      </c>
      <c r="M371" s="81">
        <v>957358</v>
      </c>
      <c r="N371" s="81">
        <v>2328041</v>
      </c>
      <c r="O371" s="81">
        <v>-2328041</v>
      </c>
      <c r="P371" s="81">
        <v>35048878</v>
      </c>
      <c r="Q371" s="81">
        <v>2807560</v>
      </c>
      <c r="R371" s="81">
        <v>37856438</v>
      </c>
      <c r="S371" s="81">
        <v>257750</v>
      </c>
      <c r="T371" s="81">
        <f t="shared" si="6"/>
        <v>25630300</v>
      </c>
      <c r="U371" s="44"/>
      <c r="V371" s="44"/>
      <c r="W371" s="44"/>
    </row>
    <row r="372" spans="1:23" x14ac:dyDescent="0.3">
      <c r="A372" s="46" t="s">
        <v>770</v>
      </c>
      <c r="B372" s="77" t="s">
        <v>1799</v>
      </c>
      <c r="C372" s="77">
        <v>1</v>
      </c>
      <c r="D372" s="77">
        <v>0</v>
      </c>
      <c r="E372" s="81">
        <v>10593158</v>
      </c>
      <c r="F372" s="81">
        <v>3136311</v>
      </c>
      <c r="G372" s="81">
        <v>2418321</v>
      </c>
      <c r="H372" s="81">
        <v>175007</v>
      </c>
      <c r="I372" s="81">
        <v>0</v>
      </c>
      <c r="J372" s="81">
        <v>597226</v>
      </c>
      <c r="K372" s="81">
        <v>96472</v>
      </c>
      <c r="L372" s="81">
        <v>0</v>
      </c>
      <c r="M372" s="81">
        <v>321383</v>
      </c>
      <c r="N372" s="81">
        <v>1210246</v>
      </c>
      <c r="O372" s="81">
        <v>-1210246</v>
      </c>
      <c r="P372" s="81">
        <v>17337878</v>
      </c>
      <c r="Q372" s="81">
        <v>1267467</v>
      </c>
      <c r="R372" s="81">
        <v>18605345</v>
      </c>
      <c r="S372" s="81">
        <v>0</v>
      </c>
      <c r="T372" s="81">
        <f t="shared" si="6"/>
        <v>13534304</v>
      </c>
      <c r="U372" s="44"/>
      <c r="V372" s="44"/>
      <c r="W372" s="44"/>
    </row>
    <row r="373" spans="1:23" x14ac:dyDescent="0.3">
      <c r="A373" s="46" t="s">
        <v>774</v>
      </c>
      <c r="B373" s="77" t="s">
        <v>1800</v>
      </c>
      <c r="C373" s="77">
        <v>1</v>
      </c>
      <c r="D373" s="77">
        <v>0</v>
      </c>
      <c r="E373" s="81">
        <v>5765433</v>
      </c>
      <c r="F373" s="81">
        <v>2280970</v>
      </c>
      <c r="G373" s="81">
        <v>934262</v>
      </c>
      <c r="H373" s="81">
        <v>0</v>
      </c>
      <c r="I373" s="81">
        <v>0</v>
      </c>
      <c r="J373" s="81">
        <v>774739</v>
      </c>
      <c r="K373" s="81">
        <v>157959</v>
      </c>
      <c r="L373" s="81">
        <v>0</v>
      </c>
      <c r="M373" s="81">
        <v>60164</v>
      </c>
      <c r="N373" s="81">
        <v>1385151</v>
      </c>
      <c r="O373" s="81">
        <v>-751244</v>
      </c>
      <c r="P373" s="81">
        <v>10607434</v>
      </c>
      <c r="Q373" s="81">
        <v>751244</v>
      </c>
      <c r="R373" s="81">
        <v>11358678</v>
      </c>
      <c r="S373" s="81">
        <v>0</v>
      </c>
      <c r="T373" s="81">
        <f t="shared" si="6"/>
        <v>8288021</v>
      </c>
      <c r="U373" s="44"/>
      <c r="V373" s="44"/>
      <c r="W373" s="44"/>
    </row>
    <row r="374" spans="1:23" x14ac:dyDescent="0.3">
      <c r="A374" s="46" t="s">
        <v>776</v>
      </c>
      <c r="B374" s="77" t="s">
        <v>2473</v>
      </c>
      <c r="C374" s="77">
        <v>1</v>
      </c>
      <c r="D374" s="77">
        <v>0</v>
      </c>
      <c r="E374" s="81">
        <v>4994395</v>
      </c>
      <c r="F374" s="81">
        <v>1661291</v>
      </c>
      <c r="G374" s="81">
        <v>1413141</v>
      </c>
      <c r="H374" s="81">
        <v>0</v>
      </c>
      <c r="I374" s="81">
        <v>0</v>
      </c>
      <c r="J374" s="81">
        <v>114859</v>
      </c>
      <c r="K374" s="81">
        <v>29844</v>
      </c>
      <c r="L374" s="81">
        <v>0</v>
      </c>
      <c r="M374" s="81">
        <v>45988</v>
      </c>
      <c r="N374" s="81">
        <v>791422</v>
      </c>
      <c r="O374" s="81">
        <v>-673777</v>
      </c>
      <c r="P374" s="81">
        <v>8377163</v>
      </c>
      <c r="Q374" s="81">
        <v>673777</v>
      </c>
      <c r="R374" s="81">
        <v>9050940</v>
      </c>
      <c r="S374" s="81">
        <v>0</v>
      </c>
      <c r="T374" s="81">
        <f t="shared" si="6"/>
        <v>6172600</v>
      </c>
      <c r="U374" s="44"/>
      <c r="V374" s="44"/>
      <c r="W374" s="44"/>
    </row>
    <row r="375" spans="1:23" x14ac:dyDescent="0.3">
      <c r="A375" s="46" t="s">
        <v>778</v>
      </c>
      <c r="B375" s="77" t="s">
        <v>1802</v>
      </c>
      <c r="C375" s="77">
        <v>1</v>
      </c>
      <c r="D375" s="77">
        <v>0</v>
      </c>
      <c r="E375" s="81">
        <v>13952683</v>
      </c>
      <c r="F375" s="81">
        <v>4001630</v>
      </c>
      <c r="G375" s="81">
        <v>2389522</v>
      </c>
      <c r="H375" s="81">
        <v>44391</v>
      </c>
      <c r="I375" s="81">
        <v>0</v>
      </c>
      <c r="J375" s="81">
        <v>644533</v>
      </c>
      <c r="K375" s="81">
        <v>208496</v>
      </c>
      <c r="L375" s="81">
        <v>0</v>
      </c>
      <c r="M375" s="81">
        <v>534324</v>
      </c>
      <c r="N375" s="81">
        <v>2162368</v>
      </c>
      <c r="O375" s="81">
        <v>-1501540</v>
      </c>
      <c r="P375" s="81">
        <v>22436407</v>
      </c>
      <c r="Q375" s="81">
        <v>1501540</v>
      </c>
      <c r="R375" s="81">
        <v>23937947</v>
      </c>
      <c r="S375" s="81">
        <v>0</v>
      </c>
      <c r="T375" s="81">
        <f t="shared" si="6"/>
        <v>17840126</v>
      </c>
      <c r="U375" s="44"/>
      <c r="V375" s="44"/>
      <c r="W375" s="44"/>
    </row>
    <row r="376" spans="1:23" x14ac:dyDescent="0.3">
      <c r="A376" s="46" t="s">
        <v>772</v>
      </c>
      <c r="B376" s="77" t="s">
        <v>2474</v>
      </c>
      <c r="C376" s="77">
        <v>1</v>
      </c>
      <c r="D376" s="77">
        <v>0</v>
      </c>
      <c r="E376" s="81">
        <v>5683088</v>
      </c>
      <c r="F376" s="81">
        <v>1477002</v>
      </c>
      <c r="G376" s="81">
        <v>145761</v>
      </c>
      <c r="H376" s="81">
        <v>0</v>
      </c>
      <c r="I376" s="81">
        <v>0</v>
      </c>
      <c r="J376" s="81">
        <v>82012</v>
      </c>
      <c r="K376" s="81">
        <v>61234</v>
      </c>
      <c r="L376" s="81">
        <v>0</v>
      </c>
      <c r="M376" s="81">
        <v>97200</v>
      </c>
      <c r="N376" s="81">
        <v>893968</v>
      </c>
      <c r="O376" s="81">
        <v>-527489</v>
      </c>
      <c r="P376" s="81">
        <v>7912776</v>
      </c>
      <c r="Q376" s="81">
        <v>527489</v>
      </c>
      <c r="R376" s="81">
        <v>8440265</v>
      </c>
      <c r="S376" s="81">
        <v>0</v>
      </c>
      <c r="T376" s="81">
        <f t="shared" si="6"/>
        <v>6873047</v>
      </c>
      <c r="U376" s="44"/>
      <c r="V376" s="44"/>
      <c r="W376" s="44"/>
    </row>
    <row r="377" spans="1:23" x14ac:dyDescent="0.3">
      <c r="A377" s="46" t="s">
        <v>780</v>
      </c>
      <c r="B377" s="77" t="s">
        <v>2475</v>
      </c>
      <c r="C377" s="77">
        <v>1</v>
      </c>
      <c r="D377" s="77">
        <v>0</v>
      </c>
      <c r="E377" s="81">
        <v>12250284</v>
      </c>
      <c r="F377" s="81">
        <v>5008611</v>
      </c>
      <c r="G377" s="81">
        <v>5523699</v>
      </c>
      <c r="H377" s="81">
        <v>0</v>
      </c>
      <c r="I377" s="81">
        <v>0</v>
      </c>
      <c r="J377" s="81">
        <v>1155113</v>
      </c>
      <c r="K377" s="81">
        <v>484272</v>
      </c>
      <c r="L377" s="81">
        <v>0</v>
      </c>
      <c r="M377" s="81">
        <v>543600</v>
      </c>
      <c r="N377" s="81">
        <v>2709766</v>
      </c>
      <c r="O377" s="81">
        <v>-2709766</v>
      </c>
      <c r="P377" s="81">
        <v>24965579</v>
      </c>
      <c r="Q377" s="81">
        <v>4105669</v>
      </c>
      <c r="R377" s="81">
        <v>29071248</v>
      </c>
      <c r="S377" s="81">
        <v>0</v>
      </c>
      <c r="T377" s="81">
        <f t="shared" si="6"/>
        <v>16732114</v>
      </c>
      <c r="U377" s="44"/>
      <c r="V377" s="44"/>
      <c r="W377" s="44"/>
    </row>
    <row r="378" spans="1:23" x14ac:dyDescent="0.3">
      <c r="A378" s="46" t="s">
        <v>815</v>
      </c>
      <c r="B378" s="77" t="s">
        <v>1805</v>
      </c>
      <c r="C378" s="77">
        <v>1</v>
      </c>
      <c r="D378" s="77">
        <v>0</v>
      </c>
      <c r="E378" s="81">
        <v>21876807</v>
      </c>
      <c r="F378" s="81">
        <v>9941564</v>
      </c>
      <c r="G378" s="81">
        <v>4412880</v>
      </c>
      <c r="H378" s="81">
        <v>0</v>
      </c>
      <c r="I378" s="81">
        <v>0</v>
      </c>
      <c r="J378" s="81">
        <v>1475175</v>
      </c>
      <c r="K378" s="81">
        <v>382203</v>
      </c>
      <c r="L378" s="81">
        <v>462221</v>
      </c>
      <c r="M378" s="81">
        <v>255245</v>
      </c>
      <c r="N378" s="81">
        <v>4048151</v>
      </c>
      <c r="O378" s="81">
        <v>-3648638</v>
      </c>
      <c r="P378" s="81">
        <v>39205608</v>
      </c>
      <c r="Q378" s="81">
        <v>3648638</v>
      </c>
      <c r="R378" s="81">
        <v>42854246</v>
      </c>
      <c r="S378" s="81">
        <v>0</v>
      </c>
      <c r="T378" s="81">
        <f t="shared" si="6"/>
        <v>30744577</v>
      </c>
      <c r="U378" s="44"/>
      <c r="V378" s="44"/>
      <c r="W378" s="44"/>
    </row>
    <row r="379" spans="1:23" x14ac:dyDescent="0.3">
      <c r="A379" s="46" t="s">
        <v>783</v>
      </c>
      <c r="B379" s="77" t="s">
        <v>2476</v>
      </c>
      <c r="C379" s="77">
        <v>1</v>
      </c>
      <c r="D379" s="77">
        <v>0</v>
      </c>
      <c r="E379" s="81">
        <v>4077824</v>
      </c>
      <c r="F379" s="81">
        <v>2107348</v>
      </c>
      <c r="G379" s="81">
        <v>1240480</v>
      </c>
      <c r="H379" s="81">
        <v>0</v>
      </c>
      <c r="I379" s="81">
        <v>0</v>
      </c>
      <c r="J379" s="81">
        <v>873828</v>
      </c>
      <c r="K379" s="81">
        <v>369078</v>
      </c>
      <c r="L379" s="81">
        <v>0</v>
      </c>
      <c r="M379" s="81">
        <v>0</v>
      </c>
      <c r="N379" s="81">
        <v>1148085</v>
      </c>
      <c r="O379" s="81">
        <v>-947388</v>
      </c>
      <c r="P379" s="81">
        <v>8869255</v>
      </c>
      <c r="Q379" s="81">
        <v>947388</v>
      </c>
      <c r="R379" s="81">
        <v>9816643</v>
      </c>
      <c r="S379" s="81">
        <v>0</v>
      </c>
      <c r="T379" s="81">
        <f t="shared" si="6"/>
        <v>6480690</v>
      </c>
      <c r="U379" s="44"/>
      <c r="V379" s="44"/>
      <c r="W379" s="44"/>
    </row>
    <row r="380" spans="1:23" x14ac:dyDescent="0.3">
      <c r="A380" s="46" t="s">
        <v>785</v>
      </c>
      <c r="B380" s="77" t="s">
        <v>2477</v>
      </c>
      <c r="C380" s="77">
        <v>1</v>
      </c>
      <c r="D380" s="77">
        <v>0</v>
      </c>
      <c r="E380" s="81">
        <v>12103751</v>
      </c>
      <c r="F380" s="81">
        <v>4950574</v>
      </c>
      <c r="G380" s="81">
        <v>2657148</v>
      </c>
      <c r="H380" s="81">
        <v>0</v>
      </c>
      <c r="I380" s="81">
        <v>0</v>
      </c>
      <c r="J380" s="81">
        <v>490203</v>
      </c>
      <c r="K380" s="81">
        <v>842618</v>
      </c>
      <c r="L380" s="81">
        <v>0</v>
      </c>
      <c r="M380" s="81">
        <v>0</v>
      </c>
      <c r="N380" s="81">
        <v>2857404</v>
      </c>
      <c r="O380" s="81">
        <v>-2857404</v>
      </c>
      <c r="P380" s="81">
        <v>21044294</v>
      </c>
      <c r="Q380" s="81">
        <v>2892631</v>
      </c>
      <c r="R380" s="81">
        <v>23936925</v>
      </c>
      <c r="S380" s="81">
        <v>0</v>
      </c>
      <c r="T380" s="81">
        <f t="shared" si="6"/>
        <v>15529742</v>
      </c>
      <c r="U380" s="44"/>
      <c r="V380" s="44"/>
      <c r="W380" s="44"/>
    </row>
    <row r="381" spans="1:23" x14ac:dyDescent="0.3">
      <c r="A381" s="46" t="s">
        <v>805</v>
      </c>
      <c r="B381" s="77" t="s">
        <v>2478</v>
      </c>
      <c r="C381" s="77">
        <v>1</v>
      </c>
      <c r="D381" s="77">
        <v>0</v>
      </c>
      <c r="E381" s="81">
        <v>39297243</v>
      </c>
      <c r="F381" s="81">
        <v>10984833</v>
      </c>
      <c r="G381" s="81">
        <v>4030825</v>
      </c>
      <c r="H381" s="81">
        <v>0</v>
      </c>
      <c r="I381" s="81">
        <v>0</v>
      </c>
      <c r="J381" s="81">
        <v>2511309</v>
      </c>
      <c r="K381" s="81">
        <v>994178</v>
      </c>
      <c r="L381" s="81">
        <v>0</v>
      </c>
      <c r="M381" s="81">
        <v>346896</v>
      </c>
      <c r="N381" s="81">
        <v>4842154</v>
      </c>
      <c r="O381" s="81">
        <v>-4610309</v>
      </c>
      <c r="P381" s="81">
        <v>58397129</v>
      </c>
      <c r="Q381" s="81">
        <v>4610309</v>
      </c>
      <c r="R381" s="81">
        <v>63007438</v>
      </c>
      <c r="S381" s="81">
        <v>261523</v>
      </c>
      <c r="T381" s="81">
        <f t="shared" si="6"/>
        <v>49524150</v>
      </c>
      <c r="U381" s="44"/>
      <c r="V381" s="44"/>
      <c r="W381" s="44"/>
    </row>
    <row r="382" spans="1:23" x14ac:dyDescent="0.3">
      <c r="A382" s="46" t="s">
        <v>789</v>
      </c>
      <c r="B382" s="77" t="s">
        <v>2479</v>
      </c>
      <c r="C382" s="77">
        <v>1</v>
      </c>
      <c r="D382" s="77">
        <v>0</v>
      </c>
      <c r="E382" s="81">
        <v>10027935</v>
      </c>
      <c r="F382" s="81">
        <v>5158934</v>
      </c>
      <c r="G382" s="81">
        <v>1942269</v>
      </c>
      <c r="H382" s="81">
        <v>0</v>
      </c>
      <c r="I382" s="81">
        <v>0</v>
      </c>
      <c r="J382" s="81">
        <v>728845</v>
      </c>
      <c r="K382" s="81">
        <v>245305</v>
      </c>
      <c r="L382" s="81">
        <v>0</v>
      </c>
      <c r="M382" s="81">
        <v>0</v>
      </c>
      <c r="N382" s="81">
        <v>2489488</v>
      </c>
      <c r="O382" s="81">
        <v>-2489488</v>
      </c>
      <c r="P382" s="81">
        <v>18103288</v>
      </c>
      <c r="Q382" s="81">
        <v>2750760</v>
      </c>
      <c r="R382" s="81">
        <v>20854048</v>
      </c>
      <c r="S382" s="81">
        <v>0</v>
      </c>
      <c r="T382" s="81">
        <f t="shared" si="6"/>
        <v>13671531</v>
      </c>
      <c r="U382" s="44"/>
      <c r="V382" s="44"/>
      <c r="W382" s="44"/>
    </row>
    <row r="383" spans="1:23" x14ac:dyDescent="0.3">
      <c r="A383" s="46" t="s">
        <v>793</v>
      </c>
      <c r="B383" s="77" t="s">
        <v>1810</v>
      </c>
      <c r="C383" s="77">
        <v>1</v>
      </c>
      <c r="D383" s="77">
        <v>0</v>
      </c>
      <c r="E383" s="81">
        <v>6405546</v>
      </c>
      <c r="F383" s="81">
        <v>2976431</v>
      </c>
      <c r="G383" s="81">
        <v>293960</v>
      </c>
      <c r="H383" s="81">
        <v>0</v>
      </c>
      <c r="I383" s="81">
        <v>0</v>
      </c>
      <c r="J383" s="81">
        <v>429215</v>
      </c>
      <c r="K383" s="81">
        <v>196180</v>
      </c>
      <c r="L383" s="81">
        <v>0</v>
      </c>
      <c r="M383" s="81">
        <v>0</v>
      </c>
      <c r="N383" s="81">
        <v>690320</v>
      </c>
      <c r="O383" s="81">
        <v>-690320</v>
      </c>
      <c r="P383" s="81">
        <v>10301332</v>
      </c>
      <c r="Q383" s="81">
        <v>973096</v>
      </c>
      <c r="R383" s="81">
        <v>11274428</v>
      </c>
      <c r="S383" s="81">
        <v>0</v>
      </c>
      <c r="T383" s="81">
        <f t="shared" si="6"/>
        <v>9317052</v>
      </c>
      <c r="U383" s="44"/>
      <c r="V383" s="44"/>
      <c r="W383" s="44"/>
    </row>
    <row r="384" spans="1:23" x14ac:dyDescent="0.3">
      <c r="A384" s="46" t="s">
        <v>797</v>
      </c>
      <c r="B384" s="77" t="s">
        <v>2480</v>
      </c>
      <c r="C384" s="77">
        <v>1</v>
      </c>
      <c r="D384" s="77">
        <v>0</v>
      </c>
      <c r="E384" s="81">
        <v>77246937</v>
      </c>
      <c r="F384" s="81">
        <v>16694954</v>
      </c>
      <c r="G384" s="81">
        <v>10220784</v>
      </c>
      <c r="H384" s="81">
        <v>0</v>
      </c>
      <c r="I384" s="81">
        <v>0</v>
      </c>
      <c r="J384" s="81">
        <v>4427853</v>
      </c>
      <c r="K384" s="81">
        <v>1992984</v>
      </c>
      <c r="L384" s="81">
        <v>0</v>
      </c>
      <c r="M384" s="81">
        <v>1061514</v>
      </c>
      <c r="N384" s="81">
        <v>5285709</v>
      </c>
      <c r="O384" s="81">
        <v>-5285709</v>
      </c>
      <c r="P384" s="81">
        <v>111645026</v>
      </c>
      <c r="Q384" s="81">
        <v>7478247</v>
      </c>
      <c r="R384" s="81">
        <v>119123273</v>
      </c>
      <c r="S384" s="81">
        <v>2038800</v>
      </c>
      <c r="T384" s="81">
        <f t="shared" si="6"/>
        <v>96138533</v>
      </c>
      <c r="U384" s="44"/>
      <c r="V384" s="44"/>
      <c r="W384" s="44"/>
    </row>
    <row r="385" spans="1:23" x14ac:dyDescent="0.3">
      <c r="A385" s="46" t="s">
        <v>799</v>
      </c>
      <c r="B385" s="77" t="s">
        <v>1812</v>
      </c>
      <c r="C385" s="77">
        <v>1</v>
      </c>
      <c r="D385" s="77">
        <v>0</v>
      </c>
      <c r="E385" s="81">
        <v>25947607</v>
      </c>
      <c r="F385" s="81">
        <v>8181915</v>
      </c>
      <c r="G385" s="81">
        <v>4349633</v>
      </c>
      <c r="H385" s="81">
        <v>768988</v>
      </c>
      <c r="I385" s="81">
        <v>0</v>
      </c>
      <c r="J385" s="81">
        <v>2107315</v>
      </c>
      <c r="K385" s="81">
        <v>1579215</v>
      </c>
      <c r="L385" s="81">
        <v>0</v>
      </c>
      <c r="M385" s="81">
        <v>331118</v>
      </c>
      <c r="N385" s="81">
        <v>3826289</v>
      </c>
      <c r="O385" s="81">
        <v>-3448685</v>
      </c>
      <c r="P385" s="81">
        <v>43643395</v>
      </c>
      <c r="Q385" s="81">
        <v>3448685</v>
      </c>
      <c r="R385" s="81">
        <v>47092080</v>
      </c>
      <c r="S385" s="81">
        <v>0</v>
      </c>
      <c r="T385" s="81">
        <f t="shared" si="6"/>
        <v>34698485</v>
      </c>
      <c r="U385" s="44"/>
      <c r="V385" s="44"/>
      <c r="W385" s="44"/>
    </row>
    <row r="386" spans="1:23" x14ac:dyDescent="0.3">
      <c r="A386" s="46" t="s">
        <v>801</v>
      </c>
      <c r="B386" s="77" t="s">
        <v>1813</v>
      </c>
      <c r="C386" s="77">
        <v>1</v>
      </c>
      <c r="D386" s="77">
        <v>0</v>
      </c>
      <c r="E386" s="81">
        <v>31248011</v>
      </c>
      <c r="F386" s="81">
        <v>14547412</v>
      </c>
      <c r="G386" s="81">
        <v>3955157</v>
      </c>
      <c r="H386" s="81">
        <v>846791</v>
      </c>
      <c r="I386" s="81">
        <v>0</v>
      </c>
      <c r="J386" s="81">
        <v>2372418</v>
      </c>
      <c r="K386" s="81">
        <v>1019903</v>
      </c>
      <c r="L386" s="81">
        <v>0</v>
      </c>
      <c r="M386" s="81">
        <v>0</v>
      </c>
      <c r="N386" s="81">
        <v>6192821</v>
      </c>
      <c r="O386" s="81">
        <v>-6192821</v>
      </c>
      <c r="P386" s="81">
        <v>53989692</v>
      </c>
      <c r="Q386" s="81">
        <v>6450815</v>
      </c>
      <c r="R386" s="81">
        <v>60440507</v>
      </c>
      <c r="S386" s="81">
        <v>0</v>
      </c>
      <c r="T386" s="81">
        <f t="shared" si="6"/>
        <v>42994923</v>
      </c>
      <c r="U386" s="44"/>
      <c r="V386" s="44"/>
      <c r="W386" s="44"/>
    </row>
    <row r="387" spans="1:23" x14ac:dyDescent="0.3">
      <c r="A387" s="46" t="s">
        <v>795</v>
      </c>
      <c r="B387" s="77" t="s">
        <v>2481</v>
      </c>
      <c r="C387" s="77">
        <v>1</v>
      </c>
      <c r="D387" s="77">
        <v>1</v>
      </c>
      <c r="E387" s="81">
        <v>1390120</v>
      </c>
      <c r="F387" s="81">
        <v>5061962</v>
      </c>
      <c r="G387" s="81">
        <v>0</v>
      </c>
      <c r="H387" s="81">
        <v>0</v>
      </c>
      <c r="I387" s="81">
        <v>0</v>
      </c>
      <c r="J387" s="81">
        <v>11229</v>
      </c>
      <c r="K387" s="81">
        <v>29147</v>
      </c>
      <c r="L387" s="81">
        <v>0</v>
      </c>
      <c r="M387" s="81">
        <v>1347024</v>
      </c>
      <c r="N387" s="81">
        <v>325451</v>
      </c>
      <c r="O387" s="81">
        <v>-325451</v>
      </c>
      <c r="P387" s="81">
        <v>7839482</v>
      </c>
      <c r="Q387" s="81">
        <v>26482066</v>
      </c>
      <c r="R387" s="81">
        <v>34321548</v>
      </c>
      <c r="S387" s="81">
        <v>100000</v>
      </c>
      <c r="T387" s="81">
        <f t="shared" si="6"/>
        <v>7514031</v>
      </c>
      <c r="U387" s="44"/>
      <c r="V387" s="44"/>
      <c r="W387" s="44"/>
    </row>
    <row r="388" spans="1:23" x14ac:dyDescent="0.3">
      <c r="A388" s="46" t="s">
        <v>811</v>
      </c>
      <c r="B388" s="77" t="s">
        <v>1815</v>
      </c>
      <c r="C388" s="77">
        <v>1</v>
      </c>
      <c r="D388" s="77">
        <v>0</v>
      </c>
      <c r="E388" s="81">
        <v>26602529</v>
      </c>
      <c r="F388" s="81">
        <v>7258668</v>
      </c>
      <c r="G388" s="81">
        <v>2521864</v>
      </c>
      <c r="H388" s="81">
        <v>0</v>
      </c>
      <c r="I388" s="81">
        <v>0</v>
      </c>
      <c r="J388" s="81">
        <v>860941</v>
      </c>
      <c r="K388" s="81">
        <v>955143</v>
      </c>
      <c r="L388" s="81">
        <v>0</v>
      </c>
      <c r="M388" s="81">
        <v>1071472</v>
      </c>
      <c r="N388" s="81">
        <v>4552080</v>
      </c>
      <c r="O388" s="81">
        <v>-3919048</v>
      </c>
      <c r="P388" s="81">
        <v>39903649</v>
      </c>
      <c r="Q388" s="81">
        <v>3919048</v>
      </c>
      <c r="R388" s="81">
        <v>43822697</v>
      </c>
      <c r="S388" s="81">
        <v>0</v>
      </c>
      <c r="T388" s="81">
        <f t="shared" si="6"/>
        <v>32829705</v>
      </c>
      <c r="U388" s="44"/>
      <c r="V388" s="44"/>
      <c r="W388" s="44"/>
    </row>
    <row r="389" spans="1:23" x14ac:dyDescent="0.3">
      <c r="A389" s="46" t="s">
        <v>803</v>
      </c>
      <c r="B389" s="77" t="s">
        <v>2482</v>
      </c>
      <c r="C389" s="77">
        <v>1</v>
      </c>
      <c r="D389" s="77">
        <v>0</v>
      </c>
      <c r="E389" s="81">
        <v>118551722</v>
      </c>
      <c r="F389" s="81">
        <v>27127713</v>
      </c>
      <c r="G389" s="81">
        <v>8588482</v>
      </c>
      <c r="H389" s="81">
        <v>0</v>
      </c>
      <c r="I389" s="81">
        <v>0</v>
      </c>
      <c r="J389" s="81">
        <v>4399379</v>
      </c>
      <c r="K389" s="81">
        <v>3345425</v>
      </c>
      <c r="L389" s="81">
        <v>0</v>
      </c>
      <c r="M389" s="81">
        <v>5712815</v>
      </c>
      <c r="N389" s="81">
        <v>8876876</v>
      </c>
      <c r="O389" s="81">
        <v>-8876876</v>
      </c>
      <c r="P389" s="81">
        <v>167725536</v>
      </c>
      <c r="Q389" s="81">
        <v>12711442</v>
      </c>
      <c r="R389" s="81">
        <v>180436978</v>
      </c>
      <c r="S389" s="81">
        <v>837244</v>
      </c>
      <c r="T389" s="81">
        <f t="shared" si="6"/>
        <v>150260178</v>
      </c>
      <c r="U389" s="44"/>
      <c r="V389" s="44"/>
      <c r="W389" s="44"/>
    </row>
    <row r="390" spans="1:23" x14ac:dyDescent="0.3">
      <c r="A390" s="46" t="s">
        <v>807</v>
      </c>
      <c r="B390" s="77" t="s">
        <v>2483</v>
      </c>
      <c r="C390" s="77">
        <v>1</v>
      </c>
      <c r="D390" s="77">
        <v>0</v>
      </c>
      <c r="E390" s="81">
        <v>31890049</v>
      </c>
      <c r="F390" s="81">
        <v>5218511</v>
      </c>
      <c r="G390" s="81">
        <v>3958300</v>
      </c>
      <c r="H390" s="81">
        <v>0</v>
      </c>
      <c r="I390" s="81">
        <v>0</v>
      </c>
      <c r="J390" s="81">
        <v>1922380</v>
      </c>
      <c r="K390" s="81">
        <v>699264</v>
      </c>
      <c r="L390" s="81">
        <v>0</v>
      </c>
      <c r="M390" s="81">
        <v>304375</v>
      </c>
      <c r="N390" s="81">
        <v>3108409</v>
      </c>
      <c r="O390" s="81">
        <v>-2706960</v>
      </c>
      <c r="P390" s="81">
        <v>44394328</v>
      </c>
      <c r="Q390" s="81">
        <v>2706960</v>
      </c>
      <c r="R390" s="81">
        <v>47101288</v>
      </c>
      <c r="S390" s="81">
        <v>189220</v>
      </c>
      <c r="T390" s="81">
        <f t="shared" ref="T390:T453" si="7">P390-N390-G390-H390</f>
        <v>37327619</v>
      </c>
      <c r="U390" s="44"/>
      <c r="V390" s="44"/>
      <c r="W390" s="44"/>
    </row>
    <row r="391" spans="1:23" x14ac:dyDescent="0.3">
      <c r="A391" s="46" t="s">
        <v>809</v>
      </c>
      <c r="B391" s="77" t="s">
        <v>2484</v>
      </c>
      <c r="C391" s="77">
        <v>1</v>
      </c>
      <c r="D391" s="77">
        <v>0</v>
      </c>
      <c r="E391" s="81">
        <v>603276</v>
      </c>
      <c r="F391" s="81">
        <v>343566</v>
      </c>
      <c r="G391" s="81">
        <v>80638</v>
      </c>
      <c r="H391" s="81">
        <v>0</v>
      </c>
      <c r="I391" s="81">
        <v>0</v>
      </c>
      <c r="J391" s="81">
        <v>22902</v>
      </c>
      <c r="K391" s="81">
        <v>1166</v>
      </c>
      <c r="L391" s="81">
        <v>0</v>
      </c>
      <c r="M391" s="81">
        <v>0</v>
      </c>
      <c r="N391" s="81">
        <v>206518</v>
      </c>
      <c r="O391" s="81">
        <v>-47558</v>
      </c>
      <c r="P391" s="81">
        <v>1210508</v>
      </c>
      <c r="Q391" s="81">
        <v>47558</v>
      </c>
      <c r="R391" s="81">
        <v>1258066</v>
      </c>
      <c r="S391" s="81">
        <v>0</v>
      </c>
      <c r="T391" s="81">
        <f t="shared" si="7"/>
        <v>923352</v>
      </c>
      <c r="U391" s="44"/>
      <c r="V391" s="44"/>
      <c r="W391" s="44"/>
    </row>
    <row r="392" spans="1:23" x14ac:dyDescent="0.3">
      <c r="A392" s="46" t="s">
        <v>813</v>
      </c>
      <c r="B392" s="77" t="s">
        <v>1819</v>
      </c>
      <c r="C392" s="77">
        <v>1</v>
      </c>
      <c r="D392" s="77">
        <v>0</v>
      </c>
      <c r="E392" s="81">
        <v>15963941</v>
      </c>
      <c r="F392" s="81">
        <v>6467915</v>
      </c>
      <c r="G392" s="81">
        <v>3437795</v>
      </c>
      <c r="H392" s="81">
        <v>0</v>
      </c>
      <c r="I392" s="81">
        <v>0</v>
      </c>
      <c r="J392" s="81">
        <v>1310143</v>
      </c>
      <c r="K392" s="81">
        <v>314812</v>
      </c>
      <c r="L392" s="81">
        <v>0</v>
      </c>
      <c r="M392" s="81">
        <v>0</v>
      </c>
      <c r="N392" s="81">
        <v>3740746</v>
      </c>
      <c r="O392" s="81">
        <v>-3498198</v>
      </c>
      <c r="P392" s="81">
        <v>27737154</v>
      </c>
      <c r="Q392" s="81">
        <v>3498198</v>
      </c>
      <c r="R392" s="81">
        <v>31235352</v>
      </c>
      <c r="S392" s="81">
        <v>0</v>
      </c>
      <c r="T392" s="81">
        <f t="shared" si="7"/>
        <v>20558613</v>
      </c>
      <c r="U392" s="44"/>
      <c r="V392" s="44"/>
      <c r="W392" s="44"/>
    </row>
    <row r="393" spans="1:23" x14ac:dyDescent="0.3">
      <c r="A393" s="46" t="s">
        <v>791</v>
      </c>
      <c r="B393" s="77" t="s">
        <v>1820</v>
      </c>
      <c r="C393" s="77">
        <v>1</v>
      </c>
      <c r="D393" s="77">
        <v>0</v>
      </c>
      <c r="E393" s="81">
        <v>4616284</v>
      </c>
      <c r="F393" s="81">
        <v>2378934</v>
      </c>
      <c r="G393" s="81">
        <v>299014</v>
      </c>
      <c r="H393" s="81">
        <v>0</v>
      </c>
      <c r="I393" s="81">
        <v>0</v>
      </c>
      <c r="J393" s="81">
        <v>43031</v>
      </c>
      <c r="K393" s="81">
        <v>22994</v>
      </c>
      <c r="L393" s="81">
        <v>0</v>
      </c>
      <c r="M393" s="81">
        <v>0</v>
      </c>
      <c r="N393" s="81">
        <v>1192660</v>
      </c>
      <c r="O393" s="81">
        <v>-453222</v>
      </c>
      <c r="P393" s="81">
        <v>8099695</v>
      </c>
      <c r="Q393" s="81">
        <v>453222</v>
      </c>
      <c r="R393" s="81">
        <v>8552917</v>
      </c>
      <c r="S393" s="81">
        <v>0</v>
      </c>
      <c r="T393" s="81">
        <f t="shared" si="7"/>
        <v>6608021</v>
      </c>
      <c r="U393" s="44"/>
      <c r="V393" s="44"/>
      <c r="W393" s="44"/>
    </row>
    <row r="394" spans="1:23" x14ac:dyDescent="0.3">
      <c r="A394" s="46" t="s">
        <v>787</v>
      </c>
      <c r="B394" s="77" t="s">
        <v>2485</v>
      </c>
      <c r="C394" s="77">
        <v>1</v>
      </c>
      <c r="D394" s="77">
        <v>0</v>
      </c>
      <c r="E394" s="81">
        <v>3350958</v>
      </c>
      <c r="F394" s="81">
        <v>2139873</v>
      </c>
      <c r="G394" s="81">
        <v>648493</v>
      </c>
      <c r="H394" s="81">
        <v>0</v>
      </c>
      <c r="I394" s="81">
        <v>0</v>
      </c>
      <c r="J394" s="81">
        <v>239207</v>
      </c>
      <c r="K394" s="81">
        <v>175888</v>
      </c>
      <c r="L394" s="81">
        <v>0</v>
      </c>
      <c r="M394" s="81">
        <v>176903</v>
      </c>
      <c r="N394" s="81">
        <v>1112650</v>
      </c>
      <c r="O394" s="81">
        <v>-727442</v>
      </c>
      <c r="P394" s="81">
        <v>7116530</v>
      </c>
      <c r="Q394" s="81">
        <v>727442</v>
      </c>
      <c r="R394" s="81">
        <v>7843972</v>
      </c>
      <c r="S394" s="81">
        <v>0</v>
      </c>
      <c r="T394" s="81">
        <f t="shared" si="7"/>
        <v>5355387</v>
      </c>
      <c r="U394" s="44"/>
      <c r="V394" s="44"/>
      <c r="W394" s="44"/>
    </row>
    <row r="395" spans="1:23" x14ac:dyDescent="0.3">
      <c r="A395" s="46" t="s">
        <v>818</v>
      </c>
      <c r="B395" s="77" t="s">
        <v>2486</v>
      </c>
      <c r="C395" s="77">
        <v>1</v>
      </c>
      <c r="D395" s="77">
        <v>0</v>
      </c>
      <c r="E395" s="81">
        <v>21399648</v>
      </c>
      <c r="F395" s="81">
        <v>2711709</v>
      </c>
      <c r="G395" s="81">
        <v>1940952</v>
      </c>
      <c r="H395" s="81">
        <v>0</v>
      </c>
      <c r="I395" s="81">
        <v>0</v>
      </c>
      <c r="J395" s="81">
        <v>231730</v>
      </c>
      <c r="K395" s="81">
        <v>812681</v>
      </c>
      <c r="L395" s="81">
        <v>0</v>
      </c>
      <c r="M395" s="81">
        <v>410717</v>
      </c>
      <c r="N395" s="81">
        <v>1392848</v>
      </c>
      <c r="O395" s="81">
        <v>-1392848</v>
      </c>
      <c r="P395" s="81">
        <v>27507437</v>
      </c>
      <c r="Q395" s="81">
        <v>1949854</v>
      </c>
      <c r="R395" s="81">
        <v>29457291</v>
      </c>
      <c r="S395" s="81">
        <v>171687</v>
      </c>
      <c r="T395" s="81">
        <f t="shared" si="7"/>
        <v>24173637</v>
      </c>
      <c r="U395" s="44"/>
      <c r="V395" s="44"/>
      <c r="W395" s="44"/>
    </row>
    <row r="396" spans="1:23" x14ac:dyDescent="0.3">
      <c r="A396" s="46" t="s">
        <v>822</v>
      </c>
      <c r="B396" s="77" t="s">
        <v>2487</v>
      </c>
      <c r="C396" s="77">
        <v>1</v>
      </c>
      <c r="D396" s="77">
        <v>0</v>
      </c>
      <c r="E396" s="81">
        <v>7901137</v>
      </c>
      <c r="F396" s="81">
        <v>2348595</v>
      </c>
      <c r="G396" s="81">
        <v>2652195</v>
      </c>
      <c r="H396" s="81">
        <v>0</v>
      </c>
      <c r="I396" s="81">
        <v>0</v>
      </c>
      <c r="J396" s="81">
        <v>390501</v>
      </c>
      <c r="K396" s="81">
        <v>82009</v>
      </c>
      <c r="L396" s="81">
        <v>0</v>
      </c>
      <c r="M396" s="81">
        <v>86793</v>
      </c>
      <c r="N396" s="81">
        <v>765970</v>
      </c>
      <c r="O396" s="81">
        <v>-656982</v>
      </c>
      <c r="P396" s="81">
        <v>13570218</v>
      </c>
      <c r="Q396" s="81">
        <v>656982</v>
      </c>
      <c r="R396" s="81">
        <v>14227200</v>
      </c>
      <c r="S396" s="81">
        <v>0</v>
      </c>
      <c r="T396" s="81">
        <f t="shared" si="7"/>
        <v>10152053</v>
      </c>
      <c r="U396" s="44"/>
      <c r="V396" s="44"/>
      <c r="W396" s="44"/>
    </row>
    <row r="397" spans="1:23" x14ac:dyDescent="0.3">
      <c r="A397" s="46" t="s">
        <v>820</v>
      </c>
      <c r="B397" s="77" t="s">
        <v>2488</v>
      </c>
      <c r="C397" s="77">
        <v>1</v>
      </c>
      <c r="D397" s="77">
        <v>0</v>
      </c>
      <c r="E397" s="81">
        <v>10622376</v>
      </c>
      <c r="F397" s="81">
        <v>3286390</v>
      </c>
      <c r="G397" s="81">
        <v>2766466</v>
      </c>
      <c r="H397" s="81">
        <v>0</v>
      </c>
      <c r="I397" s="81">
        <v>0</v>
      </c>
      <c r="J397" s="81">
        <v>199987</v>
      </c>
      <c r="K397" s="81">
        <v>312376</v>
      </c>
      <c r="L397" s="81">
        <v>0</v>
      </c>
      <c r="M397" s="81">
        <v>151148</v>
      </c>
      <c r="N397" s="81">
        <v>1455813</v>
      </c>
      <c r="O397" s="81">
        <v>-1114999</v>
      </c>
      <c r="P397" s="81">
        <v>17679557</v>
      </c>
      <c r="Q397" s="81">
        <v>1114999</v>
      </c>
      <c r="R397" s="81">
        <v>18794556</v>
      </c>
      <c r="S397" s="81">
        <v>0</v>
      </c>
      <c r="T397" s="81">
        <f t="shared" si="7"/>
        <v>13457278</v>
      </c>
      <c r="U397" s="44"/>
      <c r="V397" s="44"/>
      <c r="W397" s="44"/>
    </row>
    <row r="398" spans="1:23" x14ac:dyDescent="0.3">
      <c r="A398" s="46" t="s">
        <v>826</v>
      </c>
      <c r="B398" s="77" t="s">
        <v>2489</v>
      </c>
      <c r="C398" s="77">
        <v>1</v>
      </c>
      <c r="D398" s="77">
        <v>0</v>
      </c>
      <c r="E398" s="81">
        <v>17999389</v>
      </c>
      <c r="F398" s="81">
        <v>4760042</v>
      </c>
      <c r="G398" s="81">
        <v>4118015</v>
      </c>
      <c r="H398" s="81">
        <v>0</v>
      </c>
      <c r="I398" s="81">
        <v>0</v>
      </c>
      <c r="J398" s="81">
        <v>379282</v>
      </c>
      <c r="K398" s="81">
        <v>698053</v>
      </c>
      <c r="L398" s="81">
        <v>0</v>
      </c>
      <c r="M398" s="81">
        <v>266457</v>
      </c>
      <c r="N398" s="81">
        <v>1727410</v>
      </c>
      <c r="O398" s="81">
        <v>-1558730</v>
      </c>
      <c r="P398" s="81">
        <v>28389918</v>
      </c>
      <c r="Q398" s="81">
        <v>1558730</v>
      </c>
      <c r="R398" s="81">
        <v>29948648</v>
      </c>
      <c r="S398" s="81">
        <v>135337</v>
      </c>
      <c r="T398" s="81">
        <f t="shared" si="7"/>
        <v>22544493</v>
      </c>
      <c r="U398" s="44"/>
      <c r="V398" s="44"/>
      <c r="W398" s="44"/>
    </row>
    <row r="399" spans="1:23" x14ac:dyDescent="0.3">
      <c r="A399" s="46" t="s">
        <v>824</v>
      </c>
      <c r="B399" s="77" t="s">
        <v>2490</v>
      </c>
      <c r="C399" s="77">
        <v>1</v>
      </c>
      <c r="D399" s="77">
        <v>0</v>
      </c>
      <c r="E399" s="81">
        <v>6399047</v>
      </c>
      <c r="F399" s="81">
        <v>1612652</v>
      </c>
      <c r="G399" s="81">
        <v>1526292</v>
      </c>
      <c r="H399" s="81">
        <v>0</v>
      </c>
      <c r="I399" s="81">
        <v>0</v>
      </c>
      <c r="J399" s="81">
        <v>157802</v>
      </c>
      <c r="K399" s="81">
        <v>116859</v>
      </c>
      <c r="L399" s="81">
        <v>0</v>
      </c>
      <c r="M399" s="81">
        <v>635410</v>
      </c>
      <c r="N399" s="81">
        <v>630527</v>
      </c>
      <c r="O399" s="81">
        <v>-622203</v>
      </c>
      <c r="P399" s="81">
        <v>10456386</v>
      </c>
      <c r="Q399" s="81">
        <v>622203</v>
      </c>
      <c r="R399" s="81">
        <v>11078589</v>
      </c>
      <c r="S399" s="81">
        <v>0</v>
      </c>
      <c r="T399" s="81">
        <f t="shared" si="7"/>
        <v>8299567</v>
      </c>
      <c r="U399" s="44"/>
      <c r="V399" s="44"/>
      <c r="W399" s="44"/>
    </row>
    <row r="400" spans="1:23" x14ac:dyDescent="0.3">
      <c r="A400" s="46" t="s">
        <v>829</v>
      </c>
      <c r="B400" s="77" t="s">
        <v>2491</v>
      </c>
      <c r="C400" s="77">
        <v>1</v>
      </c>
      <c r="D400" s="77">
        <v>0</v>
      </c>
      <c r="E400" s="81">
        <v>16807098</v>
      </c>
      <c r="F400" s="81">
        <v>5034951</v>
      </c>
      <c r="G400" s="81">
        <v>2868291</v>
      </c>
      <c r="H400" s="81">
        <v>0</v>
      </c>
      <c r="I400" s="81">
        <v>0</v>
      </c>
      <c r="J400" s="81">
        <v>1004585</v>
      </c>
      <c r="K400" s="81">
        <v>160179</v>
      </c>
      <c r="L400" s="81">
        <v>0</v>
      </c>
      <c r="M400" s="81">
        <v>129009</v>
      </c>
      <c r="N400" s="81">
        <v>839162</v>
      </c>
      <c r="O400" s="81">
        <v>-839162</v>
      </c>
      <c r="P400" s="81">
        <v>26004113</v>
      </c>
      <c r="Q400" s="81">
        <v>1172897</v>
      </c>
      <c r="R400" s="81">
        <v>27177010</v>
      </c>
      <c r="S400" s="81">
        <v>154393</v>
      </c>
      <c r="T400" s="81">
        <f t="shared" si="7"/>
        <v>22296660</v>
      </c>
      <c r="U400" s="44"/>
      <c r="V400" s="44"/>
      <c r="W400" s="44"/>
    </row>
    <row r="401" spans="1:23" x14ac:dyDescent="0.3">
      <c r="A401" s="46" t="s">
        <v>833</v>
      </c>
      <c r="B401" s="77" t="s">
        <v>2492</v>
      </c>
      <c r="C401" s="77">
        <v>1</v>
      </c>
      <c r="D401" s="77">
        <v>0</v>
      </c>
      <c r="E401" s="81">
        <v>35318059</v>
      </c>
      <c r="F401" s="81">
        <v>9316537</v>
      </c>
      <c r="G401" s="81">
        <v>3659503</v>
      </c>
      <c r="H401" s="81">
        <v>0</v>
      </c>
      <c r="I401" s="81">
        <v>0</v>
      </c>
      <c r="J401" s="81">
        <v>2135079</v>
      </c>
      <c r="K401" s="81">
        <v>0</v>
      </c>
      <c r="L401" s="81">
        <v>0</v>
      </c>
      <c r="M401" s="81">
        <v>657280</v>
      </c>
      <c r="N401" s="81">
        <v>3733698</v>
      </c>
      <c r="O401" s="81">
        <v>-3733698</v>
      </c>
      <c r="P401" s="81">
        <v>51086458</v>
      </c>
      <c r="Q401" s="81">
        <v>4149807</v>
      </c>
      <c r="R401" s="81">
        <v>55236265</v>
      </c>
      <c r="S401" s="81">
        <v>463215</v>
      </c>
      <c r="T401" s="81">
        <f t="shared" si="7"/>
        <v>43693257</v>
      </c>
      <c r="U401" s="44"/>
      <c r="V401" s="44"/>
      <c r="W401" s="44"/>
    </row>
    <row r="402" spans="1:23" x14ac:dyDescent="0.3">
      <c r="A402" s="46" t="s">
        <v>835</v>
      </c>
      <c r="B402" s="77" t="s">
        <v>2493</v>
      </c>
      <c r="C402" s="77">
        <v>1</v>
      </c>
      <c r="D402" s="77">
        <v>0</v>
      </c>
      <c r="E402" s="81">
        <v>16333106</v>
      </c>
      <c r="F402" s="81">
        <v>4918683</v>
      </c>
      <c r="G402" s="81">
        <v>3551631</v>
      </c>
      <c r="H402" s="81">
        <v>0</v>
      </c>
      <c r="I402" s="81">
        <v>0</v>
      </c>
      <c r="J402" s="81">
        <v>319785</v>
      </c>
      <c r="K402" s="81">
        <v>91810</v>
      </c>
      <c r="L402" s="81">
        <v>0</v>
      </c>
      <c r="M402" s="81">
        <v>243526</v>
      </c>
      <c r="N402" s="81">
        <v>1386712</v>
      </c>
      <c r="O402" s="81">
        <v>-1386712</v>
      </c>
      <c r="P402" s="81">
        <v>25458541</v>
      </c>
      <c r="Q402" s="81">
        <v>1752751</v>
      </c>
      <c r="R402" s="81">
        <v>27211292</v>
      </c>
      <c r="S402" s="81">
        <v>149286</v>
      </c>
      <c r="T402" s="81">
        <f t="shared" si="7"/>
        <v>20520198</v>
      </c>
      <c r="U402" s="44"/>
      <c r="V402" s="44"/>
      <c r="W402" s="44"/>
    </row>
    <row r="403" spans="1:23" x14ac:dyDescent="0.3">
      <c r="A403" s="46" t="s">
        <v>831</v>
      </c>
      <c r="B403" s="77" t="s">
        <v>1830</v>
      </c>
      <c r="C403" s="77">
        <v>1</v>
      </c>
      <c r="D403" s="77">
        <v>0</v>
      </c>
      <c r="E403" s="81">
        <v>32556041</v>
      </c>
      <c r="F403" s="81">
        <v>11752930</v>
      </c>
      <c r="G403" s="81">
        <v>2271766</v>
      </c>
      <c r="H403" s="81">
        <v>0</v>
      </c>
      <c r="I403" s="81">
        <v>0</v>
      </c>
      <c r="J403" s="81">
        <v>2056604</v>
      </c>
      <c r="K403" s="81">
        <v>187238</v>
      </c>
      <c r="L403" s="81">
        <v>0</v>
      </c>
      <c r="M403" s="81">
        <v>372526</v>
      </c>
      <c r="N403" s="81">
        <v>3862691</v>
      </c>
      <c r="O403" s="81">
        <v>-3370609</v>
      </c>
      <c r="P403" s="81">
        <v>49689187</v>
      </c>
      <c r="Q403" s="81">
        <v>3370609</v>
      </c>
      <c r="R403" s="81">
        <v>53059796</v>
      </c>
      <c r="S403" s="81">
        <v>0</v>
      </c>
      <c r="T403" s="81">
        <f t="shared" si="7"/>
        <v>43554730</v>
      </c>
      <c r="U403" s="44"/>
      <c r="V403" s="44"/>
      <c r="W403" s="44"/>
    </row>
    <row r="404" spans="1:23" x14ac:dyDescent="0.3">
      <c r="A404" s="46" t="s">
        <v>837</v>
      </c>
      <c r="B404" s="77" t="s">
        <v>2494</v>
      </c>
      <c r="C404" s="77">
        <v>1</v>
      </c>
      <c r="D404" s="77">
        <v>0</v>
      </c>
      <c r="E404" s="81">
        <v>21241693</v>
      </c>
      <c r="F404" s="81">
        <v>6571675</v>
      </c>
      <c r="G404" s="81">
        <v>3538065</v>
      </c>
      <c r="H404" s="81">
        <v>0</v>
      </c>
      <c r="I404" s="81">
        <v>0</v>
      </c>
      <c r="J404" s="81">
        <v>845225</v>
      </c>
      <c r="K404" s="81">
        <v>34116</v>
      </c>
      <c r="L404" s="81">
        <v>0</v>
      </c>
      <c r="M404" s="81">
        <v>338395</v>
      </c>
      <c r="N404" s="81">
        <v>1960364</v>
      </c>
      <c r="O404" s="81">
        <v>-1960364</v>
      </c>
      <c r="P404" s="81">
        <v>32569169</v>
      </c>
      <c r="Q404" s="81">
        <v>2067961</v>
      </c>
      <c r="R404" s="81">
        <v>34637130</v>
      </c>
      <c r="S404" s="81">
        <v>0</v>
      </c>
      <c r="T404" s="81">
        <f t="shared" si="7"/>
        <v>27070740</v>
      </c>
      <c r="U404" s="44"/>
      <c r="V404" s="44"/>
      <c r="W404" s="44"/>
    </row>
    <row r="405" spans="1:23" x14ac:dyDescent="0.3">
      <c r="A405" s="46" t="s">
        <v>839</v>
      </c>
      <c r="B405" s="77" t="s">
        <v>2495</v>
      </c>
      <c r="C405" s="77">
        <v>1</v>
      </c>
      <c r="D405" s="77">
        <v>0</v>
      </c>
      <c r="E405" s="81">
        <v>18673602</v>
      </c>
      <c r="F405" s="81">
        <v>9031236</v>
      </c>
      <c r="G405" s="81">
        <v>4682619</v>
      </c>
      <c r="H405" s="81">
        <v>0</v>
      </c>
      <c r="I405" s="81">
        <v>0</v>
      </c>
      <c r="J405" s="81">
        <v>928890</v>
      </c>
      <c r="K405" s="81">
        <v>130388</v>
      </c>
      <c r="L405" s="81">
        <v>0</v>
      </c>
      <c r="M405" s="81">
        <v>495891</v>
      </c>
      <c r="N405" s="81">
        <v>3411631</v>
      </c>
      <c r="O405" s="81">
        <v>-3411631</v>
      </c>
      <c r="P405" s="81">
        <v>33942626</v>
      </c>
      <c r="Q405" s="81">
        <v>3971081</v>
      </c>
      <c r="R405" s="81">
        <v>37913707</v>
      </c>
      <c r="S405" s="81">
        <v>0</v>
      </c>
      <c r="T405" s="81">
        <f t="shared" si="7"/>
        <v>25848376</v>
      </c>
      <c r="U405" s="44"/>
      <c r="V405" s="44"/>
      <c r="W405" s="44"/>
    </row>
    <row r="406" spans="1:23" x14ac:dyDescent="0.3">
      <c r="A406" s="46" t="s">
        <v>843</v>
      </c>
      <c r="B406" s="77" t="s">
        <v>2496</v>
      </c>
      <c r="C406" s="77">
        <v>1</v>
      </c>
      <c r="D406" s="77">
        <v>0</v>
      </c>
      <c r="E406" s="81">
        <v>11207157</v>
      </c>
      <c r="F406" s="81">
        <v>3073014</v>
      </c>
      <c r="G406" s="81">
        <v>2560624</v>
      </c>
      <c r="H406" s="81">
        <v>0</v>
      </c>
      <c r="I406" s="81">
        <v>0</v>
      </c>
      <c r="J406" s="81">
        <v>633232</v>
      </c>
      <c r="K406" s="81">
        <v>0</v>
      </c>
      <c r="L406" s="81">
        <v>0</v>
      </c>
      <c r="M406" s="81">
        <v>204691</v>
      </c>
      <c r="N406" s="81">
        <v>981538</v>
      </c>
      <c r="O406" s="81">
        <v>-880737</v>
      </c>
      <c r="P406" s="81">
        <v>17779519</v>
      </c>
      <c r="Q406" s="81">
        <v>880737</v>
      </c>
      <c r="R406" s="81">
        <v>18660256</v>
      </c>
      <c r="S406" s="81">
        <v>100000</v>
      </c>
      <c r="T406" s="81">
        <f t="shared" si="7"/>
        <v>14237357</v>
      </c>
      <c r="U406" s="44"/>
      <c r="V406" s="44"/>
      <c r="W406" s="44"/>
    </row>
    <row r="407" spans="1:23" x14ac:dyDescent="0.3">
      <c r="A407" s="46" t="s">
        <v>845</v>
      </c>
      <c r="B407" s="77" t="s">
        <v>2497</v>
      </c>
      <c r="C407" s="77">
        <v>1</v>
      </c>
      <c r="D407" s="77">
        <v>0</v>
      </c>
      <c r="E407" s="81">
        <v>11272228</v>
      </c>
      <c r="F407" s="81">
        <v>3284527</v>
      </c>
      <c r="G407" s="81">
        <v>388009</v>
      </c>
      <c r="H407" s="81">
        <v>0</v>
      </c>
      <c r="I407" s="81">
        <v>0</v>
      </c>
      <c r="J407" s="81">
        <v>97559</v>
      </c>
      <c r="K407" s="81">
        <v>26118</v>
      </c>
      <c r="L407" s="81">
        <v>0</v>
      </c>
      <c r="M407" s="81">
        <v>155357</v>
      </c>
      <c r="N407" s="81">
        <v>738791</v>
      </c>
      <c r="O407" s="81">
        <v>-733155</v>
      </c>
      <c r="P407" s="81">
        <v>15229434</v>
      </c>
      <c r="Q407" s="81">
        <v>733155</v>
      </c>
      <c r="R407" s="81">
        <v>15962589</v>
      </c>
      <c r="S407" s="81">
        <v>100000</v>
      </c>
      <c r="T407" s="81">
        <f t="shared" si="7"/>
        <v>14102634</v>
      </c>
      <c r="U407" s="44"/>
      <c r="V407" s="44"/>
      <c r="W407" s="44"/>
    </row>
    <row r="408" spans="1:23" x14ac:dyDescent="0.3">
      <c r="A408" s="46" t="s">
        <v>841</v>
      </c>
      <c r="B408" s="77" t="s">
        <v>2498</v>
      </c>
      <c r="C408" s="77">
        <v>1</v>
      </c>
      <c r="D408" s="77">
        <v>0</v>
      </c>
      <c r="E408" s="81">
        <v>18548129</v>
      </c>
      <c r="F408" s="81">
        <v>5884911</v>
      </c>
      <c r="G408" s="81">
        <v>4177116</v>
      </c>
      <c r="H408" s="81">
        <v>0</v>
      </c>
      <c r="I408" s="81">
        <v>0</v>
      </c>
      <c r="J408" s="81">
        <v>435060</v>
      </c>
      <c r="K408" s="81">
        <v>0</v>
      </c>
      <c r="L408" s="81">
        <v>0</v>
      </c>
      <c r="M408" s="81">
        <v>224979</v>
      </c>
      <c r="N408" s="81">
        <v>2714260</v>
      </c>
      <c r="O408" s="81">
        <v>-1679413</v>
      </c>
      <c r="P408" s="81">
        <v>30305042</v>
      </c>
      <c r="Q408" s="81">
        <v>1679413</v>
      </c>
      <c r="R408" s="81">
        <v>31984455</v>
      </c>
      <c r="S408" s="81">
        <v>0</v>
      </c>
      <c r="T408" s="81">
        <f t="shared" si="7"/>
        <v>23413666</v>
      </c>
      <c r="U408" s="44"/>
      <c r="V408" s="44"/>
      <c r="W408" s="44"/>
    </row>
    <row r="409" spans="1:23" x14ac:dyDescent="0.3">
      <c r="A409" s="46" t="s">
        <v>854</v>
      </c>
      <c r="B409" s="77" t="s">
        <v>1836</v>
      </c>
      <c r="C409" s="77">
        <v>1</v>
      </c>
      <c r="D409" s="77">
        <v>0</v>
      </c>
      <c r="E409" s="81">
        <v>4744915</v>
      </c>
      <c r="F409" s="81">
        <v>1282970</v>
      </c>
      <c r="G409" s="81">
        <v>924714</v>
      </c>
      <c r="H409" s="81">
        <v>97195</v>
      </c>
      <c r="I409" s="81">
        <v>0</v>
      </c>
      <c r="J409" s="81">
        <v>65001</v>
      </c>
      <c r="K409" s="81">
        <v>0</v>
      </c>
      <c r="L409" s="81">
        <v>0</v>
      </c>
      <c r="M409" s="81">
        <v>0</v>
      </c>
      <c r="N409" s="81">
        <v>345078</v>
      </c>
      <c r="O409" s="81">
        <v>-345078</v>
      </c>
      <c r="P409" s="81">
        <v>7114795</v>
      </c>
      <c r="Q409" s="81">
        <v>420786</v>
      </c>
      <c r="R409" s="81">
        <v>7535581</v>
      </c>
      <c r="S409" s="81">
        <v>100000</v>
      </c>
      <c r="T409" s="81">
        <f t="shared" si="7"/>
        <v>5747808</v>
      </c>
      <c r="U409" s="44"/>
      <c r="V409" s="44"/>
      <c r="W409" s="44"/>
    </row>
    <row r="410" spans="1:23" x14ac:dyDescent="0.3">
      <c r="A410" s="46" t="s">
        <v>852</v>
      </c>
      <c r="B410" s="77" t="s">
        <v>2499</v>
      </c>
      <c r="C410" s="77">
        <v>1</v>
      </c>
      <c r="D410" s="77">
        <v>0</v>
      </c>
      <c r="E410" s="81">
        <v>5238820</v>
      </c>
      <c r="F410" s="81">
        <v>1265985</v>
      </c>
      <c r="G410" s="81">
        <v>561768</v>
      </c>
      <c r="H410" s="81">
        <v>0</v>
      </c>
      <c r="I410" s="81">
        <v>0</v>
      </c>
      <c r="J410" s="81">
        <v>46559</v>
      </c>
      <c r="K410" s="81">
        <v>211897</v>
      </c>
      <c r="L410" s="81">
        <v>0</v>
      </c>
      <c r="M410" s="81">
        <v>66750</v>
      </c>
      <c r="N410" s="81">
        <v>325403</v>
      </c>
      <c r="O410" s="81">
        <v>-325403</v>
      </c>
      <c r="P410" s="81">
        <v>7391779</v>
      </c>
      <c r="Q410" s="81">
        <v>430422</v>
      </c>
      <c r="R410" s="81">
        <v>7822201</v>
      </c>
      <c r="S410" s="81">
        <v>100000</v>
      </c>
      <c r="T410" s="81">
        <f t="shared" si="7"/>
        <v>6504608</v>
      </c>
      <c r="U410" s="44"/>
      <c r="V410" s="44"/>
      <c r="W410" s="44"/>
    </row>
    <row r="411" spans="1:23" x14ac:dyDescent="0.3">
      <c r="A411" s="46" t="s">
        <v>856</v>
      </c>
      <c r="B411" s="77" t="s">
        <v>2500</v>
      </c>
      <c r="C411" s="77">
        <v>1</v>
      </c>
      <c r="D411" s="77">
        <v>0</v>
      </c>
      <c r="E411" s="81">
        <v>4236702</v>
      </c>
      <c r="F411" s="81">
        <v>1037664</v>
      </c>
      <c r="G411" s="81">
        <v>1413004</v>
      </c>
      <c r="H411" s="81">
        <v>0</v>
      </c>
      <c r="I411" s="81">
        <v>0</v>
      </c>
      <c r="J411" s="81">
        <v>83847</v>
      </c>
      <c r="K411" s="81">
        <v>99940</v>
      </c>
      <c r="L411" s="81">
        <v>0</v>
      </c>
      <c r="M411" s="81">
        <v>0</v>
      </c>
      <c r="N411" s="81">
        <v>392123</v>
      </c>
      <c r="O411" s="81">
        <v>-392123</v>
      </c>
      <c r="P411" s="81">
        <v>6871157</v>
      </c>
      <c r="Q411" s="81">
        <v>569742</v>
      </c>
      <c r="R411" s="81">
        <v>7440899</v>
      </c>
      <c r="S411" s="81">
        <v>100000</v>
      </c>
      <c r="T411" s="81">
        <f t="shared" si="7"/>
        <v>5066030</v>
      </c>
      <c r="U411" s="44"/>
      <c r="V411" s="44"/>
      <c r="W411" s="44"/>
    </row>
    <row r="412" spans="1:23" x14ac:dyDescent="0.3">
      <c r="A412" s="46" t="s">
        <v>868</v>
      </c>
      <c r="B412" s="77" t="s">
        <v>2501</v>
      </c>
      <c r="C412" s="77">
        <v>1</v>
      </c>
      <c r="D412" s="77">
        <v>0</v>
      </c>
      <c r="E412" s="81">
        <v>3470146</v>
      </c>
      <c r="F412" s="81">
        <v>1258732</v>
      </c>
      <c r="G412" s="81">
        <v>710316</v>
      </c>
      <c r="H412" s="81">
        <v>0</v>
      </c>
      <c r="I412" s="81">
        <v>0</v>
      </c>
      <c r="J412" s="81">
        <v>88168</v>
      </c>
      <c r="K412" s="81">
        <v>97122</v>
      </c>
      <c r="L412" s="81">
        <v>0</v>
      </c>
      <c r="M412" s="81">
        <v>65489</v>
      </c>
      <c r="N412" s="81">
        <v>433455</v>
      </c>
      <c r="O412" s="81">
        <v>-290404</v>
      </c>
      <c r="P412" s="81">
        <v>5833024</v>
      </c>
      <c r="Q412" s="81">
        <v>290404</v>
      </c>
      <c r="R412" s="81">
        <v>6123428</v>
      </c>
      <c r="S412" s="81">
        <v>100000</v>
      </c>
      <c r="T412" s="81">
        <f t="shared" si="7"/>
        <v>4689253</v>
      </c>
      <c r="U412" s="44"/>
      <c r="V412" s="44"/>
      <c r="W412" s="44"/>
    </row>
    <row r="413" spans="1:23" x14ac:dyDescent="0.3">
      <c r="A413" s="46" t="s">
        <v>858</v>
      </c>
      <c r="B413" s="77" t="s">
        <v>2502</v>
      </c>
      <c r="C413" s="77">
        <v>1</v>
      </c>
      <c r="D413" s="77">
        <v>0</v>
      </c>
      <c r="E413" s="81">
        <v>4178174</v>
      </c>
      <c r="F413" s="81">
        <v>913209</v>
      </c>
      <c r="G413" s="81">
        <v>350785</v>
      </c>
      <c r="H413" s="81">
        <v>0</v>
      </c>
      <c r="I413" s="81">
        <v>0</v>
      </c>
      <c r="J413" s="81">
        <v>737</v>
      </c>
      <c r="K413" s="81">
        <v>45589</v>
      </c>
      <c r="L413" s="81">
        <v>0</v>
      </c>
      <c r="M413" s="81">
        <v>59175</v>
      </c>
      <c r="N413" s="81">
        <v>426829</v>
      </c>
      <c r="O413" s="81">
        <v>-321826</v>
      </c>
      <c r="P413" s="81">
        <v>5652672</v>
      </c>
      <c r="Q413" s="81">
        <v>321826</v>
      </c>
      <c r="R413" s="81">
        <v>5974498</v>
      </c>
      <c r="S413" s="81">
        <v>100000</v>
      </c>
      <c r="T413" s="81">
        <f t="shared" si="7"/>
        <v>4875058</v>
      </c>
      <c r="U413" s="44"/>
      <c r="V413" s="44"/>
      <c r="W413" s="44"/>
    </row>
    <row r="414" spans="1:23" x14ac:dyDescent="0.3">
      <c r="A414" s="46" t="s">
        <v>860</v>
      </c>
      <c r="B414" s="77" t="s">
        <v>2503</v>
      </c>
      <c r="C414" s="77">
        <v>1</v>
      </c>
      <c r="D414" s="77">
        <v>0</v>
      </c>
      <c r="E414" s="81">
        <v>4601952</v>
      </c>
      <c r="F414" s="81">
        <v>1304533</v>
      </c>
      <c r="G414" s="81">
        <v>449591</v>
      </c>
      <c r="H414" s="81">
        <v>0</v>
      </c>
      <c r="I414" s="81">
        <v>0</v>
      </c>
      <c r="J414" s="81">
        <v>78570</v>
      </c>
      <c r="K414" s="81">
        <v>148046</v>
      </c>
      <c r="L414" s="81">
        <v>0</v>
      </c>
      <c r="M414" s="81">
        <v>90166</v>
      </c>
      <c r="N414" s="81">
        <v>382773</v>
      </c>
      <c r="O414" s="81">
        <v>-285643</v>
      </c>
      <c r="P414" s="81">
        <v>6769988</v>
      </c>
      <c r="Q414" s="81">
        <v>285643</v>
      </c>
      <c r="R414" s="81">
        <v>7055631</v>
      </c>
      <c r="S414" s="81">
        <v>100000</v>
      </c>
      <c r="T414" s="81">
        <f t="shared" si="7"/>
        <v>5937624</v>
      </c>
      <c r="U414" s="44"/>
      <c r="V414" s="44"/>
      <c r="W414" s="44"/>
    </row>
    <row r="415" spans="1:23" x14ac:dyDescent="0.3">
      <c r="A415" s="46" t="s">
        <v>862</v>
      </c>
      <c r="B415" s="77" t="s">
        <v>2504</v>
      </c>
      <c r="C415" s="77">
        <v>1</v>
      </c>
      <c r="D415" s="77">
        <v>0</v>
      </c>
      <c r="E415" s="81">
        <v>11027116</v>
      </c>
      <c r="F415" s="81">
        <v>2802200</v>
      </c>
      <c r="G415" s="81">
        <v>2032072</v>
      </c>
      <c r="H415" s="81">
        <v>0</v>
      </c>
      <c r="I415" s="81">
        <v>0</v>
      </c>
      <c r="J415" s="81">
        <v>284824</v>
      </c>
      <c r="K415" s="81">
        <v>625518</v>
      </c>
      <c r="L415" s="81">
        <v>0</v>
      </c>
      <c r="M415" s="81">
        <v>275283</v>
      </c>
      <c r="N415" s="81">
        <v>1851469</v>
      </c>
      <c r="O415" s="81">
        <v>-1623414</v>
      </c>
      <c r="P415" s="81">
        <v>17275068</v>
      </c>
      <c r="Q415" s="81">
        <v>1623414</v>
      </c>
      <c r="R415" s="81">
        <v>18898482</v>
      </c>
      <c r="S415" s="81">
        <v>0</v>
      </c>
      <c r="T415" s="81">
        <f t="shared" si="7"/>
        <v>13391527</v>
      </c>
      <c r="U415" s="44"/>
      <c r="V415" s="44"/>
      <c r="W415" s="44"/>
    </row>
    <row r="416" spans="1:23" x14ac:dyDescent="0.3">
      <c r="A416" s="46" t="s">
        <v>864</v>
      </c>
      <c r="B416" s="77" t="s">
        <v>1843</v>
      </c>
      <c r="C416" s="77">
        <v>1</v>
      </c>
      <c r="D416" s="77">
        <v>0</v>
      </c>
      <c r="E416" s="81">
        <v>9645542</v>
      </c>
      <c r="F416" s="81">
        <v>2830197</v>
      </c>
      <c r="G416" s="81">
        <v>1993915</v>
      </c>
      <c r="H416" s="81">
        <v>0</v>
      </c>
      <c r="I416" s="81">
        <v>0</v>
      </c>
      <c r="J416" s="81">
        <v>105833</v>
      </c>
      <c r="K416" s="81">
        <v>185564</v>
      </c>
      <c r="L416" s="81">
        <v>0</v>
      </c>
      <c r="M416" s="81">
        <v>0</v>
      </c>
      <c r="N416" s="81">
        <v>1125901</v>
      </c>
      <c r="O416" s="81">
        <v>-724585</v>
      </c>
      <c r="P416" s="81">
        <v>15162367</v>
      </c>
      <c r="Q416" s="81">
        <v>724585</v>
      </c>
      <c r="R416" s="81">
        <v>15886952</v>
      </c>
      <c r="S416" s="81">
        <v>100000</v>
      </c>
      <c r="T416" s="81">
        <f t="shared" si="7"/>
        <v>12042551</v>
      </c>
      <c r="U416" s="44"/>
      <c r="V416" s="44"/>
      <c r="W416" s="44"/>
    </row>
    <row r="417" spans="1:23" x14ac:dyDescent="0.3">
      <c r="A417" s="46" t="s">
        <v>850</v>
      </c>
      <c r="B417" s="77" t="s">
        <v>2505</v>
      </c>
      <c r="C417" s="77">
        <v>1</v>
      </c>
      <c r="D417" s="77">
        <v>0</v>
      </c>
      <c r="E417" s="81">
        <v>4369933</v>
      </c>
      <c r="F417" s="81">
        <v>911135</v>
      </c>
      <c r="G417" s="81">
        <v>1006764</v>
      </c>
      <c r="H417" s="81">
        <v>0</v>
      </c>
      <c r="I417" s="81">
        <v>0</v>
      </c>
      <c r="J417" s="81">
        <v>32915</v>
      </c>
      <c r="K417" s="81">
        <v>61900</v>
      </c>
      <c r="L417" s="81">
        <v>0</v>
      </c>
      <c r="M417" s="81">
        <v>0</v>
      </c>
      <c r="N417" s="81">
        <v>528906</v>
      </c>
      <c r="O417" s="81">
        <v>-528906</v>
      </c>
      <c r="P417" s="81">
        <v>6382647</v>
      </c>
      <c r="Q417" s="81">
        <v>749340</v>
      </c>
      <c r="R417" s="81">
        <v>7131987</v>
      </c>
      <c r="S417" s="81">
        <v>0</v>
      </c>
      <c r="T417" s="81">
        <f t="shared" si="7"/>
        <v>4846977</v>
      </c>
      <c r="U417" s="44"/>
      <c r="V417" s="44"/>
      <c r="W417" s="44"/>
    </row>
    <row r="418" spans="1:23" x14ac:dyDescent="0.3">
      <c r="A418" s="46" t="s">
        <v>866</v>
      </c>
      <c r="B418" s="77" t="s">
        <v>1845</v>
      </c>
      <c r="C418" s="77">
        <v>1</v>
      </c>
      <c r="D418" s="77">
        <v>0</v>
      </c>
      <c r="E418" s="81">
        <v>5167243</v>
      </c>
      <c r="F418" s="81">
        <v>1307282</v>
      </c>
      <c r="G418" s="81">
        <v>326016</v>
      </c>
      <c r="H418" s="81">
        <v>0</v>
      </c>
      <c r="I418" s="81">
        <v>0</v>
      </c>
      <c r="J418" s="81">
        <v>31920</v>
      </c>
      <c r="K418" s="81">
        <v>33218</v>
      </c>
      <c r="L418" s="81">
        <v>0</v>
      </c>
      <c r="M418" s="81">
        <v>78810</v>
      </c>
      <c r="N418" s="81">
        <v>404145</v>
      </c>
      <c r="O418" s="81">
        <v>-404145</v>
      </c>
      <c r="P418" s="81">
        <v>6944489</v>
      </c>
      <c r="Q418" s="81">
        <v>437987</v>
      </c>
      <c r="R418" s="81">
        <v>7382476</v>
      </c>
      <c r="S418" s="81">
        <v>100000</v>
      </c>
      <c r="T418" s="81">
        <f t="shared" si="7"/>
        <v>6214328</v>
      </c>
      <c r="U418" s="44"/>
      <c r="V418" s="44"/>
      <c r="W418" s="44"/>
    </row>
    <row r="419" spans="1:23" x14ac:dyDescent="0.3">
      <c r="A419" s="46" t="s">
        <v>848</v>
      </c>
      <c r="B419" s="77" t="s">
        <v>1846</v>
      </c>
      <c r="C419" s="77">
        <v>1</v>
      </c>
      <c r="D419" s="77">
        <v>0</v>
      </c>
      <c r="E419" s="81">
        <v>5315895</v>
      </c>
      <c r="F419" s="81">
        <v>1265789</v>
      </c>
      <c r="G419" s="81">
        <v>709228</v>
      </c>
      <c r="H419" s="81">
        <v>123450</v>
      </c>
      <c r="I419" s="81">
        <v>0</v>
      </c>
      <c r="J419" s="81">
        <v>7367</v>
      </c>
      <c r="K419" s="81">
        <v>231360</v>
      </c>
      <c r="L419" s="81">
        <v>0</v>
      </c>
      <c r="M419" s="81">
        <v>71973</v>
      </c>
      <c r="N419" s="81">
        <v>452178</v>
      </c>
      <c r="O419" s="81">
        <v>-452178</v>
      </c>
      <c r="P419" s="81">
        <v>7725062</v>
      </c>
      <c r="Q419" s="81">
        <v>566262</v>
      </c>
      <c r="R419" s="81">
        <v>8291324</v>
      </c>
      <c r="S419" s="81">
        <v>100000</v>
      </c>
      <c r="T419" s="81">
        <f t="shared" si="7"/>
        <v>6440206</v>
      </c>
      <c r="U419" s="44"/>
      <c r="V419" s="44"/>
      <c r="W419" s="44"/>
    </row>
    <row r="420" spans="1:23" x14ac:dyDescent="0.3">
      <c r="A420" s="46" t="s">
        <v>870</v>
      </c>
      <c r="B420" s="77" t="s">
        <v>2506</v>
      </c>
      <c r="C420" s="77">
        <v>1</v>
      </c>
      <c r="D420" s="77">
        <v>0</v>
      </c>
      <c r="E420" s="81">
        <v>3868533</v>
      </c>
      <c r="F420" s="81">
        <v>1249257</v>
      </c>
      <c r="G420" s="81">
        <v>1956681</v>
      </c>
      <c r="H420" s="81">
        <v>0</v>
      </c>
      <c r="I420" s="81">
        <v>0</v>
      </c>
      <c r="J420" s="81">
        <v>86665</v>
      </c>
      <c r="K420" s="81">
        <v>42462</v>
      </c>
      <c r="L420" s="81">
        <v>0</v>
      </c>
      <c r="M420" s="81">
        <v>76781</v>
      </c>
      <c r="N420" s="81">
        <v>426248</v>
      </c>
      <c r="O420" s="81">
        <v>-426248</v>
      </c>
      <c r="P420" s="81">
        <v>7280379</v>
      </c>
      <c r="Q420" s="81">
        <v>490614</v>
      </c>
      <c r="R420" s="81">
        <v>7770993</v>
      </c>
      <c r="S420" s="81">
        <v>100000</v>
      </c>
      <c r="T420" s="81">
        <f t="shared" si="7"/>
        <v>4897450</v>
      </c>
      <c r="U420" s="44"/>
      <c r="V420" s="44"/>
      <c r="W420" s="44"/>
    </row>
    <row r="421" spans="1:23" x14ac:dyDescent="0.3">
      <c r="A421" s="46" t="s">
        <v>881</v>
      </c>
      <c r="B421" s="77" t="s">
        <v>2507</v>
      </c>
      <c r="C421" s="77">
        <v>1</v>
      </c>
      <c r="D421" s="77">
        <v>0</v>
      </c>
      <c r="E421" s="81">
        <v>19813401</v>
      </c>
      <c r="F421" s="81">
        <v>8987427</v>
      </c>
      <c r="G421" s="81">
        <v>968889</v>
      </c>
      <c r="H421" s="81">
        <v>0</v>
      </c>
      <c r="I421" s="81">
        <v>0</v>
      </c>
      <c r="J421" s="81">
        <v>1420550</v>
      </c>
      <c r="K421" s="81">
        <v>542089</v>
      </c>
      <c r="L421" s="81">
        <v>0</v>
      </c>
      <c r="M421" s="81">
        <v>0</v>
      </c>
      <c r="N421" s="81">
        <v>6095995</v>
      </c>
      <c r="O421" s="81">
        <v>-3670537</v>
      </c>
      <c r="P421" s="81">
        <v>34157814</v>
      </c>
      <c r="Q421" s="81">
        <v>3670537</v>
      </c>
      <c r="R421" s="81">
        <v>37828351</v>
      </c>
      <c r="S421" s="81">
        <v>0</v>
      </c>
      <c r="T421" s="81">
        <f t="shared" si="7"/>
        <v>27092930</v>
      </c>
      <c r="U421" s="44"/>
      <c r="V421" s="44"/>
      <c r="W421" s="44"/>
    </row>
    <row r="422" spans="1:23" x14ac:dyDescent="0.3">
      <c r="A422" s="46" t="s">
        <v>875</v>
      </c>
      <c r="B422" s="77" t="s">
        <v>2508</v>
      </c>
      <c r="C422" s="77">
        <v>0</v>
      </c>
      <c r="D422" s="77">
        <v>0</v>
      </c>
      <c r="E422" s="81">
        <v>17030403</v>
      </c>
      <c r="F422" s="81">
        <v>8463599</v>
      </c>
      <c r="G422" s="81">
        <v>1842917</v>
      </c>
      <c r="H422" s="81">
        <v>0</v>
      </c>
      <c r="I422" s="81">
        <v>0</v>
      </c>
      <c r="J422" s="81">
        <v>759639</v>
      </c>
      <c r="K422" s="81">
        <v>598967</v>
      </c>
      <c r="L422" s="81">
        <v>0</v>
      </c>
      <c r="M422" s="81">
        <v>0</v>
      </c>
      <c r="N422" s="81">
        <v>8211214</v>
      </c>
      <c r="O422" s="81">
        <v>-3823832</v>
      </c>
      <c r="P422" s="81">
        <v>33082907</v>
      </c>
      <c r="Q422" s="81">
        <v>3823832</v>
      </c>
      <c r="R422" s="81">
        <v>36906739</v>
      </c>
      <c r="S422" s="81">
        <v>0</v>
      </c>
      <c r="T422" s="81">
        <f t="shared" si="7"/>
        <v>23028776</v>
      </c>
      <c r="U422" s="44"/>
      <c r="V422" s="44"/>
      <c r="W422" s="44"/>
    </row>
    <row r="423" spans="1:23" x14ac:dyDescent="0.3">
      <c r="A423" s="46" t="s">
        <v>879</v>
      </c>
      <c r="B423" s="77" t="s">
        <v>2509</v>
      </c>
      <c r="C423" s="77">
        <v>1</v>
      </c>
      <c r="D423" s="77">
        <v>0</v>
      </c>
      <c r="E423" s="81">
        <v>1667057</v>
      </c>
      <c r="F423" s="81">
        <v>903071</v>
      </c>
      <c r="G423" s="81">
        <v>361553</v>
      </c>
      <c r="H423" s="81">
        <v>0</v>
      </c>
      <c r="I423" s="81">
        <v>0</v>
      </c>
      <c r="J423" s="81">
        <v>21465</v>
      </c>
      <c r="K423" s="81">
        <v>39033</v>
      </c>
      <c r="L423" s="81">
        <v>0</v>
      </c>
      <c r="M423" s="81">
        <v>0</v>
      </c>
      <c r="N423" s="81">
        <v>987316</v>
      </c>
      <c r="O423" s="81">
        <v>-100041</v>
      </c>
      <c r="P423" s="81">
        <v>3879454</v>
      </c>
      <c r="Q423" s="81">
        <v>100041</v>
      </c>
      <c r="R423" s="81">
        <v>3979495</v>
      </c>
      <c r="S423" s="81">
        <v>0</v>
      </c>
      <c r="T423" s="81">
        <f t="shared" si="7"/>
        <v>2530585</v>
      </c>
      <c r="U423" s="44"/>
      <c r="V423" s="44"/>
      <c r="W423" s="44"/>
    </row>
    <row r="424" spans="1:23" x14ac:dyDescent="0.3">
      <c r="A424" s="46" t="s">
        <v>877</v>
      </c>
      <c r="B424" s="77" t="s">
        <v>2510</v>
      </c>
      <c r="C424" s="77">
        <v>1</v>
      </c>
      <c r="D424" s="77">
        <v>0</v>
      </c>
      <c r="E424" s="81">
        <v>541832</v>
      </c>
      <c r="F424" s="81">
        <v>304393</v>
      </c>
      <c r="G424" s="81">
        <v>5867</v>
      </c>
      <c r="H424" s="81">
        <v>0</v>
      </c>
      <c r="I424" s="81">
        <v>0</v>
      </c>
      <c r="J424" s="81">
        <v>24016</v>
      </c>
      <c r="K424" s="81">
        <v>7837</v>
      </c>
      <c r="L424" s="81">
        <v>0</v>
      </c>
      <c r="M424" s="81">
        <v>0</v>
      </c>
      <c r="N424" s="81">
        <v>204354</v>
      </c>
      <c r="O424" s="81">
        <v>-103795</v>
      </c>
      <c r="P424" s="81">
        <v>984504</v>
      </c>
      <c r="Q424" s="81">
        <v>103795</v>
      </c>
      <c r="R424" s="81">
        <v>1088299</v>
      </c>
      <c r="S424" s="81">
        <v>0</v>
      </c>
      <c r="T424" s="81">
        <f t="shared" si="7"/>
        <v>774283</v>
      </c>
      <c r="U424" s="44"/>
      <c r="V424" s="44"/>
      <c r="W424" s="44"/>
    </row>
    <row r="425" spans="1:23" x14ac:dyDescent="0.3">
      <c r="A425" s="46" t="s">
        <v>883</v>
      </c>
      <c r="B425" s="77" t="s">
        <v>2511</v>
      </c>
      <c r="C425" s="77">
        <v>1</v>
      </c>
      <c r="D425" s="77">
        <v>0</v>
      </c>
      <c r="E425" s="81">
        <v>5119710</v>
      </c>
      <c r="F425" s="81">
        <v>4286339</v>
      </c>
      <c r="G425" s="81">
        <v>1240362</v>
      </c>
      <c r="H425" s="81">
        <v>0</v>
      </c>
      <c r="I425" s="81">
        <v>0</v>
      </c>
      <c r="J425" s="81">
        <v>354695</v>
      </c>
      <c r="K425" s="81">
        <v>184497</v>
      </c>
      <c r="L425" s="81">
        <v>0</v>
      </c>
      <c r="M425" s="81">
        <v>0</v>
      </c>
      <c r="N425" s="81">
        <v>3364016</v>
      </c>
      <c r="O425" s="81">
        <v>-1552003</v>
      </c>
      <c r="P425" s="81">
        <v>12997616</v>
      </c>
      <c r="Q425" s="81">
        <v>1552003</v>
      </c>
      <c r="R425" s="81">
        <v>14549619</v>
      </c>
      <c r="S425" s="81">
        <v>0</v>
      </c>
      <c r="T425" s="81">
        <f t="shared" si="7"/>
        <v>8393238</v>
      </c>
      <c r="U425" s="44"/>
      <c r="V425" s="44"/>
      <c r="W425" s="44"/>
    </row>
    <row r="426" spans="1:23" x14ac:dyDescent="0.3">
      <c r="A426" s="46" t="s">
        <v>873</v>
      </c>
      <c r="B426" s="77" t="s">
        <v>2512</v>
      </c>
      <c r="C426" s="77">
        <v>1</v>
      </c>
      <c r="D426" s="77">
        <v>0</v>
      </c>
      <c r="E426" s="81">
        <v>9846587</v>
      </c>
      <c r="F426" s="81">
        <v>7749678</v>
      </c>
      <c r="G426" s="81">
        <v>3029524</v>
      </c>
      <c r="H426" s="81">
        <v>0</v>
      </c>
      <c r="I426" s="81">
        <v>0</v>
      </c>
      <c r="J426" s="81">
        <v>515073</v>
      </c>
      <c r="K426" s="81">
        <v>456224</v>
      </c>
      <c r="L426" s="81">
        <v>0</v>
      </c>
      <c r="M426" s="81">
        <v>0</v>
      </c>
      <c r="N426" s="81">
        <v>4808276</v>
      </c>
      <c r="O426" s="81">
        <v>-2871683</v>
      </c>
      <c r="P426" s="81">
        <v>23533679</v>
      </c>
      <c r="Q426" s="81">
        <v>2871683</v>
      </c>
      <c r="R426" s="81">
        <v>26405362</v>
      </c>
      <c r="S426" s="81">
        <v>150000</v>
      </c>
      <c r="T426" s="81">
        <f t="shared" si="7"/>
        <v>15695879</v>
      </c>
      <c r="U426" s="44"/>
      <c r="V426" s="44"/>
      <c r="W426" s="44"/>
    </row>
    <row r="427" spans="1:23" x14ac:dyDescent="0.3">
      <c r="A427" s="46" t="s">
        <v>888</v>
      </c>
      <c r="B427" s="77" t="s">
        <v>2513</v>
      </c>
      <c r="C427" s="77">
        <v>1</v>
      </c>
      <c r="D427" s="77">
        <v>0</v>
      </c>
      <c r="E427" s="81">
        <v>7934813</v>
      </c>
      <c r="F427" s="81">
        <v>2196405</v>
      </c>
      <c r="G427" s="81">
        <v>385093</v>
      </c>
      <c r="H427" s="81">
        <v>0</v>
      </c>
      <c r="I427" s="81">
        <v>0</v>
      </c>
      <c r="J427" s="81">
        <v>81709</v>
      </c>
      <c r="K427" s="81">
        <v>91429</v>
      </c>
      <c r="L427" s="81">
        <v>0</v>
      </c>
      <c r="M427" s="81">
        <v>75243</v>
      </c>
      <c r="N427" s="81">
        <v>973181</v>
      </c>
      <c r="O427" s="81">
        <v>-670313</v>
      </c>
      <c r="P427" s="81">
        <v>11067560</v>
      </c>
      <c r="Q427" s="81">
        <v>670313</v>
      </c>
      <c r="R427" s="81">
        <v>11737873</v>
      </c>
      <c r="S427" s="81">
        <v>0</v>
      </c>
      <c r="T427" s="81">
        <f t="shared" si="7"/>
        <v>9709286</v>
      </c>
      <c r="U427" s="44"/>
      <c r="V427" s="44"/>
      <c r="W427" s="44"/>
    </row>
    <row r="428" spans="1:23" x14ac:dyDescent="0.3">
      <c r="A428" s="46" t="s">
        <v>890</v>
      </c>
      <c r="B428" s="77" t="s">
        <v>1855</v>
      </c>
      <c r="C428" s="77">
        <v>1</v>
      </c>
      <c r="D428" s="77">
        <v>0</v>
      </c>
      <c r="E428" s="81">
        <v>6565807</v>
      </c>
      <c r="F428" s="81">
        <v>2472371</v>
      </c>
      <c r="G428" s="81">
        <v>1929903</v>
      </c>
      <c r="H428" s="81">
        <v>0</v>
      </c>
      <c r="I428" s="81">
        <v>0</v>
      </c>
      <c r="J428" s="81">
        <v>213797</v>
      </c>
      <c r="K428" s="81">
        <v>136786</v>
      </c>
      <c r="L428" s="81">
        <v>0</v>
      </c>
      <c r="M428" s="81">
        <v>0</v>
      </c>
      <c r="N428" s="81">
        <v>1261497</v>
      </c>
      <c r="O428" s="81">
        <v>-1071167</v>
      </c>
      <c r="P428" s="81">
        <v>11508994</v>
      </c>
      <c r="Q428" s="81">
        <v>1071167</v>
      </c>
      <c r="R428" s="81">
        <v>12580161</v>
      </c>
      <c r="S428" s="81">
        <v>0</v>
      </c>
      <c r="T428" s="81">
        <f t="shared" si="7"/>
        <v>8317594</v>
      </c>
      <c r="U428" s="44"/>
      <c r="V428" s="44"/>
      <c r="W428" s="44"/>
    </row>
    <row r="429" spans="1:23" x14ac:dyDescent="0.3">
      <c r="A429" s="46" t="s">
        <v>892</v>
      </c>
      <c r="B429" s="77" t="s">
        <v>1856</v>
      </c>
      <c r="C429" s="77">
        <v>1</v>
      </c>
      <c r="D429" s="77">
        <v>0</v>
      </c>
      <c r="E429" s="81">
        <v>17133838</v>
      </c>
      <c r="F429" s="81">
        <v>7157677</v>
      </c>
      <c r="G429" s="81">
        <v>2046959</v>
      </c>
      <c r="H429" s="81">
        <v>0</v>
      </c>
      <c r="I429" s="81">
        <v>0</v>
      </c>
      <c r="J429" s="81">
        <v>609387</v>
      </c>
      <c r="K429" s="81">
        <v>696310</v>
      </c>
      <c r="L429" s="81">
        <v>0</v>
      </c>
      <c r="M429" s="81">
        <v>0</v>
      </c>
      <c r="N429" s="81">
        <v>4016346</v>
      </c>
      <c r="O429" s="81">
        <v>-3945709</v>
      </c>
      <c r="P429" s="81">
        <v>27714808</v>
      </c>
      <c r="Q429" s="81">
        <v>3945709</v>
      </c>
      <c r="R429" s="81">
        <v>31660517</v>
      </c>
      <c r="S429" s="81">
        <v>0</v>
      </c>
      <c r="T429" s="81">
        <f t="shared" si="7"/>
        <v>21651503</v>
      </c>
      <c r="U429" s="44"/>
      <c r="V429" s="44"/>
      <c r="W429" s="44"/>
    </row>
    <row r="430" spans="1:23" x14ac:dyDescent="0.3">
      <c r="A430" s="46" t="s">
        <v>896</v>
      </c>
      <c r="B430" s="77" t="s">
        <v>2514</v>
      </c>
      <c r="C430" s="77">
        <v>1</v>
      </c>
      <c r="D430" s="77">
        <v>0</v>
      </c>
      <c r="E430" s="81">
        <v>9462848</v>
      </c>
      <c r="F430" s="81">
        <v>1880828</v>
      </c>
      <c r="G430" s="81">
        <v>675747</v>
      </c>
      <c r="H430" s="81">
        <v>0</v>
      </c>
      <c r="I430" s="81">
        <v>0</v>
      </c>
      <c r="J430" s="81">
        <v>80056</v>
      </c>
      <c r="K430" s="81">
        <v>197325</v>
      </c>
      <c r="L430" s="81">
        <v>0</v>
      </c>
      <c r="M430" s="81">
        <v>136165</v>
      </c>
      <c r="N430" s="81">
        <v>1188735</v>
      </c>
      <c r="O430" s="81">
        <v>-1005393</v>
      </c>
      <c r="P430" s="81">
        <v>12616311</v>
      </c>
      <c r="Q430" s="81">
        <v>1005393</v>
      </c>
      <c r="R430" s="81">
        <v>13621704</v>
      </c>
      <c r="S430" s="81">
        <v>0</v>
      </c>
      <c r="T430" s="81">
        <f t="shared" si="7"/>
        <v>10751829</v>
      </c>
      <c r="U430" s="44"/>
      <c r="V430" s="44"/>
      <c r="W430" s="44"/>
    </row>
    <row r="431" spans="1:23" x14ac:dyDescent="0.3">
      <c r="A431" s="46" t="s">
        <v>898</v>
      </c>
      <c r="B431" s="77" t="s">
        <v>2515</v>
      </c>
      <c r="C431" s="77">
        <v>1</v>
      </c>
      <c r="D431" s="77">
        <v>0</v>
      </c>
      <c r="E431" s="81">
        <v>21946814</v>
      </c>
      <c r="F431" s="81">
        <v>4548480</v>
      </c>
      <c r="G431" s="81">
        <v>4296856</v>
      </c>
      <c r="H431" s="81">
        <v>0</v>
      </c>
      <c r="I431" s="81">
        <v>0</v>
      </c>
      <c r="J431" s="81">
        <v>1135808</v>
      </c>
      <c r="K431" s="81">
        <v>1143220</v>
      </c>
      <c r="L431" s="81">
        <v>0</v>
      </c>
      <c r="M431" s="81">
        <v>848851</v>
      </c>
      <c r="N431" s="81">
        <v>1757510</v>
      </c>
      <c r="O431" s="81">
        <v>-1757510</v>
      </c>
      <c r="P431" s="81">
        <v>33920029</v>
      </c>
      <c r="Q431" s="81">
        <v>2631483</v>
      </c>
      <c r="R431" s="81">
        <v>36551512</v>
      </c>
      <c r="S431" s="81">
        <v>312788</v>
      </c>
      <c r="T431" s="81">
        <f t="shared" si="7"/>
        <v>27865663</v>
      </c>
      <c r="U431" s="44"/>
      <c r="V431" s="44"/>
      <c r="W431" s="44"/>
    </row>
    <row r="432" spans="1:23" x14ac:dyDescent="0.3">
      <c r="A432" s="46" t="s">
        <v>906</v>
      </c>
      <c r="B432" s="77" t="s">
        <v>2516</v>
      </c>
      <c r="C432" s="77">
        <v>1</v>
      </c>
      <c r="D432" s="77">
        <v>0</v>
      </c>
      <c r="E432" s="81">
        <v>1773090</v>
      </c>
      <c r="F432" s="81">
        <v>852358</v>
      </c>
      <c r="G432" s="81">
        <v>709931</v>
      </c>
      <c r="H432" s="81">
        <v>0</v>
      </c>
      <c r="I432" s="81">
        <v>0</v>
      </c>
      <c r="J432" s="81">
        <v>38622</v>
      </c>
      <c r="K432" s="81">
        <v>38163</v>
      </c>
      <c r="L432" s="81">
        <v>0</v>
      </c>
      <c r="M432" s="81">
        <v>0</v>
      </c>
      <c r="N432" s="81">
        <v>711489</v>
      </c>
      <c r="O432" s="81">
        <v>-338964</v>
      </c>
      <c r="P432" s="81">
        <v>3784689</v>
      </c>
      <c r="Q432" s="81">
        <v>338964</v>
      </c>
      <c r="R432" s="81">
        <v>4123653</v>
      </c>
      <c r="S432" s="81">
        <v>0</v>
      </c>
      <c r="T432" s="81">
        <f t="shared" si="7"/>
        <v>2363269</v>
      </c>
      <c r="U432" s="44"/>
      <c r="V432" s="44"/>
      <c r="W432" s="44"/>
    </row>
    <row r="433" spans="1:23" x14ac:dyDescent="0.3">
      <c r="A433" s="46" t="s">
        <v>900</v>
      </c>
      <c r="B433" s="77" t="s">
        <v>2517</v>
      </c>
      <c r="C433" s="77">
        <v>1</v>
      </c>
      <c r="D433" s="77">
        <v>0</v>
      </c>
      <c r="E433" s="81">
        <v>9627231</v>
      </c>
      <c r="F433" s="81">
        <v>1535882</v>
      </c>
      <c r="G433" s="81">
        <v>2185696</v>
      </c>
      <c r="H433" s="81">
        <v>0</v>
      </c>
      <c r="I433" s="81">
        <v>0</v>
      </c>
      <c r="J433" s="81">
        <v>906992</v>
      </c>
      <c r="K433" s="81">
        <v>345548</v>
      </c>
      <c r="L433" s="81">
        <v>0</v>
      </c>
      <c r="M433" s="81">
        <v>536745</v>
      </c>
      <c r="N433" s="81">
        <v>658830</v>
      </c>
      <c r="O433" s="81">
        <v>-658830</v>
      </c>
      <c r="P433" s="81">
        <v>15138094</v>
      </c>
      <c r="Q433" s="81">
        <v>1237908</v>
      </c>
      <c r="R433" s="81">
        <v>16376002</v>
      </c>
      <c r="S433" s="81">
        <v>100000</v>
      </c>
      <c r="T433" s="81">
        <f t="shared" si="7"/>
        <v>12293568</v>
      </c>
      <c r="U433" s="44"/>
      <c r="V433" s="44"/>
      <c r="W433" s="44"/>
    </row>
    <row r="434" spans="1:23" x14ac:dyDescent="0.3">
      <c r="A434" s="46" t="s">
        <v>886</v>
      </c>
      <c r="B434" s="77" t="s">
        <v>2518</v>
      </c>
      <c r="C434" s="77">
        <v>1</v>
      </c>
      <c r="D434" s="77">
        <v>0</v>
      </c>
      <c r="E434" s="81">
        <v>16526241</v>
      </c>
      <c r="F434" s="81">
        <v>5355693</v>
      </c>
      <c r="G434" s="81">
        <v>2544924</v>
      </c>
      <c r="H434" s="81">
        <v>363061</v>
      </c>
      <c r="I434" s="81">
        <v>0</v>
      </c>
      <c r="J434" s="81">
        <v>559204</v>
      </c>
      <c r="K434" s="81">
        <v>187783</v>
      </c>
      <c r="L434" s="81">
        <v>0</v>
      </c>
      <c r="M434" s="81">
        <v>0</v>
      </c>
      <c r="N434" s="81">
        <v>2866125</v>
      </c>
      <c r="O434" s="81">
        <v>-2548905</v>
      </c>
      <c r="P434" s="81">
        <v>25854126</v>
      </c>
      <c r="Q434" s="81">
        <v>2548905</v>
      </c>
      <c r="R434" s="81">
        <v>28403031</v>
      </c>
      <c r="S434" s="81">
        <v>0</v>
      </c>
      <c r="T434" s="81">
        <f t="shared" si="7"/>
        <v>20080016</v>
      </c>
      <c r="U434" s="44"/>
      <c r="V434" s="44"/>
      <c r="W434" s="44"/>
    </row>
    <row r="435" spans="1:23" x14ac:dyDescent="0.3">
      <c r="A435" s="46" t="s">
        <v>894</v>
      </c>
      <c r="B435" s="77" t="s">
        <v>2519</v>
      </c>
      <c r="C435" s="77">
        <v>1</v>
      </c>
      <c r="D435" s="77">
        <v>0</v>
      </c>
      <c r="E435" s="81">
        <v>7796461</v>
      </c>
      <c r="F435" s="81">
        <v>2467562</v>
      </c>
      <c r="G435" s="81">
        <v>1590429</v>
      </c>
      <c r="H435" s="81">
        <v>0</v>
      </c>
      <c r="I435" s="81">
        <v>0</v>
      </c>
      <c r="J435" s="81">
        <v>167512</v>
      </c>
      <c r="K435" s="81">
        <v>58193</v>
      </c>
      <c r="L435" s="81">
        <v>0</v>
      </c>
      <c r="M435" s="81">
        <v>87360</v>
      </c>
      <c r="N435" s="81">
        <v>910199</v>
      </c>
      <c r="O435" s="81">
        <v>-848365</v>
      </c>
      <c r="P435" s="81">
        <v>12229351</v>
      </c>
      <c r="Q435" s="81">
        <v>848365</v>
      </c>
      <c r="R435" s="81">
        <v>13077716</v>
      </c>
      <c r="S435" s="81">
        <v>0</v>
      </c>
      <c r="T435" s="81">
        <f t="shared" si="7"/>
        <v>9728723</v>
      </c>
      <c r="U435" s="44"/>
      <c r="V435" s="44"/>
      <c r="W435" s="44"/>
    </row>
    <row r="436" spans="1:23" x14ac:dyDescent="0.3">
      <c r="A436" s="46" t="s">
        <v>902</v>
      </c>
      <c r="B436" s="77" t="s">
        <v>2520</v>
      </c>
      <c r="C436" s="77">
        <v>1</v>
      </c>
      <c r="D436" s="77">
        <v>0</v>
      </c>
      <c r="E436" s="81">
        <v>5205108</v>
      </c>
      <c r="F436" s="81">
        <v>1847706</v>
      </c>
      <c r="G436" s="81">
        <v>2194736</v>
      </c>
      <c r="H436" s="81">
        <v>0</v>
      </c>
      <c r="I436" s="81">
        <v>0</v>
      </c>
      <c r="J436" s="81">
        <v>270193</v>
      </c>
      <c r="K436" s="81">
        <v>176214</v>
      </c>
      <c r="L436" s="81">
        <v>0</v>
      </c>
      <c r="M436" s="81">
        <v>0</v>
      </c>
      <c r="N436" s="81">
        <v>1122205</v>
      </c>
      <c r="O436" s="81">
        <v>-859789</v>
      </c>
      <c r="P436" s="81">
        <v>9956373</v>
      </c>
      <c r="Q436" s="81">
        <v>859789</v>
      </c>
      <c r="R436" s="81">
        <v>10816162</v>
      </c>
      <c r="S436" s="81">
        <v>0</v>
      </c>
      <c r="T436" s="81">
        <f t="shared" si="7"/>
        <v>6639432</v>
      </c>
      <c r="U436" s="44"/>
      <c r="V436" s="44"/>
      <c r="W436" s="44"/>
    </row>
    <row r="437" spans="1:23" x14ac:dyDescent="0.3">
      <c r="A437" s="46" t="s">
        <v>904</v>
      </c>
      <c r="B437" s="77" t="s">
        <v>2521</v>
      </c>
      <c r="C437" s="77">
        <v>1</v>
      </c>
      <c r="D437" s="77">
        <v>0</v>
      </c>
      <c r="E437" s="81">
        <v>45092841</v>
      </c>
      <c r="F437" s="81">
        <v>9165785</v>
      </c>
      <c r="G437" s="81">
        <v>7522567</v>
      </c>
      <c r="H437" s="81">
        <v>0</v>
      </c>
      <c r="I437" s="81">
        <v>0</v>
      </c>
      <c r="J437" s="81">
        <v>1318305</v>
      </c>
      <c r="K437" s="81">
        <v>2007828</v>
      </c>
      <c r="L437" s="81">
        <v>0</v>
      </c>
      <c r="M437" s="81">
        <v>1814424</v>
      </c>
      <c r="N437" s="81">
        <v>2821344</v>
      </c>
      <c r="O437" s="81">
        <v>-2821344</v>
      </c>
      <c r="P437" s="81">
        <v>66921750</v>
      </c>
      <c r="Q437" s="81">
        <v>6843927</v>
      </c>
      <c r="R437" s="81">
        <v>73765677</v>
      </c>
      <c r="S437" s="81">
        <v>1071951</v>
      </c>
      <c r="T437" s="81">
        <f t="shared" si="7"/>
        <v>56577839</v>
      </c>
      <c r="U437" s="44"/>
      <c r="V437" s="44"/>
      <c r="W437" s="44"/>
    </row>
    <row r="438" spans="1:23" x14ac:dyDescent="0.3">
      <c r="A438" s="46" t="s">
        <v>909</v>
      </c>
      <c r="B438" s="77" t="s">
        <v>2522</v>
      </c>
      <c r="C438" s="77">
        <v>0</v>
      </c>
      <c r="D438" s="77">
        <v>0</v>
      </c>
      <c r="E438" s="81">
        <v>21503551</v>
      </c>
      <c r="F438" s="81">
        <v>9038015</v>
      </c>
      <c r="G438" s="81">
        <v>3824025</v>
      </c>
      <c r="H438" s="81">
        <v>0</v>
      </c>
      <c r="I438" s="81">
        <v>0</v>
      </c>
      <c r="J438" s="81">
        <v>1137311</v>
      </c>
      <c r="K438" s="81">
        <v>757252</v>
      </c>
      <c r="L438" s="81">
        <v>0</v>
      </c>
      <c r="M438" s="81">
        <v>500070</v>
      </c>
      <c r="N438" s="81">
        <v>10485303</v>
      </c>
      <c r="O438" s="81">
        <v>-7541027</v>
      </c>
      <c r="P438" s="81">
        <v>39704500</v>
      </c>
      <c r="Q438" s="81">
        <v>7541027</v>
      </c>
      <c r="R438" s="81">
        <v>47245527</v>
      </c>
      <c r="S438" s="81">
        <v>0</v>
      </c>
      <c r="T438" s="81">
        <f t="shared" si="7"/>
        <v>25395172</v>
      </c>
      <c r="U438" s="44"/>
      <c r="V438" s="44"/>
      <c r="W438" s="44"/>
    </row>
    <row r="439" spans="1:23" x14ac:dyDescent="0.3">
      <c r="A439" s="46" t="s">
        <v>915</v>
      </c>
      <c r="B439" s="77" t="s">
        <v>2523</v>
      </c>
      <c r="C439" s="77">
        <v>1</v>
      </c>
      <c r="D439" s="77">
        <v>0</v>
      </c>
      <c r="E439" s="81">
        <v>5033695</v>
      </c>
      <c r="F439" s="81">
        <v>3481122</v>
      </c>
      <c r="G439" s="81">
        <v>1168388</v>
      </c>
      <c r="H439" s="81">
        <v>0</v>
      </c>
      <c r="I439" s="81">
        <v>0</v>
      </c>
      <c r="J439" s="81">
        <v>622017</v>
      </c>
      <c r="K439" s="81">
        <v>52291</v>
      </c>
      <c r="L439" s="81">
        <v>0</v>
      </c>
      <c r="M439" s="81">
        <v>113400</v>
      </c>
      <c r="N439" s="81">
        <v>3036552</v>
      </c>
      <c r="O439" s="81">
        <v>-2115676</v>
      </c>
      <c r="P439" s="81">
        <v>11391789</v>
      </c>
      <c r="Q439" s="81">
        <v>2115676</v>
      </c>
      <c r="R439" s="81">
        <v>13507465</v>
      </c>
      <c r="S439" s="81">
        <v>0</v>
      </c>
      <c r="T439" s="81">
        <f t="shared" si="7"/>
        <v>7186849</v>
      </c>
      <c r="U439" s="44"/>
      <c r="V439" s="44"/>
      <c r="W439" s="44"/>
    </row>
    <row r="440" spans="1:23" x14ac:dyDescent="0.3">
      <c r="A440" s="46" t="s">
        <v>913</v>
      </c>
      <c r="B440" s="77" t="s">
        <v>2524</v>
      </c>
      <c r="C440" s="77">
        <v>1</v>
      </c>
      <c r="D440" s="77">
        <v>0</v>
      </c>
      <c r="E440" s="81">
        <v>42361448</v>
      </c>
      <c r="F440" s="81">
        <v>18417330</v>
      </c>
      <c r="G440" s="81">
        <v>2471885</v>
      </c>
      <c r="H440" s="81">
        <v>0</v>
      </c>
      <c r="I440" s="81">
        <v>0</v>
      </c>
      <c r="J440" s="81">
        <v>2822864</v>
      </c>
      <c r="K440" s="81">
        <v>204298</v>
      </c>
      <c r="L440" s="81">
        <v>0</v>
      </c>
      <c r="M440" s="81">
        <v>859969</v>
      </c>
      <c r="N440" s="81">
        <v>14822131</v>
      </c>
      <c r="O440" s="81">
        <v>-7540075</v>
      </c>
      <c r="P440" s="81">
        <v>74419850</v>
      </c>
      <c r="Q440" s="81">
        <v>7540075</v>
      </c>
      <c r="R440" s="81">
        <v>81959925</v>
      </c>
      <c r="S440" s="81">
        <v>0</v>
      </c>
      <c r="T440" s="81">
        <f t="shared" si="7"/>
        <v>57125834</v>
      </c>
      <c r="U440" s="44"/>
      <c r="V440" s="44"/>
      <c r="W440" s="44"/>
    </row>
    <row r="441" spans="1:23" x14ac:dyDescent="0.3">
      <c r="A441" s="46" t="s">
        <v>923</v>
      </c>
      <c r="B441" s="77" t="s">
        <v>2525</v>
      </c>
      <c r="C441" s="77">
        <v>1</v>
      </c>
      <c r="D441" s="77">
        <v>0</v>
      </c>
      <c r="E441" s="81">
        <v>6983068</v>
      </c>
      <c r="F441" s="81">
        <v>4030766</v>
      </c>
      <c r="G441" s="81">
        <v>1591632</v>
      </c>
      <c r="H441" s="81">
        <v>0</v>
      </c>
      <c r="I441" s="81">
        <v>0</v>
      </c>
      <c r="J441" s="81">
        <v>234324</v>
      </c>
      <c r="K441" s="81">
        <v>189814</v>
      </c>
      <c r="L441" s="81">
        <v>0</v>
      </c>
      <c r="M441" s="81">
        <v>489000</v>
      </c>
      <c r="N441" s="81">
        <v>4707223</v>
      </c>
      <c r="O441" s="81">
        <v>-2817411</v>
      </c>
      <c r="P441" s="81">
        <v>15408416</v>
      </c>
      <c r="Q441" s="81">
        <v>2817411</v>
      </c>
      <c r="R441" s="81">
        <v>18225827</v>
      </c>
      <c r="S441" s="81">
        <v>0</v>
      </c>
      <c r="T441" s="81">
        <f t="shared" si="7"/>
        <v>9109561</v>
      </c>
      <c r="U441" s="44"/>
      <c r="V441" s="44"/>
      <c r="W441" s="44"/>
    </row>
    <row r="442" spans="1:23" x14ac:dyDescent="0.3">
      <c r="A442" s="46" t="s">
        <v>917</v>
      </c>
      <c r="B442" s="77" t="s">
        <v>2526</v>
      </c>
      <c r="C442" s="77">
        <v>1</v>
      </c>
      <c r="D442" s="77">
        <v>0</v>
      </c>
      <c r="E442" s="81">
        <v>6981719</v>
      </c>
      <c r="F442" s="81">
        <v>3499000</v>
      </c>
      <c r="G442" s="81">
        <v>1025215</v>
      </c>
      <c r="H442" s="81">
        <v>0</v>
      </c>
      <c r="I442" s="81">
        <v>0</v>
      </c>
      <c r="J442" s="81">
        <v>542457</v>
      </c>
      <c r="K442" s="81">
        <v>115645</v>
      </c>
      <c r="L442" s="81">
        <v>0</v>
      </c>
      <c r="M442" s="81">
        <v>253490</v>
      </c>
      <c r="N442" s="81">
        <v>5311347</v>
      </c>
      <c r="O442" s="81">
        <v>-2638406</v>
      </c>
      <c r="P442" s="81">
        <v>15090467</v>
      </c>
      <c r="Q442" s="81">
        <v>2638406</v>
      </c>
      <c r="R442" s="81">
        <v>17728873</v>
      </c>
      <c r="S442" s="81">
        <v>0</v>
      </c>
      <c r="T442" s="81">
        <f t="shared" si="7"/>
        <v>8753905</v>
      </c>
      <c r="U442" s="44"/>
      <c r="V442" s="44"/>
      <c r="W442" s="44"/>
    </row>
    <row r="443" spans="1:23" x14ac:dyDescent="0.3">
      <c r="A443" s="46" t="s">
        <v>919</v>
      </c>
      <c r="B443" s="77" t="s">
        <v>2527</v>
      </c>
      <c r="C443" s="77">
        <v>1</v>
      </c>
      <c r="D443" s="77">
        <v>0</v>
      </c>
      <c r="E443" s="81">
        <v>5411263</v>
      </c>
      <c r="F443" s="81">
        <v>4334027</v>
      </c>
      <c r="G443" s="81">
        <v>1092541</v>
      </c>
      <c r="H443" s="81">
        <v>0</v>
      </c>
      <c r="I443" s="81">
        <v>0</v>
      </c>
      <c r="J443" s="81">
        <v>491949</v>
      </c>
      <c r="K443" s="81">
        <v>167172</v>
      </c>
      <c r="L443" s="81">
        <v>0</v>
      </c>
      <c r="M443" s="81">
        <v>77485</v>
      </c>
      <c r="N443" s="81">
        <v>4016367</v>
      </c>
      <c r="O443" s="81">
        <v>-2313724</v>
      </c>
      <c r="P443" s="81">
        <v>13277080</v>
      </c>
      <c r="Q443" s="81">
        <v>2313724</v>
      </c>
      <c r="R443" s="81">
        <v>15590804</v>
      </c>
      <c r="S443" s="81">
        <v>0</v>
      </c>
      <c r="T443" s="81">
        <f t="shared" si="7"/>
        <v>8168172</v>
      </c>
      <c r="U443" s="44"/>
      <c r="V443" s="44"/>
      <c r="W443" s="44"/>
    </row>
    <row r="444" spans="1:23" x14ac:dyDescent="0.3">
      <c r="A444" s="46" t="s">
        <v>921</v>
      </c>
      <c r="B444" s="77" t="s">
        <v>2723</v>
      </c>
      <c r="C444" s="77">
        <v>1</v>
      </c>
      <c r="D444" s="77">
        <v>0</v>
      </c>
      <c r="E444" s="81">
        <v>10466523</v>
      </c>
      <c r="F444" s="81">
        <v>7969162</v>
      </c>
      <c r="G444" s="81">
        <v>561329</v>
      </c>
      <c r="H444" s="81">
        <v>0</v>
      </c>
      <c r="I444" s="81">
        <v>0</v>
      </c>
      <c r="J444" s="81">
        <v>464290</v>
      </c>
      <c r="K444" s="81">
        <v>417330</v>
      </c>
      <c r="L444" s="81">
        <v>0</v>
      </c>
      <c r="M444" s="81">
        <v>456500</v>
      </c>
      <c r="N444" s="81">
        <v>6510793</v>
      </c>
      <c r="O444" s="81">
        <v>-3954277</v>
      </c>
      <c r="P444" s="81">
        <v>22891650</v>
      </c>
      <c r="Q444" s="81">
        <v>3954277</v>
      </c>
      <c r="R444" s="81">
        <v>26845927</v>
      </c>
      <c r="S444" s="81">
        <v>0</v>
      </c>
      <c r="T444" s="81">
        <f t="shared" si="7"/>
        <v>15819528</v>
      </c>
      <c r="U444" s="44"/>
      <c r="V444" s="44"/>
      <c r="W444" s="44"/>
    </row>
    <row r="445" spans="1:23" x14ac:dyDescent="0.3">
      <c r="A445" s="46" t="s">
        <v>911</v>
      </c>
      <c r="B445" s="77" t="s">
        <v>2528</v>
      </c>
      <c r="C445" s="77">
        <v>1</v>
      </c>
      <c r="D445" s="77">
        <v>1</v>
      </c>
      <c r="E445" s="81">
        <v>38763798</v>
      </c>
      <c r="F445" s="81">
        <v>37011917</v>
      </c>
      <c r="G445" s="81">
        <v>1079877</v>
      </c>
      <c r="H445" s="81">
        <v>0</v>
      </c>
      <c r="I445" s="81">
        <v>0</v>
      </c>
      <c r="J445" s="81">
        <v>1911217</v>
      </c>
      <c r="K445" s="81">
        <v>772829</v>
      </c>
      <c r="L445" s="81">
        <v>0</v>
      </c>
      <c r="M445" s="81">
        <v>5825681</v>
      </c>
      <c r="N445" s="81">
        <v>8029776</v>
      </c>
      <c r="O445" s="81">
        <v>-8029776</v>
      </c>
      <c r="P445" s="81">
        <v>85365319</v>
      </c>
      <c r="Q445" s="81">
        <v>66418114</v>
      </c>
      <c r="R445" s="81">
        <v>151783433</v>
      </c>
      <c r="S445" s="81">
        <v>546155</v>
      </c>
      <c r="T445" s="81">
        <f t="shared" si="7"/>
        <v>76255666</v>
      </c>
      <c r="U445" s="44"/>
      <c r="V445" s="44"/>
      <c r="W445" s="44"/>
    </row>
    <row r="446" spans="1:23" x14ac:dyDescent="0.3">
      <c r="A446" s="46" t="s">
        <v>991</v>
      </c>
      <c r="B446" s="77" t="s">
        <v>2529</v>
      </c>
      <c r="C446" s="77">
        <v>1</v>
      </c>
      <c r="D446" s="77">
        <v>0</v>
      </c>
      <c r="E446" s="81">
        <v>11295803</v>
      </c>
      <c r="F446" s="81">
        <v>4036050</v>
      </c>
      <c r="G446" s="81">
        <v>1784732</v>
      </c>
      <c r="H446" s="81">
        <v>0</v>
      </c>
      <c r="I446" s="81">
        <v>0</v>
      </c>
      <c r="J446" s="81">
        <v>495690</v>
      </c>
      <c r="K446" s="81">
        <v>119862</v>
      </c>
      <c r="L446" s="81">
        <v>0</v>
      </c>
      <c r="M446" s="81">
        <v>157825</v>
      </c>
      <c r="N446" s="81">
        <v>1092781</v>
      </c>
      <c r="O446" s="81">
        <v>-1092781</v>
      </c>
      <c r="P446" s="81">
        <v>17889962</v>
      </c>
      <c r="Q446" s="81">
        <v>1278961</v>
      </c>
      <c r="R446" s="81">
        <v>19168923</v>
      </c>
      <c r="S446" s="81">
        <v>146944</v>
      </c>
      <c r="T446" s="81">
        <f t="shared" si="7"/>
        <v>15012449</v>
      </c>
      <c r="U446" s="44"/>
      <c r="V446" s="44"/>
      <c r="W446" s="44"/>
    </row>
    <row r="447" spans="1:23" x14ac:dyDescent="0.3">
      <c r="A447" s="46" t="s">
        <v>993</v>
      </c>
      <c r="B447" s="77" t="s">
        <v>2530</v>
      </c>
      <c r="C447" s="77">
        <v>1</v>
      </c>
      <c r="D447" s="77">
        <v>0</v>
      </c>
      <c r="E447" s="81">
        <v>12340925</v>
      </c>
      <c r="F447" s="81">
        <v>3792411</v>
      </c>
      <c r="G447" s="81">
        <v>2031192</v>
      </c>
      <c r="H447" s="81">
        <v>0</v>
      </c>
      <c r="I447" s="81">
        <v>0</v>
      </c>
      <c r="J447" s="81">
        <v>806297</v>
      </c>
      <c r="K447" s="81">
        <v>0</v>
      </c>
      <c r="L447" s="81">
        <v>0</v>
      </c>
      <c r="M447" s="81">
        <v>244845</v>
      </c>
      <c r="N447" s="81">
        <v>1318365</v>
      </c>
      <c r="O447" s="81">
        <v>-1152391</v>
      </c>
      <c r="P447" s="81">
        <v>19381644</v>
      </c>
      <c r="Q447" s="81">
        <v>1152391</v>
      </c>
      <c r="R447" s="81">
        <v>20534035</v>
      </c>
      <c r="S447" s="81">
        <v>0</v>
      </c>
      <c r="T447" s="81">
        <f t="shared" si="7"/>
        <v>16032087</v>
      </c>
      <c r="U447" s="44"/>
      <c r="V447" s="44"/>
      <c r="W447" s="44"/>
    </row>
    <row r="448" spans="1:23" x14ac:dyDescent="0.3">
      <c r="A448" s="46" t="s">
        <v>995</v>
      </c>
      <c r="B448" s="77" t="s">
        <v>2531</v>
      </c>
      <c r="C448" s="77">
        <v>1</v>
      </c>
      <c r="D448" s="77">
        <v>0</v>
      </c>
      <c r="E448" s="81">
        <v>3584949</v>
      </c>
      <c r="F448" s="81">
        <v>1190310</v>
      </c>
      <c r="G448" s="81">
        <v>477443</v>
      </c>
      <c r="H448" s="81">
        <v>0</v>
      </c>
      <c r="I448" s="81">
        <v>0</v>
      </c>
      <c r="J448" s="81">
        <v>0</v>
      </c>
      <c r="K448" s="81">
        <v>0</v>
      </c>
      <c r="L448" s="81">
        <v>0</v>
      </c>
      <c r="M448" s="81">
        <v>103120</v>
      </c>
      <c r="N448" s="81">
        <v>226545</v>
      </c>
      <c r="O448" s="81">
        <v>-226545</v>
      </c>
      <c r="P448" s="81">
        <v>5355822</v>
      </c>
      <c r="Q448" s="81">
        <v>444203</v>
      </c>
      <c r="R448" s="81">
        <v>5800025</v>
      </c>
      <c r="S448" s="81">
        <v>100000</v>
      </c>
      <c r="T448" s="81">
        <f t="shared" si="7"/>
        <v>4651834</v>
      </c>
      <c r="U448" s="44"/>
      <c r="V448" s="44"/>
      <c r="W448" s="44"/>
    </row>
    <row r="449" spans="1:23" x14ac:dyDescent="0.3">
      <c r="A449" s="46" t="s">
        <v>997</v>
      </c>
      <c r="B449" s="77" t="s">
        <v>1876</v>
      </c>
      <c r="C449" s="77">
        <v>1</v>
      </c>
      <c r="D449" s="77">
        <v>0</v>
      </c>
      <c r="E449" s="81">
        <v>1810824</v>
      </c>
      <c r="F449" s="81">
        <v>873491</v>
      </c>
      <c r="G449" s="81">
        <v>146819</v>
      </c>
      <c r="H449" s="81">
        <v>0</v>
      </c>
      <c r="I449" s="81">
        <v>0</v>
      </c>
      <c r="J449" s="81">
        <v>83692</v>
      </c>
      <c r="K449" s="81">
        <v>0</v>
      </c>
      <c r="L449" s="81">
        <v>0</v>
      </c>
      <c r="M449" s="81">
        <v>54000</v>
      </c>
      <c r="N449" s="81">
        <v>413556</v>
      </c>
      <c r="O449" s="81">
        <v>-334203</v>
      </c>
      <c r="P449" s="81">
        <v>3048179</v>
      </c>
      <c r="Q449" s="81">
        <v>334203</v>
      </c>
      <c r="R449" s="81">
        <v>3382382</v>
      </c>
      <c r="S449" s="81">
        <v>0</v>
      </c>
      <c r="T449" s="81">
        <f t="shared" si="7"/>
        <v>2487804</v>
      </c>
      <c r="U449" s="44"/>
      <c r="V449" s="44"/>
      <c r="W449" s="44"/>
    </row>
    <row r="450" spans="1:23" x14ac:dyDescent="0.3">
      <c r="A450" s="46" t="s">
        <v>1001</v>
      </c>
      <c r="B450" s="77" t="s">
        <v>2532</v>
      </c>
      <c r="C450" s="77">
        <v>1</v>
      </c>
      <c r="D450" s="77">
        <v>0</v>
      </c>
      <c r="E450" s="81">
        <v>19917419</v>
      </c>
      <c r="F450" s="81">
        <v>5093778</v>
      </c>
      <c r="G450" s="81">
        <v>3065905</v>
      </c>
      <c r="H450" s="81">
        <v>0</v>
      </c>
      <c r="I450" s="81">
        <v>0</v>
      </c>
      <c r="J450" s="81">
        <v>552512</v>
      </c>
      <c r="K450" s="81">
        <v>0</v>
      </c>
      <c r="L450" s="81">
        <v>0</v>
      </c>
      <c r="M450" s="81">
        <v>331708</v>
      </c>
      <c r="N450" s="81">
        <v>921498</v>
      </c>
      <c r="O450" s="81">
        <v>-921498</v>
      </c>
      <c r="P450" s="81">
        <v>28961322</v>
      </c>
      <c r="Q450" s="81">
        <v>2542810</v>
      </c>
      <c r="R450" s="81">
        <v>31504132</v>
      </c>
      <c r="S450" s="81">
        <v>197139</v>
      </c>
      <c r="T450" s="81">
        <f t="shared" si="7"/>
        <v>24973919</v>
      </c>
      <c r="U450" s="44"/>
      <c r="V450" s="44"/>
      <c r="W450" s="44"/>
    </row>
    <row r="451" spans="1:23" x14ac:dyDescent="0.3">
      <c r="A451" s="46" t="s">
        <v>1003</v>
      </c>
      <c r="B451" s="77" t="s">
        <v>2533</v>
      </c>
      <c r="C451" s="77">
        <v>1</v>
      </c>
      <c r="D451" s="77">
        <v>0</v>
      </c>
      <c r="E451" s="81">
        <v>2812683</v>
      </c>
      <c r="F451" s="81">
        <v>993070</v>
      </c>
      <c r="G451" s="81">
        <v>152963</v>
      </c>
      <c r="H451" s="81">
        <v>0</v>
      </c>
      <c r="I451" s="81">
        <v>0</v>
      </c>
      <c r="J451" s="81">
        <v>101142</v>
      </c>
      <c r="K451" s="81">
        <v>0</v>
      </c>
      <c r="L451" s="81">
        <v>0</v>
      </c>
      <c r="M451" s="81">
        <v>72000</v>
      </c>
      <c r="N451" s="81">
        <v>230700</v>
      </c>
      <c r="O451" s="81">
        <v>-230700</v>
      </c>
      <c r="P451" s="81">
        <v>4131858</v>
      </c>
      <c r="Q451" s="81">
        <v>442268</v>
      </c>
      <c r="R451" s="81">
        <v>4574126</v>
      </c>
      <c r="S451" s="81">
        <v>100000</v>
      </c>
      <c r="T451" s="81">
        <f t="shared" si="7"/>
        <v>3748195</v>
      </c>
      <c r="U451" s="44"/>
      <c r="V451" s="44"/>
      <c r="W451" s="44"/>
    </row>
    <row r="452" spans="1:23" x14ac:dyDescent="0.3">
      <c r="A452" s="46" t="s">
        <v>1005</v>
      </c>
      <c r="B452" s="77" t="s">
        <v>2534</v>
      </c>
      <c r="C452" s="77">
        <v>1</v>
      </c>
      <c r="D452" s="77">
        <v>0</v>
      </c>
      <c r="E452" s="81">
        <v>4871229</v>
      </c>
      <c r="F452" s="81">
        <v>1558102</v>
      </c>
      <c r="G452" s="81">
        <v>529650</v>
      </c>
      <c r="H452" s="81">
        <v>0</v>
      </c>
      <c r="I452" s="81">
        <v>0</v>
      </c>
      <c r="J452" s="81">
        <v>231554</v>
      </c>
      <c r="K452" s="81">
        <v>35903</v>
      </c>
      <c r="L452" s="81">
        <v>0</v>
      </c>
      <c r="M452" s="81">
        <v>103377</v>
      </c>
      <c r="N452" s="81">
        <v>364048</v>
      </c>
      <c r="O452" s="81">
        <v>-364048</v>
      </c>
      <c r="P452" s="81">
        <v>7329815</v>
      </c>
      <c r="Q452" s="81">
        <v>657456</v>
      </c>
      <c r="R452" s="81">
        <v>7987271</v>
      </c>
      <c r="S452" s="81">
        <v>100000</v>
      </c>
      <c r="T452" s="81">
        <f t="shared" si="7"/>
        <v>6436117</v>
      </c>
      <c r="U452" s="44"/>
      <c r="V452" s="44"/>
      <c r="W452" s="44"/>
    </row>
    <row r="453" spans="1:23" x14ac:dyDescent="0.3">
      <c r="A453" s="46" t="s">
        <v>1009</v>
      </c>
      <c r="B453" s="77" t="s">
        <v>2535</v>
      </c>
      <c r="C453" s="77">
        <v>1</v>
      </c>
      <c r="D453" s="77">
        <v>0</v>
      </c>
      <c r="E453" s="81">
        <v>5779238</v>
      </c>
      <c r="F453" s="81">
        <v>2362147</v>
      </c>
      <c r="G453" s="81">
        <v>690714</v>
      </c>
      <c r="H453" s="81">
        <v>0</v>
      </c>
      <c r="I453" s="81">
        <v>0</v>
      </c>
      <c r="J453" s="81">
        <v>416892</v>
      </c>
      <c r="K453" s="81">
        <v>110888</v>
      </c>
      <c r="L453" s="81">
        <v>0</v>
      </c>
      <c r="M453" s="81">
        <v>94222</v>
      </c>
      <c r="N453" s="81">
        <v>598119</v>
      </c>
      <c r="O453" s="81">
        <v>-549389</v>
      </c>
      <c r="P453" s="81">
        <v>9502831</v>
      </c>
      <c r="Q453" s="81">
        <v>549389</v>
      </c>
      <c r="R453" s="81">
        <v>10052220</v>
      </c>
      <c r="S453" s="81">
        <v>100000</v>
      </c>
      <c r="T453" s="81">
        <f t="shared" si="7"/>
        <v>8213998</v>
      </c>
      <c r="U453" s="44"/>
      <c r="V453" s="44"/>
      <c r="W453" s="44"/>
    </row>
    <row r="454" spans="1:23" x14ac:dyDescent="0.3">
      <c r="A454" s="46" t="s">
        <v>1011</v>
      </c>
      <c r="B454" s="77" t="s">
        <v>1881</v>
      </c>
      <c r="C454" s="77">
        <v>1</v>
      </c>
      <c r="D454" s="77">
        <v>0</v>
      </c>
      <c r="E454" s="81">
        <v>6829729</v>
      </c>
      <c r="F454" s="81">
        <v>2136006</v>
      </c>
      <c r="G454" s="81">
        <v>1003886</v>
      </c>
      <c r="H454" s="81">
        <v>0</v>
      </c>
      <c r="I454" s="81">
        <v>0</v>
      </c>
      <c r="J454" s="81">
        <v>444762</v>
      </c>
      <c r="K454" s="81">
        <v>0</v>
      </c>
      <c r="L454" s="81">
        <v>0</v>
      </c>
      <c r="M454" s="81">
        <v>141019</v>
      </c>
      <c r="N454" s="81">
        <v>694367</v>
      </c>
      <c r="O454" s="81">
        <v>-694367</v>
      </c>
      <c r="P454" s="81">
        <v>10555402</v>
      </c>
      <c r="Q454" s="81">
        <v>794938</v>
      </c>
      <c r="R454" s="81">
        <v>11350340</v>
      </c>
      <c r="S454" s="81">
        <v>100000</v>
      </c>
      <c r="T454" s="81">
        <f t="shared" ref="T454:T517" si="8">P454-N454-G454-H454</f>
        <v>8857149</v>
      </c>
      <c r="U454" s="44"/>
      <c r="V454" s="44"/>
      <c r="W454" s="44"/>
    </row>
    <row r="455" spans="1:23" x14ac:dyDescent="0.3">
      <c r="A455" s="46" t="s">
        <v>1013</v>
      </c>
      <c r="B455" s="77" t="s">
        <v>2536</v>
      </c>
      <c r="C455" s="77">
        <v>1</v>
      </c>
      <c r="D455" s="77">
        <v>0</v>
      </c>
      <c r="E455" s="81">
        <v>23529510</v>
      </c>
      <c r="F455" s="81">
        <v>5891509</v>
      </c>
      <c r="G455" s="81">
        <v>3824271</v>
      </c>
      <c r="H455" s="81">
        <v>0</v>
      </c>
      <c r="I455" s="81">
        <v>0</v>
      </c>
      <c r="J455" s="81">
        <v>1847539</v>
      </c>
      <c r="K455" s="81">
        <v>36546</v>
      </c>
      <c r="L455" s="81">
        <v>0</v>
      </c>
      <c r="M455" s="81">
        <v>207006</v>
      </c>
      <c r="N455" s="81">
        <v>2483709</v>
      </c>
      <c r="O455" s="81">
        <v>-2483709</v>
      </c>
      <c r="P455" s="81">
        <v>35336381</v>
      </c>
      <c r="Q455" s="81">
        <v>3873360</v>
      </c>
      <c r="R455" s="81">
        <v>39209741</v>
      </c>
      <c r="S455" s="81">
        <v>227985</v>
      </c>
      <c r="T455" s="81">
        <f t="shared" si="8"/>
        <v>29028401</v>
      </c>
      <c r="U455" s="44"/>
      <c r="V455" s="44"/>
      <c r="W455" s="44"/>
    </row>
    <row r="456" spans="1:23" x14ac:dyDescent="0.3">
      <c r="A456" s="46" t="s">
        <v>1015</v>
      </c>
      <c r="B456" s="77" t="s">
        <v>2537</v>
      </c>
      <c r="C456" s="77">
        <v>1</v>
      </c>
      <c r="D456" s="77">
        <v>0</v>
      </c>
      <c r="E456" s="81">
        <v>3805799</v>
      </c>
      <c r="F456" s="81">
        <v>1456958</v>
      </c>
      <c r="G456" s="81">
        <v>384984</v>
      </c>
      <c r="H456" s="81">
        <v>0</v>
      </c>
      <c r="I456" s="81">
        <v>0</v>
      </c>
      <c r="J456" s="81">
        <v>213809</v>
      </c>
      <c r="K456" s="81">
        <v>0</v>
      </c>
      <c r="L456" s="81">
        <v>0</v>
      </c>
      <c r="M456" s="81">
        <v>83628</v>
      </c>
      <c r="N456" s="81">
        <v>389874</v>
      </c>
      <c r="O456" s="81">
        <v>-389874</v>
      </c>
      <c r="P456" s="81">
        <v>5945178</v>
      </c>
      <c r="Q456" s="81">
        <v>583779</v>
      </c>
      <c r="R456" s="81">
        <v>6528957</v>
      </c>
      <c r="S456" s="81">
        <v>100000</v>
      </c>
      <c r="T456" s="81">
        <f t="shared" si="8"/>
        <v>5170320</v>
      </c>
      <c r="U456" s="44"/>
      <c r="V456" s="44"/>
      <c r="W456" s="44"/>
    </row>
    <row r="457" spans="1:23" x14ac:dyDescent="0.3">
      <c r="A457" s="46" t="s">
        <v>1017</v>
      </c>
      <c r="B457" s="77" t="s">
        <v>1884</v>
      </c>
      <c r="C457" s="77">
        <v>1</v>
      </c>
      <c r="D457" s="77">
        <v>0</v>
      </c>
      <c r="E457" s="81">
        <v>10883374</v>
      </c>
      <c r="F457" s="81">
        <v>3287373</v>
      </c>
      <c r="G457" s="81">
        <v>1706186</v>
      </c>
      <c r="H457" s="81">
        <v>0</v>
      </c>
      <c r="I457" s="81">
        <v>0</v>
      </c>
      <c r="J457" s="81">
        <v>812319</v>
      </c>
      <c r="K457" s="81">
        <v>35490</v>
      </c>
      <c r="L457" s="81">
        <v>0</v>
      </c>
      <c r="M457" s="81">
        <v>311543</v>
      </c>
      <c r="N457" s="81">
        <v>1487124</v>
      </c>
      <c r="O457" s="81">
        <v>-1281908</v>
      </c>
      <c r="P457" s="81">
        <v>17241501</v>
      </c>
      <c r="Q457" s="81">
        <v>1281908</v>
      </c>
      <c r="R457" s="81">
        <v>18523409</v>
      </c>
      <c r="S457" s="81">
        <v>116262</v>
      </c>
      <c r="T457" s="81">
        <f t="shared" si="8"/>
        <v>14048191</v>
      </c>
      <c r="U457" s="44"/>
      <c r="V457" s="44"/>
      <c r="W457" s="44"/>
    </row>
    <row r="458" spans="1:23" x14ac:dyDescent="0.3">
      <c r="A458" s="46" t="s">
        <v>1019</v>
      </c>
      <c r="B458" s="77" t="s">
        <v>2538</v>
      </c>
      <c r="C458" s="77">
        <v>1</v>
      </c>
      <c r="D458" s="77">
        <v>0</v>
      </c>
      <c r="E458" s="81">
        <v>19876742</v>
      </c>
      <c r="F458" s="81">
        <v>4807199</v>
      </c>
      <c r="G458" s="81">
        <v>5014539</v>
      </c>
      <c r="H458" s="81">
        <v>1</v>
      </c>
      <c r="I458" s="81">
        <v>0</v>
      </c>
      <c r="J458" s="81">
        <v>1044009</v>
      </c>
      <c r="K458" s="81">
        <v>266991</v>
      </c>
      <c r="L458" s="81">
        <v>0</v>
      </c>
      <c r="M458" s="81">
        <v>232769</v>
      </c>
      <c r="N458" s="81">
        <v>1944615</v>
      </c>
      <c r="O458" s="81">
        <v>-1944615</v>
      </c>
      <c r="P458" s="81">
        <v>31242250</v>
      </c>
      <c r="Q458" s="81">
        <v>2029463</v>
      </c>
      <c r="R458" s="81">
        <v>33271713</v>
      </c>
      <c r="S458" s="81">
        <v>126942</v>
      </c>
      <c r="T458" s="81">
        <f t="shared" si="8"/>
        <v>24283095</v>
      </c>
      <c r="U458" s="44"/>
      <c r="V458" s="44"/>
      <c r="W458" s="44"/>
    </row>
    <row r="459" spans="1:23" x14ac:dyDescent="0.3">
      <c r="A459" s="46" t="s">
        <v>1007</v>
      </c>
      <c r="B459" s="77" t="s">
        <v>2539</v>
      </c>
      <c r="C459" s="77">
        <v>1</v>
      </c>
      <c r="D459" s="77">
        <v>0</v>
      </c>
      <c r="E459" s="81">
        <v>6280697</v>
      </c>
      <c r="F459" s="81">
        <v>2092489</v>
      </c>
      <c r="G459" s="81">
        <v>1373749</v>
      </c>
      <c r="H459" s="81">
        <v>0</v>
      </c>
      <c r="I459" s="81">
        <v>0</v>
      </c>
      <c r="J459" s="81">
        <v>254652</v>
      </c>
      <c r="K459" s="81">
        <v>0</v>
      </c>
      <c r="L459" s="81">
        <v>0</v>
      </c>
      <c r="M459" s="81">
        <v>99852</v>
      </c>
      <c r="N459" s="81">
        <v>678795</v>
      </c>
      <c r="O459" s="81">
        <v>-678795</v>
      </c>
      <c r="P459" s="81">
        <v>10101439</v>
      </c>
      <c r="Q459" s="81">
        <v>1557370</v>
      </c>
      <c r="R459" s="81">
        <v>11658809</v>
      </c>
      <c r="S459" s="81">
        <v>100000</v>
      </c>
      <c r="T459" s="81">
        <f t="shared" si="8"/>
        <v>8048895</v>
      </c>
      <c r="U459" s="44"/>
      <c r="V459" s="44"/>
      <c r="W459" s="44"/>
    </row>
    <row r="460" spans="1:23" x14ac:dyDescent="0.3">
      <c r="A460" s="46" t="s">
        <v>1021</v>
      </c>
      <c r="B460" s="77" t="s">
        <v>2540</v>
      </c>
      <c r="C460" s="77">
        <v>1</v>
      </c>
      <c r="D460" s="77">
        <v>0</v>
      </c>
      <c r="E460" s="81">
        <v>4569846</v>
      </c>
      <c r="F460" s="81">
        <v>1509590</v>
      </c>
      <c r="G460" s="81">
        <v>223056</v>
      </c>
      <c r="H460" s="81">
        <v>0</v>
      </c>
      <c r="I460" s="81">
        <v>0</v>
      </c>
      <c r="J460" s="81">
        <v>218982</v>
      </c>
      <c r="K460" s="81">
        <v>0</v>
      </c>
      <c r="L460" s="81">
        <v>0</v>
      </c>
      <c r="M460" s="81">
        <v>82911</v>
      </c>
      <c r="N460" s="81">
        <v>383545</v>
      </c>
      <c r="O460" s="81">
        <v>-383545</v>
      </c>
      <c r="P460" s="81">
        <v>6604385</v>
      </c>
      <c r="Q460" s="81">
        <v>383697</v>
      </c>
      <c r="R460" s="81">
        <v>6988082</v>
      </c>
      <c r="S460" s="81">
        <v>100000</v>
      </c>
      <c r="T460" s="81">
        <f t="shared" si="8"/>
        <v>5997784</v>
      </c>
      <c r="U460" s="44"/>
      <c r="V460" s="44"/>
      <c r="W460" s="44"/>
    </row>
    <row r="461" spans="1:23" x14ac:dyDescent="0.3">
      <c r="A461" s="46" t="s">
        <v>1023</v>
      </c>
      <c r="B461" s="77" t="s">
        <v>2541</v>
      </c>
      <c r="C461" s="77">
        <v>1</v>
      </c>
      <c r="D461" s="77">
        <v>0</v>
      </c>
      <c r="E461" s="81">
        <v>10353353</v>
      </c>
      <c r="F461" s="81">
        <v>3677109</v>
      </c>
      <c r="G461" s="81">
        <v>3271295</v>
      </c>
      <c r="H461" s="81">
        <v>0</v>
      </c>
      <c r="I461" s="81">
        <v>0</v>
      </c>
      <c r="J461" s="81">
        <v>693478</v>
      </c>
      <c r="K461" s="81">
        <v>168259</v>
      </c>
      <c r="L461" s="81">
        <v>0</v>
      </c>
      <c r="M461" s="81">
        <v>175250</v>
      </c>
      <c r="N461" s="81">
        <v>1557980</v>
      </c>
      <c r="O461" s="81">
        <v>-1238746</v>
      </c>
      <c r="P461" s="81">
        <v>18657978</v>
      </c>
      <c r="Q461" s="81">
        <v>1238746</v>
      </c>
      <c r="R461" s="81">
        <v>19896724</v>
      </c>
      <c r="S461" s="81">
        <v>0</v>
      </c>
      <c r="T461" s="81">
        <f t="shared" si="8"/>
        <v>13828703</v>
      </c>
      <c r="U461" s="44"/>
      <c r="V461" s="44"/>
      <c r="W461" s="44"/>
    </row>
    <row r="462" spans="1:23" x14ac:dyDescent="0.3">
      <c r="A462" s="46" t="s">
        <v>999</v>
      </c>
      <c r="B462" s="77" t="s">
        <v>2542</v>
      </c>
      <c r="C462" s="77">
        <v>1</v>
      </c>
      <c r="D462" s="77">
        <v>0</v>
      </c>
      <c r="E462" s="81">
        <v>8144676</v>
      </c>
      <c r="F462" s="81">
        <v>2379749</v>
      </c>
      <c r="G462" s="81">
        <v>1925073</v>
      </c>
      <c r="H462" s="81">
        <v>22443</v>
      </c>
      <c r="I462" s="81">
        <v>0</v>
      </c>
      <c r="J462" s="81">
        <v>229241</v>
      </c>
      <c r="K462" s="81">
        <v>99922</v>
      </c>
      <c r="L462" s="81">
        <v>0</v>
      </c>
      <c r="M462" s="81">
        <v>316780</v>
      </c>
      <c r="N462" s="81">
        <v>278920</v>
      </c>
      <c r="O462" s="81">
        <v>-278920</v>
      </c>
      <c r="P462" s="81">
        <v>13117884</v>
      </c>
      <c r="Q462" s="81">
        <v>685850</v>
      </c>
      <c r="R462" s="81">
        <v>13803734</v>
      </c>
      <c r="S462" s="81">
        <v>100000</v>
      </c>
      <c r="T462" s="81">
        <f t="shared" si="8"/>
        <v>10891448</v>
      </c>
      <c r="U462" s="44"/>
      <c r="V462" s="44"/>
      <c r="W462" s="44"/>
    </row>
    <row r="463" spans="1:23" x14ac:dyDescent="0.3">
      <c r="A463" s="46" t="s">
        <v>928</v>
      </c>
      <c r="B463" s="77" t="s">
        <v>2543</v>
      </c>
      <c r="C463" s="77">
        <v>1</v>
      </c>
      <c r="D463" s="77">
        <v>0</v>
      </c>
      <c r="E463" s="81">
        <v>13573649</v>
      </c>
      <c r="F463" s="81">
        <v>4622153</v>
      </c>
      <c r="G463" s="81">
        <v>3803155</v>
      </c>
      <c r="H463" s="81">
        <v>0</v>
      </c>
      <c r="I463" s="81">
        <v>0</v>
      </c>
      <c r="J463" s="81">
        <v>544060</v>
      </c>
      <c r="K463" s="81">
        <v>539246</v>
      </c>
      <c r="L463" s="81">
        <v>0</v>
      </c>
      <c r="M463" s="81">
        <v>0</v>
      </c>
      <c r="N463" s="81">
        <v>3921755</v>
      </c>
      <c r="O463" s="81">
        <v>-2938333</v>
      </c>
      <c r="P463" s="81">
        <v>24065685</v>
      </c>
      <c r="Q463" s="81">
        <v>2938333</v>
      </c>
      <c r="R463" s="81">
        <v>27004018</v>
      </c>
      <c r="S463" s="81">
        <v>0</v>
      </c>
      <c r="T463" s="81">
        <f t="shared" si="8"/>
        <v>16340775</v>
      </c>
      <c r="U463" s="44"/>
      <c r="V463" s="44"/>
      <c r="W463" s="44"/>
    </row>
    <row r="464" spans="1:23" x14ac:dyDescent="0.3">
      <c r="A464" s="46" t="s">
        <v>942</v>
      </c>
      <c r="B464" s="77" t="s">
        <v>2544</v>
      </c>
      <c r="C464" s="77">
        <v>1</v>
      </c>
      <c r="D464" s="77">
        <v>0</v>
      </c>
      <c r="E464" s="81">
        <v>28531690</v>
      </c>
      <c r="F464" s="81">
        <v>13317283</v>
      </c>
      <c r="G464" s="81">
        <v>3820665</v>
      </c>
      <c r="H464" s="81">
        <v>0</v>
      </c>
      <c r="I464" s="81">
        <v>0</v>
      </c>
      <c r="J464" s="81">
        <v>573463</v>
      </c>
      <c r="K464" s="81">
        <v>964391</v>
      </c>
      <c r="L464" s="81">
        <v>0</v>
      </c>
      <c r="M464" s="81">
        <v>0</v>
      </c>
      <c r="N464" s="81">
        <v>8986712</v>
      </c>
      <c r="O464" s="81">
        <v>-8986712</v>
      </c>
      <c r="P464" s="81">
        <v>47207492</v>
      </c>
      <c r="Q464" s="81">
        <v>9018763</v>
      </c>
      <c r="R464" s="81">
        <v>56226255</v>
      </c>
      <c r="S464" s="81">
        <v>0</v>
      </c>
      <c r="T464" s="81">
        <f t="shared" si="8"/>
        <v>34400115</v>
      </c>
      <c r="U464" s="44"/>
      <c r="V464" s="44"/>
      <c r="W464" s="44"/>
    </row>
    <row r="465" spans="1:23" x14ac:dyDescent="0.3">
      <c r="A465" s="46" t="s">
        <v>930</v>
      </c>
      <c r="B465" s="77" t="s">
        <v>2545</v>
      </c>
      <c r="C465" s="77">
        <v>1</v>
      </c>
      <c r="D465" s="77">
        <v>0</v>
      </c>
      <c r="E465" s="81">
        <v>9568760</v>
      </c>
      <c r="F465" s="81">
        <v>1584872</v>
      </c>
      <c r="G465" s="81">
        <v>1261731</v>
      </c>
      <c r="H465" s="81">
        <v>0</v>
      </c>
      <c r="I465" s="81">
        <v>0</v>
      </c>
      <c r="J465" s="81">
        <v>129032</v>
      </c>
      <c r="K465" s="81">
        <v>306389</v>
      </c>
      <c r="L465" s="81">
        <v>0</v>
      </c>
      <c r="M465" s="81">
        <v>14447</v>
      </c>
      <c r="N465" s="81">
        <v>891664</v>
      </c>
      <c r="O465" s="81">
        <v>-891664</v>
      </c>
      <c r="P465" s="81">
        <v>12865231</v>
      </c>
      <c r="Q465" s="81">
        <v>1080689</v>
      </c>
      <c r="R465" s="81">
        <v>13945920</v>
      </c>
      <c r="S465" s="81">
        <v>0</v>
      </c>
      <c r="T465" s="81">
        <f t="shared" si="8"/>
        <v>10711836</v>
      </c>
      <c r="U465" s="44"/>
      <c r="V465" s="44"/>
      <c r="W465" s="44"/>
    </row>
    <row r="466" spans="1:23" x14ac:dyDescent="0.3">
      <c r="A466" s="46" t="s">
        <v>932</v>
      </c>
      <c r="B466" s="77" t="s">
        <v>2546</v>
      </c>
      <c r="C466" s="77">
        <v>1</v>
      </c>
      <c r="D466" s="77">
        <v>0</v>
      </c>
      <c r="E466" s="81">
        <v>599033</v>
      </c>
      <c r="F466" s="81">
        <v>290405</v>
      </c>
      <c r="G466" s="81">
        <v>0</v>
      </c>
      <c r="H466" s="81">
        <v>0</v>
      </c>
      <c r="I466" s="81">
        <v>0</v>
      </c>
      <c r="J466" s="81">
        <v>0</v>
      </c>
      <c r="K466" s="81">
        <v>0</v>
      </c>
      <c r="L466" s="81">
        <v>0</v>
      </c>
      <c r="M466" s="81">
        <v>0</v>
      </c>
      <c r="N466" s="81">
        <v>95952</v>
      </c>
      <c r="O466" s="81">
        <v>-80698</v>
      </c>
      <c r="P466" s="81">
        <v>904692</v>
      </c>
      <c r="Q466" s="81">
        <v>80698</v>
      </c>
      <c r="R466" s="81">
        <v>985390</v>
      </c>
      <c r="S466" s="81">
        <v>0</v>
      </c>
      <c r="T466" s="81">
        <f t="shared" si="8"/>
        <v>808740</v>
      </c>
      <c r="U466" s="44"/>
      <c r="V466" s="44"/>
      <c r="W466" s="44"/>
    </row>
    <row r="467" spans="1:23" x14ac:dyDescent="0.3">
      <c r="A467" s="46" t="s">
        <v>934</v>
      </c>
      <c r="B467" s="77" t="s">
        <v>2547</v>
      </c>
      <c r="C467" s="77">
        <v>1</v>
      </c>
      <c r="D467" s="77">
        <v>0</v>
      </c>
      <c r="E467" s="81">
        <v>6459483</v>
      </c>
      <c r="F467" s="81">
        <v>1908004</v>
      </c>
      <c r="G467" s="81">
        <v>2132063</v>
      </c>
      <c r="H467" s="81">
        <v>0</v>
      </c>
      <c r="I467" s="81">
        <v>0</v>
      </c>
      <c r="J467" s="81">
        <v>35569</v>
      </c>
      <c r="K467" s="81">
        <v>151875</v>
      </c>
      <c r="L467" s="81">
        <v>0</v>
      </c>
      <c r="M467" s="81">
        <v>0</v>
      </c>
      <c r="N467" s="81">
        <v>1090320</v>
      </c>
      <c r="O467" s="81">
        <v>-777905</v>
      </c>
      <c r="P467" s="81">
        <v>10999409</v>
      </c>
      <c r="Q467" s="81">
        <v>777905</v>
      </c>
      <c r="R467" s="81">
        <v>11777314</v>
      </c>
      <c r="S467" s="81">
        <v>0</v>
      </c>
      <c r="T467" s="81">
        <f t="shared" si="8"/>
        <v>7777026</v>
      </c>
      <c r="U467" s="44"/>
      <c r="V467" s="44"/>
      <c r="W467" s="44"/>
    </row>
    <row r="468" spans="1:23" x14ac:dyDescent="0.3">
      <c r="A468" s="46" t="s">
        <v>936</v>
      </c>
      <c r="B468" s="77" t="s">
        <v>2548</v>
      </c>
      <c r="C468" s="77">
        <v>1</v>
      </c>
      <c r="D468" s="77">
        <v>0</v>
      </c>
      <c r="E468" s="81">
        <v>7505731</v>
      </c>
      <c r="F468" s="81">
        <v>2374163</v>
      </c>
      <c r="G468" s="81">
        <v>2186471</v>
      </c>
      <c r="H468" s="81">
        <v>0</v>
      </c>
      <c r="I468" s="81">
        <v>0</v>
      </c>
      <c r="J468" s="81">
        <v>407786</v>
      </c>
      <c r="K468" s="81">
        <v>609103</v>
      </c>
      <c r="L468" s="81">
        <v>0</v>
      </c>
      <c r="M468" s="81">
        <v>0</v>
      </c>
      <c r="N468" s="81">
        <v>1195115</v>
      </c>
      <c r="O468" s="81">
        <v>-1195115</v>
      </c>
      <c r="P468" s="81">
        <v>13083254</v>
      </c>
      <c r="Q468" s="81">
        <v>1310156</v>
      </c>
      <c r="R468" s="81">
        <v>14393410</v>
      </c>
      <c r="S468" s="81">
        <v>0</v>
      </c>
      <c r="T468" s="81">
        <f t="shared" si="8"/>
        <v>9701668</v>
      </c>
      <c r="U468" s="44"/>
      <c r="V468" s="44"/>
      <c r="W468" s="44"/>
    </row>
    <row r="469" spans="1:23" x14ac:dyDescent="0.3">
      <c r="A469" s="46" t="s">
        <v>926</v>
      </c>
      <c r="B469" s="77" t="s">
        <v>2549</v>
      </c>
      <c r="C469" s="77">
        <v>1</v>
      </c>
      <c r="D469" s="77">
        <v>0</v>
      </c>
      <c r="E469" s="81">
        <v>19142890</v>
      </c>
      <c r="F469" s="81">
        <v>6151755</v>
      </c>
      <c r="G469" s="81">
        <v>3399096</v>
      </c>
      <c r="H469" s="81">
        <v>0</v>
      </c>
      <c r="I469" s="81">
        <v>0</v>
      </c>
      <c r="J469" s="81">
        <v>474709</v>
      </c>
      <c r="K469" s="81">
        <v>414003</v>
      </c>
      <c r="L469" s="81">
        <v>0</v>
      </c>
      <c r="M469" s="81">
        <v>450569</v>
      </c>
      <c r="N469" s="81">
        <v>3826048</v>
      </c>
      <c r="O469" s="81">
        <v>-3826048</v>
      </c>
      <c r="P469" s="81">
        <v>30033022</v>
      </c>
      <c r="Q469" s="81">
        <v>3882867</v>
      </c>
      <c r="R469" s="81">
        <v>33915889</v>
      </c>
      <c r="S469" s="81">
        <v>0</v>
      </c>
      <c r="T469" s="81">
        <f t="shared" si="8"/>
        <v>22807878</v>
      </c>
      <c r="U469" s="44"/>
      <c r="V469" s="44"/>
      <c r="W469" s="44"/>
    </row>
    <row r="470" spans="1:23" x14ac:dyDescent="0.3">
      <c r="A470" s="46" t="s">
        <v>944</v>
      </c>
      <c r="B470" s="77" t="s">
        <v>1897</v>
      </c>
      <c r="C470" s="77">
        <v>1</v>
      </c>
      <c r="D470" s="77">
        <v>1</v>
      </c>
      <c r="E470" s="81">
        <v>17820894</v>
      </c>
      <c r="F470" s="81">
        <v>5694361</v>
      </c>
      <c r="G470" s="81">
        <v>1739420</v>
      </c>
      <c r="H470" s="81">
        <v>0</v>
      </c>
      <c r="I470" s="81">
        <v>0</v>
      </c>
      <c r="J470" s="81">
        <v>536922</v>
      </c>
      <c r="K470" s="81">
        <v>471579</v>
      </c>
      <c r="L470" s="81">
        <v>0</v>
      </c>
      <c r="M470" s="81">
        <v>315192</v>
      </c>
      <c r="N470" s="81">
        <v>3044105</v>
      </c>
      <c r="O470" s="81">
        <v>-2779325</v>
      </c>
      <c r="P470" s="81">
        <v>26843148</v>
      </c>
      <c r="Q470" s="81">
        <v>2779325</v>
      </c>
      <c r="R470" s="81">
        <v>29622473</v>
      </c>
      <c r="S470" s="81">
        <v>0</v>
      </c>
      <c r="T470" s="81">
        <f t="shared" si="8"/>
        <v>22059623</v>
      </c>
      <c r="U470" s="44"/>
      <c r="V470" s="44"/>
      <c r="W470" s="44"/>
    </row>
    <row r="471" spans="1:23" x14ac:dyDescent="0.3">
      <c r="A471" s="46" t="s">
        <v>940</v>
      </c>
      <c r="B471" s="77" t="s">
        <v>2550</v>
      </c>
      <c r="C471" s="77">
        <v>1</v>
      </c>
      <c r="D471" s="77">
        <v>0</v>
      </c>
      <c r="E471" s="81">
        <v>11594904</v>
      </c>
      <c r="F471" s="81">
        <v>3066804</v>
      </c>
      <c r="G471" s="81">
        <v>2060972</v>
      </c>
      <c r="H471" s="81">
        <v>0</v>
      </c>
      <c r="I471" s="81">
        <v>0</v>
      </c>
      <c r="J471" s="81">
        <v>177351</v>
      </c>
      <c r="K471" s="81">
        <v>251994</v>
      </c>
      <c r="L471" s="81">
        <v>0</v>
      </c>
      <c r="M471" s="81">
        <v>0</v>
      </c>
      <c r="N471" s="81">
        <v>1865265</v>
      </c>
      <c r="O471" s="81">
        <v>-1386329</v>
      </c>
      <c r="P471" s="81">
        <v>17630961</v>
      </c>
      <c r="Q471" s="81">
        <v>1386329</v>
      </c>
      <c r="R471" s="81">
        <v>19017290</v>
      </c>
      <c r="S471" s="81">
        <v>0</v>
      </c>
      <c r="T471" s="81">
        <f t="shared" si="8"/>
        <v>13704724</v>
      </c>
      <c r="U471" s="44"/>
      <c r="V471" s="44"/>
      <c r="W471" s="44"/>
    </row>
    <row r="472" spans="1:23" x14ac:dyDescent="0.3">
      <c r="A472" s="46" t="s">
        <v>938</v>
      </c>
      <c r="B472" s="77" t="s">
        <v>1899</v>
      </c>
      <c r="C472" s="77">
        <v>1</v>
      </c>
      <c r="D472" s="77">
        <v>0</v>
      </c>
      <c r="E472" s="81">
        <v>22591411</v>
      </c>
      <c r="F472" s="81">
        <v>6359278</v>
      </c>
      <c r="G472" s="81">
        <v>2262566</v>
      </c>
      <c r="H472" s="81">
        <v>0</v>
      </c>
      <c r="I472" s="81">
        <v>0</v>
      </c>
      <c r="J472" s="81">
        <v>516706</v>
      </c>
      <c r="K472" s="81">
        <v>1331737</v>
      </c>
      <c r="L472" s="81">
        <v>0</v>
      </c>
      <c r="M472" s="81">
        <v>345926</v>
      </c>
      <c r="N472" s="81">
        <v>3887753</v>
      </c>
      <c r="O472" s="81">
        <v>-3887753</v>
      </c>
      <c r="P472" s="81">
        <v>33407624</v>
      </c>
      <c r="Q472" s="81">
        <v>5828109</v>
      </c>
      <c r="R472" s="81">
        <v>39235733</v>
      </c>
      <c r="S472" s="81">
        <v>0</v>
      </c>
      <c r="T472" s="81">
        <f t="shared" si="8"/>
        <v>27257305</v>
      </c>
      <c r="U472" s="44"/>
      <c r="V472" s="44"/>
      <c r="W472" s="44"/>
    </row>
    <row r="473" spans="1:23" x14ac:dyDescent="0.3">
      <c r="A473" s="46" t="s">
        <v>946</v>
      </c>
      <c r="B473" s="77" t="s">
        <v>2551</v>
      </c>
      <c r="C473" s="77">
        <v>1</v>
      </c>
      <c r="D473" s="77">
        <v>0</v>
      </c>
      <c r="E473" s="81">
        <v>6968268</v>
      </c>
      <c r="F473" s="81">
        <v>1965141</v>
      </c>
      <c r="G473" s="81">
        <v>2028560</v>
      </c>
      <c r="H473" s="81">
        <v>0</v>
      </c>
      <c r="I473" s="81">
        <v>0</v>
      </c>
      <c r="J473" s="81">
        <v>43122</v>
      </c>
      <c r="K473" s="81">
        <v>215933</v>
      </c>
      <c r="L473" s="81">
        <v>0</v>
      </c>
      <c r="M473" s="81">
        <v>58000</v>
      </c>
      <c r="N473" s="81">
        <v>987094</v>
      </c>
      <c r="O473" s="81">
        <v>-974047</v>
      </c>
      <c r="P473" s="81">
        <v>11292071</v>
      </c>
      <c r="Q473" s="81">
        <v>974047</v>
      </c>
      <c r="R473" s="81">
        <v>12266118</v>
      </c>
      <c r="S473" s="81">
        <v>0</v>
      </c>
      <c r="T473" s="81">
        <f t="shared" si="8"/>
        <v>8276417</v>
      </c>
      <c r="U473" s="44"/>
      <c r="V473" s="44"/>
      <c r="W473" s="44"/>
    </row>
    <row r="474" spans="1:23" x14ac:dyDescent="0.3">
      <c r="A474" s="46" t="s">
        <v>948</v>
      </c>
      <c r="B474" s="77" t="s">
        <v>2552</v>
      </c>
      <c r="C474" s="77">
        <v>1</v>
      </c>
      <c r="D474" s="77">
        <v>0</v>
      </c>
      <c r="E474" s="81">
        <v>4531750</v>
      </c>
      <c r="F474" s="81">
        <v>1455990</v>
      </c>
      <c r="G474" s="81">
        <v>1289412</v>
      </c>
      <c r="H474" s="81">
        <v>0</v>
      </c>
      <c r="I474" s="81">
        <v>0</v>
      </c>
      <c r="J474" s="81">
        <v>154805</v>
      </c>
      <c r="K474" s="81">
        <v>211236</v>
      </c>
      <c r="L474" s="81">
        <v>0</v>
      </c>
      <c r="M474" s="81">
        <v>0</v>
      </c>
      <c r="N474" s="81">
        <v>1047331</v>
      </c>
      <c r="O474" s="81">
        <v>-717919</v>
      </c>
      <c r="P474" s="81">
        <v>7972605</v>
      </c>
      <c r="Q474" s="81">
        <v>717919</v>
      </c>
      <c r="R474" s="81">
        <v>8690524</v>
      </c>
      <c r="S474" s="81">
        <v>0</v>
      </c>
      <c r="T474" s="81">
        <f t="shared" si="8"/>
        <v>5635862</v>
      </c>
      <c r="U474" s="44"/>
      <c r="V474" s="44"/>
      <c r="W474" s="44"/>
    </row>
    <row r="475" spans="1:23" x14ac:dyDescent="0.3">
      <c r="A475" s="46" t="s">
        <v>951</v>
      </c>
      <c r="B475" s="77" t="s">
        <v>2553</v>
      </c>
      <c r="C475" s="77">
        <v>1</v>
      </c>
      <c r="D475" s="77">
        <v>0</v>
      </c>
      <c r="E475" s="81">
        <v>4888467</v>
      </c>
      <c r="F475" s="81">
        <v>1776199</v>
      </c>
      <c r="G475" s="81">
        <v>1291571</v>
      </c>
      <c r="H475" s="81">
        <v>0</v>
      </c>
      <c r="I475" s="81">
        <v>0</v>
      </c>
      <c r="J475" s="81">
        <v>143599</v>
      </c>
      <c r="K475" s="81">
        <v>152156</v>
      </c>
      <c r="L475" s="81">
        <v>0</v>
      </c>
      <c r="M475" s="81">
        <v>146640</v>
      </c>
      <c r="N475" s="81">
        <v>825346</v>
      </c>
      <c r="O475" s="81">
        <v>-619849</v>
      </c>
      <c r="P475" s="81">
        <v>8604129</v>
      </c>
      <c r="Q475" s="81">
        <v>619849</v>
      </c>
      <c r="R475" s="81">
        <v>9223978</v>
      </c>
      <c r="S475" s="81">
        <v>0</v>
      </c>
      <c r="T475" s="81">
        <f t="shared" si="8"/>
        <v>6487212</v>
      </c>
      <c r="U475" s="44"/>
      <c r="V475" s="44"/>
      <c r="W475" s="44"/>
    </row>
    <row r="476" spans="1:23" x14ac:dyDescent="0.3">
      <c r="A476" s="46" t="s">
        <v>961</v>
      </c>
      <c r="B476" s="77" t="s">
        <v>1903</v>
      </c>
      <c r="C476" s="77">
        <v>1</v>
      </c>
      <c r="D476" s="77">
        <v>0</v>
      </c>
      <c r="E476" s="81">
        <v>13544155</v>
      </c>
      <c r="F476" s="81">
        <v>3667147</v>
      </c>
      <c r="G476" s="81">
        <v>1950035</v>
      </c>
      <c r="H476" s="81">
        <v>0</v>
      </c>
      <c r="I476" s="81">
        <v>0</v>
      </c>
      <c r="J476" s="81">
        <v>565280</v>
      </c>
      <c r="K476" s="81">
        <v>572037</v>
      </c>
      <c r="L476" s="81">
        <v>0</v>
      </c>
      <c r="M476" s="81">
        <v>0</v>
      </c>
      <c r="N476" s="81">
        <v>2857601</v>
      </c>
      <c r="O476" s="81">
        <v>-2311818</v>
      </c>
      <c r="P476" s="81">
        <v>20844437</v>
      </c>
      <c r="Q476" s="81">
        <v>2311818</v>
      </c>
      <c r="R476" s="81">
        <v>23156255</v>
      </c>
      <c r="S476" s="81">
        <v>0</v>
      </c>
      <c r="T476" s="81">
        <f t="shared" si="8"/>
        <v>16036801</v>
      </c>
      <c r="U476" s="44"/>
      <c r="V476" s="44"/>
      <c r="W476" s="44"/>
    </row>
    <row r="477" spans="1:23" x14ac:dyDescent="0.3">
      <c r="A477" s="46" t="s">
        <v>953</v>
      </c>
      <c r="B477" s="77" t="s">
        <v>2554</v>
      </c>
      <c r="C477" s="77">
        <v>1</v>
      </c>
      <c r="D477" s="77">
        <v>0</v>
      </c>
      <c r="E477" s="81">
        <v>10835411</v>
      </c>
      <c r="F477" s="81">
        <v>5519013</v>
      </c>
      <c r="G477" s="81">
        <v>7375696</v>
      </c>
      <c r="H477" s="81">
        <v>0</v>
      </c>
      <c r="I477" s="81">
        <v>0</v>
      </c>
      <c r="J477" s="81">
        <v>588570</v>
      </c>
      <c r="K477" s="81">
        <v>597494</v>
      </c>
      <c r="L477" s="81">
        <v>0</v>
      </c>
      <c r="M477" s="81">
        <v>0</v>
      </c>
      <c r="N477" s="81">
        <v>3181414</v>
      </c>
      <c r="O477" s="81">
        <v>-3181414</v>
      </c>
      <c r="P477" s="81">
        <v>24916184</v>
      </c>
      <c r="Q477" s="81">
        <v>4027594</v>
      </c>
      <c r="R477" s="81">
        <v>28943778</v>
      </c>
      <c r="S477" s="81">
        <v>0</v>
      </c>
      <c r="T477" s="81">
        <f t="shared" si="8"/>
        <v>14359074</v>
      </c>
      <c r="U477" s="44"/>
      <c r="V477" s="44"/>
      <c r="W477" s="44"/>
    </row>
    <row r="478" spans="1:23" x14ac:dyDescent="0.3">
      <c r="A478" s="46" t="s">
        <v>957</v>
      </c>
      <c r="B478" s="77" t="s">
        <v>2555</v>
      </c>
      <c r="C478" s="77">
        <v>1</v>
      </c>
      <c r="D478" s="77">
        <v>0</v>
      </c>
      <c r="E478" s="81">
        <v>7883849</v>
      </c>
      <c r="F478" s="81">
        <v>4139595</v>
      </c>
      <c r="G478" s="81">
        <v>2003255</v>
      </c>
      <c r="H478" s="81">
        <v>0</v>
      </c>
      <c r="I478" s="81">
        <v>0</v>
      </c>
      <c r="J478" s="81">
        <v>268315</v>
      </c>
      <c r="K478" s="81">
        <v>226364</v>
      </c>
      <c r="L478" s="81">
        <v>0</v>
      </c>
      <c r="M478" s="81">
        <v>0</v>
      </c>
      <c r="N478" s="81">
        <v>2345114</v>
      </c>
      <c r="O478" s="81">
        <v>-1691970</v>
      </c>
      <c r="P478" s="81">
        <v>15174522</v>
      </c>
      <c r="Q478" s="81">
        <v>1691970</v>
      </c>
      <c r="R478" s="81">
        <v>16866492</v>
      </c>
      <c r="S478" s="81">
        <v>0</v>
      </c>
      <c r="T478" s="81">
        <f t="shared" si="8"/>
        <v>10826153</v>
      </c>
      <c r="U478" s="44"/>
      <c r="V478" s="44"/>
      <c r="W478" s="44"/>
    </row>
    <row r="479" spans="1:23" x14ac:dyDescent="0.3">
      <c r="A479" s="46" t="s">
        <v>955</v>
      </c>
      <c r="B479" s="77" t="s">
        <v>2556</v>
      </c>
      <c r="C479" s="77">
        <v>1</v>
      </c>
      <c r="D479" s="77">
        <v>0</v>
      </c>
      <c r="E479" s="81">
        <v>13738077</v>
      </c>
      <c r="F479" s="81">
        <v>4404827</v>
      </c>
      <c r="G479" s="81">
        <v>3890441</v>
      </c>
      <c r="H479" s="81">
        <v>259592</v>
      </c>
      <c r="I479" s="81">
        <v>0</v>
      </c>
      <c r="J479" s="81">
        <v>633597</v>
      </c>
      <c r="K479" s="81">
        <v>843506</v>
      </c>
      <c r="L479" s="81">
        <v>0</v>
      </c>
      <c r="M479" s="81">
        <v>0</v>
      </c>
      <c r="N479" s="81">
        <v>3188531</v>
      </c>
      <c r="O479" s="81">
        <v>-2667922</v>
      </c>
      <c r="P479" s="81">
        <v>24290649</v>
      </c>
      <c r="Q479" s="81">
        <v>2667922</v>
      </c>
      <c r="R479" s="81">
        <v>26958571</v>
      </c>
      <c r="S479" s="81">
        <v>0</v>
      </c>
      <c r="T479" s="81">
        <f t="shared" si="8"/>
        <v>16952085</v>
      </c>
      <c r="U479" s="44"/>
      <c r="V479" s="44"/>
      <c r="W479" s="44"/>
    </row>
    <row r="480" spans="1:23" x14ac:dyDescent="0.3">
      <c r="A480" s="46" t="s">
        <v>959</v>
      </c>
      <c r="B480" s="77" t="s">
        <v>2557</v>
      </c>
      <c r="C480" s="77">
        <v>1</v>
      </c>
      <c r="D480" s="77">
        <v>0</v>
      </c>
      <c r="E480" s="81">
        <v>104494496</v>
      </c>
      <c r="F480" s="81">
        <v>13694663</v>
      </c>
      <c r="G480" s="81">
        <v>5117859</v>
      </c>
      <c r="H480" s="81">
        <v>0</v>
      </c>
      <c r="I480" s="81">
        <v>0</v>
      </c>
      <c r="J480" s="81">
        <v>3189807</v>
      </c>
      <c r="K480" s="81">
        <v>4765574</v>
      </c>
      <c r="L480" s="81">
        <v>0</v>
      </c>
      <c r="M480" s="81">
        <v>4748555</v>
      </c>
      <c r="N480" s="81">
        <v>5524413</v>
      </c>
      <c r="O480" s="81">
        <v>-5524413</v>
      </c>
      <c r="P480" s="81">
        <v>136010954</v>
      </c>
      <c r="Q480" s="81">
        <v>17121201</v>
      </c>
      <c r="R480" s="81">
        <v>153132155</v>
      </c>
      <c r="S480" s="81">
        <v>1289187</v>
      </c>
      <c r="T480" s="81">
        <f t="shared" si="8"/>
        <v>125368682</v>
      </c>
      <c r="U480" s="44"/>
      <c r="V480" s="44"/>
      <c r="W480" s="44"/>
    </row>
    <row r="481" spans="1:23" x14ac:dyDescent="0.3">
      <c r="A481" s="46" t="s">
        <v>966</v>
      </c>
      <c r="B481" s="77" t="s">
        <v>1908</v>
      </c>
      <c r="C481" s="77">
        <v>1</v>
      </c>
      <c r="D481" s="77">
        <v>0</v>
      </c>
      <c r="E481" s="81">
        <v>2464826</v>
      </c>
      <c r="F481" s="81">
        <v>901548</v>
      </c>
      <c r="G481" s="81">
        <v>19889</v>
      </c>
      <c r="H481" s="81">
        <v>0</v>
      </c>
      <c r="I481" s="81">
        <v>0</v>
      </c>
      <c r="J481" s="81">
        <v>2195</v>
      </c>
      <c r="K481" s="81">
        <v>16187</v>
      </c>
      <c r="L481" s="81">
        <v>0</v>
      </c>
      <c r="M481" s="81">
        <v>22500</v>
      </c>
      <c r="N481" s="81">
        <v>301815</v>
      </c>
      <c r="O481" s="81">
        <v>-301815</v>
      </c>
      <c r="P481" s="81">
        <v>3427145</v>
      </c>
      <c r="Q481" s="81">
        <v>335980</v>
      </c>
      <c r="R481" s="81">
        <v>3763125</v>
      </c>
      <c r="S481" s="81">
        <v>0</v>
      </c>
      <c r="T481" s="81">
        <f t="shared" si="8"/>
        <v>3105441</v>
      </c>
      <c r="U481" s="44"/>
      <c r="V481" s="44"/>
      <c r="W481" s="44"/>
    </row>
    <row r="482" spans="1:23" x14ac:dyDescent="0.3">
      <c r="A482" s="46" t="s">
        <v>968</v>
      </c>
      <c r="B482" s="77" t="s">
        <v>2558</v>
      </c>
      <c r="C482" s="77">
        <v>0</v>
      </c>
      <c r="D482" s="77">
        <v>0</v>
      </c>
      <c r="E482" s="81">
        <v>2481970</v>
      </c>
      <c r="F482" s="81">
        <v>614741</v>
      </c>
      <c r="G482" s="81">
        <v>526602</v>
      </c>
      <c r="H482" s="81">
        <v>0</v>
      </c>
      <c r="I482" s="81">
        <v>0</v>
      </c>
      <c r="J482" s="81">
        <v>17226</v>
      </c>
      <c r="K482" s="81">
        <v>0</v>
      </c>
      <c r="L482" s="81">
        <v>0</v>
      </c>
      <c r="M482" s="81">
        <v>24724</v>
      </c>
      <c r="N482" s="81">
        <v>262387</v>
      </c>
      <c r="O482" s="81">
        <v>-262387</v>
      </c>
      <c r="P482" s="81">
        <v>3665263</v>
      </c>
      <c r="Q482" s="81">
        <v>352974</v>
      </c>
      <c r="R482" s="81">
        <v>4018237</v>
      </c>
      <c r="S482" s="81">
        <v>100000</v>
      </c>
      <c r="T482" s="81">
        <f t="shared" si="8"/>
        <v>2876274</v>
      </c>
      <c r="U482" s="44"/>
      <c r="V482" s="44"/>
      <c r="W482" s="44"/>
    </row>
    <row r="483" spans="1:23" x14ac:dyDescent="0.3">
      <c r="A483" s="46" t="s">
        <v>970</v>
      </c>
      <c r="B483" s="77" t="s">
        <v>2559</v>
      </c>
      <c r="C483" s="77">
        <v>1</v>
      </c>
      <c r="D483" s="77">
        <v>0</v>
      </c>
      <c r="E483" s="81">
        <v>7785803</v>
      </c>
      <c r="F483" s="81">
        <v>2504839</v>
      </c>
      <c r="G483" s="81">
        <v>365020</v>
      </c>
      <c r="H483" s="81">
        <v>0</v>
      </c>
      <c r="I483" s="81">
        <v>0</v>
      </c>
      <c r="J483" s="81">
        <v>46140</v>
      </c>
      <c r="K483" s="81">
        <v>176321</v>
      </c>
      <c r="L483" s="81">
        <v>0</v>
      </c>
      <c r="M483" s="81">
        <v>243236</v>
      </c>
      <c r="N483" s="81">
        <v>1100104</v>
      </c>
      <c r="O483" s="81">
        <v>-600806</v>
      </c>
      <c r="P483" s="81">
        <v>11620657</v>
      </c>
      <c r="Q483" s="81">
        <v>600806</v>
      </c>
      <c r="R483" s="81">
        <v>12221463</v>
      </c>
      <c r="S483" s="81">
        <v>100000</v>
      </c>
      <c r="T483" s="81">
        <f t="shared" si="8"/>
        <v>10155533</v>
      </c>
      <c r="U483" s="44"/>
      <c r="V483" s="44"/>
      <c r="W483" s="44"/>
    </row>
    <row r="484" spans="1:23" x14ac:dyDescent="0.3">
      <c r="A484" s="46" t="s">
        <v>964</v>
      </c>
      <c r="B484" s="77" t="s">
        <v>1911</v>
      </c>
      <c r="C484" s="77">
        <v>1</v>
      </c>
      <c r="D484" s="77">
        <v>0</v>
      </c>
      <c r="E484" s="81">
        <v>14885600</v>
      </c>
      <c r="F484" s="81">
        <v>4000254</v>
      </c>
      <c r="G484" s="81">
        <v>1846282</v>
      </c>
      <c r="H484" s="81">
        <v>265853</v>
      </c>
      <c r="I484" s="81">
        <v>0</v>
      </c>
      <c r="J484" s="81">
        <v>286261</v>
      </c>
      <c r="K484" s="81">
        <v>140558</v>
      </c>
      <c r="L484" s="81">
        <v>0</v>
      </c>
      <c r="M484" s="81">
        <v>416368</v>
      </c>
      <c r="N484" s="81">
        <v>1890080</v>
      </c>
      <c r="O484" s="81">
        <v>-1517726</v>
      </c>
      <c r="P484" s="81">
        <v>22213530</v>
      </c>
      <c r="Q484" s="81">
        <v>1517726</v>
      </c>
      <c r="R484" s="81">
        <v>23731256</v>
      </c>
      <c r="S484" s="81">
        <v>0</v>
      </c>
      <c r="T484" s="81">
        <f t="shared" si="8"/>
        <v>18211315</v>
      </c>
      <c r="U484" s="44"/>
      <c r="V484" s="44"/>
      <c r="W484" s="44"/>
    </row>
    <row r="485" spans="1:23" x14ac:dyDescent="0.3">
      <c r="A485" s="46" t="s">
        <v>972</v>
      </c>
      <c r="B485" s="77" t="s">
        <v>2560</v>
      </c>
      <c r="C485" s="77">
        <v>1</v>
      </c>
      <c r="D485" s="77">
        <v>0</v>
      </c>
      <c r="E485" s="81">
        <v>7495778</v>
      </c>
      <c r="F485" s="81">
        <v>2883929</v>
      </c>
      <c r="G485" s="81">
        <v>895911</v>
      </c>
      <c r="H485" s="81">
        <v>0</v>
      </c>
      <c r="I485" s="81">
        <v>0</v>
      </c>
      <c r="J485" s="81">
        <v>243294</v>
      </c>
      <c r="K485" s="81">
        <v>228815</v>
      </c>
      <c r="L485" s="81">
        <v>0</v>
      </c>
      <c r="M485" s="81">
        <v>372000</v>
      </c>
      <c r="N485" s="81">
        <v>1257549</v>
      </c>
      <c r="O485" s="81">
        <v>-822656</v>
      </c>
      <c r="P485" s="81">
        <v>12554620</v>
      </c>
      <c r="Q485" s="81">
        <v>822656</v>
      </c>
      <c r="R485" s="81">
        <v>13377276</v>
      </c>
      <c r="S485" s="81">
        <v>0</v>
      </c>
      <c r="T485" s="81">
        <f t="shared" si="8"/>
        <v>10401160</v>
      </c>
      <c r="U485" s="44"/>
      <c r="V485" s="44"/>
      <c r="W485" s="44"/>
    </row>
    <row r="486" spans="1:23" x14ac:dyDescent="0.3">
      <c r="A486" s="46" t="s">
        <v>974</v>
      </c>
      <c r="B486" s="77" t="s">
        <v>1913</v>
      </c>
      <c r="C486" s="77">
        <v>1</v>
      </c>
      <c r="D486" s="77">
        <v>0</v>
      </c>
      <c r="E486" s="81">
        <v>3696342</v>
      </c>
      <c r="F486" s="81">
        <v>926443</v>
      </c>
      <c r="G486" s="81">
        <v>293339</v>
      </c>
      <c r="H486" s="81">
        <v>0</v>
      </c>
      <c r="I486" s="81">
        <v>0</v>
      </c>
      <c r="J486" s="81">
        <v>0</v>
      </c>
      <c r="K486" s="81">
        <v>0</v>
      </c>
      <c r="L486" s="81">
        <v>0</v>
      </c>
      <c r="M486" s="81">
        <v>41716</v>
      </c>
      <c r="N486" s="81">
        <v>313650</v>
      </c>
      <c r="O486" s="81">
        <v>-313650</v>
      </c>
      <c r="P486" s="81">
        <v>4957840</v>
      </c>
      <c r="Q486" s="81">
        <v>545055</v>
      </c>
      <c r="R486" s="81">
        <v>5502895</v>
      </c>
      <c r="S486" s="81">
        <v>100000</v>
      </c>
      <c r="T486" s="81">
        <f t="shared" si="8"/>
        <v>4350851</v>
      </c>
      <c r="U486" s="44"/>
      <c r="V486" s="44"/>
      <c r="W486" s="44"/>
    </row>
    <row r="487" spans="1:23" x14ac:dyDescent="0.3">
      <c r="A487" s="46" t="s">
        <v>977</v>
      </c>
      <c r="B487" s="77" t="s">
        <v>1914</v>
      </c>
      <c r="C487" s="77">
        <v>1</v>
      </c>
      <c r="D487" s="77">
        <v>0</v>
      </c>
      <c r="E487" s="81">
        <v>7664878</v>
      </c>
      <c r="F487" s="81">
        <v>2343802</v>
      </c>
      <c r="G487" s="81">
        <v>813090</v>
      </c>
      <c r="H487" s="81">
        <v>0</v>
      </c>
      <c r="I487" s="81">
        <v>0</v>
      </c>
      <c r="J487" s="81">
        <v>119761</v>
      </c>
      <c r="K487" s="81">
        <v>0</v>
      </c>
      <c r="L487" s="81">
        <v>0</v>
      </c>
      <c r="M487" s="81">
        <v>520017</v>
      </c>
      <c r="N487" s="81">
        <v>731104</v>
      </c>
      <c r="O487" s="81">
        <v>-731104</v>
      </c>
      <c r="P487" s="81">
        <v>11461548</v>
      </c>
      <c r="Q487" s="81">
        <v>731996</v>
      </c>
      <c r="R487" s="81">
        <v>12193544</v>
      </c>
      <c r="S487" s="81">
        <v>100000</v>
      </c>
      <c r="T487" s="81">
        <f t="shared" si="8"/>
        <v>9917354</v>
      </c>
      <c r="U487" s="44"/>
      <c r="V487" s="44"/>
      <c r="W487" s="44"/>
    </row>
    <row r="488" spans="1:23" x14ac:dyDescent="0.3">
      <c r="A488" s="46" t="s">
        <v>979</v>
      </c>
      <c r="B488" s="77" t="s">
        <v>2561</v>
      </c>
      <c r="C488" s="77">
        <v>1</v>
      </c>
      <c r="D488" s="77">
        <v>0</v>
      </c>
      <c r="E488" s="81">
        <v>10220219</v>
      </c>
      <c r="F488" s="81">
        <v>2229771</v>
      </c>
      <c r="G488" s="81">
        <v>2304761</v>
      </c>
      <c r="H488" s="81">
        <v>0</v>
      </c>
      <c r="I488" s="81">
        <v>0</v>
      </c>
      <c r="J488" s="81">
        <v>137883</v>
      </c>
      <c r="K488" s="81">
        <v>0</v>
      </c>
      <c r="L488" s="81">
        <v>0</v>
      </c>
      <c r="M488" s="81">
        <v>655179</v>
      </c>
      <c r="N488" s="81">
        <v>842280</v>
      </c>
      <c r="O488" s="81">
        <v>-842280</v>
      </c>
      <c r="P488" s="81">
        <v>15547813</v>
      </c>
      <c r="Q488" s="81">
        <v>883004</v>
      </c>
      <c r="R488" s="81">
        <v>16430817</v>
      </c>
      <c r="S488" s="81">
        <v>0</v>
      </c>
      <c r="T488" s="81">
        <f t="shared" si="8"/>
        <v>12400772</v>
      </c>
      <c r="U488" s="44"/>
      <c r="V488" s="44"/>
      <c r="W488" s="44"/>
    </row>
    <row r="489" spans="1:23" x14ac:dyDescent="0.3">
      <c r="A489" s="46" t="s">
        <v>986</v>
      </c>
      <c r="B489" s="77" t="s">
        <v>2562</v>
      </c>
      <c r="C489" s="77">
        <v>1</v>
      </c>
      <c r="D489" s="77">
        <v>0</v>
      </c>
      <c r="E489" s="81">
        <v>8631632</v>
      </c>
      <c r="F489" s="81">
        <v>2575458</v>
      </c>
      <c r="G489" s="81">
        <v>2759895</v>
      </c>
      <c r="H489" s="81">
        <v>409386</v>
      </c>
      <c r="I489" s="81">
        <v>0</v>
      </c>
      <c r="J489" s="81">
        <v>107110</v>
      </c>
      <c r="K489" s="81">
        <v>74688</v>
      </c>
      <c r="L489" s="81">
        <v>0</v>
      </c>
      <c r="M489" s="81">
        <v>264261</v>
      </c>
      <c r="N489" s="81">
        <v>712985</v>
      </c>
      <c r="O489" s="81">
        <v>-712985</v>
      </c>
      <c r="P489" s="81">
        <v>14822430</v>
      </c>
      <c r="Q489" s="81">
        <v>1161374</v>
      </c>
      <c r="R489" s="81">
        <v>15983804</v>
      </c>
      <c r="S489" s="81">
        <v>100000</v>
      </c>
      <c r="T489" s="81">
        <f t="shared" si="8"/>
        <v>10940164</v>
      </c>
      <c r="U489" s="44"/>
      <c r="V489" s="44"/>
      <c r="W489" s="44"/>
    </row>
    <row r="490" spans="1:23" x14ac:dyDescent="0.3">
      <c r="A490" s="46" t="s">
        <v>982</v>
      </c>
      <c r="B490" s="77" t="s">
        <v>2563</v>
      </c>
      <c r="C490" s="77">
        <v>1</v>
      </c>
      <c r="D490" s="77">
        <v>0</v>
      </c>
      <c r="E490" s="81">
        <v>3798789</v>
      </c>
      <c r="F490" s="81">
        <v>1266048</v>
      </c>
      <c r="G490" s="81">
        <v>1271956</v>
      </c>
      <c r="H490" s="81">
        <v>0</v>
      </c>
      <c r="I490" s="81">
        <v>0</v>
      </c>
      <c r="J490" s="81">
        <v>60193</v>
      </c>
      <c r="K490" s="81">
        <v>16864</v>
      </c>
      <c r="L490" s="81">
        <v>0</v>
      </c>
      <c r="M490" s="81">
        <v>153536</v>
      </c>
      <c r="N490" s="81">
        <v>415659</v>
      </c>
      <c r="O490" s="81">
        <v>-415659</v>
      </c>
      <c r="P490" s="81">
        <v>6567386</v>
      </c>
      <c r="Q490" s="81">
        <v>576347</v>
      </c>
      <c r="R490" s="81">
        <v>7143733</v>
      </c>
      <c r="S490" s="81">
        <v>100000</v>
      </c>
      <c r="T490" s="81">
        <f t="shared" si="8"/>
        <v>4879771</v>
      </c>
      <c r="U490" s="44"/>
      <c r="V490" s="44"/>
      <c r="W490" s="44"/>
    </row>
    <row r="491" spans="1:23" x14ac:dyDescent="0.3">
      <c r="A491" s="46" t="s">
        <v>984</v>
      </c>
      <c r="B491" s="77" t="s">
        <v>2564</v>
      </c>
      <c r="C491" s="77">
        <v>1</v>
      </c>
      <c r="D491" s="77">
        <v>0</v>
      </c>
      <c r="E491" s="81">
        <v>8976533</v>
      </c>
      <c r="F491" s="81">
        <v>3054983</v>
      </c>
      <c r="G491" s="81">
        <v>2154917</v>
      </c>
      <c r="H491" s="81">
        <v>0</v>
      </c>
      <c r="I491" s="81">
        <v>0</v>
      </c>
      <c r="J491" s="81">
        <v>1264489</v>
      </c>
      <c r="K491" s="81">
        <v>57047</v>
      </c>
      <c r="L491" s="81">
        <v>0</v>
      </c>
      <c r="M491" s="81">
        <v>13580</v>
      </c>
      <c r="N491" s="81">
        <v>1860522</v>
      </c>
      <c r="O491" s="81">
        <v>-1186378</v>
      </c>
      <c r="P491" s="81">
        <v>16195693</v>
      </c>
      <c r="Q491" s="81">
        <v>1186378</v>
      </c>
      <c r="R491" s="81">
        <v>17382071</v>
      </c>
      <c r="S491" s="81">
        <v>0</v>
      </c>
      <c r="T491" s="81">
        <f t="shared" si="8"/>
        <v>12180254</v>
      </c>
      <c r="U491" s="44"/>
      <c r="V491" s="44"/>
      <c r="W491" s="44"/>
    </row>
    <row r="492" spans="1:23" x14ac:dyDescent="0.3">
      <c r="A492" s="46" t="s">
        <v>988</v>
      </c>
      <c r="B492" s="77" t="s">
        <v>2565</v>
      </c>
      <c r="C492" s="77">
        <v>1</v>
      </c>
      <c r="D492" s="77">
        <v>0</v>
      </c>
      <c r="E492" s="81">
        <v>16417292</v>
      </c>
      <c r="F492" s="81">
        <v>4119674</v>
      </c>
      <c r="G492" s="81">
        <v>4432906</v>
      </c>
      <c r="H492" s="81">
        <v>297722</v>
      </c>
      <c r="I492" s="81">
        <v>0</v>
      </c>
      <c r="J492" s="81">
        <v>1278385</v>
      </c>
      <c r="K492" s="81">
        <v>111344</v>
      </c>
      <c r="L492" s="81">
        <v>0</v>
      </c>
      <c r="M492" s="81">
        <v>222875</v>
      </c>
      <c r="N492" s="81">
        <v>1759408</v>
      </c>
      <c r="O492" s="81">
        <v>-1536822</v>
      </c>
      <c r="P492" s="81">
        <v>27102784</v>
      </c>
      <c r="Q492" s="81">
        <v>1536822</v>
      </c>
      <c r="R492" s="81">
        <v>28639606</v>
      </c>
      <c r="S492" s="81">
        <v>123111</v>
      </c>
      <c r="T492" s="81">
        <f t="shared" si="8"/>
        <v>20612748</v>
      </c>
      <c r="U492" s="44"/>
      <c r="V492" s="44"/>
      <c r="W492" s="44"/>
    </row>
    <row r="493" spans="1:23" x14ac:dyDescent="0.3">
      <c r="A493" s="46" t="s">
        <v>1026</v>
      </c>
      <c r="B493" s="77" t="s">
        <v>2566</v>
      </c>
      <c r="C493" s="77">
        <v>1</v>
      </c>
      <c r="D493" s="77">
        <v>0</v>
      </c>
      <c r="E493" s="81">
        <v>14328459</v>
      </c>
      <c r="F493" s="81">
        <v>4076930</v>
      </c>
      <c r="G493" s="81">
        <v>3851177</v>
      </c>
      <c r="H493" s="81">
        <v>127702</v>
      </c>
      <c r="I493" s="81">
        <v>0</v>
      </c>
      <c r="J493" s="81">
        <v>123534</v>
      </c>
      <c r="K493" s="81">
        <v>0</v>
      </c>
      <c r="L493" s="81">
        <v>0</v>
      </c>
      <c r="M493" s="81">
        <v>545784</v>
      </c>
      <c r="N493" s="81">
        <v>1063343</v>
      </c>
      <c r="O493" s="81">
        <v>-1063343</v>
      </c>
      <c r="P493" s="81">
        <v>23053586</v>
      </c>
      <c r="Q493" s="81">
        <v>1561412</v>
      </c>
      <c r="R493" s="81">
        <v>24614998</v>
      </c>
      <c r="S493" s="81">
        <v>132624</v>
      </c>
      <c r="T493" s="81">
        <f t="shared" si="8"/>
        <v>18011364</v>
      </c>
      <c r="U493" s="44"/>
      <c r="V493" s="44"/>
      <c r="W493" s="44"/>
    </row>
    <row r="494" spans="1:23" x14ac:dyDescent="0.3">
      <c r="A494" s="46" t="s">
        <v>1030</v>
      </c>
      <c r="B494" s="77" t="s">
        <v>2567</v>
      </c>
      <c r="C494" s="77">
        <v>1</v>
      </c>
      <c r="D494" s="77">
        <v>0</v>
      </c>
      <c r="E494" s="81">
        <v>6330934</v>
      </c>
      <c r="F494" s="81">
        <v>1837505</v>
      </c>
      <c r="G494" s="81">
        <v>1985549</v>
      </c>
      <c r="H494" s="81">
        <v>0</v>
      </c>
      <c r="I494" s="81">
        <v>0</v>
      </c>
      <c r="J494" s="81">
        <v>21786</v>
      </c>
      <c r="K494" s="81">
        <v>86452</v>
      </c>
      <c r="L494" s="81">
        <v>0</v>
      </c>
      <c r="M494" s="81">
        <v>95540</v>
      </c>
      <c r="N494" s="81">
        <v>396017</v>
      </c>
      <c r="O494" s="81">
        <v>-396017</v>
      </c>
      <c r="P494" s="81">
        <v>10357766</v>
      </c>
      <c r="Q494" s="81">
        <v>412536</v>
      </c>
      <c r="R494" s="81">
        <v>10770302</v>
      </c>
      <c r="S494" s="81">
        <v>100000</v>
      </c>
      <c r="T494" s="81">
        <f t="shared" si="8"/>
        <v>7976200</v>
      </c>
      <c r="U494" s="44"/>
      <c r="V494" s="44"/>
      <c r="W494" s="44"/>
    </row>
    <row r="495" spans="1:23" x14ac:dyDescent="0.3">
      <c r="A495" s="46" t="s">
        <v>1032</v>
      </c>
      <c r="B495" s="77" t="s">
        <v>2568</v>
      </c>
      <c r="C495" s="77">
        <v>1</v>
      </c>
      <c r="D495" s="77">
        <v>0</v>
      </c>
      <c r="E495" s="81">
        <v>16453340</v>
      </c>
      <c r="F495" s="81">
        <v>3466544</v>
      </c>
      <c r="G495" s="81">
        <v>4273077</v>
      </c>
      <c r="H495" s="81">
        <v>0</v>
      </c>
      <c r="I495" s="81">
        <v>0</v>
      </c>
      <c r="J495" s="81">
        <v>170807</v>
      </c>
      <c r="K495" s="81">
        <v>0</v>
      </c>
      <c r="L495" s="81">
        <v>0</v>
      </c>
      <c r="M495" s="81">
        <v>1283076</v>
      </c>
      <c r="N495" s="81">
        <v>1173143</v>
      </c>
      <c r="O495" s="81">
        <v>-1173143</v>
      </c>
      <c r="P495" s="81">
        <v>25646844</v>
      </c>
      <c r="Q495" s="81">
        <v>1502328</v>
      </c>
      <c r="R495" s="81">
        <v>27149172</v>
      </c>
      <c r="S495" s="81">
        <v>139788</v>
      </c>
      <c r="T495" s="81">
        <f t="shared" si="8"/>
        <v>20200624</v>
      </c>
      <c r="U495" s="44"/>
      <c r="V495" s="44"/>
      <c r="W495" s="44"/>
    </row>
    <row r="496" spans="1:23" x14ac:dyDescent="0.3">
      <c r="A496" s="46" t="s">
        <v>1034</v>
      </c>
      <c r="B496" s="77" t="s">
        <v>2569</v>
      </c>
      <c r="C496" s="77">
        <v>1</v>
      </c>
      <c r="D496" s="77">
        <v>0</v>
      </c>
      <c r="E496" s="81">
        <v>3558513</v>
      </c>
      <c r="F496" s="81">
        <v>1452356</v>
      </c>
      <c r="G496" s="81">
        <v>1151925</v>
      </c>
      <c r="H496" s="81">
        <v>0</v>
      </c>
      <c r="I496" s="81">
        <v>0</v>
      </c>
      <c r="J496" s="81">
        <v>36213</v>
      </c>
      <c r="K496" s="81">
        <v>0</v>
      </c>
      <c r="L496" s="81">
        <v>0</v>
      </c>
      <c r="M496" s="81">
        <v>92498</v>
      </c>
      <c r="N496" s="81">
        <v>283756</v>
      </c>
      <c r="O496" s="81">
        <v>-283756</v>
      </c>
      <c r="P496" s="81">
        <v>6291505</v>
      </c>
      <c r="Q496" s="81">
        <v>290338</v>
      </c>
      <c r="R496" s="81">
        <v>6581843</v>
      </c>
      <c r="S496" s="81">
        <v>100000</v>
      </c>
      <c r="T496" s="81">
        <f t="shared" si="8"/>
        <v>4855824</v>
      </c>
      <c r="U496" s="44"/>
      <c r="V496" s="44"/>
      <c r="W496" s="44"/>
    </row>
    <row r="497" spans="1:23" x14ac:dyDescent="0.3">
      <c r="A497" s="46" t="s">
        <v>1036</v>
      </c>
      <c r="B497" s="77" t="s">
        <v>1924</v>
      </c>
      <c r="C497" s="77">
        <v>1</v>
      </c>
      <c r="D497" s="77">
        <v>0</v>
      </c>
      <c r="E497" s="81">
        <v>10529484</v>
      </c>
      <c r="F497" s="81">
        <v>3167424</v>
      </c>
      <c r="G497" s="81">
        <v>2970301</v>
      </c>
      <c r="H497" s="81">
        <v>24514</v>
      </c>
      <c r="I497" s="81">
        <v>0</v>
      </c>
      <c r="J497" s="81">
        <v>131284</v>
      </c>
      <c r="K497" s="81">
        <v>0</v>
      </c>
      <c r="L497" s="81">
        <v>0</v>
      </c>
      <c r="M497" s="81">
        <v>308801</v>
      </c>
      <c r="N497" s="81">
        <v>813625</v>
      </c>
      <c r="O497" s="81">
        <v>-771240</v>
      </c>
      <c r="P497" s="81">
        <v>17174193</v>
      </c>
      <c r="Q497" s="81">
        <v>771240</v>
      </c>
      <c r="R497" s="81">
        <v>17945433</v>
      </c>
      <c r="S497" s="81">
        <v>100000</v>
      </c>
      <c r="T497" s="81">
        <f t="shared" si="8"/>
        <v>13365753</v>
      </c>
      <c r="U497" s="44"/>
      <c r="V497" s="44"/>
      <c r="W497" s="44"/>
    </row>
    <row r="498" spans="1:23" x14ac:dyDescent="0.3">
      <c r="A498" s="46" t="s">
        <v>1040</v>
      </c>
      <c r="B498" s="77" t="s">
        <v>2570</v>
      </c>
      <c r="C498" s="77">
        <v>1</v>
      </c>
      <c r="D498" s="77">
        <v>0</v>
      </c>
      <c r="E498" s="81">
        <v>31245892</v>
      </c>
      <c r="F498" s="81">
        <v>10867916</v>
      </c>
      <c r="G498" s="81">
        <v>9947721</v>
      </c>
      <c r="H498" s="81">
        <v>0</v>
      </c>
      <c r="I498" s="81">
        <v>0</v>
      </c>
      <c r="J498" s="81">
        <v>567044</v>
      </c>
      <c r="K498" s="81">
        <v>46594</v>
      </c>
      <c r="L498" s="81">
        <v>0</v>
      </c>
      <c r="M498" s="81">
        <v>195665</v>
      </c>
      <c r="N498" s="81">
        <v>6106866</v>
      </c>
      <c r="O498" s="81">
        <v>-4222783</v>
      </c>
      <c r="P498" s="81">
        <v>54754915</v>
      </c>
      <c r="Q498" s="81">
        <v>4222783</v>
      </c>
      <c r="R498" s="81">
        <v>58977698</v>
      </c>
      <c r="S498" s="81">
        <v>0</v>
      </c>
      <c r="T498" s="81">
        <f t="shared" si="8"/>
        <v>38700328</v>
      </c>
      <c r="U498" s="44"/>
      <c r="V498" s="44"/>
      <c r="W498" s="44"/>
    </row>
    <row r="499" spans="1:23" x14ac:dyDescent="0.3">
      <c r="A499" s="46" t="s">
        <v>1038</v>
      </c>
      <c r="B499" s="77" t="s">
        <v>1926</v>
      </c>
      <c r="C499" s="77">
        <v>1</v>
      </c>
      <c r="D499" s="77">
        <v>0</v>
      </c>
      <c r="E499" s="81">
        <v>12707444</v>
      </c>
      <c r="F499" s="81">
        <v>3078903</v>
      </c>
      <c r="G499" s="81">
        <v>1328354</v>
      </c>
      <c r="H499" s="81">
        <v>17858</v>
      </c>
      <c r="I499" s="81">
        <v>0</v>
      </c>
      <c r="J499" s="81">
        <v>318294</v>
      </c>
      <c r="K499" s="81">
        <v>0</v>
      </c>
      <c r="L499" s="81">
        <v>0</v>
      </c>
      <c r="M499" s="81">
        <v>111175</v>
      </c>
      <c r="N499" s="81">
        <v>897987</v>
      </c>
      <c r="O499" s="81">
        <v>-897987</v>
      </c>
      <c r="P499" s="81">
        <v>17562028</v>
      </c>
      <c r="Q499" s="81">
        <v>903589</v>
      </c>
      <c r="R499" s="81">
        <v>18465617</v>
      </c>
      <c r="S499" s="81">
        <v>105783</v>
      </c>
      <c r="T499" s="81">
        <f t="shared" si="8"/>
        <v>15317829</v>
      </c>
      <c r="U499" s="44"/>
      <c r="V499" s="44"/>
      <c r="W499" s="44"/>
    </row>
    <row r="500" spans="1:23" x14ac:dyDescent="0.3">
      <c r="A500" s="46" t="s">
        <v>1044</v>
      </c>
      <c r="B500" s="77" t="s">
        <v>2571</v>
      </c>
      <c r="C500" s="77">
        <v>1</v>
      </c>
      <c r="D500" s="77">
        <v>0</v>
      </c>
      <c r="E500" s="81">
        <v>18996564</v>
      </c>
      <c r="F500" s="81">
        <v>4267829</v>
      </c>
      <c r="G500" s="81">
        <v>6808000</v>
      </c>
      <c r="H500" s="81">
        <v>0</v>
      </c>
      <c r="I500" s="81">
        <v>0</v>
      </c>
      <c r="J500" s="81">
        <v>114892</v>
      </c>
      <c r="K500" s="81">
        <v>0</v>
      </c>
      <c r="L500" s="81">
        <v>0</v>
      </c>
      <c r="M500" s="81">
        <v>808367</v>
      </c>
      <c r="N500" s="81">
        <v>1184150</v>
      </c>
      <c r="O500" s="81">
        <v>-1184150</v>
      </c>
      <c r="P500" s="81">
        <v>30995652</v>
      </c>
      <c r="Q500" s="81">
        <v>2105951</v>
      </c>
      <c r="R500" s="81">
        <v>33101603</v>
      </c>
      <c r="S500" s="81">
        <v>152327</v>
      </c>
      <c r="T500" s="81">
        <f t="shared" si="8"/>
        <v>23003502</v>
      </c>
      <c r="U500" s="44"/>
      <c r="V500" s="44"/>
      <c r="W500" s="44"/>
    </row>
    <row r="501" spans="1:23" x14ac:dyDescent="0.3">
      <c r="A501" s="46" t="s">
        <v>1028</v>
      </c>
      <c r="B501" s="77" t="s">
        <v>2572</v>
      </c>
      <c r="C501" s="77">
        <v>1</v>
      </c>
      <c r="D501" s="77">
        <v>0</v>
      </c>
      <c r="E501" s="81">
        <v>4569022</v>
      </c>
      <c r="F501" s="81">
        <v>1510463</v>
      </c>
      <c r="G501" s="81">
        <v>1211023</v>
      </c>
      <c r="H501" s="81">
        <v>0</v>
      </c>
      <c r="I501" s="81">
        <v>0</v>
      </c>
      <c r="J501" s="81">
        <v>61084</v>
      </c>
      <c r="K501" s="81">
        <v>129290</v>
      </c>
      <c r="L501" s="81">
        <v>0</v>
      </c>
      <c r="M501" s="81">
        <v>70696</v>
      </c>
      <c r="N501" s="81">
        <v>598497</v>
      </c>
      <c r="O501" s="81">
        <v>-428466</v>
      </c>
      <c r="P501" s="81">
        <v>7721609</v>
      </c>
      <c r="Q501" s="81">
        <v>428466</v>
      </c>
      <c r="R501" s="81">
        <v>8150075</v>
      </c>
      <c r="S501" s="81">
        <v>0</v>
      </c>
      <c r="T501" s="81">
        <f t="shared" si="8"/>
        <v>5912089</v>
      </c>
      <c r="U501" s="44"/>
      <c r="V501" s="44"/>
      <c r="W501" s="44"/>
    </row>
    <row r="502" spans="1:23" x14ac:dyDescent="0.3">
      <c r="A502" s="46" t="s">
        <v>1048</v>
      </c>
      <c r="B502" s="77" t="s">
        <v>2573</v>
      </c>
      <c r="C502" s="77">
        <v>1</v>
      </c>
      <c r="D502" s="77">
        <v>0</v>
      </c>
      <c r="E502" s="81">
        <v>4582618</v>
      </c>
      <c r="F502" s="81">
        <v>1208538</v>
      </c>
      <c r="G502" s="81">
        <v>765786</v>
      </c>
      <c r="H502" s="81">
        <v>0</v>
      </c>
      <c r="I502" s="81">
        <v>0</v>
      </c>
      <c r="J502" s="81">
        <v>0</v>
      </c>
      <c r="K502" s="81">
        <v>0</v>
      </c>
      <c r="L502" s="81">
        <v>0</v>
      </c>
      <c r="M502" s="81">
        <v>104296</v>
      </c>
      <c r="N502" s="81">
        <v>321742</v>
      </c>
      <c r="O502" s="81">
        <v>-321742</v>
      </c>
      <c r="P502" s="81">
        <v>6661238</v>
      </c>
      <c r="Q502" s="81">
        <v>518126</v>
      </c>
      <c r="R502" s="81">
        <v>7179364</v>
      </c>
      <c r="S502" s="81">
        <v>100000</v>
      </c>
      <c r="T502" s="81">
        <f t="shared" si="8"/>
        <v>5573710</v>
      </c>
      <c r="U502" s="44"/>
      <c r="V502" s="44"/>
      <c r="W502" s="44"/>
    </row>
    <row r="503" spans="1:23" x14ac:dyDescent="0.3">
      <c r="A503" s="46" t="s">
        <v>1046</v>
      </c>
      <c r="B503" s="77" t="s">
        <v>1930</v>
      </c>
      <c r="C503" s="77">
        <v>1</v>
      </c>
      <c r="D503" s="77">
        <v>0</v>
      </c>
      <c r="E503" s="81">
        <v>6524382</v>
      </c>
      <c r="F503" s="81">
        <v>1410506</v>
      </c>
      <c r="G503" s="81">
        <v>713826</v>
      </c>
      <c r="H503" s="81">
        <v>27084</v>
      </c>
      <c r="I503" s="81">
        <v>0</v>
      </c>
      <c r="J503" s="81">
        <v>50268</v>
      </c>
      <c r="K503" s="81">
        <v>0</v>
      </c>
      <c r="L503" s="81">
        <v>0</v>
      </c>
      <c r="M503" s="81">
        <v>115966</v>
      </c>
      <c r="N503" s="81">
        <v>344181</v>
      </c>
      <c r="O503" s="81">
        <v>-344181</v>
      </c>
      <c r="P503" s="81">
        <v>8842032</v>
      </c>
      <c r="Q503" s="81">
        <v>1440539</v>
      </c>
      <c r="R503" s="81">
        <v>10282571</v>
      </c>
      <c r="S503" s="81">
        <v>100000</v>
      </c>
      <c r="T503" s="81">
        <f t="shared" si="8"/>
        <v>7756941</v>
      </c>
      <c r="U503" s="44"/>
      <c r="V503" s="44"/>
      <c r="W503" s="44"/>
    </row>
    <row r="504" spans="1:23" x14ac:dyDescent="0.3">
      <c r="A504" s="46" t="s">
        <v>1042</v>
      </c>
      <c r="B504" s="77" t="s">
        <v>2574</v>
      </c>
      <c r="C504" s="77">
        <v>1</v>
      </c>
      <c r="D504" s="77">
        <v>0</v>
      </c>
      <c r="E504" s="81">
        <v>3144102</v>
      </c>
      <c r="F504" s="81">
        <v>636313</v>
      </c>
      <c r="G504" s="81">
        <v>571404</v>
      </c>
      <c r="H504" s="81">
        <v>0</v>
      </c>
      <c r="I504" s="81">
        <v>0</v>
      </c>
      <c r="J504" s="81">
        <v>23675</v>
      </c>
      <c r="K504" s="81">
        <v>0</v>
      </c>
      <c r="L504" s="81">
        <v>0</v>
      </c>
      <c r="M504" s="81">
        <v>54000</v>
      </c>
      <c r="N504" s="81">
        <v>413256</v>
      </c>
      <c r="O504" s="81">
        <v>-413256</v>
      </c>
      <c r="P504" s="81">
        <v>4429494</v>
      </c>
      <c r="Q504" s="81">
        <v>433734</v>
      </c>
      <c r="R504" s="81">
        <v>4863228</v>
      </c>
      <c r="S504" s="81">
        <v>0</v>
      </c>
      <c r="T504" s="81">
        <f t="shared" si="8"/>
        <v>3444834</v>
      </c>
      <c r="U504" s="44"/>
      <c r="V504" s="44"/>
      <c r="W504" s="44"/>
    </row>
    <row r="505" spans="1:23" x14ac:dyDescent="0.3">
      <c r="A505" s="46" t="s">
        <v>1050</v>
      </c>
      <c r="B505" s="77" t="s">
        <v>1932</v>
      </c>
      <c r="C505" s="77">
        <v>1</v>
      </c>
      <c r="D505" s="77">
        <v>0</v>
      </c>
      <c r="E505" s="81">
        <v>16449231</v>
      </c>
      <c r="F505" s="81">
        <v>3642161</v>
      </c>
      <c r="G505" s="81">
        <v>1671170</v>
      </c>
      <c r="H505" s="81">
        <v>56502</v>
      </c>
      <c r="I505" s="81">
        <v>0</v>
      </c>
      <c r="J505" s="81">
        <v>185276</v>
      </c>
      <c r="K505" s="81">
        <v>197035</v>
      </c>
      <c r="L505" s="81">
        <v>0</v>
      </c>
      <c r="M505" s="81">
        <v>252105</v>
      </c>
      <c r="N505" s="81">
        <v>1351039</v>
      </c>
      <c r="O505" s="81">
        <v>-1167335</v>
      </c>
      <c r="P505" s="81">
        <v>22637184</v>
      </c>
      <c r="Q505" s="81">
        <v>1167335</v>
      </c>
      <c r="R505" s="81">
        <v>23804519</v>
      </c>
      <c r="S505" s="81">
        <v>125273</v>
      </c>
      <c r="T505" s="81">
        <f t="shared" si="8"/>
        <v>19558473</v>
      </c>
      <c r="U505" s="44"/>
      <c r="V505" s="44"/>
      <c r="W505" s="44"/>
    </row>
    <row r="506" spans="1:23" x14ac:dyDescent="0.3">
      <c r="A506" s="46" t="s">
        <v>1057</v>
      </c>
      <c r="B506" s="77" t="s">
        <v>2575</v>
      </c>
      <c r="C506" s="77">
        <v>0</v>
      </c>
      <c r="D506" s="77">
        <v>0</v>
      </c>
      <c r="E506" s="81">
        <v>5523065</v>
      </c>
      <c r="F506" s="81">
        <v>2706567</v>
      </c>
      <c r="G506" s="81">
        <v>1429428</v>
      </c>
      <c r="H506" s="81">
        <v>0</v>
      </c>
      <c r="I506" s="81">
        <v>0</v>
      </c>
      <c r="J506" s="81">
        <v>135157</v>
      </c>
      <c r="K506" s="81">
        <v>159590</v>
      </c>
      <c r="L506" s="81">
        <v>0</v>
      </c>
      <c r="M506" s="81">
        <v>0</v>
      </c>
      <c r="N506" s="81">
        <v>2615455</v>
      </c>
      <c r="O506" s="81">
        <v>-1498682</v>
      </c>
      <c r="P506" s="81">
        <v>11070580</v>
      </c>
      <c r="Q506" s="81">
        <v>1498682</v>
      </c>
      <c r="R506" s="81">
        <v>12569262</v>
      </c>
      <c r="S506" s="81">
        <v>0</v>
      </c>
      <c r="T506" s="81">
        <f t="shared" si="8"/>
        <v>7025697</v>
      </c>
      <c r="U506" s="44"/>
      <c r="V506" s="44"/>
      <c r="W506" s="44"/>
    </row>
    <row r="507" spans="1:23" x14ac:dyDescent="0.3">
      <c r="A507" s="46" t="s">
        <v>1173</v>
      </c>
      <c r="B507" s="77" t="s">
        <v>2576</v>
      </c>
      <c r="C507" s="77">
        <v>1</v>
      </c>
      <c r="D507" s="77">
        <v>0</v>
      </c>
      <c r="E507" s="81">
        <v>23768762</v>
      </c>
      <c r="F507" s="81">
        <v>7465860</v>
      </c>
      <c r="G507" s="81">
        <v>2582635</v>
      </c>
      <c r="H507" s="81">
        <v>0</v>
      </c>
      <c r="I507" s="81">
        <v>0</v>
      </c>
      <c r="J507" s="81">
        <v>1653458</v>
      </c>
      <c r="K507" s="81">
        <v>525292</v>
      </c>
      <c r="L507" s="81">
        <v>0</v>
      </c>
      <c r="M507" s="81">
        <v>0</v>
      </c>
      <c r="N507" s="81">
        <v>6575984</v>
      </c>
      <c r="O507" s="81">
        <v>-3527715</v>
      </c>
      <c r="P507" s="81">
        <v>39044276</v>
      </c>
      <c r="Q507" s="81">
        <v>3527715</v>
      </c>
      <c r="R507" s="81">
        <v>42571991</v>
      </c>
      <c r="S507" s="81">
        <v>0</v>
      </c>
      <c r="T507" s="81">
        <f t="shared" si="8"/>
        <v>29885657</v>
      </c>
      <c r="U507" s="44"/>
      <c r="V507" s="44"/>
      <c r="W507" s="44"/>
    </row>
    <row r="508" spans="1:23" x14ac:dyDescent="0.3">
      <c r="A508" s="46" t="s">
        <v>1129</v>
      </c>
      <c r="B508" s="77" t="s">
        <v>2577</v>
      </c>
      <c r="C508" s="77">
        <v>1</v>
      </c>
      <c r="D508" s="77">
        <v>0</v>
      </c>
      <c r="E508" s="81">
        <v>33521993</v>
      </c>
      <c r="F508" s="81">
        <v>9234096</v>
      </c>
      <c r="G508" s="81">
        <v>1734436</v>
      </c>
      <c r="H508" s="81">
        <v>0</v>
      </c>
      <c r="I508" s="81">
        <v>0</v>
      </c>
      <c r="J508" s="81">
        <v>2978987</v>
      </c>
      <c r="K508" s="81">
        <v>749051</v>
      </c>
      <c r="L508" s="81">
        <v>0</v>
      </c>
      <c r="M508" s="81">
        <v>0</v>
      </c>
      <c r="N508" s="81">
        <v>7429364</v>
      </c>
      <c r="O508" s="81">
        <v>-4385601</v>
      </c>
      <c r="P508" s="81">
        <v>51262326</v>
      </c>
      <c r="Q508" s="81">
        <v>4385601</v>
      </c>
      <c r="R508" s="81">
        <v>55647927</v>
      </c>
      <c r="S508" s="81">
        <v>0</v>
      </c>
      <c r="T508" s="81">
        <f t="shared" si="8"/>
        <v>42098526</v>
      </c>
      <c r="U508" s="44"/>
      <c r="V508" s="44"/>
      <c r="W508" s="44"/>
    </row>
    <row r="509" spans="1:23" x14ac:dyDescent="0.3">
      <c r="A509" s="46" t="s">
        <v>1115</v>
      </c>
      <c r="B509" s="77" t="s">
        <v>2578</v>
      </c>
      <c r="C509" s="77">
        <v>1</v>
      </c>
      <c r="D509" s="77">
        <v>0</v>
      </c>
      <c r="E509" s="81">
        <v>39776014</v>
      </c>
      <c r="F509" s="81">
        <v>10824336</v>
      </c>
      <c r="G509" s="81">
        <v>2245623</v>
      </c>
      <c r="H509" s="81">
        <v>0</v>
      </c>
      <c r="I509" s="81">
        <v>0</v>
      </c>
      <c r="J509" s="81">
        <v>1901968</v>
      </c>
      <c r="K509" s="81">
        <v>1128864</v>
      </c>
      <c r="L509" s="81">
        <v>0</v>
      </c>
      <c r="M509" s="81">
        <v>0</v>
      </c>
      <c r="N509" s="81">
        <v>11119311</v>
      </c>
      <c r="O509" s="81">
        <v>-5352986</v>
      </c>
      <c r="P509" s="81">
        <v>61643130</v>
      </c>
      <c r="Q509" s="81">
        <v>5352986</v>
      </c>
      <c r="R509" s="81">
        <v>66996116</v>
      </c>
      <c r="S509" s="81">
        <v>0</v>
      </c>
      <c r="T509" s="81">
        <f t="shared" si="8"/>
        <v>48278196</v>
      </c>
      <c r="U509" s="44"/>
      <c r="V509" s="44"/>
      <c r="W509" s="44"/>
    </row>
    <row r="510" spans="1:23" x14ac:dyDescent="0.3">
      <c r="A510" s="46" t="s">
        <v>1079</v>
      </c>
      <c r="B510" s="77" t="s">
        <v>2579</v>
      </c>
      <c r="C510" s="77">
        <v>1</v>
      </c>
      <c r="D510" s="77">
        <v>0</v>
      </c>
      <c r="E510" s="81">
        <v>38990633</v>
      </c>
      <c r="F510" s="81">
        <v>14572742</v>
      </c>
      <c r="G510" s="81">
        <v>3622716</v>
      </c>
      <c r="H510" s="81">
        <v>0</v>
      </c>
      <c r="I510" s="81">
        <v>0</v>
      </c>
      <c r="J510" s="81">
        <v>6866721</v>
      </c>
      <c r="K510" s="81">
        <v>710468</v>
      </c>
      <c r="L510" s="81">
        <v>0</v>
      </c>
      <c r="M510" s="81">
        <v>1317682</v>
      </c>
      <c r="N510" s="81">
        <v>5696448</v>
      </c>
      <c r="O510" s="81">
        <v>-4989264</v>
      </c>
      <c r="P510" s="81">
        <v>66788146</v>
      </c>
      <c r="Q510" s="81">
        <v>4989264</v>
      </c>
      <c r="R510" s="81">
        <v>71777410</v>
      </c>
      <c r="S510" s="81">
        <v>1121747</v>
      </c>
      <c r="T510" s="81">
        <f t="shared" si="8"/>
        <v>57468982</v>
      </c>
      <c r="U510" s="44"/>
      <c r="V510" s="44"/>
      <c r="W510" s="44"/>
    </row>
    <row r="511" spans="1:23" x14ac:dyDescent="0.3">
      <c r="A511" s="46" t="s">
        <v>1055</v>
      </c>
      <c r="B511" s="77" t="s">
        <v>2580</v>
      </c>
      <c r="C511" s="77">
        <v>1</v>
      </c>
      <c r="D511" s="77">
        <v>0</v>
      </c>
      <c r="E511" s="81">
        <v>17462664</v>
      </c>
      <c r="F511" s="81">
        <v>9525623</v>
      </c>
      <c r="G511" s="81">
        <v>1052418</v>
      </c>
      <c r="H511" s="81">
        <v>0</v>
      </c>
      <c r="I511" s="81">
        <v>0</v>
      </c>
      <c r="J511" s="81">
        <v>1516521</v>
      </c>
      <c r="K511" s="81">
        <v>276041</v>
      </c>
      <c r="L511" s="81">
        <v>0</v>
      </c>
      <c r="M511" s="81">
        <v>343402</v>
      </c>
      <c r="N511" s="81">
        <v>5086632</v>
      </c>
      <c r="O511" s="81">
        <v>-2802175</v>
      </c>
      <c r="P511" s="81">
        <v>32461126</v>
      </c>
      <c r="Q511" s="81">
        <v>2802175</v>
      </c>
      <c r="R511" s="81">
        <v>35263301</v>
      </c>
      <c r="S511" s="81">
        <v>395052</v>
      </c>
      <c r="T511" s="81">
        <f t="shared" si="8"/>
        <v>26322076</v>
      </c>
      <c r="U511" s="44"/>
      <c r="V511" s="44"/>
      <c r="W511" s="44"/>
    </row>
    <row r="512" spans="1:23" x14ac:dyDescent="0.3">
      <c r="A512" s="46" t="s">
        <v>1081</v>
      </c>
      <c r="B512" s="77" t="s">
        <v>2581</v>
      </c>
      <c r="C512" s="77">
        <v>1</v>
      </c>
      <c r="D512" s="77">
        <v>0</v>
      </c>
      <c r="E512" s="81">
        <v>19780232</v>
      </c>
      <c r="F512" s="81">
        <v>8715547</v>
      </c>
      <c r="G512" s="81">
        <v>912791</v>
      </c>
      <c r="H512" s="81">
        <v>0</v>
      </c>
      <c r="I512" s="81">
        <v>0</v>
      </c>
      <c r="J512" s="81">
        <v>1197125</v>
      </c>
      <c r="K512" s="81">
        <v>379855</v>
      </c>
      <c r="L512" s="81">
        <v>0</v>
      </c>
      <c r="M512" s="81">
        <v>472326</v>
      </c>
      <c r="N512" s="81">
        <v>6621641</v>
      </c>
      <c r="O512" s="81">
        <v>-3612456</v>
      </c>
      <c r="P512" s="81">
        <v>34467061</v>
      </c>
      <c r="Q512" s="81">
        <v>3612456</v>
      </c>
      <c r="R512" s="81">
        <v>38079517</v>
      </c>
      <c r="S512" s="81">
        <v>155264</v>
      </c>
      <c r="T512" s="81">
        <f t="shared" si="8"/>
        <v>26932629</v>
      </c>
      <c r="U512" s="44"/>
      <c r="V512" s="44"/>
      <c r="W512" s="44"/>
    </row>
    <row r="513" spans="1:23" x14ac:dyDescent="0.3">
      <c r="A513" s="46" t="s">
        <v>1181</v>
      </c>
      <c r="B513" s="77" t="s">
        <v>2582</v>
      </c>
      <c r="C513" s="77">
        <v>0</v>
      </c>
      <c r="D513" s="77">
        <v>0</v>
      </c>
      <c r="E513" s="81">
        <v>32601522</v>
      </c>
      <c r="F513" s="81">
        <v>7796402</v>
      </c>
      <c r="G513" s="81">
        <v>2433435</v>
      </c>
      <c r="H513" s="81">
        <v>0</v>
      </c>
      <c r="I513" s="81">
        <v>0</v>
      </c>
      <c r="J513" s="81">
        <v>3615424</v>
      </c>
      <c r="K513" s="81">
        <v>419227</v>
      </c>
      <c r="L513" s="81">
        <v>0</v>
      </c>
      <c r="M513" s="81">
        <v>422639</v>
      </c>
      <c r="N513" s="81">
        <v>1447537</v>
      </c>
      <c r="O513" s="81">
        <v>-1447537</v>
      </c>
      <c r="P513" s="81">
        <v>47288649</v>
      </c>
      <c r="Q513" s="81">
        <v>2644119</v>
      </c>
      <c r="R513" s="81">
        <v>49932768</v>
      </c>
      <c r="S513" s="81">
        <v>957458</v>
      </c>
      <c r="T513" s="81">
        <f t="shared" si="8"/>
        <v>43407677</v>
      </c>
      <c r="U513" s="44"/>
      <c r="V513" s="44"/>
      <c r="W513" s="44"/>
    </row>
    <row r="514" spans="1:23" x14ac:dyDescent="0.3">
      <c r="A514" s="46" t="s">
        <v>1169</v>
      </c>
      <c r="B514" s="77" t="s">
        <v>2583</v>
      </c>
      <c r="C514" s="77">
        <v>1</v>
      </c>
      <c r="D514" s="77">
        <v>0</v>
      </c>
      <c r="E514" s="81">
        <v>27326035</v>
      </c>
      <c r="F514" s="81">
        <v>6758392</v>
      </c>
      <c r="G514" s="81">
        <v>9228652</v>
      </c>
      <c r="H514" s="81">
        <v>1379273</v>
      </c>
      <c r="I514" s="81">
        <v>0</v>
      </c>
      <c r="J514" s="81">
        <v>460950</v>
      </c>
      <c r="K514" s="81">
        <v>198409</v>
      </c>
      <c r="L514" s="81">
        <v>0</v>
      </c>
      <c r="M514" s="81">
        <v>0</v>
      </c>
      <c r="N514" s="81">
        <v>10284444</v>
      </c>
      <c r="O514" s="81">
        <v>-569684</v>
      </c>
      <c r="P514" s="81">
        <v>55066471</v>
      </c>
      <c r="Q514" s="81">
        <v>569684</v>
      </c>
      <c r="R514" s="81">
        <v>55636155</v>
      </c>
      <c r="S514" s="81">
        <v>0</v>
      </c>
      <c r="T514" s="81">
        <f t="shared" si="8"/>
        <v>34174102</v>
      </c>
      <c r="U514" s="44"/>
      <c r="V514" s="44"/>
      <c r="W514" s="44"/>
    </row>
    <row r="515" spans="1:23" x14ac:dyDescent="0.3">
      <c r="A515" s="46" t="s">
        <v>1067</v>
      </c>
      <c r="B515" s="77" t="s">
        <v>2584</v>
      </c>
      <c r="C515" s="77">
        <v>1</v>
      </c>
      <c r="D515" s="77">
        <v>0</v>
      </c>
      <c r="E515" s="81">
        <v>23590550</v>
      </c>
      <c r="F515" s="81">
        <v>5935968</v>
      </c>
      <c r="G515" s="81">
        <v>1478154</v>
      </c>
      <c r="H515" s="81">
        <v>0</v>
      </c>
      <c r="I515" s="81">
        <v>0</v>
      </c>
      <c r="J515" s="81">
        <v>1156611</v>
      </c>
      <c r="K515" s="81">
        <v>113646</v>
      </c>
      <c r="L515" s="81">
        <v>0</v>
      </c>
      <c r="M515" s="81">
        <v>234900</v>
      </c>
      <c r="N515" s="81">
        <v>4916748</v>
      </c>
      <c r="O515" s="81">
        <v>-3435356</v>
      </c>
      <c r="P515" s="81">
        <v>33991221</v>
      </c>
      <c r="Q515" s="81">
        <v>3435356</v>
      </c>
      <c r="R515" s="81">
        <v>37426577</v>
      </c>
      <c r="S515" s="81">
        <v>161823</v>
      </c>
      <c r="T515" s="81">
        <f t="shared" si="8"/>
        <v>27596319</v>
      </c>
      <c r="U515" s="44"/>
      <c r="V515" s="44"/>
      <c r="W515" s="44"/>
    </row>
    <row r="516" spans="1:23" x14ac:dyDescent="0.3">
      <c r="A516" s="46" t="s">
        <v>1147</v>
      </c>
      <c r="B516" s="77" t="s">
        <v>2585</v>
      </c>
      <c r="C516" s="77">
        <v>1</v>
      </c>
      <c r="D516" s="77">
        <v>0</v>
      </c>
      <c r="E516" s="81">
        <v>88706928</v>
      </c>
      <c r="F516" s="81">
        <v>21988044</v>
      </c>
      <c r="G516" s="81">
        <v>11495660</v>
      </c>
      <c r="H516" s="81">
        <v>0</v>
      </c>
      <c r="I516" s="81">
        <v>0</v>
      </c>
      <c r="J516" s="81">
        <v>3450631</v>
      </c>
      <c r="K516" s="81">
        <v>1847608</v>
      </c>
      <c r="L516" s="81">
        <v>0</v>
      </c>
      <c r="M516" s="81">
        <v>599400</v>
      </c>
      <c r="N516" s="81">
        <v>16174872</v>
      </c>
      <c r="O516" s="81">
        <v>-11650506</v>
      </c>
      <c r="P516" s="81">
        <v>132612637</v>
      </c>
      <c r="Q516" s="81">
        <v>11650506</v>
      </c>
      <c r="R516" s="81">
        <v>144263143</v>
      </c>
      <c r="S516" s="81">
        <v>481460</v>
      </c>
      <c r="T516" s="81">
        <f t="shared" si="8"/>
        <v>104942105</v>
      </c>
      <c r="U516" s="44"/>
      <c r="V516" s="44"/>
      <c r="W516" s="44"/>
    </row>
    <row r="517" spans="1:23" x14ac:dyDescent="0.3">
      <c r="A517" s="46" t="s">
        <v>1137</v>
      </c>
      <c r="B517" s="77" t="s">
        <v>1944</v>
      </c>
      <c r="C517" s="77">
        <v>1</v>
      </c>
      <c r="D517" s="77">
        <v>0</v>
      </c>
      <c r="E517" s="81">
        <v>2887364</v>
      </c>
      <c r="F517" s="81">
        <v>578079</v>
      </c>
      <c r="G517" s="81">
        <v>272403</v>
      </c>
      <c r="H517" s="81">
        <v>0</v>
      </c>
      <c r="I517" s="81">
        <v>0</v>
      </c>
      <c r="J517" s="81">
        <v>43913</v>
      </c>
      <c r="K517" s="81">
        <v>56624</v>
      </c>
      <c r="L517" s="81">
        <v>0</v>
      </c>
      <c r="M517" s="81">
        <v>75600</v>
      </c>
      <c r="N517" s="81">
        <v>865674</v>
      </c>
      <c r="O517" s="81">
        <v>-129840</v>
      </c>
      <c r="P517" s="81">
        <v>4649817</v>
      </c>
      <c r="Q517" s="81">
        <v>129840</v>
      </c>
      <c r="R517" s="81">
        <v>4779657</v>
      </c>
      <c r="S517" s="81">
        <v>0</v>
      </c>
      <c r="T517" s="81">
        <f t="shared" si="8"/>
        <v>3511740</v>
      </c>
      <c r="U517" s="44"/>
      <c r="V517" s="44"/>
      <c r="W517" s="44"/>
    </row>
    <row r="518" spans="1:23" x14ac:dyDescent="0.3">
      <c r="A518" s="46" t="s">
        <v>1127</v>
      </c>
      <c r="B518" s="77" t="s">
        <v>2586</v>
      </c>
      <c r="C518" s="77">
        <v>1</v>
      </c>
      <c r="D518" s="77">
        <v>0</v>
      </c>
      <c r="E518" s="81">
        <v>12909110</v>
      </c>
      <c r="F518" s="81">
        <v>3355249</v>
      </c>
      <c r="G518" s="81">
        <v>1107791</v>
      </c>
      <c r="H518" s="81">
        <v>0</v>
      </c>
      <c r="I518" s="81">
        <v>0</v>
      </c>
      <c r="J518" s="81">
        <v>327873</v>
      </c>
      <c r="K518" s="81">
        <v>140792</v>
      </c>
      <c r="L518" s="81">
        <v>0</v>
      </c>
      <c r="M518" s="81">
        <v>0</v>
      </c>
      <c r="N518" s="81">
        <v>3452940</v>
      </c>
      <c r="O518" s="81">
        <v>-2010940</v>
      </c>
      <c r="P518" s="81">
        <v>19282815</v>
      </c>
      <c r="Q518" s="81">
        <v>2010940</v>
      </c>
      <c r="R518" s="81">
        <v>21293755</v>
      </c>
      <c r="S518" s="81">
        <v>0</v>
      </c>
      <c r="T518" s="81">
        <f t="shared" ref="T518:T581" si="9">P518-N518-G518-H518</f>
        <v>14722084</v>
      </c>
      <c r="U518" s="44"/>
      <c r="V518" s="44"/>
      <c r="W518" s="44"/>
    </row>
    <row r="519" spans="1:23" x14ac:dyDescent="0.3">
      <c r="A519" s="46" t="s">
        <v>1123</v>
      </c>
      <c r="B519" s="77" t="s">
        <v>2587</v>
      </c>
      <c r="C519" s="77">
        <v>1</v>
      </c>
      <c r="D519" s="77">
        <v>0</v>
      </c>
      <c r="E519" s="81">
        <v>14090960</v>
      </c>
      <c r="F519" s="81">
        <v>4922548</v>
      </c>
      <c r="G519" s="81">
        <v>2587513</v>
      </c>
      <c r="H519" s="81">
        <v>0</v>
      </c>
      <c r="I519" s="81">
        <v>0</v>
      </c>
      <c r="J519" s="81">
        <v>1006113</v>
      </c>
      <c r="K519" s="81">
        <v>193367</v>
      </c>
      <c r="L519" s="81">
        <v>0</v>
      </c>
      <c r="M519" s="81">
        <v>0</v>
      </c>
      <c r="N519" s="81">
        <v>3704490</v>
      </c>
      <c r="O519" s="81">
        <v>-2302297</v>
      </c>
      <c r="P519" s="81">
        <v>24202694</v>
      </c>
      <c r="Q519" s="81">
        <v>2302297</v>
      </c>
      <c r="R519" s="81">
        <v>26504991</v>
      </c>
      <c r="S519" s="81">
        <v>0</v>
      </c>
      <c r="T519" s="81">
        <f t="shared" si="9"/>
        <v>17910691</v>
      </c>
      <c r="U519" s="44"/>
      <c r="V519" s="44"/>
      <c r="W519" s="44"/>
    </row>
    <row r="520" spans="1:23" x14ac:dyDescent="0.3">
      <c r="A520" s="46" t="s">
        <v>1145</v>
      </c>
      <c r="B520" s="77" t="s">
        <v>2588</v>
      </c>
      <c r="C520" s="77">
        <v>1</v>
      </c>
      <c r="D520" s="77">
        <v>0</v>
      </c>
      <c r="E520" s="81">
        <v>19044294</v>
      </c>
      <c r="F520" s="81">
        <v>6142895</v>
      </c>
      <c r="G520" s="81">
        <v>1943496</v>
      </c>
      <c r="H520" s="81">
        <v>0</v>
      </c>
      <c r="I520" s="81">
        <v>0</v>
      </c>
      <c r="J520" s="81">
        <v>1291125</v>
      </c>
      <c r="K520" s="81">
        <v>137216</v>
      </c>
      <c r="L520" s="81">
        <v>0</v>
      </c>
      <c r="M520" s="81">
        <v>197136</v>
      </c>
      <c r="N520" s="81">
        <v>4706582</v>
      </c>
      <c r="O520" s="81">
        <v>-2763138</v>
      </c>
      <c r="P520" s="81">
        <v>30699606</v>
      </c>
      <c r="Q520" s="81">
        <v>2763138</v>
      </c>
      <c r="R520" s="81">
        <v>33462744</v>
      </c>
      <c r="S520" s="81">
        <v>0</v>
      </c>
      <c r="T520" s="81">
        <f t="shared" si="9"/>
        <v>24049528</v>
      </c>
      <c r="U520" s="44"/>
      <c r="V520" s="44"/>
      <c r="W520" s="44"/>
    </row>
    <row r="521" spans="1:23" x14ac:dyDescent="0.3">
      <c r="A521" s="46" t="s">
        <v>1121</v>
      </c>
      <c r="B521" s="77" t="s">
        <v>1948</v>
      </c>
      <c r="C521" s="77">
        <v>1</v>
      </c>
      <c r="D521" s="77">
        <v>0</v>
      </c>
      <c r="E521" s="81">
        <v>65269984</v>
      </c>
      <c r="F521" s="81">
        <v>17326089</v>
      </c>
      <c r="G521" s="81">
        <v>9581332</v>
      </c>
      <c r="H521" s="81">
        <v>0</v>
      </c>
      <c r="I521" s="81">
        <v>0</v>
      </c>
      <c r="J521" s="81">
        <v>2609521</v>
      </c>
      <c r="K521" s="81">
        <v>682139</v>
      </c>
      <c r="L521" s="81">
        <v>0</v>
      </c>
      <c r="M521" s="81">
        <v>4574501</v>
      </c>
      <c r="N521" s="81">
        <v>13173564</v>
      </c>
      <c r="O521" s="81">
        <v>-9010193</v>
      </c>
      <c r="P521" s="81">
        <v>104206937</v>
      </c>
      <c r="Q521" s="81">
        <v>9010193</v>
      </c>
      <c r="R521" s="81">
        <v>113217130</v>
      </c>
      <c r="S521" s="81">
        <v>0</v>
      </c>
      <c r="T521" s="81">
        <f t="shared" si="9"/>
        <v>81452041</v>
      </c>
      <c r="U521" s="44"/>
      <c r="V521" s="44"/>
      <c r="W521" s="44"/>
    </row>
    <row r="522" spans="1:23" x14ac:dyDescent="0.3">
      <c r="A522" s="46" t="s">
        <v>1117</v>
      </c>
      <c r="B522" s="77" t="s">
        <v>2589</v>
      </c>
      <c r="C522" s="77">
        <v>1</v>
      </c>
      <c r="D522" s="77">
        <v>0</v>
      </c>
      <c r="E522" s="81">
        <v>65494748</v>
      </c>
      <c r="F522" s="81">
        <v>17667736</v>
      </c>
      <c r="G522" s="81">
        <v>2532068</v>
      </c>
      <c r="H522" s="81">
        <v>0</v>
      </c>
      <c r="I522" s="81">
        <v>0</v>
      </c>
      <c r="J522" s="81">
        <v>4099162</v>
      </c>
      <c r="K522" s="81">
        <v>1556306</v>
      </c>
      <c r="L522" s="81">
        <v>0</v>
      </c>
      <c r="M522" s="81">
        <v>998204</v>
      </c>
      <c r="N522" s="81">
        <v>16385612</v>
      </c>
      <c r="O522" s="81">
        <v>-8921645</v>
      </c>
      <c r="P522" s="81">
        <v>99812191</v>
      </c>
      <c r="Q522" s="81">
        <v>8921645</v>
      </c>
      <c r="R522" s="81">
        <v>108733836</v>
      </c>
      <c r="S522" s="81">
        <v>1238072</v>
      </c>
      <c r="T522" s="81">
        <f t="shared" si="9"/>
        <v>80894511</v>
      </c>
      <c r="U522" s="44"/>
      <c r="V522" s="44"/>
      <c r="W522" s="44"/>
    </row>
    <row r="523" spans="1:23" x14ac:dyDescent="0.3">
      <c r="A523" s="46" t="s">
        <v>1135</v>
      </c>
      <c r="B523" s="77" t="s">
        <v>1950</v>
      </c>
      <c r="C523" s="77">
        <v>1</v>
      </c>
      <c r="D523" s="77">
        <v>0</v>
      </c>
      <c r="E523" s="81">
        <v>49168329</v>
      </c>
      <c r="F523" s="81">
        <v>9731865</v>
      </c>
      <c r="G523" s="81">
        <v>7658782</v>
      </c>
      <c r="H523" s="81">
        <v>0</v>
      </c>
      <c r="I523" s="81">
        <v>0</v>
      </c>
      <c r="J523" s="81">
        <v>3990580</v>
      </c>
      <c r="K523" s="81">
        <v>594676</v>
      </c>
      <c r="L523" s="81">
        <v>0</v>
      </c>
      <c r="M523" s="81">
        <v>646790</v>
      </c>
      <c r="N523" s="81">
        <v>10910367</v>
      </c>
      <c r="O523" s="81">
        <v>-7437242</v>
      </c>
      <c r="P523" s="81">
        <v>75264147</v>
      </c>
      <c r="Q523" s="81">
        <v>7437242</v>
      </c>
      <c r="R523" s="81">
        <v>82701389</v>
      </c>
      <c r="S523" s="81">
        <v>950321</v>
      </c>
      <c r="T523" s="81">
        <f t="shared" si="9"/>
        <v>56694998</v>
      </c>
      <c r="U523" s="44"/>
      <c r="V523" s="44"/>
      <c r="W523" s="44"/>
    </row>
    <row r="524" spans="1:23" x14ac:dyDescent="0.3">
      <c r="A524" s="46" t="s">
        <v>1179</v>
      </c>
      <c r="B524" s="77" t="s">
        <v>2590</v>
      </c>
      <c r="C524" s="77">
        <v>1</v>
      </c>
      <c r="D524" s="77">
        <v>0</v>
      </c>
      <c r="E524" s="81">
        <v>89723508</v>
      </c>
      <c r="F524" s="81">
        <v>24373965</v>
      </c>
      <c r="G524" s="81">
        <v>10587573</v>
      </c>
      <c r="H524" s="81">
        <v>0</v>
      </c>
      <c r="I524" s="81">
        <v>0</v>
      </c>
      <c r="J524" s="81">
        <v>7256939</v>
      </c>
      <c r="K524" s="81">
        <v>1129512</v>
      </c>
      <c r="L524" s="81">
        <v>0</v>
      </c>
      <c r="M524" s="81">
        <v>1486267</v>
      </c>
      <c r="N524" s="81">
        <v>11625176</v>
      </c>
      <c r="O524" s="81">
        <v>-8655043</v>
      </c>
      <c r="P524" s="81">
        <v>137527897</v>
      </c>
      <c r="Q524" s="81">
        <v>8655043</v>
      </c>
      <c r="R524" s="81">
        <v>146182940</v>
      </c>
      <c r="S524" s="81">
        <v>1998531</v>
      </c>
      <c r="T524" s="81">
        <f t="shared" si="9"/>
        <v>115315148</v>
      </c>
      <c r="U524" s="44"/>
      <c r="V524" s="44"/>
      <c r="W524" s="44"/>
    </row>
    <row r="525" spans="1:23" x14ac:dyDescent="0.3">
      <c r="A525" s="46" t="s">
        <v>1069</v>
      </c>
      <c r="B525" s="77" t="s">
        <v>1952</v>
      </c>
      <c r="C525" s="77">
        <v>1</v>
      </c>
      <c r="D525" s="77">
        <v>0</v>
      </c>
      <c r="E525" s="81">
        <v>7947458</v>
      </c>
      <c r="F525" s="81">
        <v>2298102</v>
      </c>
      <c r="G525" s="81">
        <v>760891</v>
      </c>
      <c r="H525" s="81">
        <v>0</v>
      </c>
      <c r="I525" s="81">
        <v>0</v>
      </c>
      <c r="J525" s="81">
        <v>703589</v>
      </c>
      <c r="K525" s="81">
        <v>70708</v>
      </c>
      <c r="L525" s="81">
        <v>0</v>
      </c>
      <c r="M525" s="81">
        <v>129600</v>
      </c>
      <c r="N525" s="81">
        <v>1919545</v>
      </c>
      <c r="O525" s="81">
        <v>-1441554</v>
      </c>
      <c r="P525" s="81">
        <v>12388339</v>
      </c>
      <c r="Q525" s="81">
        <v>1441554</v>
      </c>
      <c r="R525" s="81">
        <v>13829893</v>
      </c>
      <c r="S525" s="81">
        <v>0</v>
      </c>
      <c r="T525" s="81">
        <f t="shared" si="9"/>
        <v>9707903</v>
      </c>
      <c r="U525" s="44"/>
      <c r="V525" s="44"/>
      <c r="W525" s="44"/>
    </row>
    <row r="526" spans="1:23" x14ac:dyDescent="0.3">
      <c r="A526" s="46" t="s">
        <v>1087</v>
      </c>
      <c r="B526" s="77" t="s">
        <v>2591</v>
      </c>
      <c r="C526" s="77">
        <v>1</v>
      </c>
      <c r="D526" s="77">
        <v>0</v>
      </c>
      <c r="E526" s="81">
        <v>4170704</v>
      </c>
      <c r="F526" s="81">
        <v>1465641</v>
      </c>
      <c r="G526" s="81">
        <v>873118</v>
      </c>
      <c r="H526" s="81">
        <v>0</v>
      </c>
      <c r="I526" s="81">
        <v>0</v>
      </c>
      <c r="J526" s="81">
        <v>216593</v>
      </c>
      <c r="K526" s="81">
        <v>68945</v>
      </c>
      <c r="L526" s="81">
        <v>0</v>
      </c>
      <c r="M526" s="81">
        <v>30166</v>
      </c>
      <c r="N526" s="81">
        <v>1455425</v>
      </c>
      <c r="O526" s="81">
        <v>-640795</v>
      </c>
      <c r="P526" s="81">
        <v>7639797</v>
      </c>
      <c r="Q526" s="81">
        <v>640795</v>
      </c>
      <c r="R526" s="81">
        <v>8280592</v>
      </c>
      <c r="S526" s="81">
        <v>0</v>
      </c>
      <c r="T526" s="81">
        <f t="shared" si="9"/>
        <v>5311254</v>
      </c>
      <c r="U526" s="44"/>
      <c r="V526" s="44"/>
      <c r="W526" s="44"/>
    </row>
    <row r="527" spans="1:23" x14ac:dyDescent="0.3">
      <c r="A527" s="46" t="s">
        <v>1159</v>
      </c>
      <c r="B527" s="77" t="s">
        <v>2592</v>
      </c>
      <c r="C527" s="77">
        <v>1</v>
      </c>
      <c r="D527" s="77">
        <v>0</v>
      </c>
      <c r="E527" s="81">
        <v>35914835</v>
      </c>
      <c r="F527" s="81">
        <v>6651297</v>
      </c>
      <c r="G527" s="81">
        <v>7698100</v>
      </c>
      <c r="H527" s="81">
        <v>1818483</v>
      </c>
      <c r="I527" s="81">
        <v>0</v>
      </c>
      <c r="J527" s="81">
        <v>1138968</v>
      </c>
      <c r="K527" s="81">
        <v>634074</v>
      </c>
      <c r="L527" s="81">
        <v>0</v>
      </c>
      <c r="M527" s="81">
        <v>624380</v>
      </c>
      <c r="N527" s="81">
        <v>4753423</v>
      </c>
      <c r="O527" s="81">
        <v>-3903814</v>
      </c>
      <c r="P527" s="81">
        <v>55329746</v>
      </c>
      <c r="Q527" s="81">
        <v>3903814</v>
      </c>
      <c r="R527" s="81">
        <v>59233560</v>
      </c>
      <c r="S527" s="81">
        <v>527035</v>
      </c>
      <c r="T527" s="81">
        <f t="shared" si="9"/>
        <v>41059740</v>
      </c>
      <c r="U527" s="44"/>
      <c r="V527" s="44"/>
      <c r="W527" s="44"/>
    </row>
    <row r="528" spans="1:23" x14ac:dyDescent="0.3">
      <c r="A528" s="46" t="s">
        <v>1083</v>
      </c>
      <c r="B528" s="77" t="s">
        <v>2593</v>
      </c>
      <c r="C528" s="77">
        <v>1</v>
      </c>
      <c r="D528" s="77">
        <v>0</v>
      </c>
      <c r="E528" s="81">
        <v>2123117</v>
      </c>
      <c r="F528" s="81">
        <v>786625</v>
      </c>
      <c r="G528" s="81">
        <v>404848</v>
      </c>
      <c r="H528" s="81">
        <v>0</v>
      </c>
      <c r="I528" s="81">
        <v>0</v>
      </c>
      <c r="J528" s="81">
        <v>138004</v>
      </c>
      <c r="K528" s="81">
        <v>8194</v>
      </c>
      <c r="L528" s="81">
        <v>0</v>
      </c>
      <c r="M528" s="81">
        <v>54000</v>
      </c>
      <c r="N528" s="81">
        <v>160311</v>
      </c>
      <c r="O528" s="81">
        <v>-160311</v>
      </c>
      <c r="P528" s="81">
        <v>3514788</v>
      </c>
      <c r="Q528" s="81">
        <v>441185</v>
      </c>
      <c r="R528" s="81">
        <v>3955973</v>
      </c>
      <c r="S528" s="81">
        <v>0</v>
      </c>
      <c r="T528" s="81">
        <f t="shared" si="9"/>
        <v>2949629</v>
      </c>
      <c r="U528" s="44"/>
      <c r="V528" s="44"/>
      <c r="W528" s="44"/>
    </row>
    <row r="529" spans="1:23" x14ac:dyDescent="0.3">
      <c r="A529" s="46" t="s">
        <v>1053</v>
      </c>
      <c r="B529" s="77" t="s">
        <v>2594</v>
      </c>
      <c r="C529" s="77">
        <v>1</v>
      </c>
      <c r="D529" s="77">
        <v>0</v>
      </c>
      <c r="E529" s="81">
        <v>201693</v>
      </c>
      <c r="F529" s="81">
        <v>165325</v>
      </c>
      <c r="G529" s="81">
        <v>12306</v>
      </c>
      <c r="H529" s="81">
        <v>0</v>
      </c>
      <c r="I529" s="81">
        <v>0</v>
      </c>
      <c r="J529" s="81">
        <v>0</v>
      </c>
      <c r="K529" s="81">
        <v>0</v>
      </c>
      <c r="L529" s="81">
        <v>0</v>
      </c>
      <c r="M529" s="81">
        <v>32400</v>
      </c>
      <c r="N529" s="81">
        <v>18753</v>
      </c>
      <c r="O529" s="81">
        <v>0</v>
      </c>
      <c r="P529" s="81">
        <v>430477</v>
      </c>
      <c r="Q529" s="81">
        <v>0</v>
      </c>
      <c r="R529" s="81">
        <v>430477</v>
      </c>
      <c r="S529" s="81">
        <v>0</v>
      </c>
      <c r="T529" s="81">
        <f t="shared" si="9"/>
        <v>399418</v>
      </c>
      <c r="U529" s="44"/>
      <c r="V529" s="44"/>
      <c r="W529" s="44"/>
    </row>
    <row r="530" spans="1:23" x14ac:dyDescent="0.3">
      <c r="A530" s="46" t="s">
        <v>1167</v>
      </c>
      <c r="B530" s="77" t="s">
        <v>2595</v>
      </c>
      <c r="C530" s="77">
        <v>0</v>
      </c>
      <c r="D530" s="77">
        <v>0</v>
      </c>
      <c r="E530" s="81">
        <v>792065</v>
      </c>
      <c r="F530" s="81">
        <v>720238</v>
      </c>
      <c r="G530" s="81">
        <v>18042</v>
      </c>
      <c r="H530" s="81">
        <v>0</v>
      </c>
      <c r="I530" s="81">
        <v>0</v>
      </c>
      <c r="J530" s="81">
        <v>168660</v>
      </c>
      <c r="K530" s="81">
        <v>23595</v>
      </c>
      <c r="L530" s="81">
        <v>0</v>
      </c>
      <c r="M530" s="81">
        <v>62100</v>
      </c>
      <c r="N530" s="81">
        <v>302520</v>
      </c>
      <c r="O530" s="81">
        <v>-302520</v>
      </c>
      <c r="P530" s="81">
        <v>1784700</v>
      </c>
      <c r="Q530" s="81">
        <v>743034</v>
      </c>
      <c r="R530" s="81">
        <v>2527734</v>
      </c>
      <c r="S530" s="81">
        <v>0</v>
      </c>
      <c r="T530" s="81">
        <f t="shared" si="9"/>
        <v>1464138</v>
      </c>
      <c r="U530" s="44"/>
      <c r="V530" s="44"/>
      <c r="W530" s="44"/>
    </row>
    <row r="531" spans="1:23" x14ac:dyDescent="0.3">
      <c r="A531" s="46" t="s">
        <v>1149</v>
      </c>
      <c r="B531" s="77" t="s">
        <v>2596</v>
      </c>
      <c r="C531" s="77">
        <v>0</v>
      </c>
      <c r="D531" s="77">
        <v>0</v>
      </c>
      <c r="E531" s="81">
        <v>1288790</v>
      </c>
      <c r="F531" s="81">
        <v>504672</v>
      </c>
      <c r="G531" s="81">
        <v>11392</v>
      </c>
      <c r="H531" s="81">
        <v>0</v>
      </c>
      <c r="I531" s="81">
        <v>0</v>
      </c>
      <c r="J531" s="81">
        <v>10637</v>
      </c>
      <c r="K531" s="81">
        <v>7871</v>
      </c>
      <c r="L531" s="81">
        <v>0</v>
      </c>
      <c r="M531" s="81">
        <v>0</v>
      </c>
      <c r="N531" s="81">
        <v>318784</v>
      </c>
      <c r="O531" s="81">
        <v>-200159</v>
      </c>
      <c r="P531" s="81">
        <v>1941987</v>
      </c>
      <c r="Q531" s="81">
        <v>200159</v>
      </c>
      <c r="R531" s="81">
        <v>2142146</v>
      </c>
      <c r="S531" s="81">
        <v>0</v>
      </c>
      <c r="T531" s="81">
        <f t="shared" si="9"/>
        <v>1611811</v>
      </c>
      <c r="U531" s="44"/>
      <c r="V531" s="44"/>
      <c r="W531" s="44"/>
    </row>
    <row r="532" spans="1:23" x14ac:dyDescent="0.3">
      <c r="A532" s="46" t="s">
        <v>1125</v>
      </c>
      <c r="B532" s="77" t="s">
        <v>2597</v>
      </c>
      <c r="C532" s="77">
        <v>1</v>
      </c>
      <c r="D532" s="77">
        <v>0</v>
      </c>
      <c r="E532" s="81">
        <v>498148</v>
      </c>
      <c r="F532" s="81">
        <v>386879</v>
      </c>
      <c r="G532" s="81">
        <v>0</v>
      </c>
      <c r="H532" s="81">
        <v>0</v>
      </c>
      <c r="I532" s="81">
        <v>0</v>
      </c>
      <c r="J532" s="81">
        <v>0</v>
      </c>
      <c r="K532" s="81">
        <v>0</v>
      </c>
      <c r="L532" s="81">
        <v>0</v>
      </c>
      <c r="M532" s="81">
        <v>33750</v>
      </c>
      <c r="N532" s="81">
        <v>84815</v>
      </c>
      <c r="O532" s="81">
        <v>-84815</v>
      </c>
      <c r="P532" s="81">
        <v>918777</v>
      </c>
      <c r="Q532" s="81">
        <v>303480</v>
      </c>
      <c r="R532" s="81">
        <v>1222257</v>
      </c>
      <c r="S532" s="81">
        <v>0</v>
      </c>
      <c r="T532" s="81">
        <f t="shared" si="9"/>
        <v>833962</v>
      </c>
      <c r="U532" s="44"/>
      <c r="V532" s="44"/>
      <c r="W532" s="44"/>
    </row>
    <row r="533" spans="1:23" x14ac:dyDescent="0.3">
      <c r="A533" s="46" t="s">
        <v>1093</v>
      </c>
      <c r="B533" s="77" t="s">
        <v>2598</v>
      </c>
      <c r="C533" s="77">
        <v>1</v>
      </c>
      <c r="D533" s="77">
        <v>0</v>
      </c>
      <c r="E533" s="81">
        <v>8358025</v>
      </c>
      <c r="F533" s="81">
        <v>4277970</v>
      </c>
      <c r="G533" s="81">
        <v>718636</v>
      </c>
      <c r="H533" s="81">
        <v>0</v>
      </c>
      <c r="I533" s="81">
        <v>0</v>
      </c>
      <c r="J533" s="81">
        <v>325395</v>
      </c>
      <c r="K533" s="81">
        <v>210082</v>
      </c>
      <c r="L533" s="81">
        <v>0</v>
      </c>
      <c r="M533" s="81">
        <v>0</v>
      </c>
      <c r="N533" s="81">
        <v>3295764</v>
      </c>
      <c r="O533" s="81">
        <v>-1908108</v>
      </c>
      <c r="P533" s="81">
        <v>15277764</v>
      </c>
      <c r="Q533" s="81">
        <v>1908108</v>
      </c>
      <c r="R533" s="81">
        <v>17185872</v>
      </c>
      <c r="S533" s="81">
        <v>0</v>
      </c>
      <c r="T533" s="81">
        <f t="shared" si="9"/>
        <v>11263364</v>
      </c>
      <c r="U533" s="44"/>
      <c r="V533" s="44"/>
      <c r="W533" s="44"/>
    </row>
    <row r="534" spans="1:23" x14ac:dyDescent="0.3">
      <c r="A534" s="46" t="s">
        <v>1073</v>
      </c>
      <c r="B534" s="77" t="s">
        <v>1961</v>
      </c>
      <c r="C534" s="77">
        <v>1</v>
      </c>
      <c r="D534" s="77">
        <v>0</v>
      </c>
      <c r="E534" s="81">
        <v>1881858</v>
      </c>
      <c r="F534" s="81">
        <v>1754474</v>
      </c>
      <c r="G534" s="81">
        <v>482059</v>
      </c>
      <c r="H534" s="81">
        <v>0</v>
      </c>
      <c r="I534" s="81">
        <v>0</v>
      </c>
      <c r="J534" s="81">
        <v>18873</v>
      </c>
      <c r="K534" s="81">
        <v>28590</v>
      </c>
      <c r="L534" s="81">
        <v>0</v>
      </c>
      <c r="M534" s="81">
        <v>0</v>
      </c>
      <c r="N534" s="81">
        <v>634257</v>
      </c>
      <c r="O534" s="81">
        <v>-205901</v>
      </c>
      <c r="P534" s="81">
        <v>4594210</v>
      </c>
      <c r="Q534" s="81">
        <v>205901</v>
      </c>
      <c r="R534" s="81">
        <v>4800111</v>
      </c>
      <c r="S534" s="81">
        <v>0</v>
      </c>
      <c r="T534" s="81">
        <f t="shared" si="9"/>
        <v>3477894</v>
      </c>
      <c r="U534" s="44"/>
      <c r="V534" s="44"/>
      <c r="W534" s="44"/>
    </row>
    <row r="535" spans="1:23" x14ac:dyDescent="0.3">
      <c r="A535" s="46" t="s">
        <v>1109</v>
      </c>
      <c r="B535" s="77" t="s">
        <v>2599</v>
      </c>
      <c r="C535" s="77">
        <v>1</v>
      </c>
      <c r="D535" s="77">
        <v>0</v>
      </c>
      <c r="E535" s="81">
        <v>9703433</v>
      </c>
      <c r="F535" s="81">
        <v>7905085</v>
      </c>
      <c r="G535" s="81">
        <v>665484</v>
      </c>
      <c r="H535" s="81">
        <v>0</v>
      </c>
      <c r="I535" s="81">
        <v>0</v>
      </c>
      <c r="J535" s="81">
        <v>937166</v>
      </c>
      <c r="K535" s="81">
        <v>443379</v>
      </c>
      <c r="L535" s="81">
        <v>0</v>
      </c>
      <c r="M535" s="81">
        <v>335605</v>
      </c>
      <c r="N535" s="81">
        <v>6035781</v>
      </c>
      <c r="O535" s="81">
        <v>-2511942</v>
      </c>
      <c r="P535" s="81">
        <v>23513991</v>
      </c>
      <c r="Q535" s="81">
        <v>2511942</v>
      </c>
      <c r="R535" s="81">
        <v>26025933</v>
      </c>
      <c r="S535" s="81">
        <v>0</v>
      </c>
      <c r="T535" s="81">
        <f t="shared" si="9"/>
        <v>16812726</v>
      </c>
      <c r="U535" s="44"/>
      <c r="V535" s="44"/>
      <c r="W535" s="44"/>
    </row>
    <row r="536" spans="1:23" x14ac:dyDescent="0.3">
      <c r="A536" s="46" t="s">
        <v>1131</v>
      </c>
      <c r="B536" s="77" t="s">
        <v>2600</v>
      </c>
      <c r="C536" s="77">
        <v>1</v>
      </c>
      <c r="D536" s="77">
        <v>0</v>
      </c>
      <c r="E536" s="81">
        <v>8994301</v>
      </c>
      <c r="F536" s="81">
        <v>4788299</v>
      </c>
      <c r="G536" s="81">
        <v>1202735</v>
      </c>
      <c r="H536" s="81">
        <v>0</v>
      </c>
      <c r="I536" s="81">
        <v>0</v>
      </c>
      <c r="J536" s="81">
        <v>610842</v>
      </c>
      <c r="K536" s="81">
        <v>500369</v>
      </c>
      <c r="L536" s="81">
        <v>0</v>
      </c>
      <c r="M536" s="81">
        <v>67372</v>
      </c>
      <c r="N536" s="81">
        <v>5884543</v>
      </c>
      <c r="O536" s="81">
        <v>-551285</v>
      </c>
      <c r="P536" s="81">
        <v>21497176</v>
      </c>
      <c r="Q536" s="81">
        <v>551285</v>
      </c>
      <c r="R536" s="81">
        <v>22048461</v>
      </c>
      <c r="S536" s="81">
        <v>0</v>
      </c>
      <c r="T536" s="81">
        <f t="shared" si="9"/>
        <v>14409898</v>
      </c>
      <c r="U536" s="44"/>
      <c r="V536" s="44"/>
      <c r="W536" s="44"/>
    </row>
    <row r="537" spans="1:23" x14ac:dyDescent="0.3">
      <c r="A537" s="46" t="s">
        <v>1101</v>
      </c>
      <c r="B537" s="77" t="s">
        <v>1964</v>
      </c>
      <c r="C537" s="77">
        <v>1</v>
      </c>
      <c r="D537" s="77">
        <v>0</v>
      </c>
      <c r="E537" s="81">
        <v>19440351</v>
      </c>
      <c r="F537" s="81">
        <v>8455872</v>
      </c>
      <c r="G537" s="81">
        <v>2910939</v>
      </c>
      <c r="H537" s="81">
        <v>0</v>
      </c>
      <c r="I537" s="81">
        <v>0</v>
      </c>
      <c r="J537" s="81">
        <v>1069068</v>
      </c>
      <c r="K537" s="81">
        <v>774467</v>
      </c>
      <c r="L537" s="81">
        <v>0</v>
      </c>
      <c r="M537" s="81">
        <v>588745</v>
      </c>
      <c r="N537" s="81">
        <v>7740119</v>
      </c>
      <c r="O537" s="81">
        <v>-1107037</v>
      </c>
      <c r="P537" s="81">
        <v>39872524</v>
      </c>
      <c r="Q537" s="81">
        <v>1107037</v>
      </c>
      <c r="R537" s="81">
        <v>40979561</v>
      </c>
      <c r="S537" s="81">
        <v>0</v>
      </c>
      <c r="T537" s="81">
        <f t="shared" si="9"/>
        <v>29221466</v>
      </c>
      <c r="U537" s="44"/>
      <c r="V537" s="44"/>
      <c r="W537" s="44"/>
    </row>
    <row r="538" spans="1:23" x14ac:dyDescent="0.3">
      <c r="A538" s="46" t="s">
        <v>1105</v>
      </c>
      <c r="B538" s="77" t="s">
        <v>2601</v>
      </c>
      <c r="C538" s="77">
        <v>1</v>
      </c>
      <c r="D538" s="77">
        <v>0</v>
      </c>
      <c r="E538" s="81">
        <v>9411808</v>
      </c>
      <c r="F538" s="81">
        <v>4399596</v>
      </c>
      <c r="G538" s="81">
        <v>1000632</v>
      </c>
      <c r="H538" s="81">
        <v>0</v>
      </c>
      <c r="I538" s="81">
        <v>0</v>
      </c>
      <c r="J538" s="81">
        <v>153996</v>
      </c>
      <c r="K538" s="81">
        <v>402174</v>
      </c>
      <c r="L538" s="81">
        <v>0</v>
      </c>
      <c r="M538" s="81">
        <v>172800</v>
      </c>
      <c r="N538" s="81">
        <v>3841047</v>
      </c>
      <c r="O538" s="81">
        <v>-2763137</v>
      </c>
      <c r="P538" s="81">
        <v>16618916</v>
      </c>
      <c r="Q538" s="81">
        <v>2763137</v>
      </c>
      <c r="R538" s="81">
        <v>19382053</v>
      </c>
      <c r="S538" s="81">
        <v>0</v>
      </c>
      <c r="T538" s="81">
        <f t="shared" si="9"/>
        <v>11777237</v>
      </c>
      <c r="U538" s="44"/>
      <c r="V538" s="44"/>
      <c r="W538" s="44"/>
    </row>
    <row r="539" spans="1:23" x14ac:dyDescent="0.3">
      <c r="A539" s="46" t="s">
        <v>1075</v>
      </c>
      <c r="B539" s="77" t="s">
        <v>2602</v>
      </c>
      <c r="C539" s="77">
        <v>1</v>
      </c>
      <c r="D539" s="77">
        <v>0</v>
      </c>
      <c r="E539" s="81">
        <v>23021632</v>
      </c>
      <c r="F539" s="81">
        <v>12340517</v>
      </c>
      <c r="G539" s="81">
        <v>4801612</v>
      </c>
      <c r="H539" s="81">
        <v>0</v>
      </c>
      <c r="I539" s="81">
        <v>0</v>
      </c>
      <c r="J539" s="81">
        <v>759195</v>
      </c>
      <c r="K539" s="81">
        <v>734143</v>
      </c>
      <c r="L539" s="81">
        <v>0</v>
      </c>
      <c r="M539" s="81">
        <v>378000</v>
      </c>
      <c r="N539" s="81">
        <v>9662067</v>
      </c>
      <c r="O539" s="81">
        <v>-5491999</v>
      </c>
      <c r="P539" s="81">
        <v>46205167</v>
      </c>
      <c r="Q539" s="81">
        <v>5491999</v>
      </c>
      <c r="R539" s="81">
        <v>51697166</v>
      </c>
      <c r="S539" s="81">
        <v>0</v>
      </c>
      <c r="T539" s="81">
        <f t="shared" si="9"/>
        <v>31741488</v>
      </c>
      <c r="U539" s="44"/>
      <c r="V539" s="44"/>
      <c r="W539" s="44"/>
    </row>
    <row r="540" spans="1:23" x14ac:dyDescent="0.3">
      <c r="A540" s="46" t="s">
        <v>1161</v>
      </c>
      <c r="B540" s="77" t="s">
        <v>2603</v>
      </c>
      <c r="C540" s="77">
        <v>1</v>
      </c>
      <c r="D540" s="77">
        <v>0</v>
      </c>
      <c r="E540" s="81">
        <v>21753298</v>
      </c>
      <c r="F540" s="81">
        <v>13376596</v>
      </c>
      <c r="G540" s="81">
        <v>2169607</v>
      </c>
      <c r="H540" s="81">
        <v>0</v>
      </c>
      <c r="I540" s="81">
        <v>0</v>
      </c>
      <c r="J540" s="81">
        <v>956106</v>
      </c>
      <c r="K540" s="81">
        <v>974467</v>
      </c>
      <c r="L540" s="81">
        <v>0</v>
      </c>
      <c r="M540" s="81">
        <v>280825</v>
      </c>
      <c r="N540" s="81">
        <v>9121350</v>
      </c>
      <c r="O540" s="81">
        <v>-5619587</v>
      </c>
      <c r="P540" s="81">
        <v>43012662</v>
      </c>
      <c r="Q540" s="81">
        <v>5619587</v>
      </c>
      <c r="R540" s="81">
        <v>48632249</v>
      </c>
      <c r="S540" s="81">
        <v>176371</v>
      </c>
      <c r="T540" s="81">
        <f t="shared" si="9"/>
        <v>31721705</v>
      </c>
      <c r="U540" s="44"/>
      <c r="V540" s="44"/>
      <c r="W540" s="44"/>
    </row>
    <row r="541" spans="1:23" x14ac:dyDescent="0.3">
      <c r="A541" s="46" t="s">
        <v>1059</v>
      </c>
      <c r="B541" s="77" t="s">
        <v>2604</v>
      </c>
      <c r="C541" s="77">
        <v>1</v>
      </c>
      <c r="D541" s="77">
        <v>0</v>
      </c>
      <c r="E541" s="81">
        <v>31956509</v>
      </c>
      <c r="F541" s="81">
        <v>9289149</v>
      </c>
      <c r="G541" s="81">
        <v>3011046</v>
      </c>
      <c r="H541" s="81">
        <v>0</v>
      </c>
      <c r="I541" s="81">
        <v>0</v>
      </c>
      <c r="J541" s="81">
        <v>1812893</v>
      </c>
      <c r="K541" s="81">
        <v>443517</v>
      </c>
      <c r="L541" s="81">
        <v>0</v>
      </c>
      <c r="M541" s="81">
        <v>2785585</v>
      </c>
      <c r="N541" s="81">
        <v>6494519</v>
      </c>
      <c r="O541" s="81">
        <v>-5611018</v>
      </c>
      <c r="P541" s="81">
        <v>50182200</v>
      </c>
      <c r="Q541" s="81">
        <v>5611018</v>
      </c>
      <c r="R541" s="81">
        <v>55793218</v>
      </c>
      <c r="S541" s="81">
        <v>757890</v>
      </c>
      <c r="T541" s="81">
        <f t="shared" si="9"/>
        <v>40676635</v>
      </c>
      <c r="U541" s="44"/>
      <c r="V541" s="44"/>
      <c r="W541" s="44"/>
    </row>
    <row r="542" spans="1:23" x14ac:dyDescent="0.3">
      <c r="A542" s="46" t="s">
        <v>1111</v>
      </c>
      <c r="B542" s="77" t="s">
        <v>2605</v>
      </c>
      <c r="C542" s="77">
        <v>1</v>
      </c>
      <c r="D542" s="77">
        <v>0</v>
      </c>
      <c r="E542" s="81">
        <v>14794193</v>
      </c>
      <c r="F542" s="81">
        <v>4286791</v>
      </c>
      <c r="G542" s="81">
        <v>2788786</v>
      </c>
      <c r="H542" s="81">
        <v>0</v>
      </c>
      <c r="I542" s="81">
        <v>0</v>
      </c>
      <c r="J542" s="81">
        <v>456300</v>
      </c>
      <c r="K542" s="81">
        <v>265544</v>
      </c>
      <c r="L542" s="81">
        <v>0</v>
      </c>
      <c r="M542" s="81">
        <v>0</v>
      </c>
      <c r="N542" s="81">
        <v>4912648</v>
      </c>
      <c r="O542" s="81">
        <v>-2611746</v>
      </c>
      <c r="P542" s="81">
        <v>24892516</v>
      </c>
      <c r="Q542" s="81">
        <v>2611746</v>
      </c>
      <c r="R542" s="81">
        <v>27504262</v>
      </c>
      <c r="S542" s="81">
        <v>0</v>
      </c>
      <c r="T542" s="81">
        <f t="shared" si="9"/>
        <v>17191082</v>
      </c>
      <c r="U542" s="44"/>
      <c r="V542" s="44"/>
      <c r="W542" s="44"/>
    </row>
    <row r="543" spans="1:23" x14ac:dyDescent="0.3">
      <c r="A543" s="46" t="s">
        <v>1085</v>
      </c>
      <c r="B543" s="77" t="s">
        <v>2606</v>
      </c>
      <c r="C543" s="77">
        <v>1</v>
      </c>
      <c r="D543" s="77">
        <v>0</v>
      </c>
      <c r="E543" s="81">
        <v>26823253</v>
      </c>
      <c r="F543" s="81">
        <v>6342273</v>
      </c>
      <c r="G543" s="81">
        <v>3522493</v>
      </c>
      <c r="H543" s="81">
        <v>0</v>
      </c>
      <c r="I543" s="81">
        <v>0</v>
      </c>
      <c r="J543" s="81">
        <v>673762</v>
      </c>
      <c r="K543" s="81">
        <v>319968</v>
      </c>
      <c r="L543" s="81">
        <v>0</v>
      </c>
      <c r="M543" s="81">
        <v>218700</v>
      </c>
      <c r="N543" s="81">
        <v>6028824</v>
      </c>
      <c r="O543" s="81">
        <v>-3298247</v>
      </c>
      <c r="P543" s="81">
        <v>40631026</v>
      </c>
      <c r="Q543" s="81">
        <v>3298247</v>
      </c>
      <c r="R543" s="81">
        <v>43929273</v>
      </c>
      <c r="S543" s="81">
        <v>0</v>
      </c>
      <c r="T543" s="81">
        <f t="shared" si="9"/>
        <v>31079709</v>
      </c>
      <c r="U543" s="44"/>
      <c r="V543" s="44"/>
      <c r="W543" s="44"/>
    </row>
    <row r="544" spans="1:23" x14ac:dyDescent="0.3">
      <c r="A544" s="46" t="s">
        <v>1151</v>
      </c>
      <c r="B544" s="77" t="s">
        <v>2607</v>
      </c>
      <c r="C544" s="77">
        <v>1</v>
      </c>
      <c r="D544" s="77">
        <v>0</v>
      </c>
      <c r="E544" s="81">
        <v>18637842</v>
      </c>
      <c r="F544" s="81">
        <v>4885131</v>
      </c>
      <c r="G544" s="81">
        <v>2230011</v>
      </c>
      <c r="H544" s="81">
        <v>0</v>
      </c>
      <c r="I544" s="81">
        <v>0</v>
      </c>
      <c r="J544" s="81">
        <v>572244</v>
      </c>
      <c r="K544" s="81">
        <v>124696</v>
      </c>
      <c r="L544" s="81">
        <v>0</v>
      </c>
      <c r="M544" s="81">
        <v>0</v>
      </c>
      <c r="N544" s="81">
        <v>4560175</v>
      </c>
      <c r="O544" s="81">
        <v>-2656497</v>
      </c>
      <c r="P544" s="81">
        <v>28353602</v>
      </c>
      <c r="Q544" s="81">
        <v>2656497</v>
      </c>
      <c r="R544" s="81">
        <v>31010099</v>
      </c>
      <c r="S544" s="81">
        <v>0</v>
      </c>
      <c r="T544" s="81">
        <f t="shared" si="9"/>
        <v>21563416</v>
      </c>
      <c r="U544" s="44"/>
      <c r="V544" s="44"/>
      <c r="W544" s="44"/>
    </row>
    <row r="545" spans="1:23" x14ac:dyDescent="0.3">
      <c r="A545" s="46" t="s">
        <v>1061</v>
      </c>
      <c r="B545" s="77" t="s">
        <v>1972</v>
      </c>
      <c r="C545" s="77">
        <v>1</v>
      </c>
      <c r="D545" s="77">
        <v>0</v>
      </c>
      <c r="E545" s="81">
        <v>10771161</v>
      </c>
      <c r="F545" s="81">
        <v>3449349</v>
      </c>
      <c r="G545" s="81">
        <v>1845345</v>
      </c>
      <c r="H545" s="81">
        <v>0</v>
      </c>
      <c r="I545" s="81">
        <v>0</v>
      </c>
      <c r="J545" s="81">
        <v>505417</v>
      </c>
      <c r="K545" s="81">
        <v>84143</v>
      </c>
      <c r="L545" s="81">
        <v>0</v>
      </c>
      <c r="M545" s="81">
        <v>0</v>
      </c>
      <c r="N545" s="81">
        <v>3581769</v>
      </c>
      <c r="O545" s="81">
        <v>-1945241</v>
      </c>
      <c r="P545" s="81">
        <v>18291943</v>
      </c>
      <c r="Q545" s="81">
        <v>1945241</v>
      </c>
      <c r="R545" s="81">
        <v>20237184</v>
      </c>
      <c r="S545" s="81">
        <v>0</v>
      </c>
      <c r="T545" s="81">
        <f t="shared" si="9"/>
        <v>12864829</v>
      </c>
      <c r="U545" s="44"/>
      <c r="V545" s="44"/>
      <c r="W545" s="44"/>
    </row>
    <row r="546" spans="1:23" x14ac:dyDescent="0.3">
      <c r="A546" s="46" t="s">
        <v>1107</v>
      </c>
      <c r="B546" s="77" t="s">
        <v>2608</v>
      </c>
      <c r="C546" s="77">
        <v>1</v>
      </c>
      <c r="D546" s="77">
        <v>0</v>
      </c>
      <c r="E546" s="81">
        <v>9345767</v>
      </c>
      <c r="F546" s="81">
        <v>4051152</v>
      </c>
      <c r="G546" s="81">
        <v>2275779</v>
      </c>
      <c r="H546" s="81">
        <v>0</v>
      </c>
      <c r="I546" s="81">
        <v>0</v>
      </c>
      <c r="J546" s="81">
        <v>201663</v>
      </c>
      <c r="K546" s="81">
        <v>669075</v>
      </c>
      <c r="L546" s="81">
        <v>0</v>
      </c>
      <c r="M546" s="81">
        <v>0</v>
      </c>
      <c r="N546" s="81">
        <v>3526324</v>
      </c>
      <c r="O546" s="81">
        <v>-3061160</v>
      </c>
      <c r="P546" s="81">
        <v>17008600</v>
      </c>
      <c r="Q546" s="81">
        <v>3061160</v>
      </c>
      <c r="R546" s="81">
        <v>20069760</v>
      </c>
      <c r="S546" s="81">
        <v>0</v>
      </c>
      <c r="T546" s="81">
        <f t="shared" si="9"/>
        <v>11206497</v>
      </c>
      <c r="U546" s="44"/>
      <c r="V546" s="44"/>
      <c r="W546" s="44"/>
    </row>
    <row r="547" spans="1:23" x14ac:dyDescent="0.3">
      <c r="A547" s="46" t="s">
        <v>1077</v>
      </c>
      <c r="B547" s="77" t="s">
        <v>2609</v>
      </c>
      <c r="C547" s="77">
        <v>1</v>
      </c>
      <c r="D547" s="77">
        <v>0</v>
      </c>
      <c r="E547" s="81">
        <v>32610526</v>
      </c>
      <c r="F547" s="81">
        <v>12015017</v>
      </c>
      <c r="G547" s="81">
        <v>6968549</v>
      </c>
      <c r="H547" s="81">
        <v>0</v>
      </c>
      <c r="I547" s="81">
        <v>0</v>
      </c>
      <c r="J547" s="81">
        <v>1537970</v>
      </c>
      <c r="K547" s="81">
        <v>513022</v>
      </c>
      <c r="L547" s="81">
        <v>0</v>
      </c>
      <c r="M547" s="81">
        <v>396630</v>
      </c>
      <c r="N547" s="81">
        <v>9729300</v>
      </c>
      <c r="O547" s="81">
        <v>-5108283</v>
      </c>
      <c r="P547" s="81">
        <v>58662731</v>
      </c>
      <c r="Q547" s="81">
        <v>5108283</v>
      </c>
      <c r="R547" s="81">
        <v>63771014</v>
      </c>
      <c r="S547" s="81">
        <v>0</v>
      </c>
      <c r="T547" s="81">
        <f t="shared" si="9"/>
        <v>41964882</v>
      </c>
      <c r="U547" s="44"/>
      <c r="V547" s="44"/>
      <c r="W547" s="44"/>
    </row>
    <row r="548" spans="1:23" x14ac:dyDescent="0.3">
      <c r="A548" s="46" t="s">
        <v>1175</v>
      </c>
      <c r="B548" s="77" t="s">
        <v>2610</v>
      </c>
      <c r="C548" s="77">
        <v>1</v>
      </c>
      <c r="D548" s="77">
        <v>0</v>
      </c>
      <c r="E548" s="81">
        <v>24050024</v>
      </c>
      <c r="F548" s="81">
        <v>5271153</v>
      </c>
      <c r="G548" s="81">
        <v>2439216</v>
      </c>
      <c r="H548" s="81">
        <v>0</v>
      </c>
      <c r="I548" s="81">
        <v>0</v>
      </c>
      <c r="J548" s="81">
        <v>590669</v>
      </c>
      <c r="K548" s="81">
        <v>438105</v>
      </c>
      <c r="L548" s="81">
        <v>0</v>
      </c>
      <c r="M548" s="81">
        <v>0</v>
      </c>
      <c r="N548" s="81">
        <v>7545489</v>
      </c>
      <c r="O548" s="81">
        <v>-3693389</v>
      </c>
      <c r="P548" s="81">
        <v>36641267</v>
      </c>
      <c r="Q548" s="81">
        <v>3693389</v>
      </c>
      <c r="R548" s="81">
        <v>40334656</v>
      </c>
      <c r="S548" s="81">
        <v>0</v>
      </c>
      <c r="T548" s="81">
        <f t="shared" si="9"/>
        <v>26656562</v>
      </c>
      <c r="U548" s="44"/>
      <c r="V548" s="44"/>
      <c r="W548" s="44"/>
    </row>
    <row r="549" spans="1:23" x14ac:dyDescent="0.3">
      <c r="A549" s="46" t="s">
        <v>1063</v>
      </c>
      <c r="B549" s="77" t="s">
        <v>2611</v>
      </c>
      <c r="C549" s="77">
        <v>1</v>
      </c>
      <c r="D549" s="77">
        <v>0</v>
      </c>
      <c r="E549" s="81">
        <v>212754016</v>
      </c>
      <c r="F549" s="81">
        <v>33183552</v>
      </c>
      <c r="G549" s="81">
        <v>14649955</v>
      </c>
      <c r="H549" s="81">
        <v>0</v>
      </c>
      <c r="I549" s="81">
        <v>0</v>
      </c>
      <c r="J549" s="81">
        <v>12110457</v>
      </c>
      <c r="K549" s="81">
        <v>2087383</v>
      </c>
      <c r="L549" s="81">
        <v>0</v>
      </c>
      <c r="M549" s="81">
        <v>8183623</v>
      </c>
      <c r="N549" s="81">
        <v>8320992</v>
      </c>
      <c r="O549" s="81">
        <v>-8320992</v>
      </c>
      <c r="P549" s="81">
        <v>282968986</v>
      </c>
      <c r="Q549" s="81">
        <v>18403154</v>
      </c>
      <c r="R549" s="81">
        <v>301372140</v>
      </c>
      <c r="S549" s="81">
        <v>5959943</v>
      </c>
      <c r="T549" s="81">
        <f t="shared" si="9"/>
        <v>259998039</v>
      </c>
      <c r="U549" s="44"/>
      <c r="V549" s="44"/>
      <c r="W549" s="44"/>
    </row>
    <row r="550" spans="1:23" x14ac:dyDescent="0.3">
      <c r="A550" s="46" t="s">
        <v>1071</v>
      </c>
      <c r="B550" s="77" t="s">
        <v>2612</v>
      </c>
      <c r="C550" s="77">
        <v>1</v>
      </c>
      <c r="D550" s="77">
        <v>0</v>
      </c>
      <c r="E550" s="81">
        <v>78703759</v>
      </c>
      <c r="F550" s="81">
        <v>23549348</v>
      </c>
      <c r="G550" s="81">
        <v>6401844</v>
      </c>
      <c r="H550" s="81">
        <v>0</v>
      </c>
      <c r="I550" s="81">
        <v>0</v>
      </c>
      <c r="J550" s="81">
        <v>6817257</v>
      </c>
      <c r="K550" s="81">
        <v>899305</v>
      </c>
      <c r="L550" s="81">
        <v>0</v>
      </c>
      <c r="M550" s="81">
        <v>1608684</v>
      </c>
      <c r="N550" s="81">
        <v>6886095</v>
      </c>
      <c r="O550" s="81">
        <v>-6886095</v>
      </c>
      <c r="P550" s="81">
        <v>117980197</v>
      </c>
      <c r="Q550" s="81">
        <v>7315366</v>
      </c>
      <c r="R550" s="81">
        <v>125295563</v>
      </c>
      <c r="S550" s="81">
        <v>2032346</v>
      </c>
      <c r="T550" s="81">
        <f t="shared" si="9"/>
        <v>104692258</v>
      </c>
      <c r="U550" s="44"/>
      <c r="V550" s="44"/>
      <c r="W550" s="44"/>
    </row>
    <row r="551" spans="1:23" x14ac:dyDescent="0.3">
      <c r="A551" s="46" t="s">
        <v>1095</v>
      </c>
      <c r="B551" s="77" t="s">
        <v>2613</v>
      </c>
      <c r="C551" s="77">
        <v>1</v>
      </c>
      <c r="D551" s="77">
        <v>0</v>
      </c>
      <c r="E551" s="81">
        <v>202883</v>
      </c>
      <c r="F551" s="81">
        <v>180440</v>
      </c>
      <c r="G551" s="81">
        <v>17398</v>
      </c>
      <c r="H551" s="81">
        <v>0</v>
      </c>
      <c r="I551" s="81">
        <v>0</v>
      </c>
      <c r="J551" s="81">
        <v>0</v>
      </c>
      <c r="K551" s="81">
        <v>0</v>
      </c>
      <c r="L551" s="81">
        <v>0</v>
      </c>
      <c r="M551" s="81">
        <v>0</v>
      </c>
      <c r="N551" s="81">
        <v>8246</v>
      </c>
      <c r="O551" s="81">
        <v>-5131</v>
      </c>
      <c r="P551" s="81">
        <v>403836</v>
      </c>
      <c r="Q551" s="81">
        <v>5131</v>
      </c>
      <c r="R551" s="81">
        <v>408967</v>
      </c>
      <c r="S551" s="81">
        <v>0</v>
      </c>
      <c r="T551" s="81">
        <f t="shared" si="9"/>
        <v>378192</v>
      </c>
      <c r="U551" s="44"/>
      <c r="V551" s="44"/>
      <c r="W551" s="44"/>
    </row>
    <row r="552" spans="1:23" x14ac:dyDescent="0.3">
      <c r="A552" s="46" t="s">
        <v>1155</v>
      </c>
      <c r="B552" s="77" t="s">
        <v>1979</v>
      </c>
      <c r="C552" s="77">
        <v>1</v>
      </c>
      <c r="D552" s="77">
        <v>0</v>
      </c>
      <c r="E552" s="81">
        <v>6490820</v>
      </c>
      <c r="F552" s="81">
        <v>3879206</v>
      </c>
      <c r="G552" s="81">
        <v>2033210</v>
      </c>
      <c r="H552" s="81">
        <v>82417</v>
      </c>
      <c r="I552" s="81">
        <v>0</v>
      </c>
      <c r="J552" s="81">
        <v>202848</v>
      </c>
      <c r="K552" s="81">
        <v>109421</v>
      </c>
      <c r="L552" s="81">
        <v>0</v>
      </c>
      <c r="M552" s="81">
        <v>0</v>
      </c>
      <c r="N552" s="81">
        <v>3158729</v>
      </c>
      <c r="O552" s="81">
        <v>-1901442</v>
      </c>
      <c r="P552" s="81">
        <v>14055209</v>
      </c>
      <c r="Q552" s="81">
        <v>1901442</v>
      </c>
      <c r="R552" s="81">
        <v>15956651</v>
      </c>
      <c r="S552" s="81">
        <v>0</v>
      </c>
      <c r="T552" s="81">
        <f t="shared" si="9"/>
        <v>8780853</v>
      </c>
      <c r="U552" s="44"/>
      <c r="V552" s="44"/>
      <c r="W552" s="44"/>
    </row>
    <row r="553" spans="1:23" x14ac:dyDescent="0.3">
      <c r="A553" s="46" t="s">
        <v>1143</v>
      </c>
      <c r="B553" s="77" t="s">
        <v>2614</v>
      </c>
      <c r="C553" s="77">
        <v>0</v>
      </c>
      <c r="D553" s="77">
        <v>0</v>
      </c>
      <c r="E553" s="81">
        <v>17218765</v>
      </c>
      <c r="F553" s="81">
        <v>10249606</v>
      </c>
      <c r="G553" s="81">
        <v>2949980</v>
      </c>
      <c r="H553" s="81">
        <v>0</v>
      </c>
      <c r="I553" s="81">
        <v>0</v>
      </c>
      <c r="J553" s="81">
        <v>2441998</v>
      </c>
      <c r="K553" s="81">
        <v>183385</v>
      </c>
      <c r="L553" s="81">
        <v>0</v>
      </c>
      <c r="M553" s="81">
        <v>673254</v>
      </c>
      <c r="N553" s="81">
        <v>6065135</v>
      </c>
      <c r="O553" s="81">
        <v>-6015683</v>
      </c>
      <c r="P553" s="81">
        <v>33766440</v>
      </c>
      <c r="Q553" s="81">
        <v>6015683</v>
      </c>
      <c r="R553" s="81">
        <v>39782123</v>
      </c>
      <c r="S553" s="81">
        <v>305458</v>
      </c>
      <c r="T553" s="81">
        <f t="shared" si="9"/>
        <v>24751325</v>
      </c>
      <c r="U553" s="44"/>
      <c r="V553" s="44"/>
      <c r="W553" s="44"/>
    </row>
    <row r="554" spans="1:23" x14ac:dyDescent="0.3">
      <c r="A554" s="46" t="s">
        <v>1153</v>
      </c>
      <c r="B554" s="77" t="s">
        <v>1981</v>
      </c>
      <c r="C554" s="77">
        <v>1</v>
      </c>
      <c r="D554" s="77">
        <v>0</v>
      </c>
      <c r="E554" s="81">
        <v>397353</v>
      </c>
      <c r="F554" s="81">
        <v>210185</v>
      </c>
      <c r="G554" s="81">
        <v>47833</v>
      </c>
      <c r="H554" s="81">
        <v>0</v>
      </c>
      <c r="I554" s="81">
        <v>0</v>
      </c>
      <c r="J554" s="81">
        <v>0</v>
      </c>
      <c r="K554" s="81">
        <v>0</v>
      </c>
      <c r="L554" s="81">
        <v>0</v>
      </c>
      <c r="M554" s="81">
        <v>0</v>
      </c>
      <c r="N554" s="81">
        <v>85288</v>
      </c>
      <c r="O554" s="81">
        <v>-23216</v>
      </c>
      <c r="P554" s="81">
        <v>717443</v>
      </c>
      <c r="Q554" s="81">
        <v>23216</v>
      </c>
      <c r="R554" s="81">
        <v>740659</v>
      </c>
      <c r="S554" s="81">
        <v>0</v>
      </c>
      <c r="T554" s="81">
        <f t="shared" si="9"/>
        <v>584322</v>
      </c>
      <c r="U554" s="44"/>
      <c r="V554" s="44"/>
      <c r="W554" s="44"/>
    </row>
    <row r="555" spans="1:23" x14ac:dyDescent="0.3">
      <c r="A555" s="46" t="s">
        <v>1157</v>
      </c>
      <c r="B555" s="77" t="s">
        <v>2615</v>
      </c>
      <c r="C555" s="77">
        <v>1</v>
      </c>
      <c r="D555" s="77">
        <v>0</v>
      </c>
      <c r="E555" s="81">
        <v>26389123</v>
      </c>
      <c r="F555" s="81">
        <v>13091466</v>
      </c>
      <c r="G555" s="81">
        <v>4905656</v>
      </c>
      <c r="H555" s="81">
        <v>0</v>
      </c>
      <c r="I555" s="81">
        <v>0</v>
      </c>
      <c r="J555" s="81">
        <v>1226272</v>
      </c>
      <c r="K555" s="81">
        <v>843668</v>
      </c>
      <c r="L555" s="81">
        <v>0</v>
      </c>
      <c r="M555" s="81">
        <v>0</v>
      </c>
      <c r="N555" s="81">
        <v>12643300</v>
      </c>
      <c r="O555" s="81">
        <v>-7815246</v>
      </c>
      <c r="P555" s="81">
        <v>51284239</v>
      </c>
      <c r="Q555" s="81">
        <v>7815246</v>
      </c>
      <c r="R555" s="81">
        <v>59099485</v>
      </c>
      <c r="S555" s="81">
        <v>0</v>
      </c>
      <c r="T555" s="81">
        <f t="shared" si="9"/>
        <v>33735283</v>
      </c>
      <c r="U555" s="44"/>
      <c r="V555" s="44"/>
      <c r="W555" s="44"/>
    </row>
    <row r="556" spans="1:23" x14ac:dyDescent="0.3">
      <c r="A556" s="46" t="s">
        <v>1113</v>
      </c>
      <c r="B556" s="77" t="s">
        <v>2616</v>
      </c>
      <c r="C556" s="77">
        <v>1</v>
      </c>
      <c r="D556" s="77">
        <v>0</v>
      </c>
      <c r="E556" s="81">
        <v>11050374</v>
      </c>
      <c r="F556" s="81">
        <v>4433238</v>
      </c>
      <c r="G556" s="81">
        <v>2647117</v>
      </c>
      <c r="H556" s="81">
        <v>0</v>
      </c>
      <c r="I556" s="81">
        <v>0</v>
      </c>
      <c r="J556" s="81">
        <v>294733</v>
      </c>
      <c r="K556" s="81">
        <v>390866</v>
      </c>
      <c r="L556" s="81">
        <v>0</v>
      </c>
      <c r="M556" s="81">
        <v>0</v>
      </c>
      <c r="N556" s="81">
        <v>4723831</v>
      </c>
      <c r="O556" s="81">
        <v>-2755520</v>
      </c>
      <c r="P556" s="81">
        <v>20784639</v>
      </c>
      <c r="Q556" s="81">
        <v>2755520</v>
      </c>
      <c r="R556" s="81">
        <v>23540159</v>
      </c>
      <c r="S556" s="81">
        <v>0</v>
      </c>
      <c r="T556" s="81">
        <f t="shared" si="9"/>
        <v>13413691</v>
      </c>
      <c r="U556" s="44"/>
      <c r="V556" s="44"/>
      <c r="W556" s="44"/>
    </row>
    <row r="557" spans="1:23" x14ac:dyDescent="0.3">
      <c r="A557" s="46" t="s">
        <v>1141</v>
      </c>
      <c r="B557" s="77" t="s">
        <v>2617</v>
      </c>
      <c r="C557" s="77">
        <v>1</v>
      </c>
      <c r="D557" s="77">
        <v>0</v>
      </c>
      <c r="E557" s="81">
        <v>314863</v>
      </c>
      <c r="F557" s="81">
        <v>291219</v>
      </c>
      <c r="G557" s="81">
        <v>0</v>
      </c>
      <c r="H557" s="81">
        <v>0</v>
      </c>
      <c r="I557" s="81">
        <v>0</v>
      </c>
      <c r="J557" s="81">
        <v>3091</v>
      </c>
      <c r="K557" s="81">
        <v>0</v>
      </c>
      <c r="L557" s="81">
        <v>0</v>
      </c>
      <c r="M557" s="81">
        <v>37800</v>
      </c>
      <c r="N557" s="81">
        <v>97735</v>
      </c>
      <c r="O557" s="81">
        <v>0</v>
      </c>
      <c r="P557" s="81">
        <v>744708</v>
      </c>
      <c r="Q557" s="81">
        <v>0</v>
      </c>
      <c r="R557" s="81">
        <v>744708</v>
      </c>
      <c r="S557" s="81">
        <v>0</v>
      </c>
      <c r="T557" s="81">
        <f t="shared" si="9"/>
        <v>646973</v>
      </c>
      <c r="U557" s="44"/>
      <c r="V557" s="44"/>
      <c r="W557" s="44"/>
    </row>
    <row r="558" spans="1:23" x14ac:dyDescent="0.3">
      <c r="A558" s="46" t="s">
        <v>1177</v>
      </c>
      <c r="B558" s="77" t="s">
        <v>1985</v>
      </c>
      <c r="C558" s="77">
        <v>1</v>
      </c>
      <c r="D558" s="77">
        <v>0</v>
      </c>
      <c r="E558" s="81">
        <v>1567918</v>
      </c>
      <c r="F558" s="81">
        <v>635391</v>
      </c>
      <c r="G558" s="81">
        <v>204103</v>
      </c>
      <c r="H558" s="81">
        <v>0</v>
      </c>
      <c r="I558" s="81">
        <v>0</v>
      </c>
      <c r="J558" s="81">
        <v>36929</v>
      </c>
      <c r="K558" s="81">
        <v>47338</v>
      </c>
      <c r="L558" s="81">
        <v>0</v>
      </c>
      <c r="M558" s="81">
        <v>63180</v>
      </c>
      <c r="N558" s="81">
        <v>276211</v>
      </c>
      <c r="O558" s="81">
        <v>-261160</v>
      </c>
      <c r="P558" s="81">
        <v>2569910</v>
      </c>
      <c r="Q558" s="81">
        <v>261160</v>
      </c>
      <c r="R558" s="81">
        <v>2831070</v>
      </c>
      <c r="S558" s="81">
        <v>0</v>
      </c>
      <c r="T558" s="81">
        <f t="shared" si="9"/>
        <v>2089596</v>
      </c>
      <c r="U558" s="44"/>
      <c r="V558" s="44"/>
      <c r="W558" s="44"/>
    </row>
    <row r="559" spans="1:23" x14ac:dyDescent="0.3">
      <c r="A559" s="46" t="s">
        <v>1139</v>
      </c>
      <c r="B559" s="77" t="s">
        <v>2618</v>
      </c>
      <c r="C559" s="77">
        <v>1</v>
      </c>
      <c r="D559" s="77">
        <v>0</v>
      </c>
      <c r="E559" s="81">
        <v>212528</v>
      </c>
      <c r="F559" s="81">
        <v>173252</v>
      </c>
      <c r="G559" s="81">
        <v>3773</v>
      </c>
      <c r="H559" s="81">
        <v>0</v>
      </c>
      <c r="I559" s="81">
        <v>0</v>
      </c>
      <c r="J559" s="81">
        <v>0</v>
      </c>
      <c r="K559" s="81">
        <v>0</v>
      </c>
      <c r="L559" s="81">
        <v>0</v>
      </c>
      <c r="M559" s="81">
        <v>0</v>
      </c>
      <c r="N559" s="81">
        <v>16424</v>
      </c>
      <c r="O559" s="81">
        <v>0</v>
      </c>
      <c r="P559" s="81">
        <v>405977</v>
      </c>
      <c r="Q559" s="81">
        <v>0</v>
      </c>
      <c r="R559" s="81">
        <v>405977</v>
      </c>
      <c r="S559" s="81">
        <v>0</v>
      </c>
      <c r="T559" s="81">
        <f t="shared" si="9"/>
        <v>385780</v>
      </c>
      <c r="U559" s="44"/>
      <c r="V559" s="44"/>
      <c r="W559" s="44"/>
    </row>
    <row r="560" spans="1:23" x14ac:dyDescent="0.3">
      <c r="A560" s="46" t="s">
        <v>1103</v>
      </c>
      <c r="B560" s="77" t="s">
        <v>2619</v>
      </c>
      <c r="C560" s="77">
        <v>1</v>
      </c>
      <c r="D560" s="77">
        <v>0</v>
      </c>
      <c r="E560" s="81">
        <v>4146182</v>
      </c>
      <c r="F560" s="81">
        <v>1717458</v>
      </c>
      <c r="G560" s="81">
        <v>364981</v>
      </c>
      <c r="H560" s="81">
        <v>0</v>
      </c>
      <c r="I560" s="81">
        <v>0</v>
      </c>
      <c r="J560" s="81">
        <v>87067</v>
      </c>
      <c r="K560" s="81">
        <v>70839</v>
      </c>
      <c r="L560" s="81">
        <v>0</v>
      </c>
      <c r="M560" s="81">
        <v>89100</v>
      </c>
      <c r="N560" s="81">
        <v>1624324</v>
      </c>
      <c r="O560" s="81">
        <v>-1624324</v>
      </c>
      <c r="P560" s="81">
        <v>6475627</v>
      </c>
      <c r="Q560" s="81">
        <v>1959524</v>
      </c>
      <c r="R560" s="81">
        <v>8435151</v>
      </c>
      <c r="S560" s="81">
        <v>0</v>
      </c>
      <c r="T560" s="81">
        <f t="shared" si="9"/>
        <v>4486322</v>
      </c>
      <c r="U560" s="44"/>
      <c r="V560" s="44"/>
      <c r="W560" s="44"/>
    </row>
    <row r="561" spans="1:23" x14ac:dyDescent="0.3">
      <c r="A561" s="46" t="s">
        <v>1163</v>
      </c>
      <c r="B561" s="77" t="s">
        <v>2620</v>
      </c>
      <c r="C561" s="77">
        <v>1</v>
      </c>
      <c r="D561" s="77">
        <v>0</v>
      </c>
      <c r="E561" s="81">
        <v>1635849</v>
      </c>
      <c r="F561" s="81">
        <v>850066</v>
      </c>
      <c r="G561" s="81">
        <v>451872</v>
      </c>
      <c r="H561" s="81">
        <v>0</v>
      </c>
      <c r="I561" s="81">
        <v>0</v>
      </c>
      <c r="J561" s="81">
        <v>29991</v>
      </c>
      <c r="K561" s="81">
        <v>6492</v>
      </c>
      <c r="L561" s="81">
        <v>0</v>
      </c>
      <c r="M561" s="81">
        <v>102600</v>
      </c>
      <c r="N561" s="81">
        <v>155943</v>
      </c>
      <c r="O561" s="81">
        <v>-155943</v>
      </c>
      <c r="P561" s="81">
        <v>3076870</v>
      </c>
      <c r="Q561" s="81">
        <v>494259</v>
      </c>
      <c r="R561" s="81">
        <v>3571129</v>
      </c>
      <c r="S561" s="81">
        <v>0</v>
      </c>
      <c r="T561" s="81">
        <f t="shared" si="9"/>
        <v>2469055</v>
      </c>
      <c r="U561" s="44"/>
      <c r="V561" s="44"/>
      <c r="W561" s="44"/>
    </row>
    <row r="562" spans="1:23" x14ac:dyDescent="0.3">
      <c r="A562" s="46" t="s">
        <v>1065</v>
      </c>
      <c r="B562" s="77" t="s">
        <v>2621</v>
      </c>
      <c r="C562" s="77">
        <v>1</v>
      </c>
      <c r="D562" s="77">
        <v>0</v>
      </c>
      <c r="E562" s="81">
        <v>505597</v>
      </c>
      <c r="F562" s="81">
        <v>365528</v>
      </c>
      <c r="G562" s="81">
        <v>17483</v>
      </c>
      <c r="H562" s="81">
        <v>0</v>
      </c>
      <c r="I562" s="81">
        <v>0</v>
      </c>
      <c r="J562" s="81">
        <v>3394</v>
      </c>
      <c r="K562" s="81">
        <v>0</v>
      </c>
      <c r="L562" s="81">
        <v>0</v>
      </c>
      <c r="M562" s="81">
        <v>0</v>
      </c>
      <c r="N562" s="81">
        <v>17346</v>
      </c>
      <c r="O562" s="81">
        <v>0</v>
      </c>
      <c r="P562" s="81">
        <v>909348</v>
      </c>
      <c r="Q562" s="81">
        <v>0</v>
      </c>
      <c r="R562" s="81">
        <v>909348</v>
      </c>
      <c r="S562" s="81">
        <v>0</v>
      </c>
      <c r="T562" s="81">
        <f t="shared" si="9"/>
        <v>874519</v>
      </c>
      <c r="U562" s="44"/>
      <c r="V562" s="44"/>
      <c r="W562" s="44"/>
    </row>
    <row r="563" spans="1:23" x14ac:dyDescent="0.3">
      <c r="A563" s="46" t="s">
        <v>1091</v>
      </c>
      <c r="B563" s="77" t="s">
        <v>1990</v>
      </c>
      <c r="C563" s="77">
        <v>1</v>
      </c>
      <c r="D563" s="77">
        <v>0</v>
      </c>
      <c r="E563" s="81">
        <v>18204872</v>
      </c>
      <c r="F563" s="81">
        <v>5646125</v>
      </c>
      <c r="G563" s="81">
        <v>10817821</v>
      </c>
      <c r="H563" s="81">
        <v>1742685</v>
      </c>
      <c r="I563" s="81">
        <v>0</v>
      </c>
      <c r="J563" s="81">
        <v>917501</v>
      </c>
      <c r="K563" s="81">
        <v>101362</v>
      </c>
      <c r="L563" s="81">
        <v>0</v>
      </c>
      <c r="M563" s="81">
        <v>129720</v>
      </c>
      <c r="N563" s="81">
        <v>4716454</v>
      </c>
      <c r="O563" s="81">
        <v>-2965946</v>
      </c>
      <c r="P563" s="81">
        <v>39310594</v>
      </c>
      <c r="Q563" s="81">
        <v>2965946</v>
      </c>
      <c r="R563" s="81">
        <v>42276540</v>
      </c>
      <c r="S563" s="81">
        <v>0</v>
      </c>
      <c r="T563" s="81">
        <f t="shared" si="9"/>
        <v>22033634</v>
      </c>
      <c r="U563" s="44"/>
      <c r="V563" s="44"/>
      <c r="W563" s="44"/>
    </row>
    <row r="564" spans="1:23" x14ac:dyDescent="0.3">
      <c r="A564" s="46" t="s">
        <v>1171</v>
      </c>
      <c r="B564" s="77" t="s">
        <v>1991</v>
      </c>
      <c r="C564" s="77">
        <v>1</v>
      </c>
      <c r="D564" s="77">
        <v>0</v>
      </c>
      <c r="E564" s="81">
        <v>492085</v>
      </c>
      <c r="F564" s="81">
        <v>511521</v>
      </c>
      <c r="G564" s="81">
        <v>4118</v>
      </c>
      <c r="H564" s="81">
        <v>0</v>
      </c>
      <c r="I564" s="81">
        <v>0</v>
      </c>
      <c r="J564" s="81">
        <v>59033</v>
      </c>
      <c r="K564" s="81">
        <v>0</v>
      </c>
      <c r="L564" s="81">
        <v>0</v>
      </c>
      <c r="M564" s="81">
        <v>54000</v>
      </c>
      <c r="N564" s="81">
        <v>166817</v>
      </c>
      <c r="O564" s="81">
        <v>-166817</v>
      </c>
      <c r="P564" s="81">
        <v>1120757</v>
      </c>
      <c r="Q564" s="81">
        <v>193238</v>
      </c>
      <c r="R564" s="81">
        <v>1313995</v>
      </c>
      <c r="S564" s="81">
        <v>0</v>
      </c>
      <c r="T564" s="81">
        <f t="shared" si="9"/>
        <v>949822</v>
      </c>
      <c r="U564" s="44"/>
      <c r="V564" s="44"/>
      <c r="W564" s="44"/>
    </row>
    <row r="565" spans="1:23" x14ac:dyDescent="0.3">
      <c r="A565" s="46" t="s">
        <v>1089</v>
      </c>
      <c r="B565" s="77" t="s">
        <v>2622</v>
      </c>
      <c r="C565" s="77">
        <v>1</v>
      </c>
      <c r="D565" s="77">
        <v>0</v>
      </c>
      <c r="E565" s="81">
        <v>812358</v>
      </c>
      <c r="F565" s="81">
        <v>590842</v>
      </c>
      <c r="G565" s="81">
        <v>7729</v>
      </c>
      <c r="H565" s="81">
        <v>0</v>
      </c>
      <c r="I565" s="81">
        <v>0</v>
      </c>
      <c r="J565" s="81">
        <v>11918</v>
      </c>
      <c r="K565" s="81">
        <v>0</v>
      </c>
      <c r="L565" s="81">
        <v>0</v>
      </c>
      <c r="M565" s="81">
        <v>0</v>
      </c>
      <c r="N565" s="81">
        <v>585775</v>
      </c>
      <c r="O565" s="81">
        <v>-190986</v>
      </c>
      <c r="P565" s="81">
        <v>1817636</v>
      </c>
      <c r="Q565" s="81">
        <v>190986</v>
      </c>
      <c r="R565" s="81">
        <v>2008622</v>
      </c>
      <c r="S565" s="81">
        <v>0</v>
      </c>
      <c r="T565" s="81">
        <f t="shared" si="9"/>
        <v>1224132</v>
      </c>
      <c r="U565" s="44"/>
      <c r="V565" s="44"/>
      <c r="W565" s="44"/>
    </row>
    <row r="566" spans="1:23" x14ac:dyDescent="0.3">
      <c r="A566" s="46" t="s">
        <v>1133</v>
      </c>
      <c r="B566" s="77" t="s">
        <v>2623</v>
      </c>
      <c r="C566" s="77">
        <v>1</v>
      </c>
      <c r="D566" s="77">
        <v>0</v>
      </c>
      <c r="E566" s="81">
        <v>250902</v>
      </c>
      <c r="F566" s="81">
        <v>153865</v>
      </c>
      <c r="G566" s="81">
        <v>8190</v>
      </c>
      <c r="H566" s="81">
        <v>0</v>
      </c>
      <c r="I566" s="81">
        <v>0</v>
      </c>
      <c r="J566" s="81">
        <v>0</v>
      </c>
      <c r="K566" s="81">
        <v>0</v>
      </c>
      <c r="L566" s="81">
        <v>0</v>
      </c>
      <c r="M566" s="81">
        <v>0</v>
      </c>
      <c r="N566" s="81">
        <v>76271</v>
      </c>
      <c r="O566" s="81">
        <v>-49904</v>
      </c>
      <c r="P566" s="81">
        <v>439324</v>
      </c>
      <c r="Q566" s="81">
        <v>49904</v>
      </c>
      <c r="R566" s="81">
        <v>489228</v>
      </c>
      <c r="S566" s="81">
        <v>0</v>
      </c>
      <c r="T566" s="81">
        <f t="shared" si="9"/>
        <v>354863</v>
      </c>
      <c r="U566" s="44"/>
      <c r="V566" s="44"/>
      <c r="W566" s="44"/>
    </row>
    <row r="567" spans="1:23" x14ac:dyDescent="0.3">
      <c r="A567" s="46" t="s">
        <v>1097</v>
      </c>
      <c r="B567" s="77" t="s">
        <v>1994</v>
      </c>
      <c r="C567" s="77">
        <v>1</v>
      </c>
      <c r="D567" s="77">
        <v>0</v>
      </c>
      <c r="E567" s="81">
        <v>164840</v>
      </c>
      <c r="F567" s="81">
        <v>121523</v>
      </c>
      <c r="G567" s="81">
        <v>6325</v>
      </c>
      <c r="H567" s="81">
        <v>0</v>
      </c>
      <c r="I567" s="81">
        <v>0</v>
      </c>
      <c r="J567" s="81">
        <v>0</v>
      </c>
      <c r="K567" s="81">
        <v>0</v>
      </c>
      <c r="L567" s="81">
        <v>0</v>
      </c>
      <c r="M567" s="81">
        <v>5400</v>
      </c>
      <c r="N567" s="81">
        <v>5073</v>
      </c>
      <c r="O567" s="81">
        <v>0</v>
      </c>
      <c r="P567" s="81">
        <v>303161</v>
      </c>
      <c r="Q567" s="81">
        <v>0</v>
      </c>
      <c r="R567" s="81">
        <v>303161</v>
      </c>
      <c r="S567" s="81">
        <v>0</v>
      </c>
      <c r="T567" s="81">
        <f t="shared" si="9"/>
        <v>291763</v>
      </c>
      <c r="U567" s="44"/>
      <c r="V567" s="44"/>
      <c r="W567" s="44"/>
    </row>
    <row r="568" spans="1:23" x14ac:dyDescent="0.3">
      <c r="A568" s="46" t="s">
        <v>1165</v>
      </c>
      <c r="B568" s="77" t="s">
        <v>2624</v>
      </c>
      <c r="C568" s="77">
        <v>1</v>
      </c>
      <c r="D568" s="77">
        <v>0</v>
      </c>
      <c r="E568" s="81">
        <v>1280843</v>
      </c>
      <c r="F568" s="81">
        <v>576102</v>
      </c>
      <c r="G568" s="81">
        <v>49486</v>
      </c>
      <c r="H568" s="81">
        <v>0</v>
      </c>
      <c r="I568" s="81">
        <v>0</v>
      </c>
      <c r="J568" s="81">
        <v>4319</v>
      </c>
      <c r="K568" s="81">
        <v>16299</v>
      </c>
      <c r="L568" s="81">
        <v>0</v>
      </c>
      <c r="M568" s="81">
        <v>54000</v>
      </c>
      <c r="N568" s="81">
        <v>699122</v>
      </c>
      <c r="O568" s="81">
        <v>-470632</v>
      </c>
      <c r="P568" s="81">
        <v>2209539</v>
      </c>
      <c r="Q568" s="81">
        <v>470632</v>
      </c>
      <c r="R568" s="81">
        <v>2680171</v>
      </c>
      <c r="S568" s="81">
        <v>0</v>
      </c>
      <c r="T568" s="81">
        <f t="shared" si="9"/>
        <v>1460931</v>
      </c>
      <c r="U568" s="44"/>
      <c r="V568" s="44"/>
      <c r="W568" s="44"/>
    </row>
    <row r="569" spans="1:23" x14ac:dyDescent="0.3">
      <c r="A569" s="46" t="s">
        <v>1099</v>
      </c>
      <c r="B569" s="77" t="s">
        <v>2625</v>
      </c>
      <c r="C569" s="77">
        <v>1</v>
      </c>
      <c r="D569" s="77">
        <v>0</v>
      </c>
      <c r="E569" s="81">
        <v>1212221</v>
      </c>
      <c r="F569" s="81">
        <v>329678</v>
      </c>
      <c r="G569" s="81">
        <v>72706</v>
      </c>
      <c r="H569" s="81">
        <v>0</v>
      </c>
      <c r="I569" s="81">
        <v>0</v>
      </c>
      <c r="J569" s="81">
        <v>72852</v>
      </c>
      <c r="K569" s="81">
        <v>26344</v>
      </c>
      <c r="L569" s="81">
        <v>0</v>
      </c>
      <c r="M569" s="81">
        <v>0</v>
      </c>
      <c r="N569" s="81">
        <v>421050</v>
      </c>
      <c r="O569" s="81">
        <v>-355837</v>
      </c>
      <c r="P569" s="81">
        <v>1779014</v>
      </c>
      <c r="Q569" s="81">
        <v>355837</v>
      </c>
      <c r="R569" s="81">
        <v>2134851</v>
      </c>
      <c r="S569" s="81">
        <v>0</v>
      </c>
      <c r="T569" s="81">
        <f t="shared" si="9"/>
        <v>1285258</v>
      </c>
      <c r="U569" s="44"/>
      <c r="V569" s="44"/>
      <c r="W569" s="44"/>
    </row>
    <row r="570" spans="1:23" x14ac:dyDescent="0.3">
      <c r="A570" s="46" t="s">
        <v>1119</v>
      </c>
      <c r="B570" s="77" t="s">
        <v>1997</v>
      </c>
      <c r="C570" s="77">
        <v>1</v>
      </c>
      <c r="D570" s="77">
        <v>0</v>
      </c>
      <c r="E570" s="81">
        <v>1781299</v>
      </c>
      <c r="F570" s="81">
        <v>984705</v>
      </c>
      <c r="G570" s="81">
        <v>102291</v>
      </c>
      <c r="H570" s="81">
        <v>28236</v>
      </c>
      <c r="I570" s="81">
        <v>0</v>
      </c>
      <c r="J570" s="81">
        <v>87633</v>
      </c>
      <c r="K570" s="81">
        <v>0</v>
      </c>
      <c r="L570" s="81">
        <v>0</v>
      </c>
      <c r="M570" s="81">
        <v>72900</v>
      </c>
      <c r="N570" s="81">
        <v>1018146</v>
      </c>
      <c r="O570" s="81">
        <v>-144852</v>
      </c>
      <c r="P570" s="81">
        <v>3930358</v>
      </c>
      <c r="Q570" s="81">
        <v>144852</v>
      </c>
      <c r="R570" s="81">
        <v>4075210</v>
      </c>
      <c r="S570" s="81">
        <v>0</v>
      </c>
      <c r="T570" s="81">
        <f t="shared" si="9"/>
        <v>2781685</v>
      </c>
      <c r="U570" s="44"/>
      <c r="V570" s="44"/>
      <c r="W570" s="44"/>
    </row>
    <row r="571" spans="1:23" x14ac:dyDescent="0.3">
      <c r="A571" s="46" t="s">
        <v>1186</v>
      </c>
      <c r="B571" s="77" t="s">
        <v>2724</v>
      </c>
      <c r="C571" s="77">
        <v>1</v>
      </c>
      <c r="D571" s="77">
        <v>0</v>
      </c>
      <c r="E571" s="81">
        <v>14452177</v>
      </c>
      <c r="F571" s="81">
        <v>5965939</v>
      </c>
      <c r="G571" s="81">
        <v>1284556</v>
      </c>
      <c r="H571" s="81">
        <v>0</v>
      </c>
      <c r="I571" s="81">
        <v>0</v>
      </c>
      <c r="J571" s="81">
        <v>712407</v>
      </c>
      <c r="K571" s="81">
        <v>405144</v>
      </c>
      <c r="L571" s="81">
        <v>0</v>
      </c>
      <c r="M571" s="81">
        <v>145087</v>
      </c>
      <c r="N571" s="81">
        <v>903925</v>
      </c>
      <c r="O571" s="81">
        <v>-903925</v>
      </c>
      <c r="P571" s="81">
        <v>22965310</v>
      </c>
      <c r="Q571" s="81">
        <v>3720454</v>
      </c>
      <c r="R571" s="81">
        <v>26685764</v>
      </c>
      <c r="S571" s="81">
        <v>186523</v>
      </c>
      <c r="T571" s="81">
        <f t="shared" si="9"/>
        <v>20776829</v>
      </c>
      <c r="U571" s="44"/>
      <c r="V571" s="44"/>
      <c r="W571" s="44"/>
    </row>
    <row r="572" spans="1:23" x14ac:dyDescent="0.3">
      <c r="A572" s="46" t="s">
        <v>1184</v>
      </c>
      <c r="B572" s="77" t="s">
        <v>2626</v>
      </c>
      <c r="C572" s="77">
        <v>1</v>
      </c>
      <c r="D572" s="77">
        <v>0</v>
      </c>
      <c r="E572" s="81">
        <v>3585806</v>
      </c>
      <c r="F572" s="81">
        <v>1464426</v>
      </c>
      <c r="G572" s="81">
        <v>633699</v>
      </c>
      <c r="H572" s="81">
        <v>0</v>
      </c>
      <c r="I572" s="81">
        <v>0</v>
      </c>
      <c r="J572" s="81">
        <v>40272</v>
      </c>
      <c r="K572" s="81">
        <v>189909</v>
      </c>
      <c r="L572" s="81">
        <v>0</v>
      </c>
      <c r="M572" s="81">
        <v>62100</v>
      </c>
      <c r="N572" s="81">
        <v>559485</v>
      </c>
      <c r="O572" s="81">
        <v>-517722</v>
      </c>
      <c r="P572" s="81">
        <v>6017975</v>
      </c>
      <c r="Q572" s="81">
        <v>517722</v>
      </c>
      <c r="R572" s="81">
        <v>6535697</v>
      </c>
      <c r="S572" s="81">
        <v>0</v>
      </c>
      <c r="T572" s="81">
        <f t="shared" si="9"/>
        <v>4824791</v>
      </c>
      <c r="U572" s="44"/>
      <c r="V572" s="44"/>
      <c r="W572" s="44"/>
    </row>
    <row r="573" spans="1:23" x14ac:dyDescent="0.3">
      <c r="A573" s="46" t="s">
        <v>1188</v>
      </c>
      <c r="B573" s="77" t="s">
        <v>2627</v>
      </c>
      <c r="C573" s="77">
        <v>0</v>
      </c>
      <c r="D573" s="77">
        <v>0</v>
      </c>
      <c r="E573" s="81">
        <v>17805680</v>
      </c>
      <c r="F573" s="81">
        <v>5506528</v>
      </c>
      <c r="G573" s="81">
        <v>3755546</v>
      </c>
      <c r="H573" s="81">
        <v>0</v>
      </c>
      <c r="I573" s="81">
        <v>0</v>
      </c>
      <c r="J573" s="81">
        <v>547563</v>
      </c>
      <c r="K573" s="81">
        <v>873507</v>
      </c>
      <c r="L573" s="81">
        <v>0</v>
      </c>
      <c r="M573" s="81">
        <v>450834</v>
      </c>
      <c r="N573" s="81">
        <v>1336288</v>
      </c>
      <c r="O573" s="81">
        <v>-1336288</v>
      </c>
      <c r="P573" s="81">
        <v>28939658</v>
      </c>
      <c r="Q573" s="81">
        <v>1646266</v>
      </c>
      <c r="R573" s="81">
        <v>30585924</v>
      </c>
      <c r="S573" s="81">
        <v>141704</v>
      </c>
      <c r="T573" s="81">
        <f t="shared" si="9"/>
        <v>23847824</v>
      </c>
      <c r="U573" s="44"/>
      <c r="V573" s="44"/>
      <c r="W573" s="44"/>
    </row>
    <row r="574" spans="1:23" x14ac:dyDescent="0.3">
      <c r="A574" s="46" t="s">
        <v>1198</v>
      </c>
      <c r="B574" s="77" t="s">
        <v>2628</v>
      </c>
      <c r="C574" s="77">
        <v>1</v>
      </c>
      <c r="D574" s="77">
        <v>0</v>
      </c>
      <c r="E574" s="81">
        <v>6695935</v>
      </c>
      <c r="F574" s="81">
        <v>3025355</v>
      </c>
      <c r="G574" s="81">
        <v>1324114</v>
      </c>
      <c r="H574" s="81">
        <v>0</v>
      </c>
      <c r="I574" s="81">
        <v>0</v>
      </c>
      <c r="J574" s="81">
        <v>85208</v>
      </c>
      <c r="K574" s="81">
        <v>305386</v>
      </c>
      <c r="L574" s="81">
        <v>0</v>
      </c>
      <c r="M574" s="81">
        <v>555522</v>
      </c>
      <c r="N574" s="81">
        <v>831012</v>
      </c>
      <c r="O574" s="81">
        <v>-831012</v>
      </c>
      <c r="P574" s="81">
        <v>11991520</v>
      </c>
      <c r="Q574" s="81">
        <v>1106604</v>
      </c>
      <c r="R574" s="81">
        <v>13098124</v>
      </c>
      <c r="S574" s="81">
        <v>0</v>
      </c>
      <c r="T574" s="81">
        <f t="shared" si="9"/>
        <v>9836394</v>
      </c>
      <c r="U574" s="44"/>
      <c r="V574" s="44"/>
      <c r="W574" s="44"/>
    </row>
    <row r="575" spans="1:23" x14ac:dyDescent="0.3">
      <c r="A575" s="46" t="s">
        <v>1194</v>
      </c>
      <c r="B575" s="77" t="s">
        <v>2629</v>
      </c>
      <c r="C575" s="77">
        <v>0</v>
      </c>
      <c r="D575" s="77">
        <v>0</v>
      </c>
      <c r="E575" s="81">
        <v>1946538</v>
      </c>
      <c r="F575" s="81">
        <v>837225</v>
      </c>
      <c r="G575" s="81">
        <v>432429</v>
      </c>
      <c r="H575" s="81">
        <v>0</v>
      </c>
      <c r="I575" s="81">
        <v>0</v>
      </c>
      <c r="J575" s="81">
        <v>10852</v>
      </c>
      <c r="K575" s="81">
        <v>17088</v>
      </c>
      <c r="L575" s="81">
        <v>0</v>
      </c>
      <c r="M575" s="81">
        <v>40500</v>
      </c>
      <c r="N575" s="81">
        <v>214854</v>
      </c>
      <c r="O575" s="81">
        <v>-214854</v>
      </c>
      <c r="P575" s="81">
        <v>3284632</v>
      </c>
      <c r="Q575" s="81">
        <v>218040</v>
      </c>
      <c r="R575" s="81">
        <v>3502672</v>
      </c>
      <c r="S575" s="81">
        <v>0</v>
      </c>
      <c r="T575" s="81">
        <f t="shared" si="9"/>
        <v>2637349</v>
      </c>
      <c r="U575" s="44"/>
      <c r="V575" s="44"/>
      <c r="W575" s="44"/>
    </row>
    <row r="576" spans="1:23" x14ac:dyDescent="0.3">
      <c r="A576" s="46" t="s">
        <v>1190</v>
      </c>
      <c r="B576" s="77" t="s">
        <v>2003</v>
      </c>
      <c r="C576" s="77">
        <v>0</v>
      </c>
      <c r="D576" s="77">
        <v>0</v>
      </c>
      <c r="E576" s="81">
        <v>5446140</v>
      </c>
      <c r="F576" s="81">
        <v>1346757</v>
      </c>
      <c r="G576" s="81">
        <v>292978</v>
      </c>
      <c r="H576" s="81">
        <v>0</v>
      </c>
      <c r="I576" s="81">
        <v>0</v>
      </c>
      <c r="J576" s="81">
        <v>108525</v>
      </c>
      <c r="K576" s="81">
        <v>258108</v>
      </c>
      <c r="L576" s="81">
        <v>0</v>
      </c>
      <c r="M576" s="81">
        <v>0</v>
      </c>
      <c r="N576" s="81">
        <v>379268</v>
      </c>
      <c r="O576" s="81">
        <v>-379268</v>
      </c>
      <c r="P576" s="81">
        <v>7452508</v>
      </c>
      <c r="Q576" s="81">
        <v>739240</v>
      </c>
      <c r="R576" s="81">
        <v>8191748</v>
      </c>
      <c r="S576" s="81">
        <v>100000</v>
      </c>
      <c r="T576" s="81">
        <f t="shared" si="9"/>
        <v>6780262</v>
      </c>
      <c r="U576" s="44"/>
      <c r="V576" s="44"/>
      <c r="W576" s="44"/>
    </row>
    <row r="577" spans="1:23" x14ac:dyDescent="0.3">
      <c r="A577" s="46" t="s">
        <v>1192</v>
      </c>
      <c r="B577" s="77" t="s">
        <v>2630</v>
      </c>
      <c r="C577" s="77">
        <v>1</v>
      </c>
      <c r="D577" s="77">
        <v>0</v>
      </c>
      <c r="E577" s="81">
        <v>26511582</v>
      </c>
      <c r="F577" s="81">
        <v>7697422</v>
      </c>
      <c r="G577" s="81">
        <v>749910</v>
      </c>
      <c r="H577" s="81">
        <v>0</v>
      </c>
      <c r="I577" s="81">
        <v>0</v>
      </c>
      <c r="J577" s="81">
        <v>1385761</v>
      </c>
      <c r="K577" s="81">
        <v>930543</v>
      </c>
      <c r="L577" s="81">
        <v>0</v>
      </c>
      <c r="M577" s="81">
        <v>1188002</v>
      </c>
      <c r="N577" s="81">
        <v>1858620</v>
      </c>
      <c r="O577" s="81">
        <v>-1858620</v>
      </c>
      <c r="P577" s="81">
        <v>38463220</v>
      </c>
      <c r="Q577" s="81">
        <v>5085049</v>
      </c>
      <c r="R577" s="81">
        <v>43548269</v>
      </c>
      <c r="S577" s="81">
        <v>185418</v>
      </c>
      <c r="T577" s="81">
        <f t="shared" si="9"/>
        <v>35854690</v>
      </c>
      <c r="U577" s="44"/>
      <c r="V577" s="44"/>
      <c r="W577" s="44"/>
    </row>
    <row r="578" spans="1:23" x14ac:dyDescent="0.3">
      <c r="A578" s="46" t="s">
        <v>1196</v>
      </c>
      <c r="B578" s="77" t="s">
        <v>2631</v>
      </c>
      <c r="C578" s="77">
        <v>1</v>
      </c>
      <c r="D578" s="77">
        <v>0</v>
      </c>
      <c r="E578" s="81">
        <v>10433006</v>
      </c>
      <c r="F578" s="81">
        <v>2989592</v>
      </c>
      <c r="G578" s="81">
        <v>2807452</v>
      </c>
      <c r="H578" s="81">
        <v>431928</v>
      </c>
      <c r="I578" s="81">
        <v>0</v>
      </c>
      <c r="J578" s="81">
        <v>72563</v>
      </c>
      <c r="K578" s="81">
        <v>271194</v>
      </c>
      <c r="L578" s="81">
        <v>0</v>
      </c>
      <c r="M578" s="81">
        <v>0</v>
      </c>
      <c r="N578" s="81">
        <v>1176121</v>
      </c>
      <c r="O578" s="81">
        <v>-986426</v>
      </c>
      <c r="P578" s="81">
        <v>17195430</v>
      </c>
      <c r="Q578" s="81">
        <v>986426</v>
      </c>
      <c r="R578" s="81">
        <v>18181856</v>
      </c>
      <c r="S578" s="81">
        <v>0</v>
      </c>
      <c r="T578" s="81">
        <f t="shared" si="9"/>
        <v>12779929</v>
      </c>
      <c r="U578" s="44"/>
      <c r="V578" s="44"/>
      <c r="W578" s="44"/>
    </row>
    <row r="579" spans="1:23" x14ac:dyDescent="0.3">
      <c r="A579" s="46" t="s">
        <v>1211</v>
      </c>
      <c r="B579" s="77" t="s">
        <v>2632</v>
      </c>
      <c r="C579" s="77">
        <v>1</v>
      </c>
      <c r="D579" s="77">
        <v>0</v>
      </c>
      <c r="E579" s="81">
        <v>14962704</v>
      </c>
      <c r="F579" s="81">
        <v>3107365</v>
      </c>
      <c r="G579" s="81">
        <v>4131636</v>
      </c>
      <c r="H579" s="81">
        <v>0</v>
      </c>
      <c r="I579" s="81">
        <v>0</v>
      </c>
      <c r="J579" s="81">
        <v>370628</v>
      </c>
      <c r="K579" s="81">
        <v>0</v>
      </c>
      <c r="L579" s="81">
        <v>0</v>
      </c>
      <c r="M579" s="81">
        <v>704012</v>
      </c>
      <c r="N579" s="81">
        <v>1101390</v>
      </c>
      <c r="O579" s="81">
        <v>-1101390</v>
      </c>
      <c r="P579" s="81">
        <v>23276345</v>
      </c>
      <c r="Q579" s="81">
        <v>1394899</v>
      </c>
      <c r="R579" s="81">
        <v>24671244</v>
      </c>
      <c r="S579" s="81">
        <v>120319</v>
      </c>
      <c r="T579" s="81">
        <f t="shared" si="9"/>
        <v>18043319</v>
      </c>
      <c r="U579" s="44"/>
      <c r="V579" s="44"/>
      <c r="W579" s="44"/>
    </row>
    <row r="580" spans="1:23" x14ac:dyDescent="0.3">
      <c r="A580" s="46" t="s">
        <v>1201</v>
      </c>
      <c r="B580" s="77" t="s">
        <v>2633</v>
      </c>
      <c r="C580" s="77">
        <v>1</v>
      </c>
      <c r="D580" s="77">
        <v>0</v>
      </c>
      <c r="E580" s="81">
        <v>7970015</v>
      </c>
      <c r="F580" s="81">
        <v>2220078</v>
      </c>
      <c r="G580" s="81">
        <v>2079441</v>
      </c>
      <c r="H580" s="81">
        <v>0</v>
      </c>
      <c r="I580" s="81">
        <v>0</v>
      </c>
      <c r="J580" s="81">
        <v>193222</v>
      </c>
      <c r="K580" s="81">
        <v>100693</v>
      </c>
      <c r="L580" s="81">
        <v>0</v>
      </c>
      <c r="M580" s="81">
        <v>322938</v>
      </c>
      <c r="N580" s="81">
        <v>812865</v>
      </c>
      <c r="O580" s="81">
        <v>-691259</v>
      </c>
      <c r="P580" s="81">
        <v>13007993</v>
      </c>
      <c r="Q580" s="81">
        <v>691259</v>
      </c>
      <c r="R580" s="81">
        <v>13699252</v>
      </c>
      <c r="S580" s="81">
        <v>100000</v>
      </c>
      <c r="T580" s="81">
        <f t="shared" si="9"/>
        <v>10115687</v>
      </c>
      <c r="U580" s="44"/>
      <c r="V580" s="44"/>
      <c r="W580" s="44"/>
    </row>
    <row r="581" spans="1:23" x14ac:dyDescent="0.3">
      <c r="A581" s="46" t="s">
        <v>1203</v>
      </c>
      <c r="B581" s="77" t="s">
        <v>2634</v>
      </c>
      <c r="C581" s="77">
        <v>1</v>
      </c>
      <c r="D581" s="77">
        <v>0</v>
      </c>
      <c r="E581" s="81">
        <v>11730718</v>
      </c>
      <c r="F581" s="81">
        <v>2953775</v>
      </c>
      <c r="G581" s="81">
        <v>916370</v>
      </c>
      <c r="H581" s="81">
        <v>0</v>
      </c>
      <c r="I581" s="81">
        <v>0</v>
      </c>
      <c r="J581" s="81">
        <v>138840</v>
      </c>
      <c r="K581" s="81">
        <v>27992</v>
      </c>
      <c r="L581" s="81">
        <v>0</v>
      </c>
      <c r="M581" s="81">
        <v>175189</v>
      </c>
      <c r="N581" s="81">
        <v>1389969</v>
      </c>
      <c r="O581" s="81">
        <v>-1039747</v>
      </c>
      <c r="P581" s="81">
        <v>16293106</v>
      </c>
      <c r="Q581" s="81">
        <v>1039747</v>
      </c>
      <c r="R581" s="81">
        <v>17332853</v>
      </c>
      <c r="S581" s="81">
        <v>0</v>
      </c>
      <c r="T581" s="81">
        <f t="shared" si="9"/>
        <v>13986767</v>
      </c>
      <c r="U581" s="44"/>
      <c r="V581" s="44"/>
      <c r="W581" s="44"/>
    </row>
    <row r="582" spans="1:23" x14ac:dyDescent="0.3">
      <c r="A582" s="46" t="s">
        <v>1205</v>
      </c>
      <c r="B582" s="77" t="s">
        <v>2009</v>
      </c>
      <c r="C582" s="77">
        <v>1</v>
      </c>
      <c r="D582" s="77">
        <v>0</v>
      </c>
      <c r="E582" s="81">
        <v>14179365</v>
      </c>
      <c r="F582" s="81">
        <v>5531107</v>
      </c>
      <c r="G582" s="81">
        <v>3266864</v>
      </c>
      <c r="H582" s="81">
        <v>0</v>
      </c>
      <c r="I582" s="81">
        <v>0</v>
      </c>
      <c r="J582" s="81">
        <v>354698</v>
      </c>
      <c r="K582" s="81">
        <v>322120</v>
      </c>
      <c r="L582" s="81">
        <v>0</v>
      </c>
      <c r="M582" s="81">
        <v>274560</v>
      </c>
      <c r="N582" s="81">
        <v>2383377</v>
      </c>
      <c r="O582" s="81">
        <v>-1775759</v>
      </c>
      <c r="P582" s="81">
        <v>24536332</v>
      </c>
      <c r="Q582" s="81">
        <v>1775759</v>
      </c>
      <c r="R582" s="81">
        <v>26312091</v>
      </c>
      <c r="S582" s="81">
        <v>0</v>
      </c>
      <c r="T582" s="81">
        <f t="shared" ref="T582:T645" si="10">P582-N582-G582-H582</f>
        <v>18886091</v>
      </c>
      <c r="U582" s="44"/>
      <c r="V582" s="44"/>
      <c r="W582" s="44"/>
    </row>
    <row r="583" spans="1:23" x14ac:dyDescent="0.3">
      <c r="A583" s="46" t="s">
        <v>1207</v>
      </c>
      <c r="B583" s="77" t="s">
        <v>2010</v>
      </c>
      <c r="C583" s="77">
        <v>1</v>
      </c>
      <c r="D583" s="77">
        <v>0</v>
      </c>
      <c r="E583" s="81">
        <v>9824103</v>
      </c>
      <c r="F583" s="81">
        <v>2774126</v>
      </c>
      <c r="G583" s="81">
        <v>2268481</v>
      </c>
      <c r="H583" s="81">
        <v>136874</v>
      </c>
      <c r="I583" s="81">
        <v>0</v>
      </c>
      <c r="J583" s="81">
        <v>175368</v>
      </c>
      <c r="K583" s="81">
        <v>32518</v>
      </c>
      <c r="L583" s="81">
        <v>0</v>
      </c>
      <c r="M583" s="81">
        <v>609391</v>
      </c>
      <c r="N583" s="81">
        <v>873900</v>
      </c>
      <c r="O583" s="81">
        <v>-810279</v>
      </c>
      <c r="P583" s="81">
        <v>15884482</v>
      </c>
      <c r="Q583" s="81">
        <v>810279</v>
      </c>
      <c r="R583" s="81">
        <v>16694761</v>
      </c>
      <c r="S583" s="81">
        <v>100000</v>
      </c>
      <c r="T583" s="81">
        <f t="shared" si="10"/>
        <v>12605227</v>
      </c>
      <c r="U583" s="44"/>
      <c r="V583" s="44"/>
      <c r="W583" s="44"/>
    </row>
    <row r="584" spans="1:23" x14ac:dyDescent="0.3">
      <c r="A584" s="46" t="s">
        <v>1209</v>
      </c>
      <c r="B584" s="77" t="s">
        <v>2635</v>
      </c>
      <c r="C584" s="77">
        <v>1</v>
      </c>
      <c r="D584" s="77">
        <v>0</v>
      </c>
      <c r="E584" s="81">
        <v>10442200</v>
      </c>
      <c r="F584" s="81">
        <v>2022705</v>
      </c>
      <c r="G584" s="81">
        <v>1868549</v>
      </c>
      <c r="H584" s="81">
        <v>0</v>
      </c>
      <c r="I584" s="81">
        <v>0</v>
      </c>
      <c r="J584" s="81">
        <v>128323</v>
      </c>
      <c r="K584" s="81">
        <v>61569</v>
      </c>
      <c r="L584" s="81">
        <v>0</v>
      </c>
      <c r="M584" s="81">
        <v>125150</v>
      </c>
      <c r="N584" s="81">
        <v>496927</v>
      </c>
      <c r="O584" s="81">
        <v>-496927</v>
      </c>
      <c r="P584" s="81">
        <v>14648496</v>
      </c>
      <c r="Q584" s="81">
        <v>959492</v>
      </c>
      <c r="R584" s="81">
        <v>15607988</v>
      </c>
      <c r="S584" s="81">
        <v>100000</v>
      </c>
      <c r="T584" s="81">
        <f t="shared" si="10"/>
        <v>12283020</v>
      </c>
      <c r="U584" s="44"/>
      <c r="V584" s="44"/>
      <c r="W584" s="44"/>
    </row>
    <row r="585" spans="1:23" x14ac:dyDescent="0.3">
      <c r="A585" s="46" t="s">
        <v>1214</v>
      </c>
      <c r="B585" s="77" t="s">
        <v>2636</v>
      </c>
      <c r="C585" s="77">
        <v>0</v>
      </c>
      <c r="D585" s="77">
        <v>0</v>
      </c>
      <c r="E585" s="81">
        <v>13340843</v>
      </c>
      <c r="F585" s="81">
        <v>4179034</v>
      </c>
      <c r="G585" s="81">
        <v>1388990</v>
      </c>
      <c r="H585" s="81">
        <v>0</v>
      </c>
      <c r="I585" s="81">
        <v>0</v>
      </c>
      <c r="J585" s="81">
        <v>752791</v>
      </c>
      <c r="K585" s="81">
        <v>280172</v>
      </c>
      <c r="L585" s="81">
        <v>0</v>
      </c>
      <c r="M585" s="81">
        <v>148670</v>
      </c>
      <c r="N585" s="81">
        <v>1941003</v>
      </c>
      <c r="O585" s="81">
        <v>-1358717</v>
      </c>
      <c r="P585" s="81">
        <v>20672786</v>
      </c>
      <c r="Q585" s="81">
        <v>1358717</v>
      </c>
      <c r="R585" s="81">
        <v>22031503</v>
      </c>
      <c r="S585" s="81">
        <v>0</v>
      </c>
      <c r="T585" s="81">
        <f t="shared" si="10"/>
        <v>17342793</v>
      </c>
      <c r="U585" s="44"/>
      <c r="V585" s="44"/>
      <c r="W585" s="44"/>
    </row>
    <row r="586" spans="1:23" x14ac:dyDescent="0.3">
      <c r="A586" s="46" t="s">
        <v>1216</v>
      </c>
      <c r="B586" s="77" t="s">
        <v>2637</v>
      </c>
      <c r="C586" s="77">
        <v>1</v>
      </c>
      <c r="D586" s="77">
        <v>0</v>
      </c>
      <c r="E586" s="81">
        <v>8820339</v>
      </c>
      <c r="F586" s="81">
        <v>2690842</v>
      </c>
      <c r="G586" s="81">
        <v>2609674</v>
      </c>
      <c r="H586" s="81">
        <v>0</v>
      </c>
      <c r="I586" s="81">
        <v>0</v>
      </c>
      <c r="J586" s="81">
        <v>145951</v>
      </c>
      <c r="K586" s="81">
        <v>176675</v>
      </c>
      <c r="L586" s="81">
        <v>0</v>
      </c>
      <c r="M586" s="81">
        <v>366701</v>
      </c>
      <c r="N586" s="81">
        <v>988327</v>
      </c>
      <c r="O586" s="81">
        <v>-772192</v>
      </c>
      <c r="P586" s="81">
        <v>15026317</v>
      </c>
      <c r="Q586" s="81">
        <v>772192</v>
      </c>
      <c r="R586" s="81">
        <v>15798509</v>
      </c>
      <c r="S586" s="81">
        <v>0</v>
      </c>
      <c r="T586" s="81">
        <f t="shared" si="10"/>
        <v>11428316</v>
      </c>
      <c r="U586" s="44"/>
      <c r="V586" s="44"/>
      <c r="W586" s="44"/>
    </row>
    <row r="587" spans="1:23" x14ac:dyDescent="0.3">
      <c r="A587" s="46" t="s">
        <v>1218</v>
      </c>
      <c r="B587" s="77" t="s">
        <v>2638</v>
      </c>
      <c r="C587" s="77">
        <v>1</v>
      </c>
      <c r="D587" s="77">
        <v>0</v>
      </c>
      <c r="E587" s="81">
        <v>18343183</v>
      </c>
      <c r="F587" s="81">
        <v>8170577</v>
      </c>
      <c r="G587" s="81">
        <v>4714844</v>
      </c>
      <c r="H587" s="81">
        <v>0</v>
      </c>
      <c r="I587" s="81">
        <v>0</v>
      </c>
      <c r="J587" s="81">
        <v>777712</v>
      </c>
      <c r="K587" s="81">
        <v>373752</v>
      </c>
      <c r="L587" s="81">
        <v>0</v>
      </c>
      <c r="M587" s="81">
        <v>839552</v>
      </c>
      <c r="N587" s="81">
        <v>4159227</v>
      </c>
      <c r="O587" s="81">
        <v>-4159227</v>
      </c>
      <c r="P587" s="81">
        <v>33219620</v>
      </c>
      <c r="Q587" s="81">
        <v>4934991</v>
      </c>
      <c r="R587" s="81">
        <v>38154611</v>
      </c>
      <c r="S587" s="81">
        <v>0</v>
      </c>
      <c r="T587" s="81">
        <f t="shared" si="10"/>
        <v>24345549</v>
      </c>
      <c r="U587" s="44"/>
      <c r="V587" s="44"/>
      <c r="W587" s="44"/>
    </row>
    <row r="588" spans="1:23" x14ac:dyDescent="0.3">
      <c r="A588" s="46" t="s">
        <v>1220</v>
      </c>
      <c r="B588" s="77" t="s">
        <v>2639</v>
      </c>
      <c r="C588" s="77">
        <v>1</v>
      </c>
      <c r="D588" s="77">
        <v>0</v>
      </c>
      <c r="E588" s="81">
        <v>4806439</v>
      </c>
      <c r="F588" s="81">
        <v>3007621</v>
      </c>
      <c r="G588" s="81">
        <v>1636096</v>
      </c>
      <c r="H588" s="81">
        <v>0</v>
      </c>
      <c r="I588" s="81">
        <v>0</v>
      </c>
      <c r="J588" s="81">
        <v>59900</v>
      </c>
      <c r="K588" s="81">
        <v>0</v>
      </c>
      <c r="L588" s="81">
        <v>0</v>
      </c>
      <c r="M588" s="81">
        <v>0</v>
      </c>
      <c r="N588" s="81">
        <v>1151025</v>
      </c>
      <c r="O588" s="81">
        <v>-1151025</v>
      </c>
      <c r="P588" s="81">
        <v>9510056</v>
      </c>
      <c r="Q588" s="81">
        <v>1154004</v>
      </c>
      <c r="R588" s="81">
        <v>10664060</v>
      </c>
      <c r="S588" s="81">
        <v>0</v>
      </c>
      <c r="T588" s="81">
        <f t="shared" si="10"/>
        <v>6722935</v>
      </c>
      <c r="U588" s="44"/>
      <c r="V588" s="44"/>
      <c r="W588" s="44"/>
    </row>
    <row r="589" spans="1:23" x14ac:dyDescent="0.3">
      <c r="A589" s="46" t="s">
        <v>1222</v>
      </c>
      <c r="B589" s="77" t="s">
        <v>2640</v>
      </c>
      <c r="C589" s="77">
        <v>1</v>
      </c>
      <c r="D589" s="77">
        <v>0</v>
      </c>
      <c r="E589" s="81">
        <v>8086757</v>
      </c>
      <c r="F589" s="81">
        <v>2138695</v>
      </c>
      <c r="G589" s="81">
        <v>2686235</v>
      </c>
      <c r="H589" s="81">
        <v>0</v>
      </c>
      <c r="I589" s="81">
        <v>0</v>
      </c>
      <c r="J589" s="81">
        <v>247167</v>
      </c>
      <c r="K589" s="81">
        <v>115708</v>
      </c>
      <c r="L589" s="81">
        <v>0</v>
      </c>
      <c r="M589" s="81">
        <v>368212</v>
      </c>
      <c r="N589" s="81">
        <v>755481</v>
      </c>
      <c r="O589" s="81">
        <v>-755481</v>
      </c>
      <c r="P589" s="81">
        <v>13642774</v>
      </c>
      <c r="Q589" s="81">
        <v>866676</v>
      </c>
      <c r="R589" s="81">
        <v>14509450</v>
      </c>
      <c r="S589" s="81">
        <v>100000</v>
      </c>
      <c r="T589" s="81">
        <f t="shared" si="10"/>
        <v>10201058</v>
      </c>
      <c r="U589" s="44"/>
      <c r="V589" s="44"/>
      <c r="W589" s="44"/>
    </row>
    <row r="590" spans="1:23" x14ac:dyDescent="0.3">
      <c r="A590" s="46" t="s">
        <v>1224</v>
      </c>
      <c r="B590" s="77" t="s">
        <v>2641</v>
      </c>
      <c r="C590" s="77">
        <v>1</v>
      </c>
      <c r="D590" s="77">
        <v>0</v>
      </c>
      <c r="E590" s="81">
        <v>8746800</v>
      </c>
      <c r="F590" s="81">
        <v>2942956</v>
      </c>
      <c r="G590" s="81">
        <v>2227132</v>
      </c>
      <c r="H590" s="81">
        <v>0</v>
      </c>
      <c r="I590" s="81">
        <v>0</v>
      </c>
      <c r="J590" s="81">
        <v>424532</v>
      </c>
      <c r="K590" s="81">
        <v>89561</v>
      </c>
      <c r="L590" s="81">
        <v>0</v>
      </c>
      <c r="M590" s="81">
        <v>65888</v>
      </c>
      <c r="N590" s="81">
        <v>1159637</v>
      </c>
      <c r="O590" s="81">
        <v>-979761</v>
      </c>
      <c r="P590" s="81">
        <v>14676745</v>
      </c>
      <c r="Q590" s="81">
        <v>979761</v>
      </c>
      <c r="R590" s="81">
        <v>15656506</v>
      </c>
      <c r="S590" s="81">
        <v>0</v>
      </c>
      <c r="T590" s="81">
        <f t="shared" si="10"/>
        <v>11289976</v>
      </c>
      <c r="U590" s="44"/>
      <c r="V590" s="44"/>
      <c r="W590" s="44"/>
    </row>
    <row r="591" spans="1:23" x14ac:dyDescent="0.3">
      <c r="A591" s="46" t="s">
        <v>1231</v>
      </c>
      <c r="B591" s="77" t="s">
        <v>2642</v>
      </c>
      <c r="C591" s="77">
        <v>1</v>
      </c>
      <c r="D591" s="77">
        <v>0</v>
      </c>
      <c r="E591" s="81">
        <v>46845639</v>
      </c>
      <c r="F591" s="81">
        <v>13914906</v>
      </c>
      <c r="G591" s="81">
        <v>7908112</v>
      </c>
      <c r="H591" s="81">
        <v>0</v>
      </c>
      <c r="I591" s="81">
        <v>0</v>
      </c>
      <c r="J591" s="81">
        <v>1128727</v>
      </c>
      <c r="K591" s="81">
        <v>4071818</v>
      </c>
      <c r="L591" s="81">
        <v>0</v>
      </c>
      <c r="M591" s="81">
        <v>1472272</v>
      </c>
      <c r="N591" s="81">
        <v>7115307</v>
      </c>
      <c r="O591" s="81">
        <v>-6402809</v>
      </c>
      <c r="P591" s="81">
        <v>76053972</v>
      </c>
      <c r="Q591" s="81">
        <v>6402809</v>
      </c>
      <c r="R591" s="81">
        <v>82456781</v>
      </c>
      <c r="S591" s="81">
        <v>1004600</v>
      </c>
      <c r="T591" s="81">
        <f t="shared" si="10"/>
        <v>61030553</v>
      </c>
      <c r="U591" s="44"/>
      <c r="V591" s="44"/>
      <c r="W591" s="44"/>
    </row>
    <row r="592" spans="1:23" x14ac:dyDescent="0.3">
      <c r="A592" s="46" t="s">
        <v>1229</v>
      </c>
      <c r="B592" s="77" t="s">
        <v>2643</v>
      </c>
      <c r="C592" s="77">
        <v>1</v>
      </c>
      <c r="D592" s="77">
        <v>0</v>
      </c>
      <c r="E592" s="81">
        <v>8934940</v>
      </c>
      <c r="F592" s="81">
        <v>3402112</v>
      </c>
      <c r="G592" s="81">
        <v>1426208</v>
      </c>
      <c r="H592" s="81">
        <v>0</v>
      </c>
      <c r="I592" s="81">
        <v>0</v>
      </c>
      <c r="J592" s="81">
        <v>236549</v>
      </c>
      <c r="K592" s="81">
        <v>354850</v>
      </c>
      <c r="L592" s="81">
        <v>0</v>
      </c>
      <c r="M592" s="81">
        <v>0</v>
      </c>
      <c r="N592" s="81">
        <v>1881389</v>
      </c>
      <c r="O592" s="81">
        <v>-1524391</v>
      </c>
      <c r="P592" s="81">
        <v>14711657</v>
      </c>
      <c r="Q592" s="81">
        <v>1524391</v>
      </c>
      <c r="R592" s="81">
        <v>16236048</v>
      </c>
      <c r="S592" s="81">
        <v>0</v>
      </c>
      <c r="T592" s="81">
        <f t="shared" si="10"/>
        <v>11404060</v>
      </c>
      <c r="U592" s="44"/>
      <c r="V592" s="44"/>
      <c r="W592" s="44"/>
    </row>
    <row r="593" spans="1:23" x14ac:dyDescent="0.3">
      <c r="A593" s="46" t="s">
        <v>1239</v>
      </c>
      <c r="B593" s="77" t="s">
        <v>2020</v>
      </c>
      <c r="C593" s="77">
        <v>1</v>
      </c>
      <c r="D593" s="77">
        <v>0</v>
      </c>
      <c r="E593" s="81">
        <v>16124498</v>
      </c>
      <c r="F593" s="81">
        <v>5777837</v>
      </c>
      <c r="G593" s="81">
        <v>1422215</v>
      </c>
      <c r="H593" s="81">
        <v>0</v>
      </c>
      <c r="I593" s="81">
        <v>0</v>
      </c>
      <c r="J593" s="81">
        <v>168895</v>
      </c>
      <c r="K593" s="81">
        <v>211002</v>
      </c>
      <c r="L593" s="81">
        <v>0</v>
      </c>
      <c r="M593" s="81">
        <v>636296</v>
      </c>
      <c r="N593" s="81">
        <v>2317930</v>
      </c>
      <c r="O593" s="81">
        <v>-1892152</v>
      </c>
      <c r="P593" s="81">
        <v>24766521</v>
      </c>
      <c r="Q593" s="81">
        <v>1892152</v>
      </c>
      <c r="R593" s="81">
        <v>26658673</v>
      </c>
      <c r="S593" s="81">
        <v>0</v>
      </c>
      <c r="T593" s="81">
        <f t="shared" si="10"/>
        <v>21026376</v>
      </c>
      <c r="U593" s="44"/>
      <c r="V593" s="44"/>
      <c r="W593" s="44"/>
    </row>
    <row r="594" spans="1:23" x14ac:dyDescent="0.3">
      <c r="A594" s="46" t="s">
        <v>1233</v>
      </c>
      <c r="B594" s="77" t="s">
        <v>2644</v>
      </c>
      <c r="C594" s="77">
        <v>1</v>
      </c>
      <c r="D594" s="77">
        <v>0</v>
      </c>
      <c r="E594" s="81">
        <v>7729009</v>
      </c>
      <c r="F594" s="81">
        <v>4754946</v>
      </c>
      <c r="G594" s="81">
        <v>2389651</v>
      </c>
      <c r="H594" s="81">
        <v>0</v>
      </c>
      <c r="I594" s="81">
        <v>0</v>
      </c>
      <c r="J594" s="81">
        <v>520309</v>
      </c>
      <c r="K594" s="81">
        <v>632012</v>
      </c>
      <c r="L594" s="81">
        <v>0</v>
      </c>
      <c r="M594" s="81">
        <v>0</v>
      </c>
      <c r="N594" s="81">
        <v>2129343</v>
      </c>
      <c r="O594" s="81">
        <v>-1865261</v>
      </c>
      <c r="P594" s="81">
        <v>16290009</v>
      </c>
      <c r="Q594" s="81">
        <v>1865261</v>
      </c>
      <c r="R594" s="81">
        <v>18155270</v>
      </c>
      <c r="S594" s="81">
        <v>0</v>
      </c>
      <c r="T594" s="81">
        <f t="shared" si="10"/>
        <v>11771015</v>
      </c>
      <c r="U594" s="44"/>
      <c r="V594" s="44"/>
      <c r="W594" s="44"/>
    </row>
    <row r="595" spans="1:23" x14ac:dyDescent="0.3">
      <c r="A595" s="46" t="s">
        <v>1235</v>
      </c>
      <c r="B595" s="77" t="s">
        <v>2645</v>
      </c>
      <c r="C595" s="77">
        <v>0</v>
      </c>
      <c r="D595" s="77">
        <v>0</v>
      </c>
      <c r="E595" s="81">
        <v>9126769</v>
      </c>
      <c r="F595" s="81">
        <v>5802090</v>
      </c>
      <c r="G595" s="81">
        <v>1988210</v>
      </c>
      <c r="H595" s="81">
        <v>0</v>
      </c>
      <c r="I595" s="81">
        <v>0</v>
      </c>
      <c r="J595" s="81">
        <v>678639</v>
      </c>
      <c r="K595" s="81">
        <v>647278</v>
      </c>
      <c r="L595" s="81">
        <v>0</v>
      </c>
      <c r="M595" s="81">
        <v>0</v>
      </c>
      <c r="N595" s="81">
        <v>2233208</v>
      </c>
      <c r="O595" s="81">
        <v>-1963332</v>
      </c>
      <c r="P595" s="81">
        <v>18512862</v>
      </c>
      <c r="Q595" s="81">
        <v>1963332</v>
      </c>
      <c r="R595" s="81">
        <v>20476194</v>
      </c>
      <c r="S595" s="81">
        <v>0</v>
      </c>
      <c r="T595" s="81">
        <f t="shared" si="10"/>
        <v>14291444</v>
      </c>
      <c r="U595" s="44"/>
      <c r="V595" s="44"/>
      <c r="W595" s="44"/>
    </row>
    <row r="596" spans="1:23" x14ac:dyDescent="0.3">
      <c r="A596" s="46" t="s">
        <v>1237</v>
      </c>
      <c r="B596" s="77" t="s">
        <v>2646</v>
      </c>
      <c r="C596" s="77">
        <v>1</v>
      </c>
      <c r="D596" s="77">
        <v>0</v>
      </c>
      <c r="E596" s="81">
        <v>7045069</v>
      </c>
      <c r="F596" s="81">
        <v>1824778</v>
      </c>
      <c r="G596" s="81">
        <v>490306</v>
      </c>
      <c r="H596" s="81">
        <v>0</v>
      </c>
      <c r="I596" s="81">
        <v>0</v>
      </c>
      <c r="J596" s="81">
        <v>46661</v>
      </c>
      <c r="K596" s="81">
        <v>119196</v>
      </c>
      <c r="L596" s="81">
        <v>0</v>
      </c>
      <c r="M596" s="81">
        <v>258032</v>
      </c>
      <c r="N596" s="81">
        <v>1666171</v>
      </c>
      <c r="O596" s="81">
        <v>-1666171</v>
      </c>
      <c r="P596" s="81">
        <v>9784042</v>
      </c>
      <c r="Q596" s="81">
        <v>2166800</v>
      </c>
      <c r="R596" s="81">
        <v>11950842</v>
      </c>
      <c r="S596" s="81">
        <v>0</v>
      </c>
      <c r="T596" s="81">
        <f t="shared" si="10"/>
        <v>7627565</v>
      </c>
      <c r="U596" s="44"/>
      <c r="V596" s="44"/>
      <c r="W596" s="44"/>
    </row>
    <row r="597" spans="1:23" x14ac:dyDescent="0.3">
      <c r="A597" s="46" t="s">
        <v>1241</v>
      </c>
      <c r="B597" s="77" t="s">
        <v>2647</v>
      </c>
      <c r="C597" s="77">
        <v>1</v>
      </c>
      <c r="D597" s="77">
        <v>0</v>
      </c>
      <c r="E597" s="81">
        <v>15438824</v>
      </c>
      <c r="F597" s="81">
        <v>5032310</v>
      </c>
      <c r="G597" s="81">
        <v>1862852</v>
      </c>
      <c r="H597" s="81">
        <v>0</v>
      </c>
      <c r="I597" s="81">
        <v>0</v>
      </c>
      <c r="J597" s="81">
        <v>276491</v>
      </c>
      <c r="K597" s="81">
        <v>923286</v>
      </c>
      <c r="L597" s="81">
        <v>0</v>
      </c>
      <c r="M597" s="81">
        <v>448382</v>
      </c>
      <c r="N597" s="81">
        <v>3394093</v>
      </c>
      <c r="O597" s="81">
        <v>-2292776</v>
      </c>
      <c r="P597" s="81">
        <v>25083462</v>
      </c>
      <c r="Q597" s="81">
        <v>2292776</v>
      </c>
      <c r="R597" s="81">
        <v>27376238</v>
      </c>
      <c r="S597" s="81">
        <v>0</v>
      </c>
      <c r="T597" s="81">
        <f t="shared" si="10"/>
        <v>19826517</v>
      </c>
      <c r="U597" s="44"/>
      <c r="V597" s="44"/>
      <c r="W597" s="44"/>
    </row>
    <row r="598" spans="1:23" x14ac:dyDescent="0.3">
      <c r="A598" s="46" t="s">
        <v>1243</v>
      </c>
      <c r="B598" s="77" t="s">
        <v>2648</v>
      </c>
      <c r="C598" s="77">
        <v>1</v>
      </c>
      <c r="D598" s="77">
        <v>0</v>
      </c>
      <c r="E598" s="81">
        <v>20767631</v>
      </c>
      <c r="F598" s="81">
        <v>6706609</v>
      </c>
      <c r="G598" s="81">
        <v>1866240</v>
      </c>
      <c r="H598" s="81">
        <v>0</v>
      </c>
      <c r="I598" s="81">
        <v>0</v>
      </c>
      <c r="J598" s="81">
        <v>858856</v>
      </c>
      <c r="K598" s="81">
        <v>587931</v>
      </c>
      <c r="L598" s="81">
        <v>0</v>
      </c>
      <c r="M598" s="81">
        <v>0</v>
      </c>
      <c r="N598" s="81">
        <v>3727683</v>
      </c>
      <c r="O598" s="81">
        <v>-2666019</v>
      </c>
      <c r="P598" s="81">
        <v>31848931</v>
      </c>
      <c r="Q598" s="81">
        <v>2666019</v>
      </c>
      <c r="R598" s="81">
        <v>34514950</v>
      </c>
      <c r="S598" s="81">
        <v>0</v>
      </c>
      <c r="T598" s="81">
        <f t="shared" si="10"/>
        <v>26255008</v>
      </c>
      <c r="U598" s="44"/>
      <c r="V598" s="44"/>
      <c r="W598" s="44"/>
    </row>
    <row r="599" spans="1:23" x14ac:dyDescent="0.3">
      <c r="A599" s="46" t="s">
        <v>1227</v>
      </c>
      <c r="B599" s="77" t="s">
        <v>2649</v>
      </c>
      <c r="C599" s="77">
        <v>1</v>
      </c>
      <c r="D599" s="77">
        <v>0</v>
      </c>
      <c r="E599" s="81">
        <v>15963616</v>
      </c>
      <c r="F599" s="81">
        <v>4944048</v>
      </c>
      <c r="G599" s="81">
        <v>1030159</v>
      </c>
      <c r="H599" s="81">
        <v>0</v>
      </c>
      <c r="I599" s="81">
        <v>0</v>
      </c>
      <c r="J599" s="81">
        <v>472252</v>
      </c>
      <c r="K599" s="81">
        <v>645025</v>
      </c>
      <c r="L599" s="81">
        <v>0</v>
      </c>
      <c r="M599" s="81">
        <v>186967</v>
      </c>
      <c r="N599" s="81">
        <v>1428333</v>
      </c>
      <c r="O599" s="81">
        <v>-1428333</v>
      </c>
      <c r="P599" s="81">
        <v>23242067</v>
      </c>
      <c r="Q599" s="81">
        <v>2035060</v>
      </c>
      <c r="R599" s="81">
        <v>25277127</v>
      </c>
      <c r="S599" s="81">
        <v>204625</v>
      </c>
      <c r="T599" s="81">
        <f t="shared" si="10"/>
        <v>20783575</v>
      </c>
      <c r="U599" s="44"/>
      <c r="V599" s="44"/>
      <c r="W599" s="44"/>
    </row>
    <row r="600" spans="1:23" x14ac:dyDescent="0.3">
      <c r="A600" s="46" t="s">
        <v>1246</v>
      </c>
      <c r="B600" s="77" t="s">
        <v>2650</v>
      </c>
      <c r="C600" s="77">
        <v>1</v>
      </c>
      <c r="D600" s="77">
        <v>0</v>
      </c>
      <c r="E600" s="81">
        <v>487038</v>
      </c>
      <c r="F600" s="81">
        <v>355303</v>
      </c>
      <c r="G600" s="81">
        <v>21821</v>
      </c>
      <c r="H600" s="81">
        <v>0</v>
      </c>
      <c r="I600" s="81">
        <v>0</v>
      </c>
      <c r="J600" s="81">
        <v>0</v>
      </c>
      <c r="K600" s="81">
        <v>0</v>
      </c>
      <c r="L600" s="81">
        <v>0</v>
      </c>
      <c r="M600" s="81">
        <v>27000</v>
      </c>
      <c r="N600" s="81">
        <v>76945</v>
      </c>
      <c r="O600" s="81">
        <v>-49823</v>
      </c>
      <c r="P600" s="81">
        <v>918284</v>
      </c>
      <c r="Q600" s="81">
        <v>49823</v>
      </c>
      <c r="R600" s="81">
        <v>968107</v>
      </c>
      <c r="S600" s="81">
        <v>0</v>
      </c>
      <c r="T600" s="81">
        <f t="shared" si="10"/>
        <v>819518</v>
      </c>
      <c r="U600" s="44"/>
      <c r="V600" s="44"/>
      <c r="W600" s="44"/>
    </row>
    <row r="601" spans="1:23" x14ac:dyDescent="0.3">
      <c r="A601" s="46" t="s">
        <v>1258</v>
      </c>
      <c r="B601" s="77" t="s">
        <v>2651</v>
      </c>
      <c r="C601" s="77">
        <v>1</v>
      </c>
      <c r="D601" s="77">
        <v>0</v>
      </c>
      <c r="E601" s="81">
        <v>2623148</v>
      </c>
      <c r="F601" s="81">
        <v>595192</v>
      </c>
      <c r="G601" s="81">
        <v>755092</v>
      </c>
      <c r="H601" s="81">
        <v>555</v>
      </c>
      <c r="I601" s="81">
        <v>0</v>
      </c>
      <c r="J601" s="81">
        <v>1142</v>
      </c>
      <c r="K601" s="81">
        <v>109286</v>
      </c>
      <c r="L601" s="81">
        <v>0</v>
      </c>
      <c r="M601" s="81">
        <v>22275</v>
      </c>
      <c r="N601" s="81">
        <v>309450</v>
      </c>
      <c r="O601" s="81">
        <v>-309450</v>
      </c>
      <c r="P601" s="81">
        <v>4106690</v>
      </c>
      <c r="Q601" s="81">
        <v>407699</v>
      </c>
      <c r="R601" s="81">
        <v>4514389</v>
      </c>
      <c r="S601" s="81">
        <v>0</v>
      </c>
      <c r="T601" s="81">
        <f t="shared" si="10"/>
        <v>3041593</v>
      </c>
      <c r="U601" s="44"/>
      <c r="V601" s="44"/>
      <c r="W601" s="44"/>
    </row>
    <row r="602" spans="1:23" x14ac:dyDescent="0.3">
      <c r="A602" s="46" t="s">
        <v>1248</v>
      </c>
      <c r="B602" s="77" t="s">
        <v>2652</v>
      </c>
      <c r="C602" s="77">
        <v>1</v>
      </c>
      <c r="D602" s="77">
        <v>0</v>
      </c>
      <c r="E602" s="81">
        <v>13810389</v>
      </c>
      <c r="F602" s="81">
        <v>2895862</v>
      </c>
      <c r="G602" s="81">
        <v>3363779</v>
      </c>
      <c r="H602" s="81">
        <v>0</v>
      </c>
      <c r="I602" s="81">
        <v>0</v>
      </c>
      <c r="J602" s="81">
        <v>544304</v>
      </c>
      <c r="K602" s="81">
        <v>266494</v>
      </c>
      <c r="L602" s="81">
        <v>0</v>
      </c>
      <c r="M602" s="81">
        <v>138432</v>
      </c>
      <c r="N602" s="81">
        <v>1834146</v>
      </c>
      <c r="O602" s="81">
        <v>-1834146</v>
      </c>
      <c r="P602" s="81">
        <v>21019260</v>
      </c>
      <c r="Q602" s="81">
        <v>1920485</v>
      </c>
      <c r="R602" s="81">
        <v>22939745</v>
      </c>
      <c r="S602" s="81">
        <v>0</v>
      </c>
      <c r="T602" s="81">
        <f t="shared" si="10"/>
        <v>15821335</v>
      </c>
      <c r="U602" s="44"/>
      <c r="V602" s="44"/>
      <c r="W602" s="44"/>
    </row>
    <row r="603" spans="1:23" x14ac:dyDescent="0.3">
      <c r="A603" s="46" t="s">
        <v>1254</v>
      </c>
      <c r="B603" s="77" t="s">
        <v>2653</v>
      </c>
      <c r="C603" s="77">
        <v>1</v>
      </c>
      <c r="D603" s="77">
        <v>0</v>
      </c>
      <c r="E603" s="81">
        <v>2580649</v>
      </c>
      <c r="F603" s="81">
        <v>732347</v>
      </c>
      <c r="G603" s="81">
        <v>170706</v>
      </c>
      <c r="H603" s="81">
        <v>0</v>
      </c>
      <c r="I603" s="81">
        <v>0</v>
      </c>
      <c r="J603" s="81">
        <v>50315</v>
      </c>
      <c r="K603" s="81">
        <v>24739</v>
      </c>
      <c r="L603" s="81">
        <v>0</v>
      </c>
      <c r="M603" s="81">
        <v>0</v>
      </c>
      <c r="N603" s="81">
        <v>260484</v>
      </c>
      <c r="O603" s="81">
        <v>-260484</v>
      </c>
      <c r="P603" s="81">
        <v>3558756</v>
      </c>
      <c r="Q603" s="81">
        <v>444177</v>
      </c>
      <c r="R603" s="81">
        <v>4002933</v>
      </c>
      <c r="S603" s="81">
        <v>0</v>
      </c>
      <c r="T603" s="81">
        <f t="shared" si="10"/>
        <v>3127566</v>
      </c>
      <c r="U603" s="44"/>
      <c r="V603" s="44"/>
      <c r="W603" s="44"/>
    </row>
    <row r="604" spans="1:23" x14ac:dyDescent="0.3">
      <c r="A604" s="46" t="s">
        <v>1256</v>
      </c>
      <c r="B604" s="77" t="s">
        <v>2654</v>
      </c>
      <c r="C604" s="77">
        <v>1</v>
      </c>
      <c r="D604" s="77">
        <v>0</v>
      </c>
      <c r="E604" s="81">
        <v>1557133</v>
      </c>
      <c r="F604" s="81">
        <v>689419</v>
      </c>
      <c r="G604" s="81">
        <v>76839</v>
      </c>
      <c r="H604" s="81">
        <v>0</v>
      </c>
      <c r="I604" s="81">
        <v>0</v>
      </c>
      <c r="J604" s="81">
        <v>36686</v>
      </c>
      <c r="K604" s="81">
        <v>24125</v>
      </c>
      <c r="L604" s="81">
        <v>0</v>
      </c>
      <c r="M604" s="81">
        <v>0</v>
      </c>
      <c r="N604" s="81">
        <v>348239</v>
      </c>
      <c r="O604" s="81">
        <v>-348239</v>
      </c>
      <c r="P604" s="81">
        <v>2384202</v>
      </c>
      <c r="Q604" s="81">
        <v>605804</v>
      </c>
      <c r="R604" s="81">
        <v>2990006</v>
      </c>
      <c r="S604" s="81">
        <v>0</v>
      </c>
      <c r="T604" s="81">
        <f t="shared" si="10"/>
        <v>1959124</v>
      </c>
      <c r="U604" s="44"/>
      <c r="V604" s="44"/>
      <c r="W604" s="44"/>
    </row>
    <row r="605" spans="1:23" x14ac:dyDescent="0.3">
      <c r="A605" s="46" t="s">
        <v>1252</v>
      </c>
      <c r="B605" s="77" t="s">
        <v>2032</v>
      </c>
      <c r="C605" s="77">
        <v>1</v>
      </c>
      <c r="D605" s="77">
        <v>0</v>
      </c>
      <c r="E605" s="81">
        <v>6367003</v>
      </c>
      <c r="F605" s="81">
        <v>1367665</v>
      </c>
      <c r="G605" s="81">
        <v>286039</v>
      </c>
      <c r="H605" s="81">
        <v>0</v>
      </c>
      <c r="I605" s="81">
        <v>0</v>
      </c>
      <c r="J605" s="81">
        <v>62036</v>
      </c>
      <c r="K605" s="81">
        <v>163707</v>
      </c>
      <c r="L605" s="81">
        <v>0</v>
      </c>
      <c r="M605" s="81">
        <v>37800</v>
      </c>
      <c r="N605" s="81">
        <v>627996</v>
      </c>
      <c r="O605" s="81">
        <v>-609374</v>
      </c>
      <c r="P605" s="81">
        <v>8302872</v>
      </c>
      <c r="Q605" s="81">
        <v>609374</v>
      </c>
      <c r="R605" s="81">
        <v>8912246</v>
      </c>
      <c r="S605" s="81">
        <v>100000</v>
      </c>
      <c r="T605" s="81">
        <f t="shared" si="10"/>
        <v>7388837</v>
      </c>
      <c r="U605" s="44"/>
      <c r="V605" s="44"/>
      <c r="W605" s="44"/>
    </row>
    <row r="606" spans="1:23" x14ac:dyDescent="0.3">
      <c r="A606" s="46" t="s">
        <v>1260</v>
      </c>
      <c r="B606" s="77" t="s">
        <v>2655</v>
      </c>
      <c r="C606" s="77">
        <v>1</v>
      </c>
      <c r="D606" s="77">
        <v>0</v>
      </c>
      <c r="E606" s="81">
        <v>15336764</v>
      </c>
      <c r="F606" s="81">
        <v>4239507</v>
      </c>
      <c r="G606" s="81">
        <v>4694763</v>
      </c>
      <c r="H606" s="81">
        <v>0</v>
      </c>
      <c r="I606" s="81">
        <v>0</v>
      </c>
      <c r="J606" s="81">
        <v>234737</v>
      </c>
      <c r="K606" s="81">
        <v>509459</v>
      </c>
      <c r="L606" s="81">
        <v>0</v>
      </c>
      <c r="M606" s="81">
        <v>0</v>
      </c>
      <c r="N606" s="81">
        <v>2445022</v>
      </c>
      <c r="O606" s="81">
        <v>-2445022</v>
      </c>
      <c r="P606" s="81">
        <v>25015230</v>
      </c>
      <c r="Q606" s="81">
        <v>2954519</v>
      </c>
      <c r="R606" s="81">
        <v>27969749</v>
      </c>
      <c r="S606" s="81">
        <v>0</v>
      </c>
      <c r="T606" s="81">
        <f t="shared" si="10"/>
        <v>17875445</v>
      </c>
      <c r="U606" s="44"/>
      <c r="V606" s="44"/>
      <c r="W606" s="44"/>
    </row>
    <row r="607" spans="1:23" x14ac:dyDescent="0.3">
      <c r="A607" s="46" t="s">
        <v>1250</v>
      </c>
      <c r="B607" s="77" t="s">
        <v>2034</v>
      </c>
      <c r="C607" s="77">
        <v>1</v>
      </c>
      <c r="D607" s="77">
        <v>0</v>
      </c>
      <c r="E607" s="81">
        <v>1231526</v>
      </c>
      <c r="F607" s="81">
        <v>285712</v>
      </c>
      <c r="G607" s="81">
        <v>58473</v>
      </c>
      <c r="H607" s="81">
        <v>0</v>
      </c>
      <c r="I607" s="81">
        <v>0</v>
      </c>
      <c r="J607" s="81">
        <v>33012</v>
      </c>
      <c r="K607" s="81">
        <v>34497</v>
      </c>
      <c r="L607" s="81">
        <v>0</v>
      </c>
      <c r="M607" s="81">
        <v>0</v>
      </c>
      <c r="N607" s="81">
        <v>118197</v>
      </c>
      <c r="O607" s="81">
        <v>-118197</v>
      </c>
      <c r="P607" s="81">
        <v>1643220</v>
      </c>
      <c r="Q607" s="81">
        <v>523179</v>
      </c>
      <c r="R607" s="81">
        <v>2166399</v>
      </c>
      <c r="S607" s="81">
        <v>100000</v>
      </c>
      <c r="T607" s="81">
        <f t="shared" si="10"/>
        <v>1466550</v>
      </c>
      <c r="U607" s="44"/>
      <c r="V607" s="44"/>
      <c r="W607" s="44"/>
    </row>
    <row r="608" spans="1:23" x14ac:dyDescent="0.3">
      <c r="A608" s="46" t="s">
        <v>1262</v>
      </c>
      <c r="B608" s="77" t="s">
        <v>2656</v>
      </c>
      <c r="C608" s="77">
        <v>1</v>
      </c>
      <c r="D608" s="77">
        <v>0</v>
      </c>
      <c r="E608" s="81">
        <v>9058596</v>
      </c>
      <c r="F608" s="81">
        <v>1855412</v>
      </c>
      <c r="G608" s="81">
        <v>962447</v>
      </c>
      <c r="H608" s="81">
        <v>0</v>
      </c>
      <c r="I608" s="81">
        <v>0</v>
      </c>
      <c r="J608" s="81">
        <v>116909</v>
      </c>
      <c r="K608" s="81">
        <v>98786</v>
      </c>
      <c r="L608" s="81">
        <v>0</v>
      </c>
      <c r="M608" s="81">
        <v>61955</v>
      </c>
      <c r="N608" s="81">
        <v>676708</v>
      </c>
      <c r="O608" s="81">
        <v>-676708</v>
      </c>
      <c r="P608" s="81">
        <v>12154105</v>
      </c>
      <c r="Q608" s="81">
        <v>702656</v>
      </c>
      <c r="R608" s="81">
        <v>12856761</v>
      </c>
      <c r="S608" s="81">
        <v>100000</v>
      </c>
      <c r="T608" s="81">
        <f t="shared" si="10"/>
        <v>10514950</v>
      </c>
      <c r="U608" s="44"/>
      <c r="V608" s="44"/>
      <c r="W608" s="44"/>
    </row>
    <row r="609" spans="1:23" x14ac:dyDescent="0.3">
      <c r="A609" s="46" t="s">
        <v>1265</v>
      </c>
      <c r="B609" s="77" t="s">
        <v>2657</v>
      </c>
      <c r="C609" s="77">
        <v>1</v>
      </c>
      <c r="D609" s="77">
        <v>0</v>
      </c>
      <c r="E609" s="81">
        <v>5663817</v>
      </c>
      <c r="F609" s="81">
        <v>1260021</v>
      </c>
      <c r="G609" s="81">
        <v>595693</v>
      </c>
      <c r="H609" s="81">
        <v>0</v>
      </c>
      <c r="I609" s="81">
        <v>0</v>
      </c>
      <c r="J609" s="81">
        <v>226735</v>
      </c>
      <c r="K609" s="81">
        <v>136434</v>
      </c>
      <c r="L609" s="81">
        <v>0</v>
      </c>
      <c r="M609" s="81">
        <v>0</v>
      </c>
      <c r="N609" s="81">
        <v>527593</v>
      </c>
      <c r="O609" s="81">
        <v>-432275</v>
      </c>
      <c r="P609" s="81">
        <v>7978018</v>
      </c>
      <c r="Q609" s="81">
        <v>432275</v>
      </c>
      <c r="R609" s="81">
        <v>8410293</v>
      </c>
      <c r="S609" s="81">
        <v>0</v>
      </c>
      <c r="T609" s="81">
        <f t="shared" si="10"/>
        <v>6854732</v>
      </c>
      <c r="U609" s="44"/>
      <c r="V609" s="44"/>
      <c r="W609" s="44"/>
    </row>
    <row r="610" spans="1:23" x14ac:dyDescent="0.3">
      <c r="A610" s="46" t="s">
        <v>1269</v>
      </c>
      <c r="B610" s="77" t="s">
        <v>2658</v>
      </c>
      <c r="C610" s="77">
        <v>1</v>
      </c>
      <c r="D610" s="77">
        <v>0</v>
      </c>
      <c r="E610" s="81">
        <v>4246562</v>
      </c>
      <c r="F610" s="81">
        <v>1326937</v>
      </c>
      <c r="G610" s="81">
        <v>319956</v>
      </c>
      <c r="H610" s="81">
        <v>0</v>
      </c>
      <c r="I610" s="81">
        <v>0</v>
      </c>
      <c r="J610" s="81">
        <v>124018</v>
      </c>
      <c r="K610" s="81">
        <v>77768</v>
      </c>
      <c r="L610" s="81">
        <v>0</v>
      </c>
      <c r="M610" s="81">
        <v>59347</v>
      </c>
      <c r="N610" s="81">
        <v>426488</v>
      </c>
      <c r="O610" s="81">
        <v>-411328</v>
      </c>
      <c r="P610" s="81">
        <v>6169748</v>
      </c>
      <c r="Q610" s="81">
        <v>411328</v>
      </c>
      <c r="R610" s="81">
        <v>6581076</v>
      </c>
      <c r="S610" s="81">
        <v>0</v>
      </c>
      <c r="T610" s="81">
        <f t="shared" si="10"/>
        <v>5423304</v>
      </c>
      <c r="U610" s="44"/>
      <c r="V610" s="44"/>
      <c r="W610" s="44"/>
    </row>
    <row r="611" spans="1:23" x14ac:dyDescent="0.3">
      <c r="A611" s="46" t="s">
        <v>1271</v>
      </c>
      <c r="B611" s="77" t="s">
        <v>2659</v>
      </c>
      <c r="C611" s="77">
        <v>1</v>
      </c>
      <c r="D611" s="77">
        <v>1</v>
      </c>
      <c r="E611" s="81">
        <v>5127415</v>
      </c>
      <c r="F611" s="81">
        <v>997675</v>
      </c>
      <c r="G611" s="81">
        <v>898275</v>
      </c>
      <c r="H611" s="81">
        <v>0</v>
      </c>
      <c r="I611" s="81">
        <v>0</v>
      </c>
      <c r="J611" s="81">
        <v>74961</v>
      </c>
      <c r="K611" s="81">
        <v>20084</v>
      </c>
      <c r="L611" s="81">
        <v>0</v>
      </c>
      <c r="M611" s="81">
        <v>103164</v>
      </c>
      <c r="N611" s="81">
        <v>364938</v>
      </c>
      <c r="O611" s="81">
        <v>-364938</v>
      </c>
      <c r="P611" s="81">
        <v>7221574</v>
      </c>
      <c r="Q611" s="81">
        <v>564466</v>
      </c>
      <c r="R611" s="81">
        <v>7786040</v>
      </c>
      <c r="S611" s="81">
        <v>100000</v>
      </c>
      <c r="T611" s="81">
        <f t="shared" si="10"/>
        <v>5958361</v>
      </c>
      <c r="U611" s="44"/>
      <c r="V611" s="44"/>
      <c r="W611" s="44"/>
    </row>
    <row r="612" spans="1:23" x14ac:dyDescent="0.3">
      <c r="A612" s="46" t="s">
        <v>1273</v>
      </c>
      <c r="B612" s="77" t="s">
        <v>2660</v>
      </c>
      <c r="C612" s="77">
        <v>1</v>
      </c>
      <c r="D612" s="77">
        <v>0</v>
      </c>
      <c r="E612" s="81">
        <v>12847038</v>
      </c>
      <c r="F612" s="81">
        <v>2830420</v>
      </c>
      <c r="G612" s="81">
        <v>1579268</v>
      </c>
      <c r="H612" s="81">
        <v>0</v>
      </c>
      <c r="I612" s="81">
        <v>0</v>
      </c>
      <c r="J612" s="81">
        <v>761683</v>
      </c>
      <c r="K612" s="81">
        <v>255564</v>
      </c>
      <c r="L612" s="81">
        <v>0</v>
      </c>
      <c r="M612" s="81">
        <v>126560</v>
      </c>
      <c r="N612" s="81">
        <v>969062</v>
      </c>
      <c r="O612" s="81">
        <v>-969062</v>
      </c>
      <c r="P612" s="81">
        <v>18400533</v>
      </c>
      <c r="Q612" s="81">
        <v>1074371</v>
      </c>
      <c r="R612" s="81">
        <v>19474904</v>
      </c>
      <c r="S612" s="81">
        <v>100000</v>
      </c>
      <c r="T612" s="81">
        <f t="shared" si="10"/>
        <v>15852203</v>
      </c>
      <c r="U612" s="44"/>
      <c r="V612" s="44"/>
      <c r="W612" s="44"/>
    </row>
    <row r="613" spans="1:23" x14ac:dyDescent="0.3">
      <c r="A613" s="46" t="s">
        <v>1275</v>
      </c>
      <c r="B613" s="77" t="s">
        <v>2661</v>
      </c>
      <c r="C613" s="77">
        <v>1</v>
      </c>
      <c r="D613" s="77">
        <v>0</v>
      </c>
      <c r="E613" s="81">
        <v>7357506</v>
      </c>
      <c r="F613" s="81">
        <v>1628422</v>
      </c>
      <c r="G613" s="81">
        <v>1039955</v>
      </c>
      <c r="H613" s="81">
        <v>0</v>
      </c>
      <c r="I613" s="81">
        <v>0</v>
      </c>
      <c r="J613" s="81">
        <v>264199</v>
      </c>
      <c r="K613" s="81">
        <v>159655</v>
      </c>
      <c r="L613" s="81">
        <v>0</v>
      </c>
      <c r="M613" s="81">
        <v>124800</v>
      </c>
      <c r="N613" s="81">
        <v>1009186</v>
      </c>
      <c r="O613" s="81">
        <v>-850268</v>
      </c>
      <c r="P613" s="81">
        <v>10733455</v>
      </c>
      <c r="Q613" s="81">
        <v>850268</v>
      </c>
      <c r="R613" s="81">
        <v>11583723</v>
      </c>
      <c r="S613" s="81">
        <v>0</v>
      </c>
      <c r="T613" s="81">
        <f t="shared" si="10"/>
        <v>8684314</v>
      </c>
      <c r="U613" s="44"/>
      <c r="V613" s="44"/>
      <c r="W613" s="44"/>
    </row>
    <row r="614" spans="1:23" x14ac:dyDescent="0.3">
      <c r="A614" s="46" t="s">
        <v>1277</v>
      </c>
      <c r="B614" s="77" t="s">
        <v>2662</v>
      </c>
      <c r="C614" s="77">
        <v>1</v>
      </c>
      <c r="D614" s="77">
        <v>0</v>
      </c>
      <c r="E614" s="81">
        <v>4960583</v>
      </c>
      <c r="F614" s="81">
        <v>1895706</v>
      </c>
      <c r="G614" s="81">
        <v>1480146</v>
      </c>
      <c r="H614" s="81">
        <v>0</v>
      </c>
      <c r="I614" s="81">
        <v>0</v>
      </c>
      <c r="J614" s="81">
        <v>108552</v>
      </c>
      <c r="K614" s="81">
        <v>42310</v>
      </c>
      <c r="L614" s="81">
        <v>0</v>
      </c>
      <c r="M614" s="81">
        <v>73309</v>
      </c>
      <c r="N614" s="81">
        <v>509886</v>
      </c>
      <c r="O614" s="81">
        <v>-449448</v>
      </c>
      <c r="P614" s="81">
        <v>8621044</v>
      </c>
      <c r="Q614" s="81">
        <v>449448</v>
      </c>
      <c r="R614" s="81">
        <v>9070492</v>
      </c>
      <c r="S614" s="81">
        <v>0</v>
      </c>
      <c r="T614" s="81">
        <f t="shared" si="10"/>
        <v>6631012</v>
      </c>
      <c r="U614" s="44"/>
      <c r="V614" s="44"/>
      <c r="W614" s="44"/>
    </row>
    <row r="615" spans="1:23" x14ac:dyDescent="0.3">
      <c r="A615" s="46" t="s">
        <v>1279</v>
      </c>
      <c r="B615" s="77" t="s">
        <v>2663</v>
      </c>
      <c r="C615" s="77">
        <v>1</v>
      </c>
      <c r="D615" s="77">
        <v>0</v>
      </c>
      <c r="E615" s="81">
        <v>20111426</v>
      </c>
      <c r="F615" s="81">
        <v>4300527</v>
      </c>
      <c r="G615" s="81">
        <v>4034550</v>
      </c>
      <c r="H615" s="81">
        <v>0</v>
      </c>
      <c r="I615" s="81">
        <v>0</v>
      </c>
      <c r="J615" s="81">
        <v>556478</v>
      </c>
      <c r="K615" s="81">
        <v>443692</v>
      </c>
      <c r="L615" s="81">
        <v>0</v>
      </c>
      <c r="M615" s="81">
        <v>280301</v>
      </c>
      <c r="N615" s="81">
        <v>1413779</v>
      </c>
      <c r="O615" s="81">
        <v>-1413779</v>
      </c>
      <c r="P615" s="81">
        <v>29726974</v>
      </c>
      <c r="Q615" s="81">
        <v>2188040</v>
      </c>
      <c r="R615" s="81">
        <v>31915014</v>
      </c>
      <c r="S615" s="81">
        <v>125709</v>
      </c>
      <c r="T615" s="81">
        <f t="shared" si="10"/>
        <v>24278645</v>
      </c>
      <c r="U615" s="44"/>
      <c r="V615" s="44"/>
      <c r="W615" s="44"/>
    </row>
    <row r="616" spans="1:23" x14ac:dyDescent="0.3">
      <c r="A616" s="46" t="s">
        <v>1281</v>
      </c>
      <c r="B616" s="77" t="s">
        <v>2664</v>
      </c>
      <c r="C616" s="77">
        <v>0</v>
      </c>
      <c r="D616" s="77">
        <v>0</v>
      </c>
      <c r="E616" s="81">
        <v>289631</v>
      </c>
      <c r="F616" s="81">
        <v>213156</v>
      </c>
      <c r="G616" s="81">
        <v>0</v>
      </c>
      <c r="H616" s="81">
        <v>0</v>
      </c>
      <c r="I616" s="81">
        <v>0</v>
      </c>
      <c r="J616" s="81">
        <v>0</v>
      </c>
      <c r="K616" s="81">
        <v>0</v>
      </c>
      <c r="L616" s="81">
        <v>0</v>
      </c>
      <c r="M616" s="81">
        <v>0</v>
      </c>
      <c r="N616" s="81">
        <v>37590</v>
      </c>
      <c r="O616" s="81">
        <v>-37590</v>
      </c>
      <c r="P616" s="81">
        <v>502787</v>
      </c>
      <c r="Q616" s="81">
        <v>89116</v>
      </c>
      <c r="R616" s="81">
        <v>591903</v>
      </c>
      <c r="S616" s="81">
        <v>100000</v>
      </c>
      <c r="T616" s="81">
        <f t="shared" si="10"/>
        <v>465197</v>
      </c>
      <c r="U616" s="44"/>
      <c r="V616" s="44"/>
      <c r="W616" s="44"/>
    </row>
    <row r="617" spans="1:23" x14ac:dyDescent="0.3">
      <c r="A617" s="46" t="s">
        <v>1283</v>
      </c>
      <c r="B617" s="77" t="s">
        <v>2665</v>
      </c>
      <c r="C617" s="77">
        <v>0</v>
      </c>
      <c r="D617" s="77">
        <v>0</v>
      </c>
      <c r="E617" s="81">
        <v>5563601</v>
      </c>
      <c r="F617" s="81">
        <v>1756410</v>
      </c>
      <c r="G617" s="81">
        <v>882433</v>
      </c>
      <c r="H617" s="81">
        <v>0</v>
      </c>
      <c r="I617" s="81">
        <v>0</v>
      </c>
      <c r="J617" s="81">
        <v>61056</v>
      </c>
      <c r="K617" s="81">
        <v>37160</v>
      </c>
      <c r="L617" s="81">
        <v>0</v>
      </c>
      <c r="M617" s="81">
        <v>0</v>
      </c>
      <c r="N617" s="81">
        <v>518565</v>
      </c>
      <c r="O617" s="81">
        <v>-505591</v>
      </c>
      <c r="P617" s="81">
        <v>8313634</v>
      </c>
      <c r="Q617" s="81">
        <v>505591</v>
      </c>
      <c r="R617" s="81">
        <v>8819225</v>
      </c>
      <c r="S617" s="81">
        <v>0</v>
      </c>
      <c r="T617" s="81">
        <f t="shared" si="10"/>
        <v>6912636</v>
      </c>
      <c r="U617" s="44"/>
      <c r="V617" s="44"/>
      <c r="W617" s="44"/>
    </row>
    <row r="618" spans="1:23" x14ac:dyDescent="0.3">
      <c r="A618" s="46" t="s">
        <v>1267</v>
      </c>
      <c r="B618" s="77" t="s">
        <v>2666</v>
      </c>
      <c r="C618" s="77">
        <v>1</v>
      </c>
      <c r="D618" s="77">
        <v>0</v>
      </c>
      <c r="E618" s="81">
        <v>8126656</v>
      </c>
      <c r="F618" s="81">
        <v>2040667</v>
      </c>
      <c r="G618" s="81">
        <v>2015684</v>
      </c>
      <c r="H618" s="81">
        <v>0</v>
      </c>
      <c r="I618" s="81">
        <v>0</v>
      </c>
      <c r="J618" s="81">
        <v>75046</v>
      </c>
      <c r="K618" s="81">
        <v>88311</v>
      </c>
      <c r="L618" s="81">
        <v>0</v>
      </c>
      <c r="M618" s="81">
        <v>61200</v>
      </c>
      <c r="N618" s="81">
        <v>856887</v>
      </c>
      <c r="O618" s="81">
        <v>-757910</v>
      </c>
      <c r="P618" s="81">
        <v>12506541</v>
      </c>
      <c r="Q618" s="81">
        <v>757910</v>
      </c>
      <c r="R618" s="81">
        <v>13264451</v>
      </c>
      <c r="S618" s="81">
        <v>0</v>
      </c>
      <c r="T618" s="81">
        <f t="shared" si="10"/>
        <v>9633970</v>
      </c>
      <c r="U618" s="44"/>
      <c r="V618" s="44"/>
      <c r="W618" s="44"/>
    </row>
    <row r="619" spans="1:23" x14ac:dyDescent="0.3">
      <c r="A619" s="46" t="s">
        <v>1285</v>
      </c>
      <c r="B619" s="77" t="s">
        <v>2667</v>
      </c>
      <c r="C619" s="77">
        <v>1</v>
      </c>
      <c r="D619" s="77">
        <v>0</v>
      </c>
      <c r="E619" s="81">
        <v>7895782</v>
      </c>
      <c r="F619" s="81">
        <v>1672054</v>
      </c>
      <c r="G619" s="81">
        <v>396653</v>
      </c>
      <c r="H619" s="81">
        <v>0</v>
      </c>
      <c r="I619" s="81">
        <v>0</v>
      </c>
      <c r="J619" s="81">
        <v>395121</v>
      </c>
      <c r="K619" s="81">
        <v>203731</v>
      </c>
      <c r="L619" s="81">
        <v>0</v>
      </c>
      <c r="M619" s="81">
        <v>80262</v>
      </c>
      <c r="N619" s="81">
        <v>390564</v>
      </c>
      <c r="O619" s="81">
        <v>-390564</v>
      </c>
      <c r="P619" s="81">
        <v>10643603</v>
      </c>
      <c r="Q619" s="81">
        <v>985869</v>
      </c>
      <c r="R619" s="81">
        <v>11629472</v>
      </c>
      <c r="S619" s="81">
        <v>100000</v>
      </c>
      <c r="T619" s="81">
        <f t="shared" si="10"/>
        <v>9856386</v>
      </c>
      <c r="U619" s="44"/>
      <c r="V619" s="44"/>
      <c r="W619" s="44"/>
    </row>
    <row r="620" spans="1:23" x14ac:dyDescent="0.3">
      <c r="A620" s="46" t="s">
        <v>1296</v>
      </c>
      <c r="B620" s="77" t="s">
        <v>2668</v>
      </c>
      <c r="C620" s="77">
        <v>1</v>
      </c>
      <c r="D620" s="77">
        <v>0</v>
      </c>
      <c r="E620" s="81">
        <v>21510173</v>
      </c>
      <c r="F620" s="81">
        <v>4722215</v>
      </c>
      <c r="G620" s="81">
        <v>4250948</v>
      </c>
      <c r="H620" s="81">
        <v>0</v>
      </c>
      <c r="I620" s="81">
        <v>0</v>
      </c>
      <c r="J620" s="81">
        <v>1522650</v>
      </c>
      <c r="K620" s="81">
        <v>230864</v>
      </c>
      <c r="L620" s="81">
        <v>0</v>
      </c>
      <c r="M620" s="81">
        <v>305968</v>
      </c>
      <c r="N620" s="81">
        <v>2257844</v>
      </c>
      <c r="O620" s="81">
        <v>-2016454</v>
      </c>
      <c r="P620" s="81">
        <v>32784208</v>
      </c>
      <c r="Q620" s="81">
        <v>2016454</v>
      </c>
      <c r="R620" s="81">
        <v>34800662</v>
      </c>
      <c r="S620" s="81">
        <v>137556</v>
      </c>
      <c r="T620" s="81">
        <f t="shared" si="10"/>
        <v>26275416</v>
      </c>
      <c r="U620" s="44"/>
      <c r="V620" s="44"/>
      <c r="W620" s="44"/>
    </row>
    <row r="621" spans="1:23" x14ac:dyDescent="0.3">
      <c r="A621" s="46" t="s">
        <v>1288</v>
      </c>
      <c r="B621" s="77" t="s">
        <v>2048</v>
      </c>
      <c r="C621" s="77">
        <v>1</v>
      </c>
      <c r="D621" s="77">
        <v>0</v>
      </c>
      <c r="E621" s="81">
        <v>10409727</v>
      </c>
      <c r="F621" s="81">
        <v>2741363</v>
      </c>
      <c r="G621" s="81">
        <v>1420582</v>
      </c>
      <c r="H621" s="81">
        <v>100</v>
      </c>
      <c r="I621" s="81">
        <v>0</v>
      </c>
      <c r="J621" s="81">
        <v>429008</v>
      </c>
      <c r="K621" s="81">
        <v>0</v>
      </c>
      <c r="L621" s="81">
        <v>0</v>
      </c>
      <c r="M621" s="81">
        <v>413887</v>
      </c>
      <c r="N621" s="81">
        <v>933307</v>
      </c>
      <c r="O621" s="81">
        <v>-850672</v>
      </c>
      <c r="P621" s="81">
        <v>15497302</v>
      </c>
      <c r="Q621" s="81">
        <v>850672</v>
      </c>
      <c r="R621" s="81">
        <v>16347974</v>
      </c>
      <c r="S621" s="81">
        <v>100000</v>
      </c>
      <c r="T621" s="81">
        <f t="shared" si="10"/>
        <v>13143313</v>
      </c>
      <c r="U621" s="44"/>
      <c r="V621" s="44"/>
      <c r="W621" s="44"/>
    </row>
    <row r="622" spans="1:23" x14ac:dyDescent="0.3">
      <c r="A622" s="46" t="s">
        <v>1292</v>
      </c>
      <c r="B622" s="77" t="s">
        <v>2669</v>
      </c>
      <c r="C622" s="77">
        <v>1</v>
      </c>
      <c r="D622" s="77">
        <v>0</v>
      </c>
      <c r="E622" s="81">
        <v>10731688</v>
      </c>
      <c r="F622" s="81">
        <v>2310344</v>
      </c>
      <c r="G622" s="81">
        <v>1780532</v>
      </c>
      <c r="H622" s="81">
        <v>0</v>
      </c>
      <c r="I622" s="81">
        <v>0</v>
      </c>
      <c r="J622" s="81">
        <v>870893</v>
      </c>
      <c r="K622" s="81">
        <v>108741</v>
      </c>
      <c r="L622" s="81">
        <v>0</v>
      </c>
      <c r="M622" s="81">
        <v>746103</v>
      </c>
      <c r="N622" s="81">
        <v>973585</v>
      </c>
      <c r="O622" s="81">
        <v>-973585</v>
      </c>
      <c r="P622" s="81">
        <v>16548301</v>
      </c>
      <c r="Q622" s="81">
        <v>1081031</v>
      </c>
      <c r="R622" s="81">
        <v>17629332</v>
      </c>
      <c r="S622" s="81">
        <v>100000</v>
      </c>
      <c r="T622" s="81">
        <f t="shared" si="10"/>
        <v>13794184</v>
      </c>
      <c r="U622" s="44"/>
      <c r="V622" s="44"/>
      <c r="W622" s="44"/>
    </row>
    <row r="623" spans="1:23" x14ac:dyDescent="0.3">
      <c r="A623" s="46" t="s">
        <v>1294</v>
      </c>
      <c r="B623" s="77" t="s">
        <v>2670</v>
      </c>
      <c r="C623" s="77">
        <v>1</v>
      </c>
      <c r="D623" s="77">
        <v>0</v>
      </c>
      <c r="E623" s="81">
        <v>8463799</v>
      </c>
      <c r="F623" s="81">
        <v>2400334</v>
      </c>
      <c r="G623" s="81">
        <v>1735267</v>
      </c>
      <c r="H623" s="81">
        <v>0</v>
      </c>
      <c r="I623" s="81">
        <v>0</v>
      </c>
      <c r="J623" s="81">
        <v>253223</v>
      </c>
      <c r="K623" s="81">
        <v>135565</v>
      </c>
      <c r="L623" s="81">
        <v>0</v>
      </c>
      <c r="M623" s="81">
        <v>93754</v>
      </c>
      <c r="N623" s="81">
        <v>1242917</v>
      </c>
      <c r="O623" s="81">
        <v>-573192</v>
      </c>
      <c r="P623" s="81">
        <v>13751667</v>
      </c>
      <c r="Q623" s="81">
        <v>573192</v>
      </c>
      <c r="R623" s="81">
        <v>14324859</v>
      </c>
      <c r="S623" s="81">
        <v>0</v>
      </c>
      <c r="T623" s="81">
        <f t="shared" si="10"/>
        <v>10773483</v>
      </c>
      <c r="U623" s="44"/>
      <c r="V623" s="44"/>
      <c r="W623" s="44"/>
    </row>
    <row r="624" spans="1:23" x14ac:dyDescent="0.3">
      <c r="A624" s="46" t="s">
        <v>1306</v>
      </c>
      <c r="B624" s="77" t="s">
        <v>2671</v>
      </c>
      <c r="C624" s="77">
        <v>1</v>
      </c>
      <c r="D624" s="77">
        <v>0</v>
      </c>
      <c r="E624" s="81">
        <v>10940532</v>
      </c>
      <c r="F624" s="81">
        <v>4165965</v>
      </c>
      <c r="G624" s="81">
        <v>1627648</v>
      </c>
      <c r="H624" s="81">
        <v>0</v>
      </c>
      <c r="I624" s="81">
        <v>0</v>
      </c>
      <c r="J624" s="81">
        <v>392721</v>
      </c>
      <c r="K624" s="81">
        <v>23682</v>
      </c>
      <c r="L624" s="81">
        <v>0</v>
      </c>
      <c r="M624" s="81">
        <v>142596</v>
      </c>
      <c r="N624" s="81">
        <v>2963243</v>
      </c>
      <c r="O624" s="81">
        <v>-1993800</v>
      </c>
      <c r="P624" s="81">
        <v>18262587</v>
      </c>
      <c r="Q624" s="81">
        <v>1993800</v>
      </c>
      <c r="R624" s="81">
        <v>20256387</v>
      </c>
      <c r="S624" s="81">
        <v>0</v>
      </c>
      <c r="T624" s="81">
        <f t="shared" si="10"/>
        <v>13671696</v>
      </c>
      <c r="U624" s="44"/>
      <c r="V624" s="44"/>
      <c r="W624" s="44"/>
    </row>
    <row r="625" spans="1:23" x14ac:dyDescent="0.3">
      <c r="A625" s="46" t="s">
        <v>1300</v>
      </c>
      <c r="B625" s="77" t="s">
        <v>2052</v>
      </c>
      <c r="C625" s="77">
        <v>1</v>
      </c>
      <c r="D625" s="77">
        <v>0</v>
      </c>
      <c r="E625" s="81">
        <v>12574217</v>
      </c>
      <c r="F625" s="81">
        <v>4736639</v>
      </c>
      <c r="G625" s="81">
        <v>1667627</v>
      </c>
      <c r="H625" s="81">
        <v>0</v>
      </c>
      <c r="I625" s="81">
        <v>0</v>
      </c>
      <c r="J625" s="81">
        <v>570738</v>
      </c>
      <c r="K625" s="81">
        <v>166771</v>
      </c>
      <c r="L625" s="81">
        <v>0</v>
      </c>
      <c r="M625" s="81">
        <v>180086</v>
      </c>
      <c r="N625" s="81">
        <v>2659295</v>
      </c>
      <c r="O625" s="81">
        <v>-1711012</v>
      </c>
      <c r="P625" s="81">
        <v>20844361</v>
      </c>
      <c r="Q625" s="81">
        <v>1711012</v>
      </c>
      <c r="R625" s="81">
        <v>22555373</v>
      </c>
      <c r="S625" s="81">
        <v>0</v>
      </c>
      <c r="T625" s="81">
        <f t="shared" si="10"/>
        <v>16517439</v>
      </c>
      <c r="U625" s="44"/>
      <c r="V625" s="44"/>
      <c r="W625" s="44"/>
    </row>
    <row r="626" spans="1:23" x14ac:dyDescent="0.3">
      <c r="A626" s="46" t="s">
        <v>1290</v>
      </c>
      <c r="B626" s="77" t="s">
        <v>2672</v>
      </c>
      <c r="C626" s="77">
        <v>1</v>
      </c>
      <c r="D626" s="77">
        <v>0</v>
      </c>
      <c r="E626" s="81">
        <v>5782046</v>
      </c>
      <c r="F626" s="81">
        <v>2954001</v>
      </c>
      <c r="G626" s="81">
        <v>1719337</v>
      </c>
      <c r="H626" s="81">
        <v>0</v>
      </c>
      <c r="I626" s="81">
        <v>0</v>
      </c>
      <c r="J626" s="81">
        <v>294553</v>
      </c>
      <c r="K626" s="81">
        <v>126270</v>
      </c>
      <c r="L626" s="81">
        <v>0</v>
      </c>
      <c r="M626" s="81">
        <v>370597</v>
      </c>
      <c r="N626" s="81">
        <v>1376561</v>
      </c>
      <c r="O626" s="81">
        <v>-836938</v>
      </c>
      <c r="P626" s="81">
        <v>11786427</v>
      </c>
      <c r="Q626" s="81">
        <v>836938</v>
      </c>
      <c r="R626" s="81">
        <v>12623365</v>
      </c>
      <c r="S626" s="81">
        <v>0</v>
      </c>
      <c r="T626" s="81">
        <f t="shared" si="10"/>
        <v>8690529</v>
      </c>
      <c r="U626" s="44"/>
      <c r="V626" s="44"/>
      <c r="W626" s="44"/>
    </row>
    <row r="627" spans="1:23" x14ac:dyDescent="0.3">
      <c r="A627" s="46" t="s">
        <v>1304</v>
      </c>
      <c r="B627" s="77" t="s">
        <v>2673</v>
      </c>
      <c r="C627" s="77">
        <v>1</v>
      </c>
      <c r="D627" s="77">
        <v>0</v>
      </c>
      <c r="E627" s="81">
        <v>12159412</v>
      </c>
      <c r="F627" s="81">
        <v>3234182</v>
      </c>
      <c r="G627" s="81">
        <v>1835157</v>
      </c>
      <c r="H627" s="81">
        <v>0</v>
      </c>
      <c r="I627" s="81">
        <v>0</v>
      </c>
      <c r="J627" s="81">
        <v>319719</v>
      </c>
      <c r="K627" s="81">
        <v>72209</v>
      </c>
      <c r="L627" s="81">
        <v>0</v>
      </c>
      <c r="M627" s="81">
        <v>678386</v>
      </c>
      <c r="N627" s="81">
        <v>1340153</v>
      </c>
      <c r="O627" s="81">
        <v>-1340153</v>
      </c>
      <c r="P627" s="81">
        <v>18299065</v>
      </c>
      <c r="Q627" s="81">
        <v>1643859</v>
      </c>
      <c r="R627" s="81">
        <v>19942924</v>
      </c>
      <c r="S627" s="81">
        <v>100038</v>
      </c>
      <c r="T627" s="81">
        <f t="shared" si="10"/>
        <v>15123755</v>
      </c>
      <c r="U627" s="44"/>
      <c r="V627" s="44"/>
      <c r="W627" s="44"/>
    </row>
    <row r="628" spans="1:23" x14ac:dyDescent="0.3">
      <c r="A628" s="46" t="s">
        <v>1308</v>
      </c>
      <c r="B628" s="77" t="s">
        <v>2674</v>
      </c>
      <c r="C628" s="77">
        <v>1</v>
      </c>
      <c r="D628" s="77">
        <v>0</v>
      </c>
      <c r="E628" s="81">
        <v>7975878</v>
      </c>
      <c r="F628" s="81">
        <v>3024761</v>
      </c>
      <c r="G628" s="81">
        <v>816906</v>
      </c>
      <c r="H628" s="81">
        <v>0</v>
      </c>
      <c r="I628" s="81">
        <v>0</v>
      </c>
      <c r="J628" s="81">
        <v>143865</v>
      </c>
      <c r="K628" s="81">
        <v>173981</v>
      </c>
      <c r="L628" s="81">
        <v>0</v>
      </c>
      <c r="M628" s="81">
        <v>169080</v>
      </c>
      <c r="N628" s="81">
        <v>1503072</v>
      </c>
      <c r="O628" s="81">
        <v>-932154</v>
      </c>
      <c r="P628" s="81">
        <v>12875389</v>
      </c>
      <c r="Q628" s="81">
        <v>932154</v>
      </c>
      <c r="R628" s="81">
        <v>13807543</v>
      </c>
      <c r="S628" s="81">
        <v>0</v>
      </c>
      <c r="T628" s="81">
        <f t="shared" si="10"/>
        <v>10555411</v>
      </c>
      <c r="U628" s="44"/>
      <c r="V628" s="44"/>
      <c r="W628" s="44"/>
    </row>
    <row r="629" spans="1:23" x14ac:dyDescent="0.3">
      <c r="A629" s="46" t="s">
        <v>1298</v>
      </c>
      <c r="B629" s="77" t="s">
        <v>2056</v>
      </c>
      <c r="C629" s="77">
        <v>1</v>
      </c>
      <c r="D629" s="77">
        <v>0</v>
      </c>
      <c r="E629" s="81">
        <v>12897648</v>
      </c>
      <c r="F629" s="81">
        <v>3370141</v>
      </c>
      <c r="G629" s="81">
        <v>3262502</v>
      </c>
      <c r="H629" s="81">
        <v>189685</v>
      </c>
      <c r="I629" s="81">
        <v>0</v>
      </c>
      <c r="J629" s="81">
        <v>592241</v>
      </c>
      <c r="K629" s="81">
        <v>153670</v>
      </c>
      <c r="L629" s="81">
        <v>0</v>
      </c>
      <c r="M629" s="81">
        <v>609588</v>
      </c>
      <c r="N629" s="81">
        <v>1108517</v>
      </c>
      <c r="O629" s="81">
        <v>-1071712</v>
      </c>
      <c r="P629" s="81">
        <v>21112280</v>
      </c>
      <c r="Q629" s="81">
        <v>1071712</v>
      </c>
      <c r="R629" s="81">
        <v>22183992</v>
      </c>
      <c r="S629" s="81">
        <v>107958</v>
      </c>
      <c r="T629" s="81">
        <f t="shared" si="10"/>
        <v>16551576</v>
      </c>
      <c r="U629" s="44"/>
      <c r="V629" s="44"/>
      <c r="W629" s="44"/>
    </row>
    <row r="630" spans="1:23" x14ac:dyDescent="0.3">
      <c r="A630" s="46" t="s">
        <v>1302</v>
      </c>
      <c r="B630" s="77" t="s">
        <v>2675</v>
      </c>
      <c r="C630" s="77">
        <v>1</v>
      </c>
      <c r="D630" s="77">
        <v>0</v>
      </c>
      <c r="E630" s="81">
        <v>10671606</v>
      </c>
      <c r="F630" s="81">
        <v>2579620</v>
      </c>
      <c r="G630" s="81">
        <v>2660041</v>
      </c>
      <c r="H630" s="81">
        <v>0</v>
      </c>
      <c r="I630" s="81">
        <v>0</v>
      </c>
      <c r="J630" s="81">
        <v>157598</v>
      </c>
      <c r="K630" s="81">
        <v>72377</v>
      </c>
      <c r="L630" s="81">
        <v>0</v>
      </c>
      <c r="M630" s="81">
        <v>479828</v>
      </c>
      <c r="N630" s="81">
        <v>647409</v>
      </c>
      <c r="O630" s="81">
        <v>-647409</v>
      </c>
      <c r="P630" s="81">
        <v>16621070</v>
      </c>
      <c r="Q630" s="81">
        <v>915143</v>
      </c>
      <c r="R630" s="81">
        <v>17536213</v>
      </c>
      <c r="S630" s="81">
        <v>100000</v>
      </c>
      <c r="T630" s="81">
        <f t="shared" si="10"/>
        <v>13313620</v>
      </c>
      <c r="U630" s="44"/>
      <c r="V630" s="44"/>
      <c r="W630" s="44"/>
    </row>
    <row r="631" spans="1:23" x14ac:dyDescent="0.3">
      <c r="A631" s="46" t="s">
        <v>1345</v>
      </c>
      <c r="B631" s="77" t="s">
        <v>2058</v>
      </c>
      <c r="C631" s="77">
        <v>1</v>
      </c>
      <c r="D631" s="77">
        <v>0</v>
      </c>
      <c r="E631" s="81">
        <v>4124733</v>
      </c>
      <c r="F631" s="81">
        <v>3269422</v>
      </c>
      <c r="G631" s="81">
        <v>773884</v>
      </c>
      <c r="H631" s="81">
        <v>0</v>
      </c>
      <c r="I631" s="81">
        <v>0</v>
      </c>
      <c r="J631" s="81">
        <v>136648</v>
      </c>
      <c r="K631" s="81">
        <v>138654</v>
      </c>
      <c r="L631" s="81">
        <v>0</v>
      </c>
      <c r="M631" s="81">
        <v>0</v>
      </c>
      <c r="N631" s="81">
        <v>5817470</v>
      </c>
      <c r="O631" s="81">
        <v>-309956</v>
      </c>
      <c r="P631" s="81">
        <v>13950855</v>
      </c>
      <c r="Q631" s="81">
        <v>309956</v>
      </c>
      <c r="R631" s="81">
        <v>14260811</v>
      </c>
      <c r="S631" s="81">
        <v>0</v>
      </c>
      <c r="T631" s="81">
        <f t="shared" si="10"/>
        <v>7359501</v>
      </c>
      <c r="U631" s="44"/>
      <c r="V631" s="44"/>
      <c r="W631" s="44"/>
    </row>
    <row r="632" spans="1:23" x14ac:dyDescent="0.3">
      <c r="A632" s="46" t="s">
        <v>1313</v>
      </c>
      <c r="B632" s="77" t="s">
        <v>2676</v>
      </c>
      <c r="C632" s="77">
        <v>1</v>
      </c>
      <c r="D632" s="77">
        <v>0</v>
      </c>
      <c r="E632" s="81">
        <v>4819238</v>
      </c>
      <c r="F632" s="81">
        <v>2118262</v>
      </c>
      <c r="G632" s="81">
        <v>504199</v>
      </c>
      <c r="H632" s="81">
        <v>0</v>
      </c>
      <c r="I632" s="81">
        <v>0</v>
      </c>
      <c r="J632" s="81">
        <v>201778</v>
      </c>
      <c r="K632" s="81">
        <v>79786</v>
      </c>
      <c r="L632" s="81">
        <v>0</v>
      </c>
      <c r="M632" s="81">
        <v>54435</v>
      </c>
      <c r="N632" s="81">
        <v>4658541</v>
      </c>
      <c r="O632" s="81">
        <v>-1819532</v>
      </c>
      <c r="P632" s="81">
        <v>10616707</v>
      </c>
      <c r="Q632" s="81">
        <v>1819532</v>
      </c>
      <c r="R632" s="81">
        <v>12436239</v>
      </c>
      <c r="S632" s="81">
        <v>0</v>
      </c>
      <c r="T632" s="81">
        <f t="shared" si="10"/>
        <v>5453967</v>
      </c>
      <c r="U632" s="44"/>
      <c r="V632" s="44"/>
      <c r="W632" s="44"/>
    </row>
    <row r="633" spans="1:23" x14ac:dyDescent="0.3">
      <c r="A633" s="46" t="s">
        <v>1325</v>
      </c>
      <c r="B633" s="77" t="s">
        <v>2677</v>
      </c>
      <c r="C633" s="77">
        <v>1</v>
      </c>
      <c r="D633" s="77">
        <v>0</v>
      </c>
      <c r="E633" s="81">
        <v>2244747</v>
      </c>
      <c r="F633" s="81">
        <v>1781009</v>
      </c>
      <c r="G633" s="81">
        <v>1568141</v>
      </c>
      <c r="H633" s="81">
        <v>0</v>
      </c>
      <c r="I633" s="81">
        <v>0</v>
      </c>
      <c r="J633" s="81">
        <v>69232</v>
      </c>
      <c r="K633" s="81">
        <v>125036</v>
      </c>
      <c r="L633" s="81">
        <v>0</v>
      </c>
      <c r="M633" s="81">
        <v>0</v>
      </c>
      <c r="N633" s="81">
        <v>2618520</v>
      </c>
      <c r="O633" s="81">
        <v>-401314</v>
      </c>
      <c r="P633" s="81">
        <v>8005371</v>
      </c>
      <c r="Q633" s="81">
        <v>401314</v>
      </c>
      <c r="R633" s="81">
        <v>8406685</v>
      </c>
      <c r="S633" s="81">
        <v>0</v>
      </c>
      <c r="T633" s="81">
        <f t="shared" si="10"/>
        <v>3818710</v>
      </c>
      <c r="U633" s="44"/>
      <c r="V633" s="44"/>
      <c r="W633" s="44"/>
    </row>
    <row r="634" spans="1:23" x14ac:dyDescent="0.3">
      <c r="A634" s="46" t="s">
        <v>1341</v>
      </c>
      <c r="B634" s="77" t="s">
        <v>2061</v>
      </c>
      <c r="C634" s="77">
        <v>0</v>
      </c>
      <c r="D634" s="77">
        <v>1</v>
      </c>
      <c r="E634" s="81">
        <v>4162940</v>
      </c>
      <c r="F634" s="81">
        <v>2148340</v>
      </c>
      <c r="G634" s="81">
        <v>273754</v>
      </c>
      <c r="H634" s="81">
        <v>0</v>
      </c>
      <c r="I634" s="81">
        <v>0</v>
      </c>
      <c r="J634" s="81">
        <v>94040</v>
      </c>
      <c r="K634" s="81">
        <v>103146</v>
      </c>
      <c r="L634" s="81">
        <v>0</v>
      </c>
      <c r="M634" s="81">
        <v>0</v>
      </c>
      <c r="N634" s="81">
        <v>4195417</v>
      </c>
      <c r="O634" s="81">
        <v>-499817</v>
      </c>
      <c r="P634" s="81">
        <v>10477820</v>
      </c>
      <c r="Q634" s="81">
        <v>499817</v>
      </c>
      <c r="R634" s="81">
        <v>10977637</v>
      </c>
      <c r="S634" s="81">
        <v>0</v>
      </c>
      <c r="T634" s="81">
        <f t="shared" si="10"/>
        <v>6008649</v>
      </c>
      <c r="U634" s="44"/>
      <c r="V634" s="44"/>
      <c r="W634" s="44"/>
    </row>
    <row r="635" spans="1:23" x14ac:dyDescent="0.3">
      <c r="A635" s="46" t="s">
        <v>1329</v>
      </c>
      <c r="B635" s="77" t="s">
        <v>2678</v>
      </c>
      <c r="C635" s="77">
        <v>1</v>
      </c>
      <c r="D635" s="77">
        <v>0</v>
      </c>
      <c r="E635" s="81">
        <v>3961441</v>
      </c>
      <c r="F635" s="81">
        <v>2348558</v>
      </c>
      <c r="G635" s="81">
        <v>1795288</v>
      </c>
      <c r="H635" s="81">
        <v>0</v>
      </c>
      <c r="I635" s="81">
        <v>0</v>
      </c>
      <c r="J635" s="81">
        <v>130155</v>
      </c>
      <c r="K635" s="81">
        <v>195031</v>
      </c>
      <c r="L635" s="81">
        <v>0</v>
      </c>
      <c r="M635" s="81">
        <v>0</v>
      </c>
      <c r="N635" s="81">
        <v>5974638</v>
      </c>
      <c r="O635" s="81">
        <v>-253640</v>
      </c>
      <c r="P635" s="81">
        <v>14151471</v>
      </c>
      <c r="Q635" s="81">
        <v>253640</v>
      </c>
      <c r="R635" s="81">
        <v>14405111</v>
      </c>
      <c r="S635" s="81">
        <v>0</v>
      </c>
      <c r="T635" s="81">
        <f t="shared" si="10"/>
        <v>6381545</v>
      </c>
      <c r="U635" s="44"/>
      <c r="V635" s="44"/>
      <c r="W635" s="44"/>
    </row>
    <row r="636" spans="1:23" x14ac:dyDescent="0.3">
      <c r="A636" s="46" t="s">
        <v>1379</v>
      </c>
      <c r="B636" s="77" t="s">
        <v>2679</v>
      </c>
      <c r="C636" s="77">
        <v>1</v>
      </c>
      <c r="D636" s="77">
        <v>0</v>
      </c>
      <c r="E636" s="81">
        <v>1304843</v>
      </c>
      <c r="F636" s="81">
        <v>1109569</v>
      </c>
      <c r="G636" s="81">
        <v>430317</v>
      </c>
      <c r="H636" s="81">
        <v>0</v>
      </c>
      <c r="I636" s="81">
        <v>0</v>
      </c>
      <c r="J636" s="81">
        <v>168620</v>
      </c>
      <c r="K636" s="81">
        <v>58992</v>
      </c>
      <c r="L636" s="81">
        <v>0</v>
      </c>
      <c r="M636" s="81">
        <v>56700</v>
      </c>
      <c r="N636" s="81">
        <v>1602284</v>
      </c>
      <c r="O636" s="81">
        <v>-253266</v>
      </c>
      <c r="P636" s="81">
        <v>4478059</v>
      </c>
      <c r="Q636" s="81">
        <v>253266</v>
      </c>
      <c r="R636" s="81">
        <v>4731325</v>
      </c>
      <c r="S636" s="81">
        <v>0</v>
      </c>
      <c r="T636" s="81">
        <f t="shared" si="10"/>
        <v>2445458</v>
      </c>
      <c r="U636" s="44"/>
      <c r="V636" s="44"/>
      <c r="W636" s="44"/>
    </row>
    <row r="637" spans="1:23" x14ac:dyDescent="0.3">
      <c r="A637" s="46" t="s">
        <v>1319</v>
      </c>
      <c r="B637" s="77" t="s">
        <v>2680</v>
      </c>
      <c r="C637" s="77">
        <v>0</v>
      </c>
      <c r="D637" s="77">
        <v>0</v>
      </c>
      <c r="E637" s="81">
        <v>1148961</v>
      </c>
      <c r="F637" s="81">
        <v>814840</v>
      </c>
      <c r="G637" s="81">
        <v>248551</v>
      </c>
      <c r="H637" s="81">
        <v>0</v>
      </c>
      <c r="I637" s="81">
        <v>0</v>
      </c>
      <c r="J637" s="81">
        <v>50098</v>
      </c>
      <c r="K637" s="81">
        <v>14429</v>
      </c>
      <c r="L637" s="81">
        <v>0</v>
      </c>
      <c r="M637" s="81">
        <v>0</v>
      </c>
      <c r="N637" s="81">
        <v>840733</v>
      </c>
      <c r="O637" s="81">
        <v>-118404</v>
      </c>
      <c r="P637" s="81">
        <v>2999208</v>
      </c>
      <c r="Q637" s="81">
        <v>118404</v>
      </c>
      <c r="R637" s="81">
        <v>3117612</v>
      </c>
      <c r="S637" s="81">
        <v>0</v>
      </c>
      <c r="T637" s="81">
        <f t="shared" si="10"/>
        <v>1909924</v>
      </c>
      <c r="U637" s="44"/>
      <c r="V637" s="44"/>
      <c r="W637" s="44"/>
    </row>
    <row r="638" spans="1:23" x14ac:dyDescent="0.3">
      <c r="A638" s="46" t="s">
        <v>1381</v>
      </c>
      <c r="B638" s="77" t="s">
        <v>2681</v>
      </c>
      <c r="C638" s="77">
        <v>0</v>
      </c>
      <c r="D638" s="77">
        <v>0</v>
      </c>
      <c r="E638" s="81">
        <v>6633348</v>
      </c>
      <c r="F638" s="81">
        <v>3139408</v>
      </c>
      <c r="G638" s="81">
        <v>3128963</v>
      </c>
      <c r="H638" s="81">
        <v>0</v>
      </c>
      <c r="I638" s="81">
        <v>0</v>
      </c>
      <c r="J638" s="81">
        <v>95007</v>
      </c>
      <c r="K638" s="81">
        <v>115918</v>
      </c>
      <c r="L638" s="81">
        <v>0</v>
      </c>
      <c r="M638" s="81">
        <v>439235</v>
      </c>
      <c r="N638" s="81">
        <v>3861571</v>
      </c>
      <c r="O638" s="81">
        <v>-2562235</v>
      </c>
      <c r="P638" s="81">
        <v>14851215</v>
      </c>
      <c r="Q638" s="81">
        <v>2562235</v>
      </c>
      <c r="R638" s="81">
        <v>17413450</v>
      </c>
      <c r="S638" s="81">
        <v>0</v>
      </c>
      <c r="T638" s="81">
        <f t="shared" si="10"/>
        <v>7860681</v>
      </c>
      <c r="U638" s="44"/>
      <c r="V638" s="44"/>
      <c r="W638" s="44"/>
    </row>
    <row r="639" spans="1:23" x14ac:dyDescent="0.3">
      <c r="A639" s="46" t="s">
        <v>1343</v>
      </c>
      <c r="B639" s="77" t="s">
        <v>2682</v>
      </c>
      <c r="C639" s="77">
        <v>1</v>
      </c>
      <c r="D639" s="77">
        <v>0</v>
      </c>
      <c r="E639" s="81">
        <v>1843895</v>
      </c>
      <c r="F639" s="81">
        <v>1134864</v>
      </c>
      <c r="G639" s="81">
        <v>783785</v>
      </c>
      <c r="H639" s="81">
        <v>0</v>
      </c>
      <c r="I639" s="81">
        <v>0</v>
      </c>
      <c r="J639" s="81">
        <v>105400</v>
      </c>
      <c r="K639" s="81">
        <v>96721</v>
      </c>
      <c r="L639" s="81">
        <v>0</v>
      </c>
      <c r="M639" s="81">
        <v>0</v>
      </c>
      <c r="N639" s="81">
        <v>1996924</v>
      </c>
      <c r="O639" s="81">
        <v>-205901</v>
      </c>
      <c r="P639" s="81">
        <v>5755688</v>
      </c>
      <c r="Q639" s="81">
        <v>205901</v>
      </c>
      <c r="R639" s="81">
        <v>5961589</v>
      </c>
      <c r="S639" s="81">
        <v>0</v>
      </c>
      <c r="T639" s="81">
        <f t="shared" si="10"/>
        <v>2974979</v>
      </c>
      <c r="U639" s="44"/>
      <c r="V639" s="44"/>
      <c r="W639" s="44"/>
    </row>
    <row r="640" spans="1:23" x14ac:dyDescent="0.3">
      <c r="A640" s="46" t="s">
        <v>1327</v>
      </c>
      <c r="B640" s="77" t="s">
        <v>2683</v>
      </c>
      <c r="C640" s="77">
        <v>1</v>
      </c>
      <c r="D640" s="77">
        <v>0</v>
      </c>
      <c r="E640" s="81">
        <v>2592543</v>
      </c>
      <c r="F640" s="81">
        <v>1328129</v>
      </c>
      <c r="G640" s="81">
        <v>953538</v>
      </c>
      <c r="H640" s="81">
        <v>0</v>
      </c>
      <c r="I640" s="81">
        <v>0</v>
      </c>
      <c r="J640" s="81">
        <v>64526</v>
      </c>
      <c r="K640" s="81">
        <v>217696</v>
      </c>
      <c r="L640" s="81">
        <v>0</v>
      </c>
      <c r="M640" s="81">
        <v>0</v>
      </c>
      <c r="N640" s="81">
        <v>1811541</v>
      </c>
      <c r="O640" s="81">
        <v>-415370</v>
      </c>
      <c r="P640" s="81">
        <v>6552603</v>
      </c>
      <c r="Q640" s="81">
        <v>415370</v>
      </c>
      <c r="R640" s="81">
        <v>6967973</v>
      </c>
      <c r="S640" s="81">
        <v>0</v>
      </c>
      <c r="T640" s="81">
        <f t="shared" si="10"/>
        <v>3787524</v>
      </c>
      <c r="U640" s="44"/>
      <c r="V640" s="44"/>
      <c r="W640" s="44"/>
    </row>
    <row r="641" spans="1:23" x14ac:dyDescent="0.3">
      <c r="A641" s="46" t="s">
        <v>1339</v>
      </c>
      <c r="B641" s="77" t="s">
        <v>2068</v>
      </c>
      <c r="C641" s="77">
        <v>1</v>
      </c>
      <c r="D641" s="77">
        <v>0</v>
      </c>
      <c r="E641" s="81">
        <v>3190543</v>
      </c>
      <c r="F641" s="81">
        <v>1644848</v>
      </c>
      <c r="G641" s="81">
        <v>426750</v>
      </c>
      <c r="H641" s="81">
        <v>0</v>
      </c>
      <c r="I641" s="81">
        <v>0</v>
      </c>
      <c r="J641" s="81">
        <v>76324</v>
      </c>
      <c r="K641" s="81">
        <v>102276</v>
      </c>
      <c r="L641" s="81">
        <v>0</v>
      </c>
      <c r="M641" s="81">
        <v>0</v>
      </c>
      <c r="N641" s="81">
        <v>2460793</v>
      </c>
      <c r="O641" s="81">
        <v>-1586280</v>
      </c>
      <c r="P641" s="81">
        <v>6315254</v>
      </c>
      <c r="Q641" s="81">
        <v>1586280</v>
      </c>
      <c r="R641" s="81">
        <v>7901534</v>
      </c>
      <c r="S641" s="81">
        <v>0</v>
      </c>
      <c r="T641" s="81">
        <f t="shared" si="10"/>
        <v>3427711</v>
      </c>
      <c r="U641" s="44"/>
      <c r="V641" s="44"/>
      <c r="W641" s="44"/>
    </row>
    <row r="642" spans="1:23" x14ac:dyDescent="0.3">
      <c r="A642" s="46" t="s">
        <v>1311</v>
      </c>
      <c r="B642" s="77" t="s">
        <v>2684</v>
      </c>
      <c r="C642" s="77">
        <v>1</v>
      </c>
      <c r="D642" s="77">
        <v>0</v>
      </c>
      <c r="E642" s="81">
        <v>3771129</v>
      </c>
      <c r="F642" s="81">
        <v>1575162</v>
      </c>
      <c r="G642" s="81">
        <v>1036745</v>
      </c>
      <c r="H642" s="81">
        <v>0</v>
      </c>
      <c r="I642" s="81">
        <v>0</v>
      </c>
      <c r="J642" s="81">
        <v>133707</v>
      </c>
      <c r="K642" s="81">
        <v>183751</v>
      </c>
      <c r="L642" s="81">
        <v>0</v>
      </c>
      <c r="M642" s="81">
        <v>0</v>
      </c>
      <c r="N642" s="81">
        <v>2980063</v>
      </c>
      <c r="O642" s="81">
        <v>-2226126</v>
      </c>
      <c r="P642" s="81">
        <v>7454431</v>
      </c>
      <c r="Q642" s="81">
        <v>2226126</v>
      </c>
      <c r="R642" s="81">
        <v>9680557</v>
      </c>
      <c r="S642" s="81">
        <v>0</v>
      </c>
      <c r="T642" s="81">
        <f t="shared" si="10"/>
        <v>3437623</v>
      </c>
      <c r="U642" s="44"/>
      <c r="V642" s="44"/>
      <c r="W642" s="44"/>
    </row>
    <row r="643" spans="1:23" x14ac:dyDescent="0.3">
      <c r="A643" s="46" t="s">
        <v>1331</v>
      </c>
      <c r="B643" s="77" t="s">
        <v>2685</v>
      </c>
      <c r="C643" s="77">
        <v>1</v>
      </c>
      <c r="D643" s="77">
        <v>0</v>
      </c>
      <c r="E643" s="81">
        <v>2103877</v>
      </c>
      <c r="F643" s="81">
        <v>1127042</v>
      </c>
      <c r="G643" s="81">
        <v>1199340</v>
      </c>
      <c r="H643" s="81">
        <v>0</v>
      </c>
      <c r="I643" s="81">
        <v>0</v>
      </c>
      <c r="J643" s="81">
        <v>124925</v>
      </c>
      <c r="K643" s="81">
        <v>67109</v>
      </c>
      <c r="L643" s="81">
        <v>0</v>
      </c>
      <c r="M643" s="81">
        <v>0</v>
      </c>
      <c r="N643" s="81">
        <v>1406506</v>
      </c>
      <c r="O643" s="81">
        <v>-197354</v>
      </c>
      <c r="P643" s="81">
        <v>5831445</v>
      </c>
      <c r="Q643" s="81">
        <v>197354</v>
      </c>
      <c r="R643" s="81">
        <v>6028799</v>
      </c>
      <c r="S643" s="81">
        <v>0</v>
      </c>
      <c r="T643" s="81">
        <f t="shared" si="10"/>
        <v>3225599</v>
      </c>
      <c r="U643" s="44"/>
      <c r="V643" s="44"/>
      <c r="W643" s="44"/>
    </row>
    <row r="644" spans="1:23" x14ac:dyDescent="0.3">
      <c r="A644" s="46" t="s">
        <v>1335</v>
      </c>
      <c r="B644" s="77" t="s">
        <v>2686</v>
      </c>
      <c r="C644" s="77">
        <v>1</v>
      </c>
      <c r="D644" s="77">
        <v>0</v>
      </c>
      <c r="E644" s="81">
        <v>3533029</v>
      </c>
      <c r="F644" s="81">
        <v>968777</v>
      </c>
      <c r="G644" s="81">
        <v>20720</v>
      </c>
      <c r="H644" s="81">
        <v>1249</v>
      </c>
      <c r="I644" s="81">
        <v>0</v>
      </c>
      <c r="J644" s="81">
        <v>117753</v>
      </c>
      <c r="K644" s="81">
        <v>85196</v>
      </c>
      <c r="L644" s="81">
        <v>0</v>
      </c>
      <c r="M644" s="81">
        <v>393733</v>
      </c>
      <c r="N644" s="81">
        <v>6116212</v>
      </c>
      <c r="O644" s="81">
        <v>-933551</v>
      </c>
      <c r="P644" s="81">
        <v>10303118</v>
      </c>
      <c r="Q644" s="81">
        <v>933551</v>
      </c>
      <c r="R644" s="81">
        <v>11236669</v>
      </c>
      <c r="S644" s="81">
        <v>0</v>
      </c>
      <c r="T644" s="81">
        <f t="shared" si="10"/>
        <v>4164937</v>
      </c>
      <c r="U644" s="44"/>
      <c r="V644" s="44"/>
      <c r="W644" s="44"/>
    </row>
    <row r="645" spans="1:23" x14ac:dyDescent="0.3">
      <c r="A645" s="46" t="s">
        <v>1333</v>
      </c>
      <c r="B645" s="77" t="s">
        <v>2687</v>
      </c>
      <c r="C645" s="77">
        <v>1</v>
      </c>
      <c r="D645" s="77">
        <v>0</v>
      </c>
      <c r="E645" s="81">
        <v>1862267</v>
      </c>
      <c r="F645" s="81">
        <v>1106477</v>
      </c>
      <c r="G645" s="81">
        <v>290291</v>
      </c>
      <c r="H645" s="81">
        <v>0</v>
      </c>
      <c r="I645" s="81">
        <v>0</v>
      </c>
      <c r="J645" s="81">
        <v>124359</v>
      </c>
      <c r="K645" s="81">
        <v>125153</v>
      </c>
      <c r="L645" s="81">
        <v>0</v>
      </c>
      <c r="M645" s="81">
        <v>102667</v>
      </c>
      <c r="N645" s="81">
        <v>2071003</v>
      </c>
      <c r="O645" s="81">
        <v>-588368</v>
      </c>
      <c r="P645" s="81">
        <v>5093849</v>
      </c>
      <c r="Q645" s="81">
        <v>588368</v>
      </c>
      <c r="R645" s="81">
        <v>5682217</v>
      </c>
      <c r="S645" s="81">
        <v>0</v>
      </c>
      <c r="T645" s="81">
        <f t="shared" si="10"/>
        <v>2732555</v>
      </c>
      <c r="U645" s="44"/>
      <c r="V645" s="44"/>
      <c r="W645" s="44"/>
    </row>
    <row r="646" spans="1:23" x14ac:dyDescent="0.3">
      <c r="A646" s="46" t="s">
        <v>1337</v>
      </c>
      <c r="B646" s="77" t="s">
        <v>2688</v>
      </c>
      <c r="C646" s="77">
        <v>1</v>
      </c>
      <c r="D646" s="77">
        <v>0</v>
      </c>
      <c r="E646" s="81">
        <v>3296046</v>
      </c>
      <c r="F646" s="81">
        <v>1248266</v>
      </c>
      <c r="G646" s="81">
        <v>36418</v>
      </c>
      <c r="H646" s="81">
        <v>3771</v>
      </c>
      <c r="I646" s="81">
        <v>0</v>
      </c>
      <c r="J646" s="81">
        <v>141623</v>
      </c>
      <c r="K646" s="81">
        <v>106460</v>
      </c>
      <c r="L646" s="81">
        <v>0</v>
      </c>
      <c r="M646" s="81">
        <v>0</v>
      </c>
      <c r="N646" s="81">
        <v>2803267</v>
      </c>
      <c r="O646" s="81">
        <v>-1375412</v>
      </c>
      <c r="P646" s="81">
        <v>6260439</v>
      </c>
      <c r="Q646" s="81">
        <v>1375412</v>
      </c>
      <c r="R646" s="81">
        <v>7635851</v>
      </c>
      <c r="S646" s="81">
        <v>0</v>
      </c>
      <c r="T646" s="81">
        <f t="shared" ref="T646:T680" si="11">P646-N646-G646-H646</f>
        <v>3416983</v>
      </c>
      <c r="U646" s="44"/>
      <c r="V646" s="44"/>
      <c r="W646" s="44"/>
    </row>
    <row r="647" spans="1:23" x14ac:dyDescent="0.3">
      <c r="A647" s="46" t="s">
        <v>1349</v>
      </c>
      <c r="B647" s="77" t="s">
        <v>2689</v>
      </c>
      <c r="C647" s="77">
        <v>1</v>
      </c>
      <c r="D647" s="77">
        <v>0</v>
      </c>
      <c r="E647" s="81">
        <v>4792505</v>
      </c>
      <c r="F647" s="81">
        <v>1259148</v>
      </c>
      <c r="G647" s="81">
        <v>1391810</v>
      </c>
      <c r="H647" s="81">
        <v>0</v>
      </c>
      <c r="I647" s="81">
        <v>0</v>
      </c>
      <c r="J647" s="81">
        <v>234188</v>
      </c>
      <c r="K647" s="81">
        <v>172663</v>
      </c>
      <c r="L647" s="81">
        <v>0</v>
      </c>
      <c r="M647" s="81">
        <v>313660</v>
      </c>
      <c r="N647" s="81">
        <v>3380063</v>
      </c>
      <c r="O647" s="81">
        <v>-1195742</v>
      </c>
      <c r="P647" s="81">
        <v>10348295</v>
      </c>
      <c r="Q647" s="81">
        <v>1195742</v>
      </c>
      <c r="R647" s="81">
        <v>11544037</v>
      </c>
      <c r="S647" s="81">
        <v>0</v>
      </c>
      <c r="T647" s="81">
        <f t="shared" si="11"/>
        <v>5576422</v>
      </c>
      <c r="U647" s="44"/>
      <c r="V647" s="44"/>
      <c r="W647" s="44"/>
    </row>
    <row r="648" spans="1:23" x14ac:dyDescent="0.3">
      <c r="A648" s="46" t="s">
        <v>1351</v>
      </c>
      <c r="B648" s="77" t="s">
        <v>2690</v>
      </c>
      <c r="C648" s="77">
        <v>1</v>
      </c>
      <c r="D648" s="77">
        <v>0</v>
      </c>
      <c r="E648" s="81">
        <v>3176075</v>
      </c>
      <c r="F648" s="81">
        <v>2723037</v>
      </c>
      <c r="G648" s="81">
        <v>495653</v>
      </c>
      <c r="H648" s="81">
        <v>0</v>
      </c>
      <c r="I648" s="81">
        <v>0</v>
      </c>
      <c r="J648" s="81">
        <v>50704</v>
      </c>
      <c r="K648" s="81">
        <v>168991</v>
      </c>
      <c r="L648" s="81">
        <v>0</v>
      </c>
      <c r="M648" s="81">
        <v>0</v>
      </c>
      <c r="N648" s="81">
        <v>4746621</v>
      </c>
      <c r="O648" s="81">
        <v>-237788</v>
      </c>
      <c r="P648" s="81">
        <v>11123293</v>
      </c>
      <c r="Q648" s="81">
        <v>237788</v>
      </c>
      <c r="R648" s="81">
        <v>11361081</v>
      </c>
      <c r="S648" s="81">
        <v>0</v>
      </c>
      <c r="T648" s="81">
        <f t="shared" si="11"/>
        <v>5881019</v>
      </c>
      <c r="U648" s="44"/>
      <c r="V648" s="44"/>
      <c r="W648" s="44"/>
    </row>
    <row r="649" spans="1:23" x14ac:dyDescent="0.3">
      <c r="A649" s="46" t="s">
        <v>1367</v>
      </c>
      <c r="B649" s="77" t="s">
        <v>2076</v>
      </c>
      <c r="C649" s="77">
        <v>1</v>
      </c>
      <c r="D649" s="77">
        <v>0</v>
      </c>
      <c r="E649" s="81">
        <v>651461</v>
      </c>
      <c r="F649" s="81">
        <v>407257</v>
      </c>
      <c r="G649" s="81">
        <v>157795</v>
      </c>
      <c r="H649" s="81">
        <v>0</v>
      </c>
      <c r="I649" s="81">
        <v>0</v>
      </c>
      <c r="J649" s="81">
        <v>1542</v>
      </c>
      <c r="K649" s="81">
        <v>717</v>
      </c>
      <c r="L649" s="81">
        <v>0</v>
      </c>
      <c r="M649" s="81">
        <v>43200</v>
      </c>
      <c r="N649" s="81">
        <v>291812</v>
      </c>
      <c r="O649" s="81">
        <v>-103020</v>
      </c>
      <c r="P649" s="81">
        <v>1450764</v>
      </c>
      <c r="Q649" s="81">
        <v>103020</v>
      </c>
      <c r="R649" s="81">
        <v>1553784</v>
      </c>
      <c r="S649" s="81">
        <v>0</v>
      </c>
      <c r="T649" s="81">
        <f t="shared" si="11"/>
        <v>1001157</v>
      </c>
      <c r="U649" s="44"/>
      <c r="V649" s="44"/>
      <c r="W649" s="44"/>
    </row>
    <row r="650" spans="1:23" x14ac:dyDescent="0.3">
      <c r="A650" s="46" t="s">
        <v>1383</v>
      </c>
      <c r="B650" s="77" t="s">
        <v>2691</v>
      </c>
      <c r="C650" s="77">
        <v>1</v>
      </c>
      <c r="D650" s="77">
        <v>0</v>
      </c>
      <c r="E650" s="81">
        <v>2415711</v>
      </c>
      <c r="F650" s="81">
        <v>2638429</v>
      </c>
      <c r="G650" s="81">
        <v>505734</v>
      </c>
      <c r="H650" s="81">
        <v>0</v>
      </c>
      <c r="I650" s="81">
        <v>0</v>
      </c>
      <c r="J650" s="81">
        <v>75380</v>
      </c>
      <c r="K650" s="81">
        <v>313774</v>
      </c>
      <c r="L650" s="81">
        <v>0</v>
      </c>
      <c r="M650" s="81">
        <v>0</v>
      </c>
      <c r="N650" s="81">
        <v>3022609</v>
      </c>
      <c r="O650" s="81">
        <v>-237697</v>
      </c>
      <c r="P650" s="81">
        <v>8733940</v>
      </c>
      <c r="Q650" s="81">
        <v>237697</v>
      </c>
      <c r="R650" s="81">
        <v>8971637</v>
      </c>
      <c r="S650" s="81">
        <v>0</v>
      </c>
      <c r="T650" s="81">
        <f t="shared" si="11"/>
        <v>5205597</v>
      </c>
      <c r="U650" s="44"/>
      <c r="V650" s="44"/>
      <c r="W650" s="44"/>
    </row>
    <row r="651" spans="1:23" x14ac:dyDescent="0.3">
      <c r="A651" s="46" t="s">
        <v>1365</v>
      </c>
      <c r="B651" s="77" t="s">
        <v>2692</v>
      </c>
      <c r="C651" s="77">
        <v>1</v>
      </c>
      <c r="D651" s="77">
        <v>0</v>
      </c>
      <c r="E651" s="81">
        <v>3234227</v>
      </c>
      <c r="F651" s="81">
        <v>1701739</v>
      </c>
      <c r="G651" s="81">
        <v>2374650</v>
      </c>
      <c r="H651" s="81">
        <v>0</v>
      </c>
      <c r="I651" s="81">
        <v>0</v>
      </c>
      <c r="J651" s="81">
        <v>289319</v>
      </c>
      <c r="K651" s="81">
        <v>434443</v>
      </c>
      <c r="L651" s="81">
        <v>0</v>
      </c>
      <c r="M651" s="81">
        <v>0</v>
      </c>
      <c r="N651" s="81">
        <v>2679935</v>
      </c>
      <c r="O651" s="81">
        <v>-1611037</v>
      </c>
      <c r="P651" s="81">
        <v>9103276</v>
      </c>
      <c r="Q651" s="81">
        <v>1611037</v>
      </c>
      <c r="R651" s="81">
        <v>10714313</v>
      </c>
      <c r="S651" s="81">
        <v>0</v>
      </c>
      <c r="T651" s="81">
        <f t="shared" si="11"/>
        <v>4048691</v>
      </c>
      <c r="U651" s="44"/>
      <c r="V651" s="44"/>
      <c r="W651" s="44"/>
    </row>
    <row r="652" spans="1:23" x14ac:dyDescent="0.3">
      <c r="A652" s="46" t="s">
        <v>1353</v>
      </c>
      <c r="B652" s="77" t="s">
        <v>2693</v>
      </c>
      <c r="C652" s="77">
        <v>1</v>
      </c>
      <c r="D652" s="77">
        <v>0</v>
      </c>
      <c r="E652" s="81">
        <v>75989804</v>
      </c>
      <c r="F652" s="81">
        <v>16188943</v>
      </c>
      <c r="G652" s="81">
        <v>8882918</v>
      </c>
      <c r="H652" s="81">
        <v>0</v>
      </c>
      <c r="I652" s="81">
        <v>0</v>
      </c>
      <c r="J652" s="81">
        <v>2388880</v>
      </c>
      <c r="K652" s="81">
        <v>1853961</v>
      </c>
      <c r="L652" s="81">
        <v>0</v>
      </c>
      <c r="M652" s="81">
        <v>2856466</v>
      </c>
      <c r="N652" s="81">
        <v>15034315</v>
      </c>
      <c r="O652" s="81">
        <v>-9499099</v>
      </c>
      <c r="P652" s="81">
        <v>113696188</v>
      </c>
      <c r="Q652" s="81">
        <v>9499099</v>
      </c>
      <c r="R652" s="81">
        <v>123195287</v>
      </c>
      <c r="S652" s="81">
        <v>1603072</v>
      </c>
      <c r="T652" s="81">
        <f t="shared" si="11"/>
        <v>89778955</v>
      </c>
      <c r="U652" s="44"/>
      <c r="V652" s="44"/>
      <c r="W652" s="44"/>
    </row>
    <row r="653" spans="1:23" x14ac:dyDescent="0.3">
      <c r="A653" s="46" t="s">
        <v>1323</v>
      </c>
      <c r="B653" s="77" t="s">
        <v>2694</v>
      </c>
      <c r="C653" s="77">
        <v>1</v>
      </c>
      <c r="D653" s="77">
        <v>0</v>
      </c>
      <c r="E653" s="81">
        <v>3912755</v>
      </c>
      <c r="F653" s="81">
        <v>3692190</v>
      </c>
      <c r="G653" s="81">
        <v>2161507</v>
      </c>
      <c r="H653" s="81">
        <v>0</v>
      </c>
      <c r="I653" s="81">
        <v>0</v>
      </c>
      <c r="J653" s="81">
        <v>311566</v>
      </c>
      <c r="K653" s="81">
        <v>97510</v>
      </c>
      <c r="L653" s="81">
        <v>0</v>
      </c>
      <c r="M653" s="81">
        <v>0</v>
      </c>
      <c r="N653" s="81">
        <v>2612473</v>
      </c>
      <c r="O653" s="81">
        <v>-418346</v>
      </c>
      <c r="P653" s="81">
        <v>12369655</v>
      </c>
      <c r="Q653" s="81">
        <v>418346</v>
      </c>
      <c r="R653" s="81">
        <v>12788001</v>
      </c>
      <c r="S653" s="81">
        <v>0</v>
      </c>
      <c r="T653" s="81">
        <f t="shared" si="11"/>
        <v>7595675</v>
      </c>
      <c r="U653" s="44"/>
      <c r="V653" s="44"/>
      <c r="W653" s="44"/>
    </row>
    <row r="654" spans="1:23" x14ac:dyDescent="0.3">
      <c r="A654" s="46" t="s">
        <v>1355</v>
      </c>
      <c r="B654" s="77" t="s">
        <v>2695</v>
      </c>
      <c r="C654" s="77">
        <v>1</v>
      </c>
      <c r="D654" s="77">
        <v>0</v>
      </c>
      <c r="E654" s="81">
        <v>29190007</v>
      </c>
      <c r="F654" s="81">
        <v>13560128</v>
      </c>
      <c r="G654" s="81">
        <v>4583856</v>
      </c>
      <c r="H654" s="81">
        <v>0</v>
      </c>
      <c r="I654" s="81">
        <v>0</v>
      </c>
      <c r="J654" s="81">
        <v>1113810</v>
      </c>
      <c r="K654" s="81">
        <v>916033</v>
      </c>
      <c r="L654" s="81">
        <v>0</v>
      </c>
      <c r="M654" s="81">
        <v>1450654</v>
      </c>
      <c r="N654" s="81">
        <v>13194796</v>
      </c>
      <c r="O654" s="81">
        <v>-9860463</v>
      </c>
      <c r="P654" s="81">
        <v>54148821</v>
      </c>
      <c r="Q654" s="81">
        <v>9860463</v>
      </c>
      <c r="R654" s="81">
        <v>64009284</v>
      </c>
      <c r="S654" s="81">
        <v>0</v>
      </c>
      <c r="T654" s="81">
        <f t="shared" si="11"/>
        <v>36370169</v>
      </c>
      <c r="U654" s="44"/>
      <c r="V654" s="44"/>
      <c r="W654" s="44"/>
    </row>
    <row r="655" spans="1:23" x14ac:dyDescent="0.3">
      <c r="A655" s="46" t="s">
        <v>1321</v>
      </c>
      <c r="B655" s="77" t="s">
        <v>2696</v>
      </c>
      <c r="C655" s="77">
        <v>1</v>
      </c>
      <c r="D655" s="77">
        <v>0</v>
      </c>
      <c r="E655" s="81">
        <v>2033022</v>
      </c>
      <c r="F655" s="81">
        <v>1917585</v>
      </c>
      <c r="G655" s="81">
        <v>50754</v>
      </c>
      <c r="H655" s="81">
        <v>0</v>
      </c>
      <c r="I655" s="81">
        <v>0</v>
      </c>
      <c r="J655" s="81">
        <v>51457</v>
      </c>
      <c r="K655" s="81">
        <v>70872</v>
      </c>
      <c r="L655" s="81">
        <v>0</v>
      </c>
      <c r="M655" s="81">
        <v>0</v>
      </c>
      <c r="N655" s="81">
        <v>2087018</v>
      </c>
      <c r="O655" s="81">
        <v>-188052</v>
      </c>
      <c r="P655" s="81">
        <v>6022656</v>
      </c>
      <c r="Q655" s="81">
        <v>188052</v>
      </c>
      <c r="R655" s="81">
        <v>6210708</v>
      </c>
      <c r="S655" s="81">
        <v>0</v>
      </c>
      <c r="T655" s="81">
        <f t="shared" si="11"/>
        <v>3884884</v>
      </c>
      <c r="U655" s="44"/>
      <c r="V655" s="44"/>
      <c r="W655" s="44"/>
    </row>
    <row r="656" spans="1:23" x14ac:dyDescent="0.3">
      <c r="A656" s="46" t="s">
        <v>1357</v>
      </c>
      <c r="B656" s="77" t="s">
        <v>2697</v>
      </c>
      <c r="C656" s="77">
        <v>1</v>
      </c>
      <c r="D656" s="77">
        <v>0</v>
      </c>
      <c r="E656" s="81">
        <v>1374552</v>
      </c>
      <c r="F656" s="81">
        <v>1163277</v>
      </c>
      <c r="G656" s="81">
        <v>161751</v>
      </c>
      <c r="H656" s="81">
        <v>0</v>
      </c>
      <c r="I656" s="81">
        <v>0</v>
      </c>
      <c r="J656" s="81">
        <v>85037</v>
      </c>
      <c r="K656" s="81">
        <v>33487</v>
      </c>
      <c r="L656" s="81">
        <v>0</v>
      </c>
      <c r="M656" s="81">
        <v>0</v>
      </c>
      <c r="N656" s="81">
        <v>1797358</v>
      </c>
      <c r="O656" s="81">
        <v>-367683</v>
      </c>
      <c r="P656" s="81">
        <v>4247779</v>
      </c>
      <c r="Q656" s="81">
        <v>367683</v>
      </c>
      <c r="R656" s="81">
        <v>4615462</v>
      </c>
      <c r="S656" s="81">
        <v>0</v>
      </c>
      <c r="T656" s="81">
        <f t="shared" si="11"/>
        <v>2288670</v>
      </c>
      <c r="U656" s="44"/>
      <c r="V656" s="44"/>
      <c r="W656" s="44"/>
    </row>
    <row r="657" spans="1:23" x14ac:dyDescent="0.3">
      <c r="A657" s="46" t="s">
        <v>1359</v>
      </c>
      <c r="B657" s="77" t="s">
        <v>2698</v>
      </c>
      <c r="C657" s="77">
        <v>1</v>
      </c>
      <c r="D657" s="77">
        <v>0</v>
      </c>
      <c r="E657" s="81">
        <v>14355885</v>
      </c>
      <c r="F657" s="81">
        <v>7416512</v>
      </c>
      <c r="G657" s="81">
        <v>3200030</v>
      </c>
      <c r="H657" s="81">
        <v>0</v>
      </c>
      <c r="I657" s="81">
        <v>0</v>
      </c>
      <c r="J657" s="81">
        <v>687429</v>
      </c>
      <c r="K657" s="81">
        <v>365080</v>
      </c>
      <c r="L657" s="81">
        <v>0</v>
      </c>
      <c r="M657" s="81">
        <v>2991410</v>
      </c>
      <c r="N657" s="81">
        <v>10423495</v>
      </c>
      <c r="O657" s="81">
        <v>-4646491</v>
      </c>
      <c r="P657" s="81">
        <v>34793350</v>
      </c>
      <c r="Q657" s="81">
        <v>4646491</v>
      </c>
      <c r="R657" s="81">
        <v>39439841</v>
      </c>
      <c r="S657" s="81">
        <v>0</v>
      </c>
      <c r="T657" s="81">
        <f t="shared" si="11"/>
        <v>21169825</v>
      </c>
      <c r="U657" s="44"/>
      <c r="V657" s="44"/>
      <c r="W657" s="44"/>
    </row>
    <row r="658" spans="1:23" x14ac:dyDescent="0.3">
      <c r="A658" s="46" t="s">
        <v>1317</v>
      </c>
      <c r="B658" s="77" t="s">
        <v>2085</v>
      </c>
      <c r="C658" s="77">
        <v>1</v>
      </c>
      <c r="D658" s="77">
        <v>0</v>
      </c>
      <c r="E658" s="81">
        <v>1548086</v>
      </c>
      <c r="F658" s="81">
        <v>1922014</v>
      </c>
      <c r="G658" s="81">
        <v>333370</v>
      </c>
      <c r="H658" s="81">
        <v>0</v>
      </c>
      <c r="I658" s="81">
        <v>0</v>
      </c>
      <c r="J658" s="81">
        <v>33788</v>
      </c>
      <c r="K658" s="81">
        <v>57560</v>
      </c>
      <c r="L658" s="81">
        <v>0</v>
      </c>
      <c r="M658" s="81">
        <v>0</v>
      </c>
      <c r="N658" s="81">
        <v>1514219</v>
      </c>
      <c r="O658" s="81">
        <v>-160589</v>
      </c>
      <c r="P658" s="81">
        <v>5248448</v>
      </c>
      <c r="Q658" s="81">
        <v>160589</v>
      </c>
      <c r="R658" s="81">
        <v>5409037</v>
      </c>
      <c r="S658" s="81">
        <v>0</v>
      </c>
      <c r="T658" s="81">
        <f t="shared" si="11"/>
        <v>3400859</v>
      </c>
      <c r="U658" s="44"/>
      <c r="V658" s="44"/>
      <c r="W658" s="44"/>
    </row>
    <row r="659" spans="1:23" x14ac:dyDescent="0.3">
      <c r="A659" s="46" t="s">
        <v>1361</v>
      </c>
      <c r="B659" s="77" t="s">
        <v>2699</v>
      </c>
      <c r="C659" s="77">
        <v>1</v>
      </c>
      <c r="D659" s="77">
        <v>0</v>
      </c>
      <c r="E659" s="81">
        <v>32546434</v>
      </c>
      <c r="F659" s="81">
        <v>6403421</v>
      </c>
      <c r="G659" s="81">
        <v>3778217</v>
      </c>
      <c r="H659" s="81">
        <v>0</v>
      </c>
      <c r="I659" s="81">
        <v>0</v>
      </c>
      <c r="J659" s="81">
        <v>1870440</v>
      </c>
      <c r="K659" s="81">
        <v>941018</v>
      </c>
      <c r="L659" s="81">
        <v>0</v>
      </c>
      <c r="M659" s="81">
        <v>764610</v>
      </c>
      <c r="N659" s="81">
        <v>6842993</v>
      </c>
      <c r="O659" s="81">
        <v>-3214457</v>
      </c>
      <c r="P659" s="81">
        <v>49932676</v>
      </c>
      <c r="Q659" s="81">
        <v>3214457</v>
      </c>
      <c r="R659" s="81">
        <v>53147133</v>
      </c>
      <c r="S659" s="81">
        <v>760318</v>
      </c>
      <c r="T659" s="81">
        <f t="shared" si="11"/>
        <v>39311466</v>
      </c>
      <c r="U659" s="44"/>
      <c r="V659" s="44"/>
      <c r="W659" s="44"/>
    </row>
    <row r="660" spans="1:23" x14ac:dyDescent="0.3">
      <c r="A660" s="46" t="s">
        <v>1363</v>
      </c>
      <c r="B660" s="77" t="s">
        <v>2700</v>
      </c>
      <c r="C660" s="77">
        <v>1</v>
      </c>
      <c r="D660" s="77">
        <v>0</v>
      </c>
      <c r="E660" s="81">
        <v>3510844</v>
      </c>
      <c r="F660" s="81">
        <v>2202207</v>
      </c>
      <c r="G660" s="81">
        <v>1723261</v>
      </c>
      <c r="H660" s="81">
        <v>0</v>
      </c>
      <c r="I660" s="81">
        <v>0</v>
      </c>
      <c r="J660" s="81">
        <v>103799</v>
      </c>
      <c r="K660" s="81">
        <v>108347</v>
      </c>
      <c r="L660" s="81">
        <v>0</v>
      </c>
      <c r="M660" s="81">
        <v>0</v>
      </c>
      <c r="N660" s="81">
        <v>2151583</v>
      </c>
      <c r="O660" s="81">
        <v>-254800</v>
      </c>
      <c r="P660" s="81">
        <v>9545241</v>
      </c>
      <c r="Q660" s="81">
        <v>254800</v>
      </c>
      <c r="R660" s="81">
        <v>9800041</v>
      </c>
      <c r="S660" s="81">
        <v>0</v>
      </c>
      <c r="T660" s="81">
        <f t="shared" si="11"/>
        <v>5670397</v>
      </c>
      <c r="U660" s="44"/>
      <c r="V660" s="44"/>
      <c r="W660" s="44"/>
    </row>
    <row r="661" spans="1:23" x14ac:dyDescent="0.3">
      <c r="A661" s="46" t="s">
        <v>1371</v>
      </c>
      <c r="B661" s="77" t="s">
        <v>2701</v>
      </c>
      <c r="C661" s="77">
        <v>1</v>
      </c>
      <c r="D661" s="77">
        <v>0</v>
      </c>
      <c r="E661" s="81">
        <v>2113181</v>
      </c>
      <c r="F661" s="81">
        <v>700828</v>
      </c>
      <c r="G661" s="81">
        <v>165267</v>
      </c>
      <c r="H661" s="81">
        <v>0</v>
      </c>
      <c r="I661" s="81">
        <v>0</v>
      </c>
      <c r="J661" s="81">
        <v>255346</v>
      </c>
      <c r="K661" s="81">
        <v>41885</v>
      </c>
      <c r="L661" s="81">
        <v>0</v>
      </c>
      <c r="M661" s="81">
        <v>0</v>
      </c>
      <c r="N661" s="81">
        <v>1050992</v>
      </c>
      <c r="O661" s="81">
        <v>-251482</v>
      </c>
      <c r="P661" s="81">
        <v>4076017</v>
      </c>
      <c r="Q661" s="81">
        <v>251482</v>
      </c>
      <c r="R661" s="81">
        <v>4327499</v>
      </c>
      <c r="S661" s="81">
        <v>0</v>
      </c>
      <c r="T661" s="81">
        <f t="shared" si="11"/>
        <v>2859758</v>
      </c>
      <c r="U661" s="44"/>
      <c r="V661" s="44"/>
      <c r="W661" s="44"/>
    </row>
    <row r="662" spans="1:23" x14ac:dyDescent="0.3">
      <c r="A662" s="46" t="s">
        <v>1373</v>
      </c>
      <c r="B662" s="77" t="s">
        <v>2702</v>
      </c>
      <c r="C662" s="77">
        <v>1</v>
      </c>
      <c r="D662" s="77">
        <v>0</v>
      </c>
      <c r="E662" s="81">
        <v>1650999</v>
      </c>
      <c r="F662" s="81">
        <v>661108</v>
      </c>
      <c r="G662" s="81">
        <v>526932</v>
      </c>
      <c r="H662" s="81">
        <v>0</v>
      </c>
      <c r="I662" s="81">
        <v>0</v>
      </c>
      <c r="J662" s="81">
        <v>133133</v>
      </c>
      <c r="K662" s="81">
        <v>105763</v>
      </c>
      <c r="L662" s="81">
        <v>0</v>
      </c>
      <c r="M662" s="81">
        <v>0</v>
      </c>
      <c r="N662" s="81">
        <v>1777490</v>
      </c>
      <c r="O662" s="81">
        <v>-216652</v>
      </c>
      <c r="P662" s="81">
        <v>4638773</v>
      </c>
      <c r="Q662" s="81">
        <v>216652</v>
      </c>
      <c r="R662" s="81">
        <v>4855425</v>
      </c>
      <c r="S662" s="81">
        <v>0</v>
      </c>
      <c r="T662" s="81">
        <f t="shared" si="11"/>
        <v>2334351</v>
      </c>
      <c r="U662" s="44"/>
      <c r="V662" s="44"/>
      <c r="W662" s="44"/>
    </row>
    <row r="663" spans="1:23" x14ac:dyDescent="0.3">
      <c r="A663" s="46" t="s">
        <v>1369</v>
      </c>
      <c r="B663" s="77" t="s">
        <v>2703</v>
      </c>
      <c r="C663" s="77">
        <v>1</v>
      </c>
      <c r="D663" s="77">
        <v>0</v>
      </c>
      <c r="E663" s="81">
        <v>21642458</v>
      </c>
      <c r="F663" s="81">
        <v>5176874</v>
      </c>
      <c r="G663" s="81">
        <v>1766245</v>
      </c>
      <c r="H663" s="81">
        <v>0</v>
      </c>
      <c r="I663" s="81">
        <v>0</v>
      </c>
      <c r="J663" s="81">
        <v>2415521</v>
      </c>
      <c r="K663" s="81">
        <v>563223</v>
      </c>
      <c r="L663" s="81">
        <v>0</v>
      </c>
      <c r="M663" s="81">
        <v>2100000</v>
      </c>
      <c r="N663" s="81">
        <v>5445017</v>
      </c>
      <c r="O663" s="81">
        <v>-4497003</v>
      </c>
      <c r="P663" s="81">
        <v>34612335</v>
      </c>
      <c r="Q663" s="81">
        <v>4497003</v>
      </c>
      <c r="R663" s="81">
        <v>39109338</v>
      </c>
      <c r="S663" s="81">
        <v>809036</v>
      </c>
      <c r="T663" s="81">
        <f t="shared" si="11"/>
        <v>27401073</v>
      </c>
      <c r="U663" s="44"/>
      <c r="V663" s="44"/>
      <c r="W663" s="44"/>
    </row>
    <row r="664" spans="1:23" x14ac:dyDescent="0.3">
      <c r="A664" s="46" t="s">
        <v>1315</v>
      </c>
      <c r="B664" s="77" t="s">
        <v>2091</v>
      </c>
      <c r="C664" s="77">
        <v>1</v>
      </c>
      <c r="D664" s="77">
        <v>0</v>
      </c>
      <c r="E664" s="81">
        <v>1437769</v>
      </c>
      <c r="F664" s="81">
        <v>1075592</v>
      </c>
      <c r="G664" s="81">
        <v>721409</v>
      </c>
      <c r="H664" s="81">
        <v>0</v>
      </c>
      <c r="I664" s="81">
        <v>0</v>
      </c>
      <c r="J664" s="81">
        <v>90384</v>
      </c>
      <c r="K664" s="81">
        <v>25609</v>
      </c>
      <c r="L664" s="81">
        <v>0</v>
      </c>
      <c r="M664" s="81">
        <v>0</v>
      </c>
      <c r="N664" s="81">
        <v>1235281</v>
      </c>
      <c r="O664" s="81">
        <v>-125671</v>
      </c>
      <c r="P664" s="81">
        <v>4460373</v>
      </c>
      <c r="Q664" s="81">
        <v>125671</v>
      </c>
      <c r="R664" s="81">
        <v>4586044</v>
      </c>
      <c r="S664" s="81">
        <v>0</v>
      </c>
      <c r="T664" s="81">
        <f t="shared" si="11"/>
        <v>2503683</v>
      </c>
      <c r="U664" s="44"/>
      <c r="V664" s="44"/>
      <c r="W664" s="44"/>
    </row>
    <row r="665" spans="1:23" x14ac:dyDescent="0.3">
      <c r="A665" s="46" t="s">
        <v>1375</v>
      </c>
      <c r="B665" s="77" t="s">
        <v>2704</v>
      </c>
      <c r="C665" s="77">
        <v>0</v>
      </c>
      <c r="D665" s="77">
        <v>0</v>
      </c>
      <c r="E665" s="81">
        <v>3491710</v>
      </c>
      <c r="F665" s="81">
        <v>1291590</v>
      </c>
      <c r="G665" s="81">
        <v>1895420</v>
      </c>
      <c r="H665" s="81">
        <v>0</v>
      </c>
      <c r="I665" s="81">
        <v>0</v>
      </c>
      <c r="J665" s="81">
        <v>113948</v>
      </c>
      <c r="K665" s="81">
        <v>125917</v>
      </c>
      <c r="L665" s="81">
        <v>0</v>
      </c>
      <c r="M665" s="81">
        <v>0</v>
      </c>
      <c r="N665" s="81">
        <v>1839719</v>
      </c>
      <c r="O665" s="81">
        <v>0</v>
      </c>
      <c r="P665" s="81">
        <v>8758304</v>
      </c>
      <c r="Q665" s="81">
        <v>0</v>
      </c>
      <c r="R665" s="81">
        <v>8758304</v>
      </c>
      <c r="S665" s="81">
        <v>0</v>
      </c>
      <c r="T665" s="81">
        <f t="shared" si="11"/>
        <v>5023165</v>
      </c>
      <c r="U665" s="44"/>
      <c r="V665" s="44"/>
      <c r="W665" s="44"/>
    </row>
    <row r="666" spans="1:23" x14ac:dyDescent="0.3">
      <c r="A666" s="46" t="s">
        <v>1377</v>
      </c>
      <c r="B666" s="77" t="s">
        <v>2705</v>
      </c>
      <c r="C666" s="77">
        <v>1</v>
      </c>
      <c r="D666" s="77">
        <v>0</v>
      </c>
      <c r="E666" s="81">
        <v>4834105</v>
      </c>
      <c r="F666" s="81">
        <v>3237578</v>
      </c>
      <c r="G666" s="81">
        <v>1578543</v>
      </c>
      <c r="H666" s="81">
        <v>0</v>
      </c>
      <c r="I666" s="81">
        <v>0</v>
      </c>
      <c r="J666" s="81">
        <v>216743</v>
      </c>
      <c r="K666" s="81">
        <v>243828</v>
      </c>
      <c r="L666" s="81">
        <v>0</v>
      </c>
      <c r="M666" s="81">
        <v>0</v>
      </c>
      <c r="N666" s="81">
        <v>7695685</v>
      </c>
      <c r="O666" s="81">
        <v>-217214</v>
      </c>
      <c r="P666" s="81">
        <v>17589268</v>
      </c>
      <c r="Q666" s="81">
        <v>217214</v>
      </c>
      <c r="R666" s="81">
        <v>17806482</v>
      </c>
      <c r="S666" s="81">
        <v>0</v>
      </c>
      <c r="T666" s="81">
        <f t="shared" si="11"/>
        <v>8315040</v>
      </c>
      <c r="U666" s="44"/>
      <c r="V666" s="44"/>
      <c r="W666" s="44"/>
    </row>
    <row r="667" spans="1:23" x14ac:dyDescent="0.3">
      <c r="A667" s="46" t="s">
        <v>1385</v>
      </c>
      <c r="B667" s="77" t="s">
        <v>2706</v>
      </c>
      <c r="C667" s="77">
        <v>1</v>
      </c>
      <c r="D667" s="77">
        <v>0</v>
      </c>
      <c r="E667" s="81">
        <v>15373370</v>
      </c>
      <c r="F667" s="81">
        <v>6516483</v>
      </c>
      <c r="G667" s="81">
        <v>3348197</v>
      </c>
      <c r="H667" s="81">
        <v>0</v>
      </c>
      <c r="I667" s="81">
        <v>0</v>
      </c>
      <c r="J667" s="81">
        <v>557265</v>
      </c>
      <c r="K667" s="81">
        <v>591986</v>
      </c>
      <c r="L667" s="81">
        <v>0</v>
      </c>
      <c r="M667" s="81">
        <v>1986386</v>
      </c>
      <c r="N667" s="81">
        <v>14528669</v>
      </c>
      <c r="O667" s="81">
        <v>-4883778</v>
      </c>
      <c r="P667" s="81">
        <v>38018578</v>
      </c>
      <c r="Q667" s="81">
        <v>4883778</v>
      </c>
      <c r="R667" s="81">
        <v>42902356</v>
      </c>
      <c r="S667" s="81">
        <v>0</v>
      </c>
      <c r="T667" s="81">
        <f t="shared" si="11"/>
        <v>20141712</v>
      </c>
      <c r="U667" s="44"/>
      <c r="V667" s="44"/>
      <c r="W667" s="44"/>
    </row>
    <row r="668" spans="1:23" x14ac:dyDescent="0.3">
      <c r="A668" s="46" t="s">
        <v>1387</v>
      </c>
      <c r="B668" s="77" t="s">
        <v>2707</v>
      </c>
      <c r="C668" s="77">
        <v>1</v>
      </c>
      <c r="D668" s="77">
        <v>1</v>
      </c>
      <c r="E668" s="81">
        <v>213738219</v>
      </c>
      <c r="F668" s="81">
        <v>61130933</v>
      </c>
      <c r="G668" s="81">
        <v>14531776</v>
      </c>
      <c r="H668" s="81">
        <v>0</v>
      </c>
      <c r="I668" s="81">
        <v>0</v>
      </c>
      <c r="J668" s="81">
        <v>9343881</v>
      </c>
      <c r="K668" s="81">
        <v>10771924</v>
      </c>
      <c r="L668" s="81">
        <v>0</v>
      </c>
      <c r="M668" s="81">
        <v>12111980</v>
      </c>
      <c r="N668" s="81">
        <v>29050655</v>
      </c>
      <c r="O668" s="81">
        <v>-29050655</v>
      </c>
      <c r="P668" s="81">
        <v>321628713</v>
      </c>
      <c r="Q668" s="81">
        <v>31151825</v>
      </c>
      <c r="R668" s="81">
        <v>352780538</v>
      </c>
      <c r="S668" s="81">
        <v>7634095</v>
      </c>
      <c r="T668" s="81">
        <f t="shared" si="11"/>
        <v>278046282</v>
      </c>
      <c r="U668" s="44"/>
      <c r="V668" s="44"/>
      <c r="W668" s="44"/>
    </row>
    <row r="669" spans="1:23" x14ac:dyDescent="0.3">
      <c r="A669" s="46" t="s">
        <v>1347</v>
      </c>
      <c r="B669" s="77" t="s">
        <v>2708</v>
      </c>
      <c r="C669" s="77">
        <v>1</v>
      </c>
      <c r="D669" s="77">
        <v>0</v>
      </c>
      <c r="E669" s="81">
        <v>24510251</v>
      </c>
      <c r="F669" s="81">
        <v>12453199</v>
      </c>
      <c r="G669" s="81">
        <v>3409953</v>
      </c>
      <c r="H669" s="81">
        <v>0</v>
      </c>
      <c r="I669" s="81">
        <v>0</v>
      </c>
      <c r="J669" s="81">
        <v>843813</v>
      </c>
      <c r="K669" s="81">
        <v>924209</v>
      </c>
      <c r="L669" s="81">
        <v>0</v>
      </c>
      <c r="M669" s="81">
        <v>192247</v>
      </c>
      <c r="N669" s="81">
        <v>15239507</v>
      </c>
      <c r="O669" s="81">
        <v>-5220636</v>
      </c>
      <c r="P669" s="81">
        <v>52352543</v>
      </c>
      <c r="Q669" s="81">
        <v>5220636</v>
      </c>
      <c r="R669" s="81">
        <v>57573179</v>
      </c>
      <c r="S669" s="81">
        <v>0</v>
      </c>
      <c r="T669" s="81">
        <f t="shared" si="11"/>
        <v>33703083</v>
      </c>
      <c r="U669" s="44"/>
      <c r="V669" s="44"/>
      <c r="W669" s="44"/>
    </row>
    <row r="670" spans="1:23" x14ac:dyDescent="0.3">
      <c r="A670" s="46" t="s">
        <v>1389</v>
      </c>
      <c r="B670" s="77" t="s">
        <v>2709</v>
      </c>
      <c r="C670" s="77">
        <v>1</v>
      </c>
      <c r="D670" s="77">
        <v>0</v>
      </c>
      <c r="E670" s="81">
        <v>9119194</v>
      </c>
      <c r="F670" s="81">
        <v>5450741</v>
      </c>
      <c r="G670" s="81">
        <v>2008820</v>
      </c>
      <c r="H670" s="81">
        <v>0</v>
      </c>
      <c r="I670" s="81">
        <v>0</v>
      </c>
      <c r="J670" s="81">
        <v>270018</v>
      </c>
      <c r="K670" s="81">
        <v>349749</v>
      </c>
      <c r="L670" s="81">
        <v>0</v>
      </c>
      <c r="M670" s="81">
        <v>0</v>
      </c>
      <c r="N670" s="81">
        <v>8037386</v>
      </c>
      <c r="O670" s="81">
        <v>-3239213</v>
      </c>
      <c r="P670" s="81">
        <v>21996695</v>
      </c>
      <c r="Q670" s="81">
        <v>3239213</v>
      </c>
      <c r="R670" s="81">
        <v>25235908</v>
      </c>
      <c r="S670" s="81">
        <v>0</v>
      </c>
      <c r="T670" s="81">
        <f t="shared" si="11"/>
        <v>11950489</v>
      </c>
      <c r="U670" s="44"/>
      <c r="V670" s="44"/>
      <c r="W670" s="44"/>
    </row>
    <row r="671" spans="1:23" x14ac:dyDescent="0.3">
      <c r="A671" s="46" t="s">
        <v>1392</v>
      </c>
      <c r="B671" s="77" t="s">
        <v>2710</v>
      </c>
      <c r="C671" s="77">
        <v>1</v>
      </c>
      <c r="D671" s="77">
        <v>0</v>
      </c>
      <c r="E671" s="81">
        <v>12282446</v>
      </c>
      <c r="F671" s="81">
        <v>3216264</v>
      </c>
      <c r="G671" s="81">
        <v>547752</v>
      </c>
      <c r="H671" s="81">
        <v>0</v>
      </c>
      <c r="I671" s="81">
        <v>0</v>
      </c>
      <c r="J671" s="81">
        <v>223102</v>
      </c>
      <c r="K671" s="81">
        <v>103834</v>
      </c>
      <c r="L671" s="81">
        <v>0</v>
      </c>
      <c r="M671" s="81">
        <v>294502</v>
      </c>
      <c r="N671" s="81">
        <v>1418902</v>
      </c>
      <c r="O671" s="81">
        <v>-1103540</v>
      </c>
      <c r="P671" s="81">
        <v>16983262</v>
      </c>
      <c r="Q671" s="81">
        <v>1103540</v>
      </c>
      <c r="R671" s="81">
        <v>18086802</v>
      </c>
      <c r="S671" s="81">
        <v>0</v>
      </c>
      <c r="T671" s="81">
        <f t="shared" si="11"/>
        <v>15016608</v>
      </c>
      <c r="U671" s="44"/>
      <c r="V671" s="44"/>
      <c r="W671" s="44"/>
    </row>
    <row r="672" spans="1:23" x14ac:dyDescent="0.3">
      <c r="A672" s="46" t="s">
        <v>1394</v>
      </c>
      <c r="B672" s="77" t="s">
        <v>2711</v>
      </c>
      <c r="C672" s="77">
        <v>1</v>
      </c>
      <c r="D672" s="77">
        <v>0</v>
      </c>
      <c r="E672" s="81">
        <v>10849775</v>
      </c>
      <c r="F672" s="81">
        <v>1966519</v>
      </c>
      <c r="G672" s="81">
        <v>1566340</v>
      </c>
      <c r="H672" s="81">
        <v>0</v>
      </c>
      <c r="I672" s="81">
        <v>0</v>
      </c>
      <c r="J672" s="81">
        <v>65794</v>
      </c>
      <c r="K672" s="81">
        <v>0</v>
      </c>
      <c r="L672" s="81">
        <v>0</v>
      </c>
      <c r="M672" s="81">
        <v>160471</v>
      </c>
      <c r="N672" s="81">
        <v>710959</v>
      </c>
      <c r="O672" s="81">
        <v>-710959</v>
      </c>
      <c r="P672" s="81">
        <v>14608899</v>
      </c>
      <c r="Q672" s="81">
        <v>818847</v>
      </c>
      <c r="R672" s="81">
        <v>15427746</v>
      </c>
      <c r="S672" s="81">
        <v>0</v>
      </c>
      <c r="T672" s="81">
        <f t="shared" si="11"/>
        <v>12331600</v>
      </c>
      <c r="U672" s="44"/>
      <c r="V672" s="44"/>
      <c r="W672" s="44"/>
    </row>
    <row r="673" spans="1:23" x14ac:dyDescent="0.3">
      <c r="A673" s="46" t="s">
        <v>1400</v>
      </c>
      <c r="B673" s="77" t="s">
        <v>2712</v>
      </c>
      <c r="C673" s="77">
        <v>1</v>
      </c>
      <c r="D673" s="77">
        <v>0</v>
      </c>
      <c r="E673" s="81">
        <v>1663988</v>
      </c>
      <c r="F673" s="81">
        <v>714618</v>
      </c>
      <c r="G673" s="81">
        <v>328387</v>
      </c>
      <c r="H673" s="81">
        <v>0</v>
      </c>
      <c r="I673" s="81">
        <v>0</v>
      </c>
      <c r="J673" s="81">
        <v>21818</v>
      </c>
      <c r="K673" s="81">
        <v>0</v>
      </c>
      <c r="L673" s="81">
        <v>0</v>
      </c>
      <c r="M673" s="81">
        <v>0</v>
      </c>
      <c r="N673" s="81">
        <v>262272</v>
      </c>
      <c r="O673" s="81">
        <v>-126172</v>
      </c>
      <c r="P673" s="81">
        <v>2864911</v>
      </c>
      <c r="Q673" s="81">
        <v>126172</v>
      </c>
      <c r="R673" s="81">
        <v>2991083</v>
      </c>
      <c r="S673" s="81">
        <v>0</v>
      </c>
      <c r="T673" s="81">
        <f t="shared" si="11"/>
        <v>2274252</v>
      </c>
      <c r="U673" s="44"/>
      <c r="V673" s="44"/>
      <c r="W673" s="44"/>
    </row>
    <row r="674" spans="1:23" x14ac:dyDescent="0.3">
      <c r="A674" s="46" t="s">
        <v>1396</v>
      </c>
      <c r="B674" s="77" t="s">
        <v>2713</v>
      </c>
      <c r="C674" s="77">
        <v>1</v>
      </c>
      <c r="D674" s="77">
        <v>0</v>
      </c>
      <c r="E674" s="81">
        <v>7739713</v>
      </c>
      <c r="F674" s="81">
        <v>1825404</v>
      </c>
      <c r="G674" s="81">
        <v>1804928</v>
      </c>
      <c r="H674" s="81">
        <v>0</v>
      </c>
      <c r="I674" s="81">
        <v>0</v>
      </c>
      <c r="J674" s="81">
        <v>168819</v>
      </c>
      <c r="K674" s="81">
        <v>280740</v>
      </c>
      <c r="L674" s="81">
        <v>0</v>
      </c>
      <c r="M674" s="81">
        <v>93758</v>
      </c>
      <c r="N674" s="81">
        <v>725716</v>
      </c>
      <c r="O674" s="81">
        <v>-725716</v>
      </c>
      <c r="P674" s="81">
        <v>11913362</v>
      </c>
      <c r="Q674" s="81">
        <v>742676</v>
      </c>
      <c r="R674" s="81">
        <v>12656038</v>
      </c>
      <c r="S674" s="81">
        <v>0</v>
      </c>
      <c r="T674" s="81">
        <f t="shared" si="11"/>
        <v>9382718</v>
      </c>
      <c r="U674" s="44"/>
      <c r="V674" s="44"/>
      <c r="W674" s="44"/>
    </row>
    <row r="675" spans="1:23" x14ac:dyDescent="0.3">
      <c r="A675" s="46" t="s">
        <v>1398</v>
      </c>
      <c r="B675" s="77" t="s">
        <v>2714</v>
      </c>
      <c r="C675" s="77">
        <v>1</v>
      </c>
      <c r="D675" s="77">
        <v>0</v>
      </c>
      <c r="E675" s="81">
        <v>7936463</v>
      </c>
      <c r="F675" s="81">
        <v>2566184</v>
      </c>
      <c r="G675" s="81">
        <v>423918</v>
      </c>
      <c r="H675" s="81">
        <v>0</v>
      </c>
      <c r="I675" s="81">
        <v>0</v>
      </c>
      <c r="J675" s="81">
        <v>222078</v>
      </c>
      <c r="K675" s="81">
        <v>103031</v>
      </c>
      <c r="L675" s="81">
        <v>0</v>
      </c>
      <c r="M675" s="81">
        <v>71123</v>
      </c>
      <c r="N675" s="81">
        <v>1052259</v>
      </c>
      <c r="O675" s="81">
        <v>-785523</v>
      </c>
      <c r="P675" s="81">
        <v>11589533</v>
      </c>
      <c r="Q675" s="81">
        <v>785523</v>
      </c>
      <c r="R675" s="81">
        <v>12375056</v>
      </c>
      <c r="S675" s="81">
        <v>0</v>
      </c>
      <c r="T675" s="81">
        <f t="shared" si="11"/>
        <v>10113356</v>
      </c>
      <c r="U675" s="44"/>
      <c r="V675" s="44"/>
      <c r="W675" s="44"/>
    </row>
    <row r="676" spans="1:23" x14ac:dyDescent="0.3">
      <c r="A676" s="46" t="s">
        <v>1405</v>
      </c>
      <c r="B676" s="77" t="s">
        <v>2715</v>
      </c>
      <c r="C676" s="77">
        <v>1</v>
      </c>
      <c r="D676" s="77">
        <v>0</v>
      </c>
      <c r="E676" s="81">
        <v>10679567</v>
      </c>
      <c r="F676" s="81">
        <v>2068581</v>
      </c>
      <c r="G676" s="81">
        <v>2463985</v>
      </c>
      <c r="H676" s="81">
        <v>0</v>
      </c>
      <c r="I676" s="81">
        <v>0</v>
      </c>
      <c r="J676" s="81">
        <v>356086</v>
      </c>
      <c r="K676" s="81">
        <v>24206</v>
      </c>
      <c r="L676" s="81">
        <v>0</v>
      </c>
      <c r="M676" s="81">
        <v>443445</v>
      </c>
      <c r="N676" s="81">
        <v>1218150</v>
      </c>
      <c r="O676" s="81">
        <v>-1218150</v>
      </c>
      <c r="P676" s="81">
        <v>16035870</v>
      </c>
      <c r="Q676" s="81">
        <v>2122964</v>
      </c>
      <c r="R676" s="81">
        <v>18158834</v>
      </c>
      <c r="S676" s="81">
        <v>100000</v>
      </c>
      <c r="T676" s="81">
        <f t="shared" si="11"/>
        <v>12353735</v>
      </c>
      <c r="U676" s="44"/>
      <c r="V676" s="44"/>
      <c r="W676" s="44"/>
    </row>
    <row r="677" spans="1:23" x14ac:dyDescent="0.3">
      <c r="A677" s="46" t="s">
        <v>1403</v>
      </c>
      <c r="B677" s="77" t="s">
        <v>2716</v>
      </c>
      <c r="C677" s="77">
        <v>1</v>
      </c>
      <c r="D677" s="77">
        <v>0</v>
      </c>
      <c r="E677" s="81">
        <v>7914068</v>
      </c>
      <c r="F677" s="81">
        <v>1571388</v>
      </c>
      <c r="G677" s="81">
        <v>1132661</v>
      </c>
      <c r="H677" s="81">
        <v>0</v>
      </c>
      <c r="I677" s="81">
        <v>0</v>
      </c>
      <c r="J677" s="81">
        <v>148555</v>
      </c>
      <c r="K677" s="81">
        <v>31915</v>
      </c>
      <c r="L677" s="81">
        <v>0</v>
      </c>
      <c r="M677" s="81">
        <v>713908</v>
      </c>
      <c r="N677" s="81">
        <v>510756</v>
      </c>
      <c r="O677" s="81">
        <v>-510756</v>
      </c>
      <c r="P677" s="81">
        <v>11512495</v>
      </c>
      <c r="Q677" s="81">
        <v>1557654</v>
      </c>
      <c r="R677" s="81">
        <v>13070149</v>
      </c>
      <c r="S677" s="81">
        <v>100000</v>
      </c>
      <c r="T677" s="81">
        <f t="shared" si="11"/>
        <v>9869078</v>
      </c>
      <c r="U677" s="44"/>
      <c r="V677" s="44"/>
      <c r="W677" s="44"/>
    </row>
    <row r="678" spans="1:23" x14ac:dyDescent="0.3">
      <c r="A678" s="46" t="s">
        <v>1406</v>
      </c>
      <c r="B678" s="77" t="s">
        <v>2717</v>
      </c>
      <c r="C678" s="77">
        <v>1</v>
      </c>
      <c r="D678" s="77">
        <v>1</v>
      </c>
      <c r="E678" s="81">
        <v>18411787836</v>
      </c>
      <c r="F678" s="81">
        <v>3332756417</v>
      </c>
      <c r="G678" s="81">
        <v>3045429569</v>
      </c>
      <c r="H678" s="81">
        <v>17651115</v>
      </c>
      <c r="I678" s="81">
        <v>4491252</v>
      </c>
      <c r="J678" s="81">
        <v>666931747</v>
      </c>
      <c r="K678" s="81">
        <v>440803560</v>
      </c>
      <c r="L678" s="81">
        <v>1402239</v>
      </c>
      <c r="M678" s="81">
        <v>848613111</v>
      </c>
      <c r="N678" s="81">
        <v>1938864150</v>
      </c>
      <c r="O678" s="81">
        <v>-1352361404</v>
      </c>
      <c r="P678" s="81">
        <v>27356369592</v>
      </c>
      <c r="Q678" s="81">
        <v>3851691953</v>
      </c>
      <c r="R678" s="81">
        <v>31208061545</v>
      </c>
      <c r="S678" s="81">
        <v>250001547</v>
      </c>
      <c r="T678" s="81">
        <f>P678-N678-G678-H678</f>
        <v>22354424758</v>
      </c>
    </row>
    <row r="679" spans="1:23" x14ac:dyDescent="0.3">
      <c r="A679" s="72" t="s">
        <v>2105</v>
      </c>
      <c r="B679" s="77" t="s">
        <v>2106</v>
      </c>
      <c r="C679" s="77">
        <v>1</v>
      </c>
      <c r="D679" s="77">
        <v>1</v>
      </c>
      <c r="E679" s="81">
        <v>18093005291</v>
      </c>
      <c r="F679" s="81">
        <v>3225278739</v>
      </c>
      <c r="G679" s="81">
        <v>3002517403</v>
      </c>
      <c r="H679" s="81">
        <v>16763140</v>
      </c>
      <c r="I679" s="81">
        <v>4491252</v>
      </c>
      <c r="J679" s="81">
        <v>643404121</v>
      </c>
      <c r="K679" s="81">
        <v>432818723</v>
      </c>
      <c r="L679" s="81">
        <v>1402239</v>
      </c>
      <c r="M679" s="81">
        <v>842975490</v>
      </c>
      <c r="N679" s="81">
        <v>1875240270</v>
      </c>
      <c r="O679" s="81">
        <v>-1309321792</v>
      </c>
      <c r="P679" s="81">
        <v>26828574876</v>
      </c>
      <c r="Q679" s="81">
        <v>3801052394</v>
      </c>
      <c r="R679" s="81">
        <v>30629627270</v>
      </c>
      <c r="S679" s="81">
        <v>243027085</v>
      </c>
      <c r="T679" s="81">
        <f t="shared" si="11"/>
        <v>21934054063</v>
      </c>
      <c r="U679" s="44"/>
      <c r="V679" s="44"/>
      <c r="W679" s="44"/>
    </row>
    <row r="680" spans="1:23" x14ac:dyDescent="0.3">
      <c r="A680" s="72" t="s">
        <v>2107</v>
      </c>
      <c r="B680" s="77" t="s">
        <v>2108</v>
      </c>
      <c r="C680" s="77">
        <v>1</v>
      </c>
      <c r="D680" s="77">
        <v>1</v>
      </c>
      <c r="E680" s="81">
        <v>318782545</v>
      </c>
      <c r="F680" s="81">
        <v>107477678</v>
      </c>
      <c r="G680" s="81">
        <v>42912166</v>
      </c>
      <c r="H680" s="81">
        <v>887975</v>
      </c>
      <c r="I680" s="81">
        <v>0</v>
      </c>
      <c r="J680" s="81">
        <v>23527626</v>
      </c>
      <c r="K680" s="81">
        <v>7984837</v>
      </c>
      <c r="L680" s="81">
        <v>0</v>
      </c>
      <c r="M680" s="81">
        <v>5637621</v>
      </c>
      <c r="N680" s="81">
        <v>63623880</v>
      </c>
      <c r="O680" s="81">
        <v>-43039612</v>
      </c>
      <c r="P680" s="81">
        <v>527794716</v>
      </c>
      <c r="Q680" s="81">
        <v>50639559</v>
      </c>
      <c r="R680" s="81">
        <v>578434275</v>
      </c>
      <c r="S680" s="81">
        <v>6974462</v>
      </c>
      <c r="T680" s="81">
        <f t="shared" si="11"/>
        <v>420370695</v>
      </c>
    </row>
    <row r="682" spans="1:23" x14ac:dyDescent="0.3">
      <c r="A682" s="46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</row>
    <row r="683" spans="1:23" x14ac:dyDescent="0.3">
      <c r="A683" s="46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</row>
  </sheetData>
  <hyperlinks>
    <hyperlink ref="A2" location="'Key'!A1" display="DABTA1" xr:uid="{BC66FFC2-0D66-4BCC-B22F-445480098C54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23A49B-0818-40C4-B98B-99AABFDFC8F7}">
  <dimension ref="A1:AJ685"/>
  <sheetViews>
    <sheetView topLeftCell="A145" workbookViewId="0">
      <selection activeCell="F104" sqref="F104"/>
    </sheetView>
  </sheetViews>
  <sheetFormatPr defaultRowHeight="14.4" x14ac:dyDescent="0.3"/>
  <cols>
    <col min="1" max="1" width="8.88671875" style="77"/>
    <col min="2" max="2" width="19.44140625" style="77" bestFit="1" customWidth="1"/>
    <col min="3" max="3" width="12.6640625" style="77" bestFit="1" customWidth="1"/>
    <col min="4" max="5" width="8.88671875" style="77"/>
    <col min="6" max="6" width="11.109375" style="77" bestFit="1" customWidth="1"/>
    <col min="7" max="8" width="11.109375" style="77" customWidth="1"/>
    <col min="9" max="10" width="12.6640625" style="77" bestFit="1" customWidth="1"/>
    <col min="11" max="12" width="11.109375" style="77" bestFit="1" customWidth="1"/>
    <col min="13" max="20" width="10.109375" style="77" bestFit="1" customWidth="1"/>
    <col min="21" max="22" width="11.109375" style="77" bestFit="1" customWidth="1"/>
    <col min="23" max="24" width="10.109375" style="77" bestFit="1" customWidth="1"/>
    <col min="26" max="26" width="10.109375" style="77" bestFit="1" customWidth="1"/>
    <col min="27" max="27" width="11.109375" style="77" bestFit="1" customWidth="1"/>
    <col min="28" max="28" width="8.88671875" style="77"/>
    <col min="29" max="29" width="10.109375" style="77" bestFit="1" customWidth="1"/>
    <col min="30" max="31" width="8.88671875" style="77"/>
    <col min="32" max="32" width="9" style="77" bestFit="1" customWidth="1"/>
    <col min="33" max="34" width="12.6640625" style="77" bestFit="1" customWidth="1"/>
  </cols>
  <sheetData>
    <row r="1" spans="1:36" s="77" customFormat="1" x14ac:dyDescent="0.3">
      <c r="A1" s="77">
        <v>1</v>
      </c>
      <c r="B1" s="77">
        <v>2</v>
      </c>
      <c r="C1" s="77">
        <v>3</v>
      </c>
      <c r="D1" s="77">
        <v>4</v>
      </c>
      <c r="E1" s="77">
        <v>5</v>
      </c>
      <c r="F1" s="77">
        <v>6</v>
      </c>
      <c r="G1" s="77">
        <v>7</v>
      </c>
      <c r="H1" s="77">
        <v>8</v>
      </c>
      <c r="I1" s="77">
        <v>9</v>
      </c>
      <c r="J1" s="77">
        <v>10</v>
      </c>
      <c r="K1" s="77">
        <v>11</v>
      </c>
      <c r="L1" s="77">
        <v>12</v>
      </c>
      <c r="M1" s="77">
        <v>13</v>
      </c>
      <c r="N1" s="77">
        <v>14</v>
      </c>
      <c r="O1" s="77">
        <v>15</v>
      </c>
      <c r="P1" s="77">
        <v>16</v>
      </c>
      <c r="Q1" s="77">
        <f>P1+1</f>
        <v>17</v>
      </c>
      <c r="R1" s="77">
        <f t="shared" ref="R1:W1" si="0">Q1+1</f>
        <v>18</v>
      </c>
      <c r="S1" s="77">
        <f t="shared" si="0"/>
        <v>19</v>
      </c>
      <c r="T1" s="77">
        <f t="shared" si="0"/>
        <v>20</v>
      </c>
      <c r="U1" s="77">
        <f t="shared" si="0"/>
        <v>21</v>
      </c>
      <c r="V1" s="77">
        <f t="shared" si="0"/>
        <v>22</v>
      </c>
      <c r="W1" s="77">
        <f t="shared" si="0"/>
        <v>23</v>
      </c>
      <c r="X1" s="77">
        <v>24</v>
      </c>
      <c r="Y1" s="77">
        <v>25</v>
      </c>
      <c r="Z1" s="77">
        <v>26</v>
      </c>
      <c r="AA1" s="77">
        <v>27</v>
      </c>
      <c r="AB1" s="77">
        <v>28</v>
      </c>
      <c r="AC1" s="77">
        <v>29</v>
      </c>
    </row>
    <row r="2" spans="1:36" ht="115.2" x14ac:dyDescent="0.3">
      <c r="A2" s="82" t="s">
        <v>2906</v>
      </c>
      <c r="B2" s="77" t="s">
        <v>2846</v>
      </c>
      <c r="C2" s="80" t="s">
        <v>2908</v>
      </c>
      <c r="D2" s="80" t="s">
        <v>2909</v>
      </c>
      <c r="E2" s="80" t="s">
        <v>2910</v>
      </c>
      <c r="F2" s="80" t="s">
        <v>2911</v>
      </c>
      <c r="G2" s="80" t="s">
        <v>2923</v>
      </c>
      <c r="H2" s="80" t="s">
        <v>2923</v>
      </c>
      <c r="I2" s="80" t="s">
        <v>2885</v>
      </c>
      <c r="J2" s="80" t="s">
        <v>2886</v>
      </c>
      <c r="K2" s="80" t="s">
        <v>2887</v>
      </c>
      <c r="L2" s="80" t="s">
        <v>2888</v>
      </c>
      <c r="M2" s="80" t="s">
        <v>2889</v>
      </c>
      <c r="N2" s="80" t="s">
        <v>2890</v>
      </c>
      <c r="O2" s="80" t="s">
        <v>2891</v>
      </c>
      <c r="P2" s="80" t="s">
        <v>2892</v>
      </c>
      <c r="Q2" s="80" t="s">
        <v>2893</v>
      </c>
      <c r="R2" s="80" t="s">
        <v>2894</v>
      </c>
      <c r="S2" s="80" t="s">
        <v>2899</v>
      </c>
      <c r="T2" s="80" t="s">
        <v>2900</v>
      </c>
      <c r="U2" s="80" t="s">
        <v>2901</v>
      </c>
      <c r="V2" s="80" t="s">
        <v>2902</v>
      </c>
      <c r="W2" s="80" t="s">
        <v>2903</v>
      </c>
      <c r="X2" s="80" t="s">
        <v>2904</v>
      </c>
      <c r="Y2" s="99" t="s">
        <v>2914</v>
      </c>
      <c r="Z2" s="80" t="s">
        <v>2905</v>
      </c>
      <c r="AA2" s="80" t="s">
        <v>2918</v>
      </c>
      <c r="AB2" s="80" t="s">
        <v>2919</v>
      </c>
      <c r="AC2" s="80" t="s">
        <v>2920</v>
      </c>
      <c r="AE2" s="80" t="s">
        <v>2895</v>
      </c>
      <c r="AF2" s="80" t="s">
        <v>2896</v>
      </c>
      <c r="AG2" s="80" t="s">
        <v>2897</v>
      </c>
      <c r="AH2" s="80" t="s">
        <v>2898</v>
      </c>
    </row>
    <row r="3" spans="1:36" s="77" customFormat="1" x14ac:dyDescent="0.3">
      <c r="A3" s="46" t="s">
        <v>2726</v>
      </c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99"/>
      <c r="Z3" s="80"/>
      <c r="AA3" s="80"/>
      <c r="AB3" s="80"/>
      <c r="AC3" s="80"/>
      <c r="AE3" s="80"/>
      <c r="AF3" s="80"/>
      <c r="AG3" s="80"/>
      <c r="AH3" s="80"/>
    </row>
    <row r="4" spans="1:36" s="77" customFormat="1" x14ac:dyDescent="0.3">
      <c r="A4" s="46" t="s">
        <v>2726</v>
      </c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99"/>
      <c r="Z4" s="80"/>
      <c r="AA4" s="80"/>
      <c r="AB4" s="80"/>
      <c r="AC4" s="80"/>
      <c r="AE4" s="80"/>
      <c r="AF4" s="80"/>
      <c r="AG4" s="80"/>
      <c r="AH4" s="80"/>
    </row>
    <row r="5" spans="1:36" x14ac:dyDescent="0.3">
      <c r="A5" s="46" t="s">
        <v>5</v>
      </c>
      <c r="B5" s="77" t="s">
        <v>2178</v>
      </c>
      <c r="C5" s="81">
        <v>17849022</v>
      </c>
      <c r="D5" s="97">
        <v>1.01</v>
      </c>
      <c r="E5" s="98">
        <v>147.25</v>
      </c>
      <c r="F5" s="81">
        <v>-1606792</v>
      </c>
      <c r="G5" s="81">
        <v>8628581</v>
      </c>
      <c r="H5" s="81">
        <v>6357301</v>
      </c>
      <c r="I5" s="81">
        <v>0</v>
      </c>
      <c r="J5" s="81">
        <v>0</v>
      </c>
      <c r="K5" s="81">
        <v>706922</v>
      </c>
      <c r="L5" s="81">
        <v>702787</v>
      </c>
      <c r="M5" s="81">
        <v>204852</v>
      </c>
      <c r="N5" s="81">
        <v>203504</v>
      </c>
      <c r="O5" s="81">
        <v>85469</v>
      </c>
      <c r="P5" s="81">
        <v>71129</v>
      </c>
      <c r="Q5" s="81">
        <v>245885</v>
      </c>
      <c r="R5" s="81">
        <v>241308</v>
      </c>
      <c r="S5" s="81">
        <v>484710</v>
      </c>
      <c r="T5" s="81">
        <v>480427</v>
      </c>
      <c r="U5" s="81">
        <v>2824037</v>
      </c>
      <c r="V5" s="81">
        <v>3082196</v>
      </c>
      <c r="W5" s="81">
        <v>1358566</v>
      </c>
      <c r="X5" s="81">
        <v>1469183</v>
      </c>
      <c r="Y5" s="100">
        <v>2062201</v>
      </c>
      <c r="Z5" s="81">
        <v>1097580</v>
      </c>
      <c r="AA5" s="81">
        <v>0</v>
      </c>
      <c r="AB5" s="81">
        <v>0</v>
      </c>
      <c r="AC5" s="81">
        <v>1247799</v>
      </c>
      <c r="AE5" s="81">
        <v>0</v>
      </c>
      <c r="AF5" s="81">
        <v>0</v>
      </c>
      <c r="AG5" s="81">
        <v>8628581</v>
      </c>
      <c r="AH5" s="81">
        <v>6357301</v>
      </c>
      <c r="AJ5">
        <f>-1*F5</f>
        <v>1606792</v>
      </c>
    </row>
    <row r="6" spans="1:36" x14ac:dyDescent="0.3">
      <c r="A6" s="46" t="s">
        <v>7</v>
      </c>
      <c r="B6" s="77" t="s">
        <v>2179</v>
      </c>
      <c r="C6" s="81">
        <v>2405549</v>
      </c>
      <c r="D6" s="97">
        <v>0.84699999999999998</v>
      </c>
      <c r="E6" s="98">
        <v>123.49</v>
      </c>
      <c r="F6" s="81">
        <v>0</v>
      </c>
      <c r="G6" s="81">
        <v>1456628</v>
      </c>
      <c r="H6" s="81">
        <v>1201643</v>
      </c>
      <c r="I6" s="81">
        <v>878917</v>
      </c>
      <c r="J6" s="81">
        <v>873546</v>
      </c>
      <c r="K6" s="81">
        <v>44154</v>
      </c>
      <c r="L6" s="81">
        <v>40084</v>
      </c>
      <c r="M6" s="81">
        <v>10965</v>
      </c>
      <c r="N6" s="81">
        <v>10520</v>
      </c>
      <c r="O6" s="81">
        <v>4575</v>
      </c>
      <c r="P6" s="81">
        <v>2531</v>
      </c>
      <c r="Q6" s="81">
        <v>10310</v>
      </c>
      <c r="R6" s="81">
        <v>10428</v>
      </c>
      <c r="S6" s="81">
        <v>0</v>
      </c>
      <c r="T6" s="81">
        <v>0</v>
      </c>
      <c r="U6" s="81">
        <v>0</v>
      </c>
      <c r="V6" s="81">
        <v>0</v>
      </c>
      <c r="W6" s="81">
        <v>0</v>
      </c>
      <c r="X6" s="81">
        <v>0</v>
      </c>
      <c r="Y6" s="100">
        <v>0</v>
      </c>
      <c r="Z6" s="81">
        <v>0</v>
      </c>
      <c r="AA6" s="81">
        <v>0</v>
      </c>
      <c r="AB6" s="81">
        <v>0</v>
      </c>
      <c r="AC6" s="81">
        <v>0</v>
      </c>
      <c r="AE6" s="81">
        <v>4113</v>
      </c>
      <c r="AF6" s="81">
        <v>3202</v>
      </c>
      <c r="AG6" s="81">
        <v>1452515</v>
      </c>
      <c r="AH6" s="81">
        <v>1198441</v>
      </c>
      <c r="AJ6" s="77">
        <f t="shared" ref="AJ6:AJ69" si="1">-1*F6</f>
        <v>0</v>
      </c>
    </row>
    <row r="7" spans="1:36" x14ac:dyDescent="0.3">
      <c r="A7" s="46" t="s">
        <v>9</v>
      </c>
      <c r="B7" s="77" t="s">
        <v>2180</v>
      </c>
      <c r="C7" s="81">
        <v>8165700</v>
      </c>
      <c r="D7" s="97">
        <v>0.71899999999999997</v>
      </c>
      <c r="E7" s="98">
        <v>104.83</v>
      </c>
      <c r="F7" s="81">
        <v>-350934</v>
      </c>
      <c r="G7" s="81">
        <v>5117570</v>
      </c>
      <c r="H7" s="81">
        <v>4597165</v>
      </c>
      <c r="I7" s="81">
        <v>1666213</v>
      </c>
      <c r="J7" s="81">
        <v>1747583</v>
      </c>
      <c r="K7" s="81">
        <v>270280</v>
      </c>
      <c r="L7" s="81">
        <v>274008</v>
      </c>
      <c r="M7" s="81">
        <v>67470</v>
      </c>
      <c r="N7" s="81">
        <v>68294</v>
      </c>
      <c r="O7" s="81">
        <v>28150</v>
      </c>
      <c r="P7" s="81">
        <v>28493</v>
      </c>
      <c r="Q7" s="81">
        <v>65289</v>
      </c>
      <c r="R7" s="81">
        <v>66969</v>
      </c>
      <c r="S7" s="81">
        <v>0</v>
      </c>
      <c r="T7" s="81">
        <v>0</v>
      </c>
      <c r="U7" s="81">
        <v>0</v>
      </c>
      <c r="V7" s="81">
        <v>0</v>
      </c>
      <c r="W7" s="81">
        <v>0</v>
      </c>
      <c r="X7" s="81">
        <v>0</v>
      </c>
      <c r="Y7" s="100">
        <v>0</v>
      </c>
      <c r="Z7" s="81">
        <v>0</v>
      </c>
      <c r="AA7" s="81">
        <v>950728</v>
      </c>
      <c r="AB7" s="81">
        <v>0</v>
      </c>
      <c r="AC7" s="81">
        <v>0</v>
      </c>
      <c r="AE7" s="81">
        <v>0</v>
      </c>
      <c r="AF7" s="81">
        <v>0</v>
      </c>
      <c r="AG7" s="81">
        <v>5117570</v>
      </c>
      <c r="AH7" s="81">
        <v>4597165</v>
      </c>
      <c r="AJ7" s="77">
        <f t="shared" si="1"/>
        <v>350934</v>
      </c>
    </row>
    <row r="8" spans="1:36" x14ac:dyDescent="0.3">
      <c r="A8" s="46" t="s">
        <v>21</v>
      </c>
      <c r="B8" s="77" t="s">
        <v>1425</v>
      </c>
      <c r="C8" s="81">
        <v>4270771</v>
      </c>
      <c r="D8" s="97">
        <v>0.875</v>
      </c>
      <c r="E8" s="98">
        <v>127.57</v>
      </c>
      <c r="F8" s="81">
        <v>0</v>
      </c>
      <c r="G8" s="81">
        <v>3036287</v>
      </c>
      <c r="H8" s="81">
        <v>2570913</v>
      </c>
      <c r="I8" s="81">
        <v>1059335</v>
      </c>
      <c r="J8" s="81">
        <v>1010302</v>
      </c>
      <c r="K8" s="81">
        <v>110500</v>
      </c>
      <c r="L8" s="81">
        <v>111491</v>
      </c>
      <c r="M8" s="81">
        <v>26889</v>
      </c>
      <c r="N8" s="81">
        <v>27069</v>
      </c>
      <c r="O8" s="81">
        <v>11219</v>
      </c>
      <c r="P8" s="81">
        <v>6040</v>
      </c>
      <c r="Q8" s="81">
        <v>26541</v>
      </c>
      <c r="R8" s="81">
        <v>26457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100">
        <v>0</v>
      </c>
      <c r="Z8" s="81">
        <v>0</v>
      </c>
      <c r="AA8" s="81">
        <v>0</v>
      </c>
      <c r="AB8" s="81">
        <v>0</v>
      </c>
      <c r="AC8" s="81">
        <v>0</v>
      </c>
      <c r="AE8" s="81">
        <v>0</v>
      </c>
      <c r="AF8" s="81">
        <v>0</v>
      </c>
      <c r="AG8" s="81">
        <v>3036287</v>
      </c>
      <c r="AH8" s="81">
        <v>2570913</v>
      </c>
      <c r="AJ8" s="77">
        <f t="shared" si="1"/>
        <v>0</v>
      </c>
    </row>
    <row r="9" spans="1:36" x14ac:dyDescent="0.3">
      <c r="A9" s="46" t="s">
        <v>11</v>
      </c>
      <c r="B9" s="77" t="s">
        <v>2181</v>
      </c>
      <c r="C9" s="81">
        <v>2878007</v>
      </c>
      <c r="D9" s="97">
        <v>1.022</v>
      </c>
      <c r="E9" s="98">
        <v>149</v>
      </c>
      <c r="F9" s="81">
        <v>-288911</v>
      </c>
      <c r="G9" s="81">
        <v>1248608</v>
      </c>
      <c r="H9" s="81">
        <v>940670</v>
      </c>
      <c r="I9" s="81">
        <v>1340951</v>
      </c>
      <c r="J9" s="81">
        <v>1455428</v>
      </c>
      <c r="K9" s="81">
        <v>117956</v>
      </c>
      <c r="L9" s="81">
        <v>118481</v>
      </c>
      <c r="M9" s="81">
        <v>28342</v>
      </c>
      <c r="N9" s="81">
        <v>28492</v>
      </c>
      <c r="O9" s="81">
        <v>11825</v>
      </c>
      <c r="P9" s="81">
        <v>6408</v>
      </c>
      <c r="Q9" s="81">
        <v>34752</v>
      </c>
      <c r="R9" s="81">
        <v>33923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100">
        <v>95573</v>
      </c>
      <c r="Z9" s="81">
        <v>161927</v>
      </c>
      <c r="AA9" s="81">
        <v>0</v>
      </c>
      <c r="AB9" s="81">
        <v>0</v>
      </c>
      <c r="AC9" s="81">
        <v>0</v>
      </c>
      <c r="AE9" s="81">
        <v>0</v>
      </c>
      <c r="AF9" s="81">
        <v>0</v>
      </c>
      <c r="AG9" s="81">
        <v>1248608</v>
      </c>
      <c r="AH9" s="81">
        <v>940670</v>
      </c>
      <c r="AJ9" s="77">
        <f t="shared" si="1"/>
        <v>288911</v>
      </c>
    </row>
    <row r="10" spans="1:36" x14ac:dyDescent="0.3">
      <c r="A10" s="46" t="s">
        <v>23</v>
      </c>
      <c r="B10" s="77" t="s">
        <v>2182</v>
      </c>
      <c r="C10" s="81">
        <v>4893921</v>
      </c>
      <c r="D10" s="97">
        <v>0.78400000000000003</v>
      </c>
      <c r="E10" s="98">
        <v>114.3</v>
      </c>
      <c r="F10" s="81">
        <v>0</v>
      </c>
      <c r="G10" s="81">
        <v>3267552</v>
      </c>
      <c r="H10" s="81">
        <v>2687462</v>
      </c>
      <c r="I10" s="81">
        <v>1148170</v>
      </c>
      <c r="J10" s="81">
        <v>1203515</v>
      </c>
      <c r="K10" s="81">
        <v>289736</v>
      </c>
      <c r="L10" s="81">
        <v>292241</v>
      </c>
      <c r="M10" s="81">
        <v>82255</v>
      </c>
      <c r="N10" s="81">
        <v>82525</v>
      </c>
      <c r="O10" s="81">
        <v>34319</v>
      </c>
      <c r="P10" s="81">
        <v>34431</v>
      </c>
      <c r="Q10" s="81">
        <v>71889</v>
      </c>
      <c r="R10" s="81">
        <v>68659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100">
        <v>0</v>
      </c>
      <c r="Z10" s="81">
        <v>0</v>
      </c>
      <c r="AA10" s="81">
        <v>0</v>
      </c>
      <c r="AB10" s="81">
        <v>0</v>
      </c>
      <c r="AC10" s="81">
        <v>0</v>
      </c>
      <c r="AE10" s="81">
        <v>0</v>
      </c>
      <c r="AF10" s="81">
        <v>12152</v>
      </c>
      <c r="AG10" s="81">
        <v>3267552</v>
      </c>
      <c r="AH10" s="81">
        <v>2675310</v>
      </c>
      <c r="AJ10" s="77">
        <f t="shared" si="1"/>
        <v>0</v>
      </c>
    </row>
    <row r="11" spans="1:36" x14ac:dyDescent="0.3">
      <c r="A11" s="46" t="s">
        <v>17</v>
      </c>
      <c r="B11" s="77" t="s">
        <v>2183</v>
      </c>
      <c r="C11" s="81">
        <v>592641</v>
      </c>
      <c r="D11" s="97">
        <v>0.66300000000000003</v>
      </c>
      <c r="E11" s="98">
        <v>96.66</v>
      </c>
      <c r="F11" s="81">
        <v>-30834</v>
      </c>
      <c r="G11" s="81">
        <v>337354</v>
      </c>
      <c r="H11" s="81">
        <v>281479</v>
      </c>
      <c r="I11" s="81">
        <v>174181</v>
      </c>
      <c r="J11" s="81">
        <v>192901</v>
      </c>
      <c r="K11" s="81">
        <v>29067</v>
      </c>
      <c r="L11" s="81">
        <v>28601</v>
      </c>
      <c r="M11" s="81">
        <v>4614</v>
      </c>
      <c r="N11" s="81">
        <v>4629</v>
      </c>
      <c r="O11" s="81">
        <v>1925</v>
      </c>
      <c r="P11" s="81">
        <v>1931</v>
      </c>
      <c r="Q11" s="81">
        <v>4144</v>
      </c>
      <c r="R11" s="81">
        <v>3814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100">
        <v>41356</v>
      </c>
      <c r="Z11" s="81">
        <v>82110</v>
      </c>
      <c r="AA11" s="81">
        <v>0</v>
      </c>
      <c r="AB11" s="81">
        <v>0</v>
      </c>
      <c r="AC11" s="81">
        <v>0</v>
      </c>
      <c r="AE11" s="81">
        <v>0</v>
      </c>
      <c r="AF11" s="81">
        <v>0</v>
      </c>
      <c r="AG11" s="81">
        <v>337354</v>
      </c>
      <c r="AH11" s="81">
        <v>281479</v>
      </c>
      <c r="AJ11" s="77">
        <f t="shared" si="1"/>
        <v>30834</v>
      </c>
    </row>
    <row r="12" spans="1:36" x14ac:dyDescent="0.3">
      <c r="A12" s="46" t="s">
        <v>19</v>
      </c>
      <c r="B12" s="77" t="s">
        <v>2184</v>
      </c>
      <c r="C12" s="81">
        <v>6176003</v>
      </c>
      <c r="D12" s="97">
        <v>0.67100000000000004</v>
      </c>
      <c r="E12" s="98">
        <v>97.83</v>
      </c>
      <c r="F12" s="81">
        <v>-581697</v>
      </c>
      <c r="G12" s="81">
        <v>4086051</v>
      </c>
      <c r="H12" s="81">
        <v>3259479</v>
      </c>
      <c r="I12" s="81">
        <v>1492128</v>
      </c>
      <c r="J12" s="81">
        <v>1483561</v>
      </c>
      <c r="K12" s="81">
        <v>368082</v>
      </c>
      <c r="L12" s="81">
        <v>366393</v>
      </c>
      <c r="M12" s="81">
        <v>100965</v>
      </c>
      <c r="N12" s="81">
        <v>55428</v>
      </c>
      <c r="O12" s="81">
        <v>42125</v>
      </c>
      <c r="P12" s="81">
        <v>41812</v>
      </c>
      <c r="Q12" s="81">
        <v>86121</v>
      </c>
      <c r="R12" s="81">
        <v>57860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100">
        <v>0</v>
      </c>
      <c r="Z12" s="81">
        <v>0</v>
      </c>
      <c r="AA12" s="81">
        <v>0</v>
      </c>
      <c r="AB12" s="81">
        <v>531</v>
      </c>
      <c r="AC12" s="81">
        <v>0</v>
      </c>
      <c r="AE12" s="81">
        <v>0</v>
      </c>
      <c r="AF12" s="81">
        <v>26098</v>
      </c>
      <c r="AG12" s="81">
        <v>4086051</v>
      </c>
      <c r="AH12" s="81">
        <v>3233381</v>
      </c>
      <c r="AJ12" s="77">
        <f t="shared" si="1"/>
        <v>581697</v>
      </c>
    </row>
    <row r="13" spans="1:36" x14ac:dyDescent="0.3">
      <c r="A13" s="46" t="s">
        <v>13</v>
      </c>
      <c r="B13" s="77" t="s">
        <v>2185</v>
      </c>
      <c r="C13" s="81">
        <v>471220</v>
      </c>
      <c r="D13" s="97">
        <v>0.93200000000000005</v>
      </c>
      <c r="E13" s="98">
        <v>135.88</v>
      </c>
      <c r="F13" s="81">
        <v>-35736</v>
      </c>
      <c r="G13" s="81">
        <v>104745</v>
      </c>
      <c r="H13" s="81">
        <v>109230</v>
      </c>
      <c r="I13" s="81">
        <v>239614</v>
      </c>
      <c r="J13" s="81">
        <v>182856</v>
      </c>
      <c r="K13" s="81">
        <v>16834</v>
      </c>
      <c r="L13" s="81">
        <v>17226</v>
      </c>
      <c r="M13" s="81">
        <v>3655</v>
      </c>
      <c r="N13" s="81">
        <v>3120</v>
      </c>
      <c r="O13" s="81">
        <v>1525</v>
      </c>
      <c r="P13" s="81">
        <v>1264</v>
      </c>
      <c r="Q13" s="81">
        <v>3820</v>
      </c>
      <c r="R13" s="81">
        <v>1693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100">
        <v>101027</v>
      </c>
      <c r="Z13" s="81">
        <v>82163</v>
      </c>
      <c r="AA13" s="81">
        <v>0</v>
      </c>
      <c r="AB13" s="81">
        <v>0</v>
      </c>
      <c r="AC13" s="81">
        <v>0</v>
      </c>
      <c r="AE13" s="81">
        <v>0</v>
      </c>
      <c r="AF13" s="81">
        <v>0</v>
      </c>
      <c r="AG13" s="81">
        <v>104745</v>
      </c>
      <c r="AH13" s="81">
        <v>109230</v>
      </c>
      <c r="AJ13" s="77">
        <f t="shared" si="1"/>
        <v>35736</v>
      </c>
    </row>
    <row r="14" spans="1:36" x14ac:dyDescent="0.3">
      <c r="A14" s="46" t="s">
        <v>15</v>
      </c>
      <c r="B14" s="77" t="s">
        <v>2186</v>
      </c>
      <c r="C14" s="81">
        <v>6257596</v>
      </c>
      <c r="D14" s="97">
        <v>0.71099999999999997</v>
      </c>
      <c r="E14" s="98">
        <v>103.66</v>
      </c>
      <c r="F14" s="81">
        <v>-505860</v>
      </c>
      <c r="G14" s="81">
        <v>4264992</v>
      </c>
      <c r="H14" s="81">
        <v>3530769</v>
      </c>
      <c r="I14" s="81">
        <v>1519475</v>
      </c>
      <c r="J14" s="81">
        <v>1543274</v>
      </c>
      <c r="K14" s="81">
        <v>299056</v>
      </c>
      <c r="L14" s="81">
        <v>296959</v>
      </c>
      <c r="M14" s="81">
        <v>74555</v>
      </c>
      <c r="N14" s="81">
        <v>75005</v>
      </c>
      <c r="O14" s="81">
        <v>31106</v>
      </c>
      <c r="P14" s="81">
        <v>26274</v>
      </c>
      <c r="Q14" s="81">
        <v>68412</v>
      </c>
      <c r="R14" s="81">
        <v>62282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100">
        <v>0</v>
      </c>
      <c r="Z14" s="81">
        <v>0</v>
      </c>
      <c r="AA14" s="81">
        <v>0</v>
      </c>
      <c r="AB14" s="81">
        <v>0</v>
      </c>
      <c r="AC14" s="81">
        <v>0</v>
      </c>
      <c r="AE14" s="81">
        <v>78311</v>
      </c>
      <c r="AF14" s="81">
        <v>0</v>
      </c>
      <c r="AG14" s="81">
        <v>4186681</v>
      </c>
      <c r="AH14" s="81">
        <v>3530769</v>
      </c>
      <c r="AJ14" s="77">
        <f t="shared" si="1"/>
        <v>505860</v>
      </c>
    </row>
    <row r="15" spans="1:36" x14ac:dyDescent="0.3">
      <c r="A15" s="46" t="s">
        <v>25</v>
      </c>
      <c r="B15" s="77" t="s">
        <v>2187</v>
      </c>
      <c r="C15" s="81">
        <v>1638464</v>
      </c>
      <c r="D15" s="97">
        <v>0.64200000000000002</v>
      </c>
      <c r="E15" s="98">
        <v>93.6</v>
      </c>
      <c r="F15" s="81">
        <v>-13382</v>
      </c>
      <c r="G15" s="81">
        <v>864179</v>
      </c>
      <c r="H15" s="81">
        <v>761927</v>
      </c>
      <c r="I15" s="81">
        <v>660065</v>
      </c>
      <c r="J15" s="81">
        <v>478476</v>
      </c>
      <c r="K15" s="81">
        <v>72347</v>
      </c>
      <c r="L15" s="81">
        <v>72871</v>
      </c>
      <c r="M15" s="81">
        <v>17811</v>
      </c>
      <c r="N15" s="81">
        <v>17842</v>
      </c>
      <c r="O15" s="81">
        <v>7431</v>
      </c>
      <c r="P15" s="81">
        <v>7443</v>
      </c>
      <c r="Q15" s="81">
        <v>16631</v>
      </c>
      <c r="R15" s="81">
        <v>15910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100">
        <v>0</v>
      </c>
      <c r="Z15" s="81">
        <v>0</v>
      </c>
      <c r="AA15" s="81">
        <v>0</v>
      </c>
      <c r="AB15" s="81">
        <v>0</v>
      </c>
      <c r="AC15" s="81">
        <v>0</v>
      </c>
      <c r="AE15" s="81">
        <v>0</v>
      </c>
      <c r="AF15" s="81">
        <v>0</v>
      </c>
      <c r="AG15" s="81">
        <v>864179</v>
      </c>
      <c r="AH15" s="81">
        <v>761927</v>
      </c>
      <c r="AJ15" s="77">
        <f t="shared" si="1"/>
        <v>13382</v>
      </c>
    </row>
    <row r="16" spans="1:36" x14ac:dyDescent="0.3">
      <c r="A16" s="46" t="s">
        <v>27</v>
      </c>
      <c r="B16" s="77" t="s">
        <v>2188</v>
      </c>
      <c r="C16" s="81">
        <v>2292887</v>
      </c>
      <c r="D16" s="97">
        <v>1.0820000000000001</v>
      </c>
      <c r="E16" s="98">
        <v>157.75</v>
      </c>
      <c r="F16" s="81">
        <v>-223689</v>
      </c>
      <c r="G16" s="81">
        <v>1122138</v>
      </c>
      <c r="H16" s="81">
        <v>765971</v>
      </c>
      <c r="I16" s="81">
        <v>804855</v>
      </c>
      <c r="J16" s="81">
        <v>988874</v>
      </c>
      <c r="K16" s="81">
        <v>88074</v>
      </c>
      <c r="L16" s="81">
        <v>23128</v>
      </c>
      <c r="M16" s="81">
        <v>20418</v>
      </c>
      <c r="N16" s="81">
        <v>8896</v>
      </c>
      <c r="O16" s="81">
        <v>8519</v>
      </c>
      <c r="P16" s="81">
        <v>8362</v>
      </c>
      <c r="Q16" s="81">
        <v>26750</v>
      </c>
      <c r="R16" s="81">
        <v>14585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100">
        <v>222133</v>
      </c>
      <c r="Z16" s="81">
        <v>324268</v>
      </c>
      <c r="AA16" s="81">
        <v>0</v>
      </c>
      <c r="AB16" s="81">
        <v>0</v>
      </c>
      <c r="AC16" s="81">
        <v>0</v>
      </c>
      <c r="AE16" s="81">
        <v>0</v>
      </c>
      <c r="AF16" s="81">
        <v>0</v>
      </c>
      <c r="AG16" s="81">
        <v>1122138</v>
      </c>
      <c r="AH16" s="81">
        <v>765971</v>
      </c>
      <c r="AJ16" s="77">
        <f t="shared" si="1"/>
        <v>223689</v>
      </c>
    </row>
    <row r="17" spans="1:36" x14ac:dyDescent="0.3">
      <c r="A17" s="46" t="s">
        <v>30</v>
      </c>
      <c r="B17" s="77" t="s">
        <v>2189</v>
      </c>
      <c r="C17" s="81">
        <v>2069623</v>
      </c>
      <c r="D17" s="97">
        <v>1.05</v>
      </c>
      <c r="E17" s="98">
        <v>153.09</v>
      </c>
      <c r="F17" s="81">
        <v>0</v>
      </c>
      <c r="G17" s="81">
        <v>717036</v>
      </c>
      <c r="H17" s="81">
        <v>496647</v>
      </c>
      <c r="I17" s="81">
        <v>1296496</v>
      </c>
      <c r="J17" s="81">
        <v>1181048</v>
      </c>
      <c r="K17" s="81">
        <v>32096</v>
      </c>
      <c r="L17" s="81">
        <v>32853</v>
      </c>
      <c r="M17" s="81">
        <v>8898</v>
      </c>
      <c r="N17" s="81">
        <v>9063</v>
      </c>
      <c r="O17" s="81">
        <v>3713</v>
      </c>
      <c r="P17" s="81">
        <v>2884</v>
      </c>
      <c r="Q17" s="81">
        <v>11384</v>
      </c>
      <c r="R17" s="81">
        <v>9943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100">
        <v>0</v>
      </c>
      <c r="Z17" s="81">
        <v>0</v>
      </c>
      <c r="AA17" s="81">
        <v>0</v>
      </c>
      <c r="AB17" s="81">
        <v>0</v>
      </c>
      <c r="AC17" s="81">
        <v>0</v>
      </c>
      <c r="AE17" s="81">
        <v>0</v>
      </c>
      <c r="AF17" s="81">
        <v>0</v>
      </c>
      <c r="AG17" s="81">
        <v>717036</v>
      </c>
      <c r="AH17" s="81">
        <v>496647</v>
      </c>
      <c r="AJ17" s="77">
        <f t="shared" si="1"/>
        <v>0</v>
      </c>
    </row>
    <row r="18" spans="1:36" x14ac:dyDescent="0.3">
      <c r="A18" s="46" t="s">
        <v>32</v>
      </c>
      <c r="B18" s="77" t="s">
        <v>2190</v>
      </c>
      <c r="C18" s="81">
        <v>1326894</v>
      </c>
      <c r="D18" s="97">
        <v>1.081</v>
      </c>
      <c r="E18" s="98">
        <v>157.6</v>
      </c>
      <c r="F18" s="81">
        <v>0</v>
      </c>
      <c r="G18" s="81">
        <v>475244</v>
      </c>
      <c r="H18" s="81">
        <v>330742</v>
      </c>
      <c r="I18" s="81">
        <v>824334</v>
      </c>
      <c r="J18" s="81">
        <v>726730</v>
      </c>
      <c r="K18" s="81">
        <v>16194</v>
      </c>
      <c r="L18" s="81">
        <v>16369</v>
      </c>
      <c r="M18" s="81">
        <v>4105</v>
      </c>
      <c r="N18" s="81">
        <v>4315</v>
      </c>
      <c r="O18" s="81">
        <v>1713</v>
      </c>
      <c r="P18" s="81">
        <v>1800</v>
      </c>
      <c r="Q18" s="81">
        <v>5304</v>
      </c>
      <c r="R18" s="81">
        <v>5493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100">
        <v>0</v>
      </c>
      <c r="Z18" s="81">
        <v>0</v>
      </c>
      <c r="AA18" s="81">
        <v>0</v>
      </c>
      <c r="AB18" s="81">
        <v>0</v>
      </c>
      <c r="AC18" s="81">
        <v>0</v>
      </c>
      <c r="AE18" s="81">
        <v>0</v>
      </c>
      <c r="AF18" s="81">
        <v>994</v>
      </c>
      <c r="AG18" s="81">
        <v>475244</v>
      </c>
      <c r="AH18" s="81">
        <v>329748</v>
      </c>
      <c r="AJ18" s="77">
        <f t="shared" si="1"/>
        <v>0</v>
      </c>
    </row>
    <row r="19" spans="1:36" x14ac:dyDescent="0.3">
      <c r="A19" s="46" t="s">
        <v>46</v>
      </c>
      <c r="B19" s="77" t="s">
        <v>1436</v>
      </c>
      <c r="C19" s="81">
        <v>1974281</v>
      </c>
      <c r="D19" s="97">
        <v>1.08</v>
      </c>
      <c r="E19" s="98">
        <v>157.46</v>
      </c>
      <c r="F19" s="81">
        <v>-80776</v>
      </c>
      <c r="G19" s="81">
        <v>631996</v>
      </c>
      <c r="H19" s="81">
        <v>499844</v>
      </c>
      <c r="I19" s="81">
        <v>1293285</v>
      </c>
      <c r="J19" s="81">
        <v>982443</v>
      </c>
      <c r="K19" s="81">
        <v>28426</v>
      </c>
      <c r="L19" s="81">
        <v>26388</v>
      </c>
      <c r="M19" s="81">
        <v>7685</v>
      </c>
      <c r="N19" s="81">
        <v>7206</v>
      </c>
      <c r="O19" s="81">
        <v>3206</v>
      </c>
      <c r="P19" s="81">
        <v>3006</v>
      </c>
      <c r="Q19" s="81">
        <v>9683</v>
      </c>
      <c r="R19" s="81">
        <v>8789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100">
        <v>0</v>
      </c>
      <c r="Z19" s="81">
        <v>0</v>
      </c>
      <c r="AA19" s="81">
        <v>0</v>
      </c>
      <c r="AB19" s="81">
        <v>0</v>
      </c>
      <c r="AC19" s="81">
        <v>0</v>
      </c>
      <c r="AE19" s="81">
        <v>0</v>
      </c>
      <c r="AF19" s="81">
        <v>0</v>
      </c>
      <c r="AG19" s="81">
        <v>631996</v>
      </c>
      <c r="AH19" s="81">
        <v>499844</v>
      </c>
      <c r="AJ19" s="77">
        <f t="shared" si="1"/>
        <v>80776</v>
      </c>
    </row>
    <row r="20" spans="1:36" x14ac:dyDescent="0.3">
      <c r="A20" s="46" t="s">
        <v>34</v>
      </c>
      <c r="B20" s="77" t="s">
        <v>2191</v>
      </c>
      <c r="C20" s="81">
        <v>1568526</v>
      </c>
      <c r="D20" s="97">
        <v>1.1379999999999999</v>
      </c>
      <c r="E20" s="98">
        <v>165.92</v>
      </c>
      <c r="F20" s="81">
        <v>-58901</v>
      </c>
      <c r="G20" s="81">
        <v>574863</v>
      </c>
      <c r="H20" s="81">
        <v>518260</v>
      </c>
      <c r="I20" s="81">
        <v>955563</v>
      </c>
      <c r="J20" s="81">
        <v>833154</v>
      </c>
      <c r="K20" s="81">
        <v>22834</v>
      </c>
      <c r="L20" s="81">
        <v>20388</v>
      </c>
      <c r="M20" s="81">
        <v>5588</v>
      </c>
      <c r="N20" s="81">
        <v>5333</v>
      </c>
      <c r="O20" s="81">
        <v>2331</v>
      </c>
      <c r="P20" s="81">
        <v>2225</v>
      </c>
      <c r="Q20" s="81">
        <v>7347</v>
      </c>
      <c r="R20" s="81">
        <v>6979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100">
        <v>0</v>
      </c>
      <c r="Z20" s="81">
        <v>0</v>
      </c>
      <c r="AA20" s="81">
        <v>0</v>
      </c>
      <c r="AB20" s="81">
        <v>0</v>
      </c>
      <c r="AC20" s="81">
        <v>0</v>
      </c>
      <c r="AE20" s="81">
        <v>15204</v>
      </c>
      <c r="AF20" s="81">
        <v>0</v>
      </c>
      <c r="AG20" s="81">
        <v>559659</v>
      </c>
      <c r="AH20" s="81">
        <v>518260</v>
      </c>
      <c r="AJ20" s="77">
        <f t="shared" si="1"/>
        <v>58901</v>
      </c>
    </row>
    <row r="21" spans="1:36" x14ac:dyDescent="0.3">
      <c r="A21" s="46" t="s">
        <v>38</v>
      </c>
      <c r="B21" s="77" t="s">
        <v>2192</v>
      </c>
      <c r="C21" s="81">
        <v>809586</v>
      </c>
      <c r="D21" s="97">
        <v>1.032</v>
      </c>
      <c r="E21" s="98">
        <v>150.46</v>
      </c>
      <c r="F21" s="81">
        <v>0</v>
      </c>
      <c r="G21" s="81">
        <v>257281</v>
      </c>
      <c r="H21" s="81">
        <v>332228</v>
      </c>
      <c r="I21" s="81">
        <v>533166</v>
      </c>
      <c r="J21" s="81">
        <v>528165</v>
      </c>
      <c r="K21" s="81">
        <v>11301</v>
      </c>
      <c r="L21" s="81">
        <v>11126</v>
      </c>
      <c r="M21" s="81">
        <v>3026</v>
      </c>
      <c r="N21" s="81">
        <v>3101</v>
      </c>
      <c r="O21" s="81">
        <v>1263</v>
      </c>
      <c r="P21" s="81">
        <v>1293</v>
      </c>
      <c r="Q21" s="81">
        <v>3549</v>
      </c>
      <c r="R21" s="81">
        <v>3662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100">
        <v>0</v>
      </c>
      <c r="Z21" s="81">
        <v>0</v>
      </c>
      <c r="AA21" s="81">
        <v>0</v>
      </c>
      <c r="AB21" s="81">
        <v>0</v>
      </c>
      <c r="AC21" s="81">
        <v>0</v>
      </c>
      <c r="AE21" s="81">
        <v>0</v>
      </c>
      <c r="AF21" s="81">
        <v>0</v>
      </c>
      <c r="AG21" s="81">
        <v>257281</v>
      </c>
      <c r="AH21" s="81">
        <v>332228</v>
      </c>
      <c r="AJ21" s="77">
        <f t="shared" si="1"/>
        <v>0</v>
      </c>
    </row>
    <row r="22" spans="1:36" x14ac:dyDescent="0.3">
      <c r="A22" s="46" t="s">
        <v>44</v>
      </c>
      <c r="B22" s="77" t="s">
        <v>2193</v>
      </c>
      <c r="C22" s="81">
        <v>1598933</v>
      </c>
      <c r="D22" s="97">
        <v>1.2050000000000001</v>
      </c>
      <c r="E22" s="98">
        <v>175.68</v>
      </c>
      <c r="F22" s="81">
        <v>-59204</v>
      </c>
      <c r="G22" s="81">
        <v>341893</v>
      </c>
      <c r="H22" s="81">
        <v>297162</v>
      </c>
      <c r="I22" s="81">
        <v>1221248</v>
      </c>
      <c r="J22" s="81">
        <v>1227390</v>
      </c>
      <c r="K22" s="81">
        <v>20621</v>
      </c>
      <c r="L22" s="81">
        <v>20388</v>
      </c>
      <c r="M22" s="81">
        <v>5378</v>
      </c>
      <c r="N22" s="81">
        <v>5318</v>
      </c>
      <c r="O22" s="81">
        <v>2244</v>
      </c>
      <c r="P22" s="81">
        <v>2218</v>
      </c>
      <c r="Q22" s="81">
        <v>7549</v>
      </c>
      <c r="R22" s="81">
        <v>7415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100">
        <v>0</v>
      </c>
      <c r="Z22" s="81">
        <v>0</v>
      </c>
      <c r="AA22" s="81">
        <v>0</v>
      </c>
      <c r="AB22" s="81">
        <v>0</v>
      </c>
      <c r="AC22" s="81">
        <v>0</v>
      </c>
      <c r="AE22" s="81">
        <v>0</v>
      </c>
      <c r="AF22" s="81">
        <v>0</v>
      </c>
      <c r="AG22" s="81">
        <v>341893</v>
      </c>
      <c r="AH22" s="81">
        <v>297162</v>
      </c>
      <c r="AJ22" s="77">
        <f t="shared" si="1"/>
        <v>59204</v>
      </c>
    </row>
    <row r="23" spans="1:36" x14ac:dyDescent="0.3">
      <c r="A23" s="46" t="s">
        <v>42</v>
      </c>
      <c r="B23" s="77" t="s">
        <v>2194</v>
      </c>
      <c r="C23" s="81">
        <v>2417846</v>
      </c>
      <c r="D23" s="97">
        <v>1.1619999999999999</v>
      </c>
      <c r="E23" s="98">
        <v>169.41</v>
      </c>
      <c r="F23" s="81">
        <v>-107405</v>
      </c>
      <c r="G23" s="81">
        <v>1040988</v>
      </c>
      <c r="H23" s="81">
        <v>832403</v>
      </c>
      <c r="I23" s="81">
        <v>1311104</v>
      </c>
      <c r="J23" s="81">
        <v>1297138</v>
      </c>
      <c r="K23" s="81">
        <v>35649</v>
      </c>
      <c r="L23" s="81">
        <v>38271</v>
      </c>
      <c r="M23" s="81">
        <v>10846</v>
      </c>
      <c r="N23" s="81">
        <v>11295</v>
      </c>
      <c r="O23" s="81">
        <v>4525</v>
      </c>
      <c r="P23" s="81">
        <v>4712</v>
      </c>
      <c r="Q23" s="81">
        <v>14734</v>
      </c>
      <c r="R23" s="81">
        <v>7541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100">
        <v>0</v>
      </c>
      <c r="Z23" s="81">
        <v>0</v>
      </c>
      <c r="AA23" s="81">
        <v>0</v>
      </c>
      <c r="AB23" s="81">
        <v>0</v>
      </c>
      <c r="AC23" s="81">
        <v>0</v>
      </c>
      <c r="AE23" s="81">
        <v>0</v>
      </c>
      <c r="AF23" s="81">
        <v>243</v>
      </c>
      <c r="AG23" s="81">
        <v>1040988</v>
      </c>
      <c r="AH23" s="81">
        <v>832160</v>
      </c>
      <c r="AJ23" s="77">
        <f t="shared" si="1"/>
        <v>107405</v>
      </c>
    </row>
    <row r="24" spans="1:36" x14ac:dyDescent="0.3">
      <c r="A24" s="46" t="s">
        <v>52</v>
      </c>
      <c r="B24" s="77" t="s">
        <v>2195</v>
      </c>
      <c r="C24" s="81">
        <v>967428</v>
      </c>
      <c r="D24" s="97">
        <v>1.0900000000000001</v>
      </c>
      <c r="E24" s="98">
        <v>158.91999999999999</v>
      </c>
      <c r="F24" s="81">
        <v>-17716</v>
      </c>
      <c r="G24" s="81">
        <v>353550</v>
      </c>
      <c r="H24" s="81">
        <v>290387</v>
      </c>
      <c r="I24" s="81">
        <v>599368</v>
      </c>
      <c r="J24" s="81">
        <v>560889</v>
      </c>
      <c r="K24" s="81">
        <v>7864</v>
      </c>
      <c r="L24" s="81">
        <v>8680</v>
      </c>
      <c r="M24" s="81">
        <v>2487</v>
      </c>
      <c r="N24" s="81">
        <v>1224</v>
      </c>
      <c r="O24" s="81">
        <v>1038</v>
      </c>
      <c r="P24" s="81">
        <v>1131</v>
      </c>
      <c r="Q24" s="81">
        <v>3121</v>
      </c>
      <c r="R24" s="81">
        <v>3343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100">
        <v>0</v>
      </c>
      <c r="Z24" s="81">
        <v>0</v>
      </c>
      <c r="AA24" s="81">
        <v>0</v>
      </c>
      <c r="AB24" s="81">
        <v>0</v>
      </c>
      <c r="AC24" s="81">
        <v>0</v>
      </c>
      <c r="AE24" s="81">
        <v>0</v>
      </c>
      <c r="AF24" s="81">
        <v>0</v>
      </c>
      <c r="AG24" s="81">
        <v>353550</v>
      </c>
      <c r="AH24" s="81">
        <v>290387</v>
      </c>
      <c r="AJ24" s="77">
        <f t="shared" si="1"/>
        <v>17716</v>
      </c>
    </row>
    <row r="25" spans="1:36" x14ac:dyDescent="0.3">
      <c r="A25" s="46" t="s">
        <v>40</v>
      </c>
      <c r="B25" s="77" t="s">
        <v>2196</v>
      </c>
      <c r="C25" s="81">
        <v>2822513</v>
      </c>
      <c r="D25" s="97">
        <v>1.0129999999999999</v>
      </c>
      <c r="E25" s="98">
        <v>147.69</v>
      </c>
      <c r="F25" s="81">
        <v>-118595</v>
      </c>
      <c r="G25" s="81">
        <v>1121198</v>
      </c>
      <c r="H25" s="81">
        <v>845707</v>
      </c>
      <c r="I25" s="81">
        <v>1620172</v>
      </c>
      <c r="J25" s="81">
        <v>1713369</v>
      </c>
      <c r="K25" s="81">
        <v>47299</v>
      </c>
      <c r="L25" s="81">
        <v>37573</v>
      </c>
      <c r="M25" s="81">
        <v>13257</v>
      </c>
      <c r="N25" s="81">
        <v>11984</v>
      </c>
      <c r="O25" s="81">
        <v>5531</v>
      </c>
      <c r="P25" s="81">
        <v>3885</v>
      </c>
      <c r="Q25" s="81">
        <v>15056</v>
      </c>
      <c r="R25" s="81">
        <v>12401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100">
        <v>0</v>
      </c>
      <c r="Z25" s="81">
        <v>0</v>
      </c>
      <c r="AA25" s="81">
        <v>0</v>
      </c>
      <c r="AB25" s="81">
        <v>0</v>
      </c>
      <c r="AC25" s="81">
        <v>0</v>
      </c>
      <c r="AE25" s="81">
        <v>0</v>
      </c>
      <c r="AF25" s="81">
        <v>1459</v>
      </c>
      <c r="AG25" s="81">
        <v>1121198</v>
      </c>
      <c r="AH25" s="81">
        <v>844248</v>
      </c>
      <c r="AJ25" s="77">
        <f t="shared" si="1"/>
        <v>118595</v>
      </c>
    </row>
    <row r="26" spans="1:36" x14ac:dyDescent="0.3">
      <c r="A26" s="46" t="s">
        <v>48</v>
      </c>
      <c r="B26" s="77" t="s">
        <v>2197</v>
      </c>
      <c r="C26" s="81">
        <v>1769282</v>
      </c>
      <c r="D26" s="97">
        <v>1.1359999999999999</v>
      </c>
      <c r="E26" s="98">
        <v>165.62</v>
      </c>
      <c r="F26" s="81">
        <v>0</v>
      </c>
      <c r="G26" s="81">
        <v>520621</v>
      </c>
      <c r="H26" s="81">
        <v>384491</v>
      </c>
      <c r="I26" s="81">
        <v>1216338</v>
      </c>
      <c r="J26" s="81">
        <v>1073913</v>
      </c>
      <c r="K26" s="81">
        <v>18582</v>
      </c>
      <c r="L26" s="81">
        <v>16776</v>
      </c>
      <c r="M26" s="81">
        <v>4988</v>
      </c>
      <c r="N26" s="81">
        <v>4749</v>
      </c>
      <c r="O26" s="81">
        <v>2081</v>
      </c>
      <c r="P26" s="81">
        <v>1981</v>
      </c>
      <c r="Q26" s="81">
        <v>6672</v>
      </c>
      <c r="R26" s="81">
        <v>6291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100">
        <v>0</v>
      </c>
      <c r="Z26" s="81">
        <v>0</v>
      </c>
      <c r="AA26" s="81">
        <v>0</v>
      </c>
      <c r="AB26" s="81">
        <v>0</v>
      </c>
      <c r="AC26" s="81">
        <v>0</v>
      </c>
      <c r="AE26" s="81">
        <v>0</v>
      </c>
      <c r="AF26" s="81">
        <v>0</v>
      </c>
      <c r="AG26" s="81">
        <v>520621</v>
      </c>
      <c r="AH26" s="81">
        <v>384491</v>
      </c>
      <c r="AJ26" s="77">
        <f t="shared" si="1"/>
        <v>0</v>
      </c>
    </row>
    <row r="27" spans="1:36" x14ac:dyDescent="0.3">
      <c r="A27" s="46" t="s">
        <v>50</v>
      </c>
      <c r="B27" s="77" t="s">
        <v>2198</v>
      </c>
      <c r="C27" s="81">
        <v>3395265</v>
      </c>
      <c r="D27" s="97">
        <v>1.0649999999999999</v>
      </c>
      <c r="E27" s="98">
        <v>155.27000000000001</v>
      </c>
      <c r="F27" s="81">
        <v>-32084</v>
      </c>
      <c r="G27" s="81">
        <v>1056900</v>
      </c>
      <c r="H27" s="81">
        <v>823590</v>
      </c>
      <c r="I27" s="81">
        <v>2217569</v>
      </c>
      <c r="J27" s="81">
        <v>2135568</v>
      </c>
      <c r="K27" s="81">
        <v>69842</v>
      </c>
      <c r="L27" s="81">
        <v>69842</v>
      </c>
      <c r="M27" s="81">
        <v>18605</v>
      </c>
      <c r="N27" s="81">
        <v>18576</v>
      </c>
      <c r="O27" s="81">
        <v>7763</v>
      </c>
      <c r="P27" s="81">
        <v>4157</v>
      </c>
      <c r="Q27" s="81">
        <v>24586</v>
      </c>
      <c r="R27" s="81">
        <v>24307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100">
        <v>0</v>
      </c>
      <c r="Z27" s="81">
        <v>0</v>
      </c>
      <c r="AA27" s="81">
        <v>0</v>
      </c>
      <c r="AB27" s="81">
        <v>0</v>
      </c>
      <c r="AC27" s="81">
        <v>0</v>
      </c>
      <c r="AE27" s="81">
        <v>0</v>
      </c>
      <c r="AF27" s="81">
        <v>0</v>
      </c>
      <c r="AG27" s="81">
        <v>1056900</v>
      </c>
      <c r="AH27" s="81">
        <v>823590</v>
      </c>
      <c r="AJ27" s="77">
        <f t="shared" si="1"/>
        <v>32084</v>
      </c>
    </row>
    <row r="28" spans="1:36" x14ac:dyDescent="0.3">
      <c r="A28" s="46" t="s">
        <v>36</v>
      </c>
      <c r="B28" s="77" t="s">
        <v>1445</v>
      </c>
      <c r="C28" s="81">
        <v>3469193</v>
      </c>
      <c r="D28" s="97">
        <v>1.1719999999999999</v>
      </c>
      <c r="E28" s="98">
        <v>170.87</v>
      </c>
      <c r="F28" s="81">
        <v>-113970</v>
      </c>
      <c r="G28" s="81">
        <v>1221796</v>
      </c>
      <c r="H28" s="81">
        <v>991868</v>
      </c>
      <c r="I28" s="81">
        <v>2181195</v>
      </c>
      <c r="J28" s="81">
        <v>1933710</v>
      </c>
      <c r="K28" s="81">
        <v>38037</v>
      </c>
      <c r="L28" s="81">
        <v>41183</v>
      </c>
      <c r="M28" s="81">
        <v>10007</v>
      </c>
      <c r="N28" s="81">
        <v>10831</v>
      </c>
      <c r="O28" s="81">
        <v>4175</v>
      </c>
      <c r="P28" s="81">
        <v>4518</v>
      </c>
      <c r="Q28" s="81">
        <v>13983</v>
      </c>
      <c r="R28" s="81">
        <v>14681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100">
        <v>0</v>
      </c>
      <c r="Z28" s="81">
        <v>0</v>
      </c>
      <c r="AA28" s="81">
        <v>0</v>
      </c>
      <c r="AB28" s="81">
        <v>0</v>
      </c>
      <c r="AC28" s="81">
        <v>0</v>
      </c>
      <c r="AE28" s="81">
        <v>0</v>
      </c>
      <c r="AF28" s="81">
        <v>0</v>
      </c>
      <c r="AG28" s="81">
        <v>1221796</v>
      </c>
      <c r="AH28" s="81">
        <v>991868</v>
      </c>
      <c r="AJ28" s="77">
        <f t="shared" si="1"/>
        <v>113970</v>
      </c>
    </row>
    <row r="29" spans="1:36" x14ac:dyDescent="0.3">
      <c r="A29" s="46" t="s">
        <v>57</v>
      </c>
      <c r="B29" s="77" t="s">
        <v>1446</v>
      </c>
      <c r="C29" s="81">
        <v>4361954</v>
      </c>
      <c r="D29" s="97">
        <v>1.024</v>
      </c>
      <c r="E29" s="98">
        <v>149.29</v>
      </c>
      <c r="F29" s="81">
        <v>0</v>
      </c>
      <c r="G29" s="81">
        <v>2103321</v>
      </c>
      <c r="H29" s="81">
        <v>1843651</v>
      </c>
      <c r="I29" s="81">
        <v>2079531</v>
      </c>
      <c r="J29" s="81">
        <v>2004392</v>
      </c>
      <c r="K29" s="81">
        <v>77240</v>
      </c>
      <c r="L29" s="81">
        <v>79745</v>
      </c>
      <c r="M29" s="81">
        <v>20058</v>
      </c>
      <c r="N29" s="81">
        <v>20688</v>
      </c>
      <c r="O29" s="81">
        <v>8369</v>
      </c>
      <c r="P29" s="81">
        <v>8302</v>
      </c>
      <c r="Q29" s="81">
        <v>26182</v>
      </c>
      <c r="R29" s="81">
        <v>26837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100">
        <v>0</v>
      </c>
      <c r="Z29" s="81">
        <v>0</v>
      </c>
      <c r="AA29" s="81">
        <v>0</v>
      </c>
      <c r="AB29" s="81">
        <v>47253</v>
      </c>
      <c r="AC29" s="81">
        <v>0</v>
      </c>
      <c r="AE29" s="81">
        <v>0</v>
      </c>
      <c r="AF29" s="81">
        <v>0</v>
      </c>
      <c r="AG29" s="81">
        <v>2103321</v>
      </c>
      <c r="AH29" s="81">
        <v>1843651</v>
      </c>
      <c r="AJ29" s="77">
        <f t="shared" si="1"/>
        <v>0</v>
      </c>
    </row>
    <row r="30" spans="1:36" x14ac:dyDescent="0.3">
      <c r="A30" s="46" t="s">
        <v>55</v>
      </c>
      <c r="B30" s="77" t="s">
        <v>2199</v>
      </c>
      <c r="C30" s="81">
        <v>11999788</v>
      </c>
      <c r="D30" s="97">
        <v>1.101</v>
      </c>
      <c r="E30" s="98">
        <v>160.52000000000001</v>
      </c>
      <c r="F30" s="81">
        <v>-824751</v>
      </c>
      <c r="G30" s="81">
        <v>2351935</v>
      </c>
      <c r="H30" s="81">
        <v>2205437</v>
      </c>
      <c r="I30" s="81">
        <v>9092531</v>
      </c>
      <c r="J30" s="81">
        <v>8362523</v>
      </c>
      <c r="K30" s="81">
        <v>321365</v>
      </c>
      <c r="L30" s="81">
        <v>320142</v>
      </c>
      <c r="M30" s="81">
        <v>84727</v>
      </c>
      <c r="N30" s="81">
        <v>84458</v>
      </c>
      <c r="O30" s="81">
        <v>35350</v>
      </c>
      <c r="P30" s="81">
        <v>35237</v>
      </c>
      <c r="Q30" s="81">
        <v>113880</v>
      </c>
      <c r="R30" s="81">
        <v>111335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100">
        <v>0</v>
      </c>
      <c r="Z30" s="81">
        <v>0</v>
      </c>
      <c r="AA30" s="81">
        <v>0</v>
      </c>
      <c r="AB30" s="81">
        <v>0</v>
      </c>
      <c r="AC30" s="81">
        <v>0</v>
      </c>
      <c r="AE30" s="81">
        <v>5809</v>
      </c>
      <c r="AF30" s="81">
        <v>1331</v>
      </c>
      <c r="AG30" s="81">
        <v>2346126</v>
      </c>
      <c r="AH30" s="81">
        <v>2204106</v>
      </c>
      <c r="AJ30" s="77">
        <f t="shared" si="1"/>
        <v>824751</v>
      </c>
    </row>
    <row r="31" spans="1:36" x14ac:dyDescent="0.3">
      <c r="A31" s="46" t="s">
        <v>63</v>
      </c>
      <c r="B31" s="77" t="s">
        <v>2200</v>
      </c>
      <c r="C31" s="81">
        <v>2683378</v>
      </c>
      <c r="D31" s="97">
        <v>1.0840000000000001</v>
      </c>
      <c r="E31" s="98">
        <v>158.04</v>
      </c>
      <c r="F31" s="81">
        <v>-100671</v>
      </c>
      <c r="G31" s="81">
        <v>1285282</v>
      </c>
      <c r="H31" s="81">
        <v>1126332</v>
      </c>
      <c r="I31" s="81">
        <v>1335163</v>
      </c>
      <c r="J31" s="81">
        <v>1501356</v>
      </c>
      <c r="K31" s="81">
        <v>37164</v>
      </c>
      <c r="L31" s="81">
        <v>39785</v>
      </c>
      <c r="M31" s="81">
        <v>9602</v>
      </c>
      <c r="N31" s="81">
        <v>10337</v>
      </c>
      <c r="O31" s="81">
        <v>4006</v>
      </c>
      <c r="P31" s="81">
        <v>4312</v>
      </c>
      <c r="Q31" s="81">
        <v>12161</v>
      </c>
      <c r="R31" s="81">
        <v>13259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100">
        <v>0</v>
      </c>
      <c r="Z31" s="81">
        <v>0</v>
      </c>
      <c r="AA31" s="81">
        <v>0</v>
      </c>
      <c r="AB31" s="81">
        <v>0</v>
      </c>
      <c r="AC31" s="81">
        <v>0</v>
      </c>
      <c r="AE31" s="81">
        <v>0</v>
      </c>
      <c r="AF31" s="81">
        <v>0</v>
      </c>
      <c r="AG31" s="81">
        <v>1285282</v>
      </c>
      <c r="AH31" s="81">
        <v>1126332</v>
      </c>
      <c r="AJ31" s="77">
        <f t="shared" si="1"/>
        <v>100671</v>
      </c>
    </row>
    <row r="32" spans="1:36" x14ac:dyDescent="0.3">
      <c r="A32" s="46" t="s">
        <v>69</v>
      </c>
      <c r="B32" s="77" t="s">
        <v>1449</v>
      </c>
      <c r="C32" s="81">
        <v>3620626</v>
      </c>
      <c r="D32" s="97">
        <v>0.999</v>
      </c>
      <c r="E32" s="98">
        <v>145.65</v>
      </c>
      <c r="F32" s="81">
        <v>0</v>
      </c>
      <c r="G32" s="81">
        <v>1565364</v>
      </c>
      <c r="H32" s="81">
        <v>1368976</v>
      </c>
      <c r="I32" s="81">
        <v>1915685</v>
      </c>
      <c r="J32" s="81">
        <v>1830739</v>
      </c>
      <c r="K32" s="81">
        <v>83472</v>
      </c>
      <c r="L32" s="81">
        <v>86832</v>
      </c>
      <c r="M32" s="81">
        <v>21212</v>
      </c>
      <c r="N32" s="81">
        <v>21939</v>
      </c>
      <c r="O32" s="81">
        <v>8850</v>
      </c>
      <c r="P32" s="81">
        <v>9153</v>
      </c>
      <c r="Q32" s="81">
        <v>26043</v>
      </c>
      <c r="R32" s="81">
        <v>27078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100">
        <v>0</v>
      </c>
      <c r="Z32" s="81">
        <v>0</v>
      </c>
      <c r="AA32" s="81">
        <v>0</v>
      </c>
      <c r="AB32" s="81">
        <v>0</v>
      </c>
      <c r="AC32" s="81">
        <v>0</v>
      </c>
      <c r="AE32" s="81">
        <v>0</v>
      </c>
      <c r="AF32" s="81">
        <v>0</v>
      </c>
      <c r="AG32" s="81">
        <v>1565364</v>
      </c>
      <c r="AH32" s="81">
        <v>1368976</v>
      </c>
      <c r="AJ32" s="77">
        <f t="shared" si="1"/>
        <v>0</v>
      </c>
    </row>
    <row r="33" spans="1:36" x14ac:dyDescent="0.3">
      <c r="A33" s="46" t="s">
        <v>59</v>
      </c>
      <c r="B33" s="77" t="s">
        <v>1450</v>
      </c>
      <c r="C33" s="81">
        <v>4481798</v>
      </c>
      <c r="D33" s="97">
        <v>1.022</v>
      </c>
      <c r="E33" s="98">
        <v>149</v>
      </c>
      <c r="F33" s="81">
        <v>0</v>
      </c>
      <c r="G33" s="81">
        <v>1506171</v>
      </c>
      <c r="H33" s="81">
        <v>1302585</v>
      </c>
      <c r="I33" s="81">
        <v>2810401</v>
      </c>
      <c r="J33" s="81">
        <v>2883571</v>
      </c>
      <c r="K33" s="81">
        <v>98210</v>
      </c>
      <c r="L33" s="81">
        <v>100132</v>
      </c>
      <c r="M33" s="81">
        <v>25062</v>
      </c>
      <c r="N33" s="81">
        <v>25541</v>
      </c>
      <c r="O33" s="81">
        <v>10456</v>
      </c>
      <c r="P33" s="81">
        <v>10656</v>
      </c>
      <c r="Q33" s="81">
        <v>31498</v>
      </c>
      <c r="R33" s="81">
        <v>31730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100">
        <v>0</v>
      </c>
      <c r="Z33" s="81">
        <v>0</v>
      </c>
      <c r="AA33" s="81">
        <v>0</v>
      </c>
      <c r="AB33" s="81">
        <v>0</v>
      </c>
      <c r="AC33" s="81">
        <v>0</v>
      </c>
      <c r="AE33" s="81">
        <v>0</v>
      </c>
      <c r="AF33" s="81">
        <v>0</v>
      </c>
      <c r="AG33" s="81">
        <v>1506171</v>
      </c>
      <c r="AH33" s="81">
        <v>1302585</v>
      </c>
      <c r="AJ33" s="77">
        <f t="shared" si="1"/>
        <v>0</v>
      </c>
    </row>
    <row r="34" spans="1:36" x14ac:dyDescent="0.3">
      <c r="A34" s="46" t="s">
        <v>67</v>
      </c>
      <c r="B34" s="77" t="s">
        <v>2201</v>
      </c>
      <c r="C34" s="81">
        <v>6047312</v>
      </c>
      <c r="D34" s="97">
        <v>1.0469999999999999</v>
      </c>
      <c r="E34" s="98">
        <v>152.65</v>
      </c>
      <c r="F34" s="81">
        <v>0</v>
      </c>
      <c r="G34" s="81">
        <v>2385709</v>
      </c>
      <c r="H34" s="81">
        <v>2235033</v>
      </c>
      <c r="I34" s="81">
        <v>3406091</v>
      </c>
      <c r="J34" s="81">
        <v>3281380</v>
      </c>
      <c r="K34" s="81">
        <v>149994</v>
      </c>
      <c r="L34" s="81">
        <v>148247</v>
      </c>
      <c r="M34" s="81">
        <v>38529</v>
      </c>
      <c r="N34" s="81">
        <v>38020</v>
      </c>
      <c r="O34" s="81">
        <v>16075</v>
      </c>
      <c r="P34" s="81">
        <v>15862</v>
      </c>
      <c r="Q34" s="81">
        <v>50914</v>
      </c>
      <c r="R34" s="81">
        <v>49689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100">
        <v>0</v>
      </c>
      <c r="Z34" s="81">
        <v>0</v>
      </c>
      <c r="AA34" s="81">
        <v>0</v>
      </c>
      <c r="AB34" s="81">
        <v>0</v>
      </c>
      <c r="AC34" s="81">
        <v>0</v>
      </c>
      <c r="AE34" s="81">
        <v>0</v>
      </c>
      <c r="AF34" s="81">
        <v>0</v>
      </c>
      <c r="AG34" s="81">
        <v>2385709</v>
      </c>
      <c r="AH34" s="81">
        <v>2235033</v>
      </c>
      <c r="AJ34" s="77">
        <f t="shared" si="1"/>
        <v>0</v>
      </c>
    </row>
    <row r="35" spans="1:36" x14ac:dyDescent="0.3">
      <c r="A35" s="46" t="s">
        <v>61</v>
      </c>
      <c r="B35" s="77" t="s">
        <v>2202</v>
      </c>
      <c r="C35" s="81">
        <v>1595825</v>
      </c>
      <c r="D35" s="97">
        <v>0.78</v>
      </c>
      <c r="E35" s="98">
        <v>113.72</v>
      </c>
      <c r="F35" s="81">
        <v>-52424</v>
      </c>
      <c r="G35" s="81">
        <v>668888</v>
      </c>
      <c r="H35" s="81">
        <v>537394</v>
      </c>
      <c r="I35" s="81">
        <v>596251</v>
      </c>
      <c r="J35" s="81">
        <v>576118</v>
      </c>
      <c r="K35" s="81">
        <v>27028</v>
      </c>
      <c r="L35" s="81">
        <v>27320</v>
      </c>
      <c r="M35" s="81">
        <v>6936</v>
      </c>
      <c r="N35" s="81">
        <v>7131</v>
      </c>
      <c r="O35" s="81">
        <v>2894</v>
      </c>
      <c r="P35" s="81">
        <v>2975</v>
      </c>
      <c r="Q35" s="81">
        <v>3350</v>
      </c>
      <c r="R35" s="81">
        <v>3433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100">
        <v>0</v>
      </c>
      <c r="Z35" s="81">
        <v>0</v>
      </c>
      <c r="AA35" s="81">
        <v>290478</v>
      </c>
      <c r="AB35" s="81">
        <v>0</v>
      </c>
      <c r="AC35" s="81">
        <v>0</v>
      </c>
      <c r="AE35" s="81">
        <v>27254</v>
      </c>
      <c r="AF35" s="81">
        <v>2832</v>
      </c>
      <c r="AG35" s="81">
        <v>641634</v>
      </c>
      <c r="AH35" s="81">
        <v>534562</v>
      </c>
      <c r="AJ35" s="77">
        <f t="shared" si="1"/>
        <v>52424</v>
      </c>
    </row>
    <row r="36" spans="1:36" x14ac:dyDescent="0.3">
      <c r="A36" s="46" t="s">
        <v>75</v>
      </c>
      <c r="B36" s="77" t="s">
        <v>2203</v>
      </c>
      <c r="C36" s="81">
        <v>4899294</v>
      </c>
      <c r="D36" s="97">
        <v>1.119</v>
      </c>
      <c r="E36" s="98">
        <v>163.15</v>
      </c>
      <c r="F36" s="81">
        <v>0</v>
      </c>
      <c r="G36" s="81">
        <v>2396599</v>
      </c>
      <c r="H36" s="81">
        <v>1996644</v>
      </c>
      <c r="I36" s="81">
        <v>2362285</v>
      </c>
      <c r="J36" s="81">
        <v>2234596</v>
      </c>
      <c r="K36" s="81">
        <v>82016</v>
      </c>
      <c r="L36" s="81">
        <v>80444</v>
      </c>
      <c r="M36" s="81">
        <v>21197</v>
      </c>
      <c r="N36" s="81">
        <v>20733</v>
      </c>
      <c r="O36" s="81">
        <v>8844</v>
      </c>
      <c r="P36" s="81">
        <v>8650</v>
      </c>
      <c r="Q36" s="81">
        <v>28353</v>
      </c>
      <c r="R36" s="81">
        <v>27599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100">
        <v>0</v>
      </c>
      <c r="Z36" s="81">
        <v>0</v>
      </c>
      <c r="AA36" s="81">
        <v>0</v>
      </c>
      <c r="AB36" s="81">
        <v>0</v>
      </c>
      <c r="AC36" s="81">
        <v>0</v>
      </c>
      <c r="AE36" s="81">
        <v>0</v>
      </c>
      <c r="AF36" s="81">
        <v>15404</v>
      </c>
      <c r="AG36" s="81">
        <v>2396599</v>
      </c>
      <c r="AH36" s="81">
        <v>1981240</v>
      </c>
      <c r="AJ36" s="77">
        <f t="shared" si="1"/>
        <v>0</v>
      </c>
    </row>
    <row r="37" spans="1:36" x14ac:dyDescent="0.3">
      <c r="A37" s="46" t="s">
        <v>71</v>
      </c>
      <c r="B37" s="77" t="s">
        <v>1454</v>
      </c>
      <c r="C37" s="81">
        <v>7801921</v>
      </c>
      <c r="D37" s="97">
        <v>1.0169999999999999</v>
      </c>
      <c r="E37" s="98">
        <v>148.27000000000001</v>
      </c>
      <c r="F37" s="81">
        <v>0</v>
      </c>
      <c r="G37" s="81">
        <v>2468848</v>
      </c>
      <c r="H37" s="81">
        <v>2159213</v>
      </c>
      <c r="I37" s="81">
        <v>4957098</v>
      </c>
      <c r="J37" s="81">
        <v>5312661</v>
      </c>
      <c r="K37" s="81">
        <v>223622</v>
      </c>
      <c r="L37" s="81">
        <v>226826</v>
      </c>
      <c r="M37" s="81">
        <v>56564</v>
      </c>
      <c r="N37" s="81">
        <v>57359</v>
      </c>
      <c r="O37" s="81">
        <v>23600</v>
      </c>
      <c r="P37" s="81">
        <v>23931</v>
      </c>
      <c r="Q37" s="81">
        <v>72189</v>
      </c>
      <c r="R37" s="81">
        <v>72277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100">
        <v>0</v>
      </c>
      <c r="Z37" s="81">
        <v>0</v>
      </c>
      <c r="AA37" s="81">
        <v>0</v>
      </c>
      <c r="AB37" s="81">
        <v>0</v>
      </c>
      <c r="AC37" s="81">
        <v>0</v>
      </c>
      <c r="AE37" s="81">
        <v>0</v>
      </c>
      <c r="AF37" s="81">
        <v>0</v>
      </c>
      <c r="AG37" s="81">
        <v>2468848</v>
      </c>
      <c r="AH37" s="81">
        <v>2159213</v>
      </c>
      <c r="AJ37" s="77">
        <f t="shared" si="1"/>
        <v>0</v>
      </c>
    </row>
    <row r="38" spans="1:36" x14ac:dyDescent="0.3">
      <c r="A38" s="46" t="s">
        <v>65</v>
      </c>
      <c r="B38" s="77" t="s">
        <v>1455</v>
      </c>
      <c r="C38" s="81">
        <v>4729888</v>
      </c>
      <c r="D38" s="97">
        <v>1.052</v>
      </c>
      <c r="E38" s="98">
        <v>153.38</v>
      </c>
      <c r="F38" s="81">
        <v>-219980</v>
      </c>
      <c r="G38" s="81">
        <v>2100054</v>
      </c>
      <c r="H38" s="81">
        <v>1722388</v>
      </c>
      <c r="I38" s="81">
        <v>2381870</v>
      </c>
      <c r="J38" s="81">
        <v>2396646</v>
      </c>
      <c r="K38" s="81">
        <v>145509</v>
      </c>
      <c r="L38" s="81">
        <v>147781</v>
      </c>
      <c r="M38" s="81">
        <v>38454</v>
      </c>
      <c r="N38" s="81">
        <v>39128</v>
      </c>
      <c r="O38" s="81">
        <v>16044</v>
      </c>
      <c r="P38" s="81">
        <v>16325</v>
      </c>
      <c r="Q38" s="81">
        <v>47957</v>
      </c>
      <c r="R38" s="81">
        <v>47661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100">
        <v>0</v>
      </c>
      <c r="Z38" s="81">
        <v>0</v>
      </c>
      <c r="AA38" s="81">
        <v>0</v>
      </c>
      <c r="AB38" s="81">
        <v>0</v>
      </c>
      <c r="AC38" s="81">
        <v>0</v>
      </c>
      <c r="AE38" s="81">
        <v>34397</v>
      </c>
      <c r="AF38" s="81">
        <v>6241</v>
      </c>
      <c r="AG38" s="81">
        <v>2065657</v>
      </c>
      <c r="AH38" s="81">
        <v>1716147</v>
      </c>
      <c r="AJ38" s="77">
        <f t="shared" si="1"/>
        <v>219980</v>
      </c>
    </row>
    <row r="39" spans="1:36" x14ac:dyDescent="0.3">
      <c r="A39" s="46" t="s">
        <v>73</v>
      </c>
      <c r="B39" s="77" t="s">
        <v>2204</v>
      </c>
      <c r="C39" s="81">
        <v>6978270</v>
      </c>
      <c r="D39" s="97">
        <v>0.83499999999999996</v>
      </c>
      <c r="E39" s="98">
        <v>121.74</v>
      </c>
      <c r="F39" s="81">
        <v>0</v>
      </c>
      <c r="G39" s="81">
        <v>2721497</v>
      </c>
      <c r="H39" s="81">
        <v>2354555</v>
      </c>
      <c r="I39" s="81">
        <v>3911308</v>
      </c>
      <c r="J39" s="81">
        <v>3809485</v>
      </c>
      <c r="K39" s="81">
        <v>208593</v>
      </c>
      <c r="L39" s="81">
        <v>207370</v>
      </c>
      <c r="M39" s="81">
        <v>53224</v>
      </c>
      <c r="N39" s="81">
        <v>53179</v>
      </c>
      <c r="O39" s="81">
        <v>22206</v>
      </c>
      <c r="P39" s="81">
        <v>22187</v>
      </c>
      <c r="Q39" s="81">
        <v>57178</v>
      </c>
      <c r="R39" s="81">
        <v>55584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100">
        <v>0</v>
      </c>
      <c r="Z39" s="81">
        <v>0</v>
      </c>
      <c r="AA39" s="81">
        <v>0</v>
      </c>
      <c r="AB39" s="81">
        <v>4264</v>
      </c>
      <c r="AC39" s="81">
        <v>0</v>
      </c>
      <c r="AE39" s="81">
        <v>0</v>
      </c>
      <c r="AF39" s="81">
        <v>0</v>
      </c>
      <c r="AG39" s="81">
        <v>2721497</v>
      </c>
      <c r="AH39" s="81">
        <v>2354555</v>
      </c>
      <c r="AJ39" s="77">
        <f t="shared" si="1"/>
        <v>0</v>
      </c>
    </row>
    <row r="40" spans="1:36" x14ac:dyDescent="0.3">
      <c r="A40" s="46" t="s">
        <v>77</v>
      </c>
      <c r="B40" s="77" t="s">
        <v>2205</v>
      </c>
      <c r="C40" s="81">
        <v>5223551</v>
      </c>
      <c r="D40" s="97">
        <v>1.0449999999999999</v>
      </c>
      <c r="E40" s="98">
        <v>152.36000000000001</v>
      </c>
      <c r="F40" s="81">
        <v>0</v>
      </c>
      <c r="G40" s="81">
        <v>2541807</v>
      </c>
      <c r="H40" s="81">
        <v>2292619</v>
      </c>
      <c r="I40" s="81">
        <v>2531889</v>
      </c>
      <c r="J40" s="81">
        <v>2901175</v>
      </c>
      <c r="K40" s="81">
        <v>88424</v>
      </c>
      <c r="L40" s="81">
        <v>89065</v>
      </c>
      <c r="M40" s="81">
        <v>23354</v>
      </c>
      <c r="N40" s="81">
        <v>23489</v>
      </c>
      <c r="O40" s="81">
        <v>9744</v>
      </c>
      <c r="P40" s="81">
        <v>9800</v>
      </c>
      <c r="Q40" s="81">
        <v>28333</v>
      </c>
      <c r="R40" s="81">
        <v>28725</v>
      </c>
      <c r="S40" s="81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100">
        <v>0</v>
      </c>
      <c r="Z40" s="81">
        <v>0</v>
      </c>
      <c r="AA40" s="81">
        <v>0</v>
      </c>
      <c r="AB40" s="81">
        <v>0</v>
      </c>
      <c r="AC40" s="81">
        <v>0</v>
      </c>
      <c r="AE40" s="81">
        <v>0</v>
      </c>
      <c r="AF40" s="81">
        <v>0</v>
      </c>
      <c r="AG40" s="81">
        <v>2541807</v>
      </c>
      <c r="AH40" s="81">
        <v>2292619</v>
      </c>
      <c r="AJ40" s="77">
        <f t="shared" si="1"/>
        <v>0</v>
      </c>
    </row>
    <row r="41" spans="1:36" x14ac:dyDescent="0.3">
      <c r="A41" s="46" t="s">
        <v>100</v>
      </c>
      <c r="B41" s="77" t="s">
        <v>2206</v>
      </c>
      <c r="C41" s="81">
        <v>1226807</v>
      </c>
      <c r="D41" s="97">
        <v>0.93200000000000005</v>
      </c>
      <c r="E41" s="98">
        <v>135.88</v>
      </c>
      <c r="F41" s="81">
        <v>0</v>
      </c>
      <c r="G41" s="81">
        <v>381879</v>
      </c>
      <c r="H41" s="81">
        <v>367140</v>
      </c>
      <c r="I41" s="81">
        <v>655605</v>
      </c>
      <c r="J41" s="81">
        <v>591287</v>
      </c>
      <c r="K41" s="81">
        <v>11242</v>
      </c>
      <c r="L41" s="81">
        <v>10893</v>
      </c>
      <c r="M41" s="81">
        <v>2951</v>
      </c>
      <c r="N41" s="81">
        <v>2952</v>
      </c>
      <c r="O41" s="81">
        <v>1231</v>
      </c>
      <c r="P41" s="81">
        <v>1231</v>
      </c>
      <c r="Q41" s="81">
        <v>3075</v>
      </c>
      <c r="R41" s="81">
        <v>3123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100">
        <v>0</v>
      </c>
      <c r="Z41" s="81">
        <v>0</v>
      </c>
      <c r="AA41" s="81">
        <v>166648</v>
      </c>
      <c r="AB41" s="81">
        <v>4176</v>
      </c>
      <c r="AC41" s="81">
        <v>0</v>
      </c>
      <c r="AE41" s="81">
        <v>0</v>
      </c>
      <c r="AF41" s="81">
        <v>0</v>
      </c>
      <c r="AG41" s="81">
        <v>381879</v>
      </c>
      <c r="AH41" s="81">
        <v>367140</v>
      </c>
      <c r="AJ41" s="77">
        <f t="shared" si="1"/>
        <v>0</v>
      </c>
    </row>
    <row r="42" spans="1:36" x14ac:dyDescent="0.3">
      <c r="A42" s="46" t="s">
        <v>80</v>
      </c>
      <c r="B42" s="77" t="s">
        <v>1459</v>
      </c>
      <c r="C42" s="81">
        <v>3867980</v>
      </c>
      <c r="D42" s="97">
        <v>1.0289999999999999</v>
      </c>
      <c r="E42" s="98">
        <v>150.02000000000001</v>
      </c>
      <c r="F42" s="81">
        <v>-55009</v>
      </c>
      <c r="G42" s="81">
        <v>1570828</v>
      </c>
      <c r="H42" s="81">
        <v>1286482</v>
      </c>
      <c r="I42" s="81">
        <v>2189748</v>
      </c>
      <c r="J42" s="81">
        <v>2256370</v>
      </c>
      <c r="K42" s="81">
        <v>63609</v>
      </c>
      <c r="L42" s="81">
        <v>65590</v>
      </c>
      <c r="M42" s="81">
        <v>16328</v>
      </c>
      <c r="N42" s="81">
        <v>16928</v>
      </c>
      <c r="O42" s="81">
        <v>6813</v>
      </c>
      <c r="P42" s="81">
        <v>7062</v>
      </c>
      <c r="Q42" s="81">
        <v>20654</v>
      </c>
      <c r="R42" s="81">
        <v>21522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100">
        <v>0</v>
      </c>
      <c r="Z42" s="81">
        <v>0</v>
      </c>
      <c r="AA42" s="81">
        <v>0</v>
      </c>
      <c r="AB42" s="81">
        <v>0</v>
      </c>
      <c r="AC42" s="81">
        <v>0</v>
      </c>
      <c r="AE42" s="81">
        <v>0</v>
      </c>
      <c r="AF42" s="81">
        <v>0</v>
      </c>
      <c r="AG42" s="81">
        <v>1570828</v>
      </c>
      <c r="AH42" s="81">
        <v>1286482</v>
      </c>
      <c r="AJ42" s="77">
        <f t="shared" si="1"/>
        <v>55009</v>
      </c>
    </row>
    <row r="43" spans="1:36" x14ac:dyDescent="0.3">
      <c r="A43" s="46" t="s">
        <v>84</v>
      </c>
      <c r="B43" s="77" t="s">
        <v>2207</v>
      </c>
      <c r="C43" s="81">
        <v>678484</v>
      </c>
      <c r="D43" s="97">
        <v>0.374</v>
      </c>
      <c r="E43" s="98">
        <v>54.52</v>
      </c>
      <c r="F43" s="81">
        <v>-28831</v>
      </c>
      <c r="G43" s="81">
        <v>229895</v>
      </c>
      <c r="H43" s="81">
        <v>179786</v>
      </c>
      <c r="I43" s="81">
        <v>407709</v>
      </c>
      <c r="J43" s="81">
        <v>378086</v>
      </c>
      <c r="K43" s="81">
        <v>27844</v>
      </c>
      <c r="L43" s="81">
        <v>25514</v>
      </c>
      <c r="M43" s="81">
        <v>9198</v>
      </c>
      <c r="N43" s="81">
        <v>8689</v>
      </c>
      <c r="O43" s="81">
        <v>3838</v>
      </c>
      <c r="P43" s="81">
        <v>939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100">
        <v>0</v>
      </c>
      <c r="Z43" s="81">
        <v>0</v>
      </c>
      <c r="AA43" s="81">
        <v>0</v>
      </c>
      <c r="AB43" s="81">
        <v>0</v>
      </c>
      <c r="AC43" s="81">
        <v>0</v>
      </c>
      <c r="AE43" s="81">
        <v>0</v>
      </c>
      <c r="AF43" s="81">
        <v>0</v>
      </c>
      <c r="AG43" s="81">
        <v>229895</v>
      </c>
      <c r="AH43" s="81">
        <v>179786</v>
      </c>
      <c r="AJ43" s="77">
        <f t="shared" si="1"/>
        <v>28831</v>
      </c>
    </row>
    <row r="44" spans="1:36" x14ac:dyDescent="0.3">
      <c r="A44" s="46" t="s">
        <v>86</v>
      </c>
      <c r="B44" s="77" t="s">
        <v>2208</v>
      </c>
      <c r="C44" s="81">
        <v>2919568</v>
      </c>
      <c r="D44" s="97">
        <v>1.0980000000000001</v>
      </c>
      <c r="E44" s="98">
        <v>160.08000000000001</v>
      </c>
      <c r="F44" s="81">
        <v>-92614</v>
      </c>
      <c r="G44" s="81">
        <v>1190284</v>
      </c>
      <c r="H44" s="81">
        <v>1059917</v>
      </c>
      <c r="I44" s="81">
        <v>1670681</v>
      </c>
      <c r="J44" s="81">
        <v>1528405</v>
      </c>
      <c r="K44" s="81">
        <v>33436</v>
      </c>
      <c r="L44" s="81">
        <v>35882</v>
      </c>
      <c r="M44" s="81">
        <v>9377</v>
      </c>
      <c r="N44" s="81">
        <v>9468</v>
      </c>
      <c r="O44" s="81">
        <v>3913</v>
      </c>
      <c r="P44" s="81">
        <v>3950</v>
      </c>
      <c r="Q44" s="81">
        <v>11877</v>
      </c>
      <c r="R44" s="81">
        <v>11838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100">
        <v>0</v>
      </c>
      <c r="Z44" s="81">
        <v>0</v>
      </c>
      <c r="AA44" s="81">
        <v>0</v>
      </c>
      <c r="AB44" s="81">
        <v>0</v>
      </c>
      <c r="AC44" s="81">
        <v>0</v>
      </c>
      <c r="AE44" s="81">
        <v>2792</v>
      </c>
      <c r="AF44" s="81">
        <v>412</v>
      </c>
      <c r="AG44" s="81">
        <v>1187492</v>
      </c>
      <c r="AH44" s="81">
        <v>1059505</v>
      </c>
      <c r="AJ44" s="77">
        <f t="shared" si="1"/>
        <v>92614</v>
      </c>
    </row>
    <row r="45" spans="1:36" x14ac:dyDescent="0.3">
      <c r="A45" s="46" t="s">
        <v>90</v>
      </c>
      <c r="B45" s="77" t="s">
        <v>2209</v>
      </c>
      <c r="C45" s="81">
        <v>1678327</v>
      </c>
      <c r="D45" s="97">
        <v>1.0489999999999999</v>
      </c>
      <c r="E45" s="98">
        <v>152.94</v>
      </c>
      <c r="F45" s="81">
        <v>-57352</v>
      </c>
      <c r="G45" s="81">
        <v>529629</v>
      </c>
      <c r="H45" s="81">
        <v>487264</v>
      </c>
      <c r="I45" s="81">
        <v>1114548</v>
      </c>
      <c r="J45" s="81">
        <v>966937</v>
      </c>
      <c r="K45" s="81">
        <v>19572</v>
      </c>
      <c r="L45" s="81">
        <v>21495</v>
      </c>
      <c r="M45" s="81">
        <v>5618</v>
      </c>
      <c r="N45" s="81">
        <v>6052</v>
      </c>
      <c r="O45" s="81">
        <v>2344</v>
      </c>
      <c r="P45" s="81">
        <v>2525</v>
      </c>
      <c r="Q45" s="81">
        <v>6616</v>
      </c>
      <c r="R45" s="81">
        <v>6874</v>
      </c>
      <c r="S45" s="81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100">
        <v>0</v>
      </c>
      <c r="Z45" s="81">
        <v>0</v>
      </c>
      <c r="AA45" s="81">
        <v>0</v>
      </c>
      <c r="AB45" s="81">
        <v>0</v>
      </c>
      <c r="AC45" s="81">
        <v>0</v>
      </c>
      <c r="AE45" s="81">
        <v>0</v>
      </c>
      <c r="AF45" s="81">
        <v>0</v>
      </c>
      <c r="AG45" s="81">
        <v>529629</v>
      </c>
      <c r="AH45" s="81">
        <v>487264</v>
      </c>
      <c r="AJ45" s="77">
        <f t="shared" si="1"/>
        <v>57352</v>
      </c>
    </row>
    <row r="46" spans="1:36" x14ac:dyDescent="0.3">
      <c r="A46" s="46" t="s">
        <v>82</v>
      </c>
      <c r="B46" s="77" t="s">
        <v>1463</v>
      </c>
      <c r="C46" s="81">
        <v>4149976</v>
      </c>
      <c r="D46" s="97">
        <v>1.052</v>
      </c>
      <c r="E46" s="98">
        <v>153.38</v>
      </c>
      <c r="F46" s="81">
        <v>-134667</v>
      </c>
      <c r="G46" s="81">
        <v>1819203</v>
      </c>
      <c r="H46" s="81">
        <v>1411453</v>
      </c>
      <c r="I46" s="81">
        <v>2198504</v>
      </c>
      <c r="J46" s="81">
        <v>1819361</v>
      </c>
      <c r="K46" s="81">
        <v>52017</v>
      </c>
      <c r="L46" s="81">
        <v>51377</v>
      </c>
      <c r="M46" s="81">
        <v>13242</v>
      </c>
      <c r="N46" s="81">
        <v>13138</v>
      </c>
      <c r="O46" s="81">
        <v>5525</v>
      </c>
      <c r="P46" s="81">
        <v>5457</v>
      </c>
      <c r="Q46" s="81">
        <v>16108</v>
      </c>
      <c r="R46" s="81">
        <v>15598</v>
      </c>
      <c r="S46" s="81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100">
        <v>0</v>
      </c>
      <c r="Z46" s="81">
        <v>0</v>
      </c>
      <c r="AA46" s="81">
        <v>0</v>
      </c>
      <c r="AB46" s="81">
        <v>45377</v>
      </c>
      <c r="AC46" s="81">
        <v>0</v>
      </c>
      <c r="AE46" s="81">
        <v>8810</v>
      </c>
      <c r="AF46" s="81">
        <v>0</v>
      </c>
      <c r="AG46" s="81">
        <v>1810393</v>
      </c>
      <c r="AH46" s="81">
        <v>1411453</v>
      </c>
      <c r="AJ46" s="77">
        <f t="shared" si="1"/>
        <v>134667</v>
      </c>
    </row>
    <row r="47" spans="1:36" x14ac:dyDescent="0.3">
      <c r="A47" s="46" t="s">
        <v>92</v>
      </c>
      <c r="B47" s="77" t="s">
        <v>2210</v>
      </c>
      <c r="C47" s="81">
        <v>4287808</v>
      </c>
      <c r="D47" s="97">
        <v>1.0660000000000001</v>
      </c>
      <c r="E47" s="98">
        <v>155.41999999999999</v>
      </c>
      <c r="F47" s="81">
        <v>-308042</v>
      </c>
      <c r="G47" s="81">
        <v>959679</v>
      </c>
      <c r="H47" s="81">
        <v>816944</v>
      </c>
      <c r="I47" s="81">
        <v>3119538</v>
      </c>
      <c r="J47" s="81">
        <v>2877931</v>
      </c>
      <c r="K47" s="81">
        <v>119471</v>
      </c>
      <c r="L47" s="81">
        <v>117898</v>
      </c>
      <c r="M47" s="81">
        <v>32522</v>
      </c>
      <c r="N47" s="81">
        <v>32178</v>
      </c>
      <c r="O47" s="81">
        <v>13569</v>
      </c>
      <c r="P47" s="81">
        <v>13425</v>
      </c>
      <c r="Q47" s="81">
        <v>43029</v>
      </c>
      <c r="R47" s="81">
        <v>41794</v>
      </c>
      <c r="S47" s="81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100">
        <v>0</v>
      </c>
      <c r="Z47" s="81">
        <v>0</v>
      </c>
      <c r="AA47" s="81">
        <v>0</v>
      </c>
      <c r="AB47" s="81">
        <v>0</v>
      </c>
      <c r="AC47" s="81">
        <v>0</v>
      </c>
      <c r="AE47" s="81">
        <v>0</v>
      </c>
      <c r="AF47" s="81">
        <v>0</v>
      </c>
      <c r="AG47" s="81">
        <v>959679</v>
      </c>
      <c r="AH47" s="81">
        <v>816944</v>
      </c>
      <c r="AJ47" s="77">
        <f t="shared" si="1"/>
        <v>308042</v>
      </c>
    </row>
    <row r="48" spans="1:36" x14ac:dyDescent="0.3">
      <c r="A48" s="46" t="s">
        <v>88</v>
      </c>
      <c r="B48" s="77" t="s">
        <v>2211</v>
      </c>
      <c r="C48" s="81">
        <v>3386111</v>
      </c>
      <c r="D48" s="97">
        <v>1.1259999999999999</v>
      </c>
      <c r="E48" s="98">
        <v>164.17</v>
      </c>
      <c r="F48" s="81">
        <v>-168274</v>
      </c>
      <c r="G48" s="81">
        <v>1654974</v>
      </c>
      <c r="H48" s="81">
        <v>1341505</v>
      </c>
      <c r="I48" s="81">
        <v>1625825</v>
      </c>
      <c r="J48" s="81">
        <v>1712336</v>
      </c>
      <c r="K48" s="81">
        <v>62502</v>
      </c>
      <c r="L48" s="81">
        <v>65765</v>
      </c>
      <c r="M48" s="81">
        <v>15549</v>
      </c>
      <c r="N48" s="81">
        <v>16329</v>
      </c>
      <c r="O48" s="81">
        <v>6488</v>
      </c>
      <c r="P48" s="81">
        <v>6812</v>
      </c>
      <c r="Q48" s="81">
        <v>20773</v>
      </c>
      <c r="R48" s="81">
        <v>21789</v>
      </c>
      <c r="S48" s="81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100">
        <v>0</v>
      </c>
      <c r="Z48" s="81">
        <v>0</v>
      </c>
      <c r="AA48" s="81">
        <v>0</v>
      </c>
      <c r="AB48" s="81">
        <v>0</v>
      </c>
      <c r="AC48" s="81">
        <v>0</v>
      </c>
      <c r="AE48" s="81">
        <v>0</v>
      </c>
      <c r="AF48" s="81">
        <v>10467</v>
      </c>
      <c r="AG48" s="81">
        <v>1654974</v>
      </c>
      <c r="AH48" s="81">
        <v>1331038</v>
      </c>
      <c r="AJ48" s="77">
        <f t="shared" si="1"/>
        <v>168274</v>
      </c>
    </row>
    <row r="49" spans="1:36" x14ac:dyDescent="0.3">
      <c r="A49" s="46" t="s">
        <v>94</v>
      </c>
      <c r="B49" s="77" t="s">
        <v>2212</v>
      </c>
      <c r="C49" s="81">
        <v>2759486</v>
      </c>
      <c r="D49" s="97">
        <v>1.1160000000000001</v>
      </c>
      <c r="E49" s="98">
        <v>162.71</v>
      </c>
      <c r="F49" s="81">
        <v>0</v>
      </c>
      <c r="G49" s="81">
        <v>1086743</v>
      </c>
      <c r="H49" s="81">
        <v>832885</v>
      </c>
      <c r="I49" s="81">
        <v>1590634</v>
      </c>
      <c r="J49" s="81">
        <v>1491009</v>
      </c>
      <c r="K49" s="81">
        <v>42406</v>
      </c>
      <c r="L49" s="81">
        <v>43804</v>
      </c>
      <c r="M49" s="81">
        <v>14171</v>
      </c>
      <c r="N49" s="81">
        <v>14876</v>
      </c>
      <c r="O49" s="81">
        <v>5913</v>
      </c>
      <c r="P49" s="81">
        <v>4942</v>
      </c>
      <c r="Q49" s="81">
        <v>19619</v>
      </c>
      <c r="R49" s="81">
        <v>20499</v>
      </c>
      <c r="S49" s="81"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100">
        <v>0</v>
      </c>
      <c r="Z49" s="81">
        <v>0</v>
      </c>
      <c r="AA49" s="81">
        <v>0</v>
      </c>
      <c r="AB49" s="81">
        <v>0</v>
      </c>
      <c r="AC49" s="81">
        <v>0</v>
      </c>
      <c r="AE49" s="81">
        <v>0</v>
      </c>
      <c r="AF49" s="81">
        <v>0</v>
      </c>
      <c r="AG49" s="81">
        <v>1086743</v>
      </c>
      <c r="AH49" s="81">
        <v>832885</v>
      </c>
      <c r="AJ49" s="77">
        <f t="shared" si="1"/>
        <v>0</v>
      </c>
    </row>
    <row r="50" spans="1:36" x14ac:dyDescent="0.3">
      <c r="A50" s="46" t="s">
        <v>96</v>
      </c>
      <c r="B50" s="77" t="s">
        <v>2213</v>
      </c>
      <c r="C50" s="81">
        <v>2648649</v>
      </c>
      <c r="D50" s="97">
        <v>1.0329999999999999</v>
      </c>
      <c r="E50" s="98">
        <v>150.61000000000001</v>
      </c>
      <c r="F50" s="81">
        <v>-127416</v>
      </c>
      <c r="G50" s="81">
        <v>1220035</v>
      </c>
      <c r="H50" s="81">
        <v>1056737</v>
      </c>
      <c r="I50" s="81">
        <v>1327334</v>
      </c>
      <c r="J50" s="81">
        <v>1400744</v>
      </c>
      <c r="K50" s="81">
        <v>60988</v>
      </c>
      <c r="L50" s="81">
        <v>38920</v>
      </c>
      <c r="M50" s="81">
        <v>15654</v>
      </c>
      <c r="N50" s="81">
        <v>14671</v>
      </c>
      <c r="O50" s="81">
        <v>6531</v>
      </c>
      <c r="P50" s="81">
        <v>6581</v>
      </c>
      <c r="Q50" s="81">
        <v>18107</v>
      </c>
      <c r="R50" s="81">
        <v>12609</v>
      </c>
      <c r="S50" s="81"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100">
        <v>0</v>
      </c>
      <c r="Z50" s="81">
        <v>0</v>
      </c>
      <c r="AA50" s="81">
        <v>0</v>
      </c>
      <c r="AB50" s="81">
        <v>0</v>
      </c>
      <c r="AC50" s="81">
        <v>0</v>
      </c>
      <c r="AE50" s="81">
        <v>67963</v>
      </c>
      <c r="AF50" s="81">
        <v>19315</v>
      </c>
      <c r="AG50" s="81">
        <v>1152072</v>
      </c>
      <c r="AH50" s="81">
        <v>1037422</v>
      </c>
      <c r="AJ50" s="77">
        <f t="shared" si="1"/>
        <v>127416</v>
      </c>
    </row>
    <row r="51" spans="1:36" x14ac:dyDescent="0.3">
      <c r="A51" s="46" t="s">
        <v>98</v>
      </c>
      <c r="B51" s="77" t="s">
        <v>2214</v>
      </c>
      <c r="C51" s="81">
        <v>4146702</v>
      </c>
      <c r="D51" s="97">
        <v>1.23</v>
      </c>
      <c r="E51" s="98">
        <v>179.33</v>
      </c>
      <c r="F51" s="81">
        <v>-229183</v>
      </c>
      <c r="G51" s="81">
        <v>1106277</v>
      </c>
      <c r="H51" s="81">
        <v>598347</v>
      </c>
      <c r="I51" s="81">
        <v>2906020</v>
      </c>
      <c r="J51" s="81">
        <v>2792951</v>
      </c>
      <c r="K51" s="81">
        <v>78987</v>
      </c>
      <c r="L51" s="81">
        <v>75201</v>
      </c>
      <c r="M51" s="81">
        <v>19204</v>
      </c>
      <c r="N51" s="81">
        <v>18770</v>
      </c>
      <c r="O51" s="81">
        <v>8013</v>
      </c>
      <c r="P51" s="81">
        <v>7831</v>
      </c>
      <c r="Q51" s="81">
        <v>28201</v>
      </c>
      <c r="R51" s="81">
        <v>27412</v>
      </c>
      <c r="S51" s="81"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100">
        <v>0</v>
      </c>
      <c r="Z51" s="81">
        <v>0</v>
      </c>
      <c r="AA51" s="81">
        <v>0</v>
      </c>
      <c r="AB51" s="81">
        <v>0</v>
      </c>
      <c r="AC51" s="81">
        <v>0</v>
      </c>
      <c r="AE51" s="81">
        <v>0</v>
      </c>
      <c r="AF51" s="81">
        <v>0</v>
      </c>
      <c r="AG51" s="81">
        <v>1106277</v>
      </c>
      <c r="AH51" s="81">
        <v>598347</v>
      </c>
      <c r="AJ51" s="77">
        <f t="shared" si="1"/>
        <v>229183</v>
      </c>
    </row>
    <row r="52" spans="1:36" x14ac:dyDescent="0.3">
      <c r="A52" s="46" t="s">
        <v>102</v>
      </c>
      <c r="B52" s="77" t="s">
        <v>1469</v>
      </c>
      <c r="C52" s="81">
        <v>6329086</v>
      </c>
      <c r="D52" s="97">
        <v>1.0680000000000001</v>
      </c>
      <c r="E52" s="98">
        <v>155.71</v>
      </c>
      <c r="F52" s="81">
        <v>-369032</v>
      </c>
      <c r="G52" s="81">
        <v>2288944</v>
      </c>
      <c r="H52" s="81">
        <v>1530360</v>
      </c>
      <c r="I52" s="81">
        <v>3786295</v>
      </c>
      <c r="J52" s="81">
        <v>3029024</v>
      </c>
      <c r="K52" s="81">
        <v>142480</v>
      </c>
      <c r="L52" s="81">
        <v>139800</v>
      </c>
      <c r="M52" s="81">
        <v>37390</v>
      </c>
      <c r="N52" s="81">
        <v>36956</v>
      </c>
      <c r="O52" s="81">
        <v>15600</v>
      </c>
      <c r="P52" s="81">
        <v>15418</v>
      </c>
      <c r="Q52" s="81">
        <v>46208</v>
      </c>
      <c r="R52" s="81">
        <v>45553</v>
      </c>
      <c r="S52" s="81"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100">
        <v>0</v>
      </c>
      <c r="Z52" s="81">
        <v>0</v>
      </c>
      <c r="AA52" s="81">
        <v>0</v>
      </c>
      <c r="AB52" s="81">
        <v>12169</v>
      </c>
      <c r="AC52" s="81">
        <v>0</v>
      </c>
      <c r="AE52" s="81">
        <v>0</v>
      </c>
      <c r="AF52" s="81">
        <v>0</v>
      </c>
      <c r="AG52" s="81">
        <v>2288944</v>
      </c>
      <c r="AH52" s="81">
        <v>1530360</v>
      </c>
      <c r="AJ52" s="77">
        <f t="shared" si="1"/>
        <v>369032</v>
      </c>
    </row>
    <row r="53" spans="1:36" x14ac:dyDescent="0.3">
      <c r="A53" s="46" t="s">
        <v>105</v>
      </c>
      <c r="B53" s="77" t="s">
        <v>2215</v>
      </c>
      <c r="C53" s="81">
        <v>7983459</v>
      </c>
      <c r="D53" s="97">
        <v>1.0129999999999999</v>
      </c>
      <c r="E53" s="98">
        <v>147.69</v>
      </c>
      <c r="F53" s="81">
        <v>-405333</v>
      </c>
      <c r="G53" s="81">
        <v>1906443</v>
      </c>
      <c r="H53" s="81">
        <v>1848066</v>
      </c>
      <c r="I53" s="81">
        <v>5646334</v>
      </c>
      <c r="J53" s="81">
        <v>5397827</v>
      </c>
      <c r="K53" s="81">
        <v>254087</v>
      </c>
      <c r="L53" s="81">
        <v>251757</v>
      </c>
      <c r="M53" s="81">
        <v>66766</v>
      </c>
      <c r="N53" s="81">
        <v>65044</v>
      </c>
      <c r="O53" s="81">
        <v>27856</v>
      </c>
      <c r="P53" s="81">
        <v>22446</v>
      </c>
      <c r="Q53" s="81">
        <v>81973</v>
      </c>
      <c r="R53" s="81">
        <v>73751</v>
      </c>
      <c r="S53" s="81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100">
        <v>0</v>
      </c>
      <c r="Z53" s="81">
        <v>0</v>
      </c>
      <c r="AA53" s="81">
        <v>0</v>
      </c>
      <c r="AB53" s="81">
        <v>0</v>
      </c>
      <c r="AC53" s="81">
        <v>0</v>
      </c>
      <c r="AE53" s="81">
        <v>61270</v>
      </c>
      <c r="AF53" s="81">
        <v>14820</v>
      </c>
      <c r="AG53" s="81">
        <v>1845173</v>
      </c>
      <c r="AH53" s="81">
        <v>1833246</v>
      </c>
      <c r="AJ53" s="77">
        <f t="shared" si="1"/>
        <v>405333</v>
      </c>
    </row>
    <row r="54" spans="1:36" x14ac:dyDescent="0.3">
      <c r="A54" s="46" t="s">
        <v>117</v>
      </c>
      <c r="B54" s="77" t="s">
        <v>2216</v>
      </c>
      <c r="C54" s="81">
        <v>2288014</v>
      </c>
      <c r="D54" s="97">
        <v>1.01</v>
      </c>
      <c r="E54" s="98">
        <v>147.25</v>
      </c>
      <c r="F54" s="81">
        <v>0</v>
      </c>
      <c r="G54" s="81">
        <v>772556</v>
      </c>
      <c r="H54" s="81">
        <v>795877</v>
      </c>
      <c r="I54" s="81">
        <v>1442050</v>
      </c>
      <c r="J54" s="81">
        <v>1282726</v>
      </c>
      <c r="K54" s="81">
        <v>44503</v>
      </c>
      <c r="L54" s="81">
        <v>42930</v>
      </c>
      <c r="M54" s="81">
        <v>10995</v>
      </c>
      <c r="N54" s="81">
        <v>11010</v>
      </c>
      <c r="O54" s="81">
        <v>4588</v>
      </c>
      <c r="P54" s="81">
        <v>4594</v>
      </c>
      <c r="Q54" s="81">
        <v>13322</v>
      </c>
      <c r="R54" s="81">
        <v>13020</v>
      </c>
      <c r="S54" s="81">
        <v>0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100">
        <v>0</v>
      </c>
      <c r="Z54" s="81">
        <v>0</v>
      </c>
      <c r="AA54" s="81">
        <v>0</v>
      </c>
      <c r="AB54" s="81">
        <v>0</v>
      </c>
      <c r="AC54" s="81">
        <v>0</v>
      </c>
      <c r="AE54" s="81">
        <v>0</v>
      </c>
      <c r="AF54" s="81">
        <v>0</v>
      </c>
      <c r="AG54" s="81">
        <v>772556</v>
      </c>
      <c r="AH54" s="81">
        <v>795877</v>
      </c>
      <c r="AJ54" s="77">
        <f t="shared" si="1"/>
        <v>0</v>
      </c>
    </row>
    <row r="55" spans="1:36" x14ac:dyDescent="0.3">
      <c r="A55" s="46" t="s">
        <v>107</v>
      </c>
      <c r="B55" s="77" t="s">
        <v>2217</v>
      </c>
      <c r="C55" s="81">
        <v>3273228</v>
      </c>
      <c r="D55" s="97">
        <v>1.056</v>
      </c>
      <c r="E55" s="98">
        <v>153.96</v>
      </c>
      <c r="F55" s="81">
        <v>0</v>
      </c>
      <c r="G55" s="81">
        <v>1568943</v>
      </c>
      <c r="H55" s="81">
        <v>1480911</v>
      </c>
      <c r="I55" s="81">
        <v>1620315</v>
      </c>
      <c r="J55" s="81">
        <v>1609043</v>
      </c>
      <c r="K55" s="81">
        <v>49571</v>
      </c>
      <c r="L55" s="81">
        <v>51435</v>
      </c>
      <c r="M55" s="81">
        <v>12733</v>
      </c>
      <c r="N55" s="81">
        <v>13153</v>
      </c>
      <c r="O55" s="81">
        <v>5313</v>
      </c>
      <c r="P55" s="81">
        <v>5487</v>
      </c>
      <c r="Q55" s="81">
        <v>16353</v>
      </c>
      <c r="R55" s="81">
        <v>16744</v>
      </c>
      <c r="S55" s="81">
        <v>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100">
        <v>0</v>
      </c>
      <c r="Z55" s="81">
        <v>0</v>
      </c>
      <c r="AA55" s="81">
        <v>0</v>
      </c>
      <c r="AB55" s="81">
        <v>0</v>
      </c>
      <c r="AC55" s="81">
        <v>0</v>
      </c>
      <c r="AE55" s="81">
        <v>0</v>
      </c>
      <c r="AF55" s="81">
        <v>0</v>
      </c>
      <c r="AG55" s="81">
        <v>1568943</v>
      </c>
      <c r="AH55" s="81">
        <v>1480911</v>
      </c>
      <c r="AJ55" s="77">
        <f t="shared" si="1"/>
        <v>0</v>
      </c>
    </row>
    <row r="56" spans="1:36" x14ac:dyDescent="0.3">
      <c r="A56" s="46" t="s">
        <v>113</v>
      </c>
      <c r="B56" s="77" t="s">
        <v>1473</v>
      </c>
      <c r="C56" s="81">
        <v>1477324</v>
      </c>
      <c r="D56" s="97">
        <v>0.80200000000000005</v>
      </c>
      <c r="E56" s="98">
        <v>116.93</v>
      </c>
      <c r="F56" s="81">
        <v>-72442</v>
      </c>
      <c r="G56" s="81">
        <v>740234</v>
      </c>
      <c r="H56" s="81">
        <v>643861</v>
      </c>
      <c r="I56" s="81">
        <v>671292</v>
      </c>
      <c r="J56" s="81">
        <v>613193</v>
      </c>
      <c r="K56" s="81">
        <v>42348</v>
      </c>
      <c r="L56" s="81">
        <v>42989</v>
      </c>
      <c r="M56" s="81">
        <v>10426</v>
      </c>
      <c r="N56" s="81">
        <v>10606</v>
      </c>
      <c r="O56" s="81">
        <v>4350</v>
      </c>
      <c r="P56" s="81">
        <v>4425</v>
      </c>
      <c r="Q56" s="81">
        <v>8674</v>
      </c>
      <c r="R56" s="81">
        <v>8156</v>
      </c>
      <c r="S56" s="81">
        <v>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100">
        <v>0</v>
      </c>
      <c r="Z56" s="81">
        <v>0</v>
      </c>
      <c r="AA56" s="81">
        <v>0</v>
      </c>
      <c r="AB56" s="81">
        <v>0</v>
      </c>
      <c r="AC56" s="81">
        <v>0</v>
      </c>
      <c r="AE56" s="81">
        <v>0</v>
      </c>
      <c r="AF56" s="81">
        <v>0</v>
      </c>
      <c r="AG56" s="81">
        <v>740234</v>
      </c>
      <c r="AH56" s="81">
        <v>643861</v>
      </c>
      <c r="AJ56" s="77">
        <f t="shared" si="1"/>
        <v>72442</v>
      </c>
    </row>
    <row r="57" spans="1:36" x14ac:dyDescent="0.3">
      <c r="A57" s="46" t="s">
        <v>111</v>
      </c>
      <c r="B57" s="77" t="s">
        <v>2218</v>
      </c>
      <c r="C57" s="81">
        <v>3107531</v>
      </c>
      <c r="D57" s="97">
        <v>1.022</v>
      </c>
      <c r="E57" s="98">
        <v>149</v>
      </c>
      <c r="F57" s="81">
        <v>0</v>
      </c>
      <c r="G57" s="81">
        <v>1210658</v>
      </c>
      <c r="H57" s="81">
        <v>1058295</v>
      </c>
      <c r="I57" s="81">
        <v>1814273</v>
      </c>
      <c r="J57" s="81">
        <v>1899380</v>
      </c>
      <c r="K57" s="81">
        <v>49513</v>
      </c>
      <c r="L57" s="81">
        <v>47416</v>
      </c>
      <c r="M57" s="81">
        <v>12373</v>
      </c>
      <c r="N57" s="81">
        <v>11835</v>
      </c>
      <c r="O57" s="81">
        <v>5163</v>
      </c>
      <c r="P57" s="81">
        <v>4937</v>
      </c>
      <c r="Q57" s="81">
        <v>15551</v>
      </c>
      <c r="R57" s="81">
        <v>14932</v>
      </c>
      <c r="S57" s="81">
        <v>0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100">
        <v>0</v>
      </c>
      <c r="Z57" s="81">
        <v>0</v>
      </c>
      <c r="AA57" s="81">
        <v>0</v>
      </c>
      <c r="AB57" s="81">
        <v>0</v>
      </c>
      <c r="AC57" s="81">
        <v>0</v>
      </c>
      <c r="AE57" s="81">
        <v>0</v>
      </c>
      <c r="AF57" s="81">
        <v>0</v>
      </c>
      <c r="AG57" s="81">
        <v>1210658</v>
      </c>
      <c r="AH57" s="81">
        <v>1058295</v>
      </c>
      <c r="AJ57" s="77">
        <f t="shared" si="1"/>
        <v>0</v>
      </c>
    </row>
    <row r="58" spans="1:36" x14ac:dyDescent="0.3">
      <c r="A58" s="46" t="s">
        <v>109</v>
      </c>
      <c r="B58" s="77" t="s">
        <v>2219</v>
      </c>
      <c r="C58" s="81">
        <v>2664491</v>
      </c>
      <c r="D58" s="97">
        <v>0.99299999999999999</v>
      </c>
      <c r="E58" s="98">
        <v>144.77000000000001</v>
      </c>
      <c r="F58" s="81">
        <v>-67009</v>
      </c>
      <c r="G58" s="81">
        <v>1010442</v>
      </c>
      <c r="H58" s="81">
        <v>1187219</v>
      </c>
      <c r="I58" s="81">
        <v>1562602</v>
      </c>
      <c r="J58" s="81">
        <v>1741695</v>
      </c>
      <c r="K58" s="81">
        <v>56444</v>
      </c>
      <c r="L58" s="81">
        <v>49728</v>
      </c>
      <c r="M58" s="81">
        <v>13931</v>
      </c>
      <c r="N58" s="81">
        <v>13812</v>
      </c>
      <c r="O58" s="81">
        <v>5813</v>
      </c>
      <c r="P58" s="81">
        <v>5762</v>
      </c>
      <c r="Q58" s="81">
        <v>15259</v>
      </c>
      <c r="R58" s="81">
        <v>15128</v>
      </c>
      <c r="S58" s="81">
        <v>0</v>
      </c>
      <c r="T58" s="81">
        <v>0</v>
      </c>
      <c r="U58" s="81">
        <v>0</v>
      </c>
      <c r="V58" s="81">
        <v>0</v>
      </c>
      <c r="W58" s="81">
        <v>0</v>
      </c>
      <c r="X58" s="81">
        <v>0</v>
      </c>
      <c r="Y58" s="100">
        <v>0</v>
      </c>
      <c r="Z58" s="81">
        <v>0</v>
      </c>
      <c r="AA58" s="81">
        <v>0</v>
      </c>
      <c r="AB58" s="81">
        <v>0</v>
      </c>
      <c r="AC58" s="81">
        <v>0</v>
      </c>
      <c r="AE58" s="81">
        <v>0</v>
      </c>
      <c r="AF58" s="81">
        <v>0</v>
      </c>
      <c r="AG58" s="81">
        <v>1010442</v>
      </c>
      <c r="AH58" s="81">
        <v>1187219</v>
      </c>
      <c r="AJ58" s="77">
        <f t="shared" si="1"/>
        <v>67009</v>
      </c>
    </row>
    <row r="59" spans="1:36" x14ac:dyDescent="0.3">
      <c r="A59" s="46" t="s">
        <v>115</v>
      </c>
      <c r="B59" s="77" t="s">
        <v>2220</v>
      </c>
      <c r="C59" s="81">
        <v>2128586</v>
      </c>
      <c r="D59" s="97">
        <v>0.89600000000000002</v>
      </c>
      <c r="E59" s="98">
        <v>130.63</v>
      </c>
      <c r="F59" s="81">
        <v>-64281</v>
      </c>
      <c r="G59" s="81">
        <v>674216</v>
      </c>
      <c r="H59" s="81">
        <v>703654</v>
      </c>
      <c r="I59" s="81">
        <v>1372561</v>
      </c>
      <c r="J59" s="81">
        <v>1419012</v>
      </c>
      <c r="K59" s="81">
        <v>48697</v>
      </c>
      <c r="L59" s="81">
        <v>45754</v>
      </c>
      <c r="M59" s="81">
        <v>13617</v>
      </c>
      <c r="N59" s="81">
        <v>11402</v>
      </c>
      <c r="O59" s="81">
        <v>5681</v>
      </c>
      <c r="P59" s="81">
        <v>5673</v>
      </c>
      <c r="Q59" s="81">
        <v>13814</v>
      </c>
      <c r="R59" s="81">
        <v>13404</v>
      </c>
      <c r="S59" s="81">
        <v>0</v>
      </c>
      <c r="T59" s="81">
        <v>0</v>
      </c>
      <c r="U59" s="81">
        <v>0</v>
      </c>
      <c r="V59" s="81">
        <v>0</v>
      </c>
      <c r="W59" s="81">
        <v>0</v>
      </c>
      <c r="X59" s="81">
        <v>0</v>
      </c>
      <c r="Y59" s="100">
        <v>0</v>
      </c>
      <c r="Z59" s="81">
        <v>0</v>
      </c>
      <c r="AA59" s="81">
        <v>0</v>
      </c>
      <c r="AB59" s="81">
        <v>0</v>
      </c>
      <c r="AC59" s="81">
        <v>0</v>
      </c>
      <c r="AE59" s="81">
        <v>0</v>
      </c>
      <c r="AF59" s="81">
        <v>3694</v>
      </c>
      <c r="AG59" s="81">
        <v>674216</v>
      </c>
      <c r="AH59" s="81">
        <v>699960</v>
      </c>
      <c r="AJ59" s="77">
        <f t="shared" si="1"/>
        <v>64281</v>
      </c>
    </row>
    <row r="60" spans="1:36" x14ac:dyDescent="0.3">
      <c r="A60" s="46" t="s">
        <v>152</v>
      </c>
      <c r="B60" s="77" t="s">
        <v>2221</v>
      </c>
      <c r="C60" s="81">
        <v>2612550</v>
      </c>
      <c r="D60" s="97">
        <v>0.95199999999999996</v>
      </c>
      <c r="E60" s="98">
        <v>138.80000000000001</v>
      </c>
      <c r="F60" s="81">
        <v>0</v>
      </c>
      <c r="G60" s="81">
        <v>1064666</v>
      </c>
      <c r="H60" s="81">
        <v>776514</v>
      </c>
      <c r="I60" s="81">
        <v>1415165</v>
      </c>
      <c r="J60" s="81">
        <v>1586514</v>
      </c>
      <c r="K60" s="81">
        <v>76948</v>
      </c>
      <c r="L60" s="81">
        <v>75958</v>
      </c>
      <c r="M60" s="81">
        <v>21032</v>
      </c>
      <c r="N60" s="81">
        <v>20868</v>
      </c>
      <c r="O60" s="81">
        <v>8775</v>
      </c>
      <c r="P60" s="81">
        <v>8706</v>
      </c>
      <c r="Q60" s="81">
        <v>24870</v>
      </c>
      <c r="R60" s="81">
        <v>24407</v>
      </c>
      <c r="S60" s="81">
        <v>0</v>
      </c>
      <c r="T60" s="81">
        <v>0</v>
      </c>
      <c r="U60" s="81">
        <v>0</v>
      </c>
      <c r="V60" s="81">
        <v>0</v>
      </c>
      <c r="W60" s="81">
        <v>0</v>
      </c>
      <c r="X60" s="81">
        <v>0</v>
      </c>
      <c r="Y60" s="100">
        <v>0</v>
      </c>
      <c r="Z60" s="81">
        <v>0</v>
      </c>
      <c r="AA60" s="81">
        <v>0</v>
      </c>
      <c r="AB60" s="81">
        <v>1094</v>
      </c>
      <c r="AC60" s="81">
        <v>0</v>
      </c>
      <c r="AE60" s="81">
        <v>11531</v>
      </c>
      <c r="AF60" s="81">
        <v>3155</v>
      </c>
      <c r="AG60" s="81">
        <v>1053135</v>
      </c>
      <c r="AH60" s="81">
        <v>773359</v>
      </c>
      <c r="AJ60" s="77">
        <f t="shared" si="1"/>
        <v>0</v>
      </c>
    </row>
    <row r="61" spans="1:36" x14ac:dyDescent="0.3">
      <c r="A61" s="46" t="s">
        <v>138</v>
      </c>
      <c r="B61" s="77" t="s">
        <v>2222</v>
      </c>
      <c r="C61" s="81">
        <v>1993358</v>
      </c>
      <c r="D61" s="97">
        <v>1.123</v>
      </c>
      <c r="E61" s="98">
        <v>163.72999999999999</v>
      </c>
      <c r="F61" s="81">
        <v>0</v>
      </c>
      <c r="G61" s="81">
        <v>826595</v>
      </c>
      <c r="H61" s="81">
        <v>712683</v>
      </c>
      <c r="I61" s="81">
        <v>1090473</v>
      </c>
      <c r="J61" s="81">
        <v>1204908</v>
      </c>
      <c r="K61" s="81">
        <v>43804</v>
      </c>
      <c r="L61" s="81">
        <v>44329</v>
      </c>
      <c r="M61" s="81">
        <v>11669</v>
      </c>
      <c r="N61" s="81">
        <v>11865</v>
      </c>
      <c r="O61" s="81">
        <v>4869</v>
      </c>
      <c r="P61" s="81">
        <v>4950</v>
      </c>
      <c r="Q61" s="81">
        <v>15948</v>
      </c>
      <c r="R61" s="81">
        <v>16004</v>
      </c>
      <c r="S61" s="81">
        <v>0</v>
      </c>
      <c r="T61" s="81">
        <v>0</v>
      </c>
      <c r="U61" s="81">
        <v>0</v>
      </c>
      <c r="V61" s="81">
        <v>0</v>
      </c>
      <c r="W61" s="81">
        <v>0</v>
      </c>
      <c r="X61" s="81">
        <v>0</v>
      </c>
      <c r="Y61" s="100">
        <v>0</v>
      </c>
      <c r="Z61" s="81">
        <v>0</v>
      </c>
      <c r="AA61" s="81">
        <v>0</v>
      </c>
      <c r="AB61" s="81">
        <v>0</v>
      </c>
      <c r="AC61" s="81">
        <v>0</v>
      </c>
      <c r="AE61" s="81">
        <v>0</v>
      </c>
      <c r="AF61" s="81">
        <v>0</v>
      </c>
      <c r="AG61" s="81">
        <v>826595</v>
      </c>
      <c r="AH61" s="81">
        <v>712683</v>
      </c>
      <c r="AJ61" s="77">
        <f t="shared" si="1"/>
        <v>0</v>
      </c>
    </row>
    <row r="62" spans="1:36" x14ac:dyDescent="0.3">
      <c r="A62" s="46" t="s">
        <v>124</v>
      </c>
      <c r="B62" s="77" t="s">
        <v>1479</v>
      </c>
      <c r="C62" s="81">
        <v>2292315</v>
      </c>
      <c r="D62" s="97">
        <v>1.0660000000000001</v>
      </c>
      <c r="E62" s="98">
        <v>155.41999999999999</v>
      </c>
      <c r="F62" s="81">
        <v>-122160</v>
      </c>
      <c r="G62" s="81">
        <v>1178950</v>
      </c>
      <c r="H62" s="81">
        <v>1051626</v>
      </c>
      <c r="I62" s="81">
        <v>1034413</v>
      </c>
      <c r="J62" s="81">
        <v>1107961</v>
      </c>
      <c r="K62" s="81">
        <v>47124</v>
      </c>
      <c r="L62" s="81">
        <v>48872</v>
      </c>
      <c r="M62" s="81">
        <v>11924</v>
      </c>
      <c r="N62" s="81">
        <v>12329</v>
      </c>
      <c r="O62" s="81">
        <v>4975</v>
      </c>
      <c r="P62" s="81">
        <v>5143</v>
      </c>
      <c r="Q62" s="81">
        <v>14929</v>
      </c>
      <c r="R62" s="81">
        <v>15277</v>
      </c>
      <c r="S62" s="81">
        <v>0</v>
      </c>
      <c r="T62" s="81">
        <v>0</v>
      </c>
      <c r="U62" s="81">
        <v>0</v>
      </c>
      <c r="V62" s="81">
        <v>0</v>
      </c>
      <c r="W62" s="81">
        <v>0</v>
      </c>
      <c r="X62" s="81">
        <v>0</v>
      </c>
      <c r="Y62" s="100">
        <v>0</v>
      </c>
      <c r="Z62" s="81">
        <v>0</v>
      </c>
      <c r="AA62" s="81">
        <v>0</v>
      </c>
      <c r="AB62" s="81">
        <v>0</v>
      </c>
      <c r="AC62" s="81">
        <v>0</v>
      </c>
      <c r="AE62" s="81">
        <v>0</v>
      </c>
      <c r="AF62" s="81">
        <v>0</v>
      </c>
      <c r="AG62" s="81">
        <v>1178950</v>
      </c>
      <c r="AH62" s="81">
        <v>1051626</v>
      </c>
      <c r="AJ62" s="77">
        <f t="shared" si="1"/>
        <v>122160</v>
      </c>
    </row>
    <row r="63" spans="1:36" x14ac:dyDescent="0.3">
      <c r="A63" s="46" t="s">
        <v>126</v>
      </c>
      <c r="B63" s="77" t="s">
        <v>2223</v>
      </c>
      <c r="C63" s="81">
        <v>1074530</v>
      </c>
      <c r="D63" s="97">
        <v>0.36699999999999999</v>
      </c>
      <c r="E63" s="98">
        <v>53.5</v>
      </c>
      <c r="F63" s="81">
        <v>-39857</v>
      </c>
      <c r="G63" s="81">
        <v>371198</v>
      </c>
      <c r="H63" s="81">
        <v>353274</v>
      </c>
      <c r="I63" s="81">
        <v>390517</v>
      </c>
      <c r="J63" s="81">
        <v>391625</v>
      </c>
      <c r="K63" s="81">
        <v>39319</v>
      </c>
      <c r="L63" s="81">
        <v>37222</v>
      </c>
      <c r="M63" s="81">
        <v>11849</v>
      </c>
      <c r="N63" s="81">
        <v>11445</v>
      </c>
      <c r="O63" s="81">
        <v>4944</v>
      </c>
      <c r="P63" s="81">
        <v>3391</v>
      </c>
      <c r="Q63" s="81">
        <v>0</v>
      </c>
      <c r="R63" s="81">
        <v>0</v>
      </c>
      <c r="S63" s="81">
        <v>0</v>
      </c>
      <c r="T63" s="81">
        <v>0</v>
      </c>
      <c r="U63" s="81">
        <v>0</v>
      </c>
      <c r="V63" s="81">
        <v>0</v>
      </c>
      <c r="W63" s="81">
        <v>0</v>
      </c>
      <c r="X63" s="81">
        <v>0</v>
      </c>
      <c r="Y63" s="100">
        <v>0</v>
      </c>
      <c r="Z63" s="81">
        <v>0</v>
      </c>
      <c r="AA63" s="81">
        <v>256703</v>
      </c>
      <c r="AB63" s="81">
        <v>0</v>
      </c>
      <c r="AC63" s="81">
        <v>0</v>
      </c>
      <c r="AE63" s="81">
        <v>0</v>
      </c>
      <c r="AF63" s="81">
        <v>0</v>
      </c>
      <c r="AG63" s="81">
        <v>371198</v>
      </c>
      <c r="AH63" s="81">
        <v>353274</v>
      </c>
      <c r="AJ63" s="77">
        <f t="shared" si="1"/>
        <v>39857</v>
      </c>
    </row>
    <row r="64" spans="1:36" x14ac:dyDescent="0.3">
      <c r="A64" s="46" t="s">
        <v>144</v>
      </c>
      <c r="B64" s="77" t="s">
        <v>2224</v>
      </c>
      <c r="C64" s="81">
        <v>2235797</v>
      </c>
      <c r="D64" s="97">
        <v>1.0900000000000001</v>
      </c>
      <c r="E64" s="98">
        <v>158.91999999999999</v>
      </c>
      <c r="F64" s="81">
        <v>-78506</v>
      </c>
      <c r="G64" s="81">
        <v>1348092</v>
      </c>
      <c r="H64" s="81">
        <v>1196367</v>
      </c>
      <c r="I64" s="81">
        <v>818998</v>
      </c>
      <c r="J64" s="81">
        <v>892445</v>
      </c>
      <c r="K64" s="81">
        <v>40833</v>
      </c>
      <c r="L64" s="81">
        <v>41300</v>
      </c>
      <c r="M64" s="81">
        <v>10411</v>
      </c>
      <c r="N64" s="81">
        <v>10486</v>
      </c>
      <c r="O64" s="81">
        <v>4344</v>
      </c>
      <c r="P64" s="81">
        <v>1944</v>
      </c>
      <c r="Q64" s="81">
        <v>13119</v>
      </c>
      <c r="R64" s="81">
        <v>13078</v>
      </c>
      <c r="S64" s="81">
        <v>0</v>
      </c>
      <c r="T64" s="81">
        <v>0</v>
      </c>
      <c r="U64" s="81">
        <v>0</v>
      </c>
      <c r="V64" s="81">
        <v>0</v>
      </c>
      <c r="W64" s="81">
        <v>0</v>
      </c>
      <c r="X64" s="81">
        <v>0</v>
      </c>
      <c r="Y64" s="100">
        <v>0</v>
      </c>
      <c r="Z64" s="81">
        <v>0</v>
      </c>
      <c r="AA64" s="81">
        <v>0</v>
      </c>
      <c r="AB64" s="81">
        <v>0</v>
      </c>
      <c r="AC64" s="81">
        <v>0</v>
      </c>
      <c r="AE64" s="81">
        <v>0</v>
      </c>
      <c r="AF64" s="81">
        <v>3798</v>
      </c>
      <c r="AG64" s="81">
        <v>1348092</v>
      </c>
      <c r="AH64" s="81">
        <v>1192569</v>
      </c>
      <c r="AJ64" s="77">
        <f t="shared" si="1"/>
        <v>78506</v>
      </c>
    </row>
    <row r="65" spans="1:36" x14ac:dyDescent="0.3">
      <c r="A65" s="46" t="s">
        <v>128</v>
      </c>
      <c r="B65" s="77" t="s">
        <v>2225</v>
      </c>
      <c r="C65" s="81">
        <v>910694</v>
      </c>
      <c r="D65" s="97">
        <v>0.94299999999999995</v>
      </c>
      <c r="E65" s="98">
        <v>137.47999999999999</v>
      </c>
      <c r="F65" s="81">
        <v>-57741</v>
      </c>
      <c r="G65" s="81">
        <v>390530</v>
      </c>
      <c r="H65" s="81">
        <v>340484</v>
      </c>
      <c r="I65" s="81">
        <v>363664</v>
      </c>
      <c r="J65" s="81">
        <v>359318</v>
      </c>
      <c r="K65" s="81">
        <v>27086</v>
      </c>
      <c r="L65" s="81">
        <v>22004</v>
      </c>
      <c r="M65" s="81">
        <v>7220</v>
      </c>
      <c r="N65" s="81">
        <v>4464</v>
      </c>
      <c r="O65" s="81">
        <v>3013</v>
      </c>
      <c r="P65" s="81">
        <v>2543</v>
      </c>
      <c r="Q65" s="81">
        <v>7278</v>
      </c>
      <c r="R65" s="81">
        <v>7005</v>
      </c>
      <c r="S65" s="81">
        <v>0</v>
      </c>
      <c r="T65" s="81">
        <v>0</v>
      </c>
      <c r="U65" s="81">
        <v>0</v>
      </c>
      <c r="V65" s="81">
        <v>0</v>
      </c>
      <c r="W65" s="81">
        <v>0</v>
      </c>
      <c r="X65" s="81">
        <v>0</v>
      </c>
      <c r="Y65" s="100">
        <v>0</v>
      </c>
      <c r="Z65" s="81">
        <v>0</v>
      </c>
      <c r="AA65" s="81">
        <v>111903</v>
      </c>
      <c r="AB65" s="81">
        <v>0</v>
      </c>
      <c r="AC65" s="81">
        <v>0</v>
      </c>
      <c r="AE65" s="81">
        <v>0</v>
      </c>
      <c r="AF65" s="81">
        <v>0</v>
      </c>
      <c r="AG65" s="81">
        <v>390530</v>
      </c>
      <c r="AH65" s="81">
        <v>340484</v>
      </c>
      <c r="AJ65" s="77">
        <f t="shared" si="1"/>
        <v>57741</v>
      </c>
    </row>
    <row r="66" spans="1:36" x14ac:dyDescent="0.3">
      <c r="A66" s="46" t="s">
        <v>130</v>
      </c>
      <c r="B66" s="77" t="s">
        <v>2226</v>
      </c>
      <c r="C66" s="81">
        <v>3595171</v>
      </c>
      <c r="D66" s="97">
        <v>1.157</v>
      </c>
      <c r="E66" s="98">
        <v>168.69</v>
      </c>
      <c r="F66" s="81">
        <v>-329282</v>
      </c>
      <c r="G66" s="81">
        <v>1274004</v>
      </c>
      <c r="H66" s="81">
        <v>775519</v>
      </c>
      <c r="I66" s="81">
        <v>2113110</v>
      </c>
      <c r="J66" s="81">
        <v>2211728</v>
      </c>
      <c r="K66" s="81">
        <v>116791</v>
      </c>
      <c r="L66" s="81">
        <v>121393</v>
      </c>
      <c r="M66" s="81">
        <v>32821</v>
      </c>
      <c r="N66" s="81">
        <v>24330</v>
      </c>
      <c r="O66" s="81">
        <v>13694</v>
      </c>
      <c r="P66" s="81">
        <v>1875</v>
      </c>
      <c r="Q66" s="81">
        <v>44751</v>
      </c>
      <c r="R66" s="81">
        <v>43454</v>
      </c>
      <c r="S66" s="81">
        <v>0</v>
      </c>
      <c r="T66" s="81">
        <v>0</v>
      </c>
      <c r="U66" s="81">
        <v>0</v>
      </c>
      <c r="V66" s="81">
        <v>0</v>
      </c>
      <c r="W66" s="81">
        <v>0</v>
      </c>
      <c r="X66" s="81">
        <v>0</v>
      </c>
      <c r="Y66" s="100">
        <v>0</v>
      </c>
      <c r="Z66" s="81">
        <v>0</v>
      </c>
      <c r="AA66" s="81">
        <v>0</v>
      </c>
      <c r="AB66" s="81">
        <v>0</v>
      </c>
      <c r="AC66" s="81">
        <v>0</v>
      </c>
      <c r="AE66" s="81">
        <v>0</v>
      </c>
      <c r="AF66" s="81">
        <v>0</v>
      </c>
      <c r="AG66" s="81">
        <v>1274004</v>
      </c>
      <c r="AH66" s="81">
        <v>775519</v>
      </c>
      <c r="AJ66" s="77">
        <f t="shared" si="1"/>
        <v>329282</v>
      </c>
    </row>
    <row r="67" spans="1:36" x14ac:dyDescent="0.3">
      <c r="A67" s="46" t="s">
        <v>120</v>
      </c>
      <c r="B67" s="77" t="s">
        <v>2227</v>
      </c>
      <c r="C67" s="81">
        <v>968605</v>
      </c>
      <c r="D67" s="97">
        <v>0.73899999999999999</v>
      </c>
      <c r="E67" s="98">
        <v>107.74</v>
      </c>
      <c r="F67" s="81">
        <v>0</v>
      </c>
      <c r="G67" s="81">
        <v>540169</v>
      </c>
      <c r="H67" s="81">
        <v>480487</v>
      </c>
      <c r="I67" s="81">
        <v>373261</v>
      </c>
      <c r="J67" s="81">
        <v>400053</v>
      </c>
      <c r="K67" s="81">
        <v>34659</v>
      </c>
      <c r="L67" s="81">
        <v>35125</v>
      </c>
      <c r="M67" s="81">
        <v>9377</v>
      </c>
      <c r="N67" s="81">
        <v>9453</v>
      </c>
      <c r="O67" s="81">
        <v>3913</v>
      </c>
      <c r="P67" s="81">
        <v>516</v>
      </c>
      <c r="Q67" s="81">
        <v>7226</v>
      </c>
      <c r="R67" s="81">
        <v>7086</v>
      </c>
      <c r="S67" s="81">
        <v>0</v>
      </c>
      <c r="T67" s="81">
        <v>0</v>
      </c>
      <c r="U67" s="81">
        <v>0</v>
      </c>
      <c r="V67" s="81">
        <v>0</v>
      </c>
      <c r="W67" s="81">
        <v>0</v>
      </c>
      <c r="X67" s="81">
        <v>0</v>
      </c>
      <c r="Y67" s="100">
        <v>0</v>
      </c>
      <c r="Z67" s="81">
        <v>0</v>
      </c>
      <c r="AA67" s="81">
        <v>0</v>
      </c>
      <c r="AB67" s="81">
        <v>0</v>
      </c>
      <c r="AC67" s="81">
        <v>0</v>
      </c>
      <c r="AE67" s="81">
        <v>0</v>
      </c>
      <c r="AF67" s="81">
        <v>0</v>
      </c>
      <c r="AG67" s="81">
        <v>540169</v>
      </c>
      <c r="AH67" s="81">
        <v>480487</v>
      </c>
      <c r="AJ67" s="77">
        <f t="shared" si="1"/>
        <v>0</v>
      </c>
    </row>
    <row r="68" spans="1:36" x14ac:dyDescent="0.3">
      <c r="A68" s="46" t="s">
        <v>132</v>
      </c>
      <c r="B68" s="77" t="s">
        <v>2228</v>
      </c>
      <c r="C68" s="81">
        <v>2450116</v>
      </c>
      <c r="D68" s="97">
        <v>1.093</v>
      </c>
      <c r="E68" s="98">
        <v>159.35</v>
      </c>
      <c r="F68" s="81">
        <v>0</v>
      </c>
      <c r="G68" s="81">
        <v>1134385</v>
      </c>
      <c r="H68" s="81">
        <v>1080040</v>
      </c>
      <c r="I68" s="81">
        <v>1206269</v>
      </c>
      <c r="J68" s="81">
        <v>1241032</v>
      </c>
      <c r="K68" s="81">
        <v>63784</v>
      </c>
      <c r="L68" s="81">
        <v>64716</v>
      </c>
      <c r="M68" s="81">
        <v>16778</v>
      </c>
      <c r="N68" s="81">
        <v>16973</v>
      </c>
      <c r="O68" s="81">
        <v>7000</v>
      </c>
      <c r="P68" s="81">
        <v>5967</v>
      </c>
      <c r="Q68" s="81">
        <v>21900</v>
      </c>
      <c r="R68" s="81">
        <v>22237</v>
      </c>
      <c r="S68" s="81">
        <v>0</v>
      </c>
      <c r="T68" s="81">
        <v>0</v>
      </c>
      <c r="U68" s="81">
        <v>0</v>
      </c>
      <c r="V68" s="81">
        <v>0</v>
      </c>
      <c r="W68" s="81">
        <v>0</v>
      </c>
      <c r="X68" s="81">
        <v>0</v>
      </c>
      <c r="Y68" s="100">
        <v>0</v>
      </c>
      <c r="Z68" s="81">
        <v>0</v>
      </c>
      <c r="AA68" s="81">
        <v>0</v>
      </c>
      <c r="AB68" s="81">
        <v>0</v>
      </c>
      <c r="AC68" s="81">
        <v>0</v>
      </c>
      <c r="AE68" s="81">
        <v>0</v>
      </c>
      <c r="AF68" s="81">
        <v>0</v>
      </c>
      <c r="AG68" s="81">
        <v>1134385</v>
      </c>
      <c r="AH68" s="81">
        <v>1080040</v>
      </c>
      <c r="AJ68" s="77">
        <f t="shared" si="1"/>
        <v>0</v>
      </c>
    </row>
    <row r="69" spans="1:36" x14ac:dyDescent="0.3">
      <c r="A69" s="46" t="s">
        <v>150</v>
      </c>
      <c r="B69" s="77" t="s">
        <v>2229</v>
      </c>
      <c r="C69" s="81">
        <v>3198793</v>
      </c>
      <c r="D69" s="97">
        <v>1.1240000000000001</v>
      </c>
      <c r="E69" s="98">
        <v>163.87</v>
      </c>
      <c r="F69" s="81">
        <v>-105672</v>
      </c>
      <c r="G69" s="81">
        <v>1311325</v>
      </c>
      <c r="H69" s="81">
        <v>1078133</v>
      </c>
      <c r="I69" s="81">
        <v>1785733</v>
      </c>
      <c r="J69" s="81">
        <v>1572738</v>
      </c>
      <c r="K69" s="81">
        <v>60405</v>
      </c>
      <c r="L69" s="81">
        <v>61978</v>
      </c>
      <c r="M69" s="81">
        <v>15190</v>
      </c>
      <c r="N69" s="81">
        <v>15774</v>
      </c>
      <c r="O69" s="81">
        <v>6338</v>
      </c>
      <c r="P69" s="81">
        <v>6581</v>
      </c>
      <c r="Q69" s="81">
        <v>19802</v>
      </c>
      <c r="R69" s="81">
        <v>20132</v>
      </c>
      <c r="S69" s="81">
        <v>0</v>
      </c>
      <c r="T69" s="81">
        <v>0</v>
      </c>
      <c r="U69" s="81">
        <v>0</v>
      </c>
      <c r="V69" s="81">
        <v>0</v>
      </c>
      <c r="W69" s="81">
        <v>0</v>
      </c>
      <c r="X69" s="81">
        <v>0</v>
      </c>
      <c r="Y69" s="100">
        <v>0</v>
      </c>
      <c r="Z69" s="81">
        <v>0</v>
      </c>
      <c r="AA69" s="81">
        <v>0</v>
      </c>
      <c r="AB69" s="81">
        <v>0</v>
      </c>
      <c r="AC69" s="81">
        <v>0</v>
      </c>
      <c r="AE69" s="81">
        <v>0</v>
      </c>
      <c r="AF69" s="81">
        <v>3697</v>
      </c>
      <c r="AG69" s="81">
        <v>1311325</v>
      </c>
      <c r="AH69" s="81">
        <v>1074436</v>
      </c>
      <c r="AJ69" s="77">
        <f t="shared" si="1"/>
        <v>105672</v>
      </c>
    </row>
    <row r="70" spans="1:36" x14ac:dyDescent="0.3">
      <c r="A70" s="46" t="s">
        <v>134</v>
      </c>
      <c r="B70" s="77" t="s">
        <v>2230</v>
      </c>
      <c r="C70" s="81">
        <v>1421702</v>
      </c>
      <c r="D70" s="97">
        <v>1.004</v>
      </c>
      <c r="E70" s="98">
        <v>146.38</v>
      </c>
      <c r="F70" s="81">
        <v>0</v>
      </c>
      <c r="G70" s="81">
        <v>837687</v>
      </c>
      <c r="H70" s="81">
        <v>770426</v>
      </c>
      <c r="I70" s="81">
        <v>538756</v>
      </c>
      <c r="J70" s="81">
        <v>559823</v>
      </c>
      <c r="K70" s="81">
        <v>27378</v>
      </c>
      <c r="L70" s="81">
        <v>18191</v>
      </c>
      <c r="M70" s="81">
        <v>6921</v>
      </c>
      <c r="N70" s="81">
        <v>6756</v>
      </c>
      <c r="O70" s="81">
        <v>2888</v>
      </c>
      <c r="P70" s="81">
        <v>2818</v>
      </c>
      <c r="Q70" s="81">
        <v>8072</v>
      </c>
      <c r="R70" s="81">
        <v>7739</v>
      </c>
      <c r="S70" s="81">
        <v>0</v>
      </c>
      <c r="T70" s="81">
        <v>0</v>
      </c>
      <c r="U70" s="81">
        <v>0</v>
      </c>
      <c r="V70" s="81">
        <v>0</v>
      </c>
      <c r="W70" s="81">
        <v>0</v>
      </c>
      <c r="X70" s="81">
        <v>0</v>
      </c>
      <c r="Y70" s="100">
        <v>0</v>
      </c>
      <c r="Z70" s="81">
        <v>0</v>
      </c>
      <c r="AA70" s="81">
        <v>0</v>
      </c>
      <c r="AB70" s="81">
        <v>0</v>
      </c>
      <c r="AC70" s="81">
        <v>0</v>
      </c>
      <c r="AE70" s="81">
        <v>0</v>
      </c>
      <c r="AF70" s="81">
        <v>0</v>
      </c>
      <c r="AG70" s="81">
        <v>837687</v>
      </c>
      <c r="AH70" s="81">
        <v>770426</v>
      </c>
      <c r="AJ70" s="77">
        <f t="shared" ref="AJ70:AJ133" si="2">-1*F70</f>
        <v>0</v>
      </c>
    </row>
    <row r="71" spans="1:36" x14ac:dyDescent="0.3">
      <c r="A71" s="46" t="s">
        <v>142</v>
      </c>
      <c r="B71" s="77" t="s">
        <v>2231</v>
      </c>
      <c r="C71" s="81">
        <v>1179122</v>
      </c>
      <c r="D71" s="97">
        <v>1.0389999999999999</v>
      </c>
      <c r="E71" s="98">
        <v>151.47999999999999</v>
      </c>
      <c r="F71" s="81">
        <v>0</v>
      </c>
      <c r="G71" s="81">
        <v>633730</v>
      </c>
      <c r="H71" s="81">
        <v>497405</v>
      </c>
      <c r="I71" s="81">
        <v>504761</v>
      </c>
      <c r="J71" s="81">
        <v>537275</v>
      </c>
      <c r="K71" s="81">
        <v>23941</v>
      </c>
      <c r="L71" s="81">
        <v>25339</v>
      </c>
      <c r="M71" s="81">
        <v>6322</v>
      </c>
      <c r="N71" s="81">
        <v>6622</v>
      </c>
      <c r="O71" s="81">
        <v>2638</v>
      </c>
      <c r="P71" s="81">
        <v>2477</v>
      </c>
      <c r="Q71" s="81">
        <v>7730</v>
      </c>
      <c r="R71" s="81">
        <v>8108</v>
      </c>
      <c r="S71" s="81">
        <v>0</v>
      </c>
      <c r="T71" s="81">
        <v>0</v>
      </c>
      <c r="U71" s="81">
        <v>0</v>
      </c>
      <c r="V71" s="81">
        <v>0</v>
      </c>
      <c r="W71" s="81">
        <v>0</v>
      </c>
      <c r="X71" s="81">
        <v>0</v>
      </c>
      <c r="Y71" s="100">
        <v>0</v>
      </c>
      <c r="Z71" s="81">
        <v>0</v>
      </c>
      <c r="AA71" s="81">
        <v>0</v>
      </c>
      <c r="AB71" s="81">
        <v>0</v>
      </c>
      <c r="AC71" s="81">
        <v>0</v>
      </c>
      <c r="AE71" s="81">
        <v>11797</v>
      </c>
      <c r="AF71" s="81">
        <v>2910</v>
      </c>
      <c r="AG71" s="81">
        <v>621933</v>
      </c>
      <c r="AH71" s="81">
        <v>494495</v>
      </c>
      <c r="AJ71" s="77">
        <f t="shared" si="2"/>
        <v>0</v>
      </c>
    </row>
    <row r="72" spans="1:36" x14ac:dyDescent="0.3">
      <c r="A72" s="46" t="s">
        <v>140</v>
      </c>
      <c r="B72" s="77" t="s">
        <v>2232</v>
      </c>
      <c r="C72" s="81">
        <v>5537515</v>
      </c>
      <c r="D72" s="97">
        <v>1.198</v>
      </c>
      <c r="E72" s="98">
        <v>174.66</v>
      </c>
      <c r="F72" s="81">
        <v>-782302</v>
      </c>
      <c r="G72" s="81">
        <v>1581707</v>
      </c>
      <c r="H72" s="81">
        <v>1191495</v>
      </c>
      <c r="I72" s="81">
        <v>3500108</v>
      </c>
      <c r="J72" s="81">
        <v>3656993</v>
      </c>
      <c r="K72" s="81">
        <v>262475</v>
      </c>
      <c r="L72" s="81">
        <v>267251</v>
      </c>
      <c r="M72" s="81">
        <v>67185</v>
      </c>
      <c r="N72" s="81">
        <v>68219</v>
      </c>
      <c r="O72" s="81">
        <v>28031</v>
      </c>
      <c r="P72" s="81">
        <v>28462</v>
      </c>
      <c r="Q72" s="81">
        <v>98009</v>
      </c>
      <c r="R72" s="81">
        <v>99187</v>
      </c>
      <c r="S72" s="81">
        <v>0</v>
      </c>
      <c r="T72" s="81">
        <v>0</v>
      </c>
      <c r="U72" s="81">
        <v>0</v>
      </c>
      <c r="V72" s="81">
        <v>0</v>
      </c>
      <c r="W72" s="81">
        <v>0</v>
      </c>
      <c r="X72" s="81">
        <v>0</v>
      </c>
      <c r="Y72" s="100">
        <v>0</v>
      </c>
      <c r="Z72" s="81">
        <v>0</v>
      </c>
      <c r="AA72" s="81">
        <v>0</v>
      </c>
      <c r="AB72" s="81">
        <v>0</v>
      </c>
      <c r="AC72" s="81">
        <v>0</v>
      </c>
      <c r="AE72" s="81">
        <v>0</v>
      </c>
      <c r="AF72" s="81">
        <v>0</v>
      </c>
      <c r="AG72" s="81">
        <v>1581707</v>
      </c>
      <c r="AH72" s="81">
        <v>1191495</v>
      </c>
      <c r="AJ72" s="77">
        <f t="shared" si="2"/>
        <v>782302</v>
      </c>
    </row>
    <row r="73" spans="1:36" x14ac:dyDescent="0.3">
      <c r="A73" s="46" t="s">
        <v>136</v>
      </c>
      <c r="B73" s="77" t="s">
        <v>2233</v>
      </c>
      <c r="C73" s="81">
        <v>2133868</v>
      </c>
      <c r="D73" s="97">
        <v>0.96699999999999997</v>
      </c>
      <c r="E73" s="98">
        <v>140.97999999999999</v>
      </c>
      <c r="F73" s="81">
        <v>0</v>
      </c>
      <c r="G73" s="81">
        <v>861692</v>
      </c>
      <c r="H73" s="81">
        <v>565312</v>
      </c>
      <c r="I73" s="81">
        <v>1134766</v>
      </c>
      <c r="J73" s="81">
        <v>1119186</v>
      </c>
      <c r="K73" s="81">
        <v>83880</v>
      </c>
      <c r="L73" s="81">
        <v>85395</v>
      </c>
      <c r="M73" s="81">
        <v>20732</v>
      </c>
      <c r="N73" s="81">
        <v>21602</v>
      </c>
      <c r="O73" s="81">
        <v>8650</v>
      </c>
      <c r="P73" s="81">
        <v>9012</v>
      </c>
      <c r="Q73" s="81">
        <v>24148</v>
      </c>
      <c r="R73" s="81">
        <v>20307</v>
      </c>
      <c r="S73" s="81">
        <v>0</v>
      </c>
      <c r="T73" s="81">
        <v>0</v>
      </c>
      <c r="U73" s="81">
        <v>0</v>
      </c>
      <c r="V73" s="81">
        <v>0</v>
      </c>
      <c r="W73" s="81">
        <v>0</v>
      </c>
      <c r="X73" s="81">
        <v>0</v>
      </c>
      <c r="Y73" s="100">
        <v>0</v>
      </c>
      <c r="Z73" s="81">
        <v>0</v>
      </c>
      <c r="AA73" s="81">
        <v>0</v>
      </c>
      <c r="AB73" s="81">
        <v>0</v>
      </c>
      <c r="AC73" s="81">
        <v>0</v>
      </c>
      <c r="AE73" s="81">
        <v>0</v>
      </c>
      <c r="AF73" s="81">
        <v>0</v>
      </c>
      <c r="AG73" s="81">
        <v>861692</v>
      </c>
      <c r="AH73" s="81">
        <v>565312</v>
      </c>
      <c r="AJ73" s="77">
        <f t="shared" si="2"/>
        <v>0</v>
      </c>
    </row>
    <row r="74" spans="1:36" x14ac:dyDescent="0.3">
      <c r="A74" s="46" t="s">
        <v>122</v>
      </c>
      <c r="B74" s="77" t="s">
        <v>2234</v>
      </c>
      <c r="C74" s="81">
        <v>1783126</v>
      </c>
      <c r="D74" s="97">
        <v>1.145</v>
      </c>
      <c r="E74" s="98">
        <v>166.94</v>
      </c>
      <c r="F74" s="81">
        <v>-92985</v>
      </c>
      <c r="G74" s="81">
        <v>705694</v>
      </c>
      <c r="H74" s="81">
        <v>575328</v>
      </c>
      <c r="I74" s="81">
        <v>746215</v>
      </c>
      <c r="J74" s="81">
        <v>783032</v>
      </c>
      <c r="K74" s="81">
        <v>33319</v>
      </c>
      <c r="L74" s="81">
        <v>32679</v>
      </c>
      <c r="M74" s="81">
        <v>8359</v>
      </c>
      <c r="N74" s="81">
        <v>8195</v>
      </c>
      <c r="O74" s="81">
        <v>3488</v>
      </c>
      <c r="P74" s="81">
        <v>3418</v>
      </c>
      <c r="Q74" s="81">
        <v>10924</v>
      </c>
      <c r="R74" s="81">
        <v>10537</v>
      </c>
      <c r="S74" s="81">
        <v>0</v>
      </c>
      <c r="T74" s="81">
        <v>0</v>
      </c>
      <c r="U74" s="81">
        <v>0</v>
      </c>
      <c r="V74" s="81">
        <v>0</v>
      </c>
      <c r="W74" s="81">
        <v>0</v>
      </c>
      <c r="X74" s="81">
        <v>0</v>
      </c>
      <c r="Y74" s="100">
        <v>0</v>
      </c>
      <c r="Z74" s="81">
        <v>0</v>
      </c>
      <c r="AA74" s="81">
        <v>275127</v>
      </c>
      <c r="AB74" s="81">
        <v>0</v>
      </c>
      <c r="AC74" s="81">
        <v>0</v>
      </c>
      <c r="AE74" s="81">
        <v>0</v>
      </c>
      <c r="AF74" s="81">
        <v>0</v>
      </c>
      <c r="AG74" s="81">
        <v>705694</v>
      </c>
      <c r="AH74" s="81">
        <v>575328</v>
      </c>
      <c r="AJ74" s="77">
        <f t="shared" si="2"/>
        <v>92985</v>
      </c>
    </row>
    <row r="75" spans="1:36" x14ac:dyDescent="0.3">
      <c r="A75" s="46" t="s">
        <v>146</v>
      </c>
      <c r="B75" s="77" t="s">
        <v>2235</v>
      </c>
      <c r="C75" s="81">
        <v>1376136</v>
      </c>
      <c r="D75" s="97">
        <v>1.131</v>
      </c>
      <c r="E75" s="98">
        <v>164.89</v>
      </c>
      <c r="F75" s="81">
        <v>-19951</v>
      </c>
      <c r="G75" s="81">
        <v>533286</v>
      </c>
      <c r="H75" s="81">
        <v>477653</v>
      </c>
      <c r="I75" s="81">
        <v>675623</v>
      </c>
      <c r="J75" s="81">
        <v>732553</v>
      </c>
      <c r="K75" s="81">
        <v>14388</v>
      </c>
      <c r="L75" s="81">
        <v>16252</v>
      </c>
      <c r="M75" s="81">
        <v>1813</v>
      </c>
      <c r="N75" s="81">
        <v>2068</v>
      </c>
      <c r="O75" s="81">
        <v>756</v>
      </c>
      <c r="P75" s="81">
        <v>862</v>
      </c>
      <c r="Q75" s="81">
        <v>2445</v>
      </c>
      <c r="R75" s="81">
        <v>2772</v>
      </c>
      <c r="S75" s="81">
        <v>0</v>
      </c>
      <c r="T75" s="81">
        <v>0</v>
      </c>
      <c r="U75" s="81">
        <v>0</v>
      </c>
      <c r="V75" s="81">
        <v>0</v>
      </c>
      <c r="W75" s="81">
        <v>0</v>
      </c>
      <c r="X75" s="81">
        <v>0</v>
      </c>
      <c r="Y75" s="100">
        <v>0</v>
      </c>
      <c r="Z75" s="81">
        <v>0</v>
      </c>
      <c r="AA75" s="81">
        <v>147825</v>
      </c>
      <c r="AB75" s="81">
        <v>0</v>
      </c>
      <c r="AC75" s="81">
        <v>0</v>
      </c>
      <c r="AE75" s="81">
        <v>2635</v>
      </c>
      <c r="AF75" s="81">
        <v>0</v>
      </c>
      <c r="AG75" s="81">
        <v>530651</v>
      </c>
      <c r="AH75" s="81">
        <v>477653</v>
      </c>
      <c r="AJ75" s="77">
        <f t="shared" si="2"/>
        <v>19951</v>
      </c>
    </row>
    <row r="76" spans="1:36" x14ac:dyDescent="0.3">
      <c r="A76" s="46" t="s">
        <v>148</v>
      </c>
      <c r="B76" s="77" t="s">
        <v>2236</v>
      </c>
      <c r="C76" s="81">
        <v>1112083</v>
      </c>
      <c r="D76" s="97">
        <v>1.0649999999999999</v>
      </c>
      <c r="E76" s="98">
        <v>155.27000000000001</v>
      </c>
      <c r="F76" s="81">
        <v>-65058</v>
      </c>
      <c r="G76" s="81">
        <v>503385</v>
      </c>
      <c r="H76" s="81">
        <v>423077</v>
      </c>
      <c r="I76" s="81">
        <v>558899</v>
      </c>
      <c r="J76" s="81">
        <v>584166</v>
      </c>
      <c r="K76" s="81">
        <v>27902</v>
      </c>
      <c r="L76" s="81">
        <v>24990</v>
      </c>
      <c r="M76" s="81">
        <v>8314</v>
      </c>
      <c r="N76" s="81">
        <v>7206</v>
      </c>
      <c r="O76" s="81">
        <v>3469</v>
      </c>
      <c r="P76" s="81">
        <v>3006</v>
      </c>
      <c r="Q76" s="81">
        <v>10114</v>
      </c>
      <c r="R76" s="81">
        <v>8603</v>
      </c>
      <c r="S76" s="81">
        <v>0</v>
      </c>
      <c r="T76" s="81">
        <v>0</v>
      </c>
      <c r="U76" s="81">
        <v>0</v>
      </c>
      <c r="V76" s="81">
        <v>0</v>
      </c>
      <c r="W76" s="81">
        <v>0</v>
      </c>
      <c r="X76" s="81">
        <v>0</v>
      </c>
      <c r="Y76" s="100">
        <v>0</v>
      </c>
      <c r="Z76" s="81">
        <v>0</v>
      </c>
      <c r="AA76" s="81">
        <v>0</v>
      </c>
      <c r="AB76" s="81">
        <v>0</v>
      </c>
      <c r="AC76" s="81">
        <v>0</v>
      </c>
      <c r="AE76" s="81">
        <v>0</v>
      </c>
      <c r="AF76" s="81">
        <v>5925</v>
      </c>
      <c r="AG76" s="81">
        <v>503385</v>
      </c>
      <c r="AH76" s="81">
        <v>417152</v>
      </c>
      <c r="AJ76" s="77">
        <f t="shared" si="2"/>
        <v>65058</v>
      </c>
    </row>
    <row r="77" spans="1:36" x14ac:dyDescent="0.3">
      <c r="A77" s="46" t="s">
        <v>154</v>
      </c>
      <c r="B77" s="77" t="s">
        <v>2237</v>
      </c>
      <c r="C77" s="81">
        <v>1870220</v>
      </c>
      <c r="D77" s="97">
        <v>1.0429999999999999</v>
      </c>
      <c r="E77" s="98">
        <v>152.06</v>
      </c>
      <c r="F77" s="81">
        <v>0</v>
      </c>
      <c r="G77" s="81">
        <v>754115</v>
      </c>
      <c r="H77" s="81">
        <v>732269</v>
      </c>
      <c r="I77" s="81">
        <v>804733</v>
      </c>
      <c r="J77" s="81">
        <v>863409</v>
      </c>
      <c r="K77" s="81">
        <v>36348</v>
      </c>
      <c r="L77" s="81">
        <v>37979</v>
      </c>
      <c r="M77" s="81">
        <v>9617</v>
      </c>
      <c r="N77" s="81">
        <v>9632</v>
      </c>
      <c r="O77" s="81">
        <v>4013</v>
      </c>
      <c r="P77" s="81">
        <v>4019</v>
      </c>
      <c r="Q77" s="81">
        <v>11388</v>
      </c>
      <c r="R77" s="81">
        <v>11125</v>
      </c>
      <c r="S77" s="81">
        <v>0</v>
      </c>
      <c r="T77" s="81">
        <v>0</v>
      </c>
      <c r="U77" s="81">
        <v>0</v>
      </c>
      <c r="V77" s="81">
        <v>0</v>
      </c>
      <c r="W77" s="81">
        <v>0</v>
      </c>
      <c r="X77" s="81">
        <v>0</v>
      </c>
      <c r="Y77" s="100">
        <v>0</v>
      </c>
      <c r="Z77" s="81">
        <v>0</v>
      </c>
      <c r="AA77" s="81">
        <v>250006</v>
      </c>
      <c r="AB77" s="81">
        <v>0</v>
      </c>
      <c r="AC77" s="81">
        <v>0</v>
      </c>
      <c r="AE77" s="81">
        <v>0</v>
      </c>
      <c r="AF77" s="81">
        <v>0</v>
      </c>
      <c r="AG77" s="81">
        <v>754115</v>
      </c>
      <c r="AH77" s="81">
        <v>732269</v>
      </c>
      <c r="AJ77" s="77">
        <f t="shared" si="2"/>
        <v>0</v>
      </c>
    </row>
    <row r="78" spans="1:36" x14ac:dyDescent="0.3">
      <c r="A78" s="46" t="s">
        <v>157</v>
      </c>
      <c r="B78" s="77" t="s">
        <v>2238</v>
      </c>
      <c r="C78" s="81">
        <v>15465472</v>
      </c>
      <c r="D78" s="97">
        <v>1.1220000000000001</v>
      </c>
      <c r="E78" s="98">
        <v>163.58000000000001</v>
      </c>
      <c r="F78" s="81">
        <v>-1011251</v>
      </c>
      <c r="G78" s="81">
        <v>5117858</v>
      </c>
      <c r="H78" s="81">
        <v>4782750</v>
      </c>
      <c r="I78" s="81">
        <v>9295321</v>
      </c>
      <c r="J78" s="81">
        <v>8493397</v>
      </c>
      <c r="K78" s="81">
        <v>381829</v>
      </c>
      <c r="L78" s="81">
        <v>385965</v>
      </c>
      <c r="M78" s="81">
        <v>98074</v>
      </c>
      <c r="N78" s="81">
        <v>99573</v>
      </c>
      <c r="O78" s="81">
        <v>40919</v>
      </c>
      <c r="P78" s="81">
        <v>41543</v>
      </c>
      <c r="Q78" s="81">
        <v>134671</v>
      </c>
      <c r="R78" s="81">
        <v>135121</v>
      </c>
      <c r="S78" s="81">
        <v>0</v>
      </c>
      <c r="T78" s="81">
        <v>0</v>
      </c>
      <c r="U78" s="81">
        <v>0</v>
      </c>
      <c r="V78" s="81">
        <v>0</v>
      </c>
      <c r="W78" s="81">
        <v>0</v>
      </c>
      <c r="X78" s="81">
        <v>0</v>
      </c>
      <c r="Y78" s="100">
        <v>396800</v>
      </c>
      <c r="Z78" s="81">
        <v>814056</v>
      </c>
      <c r="AA78" s="81">
        <v>0</v>
      </c>
      <c r="AB78" s="81">
        <v>0</v>
      </c>
      <c r="AC78" s="81">
        <v>0</v>
      </c>
      <c r="AE78" s="81">
        <v>166501</v>
      </c>
      <c r="AF78" s="81">
        <v>50514</v>
      </c>
      <c r="AG78" s="81">
        <v>4951357</v>
      </c>
      <c r="AH78" s="81">
        <v>4732236</v>
      </c>
      <c r="AJ78" s="77">
        <f t="shared" si="2"/>
        <v>1011251</v>
      </c>
    </row>
    <row r="79" spans="1:36" x14ac:dyDescent="0.3">
      <c r="A79" s="46" t="s">
        <v>161</v>
      </c>
      <c r="B79" s="77" t="s">
        <v>2239</v>
      </c>
      <c r="C79" s="81">
        <v>8600852</v>
      </c>
      <c r="D79" s="97">
        <v>0.95099999999999996</v>
      </c>
      <c r="E79" s="98">
        <v>138.65</v>
      </c>
      <c r="F79" s="81">
        <v>0</v>
      </c>
      <c r="G79" s="81">
        <v>3321772</v>
      </c>
      <c r="H79" s="81">
        <v>2857529</v>
      </c>
      <c r="I79" s="81">
        <v>4841681</v>
      </c>
      <c r="J79" s="81">
        <v>4607516</v>
      </c>
      <c r="K79" s="81">
        <v>227991</v>
      </c>
      <c r="L79" s="81">
        <v>236379</v>
      </c>
      <c r="M79" s="81">
        <v>61418</v>
      </c>
      <c r="N79" s="81">
        <v>63186</v>
      </c>
      <c r="O79" s="81">
        <v>25625</v>
      </c>
      <c r="P79" s="81">
        <v>26362</v>
      </c>
      <c r="Q79" s="81">
        <v>71538</v>
      </c>
      <c r="R79" s="81">
        <v>72066</v>
      </c>
      <c r="S79" s="81">
        <v>0</v>
      </c>
      <c r="T79" s="81">
        <v>0</v>
      </c>
      <c r="U79" s="81">
        <v>0</v>
      </c>
      <c r="V79" s="81">
        <v>0</v>
      </c>
      <c r="W79" s="81">
        <v>0</v>
      </c>
      <c r="X79" s="81">
        <v>0</v>
      </c>
      <c r="Y79" s="100">
        <v>0</v>
      </c>
      <c r="Z79" s="81">
        <v>0</v>
      </c>
      <c r="AA79" s="81">
        <v>0</v>
      </c>
      <c r="AB79" s="81">
        <v>50827</v>
      </c>
      <c r="AC79" s="81">
        <v>0</v>
      </c>
      <c r="AE79" s="81">
        <v>0</v>
      </c>
      <c r="AF79" s="81">
        <v>0</v>
      </c>
      <c r="AG79" s="81">
        <v>3321772</v>
      </c>
      <c r="AH79" s="81">
        <v>2857529</v>
      </c>
      <c r="AJ79" s="77">
        <f t="shared" si="2"/>
        <v>0</v>
      </c>
    </row>
    <row r="80" spans="1:36" x14ac:dyDescent="0.3">
      <c r="A80" s="46" t="s">
        <v>159</v>
      </c>
      <c r="B80" s="77" t="s">
        <v>1497</v>
      </c>
      <c r="C80" s="81">
        <v>2662342</v>
      </c>
      <c r="D80" s="97">
        <v>1.0900000000000001</v>
      </c>
      <c r="E80" s="98">
        <v>158.91999999999999</v>
      </c>
      <c r="F80" s="81">
        <v>0</v>
      </c>
      <c r="G80" s="81">
        <v>564791</v>
      </c>
      <c r="H80" s="81">
        <v>474932</v>
      </c>
      <c r="I80" s="81">
        <v>1993570</v>
      </c>
      <c r="J80" s="81">
        <v>1749348</v>
      </c>
      <c r="K80" s="81">
        <v>60638</v>
      </c>
      <c r="L80" s="81">
        <v>60289</v>
      </c>
      <c r="M80" s="81">
        <v>15789</v>
      </c>
      <c r="N80" s="81">
        <v>15789</v>
      </c>
      <c r="O80" s="81">
        <v>6588</v>
      </c>
      <c r="P80" s="81">
        <v>4446</v>
      </c>
      <c r="Q80" s="81">
        <v>20966</v>
      </c>
      <c r="R80" s="81">
        <v>20406</v>
      </c>
      <c r="S80" s="81">
        <v>0</v>
      </c>
      <c r="T80" s="81">
        <v>0</v>
      </c>
      <c r="U80" s="81">
        <v>0</v>
      </c>
      <c r="V80" s="81">
        <v>0</v>
      </c>
      <c r="W80" s="81">
        <v>0</v>
      </c>
      <c r="X80" s="81">
        <v>0</v>
      </c>
      <c r="Y80" s="100">
        <v>0</v>
      </c>
      <c r="Z80" s="81">
        <v>0</v>
      </c>
      <c r="AA80" s="81">
        <v>0</v>
      </c>
      <c r="AB80" s="81">
        <v>0</v>
      </c>
      <c r="AC80" s="81">
        <v>0</v>
      </c>
      <c r="AE80" s="81">
        <v>0</v>
      </c>
      <c r="AF80" s="81">
        <v>0</v>
      </c>
      <c r="AG80" s="81">
        <v>564791</v>
      </c>
      <c r="AH80" s="81">
        <v>474932</v>
      </c>
      <c r="AJ80" s="77">
        <f t="shared" si="2"/>
        <v>0</v>
      </c>
    </row>
    <row r="81" spans="1:36" x14ac:dyDescent="0.3">
      <c r="A81" s="46" t="s">
        <v>164</v>
      </c>
      <c r="B81" s="77" t="s">
        <v>2240</v>
      </c>
      <c r="C81" s="81">
        <v>2655789</v>
      </c>
      <c r="D81" s="97">
        <v>1.0660000000000001</v>
      </c>
      <c r="E81" s="98">
        <v>155.41999999999999</v>
      </c>
      <c r="F81" s="81">
        <v>0</v>
      </c>
      <c r="G81" s="81">
        <v>1070727</v>
      </c>
      <c r="H81" s="81">
        <v>744363</v>
      </c>
      <c r="I81" s="81">
        <v>1249133</v>
      </c>
      <c r="J81" s="81">
        <v>1204633</v>
      </c>
      <c r="K81" s="81">
        <v>31106</v>
      </c>
      <c r="L81" s="81">
        <v>34251</v>
      </c>
      <c r="M81" s="81">
        <v>8134</v>
      </c>
      <c r="N81" s="81">
        <v>8914</v>
      </c>
      <c r="O81" s="81">
        <v>3394</v>
      </c>
      <c r="P81" s="81">
        <v>3718</v>
      </c>
      <c r="Q81" s="81">
        <v>10170</v>
      </c>
      <c r="R81" s="81">
        <v>11073</v>
      </c>
      <c r="S81" s="81">
        <v>0</v>
      </c>
      <c r="T81" s="81">
        <v>0</v>
      </c>
      <c r="U81" s="81">
        <v>0</v>
      </c>
      <c r="V81" s="81">
        <v>0</v>
      </c>
      <c r="W81" s="81">
        <v>0</v>
      </c>
      <c r="X81" s="81">
        <v>0</v>
      </c>
      <c r="Y81" s="100">
        <v>0</v>
      </c>
      <c r="Z81" s="81">
        <v>0</v>
      </c>
      <c r="AA81" s="81">
        <v>283125</v>
      </c>
      <c r="AB81" s="81">
        <v>0</v>
      </c>
      <c r="AC81" s="81">
        <v>0</v>
      </c>
      <c r="AE81" s="81">
        <v>0</v>
      </c>
      <c r="AF81" s="81">
        <v>0</v>
      </c>
      <c r="AG81" s="81">
        <v>1070727</v>
      </c>
      <c r="AH81" s="81">
        <v>744363</v>
      </c>
      <c r="AJ81" s="77">
        <f t="shared" si="2"/>
        <v>0</v>
      </c>
    </row>
    <row r="82" spans="1:36" x14ac:dyDescent="0.3">
      <c r="A82" s="46" t="s">
        <v>166</v>
      </c>
      <c r="B82" s="77" t="s">
        <v>1499</v>
      </c>
      <c r="C82" s="81">
        <v>2499760</v>
      </c>
      <c r="D82" s="97">
        <v>1.077</v>
      </c>
      <c r="E82" s="98">
        <v>157.02000000000001</v>
      </c>
      <c r="F82" s="81">
        <v>0</v>
      </c>
      <c r="G82" s="81">
        <v>1009425</v>
      </c>
      <c r="H82" s="81">
        <v>791556</v>
      </c>
      <c r="I82" s="81">
        <v>1416884</v>
      </c>
      <c r="J82" s="81">
        <v>1280803</v>
      </c>
      <c r="K82" s="81">
        <v>42406</v>
      </c>
      <c r="L82" s="81">
        <v>42115</v>
      </c>
      <c r="M82" s="81">
        <v>11610</v>
      </c>
      <c r="N82" s="81">
        <v>11685</v>
      </c>
      <c r="O82" s="81">
        <v>4844</v>
      </c>
      <c r="P82" s="81">
        <v>4875</v>
      </c>
      <c r="Q82" s="81">
        <v>14591</v>
      </c>
      <c r="R82" s="81">
        <v>14101</v>
      </c>
      <c r="S82" s="81">
        <v>0</v>
      </c>
      <c r="T82" s="81">
        <v>0</v>
      </c>
      <c r="U82" s="81">
        <v>0</v>
      </c>
      <c r="V82" s="81">
        <v>0</v>
      </c>
      <c r="W82" s="81">
        <v>0</v>
      </c>
      <c r="X82" s="81">
        <v>0</v>
      </c>
      <c r="Y82" s="100">
        <v>0</v>
      </c>
      <c r="Z82" s="81">
        <v>0</v>
      </c>
      <c r="AA82" s="81">
        <v>0</v>
      </c>
      <c r="AB82" s="81">
        <v>0</v>
      </c>
      <c r="AC82" s="81">
        <v>0</v>
      </c>
      <c r="AE82" s="81">
        <v>0</v>
      </c>
      <c r="AF82" s="81">
        <v>0</v>
      </c>
      <c r="AG82" s="81">
        <v>1009425</v>
      </c>
      <c r="AH82" s="81">
        <v>791556</v>
      </c>
      <c r="AJ82" s="77">
        <f t="shared" si="2"/>
        <v>0</v>
      </c>
    </row>
    <row r="83" spans="1:36" x14ac:dyDescent="0.3">
      <c r="A83" s="46" t="s">
        <v>170</v>
      </c>
      <c r="B83" s="77" t="s">
        <v>2241</v>
      </c>
      <c r="C83" s="81">
        <v>3898201</v>
      </c>
      <c r="D83" s="97">
        <v>1.0580000000000001</v>
      </c>
      <c r="E83" s="98">
        <v>154.25</v>
      </c>
      <c r="F83" s="81">
        <v>-146383</v>
      </c>
      <c r="G83" s="81">
        <v>1693118</v>
      </c>
      <c r="H83" s="81">
        <v>1435126</v>
      </c>
      <c r="I83" s="81">
        <v>2110318</v>
      </c>
      <c r="J83" s="81">
        <v>1874439</v>
      </c>
      <c r="K83" s="81">
        <v>56211</v>
      </c>
      <c r="L83" s="81">
        <v>56445</v>
      </c>
      <c r="M83" s="81">
        <v>14366</v>
      </c>
      <c r="N83" s="81">
        <v>14411</v>
      </c>
      <c r="O83" s="81">
        <v>5994</v>
      </c>
      <c r="P83" s="81">
        <v>6012</v>
      </c>
      <c r="Q83" s="81">
        <v>18194</v>
      </c>
      <c r="R83" s="81">
        <v>17903</v>
      </c>
      <c r="S83" s="81">
        <v>0</v>
      </c>
      <c r="T83" s="81">
        <v>0</v>
      </c>
      <c r="U83" s="81">
        <v>0</v>
      </c>
      <c r="V83" s="81">
        <v>0</v>
      </c>
      <c r="W83" s="81">
        <v>0</v>
      </c>
      <c r="X83" s="81">
        <v>0</v>
      </c>
      <c r="Y83" s="100">
        <v>0</v>
      </c>
      <c r="Z83" s="81">
        <v>0</v>
      </c>
      <c r="AA83" s="81">
        <v>0</v>
      </c>
      <c r="AB83" s="81">
        <v>0</v>
      </c>
      <c r="AC83" s="81">
        <v>0</v>
      </c>
      <c r="AE83" s="81">
        <v>0</v>
      </c>
      <c r="AF83" s="81">
        <v>0</v>
      </c>
      <c r="AG83" s="81">
        <v>1693118</v>
      </c>
      <c r="AH83" s="81">
        <v>1435126</v>
      </c>
      <c r="AJ83" s="77">
        <f t="shared" si="2"/>
        <v>146383</v>
      </c>
    </row>
    <row r="84" spans="1:36" x14ac:dyDescent="0.3">
      <c r="A84" s="46" t="s">
        <v>178</v>
      </c>
      <c r="B84" s="77" t="s">
        <v>2242</v>
      </c>
      <c r="C84" s="81">
        <v>3130273</v>
      </c>
      <c r="D84" s="97">
        <v>1.077</v>
      </c>
      <c r="E84" s="98">
        <v>157.02000000000001</v>
      </c>
      <c r="F84" s="81">
        <v>-120591</v>
      </c>
      <c r="G84" s="81">
        <v>1445959</v>
      </c>
      <c r="H84" s="81">
        <v>1016781</v>
      </c>
      <c r="I84" s="81">
        <v>1609427</v>
      </c>
      <c r="J84" s="81">
        <v>1520148</v>
      </c>
      <c r="K84" s="81">
        <v>44095</v>
      </c>
      <c r="L84" s="81">
        <v>42906</v>
      </c>
      <c r="M84" s="81">
        <v>11550</v>
      </c>
      <c r="N84" s="81">
        <v>11460</v>
      </c>
      <c r="O84" s="81">
        <v>4819</v>
      </c>
      <c r="P84" s="81">
        <v>4781</v>
      </c>
      <c r="Q84" s="81">
        <v>14423</v>
      </c>
      <c r="R84" s="81">
        <v>14052</v>
      </c>
      <c r="S84" s="81">
        <v>0</v>
      </c>
      <c r="T84" s="81">
        <v>0</v>
      </c>
      <c r="U84" s="81">
        <v>0</v>
      </c>
      <c r="V84" s="81">
        <v>0</v>
      </c>
      <c r="W84" s="81">
        <v>0</v>
      </c>
      <c r="X84" s="81">
        <v>0</v>
      </c>
      <c r="Y84" s="100">
        <v>0</v>
      </c>
      <c r="Z84" s="81">
        <v>0</v>
      </c>
      <c r="AA84" s="81">
        <v>0</v>
      </c>
      <c r="AB84" s="81">
        <v>0</v>
      </c>
      <c r="AC84" s="81">
        <v>0</v>
      </c>
      <c r="AE84" s="81">
        <v>0</v>
      </c>
      <c r="AF84" s="81">
        <v>1666</v>
      </c>
      <c r="AG84" s="81">
        <v>1445959</v>
      </c>
      <c r="AH84" s="81">
        <v>1015115</v>
      </c>
      <c r="AJ84" s="77">
        <f t="shared" si="2"/>
        <v>120591</v>
      </c>
    </row>
    <row r="85" spans="1:36" x14ac:dyDescent="0.3">
      <c r="A85" s="46" t="s">
        <v>172</v>
      </c>
      <c r="B85" s="77" t="s">
        <v>2243</v>
      </c>
      <c r="C85" s="81">
        <v>4994141</v>
      </c>
      <c r="D85" s="97">
        <v>1.0900000000000001</v>
      </c>
      <c r="E85" s="98">
        <v>158.91999999999999</v>
      </c>
      <c r="F85" s="81">
        <v>-258562</v>
      </c>
      <c r="G85" s="81">
        <v>1565890</v>
      </c>
      <c r="H85" s="81">
        <v>1462620</v>
      </c>
      <c r="I85" s="81">
        <v>3258921</v>
      </c>
      <c r="J85" s="81">
        <v>3220870</v>
      </c>
      <c r="K85" s="81">
        <v>98559</v>
      </c>
      <c r="L85" s="81">
        <v>103802</v>
      </c>
      <c r="M85" s="81">
        <v>25811</v>
      </c>
      <c r="N85" s="81">
        <v>27129</v>
      </c>
      <c r="O85" s="81">
        <v>10769</v>
      </c>
      <c r="P85" s="81">
        <v>11318</v>
      </c>
      <c r="Q85" s="81">
        <v>34191</v>
      </c>
      <c r="R85" s="81">
        <v>35456</v>
      </c>
      <c r="S85" s="81">
        <v>0</v>
      </c>
      <c r="T85" s="81">
        <v>0</v>
      </c>
      <c r="U85" s="81">
        <v>0</v>
      </c>
      <c r="V85" s="81">
        <v>0</v>
      </c>
      <c r="W85" s="81">
        <v>0</v>
      </c>
      <c r="X85" s="81">
        <v>0</v>
      </c>
      <c r="Y85" s="100">
        <v>0</v>
      </c>
      <c r="Z85" s="81">
        <v>0</v>
      </c>
      <c r="AA85" s="81">
        <v>0</v>
      </c>
      <c r="AB85" s="81">
        <v>0</v>
      </c>
      <c r="AC85" s="81">
        <v>0</v>
      </c>
      <c r="AE85" s="81">
        <v>0</v>
      </c>
      <c r="AF85" s="81">
        <v>14866</v>
      </c>
      <c r="AG85" s="81">
        <v>1565890</v>
      </c>
      <c r="AH85" s="81">
        <v>1447754</v>
      </c>
      <c r="AJ85" s="77">
        <f t="shared" si="2"/>
        <v>258562</v>
      </c>
    </row>
    <row r="86" spans="1:36" x14ac:dyDescent="0.3">
      <c r="A86" s="46" t="s">
        <v>168</v>
      </c>
      <c r="B86" s="77" t="s">
        <v>1503</v>
      </c>
      <c r="C86" s="81">
        <v>1978052</v>
      </c>
      <c r="D86" s="97">
        <v>0.96299999999999997</v>
      </c>
      <c r="E86" s="98">
        <v>140.4</v>
      </c>
      <c r="F86" s="81">
        <v>-42541</v>
      </c>
      <c r="G86" s="81">
        <v>857999</v>
      </c>
      <c r="H86" s="81">
        <v>934040</v>
      </c>
      <c r="I86" s="81">
        <v>1090585</v>
      </c>
      <c r="J86" s="81">
        <v>928645</v>
      </c>
      <c r="K86" s="81">
        <v>18291</v>
      </c>
      <c r="L86" s="81">
        <v>17941</v>
      </c>
      <c r="M86" s="81">
        <v>4554</v>
      </c>
      <c r="N86" s="81">
        <v>4420</v>
      </c>
      <c r="O86" s="81">
        <v>1900</v>
      </c>
      <c r="P86" s="81">
        <v>1843</v>
      </c>
      <c r="Q86" s="81">
        <v>4723</v>
      </c>
      <c r="R86" s="81">
        <v>4619</v>
      </c>
      <c r="S86" s="81">
        <v>0</v>
      </c>
      <c r="T86" s="81">
        <v>0</v>
      </c>
      <c r="U86" s="81">
        <v>0</v>
      </c>
      <c r="V86" s="81">
        <v>0</v>
      </c>
      <c r="W86" s="81">
        <v>0</v>
      </c>
      <c r="X86" s="81">
        <v>0</v>
      </c>
      <c r="Y86" s="100">
        <v>0</v>
      </c>
      <c r="Z86" s="81">
        <v>0</v>
      </c>
      <c r="AA86" s="81">
        <v>0</v>
      </c>
      <c r="AB86" s="81">
        <v>0</v>
      </c>
      <c r="AC86" s="81">
        <v>0</v>
      </c>
      <c r="AE86" s="81">
        <v>0</v>
      </c>
      <c r="AF86" s="81">
        <v>17471</v>
      </c>
      <c r="AG86" s="81">
        <v>857999</v>
      </c>
      <c r="AH86" s="81">
        <v>916569</v>
      </c>
      <c r="AJ86" s="77">
        <f t="shared" si="2"/>
        <v>42541</v>
      </c>
    </row>
    <row r="87" spans="1:36" x14ac:dyDescent="0.3">
      <c r="A87" s="46" t="s">
        <v>174</v>
      </c>
      <c r="B87" s="77" t="s">
        <v>2244</v>
      </c>
      <c r="C87" s="81">
        <v>2649194</v>
      </c>
      <c r="D87" s="97">
        <v>1.1160000000000001</v>
      </c>
      <c r="E87" s="98">
        <v>162.71</v>
      </c>
      <c r="F87" s="81">
        <v>0</v>
      </c>
      <c r="G87" s="81">
        <v>1016624</v>
      </c>
      <c r="H87" s="81">
        <v>1051506</v>
      </c>
      <c r="I87" s="81">
        <v>1559878</v>
      </c>
      <c r="J87" s="81">
        <v>1462258</v>
      </c>
      <c r="K87" s="81">
        <v>42814</v>
      </c>
      <c r="L87" s="81">
        <v>42363</v>
      </c>
      <c r="M87" s="81">
        <v>10935</v>
      </c>
      <c r="N87" s="81">
        <v>10576</v>
      </c>
      <c r="O87" s="81">
        <v>4563</v>
      </c>
      <c r="P87" s="81">
        <v>4412</v>
      </c>
      <c r="Q87" s="81">
        <v>14380</v>
      </c>
      <c r="R87" s="81">
        <v>14243</v>
      </c>
      <c r="S87" s="81">
        <v>0</v>
      </c>
      <c r="T87" s="81">
        <v>0</v>
      </c>
      <c r="U87" s="81">
        <v>0</v>
      </c>
      <c r="V87" s="81">
        <v>0</v>
      </c>
      <c r="W87" s="81">
        <v>0</v>
      </c>
      <c r="X87" s="81">
        <v>0</v>
      </c>
      <c r="Y87" s="100">
        <v>0</v>
      </c>
      <c r="Z87" s="81">
        <v>0</v>
      </c>
      <c r="AA87" s="81">
        <v>0</v>
      </c>
      <c r="AB87" s="81">
        <v>0</v>
      </c>
      <c r="AC87" s="81">
        <v>0</v>
      </c>
      <c r="AE87" s="81">
        <v>5088</v>
      </c>
      <c r="AF87" s="81">
        <v>0</v>
      </c>
      <c r="AG87" s="81">
        <v>1011536</v>
      </c>
      <c r="AH87" s="81">
        <v>1051506</v>
      </c>
      <c r="AJ87" s="77">
        <f t="shared" si="2"/>
        <v>0</v>
      </c>
    </row>
    <row r="88" spans="1:36" x14ac:dyDescent="0.3">
      <c r="A88" s="46" t="s">
        <v>176</v>
      </c>
      <c r="B88" s="77" t="s">
        <v>1505</v>
      </c>
      <c r="C88" s="81">
        <v>5574798</v>
      </c>
      <c r="D88" s="97">
        <v>1.1339999999999999</v>
      </c>
      <c r="E88" s="98">
        <v>165.33</v>
      </c>
      <c r="F88" s="81">
        <v>-217739</v>
      </c>
      <c r="G88" s="81">
        <v>2774216</v>
      </c>
      <c r="H88" s="81">
        <v>2038834</v>
      </c>
      <c r="I88" s="81">
        <v>2669164</v>
      </c>
      <c r="J88" s="81">
        <v>2482231</v>
      </c>
      <c r="K88" s="81">
        <v>77123</v>
      </c>
      <c r="L88" s="81">
        <v>55238</v>
      </c>
      <c r="M88" s="81">
        <v>19744</v>
      </c>
      <c r="N88" s="81">
        <v>14224</v>
      </c>
      <c r="O88" s="81">
        <v>8238</v>
      </c>
      <c r="P88" s="81">
        <v>8062</v>
      </c>
      <c r="Q88" s="81">
        <v>26313</v>
      </c>
      <c r="R88" s="81">
        <v>25506</v>
      </c>
      <c r="S88" s="81">
        <v>0</v>
      </c>
      <c r="T88" s="81">
        <v>0</v>
      </c>
      <c r="U88" s="81">
        <v>0</v>
      </c>
      <c r="V88" s="81">
        <v>0</v>
      </c>
      <c r="W88" s="81">
        <v>0</v>
      </c>
      <c r="X88" s="81">
        <v>0</v>
      </c>
      <c r="Y88" s="100">
        <v>0</v>
      </c>
      <c r="Z88" s="81">
        <v>0</v>
      </c>
      <c r="AA88" s="81">
        <v>0</v>
      </c>
      <c r="AB88" s="81">
        <v>0</v>
      </c>
      <c r="AC88" s="81">
        <v>0</v>
      </c>
      <c r="AE88" s="81">
        <v>0</v>
      </c>
      <c r="AF88" s="81">
        <v>0</v>
      </c>
      <c r="AG88" s="81">
        <v>2774216</v>
      </c>
      <c r="AH88" s="81">
        <v>2038834</v>
      </c>
      <c r="AJ88" s="77">
        <f t="shared" si="2"/>
        <v>217739</v>
      </c>
    </row>
    <row r="89" spans="1:36" x14ac:dyDescent="0.3">
      <c r="A89" s="46" t="s">
        <v>181</v>
      </c>
      <c r="B89" s="77" t="s">
        <v>1506</v>
      </c>
      <c r="C89" s="81">
        <v>3135452</v>
      </c>
      <c r="D89" s="97">
        <v>0.94099999999999995</v>
      </c>
      <c r="E89" s="98">
        <v>137.19</v>
      </c>
      <c r="F89" s="81">
        <v>0</v>
      </c>
      <c r="G89" s="81">
        <v>1801769</v>
      </c>
      <c r="H89" s="81">
        <v>1621027</v>
      </c>
      <c r="I89" s="81">
        <v>942069</v>
      </c>
      <c r="J89" s="81">
        <v>818276</v>
      </c>
      <c r="K89" s="81">
        <v>65823</v>
      </c>
      <c r="L89" s="81">
        <v>65532</v>
      </c>
      <c r="M89" s="81">
        <v>17407</v>
      </c>
      <c r="N89" s="81">
        <v>17287</v>
      </c>
      <c r="O89" s="81">
        <v>7263</v>
      </c>
      <c r="P89" s="81">
        <v>3876</v>
      </c>
      <c r="Q89" s="81">
        <v>17125</v>
      </c>
      <c r="R89" s="81">
        <v>16338</v>
      </c>
      <c r="S89" s="81">
        <v>0</v>
      </c>
      <c r="T89" s="81">
        <v>0</v>
      </c>
      <c r="U89" s="81">
        <v>0</v>
      </c>
      <c r="V89" s="81">
        <v>0</v>
      </c>
      <c r="W89" s="81">
        <v>0</v>
      </c>
      <c r="X89" s="81">
        <v>0</v>
      </c>
      <c r="Y89" s="100">
        <v>0</v>
      </c>
      <c r="Z89" s="81">
        <v>0</v>
      </c>
      <c r="AA89" s="81">
        <v>283996</v>
      </c>
      <c r="AB89" s="81">
        <v>0</v>
      </c>
      <c r="AC89" s="81">
        <v>0</v>
      </c>
      <c r="AE89" s="81">
        <v>0</v>
      </c>
      <c r="AF89" s="81">
        <v>0</v>
      </c>
      <c r="AG89" s="81">
        <v>1801769</v>
      </c>
      <c r="AH89" s="81">
        <v>1621027</v>
      </c>
      <c r="AJ89" s="77">
        <f t="shared" si="2"/>
        <v>0</v>
      </c>
    </row>
    <row r="90" spans="1:36" x14ac:dyDescent="0.3">
      <c r="A90" s="46" t="s">
        <v>183</v>
      </c>
      <c r="B90" s="77" t="s">
        <v>2245</v>
      </c>
      <c r="C90" s="81">
        <v>3574968</v>
      </c>
      <c r="D90" s="97">
        <v>0.95499999999999996</v>
      </c>
      <c r="E90" s="98">
        <v>139.22999999999999</v>
      </c>
      <c r="F90" s="81">
        <v>0</v>
      </c>
      <c r="G90" s="81">
        <v>1872654</v>
      </c>
      <c r="H90" s="81">
        <v>1562030</v>
      </c>
      <c r="I90" s="81">
        <v>1516403</v>
      </c>
      <c r="J90" s="81">
        <v>1475726</v>
      </c>
      <c r="K90" s="81">
        <v>114112</v>
      </c>
      <c r="L90" s="81">
        <v>94366</v>
      </c>
      <c r="M90" s="81">
        <v>28986</v>
      </c>
      <c r="N90" s="81">
        <v>28822</v>
      </c>
      <c r="O90" s="81">
        <v>12094</v>
      </c>
      <c r="P90" s="81">
        <v>12025</v>
      </c>
      <c r="Q90" s="81">
        <v>30719</v>
      </c>
      <c r="R90" s="81">
        <v>29939</v>
      </c>
      <c r="S90" s="81">
        <v>0</v>
      </c>
      <c r="T90" s="81">
        <v>0</v>
      </c>
      <c r="U90" s="81">
        <v>0</v>
      </c>
      <c r="V90" s="81">
        <v>0</v>
      </c>
      <c r="W90" s="81">
        <v>0</v>
      </c>
      <c r="X90" s="81">
        <v>0</v>
      </c>
      <c r="Y90" s="100">
        <v>0</v>
      </c>
      <c r="Z90" s="81">
        <v>0</v>
      </c>
      <c r="AA90" s="81">
        <v>0</v>
      </c>
      <c r="AB90" s="81">
        <v>0</v>
      </c>
      <c r="AC90" s="81">
        <v>0</v>
      </c>
      <c r="AE90" s="81">
        <v>20811</v>
      </c>
      <c r="AF90" s="81">
        <v>5267</v>
      </c>
      <c r="AG90" s="81">
        <v>1851843</v>
      </c>
      <c r="AH90" s="81">
        <v>1556763</v>
      </c>
      <c r="AJ90" s="77">
        <f t="shared" si="2"/>
        <v>0</v>
      </c>
    </row>
    <row r="91" spans="1:36" x14ac:dyDescent="0.3">
      <c r="A91" s="46" t="s">
        <v>187</v>
      </c>
      <c r="B91" s="77" t="s">
        <v>2246</v>
      </c>
      <c r="C91" s="81">
        <v>3384874</v>
      </c>
      <c r="D91" s="97">
        <v>1.05</v>
      </c>
      <c r="E91" s="98">
        <v>153.09</v>
      </c>
      <c r="F91" s="81">
        <v>0</v>
      </c>
      <c r="G91" s="81">
        <v>1827723</v>
      </c>
      <c r="H91" s="81">
        <v>1798320</v>
      </c>
      <c r="I91" s="81">
        <v>1441922</v>
      </c>
      <c r="J91" s="81">
        <v>1429513</v>
      </c>
      <c r="K91" s="81">
        <v>68094</v>
      </c>
      <c r="L91" s="81">
        <v>58638</v>
      </c>
      <c r="M91" s="81">
        <v>17766</v>
      </c>
      <c r="N91" s="81">
        <v>18501</v>
      </c>
      <c r="O91" s="81">
        <v>7413</v>
      </c>
      <c r="P91" s="81">
        <v>7831</v>
      </c>
      <c r="Q91" s="81">
        <v>21956</v>
      </c>
      <c r="R91" s="81">
        <v>22774</v>
      </c>
      <c r="S91" s="81">
        <v>0</v>
      </c>
      <c r="T91" s="81">
        <v>0</v>
      </c>
      <c r="U91" s="81">
        <v>0</v>
      </c>
      <c r="V91" s="81">
        <v>0</v>
      </c>
      <c r="W91" s="81">
        <v>0</v>
      </c>
      <c r="X91" s="81">
        <v>0</v>
      </c>
      <c r="Y91" s="100">
        <v>0</v>
      </c>
      <c r="Z91" s="81">
        <v>0</v>
      </c>
      <c r="AA91" s="81">
        <v>0</v>
      </c>
      <c r="AB91" s="81">
        <v>0</v>
      </c>
      <c r="AC91" s="81">
        <v>0</v>
      </c>
      <c r="AE91" s="81">
        <v>0</v>
      </c>
      <c r="AF91" s="81">
        <v>0</v>
      </c>
      <c r="AG91" s="81">
        <v>1827723</v>
      </c>
      <c r="AH91" s="81">
        <v>1798320</v>
      </c>
      <c r="AJ91" s="77">
        <f t="shared" si="2"/>
        <v>0</v>
      </c>
    </row>
    <row r="92" spans="1:36" x14ac:dyDescent="0.3">
      <c r="A92" s="46" t="s">
        <v>185</v>
      </c>
      <c r="B92" s="77" t="s">
        <v>2247</v>
      </c>
      <c r="C92" s="81">
        <v>1050574</v>
      </c>
      <c r="D92" s="97">
        <v>0.97799999999999998</v>
      </c>
      <c r="E92" s="98">
        <v>142.59</v>
      </c>
      <c r="F92" s="81">
        <v>0</v>
      </c>
      <c r="G92" s="81">
        <v>471754</v>
      </c>
      <c r="H92" s="81">
        <v>489821</v>
      </c>
      <c r="I92" s="81">
        <v>537446</v>
      </c>
      <c r="J92" s="81">
        <v>478698</v>
      </c>
      <c r="K92" s="81">
        <v>24407</v>
      </c>
      <c r="L92" s="81">
        <v>6976</v>
      </c>
      <c r="M92" s="81">
        <v>6486</v>
      </c>
      <c r="N92" s="81">
        <v>4307</v>
      </c>
      <c r="O92" s="81">
        <v>2706</v>
      </c>
      <c r="P92" s="81">
        <v>1637</v>
      </c>
      <c r="Q92" s="81">
        <v>7775</v>
      </c>
      <c r="R92" s="81">
        <v>3037</v>
      </c>
      <c r="S92" s="81">
        <v>0</v>
      </c>
      <c r="T92" s="81">
        <v>0</v>
      </c>
      <c r="U92" s="81">
        <v>0</v>
      </c>
      <c r="V92" s="81">
        <v>0</v>
      </c>
      <c r="W92" s="81">
        <v>0</v>
      </c>
      <c r="X92" s="81">
        <v>0</v>
      </c>
      <c r="Y92" s="100">
        <v>0</v>
      </c>
      <c r="Z92" s="81">
        <v>0</v>
      </c>
      <c r="AA92" s="81">
        <v>0</v>
      </c>
      <c r="AB92" s="81">
        <v>0</v>
      </c>
      <c r="AC92" s="81">
        <v>0</v>
      </c>
      <c r="AE92" s="81">
        <v>0</v>
      </c>
      <c r="AF92" s="81">
        <v>0</v>
      </c>
      <c r="AG92" s="81">
        <v>471754</v>
      </c>
      <c r="AH92" s="81">
        <v>489821</v>
      </c>
      <c r="AJ92" s="77">
        <f t="shared" si="2"/>
        <v>0</v>
      </c>
    </row>
    <row r="93" spans="1:36" x14ac:dyDescent="0.3">
      <c r="A93" s="46" t="s">
        <v>189</v>
      </c>
      <c r="B93" s="77" t="s">
        <v>1510</v>
      </c>
      <c r="C93" s="81">
        <v>2649151</v>
      </c>
      <c r="D93" s="97">
        <v>1.046</v>
      </c>
      <c r="E93" s="98">
        <v>152.5</v>
      </c>
      <c r="F93" s="81">
        <v>-121542</v>
      </c>
      <c r="G93" s="81">
        <v>1473013</v>
      </c>
      <c r="H93" s="81">
        <v>1416484</v>
      </c>
      <c r="I93" s="81">
        <v>1098887</v>
      </c>
      <c r="J93" s="81">
        <v>990328</v>
      </c>
      <c r="K93" s="81">
        <v>46367</v>
      </c>
      <c r="L93" s="81">
        <v>8500</v>
      </c>
      <c r="M93" s="81">
        <v>11939</v>
      </c>
      <c r="N93" s="81">
        <v>2523</v>
      </c>
      <c r="O93" s="81">
        <v>4981</v>
      </c>
      <c r="P93" s="81">
        <v>5000</v>
      </c>
      <c r="Q93" s="81">
        <v>13964</v>
      </c>
      <c r="R93" s="81">
        <v>0</v>
      </c>
      <c r="S93" s="81">
        <v>0</v>
      </c>
      <c r="T93" s="81">
        <v>0</v>
      </c>
      <c r="U93" s="81">
        <v>0</v>
      </c>
      <c r="V93" s="81">
        <v>0</v>
      </c>
      <c r="W93" s="81">
        <v>0</v>
      </c>
      <c r="X93" s="81">
        <v>0</v>
      </c>
      <c r="Y93" s="100">
        <v>0</v>
      </c>
      <c r="Z93" s="81">
        <v>0</v>
      </c>
      <c r="AA93" s="81">
        <v>0</v>
      </c>
      <c r="AB93" s="81">
        <v>0</v>
      </c>
      <c r="AC93" s="81">
        <v>0</v>
      </c>
      <c r="AE93" s="81">
        <v>0</v>
      </c>
      <c r="AF93" s="81">
        <v>0</v>
      </c>
      <c r="AG93" s="81">
        <v>1473013</v>
      </c>
      <c r="AH93" s="81">
        <v>1416484</v>
      </c>
      <c r="AJ93" s="77">
        <f t="shared" si="2"/>
        <v>121542</v>
      </c>
    </row>
    <row r="94" spans="1:36" x14ac:dyDescent="0.3">
      <c r="A94" s="46" t="s">
        <v>191</v>
      </c>
      <c r="B94" s="77" t="s">
        <v>2248</v>
      </c>
      <c r="C94" s="81">
        <v>5352687</v>
      </c>
      <c r="D94" s="97">
        <v>1.0169999999999999</v>
      </c>
      <c r="E94" s="98">
        <v>148.27000000000001</v>
      </c>
      <c r="F94" s="81">
        <v>0</v>
      </c>
      <c r="G94" s="81">
        <v>3115008</v>
      </c>
      <c r="H94" s="81">
        <v>2606112</v>
      </c>
      <c r="I94" s="81">
        <v>2047416</v>
      </c>
      <c r="J94" s="81">
        <v>2237936</v>
      </c>
      <c r="K94" s="81">
        <v>108170</v>
      </c>
      <c r="L94" s="81">
        <v>110792</v>
      </c>
      <c r="M94" s="81">
        <v>30514</v>
      </c>
      <c r="N94" s="81">
        <v>31234</v>
      </c>
      <c r="O94" s="81">
        <v>12731</v>
      </c>
      <c r="P94" s="81">
        <v>13031</v>
      </c>
      <c r="Q94" s="81">
        <v>36626</v>
      </c>
      <c r="R94" s="81">
        <v>37339</v>
      </c>
      <c r="S94" s="81">
        <v>0</v>
      </c>
      <c r="T94" s="81">
        <v>0</v>
      </c>
      <c r="U94" s="81">
        <v>0</v>
      </c>
      <c r="V94" s="81">
        <v>0</v>
      </c>
      <c r="W94" s="81">
        <v>0</v>
      </c>
      <c r="X94" s="81">
        <v>0</v>
      </c>
      <c r="Y94" s="100">
        <v>0</v>
      </c>
      <c r="Z94" s="81">
        <v>0</v>
      </c>
      <c r="AA94" s="81">
        <v>0</v>
      </c>
      <c r="AB94" s="81">
        <v>2222</v>
      </c>
      <c r="AC94" s="81">
        <v>0</v>
      </c>
      <c r="AE94" s="81">
        <v>0</v>
      </c>
      <c r="AF94" s="81">
        <v>0</v>
      </c>
      <c r="AG94" s="81">
        <v>3115008</v>
      </c>
      <c r="AH94" s="81">
        <v>2606112</v>
      </c>
      <c r="AJ94" s="77">
        <f t="shared" si="2"/>
        <v>0</v>
      </c>
    </row>
    <row r="95" spans="1:36" x14ac:dyDescent="0.3">
      <c r="A95" s="46" t="s">
        <v>193</v>
      </c>
      <c r="B95" s="77" t="s">
        <v>2249</v>
      </c>
      <c r="C95" s="81">
        <v>2761514</v>
      </c>
      <c r="D95" s="97">
        <v>0.99199999999999999</v>
      </c>
      <c r="E95" s="98">
        <v>144.63</v>
      </c>
      <c r="F95" s="81">
        <v>-5380</v>
      </c>
      <c r="G95" s="81">
        <v>259009</v>
      </c>
      <c r="H95" s="81">
        <v>184893</v>
      </c>
      <c r="I95" s="81">
        <v>1768790</v>
      </c>
      <c r="J95" s="81">
        <v>1605051</v>
      </c>
      <c r="K95" s="81">
        <v>110908</v>
      </c>
      <c r="L95" s="81">
        <v>108462</v>
      </c>
      <c r="M95" s="81">
        <v>27848</v>
      </c>
      <c r="N95" s="81">
        <v>27399</v>
      </c>
      <c r="O95" s="81">
        <v>11619</v>
      </c>
      <c r="P95" s="81">
        <v>11238</v>
      </c>
      <c r="Q95" s="81">
        <v>32346</v>
      </c>
      <c r="R95" s="81">
        <v>30143</v>
      </c>
      <c r="S95" s="81">
        <v>0</v>
      </c>
      <c r="T95" s="81">
        <v>0</v>
      </c>
      <c r="U95" s="81">
        <v>0</v>
      </c>
      <c r="V95" s="81">
        <v>0</v>
      </c>
      <c r="W95" s="81">
        <v>0</v>
      </c>
      <c r="X95" s="81">
        <v>0</v>
      </c>
      <c r="Y95" s="100">
        <v>0</v>
      </c>
      <c r="Z95" s="81">
        <v>0</v>
      </c>
      <c r="AA95" s="81">
        <v>507748</v>
      </c>
      <c r="AB95" s="81">
        <v>43246</v>
      </c>
      <c r="AC95" s="81">
        <v>0</v>
      </c>
      <c r="AE95" s="81">
        <v>0</v>
      </c>
      <c r="AF95" s="81">
        <v>0</v>
      </c>
      <c r="AG95" s="81">
        <v>259009</v>
      </c>
      <c r="AH95" s="81">
        <v>184893</v>
      </c>
      <c r="AJ95" s="77">
        <f t="shared" si="2"/>
        <v>5380</v>
      </c>
    </row>
    <row r="96" spans="1:36" x14ac:dyDescent="0.3">
      <c r="A96" s="46" t="s">
        <v>195</v>
      </c>
      <c r="B96" s="77" t="s">
        <v>2250</v>
      </c>
      <c r="C96" s="81">
        <v>3129478</v>
      </c>
      <c r="D96" s="97">
        <v>1.0129999999999999</v>
      </c>
      <c r="E96" s="98">
        <v>147.69</v>
      </c>
      <c r="F96" s="81">
        <v>0</v>
      </c>
      <c r="G96" s="81">
        <v>1907954</v>
      </c>
      <c r="H96" s="81">
        <v>1589443</v>
      </c>
      <c r="I96" s="81">
        <v>1082819</v>
      </c>
      <c r="J96" s="81">
        <v>1067494</v>
      </c>
      <c r="K96" s="81">
        <v>82657</v>
      </c>
      <c r="L96" s="81">
        <v>81143</v>
      </c>
      <c r="M96" s="81">
        <v>21347</v>
      </c>
      <c r="N96" s="81">
        <v>21167</v>
      </c>
      <c r="O96" s="81">
        <v>8906</v>
      </c>
      <c r="P96" s="81">
        <v>8718</v>
      </c>
      <c r="Q96" s="81">
        <v>25795</v>
      </c>
      <c r="R96" s="81">
        <v>25339</v>
      </c>
      <c r="S96" s="81">
        <v>0</v>
      </c>
      <c r="T96" s="81">
        <v>0</v>
      </c>
      <c r="U96" s="81">
        <v>0</v>
      </c>
      <c r="V96" s="81">
        <v>0</v>
      </c>
      <c r="W96" s="81">
        <v>0</v>
      </c>
      <c r="X96" s="81">
        <v>0</v>
      </c>
      <c r="Y96" s="100">
        <v>0</v>
      </c>
      <c r="Z96" s="81">
        <v>0</v>
      </c>
      <c r="AA96" s="81">
        <v>0</v>
      </c>
      <c r="AB96" s="81">
        <v>0</v>
      </c>
      <c r="AC96" s="81">
        <v>0</v>
      </c>
      <c r="AE96" s="81">
        <v>0</v>
      </c>
      <c r="AF96" s="81">
        <v>4167</v>
      </c>
      <c r="AG96" s="81">
        <v>1907954</v>
      </c>
      <c r="AH96" s="81">
        <v>1585276</v>
      </c>
      <c r="AJ96" s="77">
        <f t="shared" si="2"/>
        <v>0</v>
      </c>
    </row>
    <row r="97" spans="1:36" x14ac:dyDescent="0.3">
      <c r="A97" s="46" t="s">
        <v>208</v>
      </c>
      <c r="B97" s="77" t="s">
        <v>1514</v>
      </c>
      <c r="C97" s="81">
        <v>1762011</v>
      </c>
      <c r="D97" s="97">
        <v>0.28100000000000003</v>
      </c>
      <c r="E97" s="98">
        <v>40.96</v>
      </c>
      <c r="F97" s="81">
        <v>-48988</v>
      </c>
      <c r="G97" s="81">
        <v>819099</v>
      </c>
      <c r="H97" s="81">
        <v>814799</v>
      </c>
      <c r="I97" s="81">
        <v>480059</v>
      </c>
      <c r="J97" s="81">
        <v>572792</v>
      </c>
      <c r="K97" s="81">
        <v>79919</v>
      </c>
      <c r="L97" s="81">
        <v>77648</v>
      </c>
      <c r="M97" s="81">
        <v>21826</v>
      </c>
      <c r="N97" s="81">
        <v>21766</v>
      </c>
      <c r="O97" s="81">
        <v>9106</v>
      </c>
      <c r="P97" s="81">
        <v>9081</v>
      </c>
      <c r="Q97" s="81">
        <v>0</v>
      </c>
      <c r="R97" s="81">
        <v>0</v>
      </c>
      <c r="S97" s="81">
        <v>0</v>
      </c>
      <c r="T97" s="81">
        <v>0</v>
      </c>
      <c r="U97" s="81">
        <v>0</v>
      </c>
      <c r="V97" s="81">
        <v>0</v>
      </c>
      <c r="W97" s="81">
        <v>0</v>
      </c>
      <c r="X97" s="81">
        <v>0</v>
      </c>
      <c r="Y97" s="100">
        <v>0</v>
      </c>
      <c r="Z97" s="81">
        <v>0</v>
      </c>
      <c r="AA97" s="81">
        <v>352002</v>
      </c>
      <c r="AB97" s="81">
        <v>0</v>
      </c>
      <c r="AC97" s="81">
        <v>0</v>
      </c>
      <c r="AE97" s="81">
        <v>0</v>
      </c>
      <c r="AF97" s="81">
        <v>0</v>
      </c>
      <c r="AG97" s="81">
        <v>819099</v>
      </c>
      <c r="AH97" s="81">
        <v>814799</v>
      </c>
      <c r="AJ97" s="77">
        <f t="shared" si="2"/>
        <v>48988</v>
      </c>
    </row>
    <row r="98" spans="1:36" x14ac:dyDescent="0.3">
      <c r="A98" s="46" t="s">
        <v>200</v>
      </c>
      <c r="B98" s="77" t="s">
        <v>2251</v>
      </c>
      <c r="C98" s="81">
        <v>887718</v>
      </c>
      <c r="D98" s="97">
        <v>0.56100000000000005</v>
      </c>
      <c r="E98" s="98">
        <v>81.790000000000006</v>
      </c>
      <c r="F98" s="81">
        <v>0</v>
      </c>
      <c r="G98" s="81">
        <v>372185</v>
      </c>
      <c r="H98" s="81">
        <v>321502</v>
      </c>
      <c r="I98" s="81">
        <v>328894</v>
      </c>
      <c r="J98" s="81">
        <v>312134</v>
      </c>
      <c r="K98" s="81">
        <v>29824</v>
      </c>
      <c r="L98" s="81">
        <v>29417</v>
      </c>
      <c r="M98" s="81">
        <v>7445</v>
      </c>
      <c r="N98" s="81">
        <v>7341</v>
      </c>
      <c r="O98" s="81">
        <v>3106</v>
      </c>
      <c r="P98" s="81">
        <v>1565</v>
      </c>
      <c r="Q98" s="81">
        <v>3127</v>
      </c>
      <c r="R98" s="81">
        <v>3155</v>
      </c>
      <c r="S98" s="81">
        <v>0</v>
      </c>
      <c r="T98" s="81">
        <v>0</v>
      </c>
      <c r="U98" s="81">
        <v>0</v>
      </c>
      <c r="V98" s="81">
        <v>0</v>
      </c>
      <c r="W98" s="81">
        <v>0</v>
      </c>
      <c r="X98" s="81">
        <v>0</v>
      </c>
      <c r="Y98" s="100">
        <v>0</v>
      </c>
      <c r="Z98" s="81">
        <v>0</v>
      </c>
      <c r="AA98" s="81">
        <v>143067</v>
      </c>
      <c r="AB98" s="81">
        <v>70</v>
      </c>
      <c r="AC98" s="81">
        <v>0</v>
      </c>
      <c r="AE98" s="81">
        <v>0</v>
      </c>
      <c r="AF98" s="81">
        <v>0</v>
      </c>
      <c r="AG98" s="81">
        <v>372185</v>
      </c>
      <c r="AH98" s="81">
        <v>321502</v>
      </c>
      <c r="AJ98" s="77">
        <f t="shared" si="2"/>
        <v>0</v>
      </c>
    </row>
    <row r="99" spans="1:36" x14ac:dyDescent="0.3">
      <c r="A99" s="46" t="s">
        <v>198</v>
      </c>
      <c r="B99" s="77" t="s">
        <v>2252</v>
      </c>
      <c r="C99" s="81">
        <v>1772671</v>
      </c>
      <c r="D99" s="97">
        <v>0.432</v>
      </c>
      <c r="E99" s="98">
        <v>62.98</v>
      </c>
      <c r="F99" s="81">
        <v>0</v>
      </c>
      <c r="G99" s="81">
        <v>857853</v>
      </c>
      <c r="H99" s="81">
        <v>843391</v>
      </c>
      <c r="I99" s="81">
        <v>681710</v>
      </c>
      <c r="J99" s="81">
        <v>649183</v>
      </c>
      <c r="K99" s="81">
        <v>59648</v>
      </c>
      <c r="L99" s="81">
        <v>60813</v>
      </c>
      <c r="M99" s="81">
        <v>14426</v>
      </c>
      <c r="N99" s="81">
        <v>14801</v>
      </c>
      <c r="O99" s="81">
        <v>6019</v>
      </c>
      <c r="P99" s="81">
        <v>6175</v>
      </c>
      <c r="Q99" s="81">
        <v>4055</v>
      </c>
      <c r="R99" s="81">
        <v>4687</v>
      </c>
      <c r="S99" s="81">
        <v>0</v>
      </c>
      <c r="T99" s="81">
        <v>0</v>
      </c>
      <c r="U99" s="81">
        <v>0</v>
      </c>
      <c r="V99" s="81">
        <v>0</v>
      </c>
      <c r="W99" s="81">
        <v>0</v>
      </c>
      <c r="X99" s="81">
        <v>0</v>
      </c>
      <c r="Y99" s="100">
        <v>0</v>
      </c>
      <c r="Z99" s="81">
        <v>0</v>
      </c>
      <c r="AA99" s="81">
        <v>148960</v>
      </c>
      <c r="AB99" s="81">
        <v>0</v>
      </c>
      <c r="AC99" s="81">
        <v>0</v>
      </c>
      <c r="AE99" s="81">
        <v>0</v>
      </c>
      <c r="AF99" s="81">
        <v>0</v>
      </c>
      <c r="AG99" s="81">
        <v>857853</v>
      </c>
      <c r="AH99" s="81">
        <v>843391</v>
      </c>
      <c r="AJ99" s="77">
        <f t="shared" si="2"/>
        <v>0</v>
      </c>
    </row>
    <row r="100" spans="1:36" x14ac:dyDescent="0.3">
      <c r="A100" s="46" t="s">
        <v>202</v>
      </c>
      <c r="B100" s="77" t="s">
        <v>2253</v>
      </c>
      <c r="C100" s="81">
        <v>3163289</v>
      </c>
      <c r="D100" s="97">
        <v>0.79100000000000004</v>
      </c>
      <c r="E100" s="98">
        <v>115.32</v>
      </c>
      <c r="F100" s="81">
        <v>-190278</v>
      </c>
      <c r="G100" s="81">
        <v>1600468</v>
      </c>
      <c r="H100" s="81">
        <v>1117938</v>
      </c>
      <c r="I100" s="81">
        <v>1186259</v>
      </c>
      <c r="J100" s="81">
        <v>888556</v>
      </c>
      <c r="K100" s="81">
        <v>101530</v>
      </c>
      <c r="L100" s="81">
        <v>101996</v>
      </c>
      <c r="M100" s="81">
        <v>25151</v>
      </c>
      <c r="N100" s="81">
        <v>25062</v>
      </c>
      <c r="O100" s="81">
        <v>10494</v>
      </c>
      <c r="P100" s="81">
        <v>10456</v>
      </c>
      <c r="Q100" s="81">
        <v>20397</v>
      </c>
      <c r="R100" s="81">
        <v>20446</v>
      </c>
      <c r="S100" s="81">
        <v>0</v>
      </c>
      <c r="T100" s="81">
        <v>0</v>
      </c>
      <c r="U100" s="81">
        <v>0</v>
      </c>
      <c r="V100" s="81">
        <v>0</v>
      </c>
      <c r="W100" s="81">
        <v>0</v>
      </c>
      <c r="X100" s="81">
        <v>0</v>
      </c>
      <c r="Y100" s="100">
        <v>0</v>
      </c>
      <c r="Z100" s="81">
        <v>0</v>
      </c>
      <c r="AA100" s="81">
        <v>218990</v>
      </c>
      <c r="AB100" s="81">
        <v>0</v>
      </c>
      <c r="AC100" s="81">
        <v>0</v>
      </c>
      <c r="AE100" s="81">
        <v>0</v>
      </c>
      <c r="AF100" s="81">
        <v>0</v>
      </c>
      <c r="AG100" s="81">
        <v>1600468</v>
      </c>
      <c r="AH100" s="81">
        <v>1117938</v>
      </c>
      <c r="AJ100" s="77">
        <f t="shared" si="2"/>
        <v>190278</v>
      </c>
    </row>
    <row r="101" spans="1:36" x14ac:dyDescent="0.3">
      <c r="A101" s="46" t="s">
        <v>204</v>
      </c>
      <c r="B101" s="77" t="s">
        <v>2254</v>
      </c>
      <c r="C101" s="81">
        <v>3581661</v>
      </c>
      <c r="D101" s="97">
        <v>0.82799999999999996</v>
      </c>
      <c r="E101" s="98">
        <v>120.72</v>
      </c>
      <c r="F101" s="81">
        <v>0</v>
      </c>
      <c r="G101" s="81">
        <v>1833316</v>
      </c>
      <c r="H101" s="81">
        <v>1821550</v>
      </c>
      <c r="I101" s="81">
        <v>1356942</v>
      </c>
      <c r="J101" s="81">
        <v>1161048</v>
      </c>
      <c r="K101" s="81">
        <v>104908</v>
      </c>
      <c r="L101" s="81">
        <v>105083</v>
      </c>
      <c r="M101" s="81">
        <v>25586</v>
      </c>
      <c r="N101" s="81">
        <v>25706</v>
      </c>
      <c r="O101" s="81">
        <v>10675</v>
      </c>
      <c r="P101" s="81">
        <v>10725</v>
      </c>
      <c r="Q101" s="81">
        <v>23477</v>
      </c>
      <c r="R101" s="81">
        <v>24128</v>
      </c>
      <c r="S101" s="81">
        <v>0</v>
      </c>
      <c r="T101" s="81">
        <v>0</v>
      </c>
      <c r="U101" s="81">
        <v>0</v>
      </c>
      <c r="V101" s="81">
        <v>0</v>
      </c>
      <c r="W101" s="81">
        <v>0</v>
      </c>
      <c r="X101" s="81">
        <v>0</v>
      </c>
      <c r="Y101" s="100">
        <v>0</v>
      </c>
      <c r="Z101" s="81">
        <v>0</v>
      </c>
      <c r="AA101" s="81">
        <v>224558</v>
      </c>
      <c r="AB101" s="81">
        <v>2199</v>
      </c>
      <c r="AC101" s="81">
        <v>0</v>
      </c>
      <c r="AE101" s="81">
        <v>15102</v>
      </c>
      <c r="AF101" s="81">
        <v>3484</v>
      </c>
      <c r="AG101" s="81">
        <v>1818214</v>
      </c>
      <c r="AH101" s="81">
        <v>1818066</v>
      </c>
      <c r="AJ101" s="77">
        <f t="shared" si="2"/>
        <v>0</v>
      </c>
    </row>
    <row r="102" spans="1:36" x14ac:dyDescent="0.3">
      <c r="A102" s="46" t="s">
        <v>206</v>
      </c>
      <c r="B102" s="77" t="s">
        <v>2255</v>
      </c>
      <c r="C102" s="81">
        <v>634761</v>
      </c>
      <c r="D102" s="97">
        <v>0.34399999999999997</v>
      </c>
      <c r="E102" s="98">
        <v>50.15</v>
      </c>
      <c r="F102" s="81">
        <v>0</v>
      </c>
      <c r="G102" s="81">
        <v>291445</v>
      </c>
      <c r="H102" s="81">
        <v>282188</v>
      </c>
      <c r="I102" s="81">
        <v>159287</v>
      </c>
      <c r="J102" s="81">
        <v>157248</v>
      </c>
      <c r="K102" s="81">
        <v>24116</v>
      </c>
      <c r="L102" s="81">
        <v>25048</v>
      </c>
      <c r="M102" s="81">
        <v>7835</v>
      </c>
      <c r="N102" s="81">
        <v>8060</v>
      </c>
      <c r="O102" s="81">
        <v>3269</v>
      </c>
      <c r="P102" s="81">
        <v>3362</v>
      </c>
      <c r="Q102" s="81">
        <v>1797</v>
      </c>
      <c r="R102" s="81">
        <v>1172</v>
      </c>
      <c r="S102" s="81">
        <v>0</v>
      </c>
      <c r="T102" s="81">
        <v>0</v>
      </c>
      <c r="U102" s="81">
        <v>0</v>
      </c>
      <c r="V102" s="81">
        <v>0</v>
      </c>
      <c r="W102" s="81">
        <v>0</v>
      </c>
      <c r="X102" s="81">
        <v>0</v>
      </c>
      <c r="Y102" s="100">
        <v>0</v>
      </c>
      <c r="Z102" s="81">
        <v>0</v>
      </c>
      <c r="AA102" s="81">
        <v>143187</v>
      </c>
      <c r="AB102" s="81">
        <v>3825</v>
      </c>
      <c r="AC102" s="81">
        <v>0</v>
      </c>
      <c r="AE102" s="81">
        <v>0</v>
      </c>
      <c r="AF102" s="81">
        <v>0</v>
      </c>
      <c r="AG102" s="81">
        <v>291445</v>
      </c>
      <c r="AH102" s="81">
        <v>282188</v>
      </c>
      <c r="AJ102" s="77">
        <f t="shared" si="2"/>
        <v>0</v>
      </c>
    </row>
    <row r="103" spans="1:36" x14ac:dyDescent="0.3">
      <c r="A103" s="46" t="s">
        <v>211</v>
      </c>
      <c r="B103" s="77" t="s">
        <v>2256</v>
      </c>
      <c r="C103" s="81">
        <v>1930799</v>
      </c>
      <c r="D103" s="97">
        <v>1.113</v>
      </c>
      <c r="E103" s="98">
        <v>162.27000000000001</v>
      </c>
      <c r="F103" s="81">
        <v>-57727</v>
      </c>
      <c r="G103" s="81">
        <v>701582</v>
      </c>
      <c r="H103" s="81">
        <v>661727</v>
      </c>
      <c r="I103" s="81">
        <v>1177898</v>
      </c>
      <c r="J103" s="81">
        <v>1048500</v>
      </c>
      <c r="K103" s="81">
        <v>30348</v>
      </c>
      <c r="L103" s="81">
        <v>31339</v>
      </c>
      <c r="M103" s="81">
        <v>7805</v>
      </c>
      <c r="N103" s="81">
        <v>8075</v>
      </c>
      <c r="O103" s="81">
        <v>3256</v>
      </c>
      <c r="P103" s="81">
        <v>3368</v>
      </c>
      <c r="Q103" s="81">
        <v>9910</v>
      </c>
      <c r="R103" s="81">
        <v>10070</v>
      </c>
      <c r="S103" s="81">
        <v>0</v>
      </c>
      <c r="T103" s="81">
        <v>0</v>
      </c>
      <c r="U103" s="81">
        <v>0</v>
      </c>
      <c r="V103" s="81">
        <v>0</v>
      </c>
      <c r="W103" s="81">
        <v>0</v>
      </c>
      <c r="X103" s="81">
        <v>0</v>
      </c>
      <c r="Y103" s="100">
        <v>0</v>
      </c>
      <c r="Z103" s="81">
        <v>0</v>
      </c>
      <c r="AA103" s="81">
        <v>0</v>
      </c>
      <c r="AB103" s="81">
        <v>0</v>
      </c>
      <c r="AC103" s="81">
        <v>0</v>
      </c>
      <c r="AE103" s="81">
        <v>0</v>
      </c>
      <c r="AF103" s="81">
        <v>0</v>
      </c>
      <c r="AG103" s="81">
        <v>701582</v>
      </c>
      <c r="AH103" s="81">
        <v>661727</v>
      </c>
      <c r="AJ103" s="77">
        <f t="shared" si="2"/>
        <v>57727</v>
      </c>
    </row>
    <row r="104" spans="1:36" x14ac:dyDescent="0.3">
      <c r="A104" s="46" t="s">
        <v>213</v>
      </c>
      <c r="B104" s="77" t="s">
        <v>2257</v>
      </c>
      <c r="C104" s="81">
        <v>4135894</v>
      </c>
      <c r="D104" s="97">
        <v>1.03</v>
      </c>
      <c r="E104" s="98">
        <v>150.16999999999999</v>
      </c>
      <c r="F104" s="81">
        <v>-314606</v>
      </c>
      <c r="G104" s="81">
        <v>1472114</v>
      </c>
      <c r="H104" s="81">
        <v>1183502</v>
      </c>
      <c r="I104" s="81">
        <v>2442435</v>
      </c>
      <c r="J104" s="81">
        <v>2359479</v>
      </c>
      <c r="K104" s="81">
        <v>128966</v>
      </c>
      <c r="L104" s="81">
        <v>115683</v>
      </c>
      <c r="M104" s="81">
        <v>34799</v>
      </c>
      <c r="N104" s="81">
        <v>36746</v>
      </c>
      <c r="O104" s="81">
        <v>14519</v>
      </c>
      <c r="P104" s="81">
        <v>15331</v>
      </c>
      <c r="Q104" s="81">
        <v>43061</v>
      </c>
      <c r="R104" s="81">
        <v>44938</v>
      </c>
      <c r="S104" s="81">
        <v>0</v>
      </c>
      <c r="T104" s="81">
        <v>0</v>
      </c>
      <c r="U104" s="81">
        <v>0</v>
      </c>
      <c r="V104" s="81">
        <v>0</v>
      </c>
      <c r="W104" s="81">
        <v>0</v>
      </c>
      <c r="X104" s="81">
        <v>0</v>
      </c>
      <c r="Y104" s="100">
        <v>0</v>
      </c>
      <c r="Z104" s="81">
        <v>0</v>
      </c>
      <c r="AA104" s="81">
        <v>0</v>
      </c>
      <c r="AB104" s="81">
        <v>0</v>
      </c>
      <c r="AC104" s="81">
        <v>0</v>
      </c>
      <c r="AE104" s="81">
        <v>0</v>
      </c>
      <c r="AF104" s="81">
        <v>24451</v>
      </c>
      <c r="AG104" s="81">
        <v>1472114</v>
      </c>
      <c r="AH104" s="81">
        <v>1159051</v>
      </c>
      <c r="AJ104" s="77">
        <f t="shared" si="2"/>
        <v>314606</v>
      </c>
    </row>
    <row r="105" spans="1:36" x14ac:dyDescent="0.3">
      <c r="A105" s="46" t="s">
        <v>219</v>
      </c>
      <c r="B105" s="77" t="s">
        <v>2258</v>
      </c>
      <c r="C105" s="81">
        <v>1573907</v>
      </c>
      <c r="D105" s="97">
        <v>1.121</v>
      </c>
      <c r="E105" s="98">
        <v>163.44</v>
      </c>
      <c r="F105" s="81">
        <v>0</v>
      </c>
      <c r="G105" s="81">
        <v>496320</v>
      </c>
      <c r="H105" s="81">
        <v>467604</v>
      </c>
      <c r="I105" s="81">
        <v>1023996</v>
      </c>
      <c r="J105" s="81">
        <v>950374</v>
      </c>
      <c r="K105" s="81">
        <v>31688</v>
      </c>
      <c r="L105" s="81">
        <v>32504</v>
      </c>
      <c r="M105" s="81">
        <v>7909</v>
      </c>
      <c r="N105" s="81">
        <v>8120</v>
      </c>
      <c r="O105" s="81">
        <v>3300</v>
      </c>
      <c r="P105" s="81">
        <v>3387</v>
      </c>
      <c r="Q105" s="81">
        <v>10694</v>
      </c>
      <c r="R105" s="81">
        <v>10231</v>
      </c>
      <c r="S105" s="81">
        <v>0</v>
      </c>
      <c r="T105" s="81">
        <v>0</v>
      </c>
      <c r="U105" s="81">
        <v>0</v>
      </c>
      <c r="V105" s="81">
        <v>0</v>
      </c>
      <c r="W105" s="81">
        <v>0</v>
      </c>
      <c r="X105" s="81">
        <v>0</v>
      </c>
      <c r="Y105" s="100">
        <v>0</v>
      </c>
      <c r="Z105" s="81">
        <v>0</v>
      </c>
      <c r="AA105" s="81">
        <v>0</v>
      </c>
      <c r="AB105" s="81">
        <v>0</v>
      </c>
      <c r="AC105" s="81">
        <v>0</v>
      </c>
      <c r="AE105" s="81">
        <v>11</v>
      </c>
      <c r="AF105" s="81">
        <v>3800</v>
      </c>
      <c r="AG105" s="81">
        <v>496309</v>
      </c>
      <c r="AH105" s="81">
        <v>463804</v>
      </c>
      <c r="AJ105" s="77">
        <f t="shared" si="2"/>
        <v>0</v>
      </c>
    </row>
    <row r="106" spans="1:36" x14ac:dyDescent="0.3">
      <c r="A106" s="46" t="s">
        <v>215</v>
      </c>
      <c r="B106" s="77" t="s">
        <v>2259</v>
      </c>
      <c r="C106" s="81">
        <v>4809245</v>
      </c>
      <c r="D106" s="97">
        <v>0.92600000000000005</v>
      </c>
      <c r="E106" s="98">
        <v>135.01</v>
      </c>
      <c r="F106" s="81">
        <v>0</v>
      </c>
      <c r="G106" s="81">
        <v>2081619</v>
      </c>
      <c r="H106" s="81">
        <v>1749061</v>
      </c>
      <c r="I106" s="81">
        <v>2543620</v>
      </c>
      <c r="J106" s="81">
        <v>2238654</v>
      </c>
      <c r="K106" s="81">
        <v>109976</v>
      </c>
      <c r="L106" s="81">
        <v>102538</v>
      </c>
      <c r="M106" s="81">
        <v>27938</v>
      </c>
      <c r="N106" s="81">
        <v>28388</v>
      </c>
      <c r="O106" s="81">
        <v>11656</v>
      </c>
      <c r="P106" s="81">
        <v>11843</v>
      </c>
      <c r="Q106" s="81">
        <v>34436</v>
      </c>
      <c r="R106" s="81">
        <v>0</v>
      </c>
      <c r="S106" s="81">
        <v>0</v>
      </c>
      <c r="T106" s="81">
        <v>0</v>
      </c>
      <c r="U106" s="81">
        <v>0</v>
      </c>
      <c r="V106" s="81">
        <v>0</v>
      </c>
      <c r="W106" s="81">
        <v>0</v>
      </c>
      <c r="X106" s="81">
        <v>0</v>
      </c>
      <c r="Y106" s="100">
        <v>0</v>
      </c>
      <c r="Z106" s="81">
        <v>0</v>
      </c>
      <c r="AA106" s="81">
        <v>0</v>
      </c>
      <c r="AB106" s="81">
        <v>0</v>
      </c>
      <c r="AC106" s="81">
        <v>0</v>
      </c>
      <c r="AE106" s="81">
        <v>0</v>
      </c>
      <c r="AF106" s="81">
        <v>12686</v>
      </c>
      <c r="AG106" s="81">
        <v>2081619</v>
      </c>
      <c r="AH106" s="81">
        <v>1736375</v>
      </c>
      <c r="AJ106" s="77">
        <f t="shared" si="2"/>
        <v>0</v>
      </c>
    </row>
    <row r="107" spans="1:36" x14ac:dyDescent="0.3">
      <c r="A107" s="46" t="s">
        <v>217</v>
      </c>
      <c r="B107" s="77" t="s">
        <v>2260</v>
      </c>
      <c r="C107" s="81">
        <v>2227136</v>
      </c>
      <c r="D107" s="97">
        <v>1.085</v>
      </c>
      <c r="E107" s="98">
        <v>158.19</v>
      </c>
      <c r="F107" s="81">
        <v>-108518</v>
      </c>
      <c r="G107" s="81">
        <v>1017911</v>
      </c>
      <c r="H107" s="81">
        <v>953891</v>
      </c>
      <c r="I107" s="81">
        <v>1141853</v>
      </c>
      <c r="J107" s="81">
        <v>947168</v>
      </c>
      <c r="K107" s="81">
        <v>39843</v>
      </c>
      <c r="L107" s="81">
        <v>39377</v>
      </c>
      <c r="M107" s="81">
        <v>10276</v>
      </c>
      <c r="N107" s="81">
        <v>10157</v>
      </c>
      <c r="O107" s="81">
        <v>4288</v>
      </c>
      <c r="P107" s="81">
        <v>97</v>
      </c>
      <c r="Q107" s="81">
        <v>12965</v>
      </c>
      <c r="R107" s="81">
        <v>12700</v>
      </c>
      <c r="S107" s="81">
        <v>0</v>
      </c>
      <c r="T107" s="81">
        <v>0</v>
      </c>
      <c r="U107" s="81">
        <v>0</v>
      </c>
      <c r="V107" s="81">
        <v>0</v>
      </c>
      <c r="W107" s="81">
        <v>0</v>
      </c>
      <c r="X107" s="81">
        <v>0</v>
      </c>
      <c r="Y107" s="100">
        <v>0</v>
      </c>
      <c r="Z107" s="81">
        <v>0</v>
      </c>
      <c r="AA107" s="81">
        <v>0</v>
      </c>
      <c r="AB107" s="81">
        <v>0</v>
      </c>
      <c r="AC107" s="81">
        <v>0</v>
      </c>
      <c r="AE107" s="81">
        <v>0</v>
      </c>
      <c r="AF107" s="81">
        <v>0</v>
      </c>
      <c r="AG107" s="81">
        <v>1017911</v>
      </c>
      <c r="AH107" s="81">
        <v>953891</v>
      </c>
      <c r="AJ107" s="77">
        <f t="shared" si="2"/>
        <v>108518</v>
      </c>
    </row>
    <row r="108" spans="1:36" x14ac:dyDescent="0.3">
      <c r="A108" s="46" t="s">
        <v>222</v>
      </c>
      <c r="B108" s="77" t="s">
        <v>2261</v>
      </c>
      <c r="C108" s="81">
        <v>284994</v>
      </c>
      <c r="D108" s="97">
        <v>0</v>
      </c>
      <c r="E108" s="98">
        <v>0</v>
      </c>
      <c r="F108" s="81">
        <v>0</v>
      </c>
      <c r="G108" s="81">
        <v>21836</v>
      </c>
      <c r="H108" s="81">
        <v>17774</v>
      </c>
      <c r="I108" s="81">
        <v>156747</v>
      </c>
      <c r="J108" s="81">
        <v>121540</v>
      </c>
      <c r="K108" s="81">
        <v>3670</v>
      </c>
      <c r="L108" s="81">
        <v>3495</v>
      </c>
      <c r="M108" s="81">
        <v>1004</v>
      </c>
      <c r="N108" s="81">
        <v>974</v>
      </c>
      <c r="O108" s="81">
        <v>419</v>
      </c>
      <c r="P108" s="81">
        <v>135</v>
      </c>
      <c r="Q108" s="81">
        <v>0</v>
      </c>
      <c r="R108" s="81">
        <v>0</v>
      </c>
      <c r="S108" s="81">
        <v>0</v>
      </c>
      <c r="T108" s="81">
        <v>0</v>
      </c>
      <c r="U108" s="81">
        <v>0</v>
      </c>
      <c r="V108" s="81">
        <v>0</v>
      </c>
      <c r="W108" s="81">
        <v>0</v>
      </c>
      <c r="X108" s="81">
        <v>0</v>
      </c>
      <c r="Y108" s="100">
        <v>0</v>
      </c>
      <c r="Z108" s="81">
        <v>0</v>
      </c>
      <c r="AA108" s="81">
        <v>100000</v>
      </c>
      <c r="AB108" s="81">
        <v>1318</v>
      </c>
      <c r="AC108" s="81">
        <v>0</v>
      </c>
      <c r="AE108" s="81">
        <v>0</v>
      </c>
      <c r="AF108" s="81">
        <v>0</v>
      </c>
      <c r="AG108" s="81">
        <v>21836</v>
      </c>
      <c r="AH108" s="81">
        <v>17774</v>
      </c>
      <c r="AJ108" s="77">
        <f t="shared" si="2"/>
        <v>0</v>
      </c>
    </row>
    <row r="109" spans="1:36" x14ac:dyDescent="0.3">
      <c r="A109" s="46" t="s">
        <v>228</v>
      </c>
      <c r="B109" s="77" t="s">
        <v>2262</v>
      </c>
      <c r="C109" s="81">
        <v>533315</v>
      </c>
      <c r="D109" s="97">
        <v>0</v>
      </c>
      <c r="E109" s="98">
        <v>0</v>
      </c>
      <c r="F109" s="81">
        <v>0</v>
      </c>
      <c r="G109" s="81">
        <v>50348</v>
      </c>
      <c r="H109" s="81">
        <v>39899</v>
      </c>
      <c r="I109" s="81">
        <v>227528</v>
      </c>
      <c r="J109" s="81">
        <v>238026</v>
      </c>
      <c r="K109" s="81">
        <v>12990</v>
      </c>
      <c r="L109" s="81">
        <v>12932</v>
      </c>
      <c r="M109" s="81">
        <v>3341</v>
      </c>
      <c r="N109" s="81">
        <v>3266</v>
      </c>
      <c r="O109" s="81">
        <v>1394</v>
      </c>
      <c r="P109" s="81">
        <v>1362</v>
      </c>
      <c r="Q109" s="81">
        <v>0</v>
      </c>
      <c r="R109" s="81">
        <v>0</v>
      </c>
      <c r="S109" s="81">
        <v>0</v>
      </c>
      <c r="T109" s="81">
        <v>0</v>
      </c>
      <c r="U109" s="81">
        <v>0</v>
      </c>
      <c r="V109" s="81">
        <v>0</v>
      </c>
      <c r="W109" s="81">
        <v>0</v>
      </c>
      <c r="X109" s="81">
        <v>0</v>
      </c>
      <c r="Y109" s="100">
        <v>0</v>
      </c>
      <c r="Z109" s="81">
        <v>0</v>
      </c>
      <c r="AA109" s="81">
        <v>237714</v>
      </c>
      <c r="AB109" s="81">
        <v>0</v>
      </c>
      <c r="AC109" s="81">
        <v>0</v>
      </c>
      <c r="AE109" s="81">
        <v>500</v>
      </c>
      <c r="AF109" s="81">
        <v>127</v>
      </c>
      <c r="AG109" s="81">
        <v>49848</v>
      </c>
      <c r="AH109" s="81">
        <v>39772</v>
      </c>
      <c r="AJ109" s="77">
        <f t="shared" si="2"/>
        <v>0</v>
      </c>
    </row>
    <row r="110" spans="1:36" x14ac:dyDescent="0.3">
      <c r="A110" s="46" t="s">
        <v>224</v>
      </c>
      <c r="B110" s="77" t="s">
        <v>1527</v>
      </c>
      <c r="C110" s="81">
        <v>1366895</v>
      </c>
      <c r="D110" s="97">
        <v>0.97299999999999998</v>
      </c>
      <c r="E110" s="98">
        <v>141.86000000000001</v>
      </c>
      <c r="F110" s="81">
        <v>-52771</v>
      </c>
      <c r="G110" s="81">
        <v>494160</v>
      </c>
      <c r="H110" s="81">
        <v>478840</v>
      </c>
      <c r="I110" s="81">
        <v>766891</v>
      </c>
      <c r="J110" s="81">
        <v>639335</v>
      </c>
      <c r="K110" s="81">
        <v>22193</v>
      </c>
      <c r="L110" s="81">
        <v>22543</v>
      </c>
      <c r="M110" s="81">
        <v>5588</v>
      </c>
      <c r="N110" s="81">
        <v>5813</v>
      </c>
      <c r="O110" s="81">
        <v>2331</v>
      </c>
      <c r="P110" s="81">
        <v>1058</v>
      </c>
      <c r="Q110" s="81">
        <v>5732</v>
      </c>
      <c r="R110" s="81">
        <v>5963</v>
      </c>
      <c r="S110" s="81">
        <v>0</v>
      </c>
      <c r="T110" s="81">
        <v>0</v>
      </c>
      <c r="U110" s="81">
        <v>0</v>
      </c>
      <c r="V110" s="81">
        <v>0</v>
      </c>
      <c r="W110" s="81">
        <v>0</v>
      </c>
      <c r="X110" s="81">
        <v>0</v>
      </c>
      <c r="Y110" s="100">
        <v>0</v>
      </c>
      <c r="Z110" s="81">
        <v>0</v>
      </c>
      <c r="AA110" s="81">
        <v>70000</v>
      </c>
      <c r="AB110" s="81">
        <v>0</v>
      </c>
      <c r="AC110" s="81">
        <v>0</v>
      </c>
      <c r="AE110" s="81">
        <v>0</v>
      </c>
      <c r="AF110" s="81">
        <v>0</v>
      </c>
      <c r="AG110" s="81">
        <v>494160</v>
      </c>
      <c r="AH110" s="81">
        <v>478840</v>
      </c>
      <c r="AJ110" s="77">
        <f t="shared" si="2"/>
        <v>52771</v>
      </c>
    </row>
    <row r="111" spans="1:36" x14ac:dyDescent="0.3">
      <c r="A111" s="46" t="s">
        <v>226</v>
      </c>
      <c r="B111" s="77" t="s">
        <v>2263</v>
      </c>
      <c r="C111" s="81">
        <v>1671299</v>
      </c>
      <c r="D111" s="97">
        <v>0.81200000000000006</v>
      </c>
      <c r="E111" s="98">
        <v>118.38</v>
      </c>
      <c r="F111" s="81">
        <v>-28026</v>
      </c>
      <c r="G111" s="81">
        <v>769596</v>
      </c>
      <c r="H111" s="81">
        <v>671379</v>
      </c>
      <c r="I111" s="81">
        <v>633296</v>
      </c>
      <c r="J111" s="81">
        <v>523646</v>
      </c>
      <c r="K111" s="81">
        <v>43862</v>
      </c>
      <c r="L111" s="81">
        <v>43688</v>
      </c>
      <c r="M111" s="81">
        <v>11565</v>
      </c>
      <c r="N111" s="81">
        <v>11445</v>
      </c>
      <c r="O111" s="81">
        <v>4825</v>
      </c>
      <c r="P111" s="81">
        <v>4724</v>
      </c>
      <c r="Q111" s="81">
        <v>10032</v>
      </c>
      <c r="R111" s="81">
        <v>9448</v>
      </c>
      <c r="S111" s="81">
        <v>0</v>
      </c>
      <c r="T111" s="81">
        <v>0</v>
      </c>
      <c r="U111" s="81">
        <v>0</v>
      </c>
      <c r="V111" s="81">
        <v>0</v>
      </c>
      <c r="W111" s="81">
        <v>0</v>
      </c>
      <c r="X111" s="81">
        <v>0</v>
      </c>
      <c r="Y111" s="100">
        <v>0</v>
      </c>
      <c r="Z111" s="81">
        <v>0</v>
      </c>
      <c r="AA111" s="81">
        <v>181328</v>
      </c>
      <c r="AB111" s="81">
        <v>16795</v>
      </c>
      <c r="AC111" s="81">
        <v>0</v>
      </c>
      <c r="AE111" s="81">
        <v>0</v>
      </c>
      <c r="AF111" s="81">
        <v>0</v>
      </c>
      <c r="AG111" s="81">
        <v>769596</v>
      </c>
      <c r="AH111" s="81">
        <v>671379</v>
      </c>
      <c r="AJ111" s="77">
        <f t="shared" si="2"/>
        <v>28026</v>
      </c>
    </row>
    <row r="112" spans="1:36" x14ac:dyDescent="0.3">
      <c r="A112" s="46" t="s">
        <v>230</v>
      </c>
      <c r="B112" s="77" t="s">
        <v>2264</v>
      </c>
      <c r="C112" s="81">
        <v>1112786</v>
      </c>
      <c r="D112" s="97">
        <v>0.88200000000000001</v>
      </c>
      <c r="E112" s="98">
        <v>128.59</v>
      </c>
      <c r="F112" s="81">
        <v>-33561</v>
      </c>
      <c r="G112" s="81">
        <v>600347</v>
      </c>
      <c r="H112" s="81">
        <v>540653</v>
      </c>
      <c r="I112" s="81">
        <v>385691</v>
      </c>
      <c r="J112" s="81">
        <v>327186</v>
      </c>
      <c r="K112" s="81">
        <v>13631</v>
      </c>
      <c r="L112" s="81">
        <v>12757</v>
      </c>
      <c r="M112" s="81">
        <v>3910</v>
      </c>
      <c r="N112" s="81">
        <v>3805</v>
      </c>
      <c r="O112" s="81">
        <v>1631</v>
      </c>
      <c r="P112" s="81">
        <v>1587</v>
      </c>
      <c r="Q112" s="81">
        <v>3638</v>
      </c>
      <c r="R112" s="81">
        <v>3682</v>
      </c>
      <c r="S112" s="81">
        <v>0</v>
      </c>
      <c r="T112" s="81">
        <v>0</v>
      </c>
      <c r="U112" s="81">
        <v>0</v>
      </c>
      <c r="V112" s="81">
        <v>0</v>
      </c>
      <c r="W112" s="81">
        <v>0</v>
      </c>
      <c r="X112" s="81">
        <v>0</v>
      </c>
      <c r="Y112" s="100">
        <v>0</v>
      </c>
      <c r="Z112" s="81">
        <v>0</v>
      </c>
      <c r="AA112" s="81">
        <v>100000</v>
      </c>
      <c r="AB112" s="81">
        <v>3938</v>
      </c>
      <c r="AC112" s="81">
        <v>0</v>
      </c>
      <c r="AE112" s="81">
        <v>0</v>
      </c>
      <c r="AF112" s="81">
        <v>0</v>
      </c>
      <c r="AG112" s="81">
        <v>600347</v>
      </c>
      <c r="AH112" s="81">
        <v>540653</v>
      </c>
      <c r="AJ112" s="77">
        <f t="shared" si="2"/>
        <v>33561</v>
      </c>
    </row>
    <row r="113" spans="1:36" x14ac:dyDescent="0.3">
      <c r="A113" s="46" t="s">
        <v>232</v>
      </c>
      <c r="B113" s="77" t="s">
        <v>2265</v>
      </c>
      <c r="C113" s="81">
        <v>1072122</v>
      </c>
      <c r="D113" s="97">
        <v>0.79300000000000004</v>
      </c>
      <c r="E113" s="98">
        <v>115.61</v>
      </c>
      <c r="F113" s="81">
        <v>-36648</v>
      </c>
      <c r="G113" s="81">
        <v>421418</v>
      </c>
      <c r="H113" s="81">
        <v>381841</v>
      </c>
      <c r="I113" s="81">
        <v>371237</v>
      </c>
      <c r="J113" s="81">
        <v>390466</v>
      </c>
      <c r="K113" s="81">
        <v>16135</v>
      </c>
      <c r="L113" s="81">
        <v>15728</v>
      </c>
      <c r="M113" s="81">
        <v>4749</v>
      </c>
      <c r="N113" s="81">
        <v>4659</v>
      </c>
      <c r="O113" s="81">
        <v>1981</v>
      </c>
      <c r="P113" s="81">
        <v>1943</v>
      </c>
      <c r="Q113" s="81">
        <v>2953</v>
      </c>
      <c r="R113" s="81">
        <v>2490</v>
      </c>
      <c r="S113" s="81">
        <v>0</v>
      </c>
      <c r="T113" s="81">
        <v>0</v>
      </c>
      <c r="U113" s="81">
        <v>0</v>
      </c>
      <c r="V113" s="81">
        <v>0</v>
      </c>
      <c r="W113" s="81">
        <v>0</v>
      </c>
      <c r="X113" s="81">
        <v>0</v>
      </c>
      <c r="Y113" s="100">
        <v>0</v>
      </c>
      <c r="Z113" s="81">
        <v>0</v>
      </c>
      <c r="AA113" s="81">
        <v>249655</v>
      </c>
      <c r="AB113" s="81">
        <v>3994</v>
      </c>
      <c r="AC113" s="81">
        <v>0</v>
      </c>
      <c r="AE113" s="81">
        <v>10774</v>
      </c>
      <c r="AF113" s="81">
        <v>2772</v>
      </c>
      <c r="AG113" s="81">
        <v>410644</v>
      </c>
      <c r="AH113" s="81">
        <v>379069</v>
      </c>
      <c r="AJ113" s="77">
        <f t="shared" si="2"/>
        <v>36648</v>
      </c>
    </row>
    <row r="114" spans="1:36" x14ac:dyDescent="0.3">
      <c r="A114" s="46" t="s">
        <v>234</v>
      </c>
      <c r="B114" s="77" t="s">
        <v>2266</v>
      </c>
      <c r="C114" s="81">
        <v>629258</v>
      </c>
      <c r="D114" s="97">
        <v>0.33600000000000002</v>
      </c>
      <c r="E114" s="98">
        <v>48.98</v>
      </c>
      <c r="F114" s="81">
        <v>-16751</v>
      </c>
      <c r="G114" s="81">
        <v>134030</v>
      </c>
      <c r="H114" s="81">
        <v>99343</v>
      </c>
      <c r="I114" s="81">
        <v>387239</v>
      </c>
      <c r="J114" s="81">
        <v>307268</v>
      </c>
      <c r="K114" s="81">
        <v>19747</v>
      </c>
      <c r="L114" s="81">
        <v>19864</v>
      </c>
      <c r="M114" s="81">
        <v>5138</v>
      </c>
      <c r="N114" s="81">
        <v>5169</v>
      </c>
      <c r="O114" s="81">
        <v>2144</v>
      </c>
      <c r="P114" s="81">
        <v>2156</v>
      </c>
      <c r="Q114" s="81">
        <v>0</v>
      </c>
      <c r="R114" s="81">
        <v>0</v>
      </c>
      <c r="S114" s="81">
        <v>0</v>
      </c>
      <c r="T114" s="81">
        <v>0</v>
      </c>
      <c r="U114" s="81">
        <v>0</v>
      </c>
      <c r="V114" s="81">
        <v>0</v>
      </c>
      <c r="W114" s="81">
        <v>0</v>
      </c>
      <c r="X114" s="81">
        <v>0</v>
      </c>
      <c r="Y114" s="100">
        <v>0</v>
      </c>
      <c r="Z114" s="81">
        <v>0</v>
      </c>
      <c r="AA114" s="81">
        <v>70000</v>
      </c>
      <c r="AB114" s="81">
        <v>10960</v>
      </c>
      <c r="AC114" s="81">
        <v>0</v>
      </c>
      <c r="AE114" s="81">
        <v>1164</v>
      </c>
      <c r="AF114" s="81">
        <v>200</v>
      </c>
      <c r="AG114" s="81">
        <v>132866</v>
      </c>
      <c r="AH114" s="81">
        <v>99143</v>
      </c>
      <c r="AJ114" s="77">
        <f t="shared" si="2"/>
        <v>16751</v>
      </c>
    </row>
    <row r="115" spans="1:36" x14ac:dyDescent="0.3">
      <c r="A115" s="46" t="s">
        <v>236</v>
      </c>
      <c r="B115" s="77" t="s">
        <v>2267</v>
      </c>
      <c r="C115" s="81">
        <v>594638</v>
      </c>
      <c r="D115" s="97">
        <v>0.49399999999999999</v>
      </c>
      <c r="E115" s="98">
        <v>72.02</v>
      </c>
      <c r="F115" s="81">
        <v>-18005</v>
      </c>
      <c r="G115" s="81">
        <v>141045</v>
      </c>
      <c r="H115" s="81">
        <v>129574</v>
      </c>
      <c r="I115" s="81">
        <v>241370</v>
      </c>
      <c r="J115" s="81">
        <v>238058</v>
      </c>
      <c r="K115" s="81">
        <v>13980</v>
      </c>
      <c r="L115" s="81">
        <v>13747</v>
      </c>
      <c r="M115" s="81">
        <v>3760</v>
      </c>
      <c r="N115" s="81">
        <v>3716</v>
      </c>
      <c r="O115" s="81">
        <v>1569</v>
      </c>
      <c r="P115" s="81">
        <v>1550</v>
      </c>
      <c r="Q115" s="81">
        <v>24</v>
      </c>
      <c r="R115" s="81">
        <v>0</v>
      </c>
      <c r="S115" s="81">
        <v>0</v>
      </c>
      <c r="T115" s="81">
        <v>0</v>
      </c>
      <c r="U115" s="81">
        <v>0</v>
      </c>
      <c r="V115" s="81">
        <v>0</v>
      </c>
      <c r="W115" s="81">
        <v>0</v>
      </c>
      <c r="X115" s="81">
        <v>0</v>
      </c>
      <c r="Y115" s="100">
        <v>0</v>
      </c>
      <c r="Z115" s="81">
        <v>0</v>
      </c>
      <c r="AA115" s="81">
        <v>192600</v>
      </c>
      <c r="AB115" s="81">
        <v>290</v>
      </c>
      <c r="AC115" s="81">
        <v>0</v>
      </c>
      <c r="AE115" s="81">
        <v>0</v>
      </c>
      <c r="AF115" s="81">
        <v>0</v>
      </c>
      <c r="AG115" s="81">
        <v>141045</v>
      </c>
      <c r="AH115" s="81">
        <v>129574</v>
      </c>
      <c r="AJ115" s="77">
        <f t="shared" si="2"/>
        <v>18005</v>
      </c>
    </row>
    <row r="116" spans="1:36" x14ac:dyDescent="0.3">
      <c r="A116" s="46" t="s">
        <v>238</v>
      </c>
      <c r="B116" s="77" t="s">
        <v>2268</v>
      </c>
      <c r="C116" s="81">
        <v>3568533</v>
      </c>
      <c r="D116" s="97">
        <v>1.109</v>
      </c>
      <c r="E116" s="98">
        <v>161.69</v>
      </c>
      <c r="F116" s="81">
        <v>-172038</v>
      </c>
      <c r="G116" s="81">
        <v>1106408</v>
      </c>
      <c r="H116" s="81">
        <v>1029105</v>
      </c>
      <c r="I116" s="81">
        <v>2233954</v>
      </c>
      <c r="J116" s="81">
        <v>2594700</v>
      </c>
      <c r="K116" s="81">
        <v>59182</v>
      </c>
      <c r="L116" s="81">
        <v>31168</v>
      </c>
      <c r="M116" s="81">
        <v>15954</v>
      </c>
      <c r="N116" s="81">
        <v>14731</v>
      </c>
      <c r="O116" s="81">
        <v>6656</v>
      </c>
      <c r="P116" s="81">
        <v>2897</v>
      </c>
      <c r="Q116" s="81">
        <v>20799</v>
      </c>
      <c r="R116" s="81">
        <v>635</v>
      </c>
      <c r="S116" s="81">
        <v>0</v>
      </c>
      <c r="T116" s="81">
        <v>0</v>
      </c>
      <c r="U116" s="81">
        <v>0</v>
      </c>
      <c r="V116" s="81">
        <v>0</v>
      </c>
      <c r="W116" s="81">
        <v>0</v>
      </c>
      <c r="X116" s="81">
        <v>0</v>
      </c>
      <c r="Y116" s="100">
        <v>0</v>
      </c>
      <c r="Z116" s="81">
        <v>0</v>
      </c>
      <c r="AA116" s="81">
        <v>125580</v>
      </c>
      <c r="AB116" s="81">
        <v>0</v>
      </c>
      <c r="AC116" s="81">
        <v>0</v>
      </c>
      <c r="AE116" s="81">
        <v>9159</v>
      </c>
      <c r="AF116" s="81">
        <v>1123</v>
      </c>
      <c r="AG116" s="81">
        <v>1097249</v>
      </c>
      <c r="AH116" s="81">
        <v>1027982</v>
      </c>
      <c r="AJ116" s="77">
        <f t="shared" si="2"/>
        <v>172038</v>
      </c>
    </row>
    <row r="117" spans="1:36" x14ac:dyDescent="0.3">
      <c r="A117" s="46" t="s">
        <v>242</v>
      </c>
      <c r="B117" s="77" t="s">
        <v>2269</v>
      </c>
      <c r="C117" s="81">
        <v>1041243</v>
      </c>
      <c r="D117" s="97">
        <v>0.93899999999999995</v>
      </c>
      <c r="E117" s="98">
        <v>136.9</v>
      </c>
      <c r="F117" s="81">
        <v>0</v>
      </c>
      <c r="G117" s="81">
        <v>449226</v>
      </c>
      <c r="H117" s="81">
        <v>321072</v>
      </c>
      <c r="I117" s="81">
        <v>472925</v>
      </c>
      <c r="J117" s="81">
        <v>511336</v>
      </c>
      <c r="K117" s="81">
        <v>16368</v>
      </c>
      <c r="L117" s="81">
        <v>16602</v>
      </c>
      <c r="M117" s="81">
        <v>4224</v>
      </c>
      <c r="N117" s="81">
        <v>4045</v>
      </c>
      <c r="O117" s="81">
        <v>1763</v>
      </c>
      <c r="P117" s="81">
        <v>1687</v>
      </c>
      <c r="Q117" s="81">
        <v>4088</v>
      </c>
      <c r="R117" s="81">
        <v>3895</v>
      </c>
      <c r="S117" s="81">
        <v>0</v>
      </c>
      <c r="T117" s="81">
        <v>0</v>
      </c>
      <c r="U117" s="81">
        <v>0</v>
      </c>
      <c r="V117" s="81">
        <v>0</v>
      </c>
      <c r="W117" s="81">
        <v>0</v>
      </c>
      <c r="X117" s="81">
        <v>0</v>
      </c>
      <c r="Y117" s="100">
        <v>0</v>
      </c>
      <c r="Z117" s="81">
        <v>0</v>
      </c>
      <c r="AA117" s="81">
        <v>92649</v>
      </c>
      <c r="AB117" s="81">
        <v>0</v>
      </c>
      <c r="AC117" s="81">
        <v>0</v>
      </c>
      <c r="AE117" s="81">
        <v>0</v>
      </c>
      <c r="AF117" s="81">
        <v>0</v>
      </c>
      <c r="AG117" s="81">
        <v>449226</v>
      </c>
      <c r="AH117" s="81">
        <v>321072</v>
      </c>
      <c r="AJ117" s="77">
        <f t="shared" si="2"/>
        <v>0</v>
      </c>
    </row>
    <row r="118" spans="1:36" x14ac:dyDescent="0.3">
      <c r="A118" s="46" t="s">
        <v>240</v>
      </c>
      <c r="B118" s="77" t="s">
        <v>2270</v>
      </c>
      <c r="C118" s="81">
        <v>1236840</v>
      </c>
      <c r="D118" s="97">
        <v>0.87</v>
      </c>
      <c r="E118" s="98">
        <v>126.84</v>
      </c>
      <c r="F118" s="81">
        <v>-42110</v>
      </c>
      <c r="G118" s="81">
        <v>660937</v>
      </c>
      <c r="H118" s="81">
        <v>562736</v>
      </c>
      <c r="I118" s="81">
        <v>446618</v>
      </c>
      <c r="J118" s="81">
        <v>453310</v>
      </c>
      <c r="K118" s="81">
        <v>17999</v>
      </c>
      <c r="L118" s="81">
        <v>18174</v>
      </c>
      <c r="M118" s="81">
        <v>5003</v>
      </c>
      <c r="N118" s="81">
        <v>5109</v>
      </c>
      <c r="O118" s="81">
        <v>2088</v>
      </c>
      <c r="P118" s="81">
        <v>2060</v>
      </c>
      <c r="Q118" s="81">
        <v>4195</v>
      </c>
      <c r="R118" s="81">
        <v>4028</v>
      </c>
      <c r="S118" s="81">
        <v>0</v>
      </c>
      <c r="T118" s="81">
        <v>0</v>
      </c>
      <c r="U118" s="81">
        <v>0</v>
      </c>
      <c r="V118" s="81">
        <v>0</v>
      </c>
      <c r="W118" s="81">
        <v>0</v>
      </c>
      <c r="X118" s="81">
        <v>0</v>
      </c>
      <c r="Y118" s="100">
        <v>0</v>
      </c>
      <c r="Z118" s="81">
        <v>0</v>
      </c>
      <c r="AA118" s="81">
        <v>100000</v>
      </c>
      <c r="AB118" s="81">
        <v>0</v>
      </c>
      <c r="AC118" s="81">
        <v>0</v>
      </c>
      <c r="AE118" s="81">
        <v>14605</v>
      </c>
      <c r="AF118" s="81">
        <v>2012</v>
      </c>
      <c r="AG118" s="81">
        <v>646332</v>
      </c>
      <c r="AH118" s="81">
        <v>560724</v>
      </c>
      <c r="AJ118" s="77">
        <f t="shared" si="2"/>
        <v>42110</v>
      </c>
    </row>
    <row r="119" spans="1:36" x14ac:dyDescent="0.3">
      <c r="A119" s="46" t="s">
        <v>244</v>
      </c>
      <c r="B119" s="77" t="s">
        <v>2271</v>
      </c>
      <c r="C119" s="81">
        <v>2807866</v>
      </c>
      <c r="D119" s="97">
        <v>1.006</v>
      </c>
      <c r="E119" s="98">
        <v>146.66999999999999</v>
      </c>
      <c r="F119" s="81">
        <v>-127016</v>
      </c>
      <c r="G119" s="81">
        <v>1170665</v>
      </c>
      <c r="H119" s="81">
        <v>866583</v>
      </c>
      <c r="I119" s="81">
        <v>1436451</v>
      </c>
      <c r="J119" s="81">
        <v>1337191</v>
      </c>
      <c r="K119" s="81">
        <v>50386</v>
      </c>
      <c r="L119" s="81">
        <v>51377</v>
      </c>
      <c r="M119" s="81">
        <v>13018</v>
      </c>
      <c r="N119" s="81">
        <v>13273</v>
      </c>
      <c r="O119" s="81">
        <v>5431</v>
      </c>
      <c r="P119" s="81">
        <v>5537</v>
      </c>
      <c r="Q119" s="81">
        <v>14068</v>
      </c>
      <c r="R119" s="81">
        <v>14130</v>
      </c>
      <c r="S119" s="81">
        <v>0</v>
      </c>
      <c r="T119" s="81">
        <v>0</v>
      </c>
      <c r="U119" s="81">
        <v>0</v>
      </c>
      <c r="V119" s="81">
        <v>0</v>
      </c>
      <c r="W119" s="81">
        <v>0</v>
      </c>
      <c r="X119" s="81">
        <v>0</v>
      </c>
      <c r="Y119" s="100">
        <v>0</v>
      </c>
      <c r="Z119" s="81">
        <v>0</v>
      </c>
      <c r="AA119" s="81">
        <v>117847</v>
      </c>
      <c r="AB119" s="81">
        <v>0</v>
      </c>
      <c r="AC119" s="81">
        <v>0</v>
      </c>
      <c r="AE119" s="81">
        <v>0</v>
      </c>
      <c r="AF119" s="81">
        <v>0</v>
      </c>
      <c r="AG119" s="81">
        <v>1170665</v>
      </c>
      <c r="AH119" s="81">
        <v>866583</v>
      </c>
      <c r="AJ119" s="77">
        <f t="shared" si="2"/>
        <v>127016</v>
      </c>
    </row>
    <row r="120" spans="1:36" x14ac:dyDescent="0.3">
      <c r="A120" s="46" t="s">
        <v>249</v>
      </c>
      <c r="B120" s="77" t="s">
        <v>2272</v>
      </c>
      <c r="C120" s="81">
        <v>4712528</v>
      </c>
      <c r="D120" s="97">
        <v>0.79900000000000004</v>
      </c>
      <c r="E120" s="98">
        <v>116.49</v>
      </c>
      <c r="F120" s="81">
        <v>-192315</v>
      </c>
      <c r="G120" s="81">
        <v>2547078</v>
      </c>
      <c r="H120" s="81">
        <v>2594642</v>
      </c>
      <c r="I120" s="81">
        <v>1893188</v>
      </c>
      <c r="J120" s="81">
        <v>1591079</v>
      </c>
      <c r="K120" s="81">
        <v>173702</v>
      </c>
      <c r="L120" s="81">
        <v>176964</v>
      </c>
      <c r="M120" s="81">
        <v>42184</v>
      </c>
      <c r="N120" s="81">
        <v>42139</v>
      </c>
      <c r="O120" s="81">
        <v>17600</v>
      </c>
      <c r="P120" s="81">
        <v>17581</v>
      </c>
      <c r="Q120" s="81">
        <v>38776</v>
      </c>
      <c r="R120" s="81">
        <v>38258</v>
      </c>
      <c r="S120" s="81">
        <v>0</v>
      </c>
      <c r="T120" s="81">
        <v>0</v>
      </c>
      <c r="U120" s="81">
        <v>0</v>
      </c>
      <c r="V120" s="81">
        <v>0</v>
      </c>
      <c r="W120" s="81">
        <v>0</v>
      </c>
      <c r="X120" s="81">
        <v>0</v>
      </c>
      <c r="Y120" s="100">
        <v>0</v>
      </c>
      <c r="Z120" s="81">
        <v>0</v>
      </c>
      <c r="AA120" s="81">
        <v>0</v>
      </c>
      <c r="AB120" s="81">
        <v>0</v>
      </c>
      <c r="AC120" s="81">
        <v>0</v>
      </c>
      <c r="AE120" s="81">
        <v>0</v>
      </c>
      <c r="AF120" s="81">
        <v>0</v>
      </c>
      <c r="AG120" s="81">
        <v>2547078</v>
      </c>
      <c r="AH120" s="81">
        <v>2594642</v>
      </c>
      <c r="AJ120" s="77">
        <f t="shared" si="2"/>
        <v>192315</v>
      </c>
    </row>
    <row r="121" spans="1:36" x14ac:dyDescent="0.3">
      <c r="A121" s="46" t="s">
        <v>251</v>
      </c>
      <c r="B121" s="77" t="s">
        <v>2273</v>
      </c>
      <c r="C121" s="81">
        <v>2862168</v>
      </c>
      <c r="D121" s="97">
        <v>0.92200000000000004</v>
      </c>
      <c r="E121" s="98">
        <v>134.41999999999999</v>
      </c>
      <c r="F121" s="81">
        <v>0</v>
      </c>
      <c r="G121" s="81">
        <v>1566904</v>
      </c>
      <c r="H121" s="81">
        <v>962692</v>
      </c>
      <c r="I121" s="81">
        <v>1160136</v>
      </c>
      <c r="J121" s="81">
        <v>810626</v>
      </c>
      <c r="K121" s="81">
        <v>85045</v>
      </c>
      <c r="L121" s="81">
        <v>72061</v>
      </c>
      <c r="M121" s="81">
        <v>20193</v>
      </c>
      <c r="N121" s="81">
        <v>20838</v>
      </c>
      <c r="O121" s="81">
        <v>8425</v>
      </c>
      <c r="P121" s="81">
        <v>7979</v>
      </c>
      <c r="Q121" s="81">
        <v>21465</v>
      </c>
      <c r="R121" s="81">
        <v>21619</v>
      </c>
      <c r="S121" s="81">
        <v>0</v>
      </c>
      <c r="T121" s="81">
        <v>0</v>
      </c>
      <c r="U121" s="81">
        <v>0</v>
      </c>
      <c r="V121" s="81">
        <v>0</v>
      </c>
      <c r="W121" s="81">
        <v>0</v>
      </c>
      <c r="X121" s="81">
        <v>0</v>
      </c>
      <c r="Y121" s="100">
        <v>0</v>
      </c>
      <c r="Z121" s="81">
        <v>0</v>
      </c>
      <c r="AA121" s="81">
        <v>0</v>
      </c>
      <c r="AB121" s="81">
        <v>0</v>
      </c>
      <c r="AC121" s="81">
        <v>0</v>
      </c>
      <c r="AE121" s="81">
        <v>0</v>
      </c>
      <c r="AF121" s="81">
        <v>0</v>
      </c>
      <c r="AG121" s="81">
        <v>1566904</v>
      </c>
      <c r="AH121" s="81">
        <v>962692</v>
      </c>
      <c r="AJ121" s="77">
        <f t="shared" si="2"/>
        <v>0</v>
      </c>
    </row>
    <row r="122" spans="1:36" x14ac:dyDescent="0.3">
      <c r="A122" s="46" t="s">
        <v>253</v>
      </c>
      <c r="B122" s="77" t="s">
        <v>2274</v>
      </c>
      <c r="C122" s="81">
        <v>9653841</v>
      </c>
      <c r="D122" s="97">
        <v>0.85499999999999998</v>
      </c>
      <c r="E122" s="98">
        <v>124.65</v>
      </c>
      <c r="F122" s="81">
        <v>0</v>
      </c>
      <c r="G122" s="81">
        <v>5532467</v>
      </c>
      <c r="H122" s="81">
        <v>4906824</v>
      </c>
      <c r="I122" s="81">
        <v>3053360</v>
      </c>
      <c r="J122" s="81">
        <v>2498639</v>
      </c>
      <c r="K122" s="81">
        <v>212671</v>
      </c>
      <c r="L122" s="81">
        <v>217972</v>
      </c>
      <c r="M122" s="81">
        <v>53179</v>
      </c>
      <c r="N122" s="81">
        <v>54018</v>
      </c>
      <c r="O122" s="81">
        <v>22188</v>
      </c>
      <c r="P122" s="81">
        <v>22537</v>
      </c>
      <c r="Q122" s="81">
        <v>52061</v>
      </c>
      <c r="R122" s="81">
        <v>50091</v>
      </c>
      <c r="S122" s="81">
        <v>0</v>
      </c>
      <c r="T122" s="81">
        <v>0</v>
      </c>
      <c r="U122" s="81">
        <v>0</v>
      </c>
      <c r="V122" s="81">
        <v>0</v>
      </c>
      <c r="W122" s="81">
        <v>0</v>
      </c>
      <c r="X122" s="81">
        <v>0</v>
      </c>
      <c r="Y122" s="100">
        <v>0</v>
      </c>
      <c r="Z122" s="81">
        <v>0</v>
      </c>
      <c r="AA122" s="81">
        <v>727915</v>
      </c>
      <c r="AB122" s="81">
        <v>0</v>
      </c>
      <c r="AC122" s="81">
        <v>0</v>
      </c>
      <c r="AE122" s="81">
        <v>0</v>
      </c>
      <c r="AF122" s="81">
        <v>0</v>
      </c>
      <c r="AG122" s="81">
        <v>5532467</v>
      </c>
      <c r="AH122" s="81">
        <v>4906824</v>
      </c>
      <c r="AJ122" s="77">
        <f t="shared" si="2"/>
        <v>0</v>
      </c>
    </row>
    <row r="123" spans="1:36" x14ac:dyDescent="0.3">
      <c r="A123" s="46" t="s">
        <v>257</v>
      </c>
      <c r="B123" s="77" t="s">
        <v>2275</v>
      </c>
      <c r="C123" s="81">
        <v>1159022</v>
      </c>
      <c r="D123" s="97">
        <v>0.45800000000000002</v>
      </c>
      <c r="E123" s="98">
        <v>66.77</v>
      </c>
      <c r="F123" s="81">
        <v>-41664</v>
      </c>
      <c r="G123" s="81">
        <v>478998</v>
      </c>
      <c r="H123" s="81">
        <v>328221</v>
      </c>
      <c r="I123" s="81">
        <v>387180</v>
      </c>
      <c r="J123" s="81">
        <v>352465</v>
      </c>
      <c r="K123" s="81">
        <v>37571</v>
      </c>
      <c r="L123" s="81">
        <v>37921</v>
      </c>
      <c r="M123" s="81">
        <v>14920</v>
      </c>
      <c r="N123" s="81">
        <v>15010</v>
      </c>
      <c r="O123" s="81">
        <v>6225</v>
      </c>
      <c r="P123" s="81">
        <v>4615</v>
      </c>
      <c r="Q123" s="81">
        <v>1446</v>
      </c>
      <c r="R123" s="81">
        <v>243</v>
      </c>
      <c r="S123" s="81">
        <v>0</v>
      </c>
      <c r="T123" s="81">
        <v>0</v>
      </c>
      <c r="U123" s="81">
        <v>0</v>
      </c>
      <c r="V123" s="81">
        <v>0</v>
      </c>
      <c r="W123" s="81">
        <v>0</v>
      </c>
      <c r="X123" s="81">
        <v>0</v>
      </c>
      <c r="Y123" s="100">
        <v>0</v>
      </c>
      <c r="Z123" s="81">
        <v>0</v>
      </c>
      <c r="AA123" s="81">
        <v>232682</v>
      </c>
      <c r="AB123" s="81">
        <v>0</v>
      </c>
      <c r="AC123" s="81">
        <v>0</v>
      </c>
      <c r="AE123" s="81">
        <v>0</v>
      </c>
      <c r="AF123" s="81">
        <v>0</v>
      </c>
      <c r="AG123" s="81">
        <v>478998</v>
      </c>
      <c r="AH123" s="81">
        <v>328221</v>
      </c>
      <c r="AJ123" s="77">
        <f t="shared" si="2"/>
        <v>41664</v>
      </c>
    </row>
    <row r="124" spans="1:36" x14ac:dyDescent="0.3">
      <c r="A124" s="46" t="s">
        <v>259</v>
      </c>
      <c r="B124" s="77" t="s">
        <v>2276</v>
      </c>
      <c r="C124" s="81">
        <v>3285442</v>
      </c>
      <c r="D124" s="97">
        <v>0.61799999999999999</v>
      </c>
      <c r="E124" s="98">
        <v>90.1</v>
      </c>
      <c r="F124" s="81">
        <v>0</v>
      </c>
      <c r="G124" s="81">
        <v>1453879</v>
      </c>
      <c r="H124" s="81">
        <v>1181113</v>
      </c>
      <c r="I124" s="81">
        <v>1207253</v>
      </c>
      <c r="J124" s="81">
        <v>1361374</v>
      </c>
      <c r="K124" s="81">
        <v>69784</v>
      </c>
      <c r="L124" s="81">
        <v>71007</v>
      </c>
      <c r="M124" s="81">
        <v>22904</v>
      </c>
      <c r="N124" s="81">
        <v>22815</v>
      </c>
      <c r="O124" s="81">
        <v>9556</v>
      </c>
      <c r="P124" s="81">
        <v>9518</v>
      </c>
      <c r="Q124" s="81">
        <v>16576</v>
      </c>
      <c r="R124" s="81">
        <v>15517</v>
      </c>
      <c r="S124" s="81">
        <v>0</v>
      </c>
      <c r="T124" s="81">
        <v>0</v>
      </c>
      <c r="U124" s="81">
        <v>0</v>
      </c>
      <c r="V124" s="81">
        <v>0</v>
      </c>
      <c r="W124" s="81">
        <v>0</v>
      </c>
      <c r="X124" s="81">
        <v>0</v>
      </c>
      <c r="Y124" s="100">
        <v>0</v>
      </c>
      <c r="Z124" s="81">
        <v>0</v>
      </c>
      <c r="AA124" s="81">
        <v>505490</v>
      </c>
      <c r="AB124" s="81">
        <v>0</v>
      </c>
      <c r="AC124" s="81">
        <v>0</v>
      </c>
      <c r="AE124" s="81">
        <v>16276</v>
      </c>
      <c r="AF124" s="81">
        <v>4838</v>
      </c>
      <c r="AG124" s="81">
        <v>1437603</v>
      </c>
      <c r="AH124" s="81">
        <v>1176275</v>
      </c>
      <c r="AJ124" s="77">
        <f t="shared" si="2"/>
        <v>0</v>
      </c>
    </row>
    <row r="125" spans="1:36" x14ac:dyDescent="0.3">
      <c r="A125" s="46" t="s">
        <v>261</v>
      </c>
      <c r="B125" s="77" t="s">
        <v>2277</v>
      </c>
      <c r="C125" s="81">
        <v>1197142</v>
      </c>
      <c r="D125" s="97">
        <v>0.27900000000000003</v>
      </c>
      <c r="E125" s="98">
        <v>40.67</v>
      </c>
      <c r="F125" s="81">
        <v>0</v>
      </c>
      <c r="G125" s="81">
        <v>586184</v>
      </c>
      <c r="H125" s="81">
        <v>421622</v>
      </c>
      <c r="I125" s="81">
        <v>509711</v>
      </c>
      <c r="J125" s="81">
        <v>504247</v>
      </c>
      <c r="K125" s="81">
        <v>52658</v>
      </c>
      <c r="L125" s="81">
        <v>53357</v>
      </c>
      <c r="M125" s="81">
        <v>12853</v>
      </c>
      <c r="N125" s="81">
        <v>13183</v>
      </c>
      <c r="O125" s="81">
        <v>5363</v>
      </c>
      <c r="P125" s="81">
        <v>5500</v>
      </c>
      <c r="Q125" s="81">
        <v>0</v>
      </c>
      <c r="R125" s="81">
        <v>0</v>
      </c>
      <c r="S125" s="81">
        <v>0</v>
      </c>
      <c r="T125" s="81">
        <v>0</v>
      </c>
      <c r="U125" s="81">
        <v>0</v>
      </c>
      <c r="V125" s="81">
        <v>0</v>
      </c>
      <c r="W125" s="81">
        <v>0</v>
      </c>
      <c r="X125" s="81">
        <v>0</v>
      </c>
      <c r="Y125" s="100">
        <v>0</v>
      </c>
      <c r="Z125" s="81">
        <v>0</v>
      </c>
      <c r="AA125" s="81">
        <v>27384</v>
      </c>
      <c r="AB125" s="81">
        <v>2989</v>
      </c>
      <c r="AC125" s="81">
        <v>0</v>
      </c>
      <c r="AE125" s="81">
        <v>0</v>
      </c>
      <c r="AF125" s="81">
        <v>3235</v>
      </c>
      <c r="AG125" s="81">
        <v>586184</v>
      </c>
      <c r="AH125" s="81">
        <v>418387</v>
      </c>
      <c r="AJ125" s="77">
        <f t="shared" si="2"/>
        <v>0</v>
      </c>
    </row>
    <row r="126" spans="1:36" x14ac:dyDescent="0.3">
      <c r="A126" s="46" t="s">
        <v>263</v>
      </c>
      <c r="B126" s="77" t="s">
        <v>2278</v>
      </c>
      <c r="C126" s="81">
        <v>6998837</v>
      </c>
      <c r="D126" s="97">
        <v>1.085</v>
      </c>
      <c r="E126" s="98">
        <v>158.19</v>
      </c>
      <c r="F126" s="81">
        <v>-670567</v>
      </c>
      <c r="G126" s="81">
        <v>3472456</v>
      </c>
      <c r="H126" s="81">
        <v>3241319</v>
      </c>
      <c r="I126" s="81">
        <v>3068731</v>
      </c>
      <c r="J126" s="81">
        <v>2510746</v>
      </c>
      <c r="K126" s="81">
        <v>276979</v>
      </c>
      <c r="L126" s="81">
        <v>276630</v>
      </c>
      <c r="M126" s="81">
        <v>67320</v>
      </c>
      <c r="N126" s="81">
        <v>67081</v>
      </c>
      <c r="O126" s="81">
        <v>28088</v>
      </c>
      <c r="P126" s="81">
        <v>27987</v>
      </c>
      <c r="Q126" s="81">
        <v>85263</v>
      </c>
      <c r="R126" s="81">
        <v>83877</v>
      </c>
      <c r="S126" s="81">
        <v>0</v>
      </c>
      <c r="T126" s="81">
        <v>0</v>
      </c>
      <c r="U126" s="81">
        <v>0</v>
      </c>
      <c r="V126" s="81">
        <v>0</v>
      </c>
      <c r="W126" s="81">
        <v>0</v>
      </c>
      <c r="X126" s="81">
        <v>0</v>
      </c>
      <c r="Y126" s="100">
        <v>0</v>
      </c>
      <c r="Z126" s="81">
        <v>0</v>
      </c>
      <c r="AA126" s="81">
        <v>0</v>
      </c>
      <c r="AB126" s="81">
        <v>0</v>
      </c>
      <c r="AC126" s="81">
        <v>0</v>
      </c>
      <c r="AE126" s="81">
        <v>0</v>
      </c>
      <c r="AF126" s="81">
        <v>0</v>
      </c>
      <c r="AG126" s="81">
        <v>3472456</v>
      </c>
      <c r="AH126" s="81">
        <v>3241319</v>
      </c>
      <c r="AJ126" s="77">
        <f t="shared" si="2"/>
        <v>670567</v>
      </c>
    </row>
    <row r="127" spans="1:36" x14ac:dyDescent="0.3">
      <c r="A127" s="46" t="s">
        <v>247</v>
      </c>
      <c r="B127" s="77" t="s">
        <v>2279</v>
      </c>
      <c r="C127" s="81">
        <v>19481459</v>
      </c>
      <c r="D127" s="97">
        <v>0.84399999999999997</v>
      </c>
      <c r="E127" s="98">
        <v>123.05</v>
      </c>
      <c r="F127" s="81">
        <v>0</v>
      </c>
      <c r="G127" s="81">
        <v>11641793</v>
      </c>
      <c r="H127" s="81">
        <v>10634169</v>
      </c>
      <c r="I127" s="81">
        <v>6774346</v>
      </c>
      <c r="J127" s="81">
        <v>4882479</v>
      </c>
      <c r="K127" s="81">
        <v>495009</v>
      </c>
      <c r="L127" s="81">
        <v>500310</v>
      </c>
      <c r="M127" s="81">
        <v>142610</v>
      </c>
      <c r="N127" s="81">
        <v>143119</v>
      </c>
      <c r="O127" s="81">
        <v>59500</v>
      </c>
      <c r="P127" s="81">
        <v>59712</v>
      </c>
      <c r="Q127" s="81">
        <v>146063</v>
      </c>
      <c r="R127" s="81">
        <v>143118</v>
      </c>
      <c r="S127" s="81">
        <v>0</v>
      </c>
      <c r="T127" s="81">
        <v>0</v>
      </c>
      <c r="U127" s="81">
        <v>0</v>
      </c>
      <c r="V127" s="81">
        <v>0</v>
      </c>
      <c r="W127" s="81">
        <v>0</v>
      </c>
      <c r="X127" s="81">
        <v>0</v>
      </c>
      <c r="Y127" s="100">
        <v>0</v>
      </c>
      <c r="Z127" s="81">
        <v>0</v>
      </c>
      <c r="AA127" s="81">
        <v>222138</v>
      </c>
      <c r="AB127" s="81">
        <v>0</v>
      </c>
      <c r="AC127" s="81">
        <v>0</v>
      </c>
      <c r="AE127" s="81">
        <v>0</v>
      </c>
      <c r="AF127" s="81">
        <v>0</v>
      </c>
      <c r="AG127" s="81">
        <v>11641793</v>
      </c>
      <c r="AH127" s="81">
        <v>10634169</v>
      </c>
      <c r="AJ127" s="77">
        <f t="shared" si="2"/>
        <v>0</v>
      </c>
    </row>
    <row r="128" spans="1:36" x14ac:dyDescent="0.3">
      <c r="A128" s="46" t="s">
        <v>269</v>
      </c>
      <c r="B128" s="77" t="s">
        <v>2280</v>
      </c>
      <c r="C128" s="81">
        <v>3875943</v>
      </c>
      <c r="D128" s="97">
        <v>0.88300000000000001</v>
      </c>
      <c r="E128" s="98">
        <v>128.74</v>
      </c>
      <c r="F128" s="81">
        <v>0</v>
      </c>
      <c r="G128" s="81">
        <v>1472001</v>
      </c>
      <c r="H128" s="81">
        <v>1035504</v>
      </c>
      <c r="I128" s="81">
        <v>1907428</v>
      </c>
      <c r="J128" s="81">
        <v>1380628</v>
      </c>
      <c r="K128" s="81">
        <v>86734</v>
      </c>
      <c r="L128" s="81">
        <v>85337</v>
      </c>
      <c r="M128" s="81">
        <v>27084</v>
      </c>
      <c r="N128" s="81">
        <v>26650</v>
      </c>
      <c r="O128" s="81">
        <v>11300</v>
      </c>
      <c r="P128" s="81">
        <v>11118</v>
      </c>
      <c r="Q128" s="81">
        <v>30015</v>
      </c>
      <c r="R128" s="81">
        <v>29190</v>
      </c>
      <c r="S128" s="81">
        <v>0</v>
      </c>
      <c r="T128" s="81">
        <v>0</v>
      </c>
      <c r="U128" s="81">
        <v>0</v>
      </c>
      <c r="V128" s="81">
        <v>0</v>
      </c>
      <c r="W128" s="81">
        <v>0</v>
      </c>
      <c r="X128" s="81">
        <v>0</v>
      </c>
      <c r="Y128" s="100">
        <v>0</v>
      </c>
      <c r="Z128" s="81">
        <v>0</v>
      </c>
      <c r="AA128" s="81">
        <v>341381</v>
      </c>
      <c r="AB128" s="81">
        <v>0</v>
      </c>
      <c r="AC128" s="81">
        <v>0</v>
      </c>
      <c r="AE128" s="81">
        <v>27389</v>
      </c>
      <c r="AF128" s="81">
        <v>6392</v>
      </c>
      <c r="AG128" s="81">
        <v>1444612</v>
      </c>
      <c r="AH128" s="81">
        <v>1029112</v>
      </c>
      <c r="AJ128" s="77">
        <f t="shared" si="2"/>
        <v>0</v>
      </c>
    </row>
    <row r="129" spans="1:36" x14ac:dyDescent="0.3">
      <c r="A129" s="46" t="s">
        <v>265</v>
      </c>
      <c r="B129" s="77" t="s">
        <v>2281</v>
      </c>
      <c r="C129" s="81">
        <v>4005840</v>
      </c>
      <c r="D129" s="97">
        <v>0.77100000000000002</v>
      </c>
      <c r="E129" s="98">
        <v>112.41</v>
      </c>
      <c r="F129" s="81">
        <v>0</v>
      </c>
      <c r="G129" s="81">
        <v>1996417</v>
      </c>
      <c r="H129" s="81">
        <v>1655140</v>
      </c>
      <c r="I129" s="81">
        <v>1404138</v>
      </c>
      <c r="J129" s="81">
        <v>1017198</v>
      </c>
      <c r="K129" s="81">
        <v>106306</v>
      </c>
      <c r="L129" s="81">
        <v>107705</v>
      </c>
      <c r="M129" s="81">
        <v>26604</v>
      </c>
      <c r="N129" s="81">
        <v>27039</v>
      </c>
      <c r="O129" s="81">
        <v>11100</v>
      </c>
      <c r="P129" s="81">
        <v>11281</v>
      </c>
      <c r="Q129" s="81">
        <v>23037</v>
      </c>
      <c r="R129" s="81">
        <v>23195</v>
      </c>
      <c r="S129" s="81">
        <v>0</v>
      </c>
      <c r="T129" s="81">
        <v>0</v>
      </c>
      <c r="U129" s="81">
        <v>0</v>
      </c>
      <c r="V129" s="81">
        <v>0</v>
      </c>
      <c r="W129" s="81">
        <v>0</v>
      </c>
      <c r="X129" s="81">
        <v>0</v>
      </c>
      <c r="Y129" s="100">
        <v>0</v>
      </c>
      <c r="Z129" s="81">
        <v>0</v>
      </c>
      <c r="AA129" s="81">
        <v>438238</v>
      </c>
      <c r="AB129" s="81">
        <v>0</v>
      </c>
      <c r="AC129" s="81">
        <v>0</v>
      </c>
      <c r="AE129" s="81">
        <v>0</v>
      </c>
      <c r="AF129" s="81">
        <v>0</v>
      </c>
      <c r="AG129" s="81">
        <v>1996417</v>
      </c>
      <c r="AH129" s="81">
        <v>1655140</v>
      </c>
      <c r="AJ129" s="77">
        <f t="shared" si="2"/>
        <v>0</v>
      </c>
    </row>
    <row r="130" spans="1:36" x14ac:dyDescent="0.3">
      <c r="A130" s="46" t="s">
        <v>267</v>
      </c>
      <c r="B130" s="77" t="s">
        <v>2282</v>
      </c>
      <c r="C130" s="81">
        <v>780830</v>
      </c>
      <c r="D130" s="97">
        <v>0</v>
      </c>
      <c r="E130" s="98">
        <v>0</v>
      </c>
      <c r="F130" s="81">
        <v>0</v>
      </c>
      <c r="G130" s="81">
        <v>172803</v>
      </c>
      <c r="H130" s="81">
        <v>386422</v>
      </c>
      <c r="I130" s="81">
        <v>428238</v>
      </c>
      <c r="J130" s="81">
        <v>443509</v>
      </c>
      <c r="K130" s="81">
        <v>58134</v>
      </c>
      <c r="L130" s="81">
        <v>57959</v>
      </c>
      <c r="M130" s="81">
        <v>15280</v>
      </c>
      <c r="N130" s="81">
        <v>15145</v>
      </c>
      <c r="O130" s="81">
        <v>6375</v>
      </c>
      <c r="P130" s="81">
        <v>6319</v>
      </c>
      <c r="Q130" s="81">
        <v>0</v>
      </c>
      <c r="R130" s="81">
        <v>465</v>
      </c>
      <c r="S130" s="81">
        <v>0</v>
      </c>
      <c r="T130" s="81">
        <v>0</v>
      </c>
      <c r="U130" s="81">
        <v>0</v>
      </c>
      <c r="V130" s="81">
        <v>0</v>
      </c>
      <c r="W130" s="81">
        <v>0</v>
      </c>
      <c r="X130" s="81">
        <v>0</v>
      </c>
      <c r="Y130" s="100">
        <v>0</v>
      </c>
      <c r="Z130" s="81">
        <v>0</v>
      </c>
      <c r="AA130" s="81">
        <v>100000</v>
      </c>
      <c r="AB130" s="81">
        <v>0</v>
      </c>
      <c r="AC130" s="81">
        <v>0</v>
      </c>
      <c r="AE130" s="81">
        <v>0</v>
      </c>
      <c r="AF130" s="81">
        <v>0</v>
      </c>
      <c r="AG130" s="81">
        <v>172803</v>
      </c>
      <c r="AH130" s="81">
        <v>386422</v>
      </c>
      <c r="AJ130" s="77">
        <f t="shared" si="2"/>
        <v>0</v>
      </c>
    </row>
    <row r="131" spans="1:36" x14ac:dyDescent="0.3">
      <c r="A131" s="46" t="s">
        <v>271</v>
      </c>
      <c r="B131" s="77" t="s">
        <v>2283</v>
      </c>
      <c r="C131" s="81">
        <v>17161907</v>
      </c>
      <c r="D131" s="97">
        <v>0.79800000000000004</v>
      </c>
      <c r="E131" s="98">
        <v>116.34</v>
      </c>
      <c r="F131" s="81">
        <v>0</v>
      </c>
      <c r="G131" s="81">
        <v>10404212</v>
      </c>
      <c r="H131" s="81">
        <v>9626477</v>
      </c>
      <c r="I131" s="81">
        <v>5696639</v>
      </c>
      <c r="J131" s="81">
        <v>3785320</v>
      </c>
      <c r="K131" s="81">
        <v>672846</v>
      </c>
      <c r="L131" s="81">
        <v>477085</v>
      </c>
      <c r="M131" s="81">
        <v>167312</v>
      </c>
      <c r="N131" s="81">
        <v>169454</v>
      </c>
      <c r="O131" s="81">
        <v>69806</v>
      </c>
      <c r="P131" s="81">
        <v>59622</v>
      </c>
      <c r="Q131" s="81">
        <v>151092</v>
      </c>
      <c r="R131" s="81">
        <v>144267</v>
      </c>
      <c r="S131" s="81">
        <v>0</v>
      </c>
      <c r="T131" s="81">
        <v>0</v>
      </c>
      <c r="U131" s="81">
        <v>0</v>
      </c>
      <c r="V131" s="81">
        <v>0</v>
      </c>
      <c r="W131" s="81">
        <v>0</v>
      </c>
      <c r="X131" s="81">
        <v>0</v>
      </c>
      <c r="Y131" s="100">
        <v>0</v>
      </c>
      <c r="Z131" s="81">
        <v>0</v>
      </c>
      <c r="AA131" s="81">
        <v>0</v>
      </c>
      <c r="AB131" s="81">
        <v>0</v>
      </c>
      <c r="AC131" s="81">
        <v>0</v>
      </c>
      <c r="AE131" s="81">
        <v>0</v>
      </c>
      <c r="AF131" s="81">
        <v>7245</v>
      </c>
      <c r="AG131" s="81">
        <v>10404212</v>
      </c>
      <c r="AH131" s="81">
        <v>9619232</v>
      </c>
      <c r="AJ131" s="77">
        <f t="shared" si="2"/>
        <v>0</v>
      </c>
    </row>
    <row r="132" spans="1:36" x14ac:dyDescent="0.3">
      <c r="A132" s="46" t="s">
        <v>255</v>
      </c>
      <c r="B132" s="77" t="s">
        <v>2284</v>
      </c>
      <c r="C132" s="81">
        <v>1021535</v>
      </c>
      <c r="D132" s="97">
        <v>0.22600000000000001</v>
      </c>
      <c r="E132" s="98">
        <v>32.950000000000003</v>
      </c>
      <c r="F132" s="81">
        <v>0</v>
      </c>
      <c r="G132" s="81">
        <v>352104</v>
      </c>
      <c r="H132" s="81">
        <v>268528</v>
      </c>
      <c r="I132" s="81">
        <v>502063</v>
      </c>
      <c r="J132" s="81">
        <v>578111</v>
      </c>
      <c r="K132" s="81">
        <v>58833</v>
      </c>
      <c r="L132" s="81">
        <v>48886</v>
      </c>
      <c r="M132" s="81">
        <v>16538</v>
      </c>
      <c r="N132" s="81">
        <v>16973</v>
      </c>
      <c r="O132" s="81">
        <v>6900</v>
      </c>
      <c r="P132" s="81">
        <v>6889</v>
      </c>
      <c r="Q132" s="81">
        <v>1122</v>
      </c>
      <c r="R132" s="81">
        <v>0</v>
      </c>
      <c r="S132" s="81">
        <v>0</v>
      </c>
      <c r="T132" s="81">
        <v>0</v>
      </c>
      <c r="U132" s="81">
        <v>0</v>
      </c>
      <c r="V132" s="81">
        <v>0</v>
      </c>
      <c r="W132" s="81">
        <v>0</v>
      </c>
      <c r="X132" s="81">
        <v>0</v>
      </c>
      <c r="Y132" s="100">
        <v>0</v>
      </c>
      <c r="Z132" s="81">
        <v>0</v>
      </c>
      <c r="AA132" s="81">
        <v>83975</v>
      </c>
      <c r="AB132" s="81">
        <v>0</v>
      </c>
      <c r="AC132" s="81">
        <v>0</v>
      </c>
      <c r="AE132" s="81">
        <v>0</v>
      </c>
      <c r="AF132" s="81">
        <v>0</v>
      </c>
      <c r="AG132" s="81">
        <v>352104</v>
      </c>
      <c r="AH132" s="81">
        <v>268528</v>
      </c>
      <c r="AJ132" s="77">
        <f t="shared" si="2"/>
        <v>0</v>
      </c>
    </row>
    <row r="133" spans="1:36" x14ac:dyDescent="0.3">
      <c r="A133" s="46" t="s">
        <v>276</v>
      </c>
      <c r="B133" s="77" t="s">
        <v>2285</v>
      </c>
      <c r="C133" s="81">
        <v>3554619</v>
      </c>
      <c r="D133" s="97">
        <v>0.90600000000000003</v>
      </c>
      <c r="E133" s="98">
        <v>132.09</v>
      </c>
      <c r="F133" s="81">
        <v>0</v>
      </c>
      <c r="G133" s="81">
        <v>2118385</v>
      </c>
      <c r="H133" s="81">
        <v>1849230</v>
      </c>
      <c r="I133" s="81">
        <v>1275913</v>
      </c>
      <c r="J133" s="81">
        <v>1068370</v>
      </c>
      <c r="K133" s="81">
        <v>96113</v>
      </c>
      <c r="L133" s="81">
        <v>96229</v>
      </c>
      <c r="M133" s="81">
        <v>25077</v>
      </c>
      <c r="N133" s="81">
        <v>25137</v>
      </c>
      <c r="O133" s="81">
        <v>10463</v>
      </c>
      <c r="P133" s="81">
        <v>10487</v>
      </c>
      <c r="Q133" s="81">
        <v>27790</v>
      </c>
      <c r="R133" s="81">
        <v>27776</v>
      </c>
      <c r="S133" s="81">
        <v>0</v>
      </c>
      <c r="T133" s="81">
        <v>0</v>
      </c>
      <c r="U133" s="81">
        <v>0</v>
      </c>
      <c r="V133" s="81">
        <v>0</v>
      </c>
      <c r="W133" s="81">
        <v>0</v>
      </c>
      <c r="X133" s="81">
        <v>0</v>
      </c>
      <c r="Y133" s="100">
        <v>0</v>
      </c>
      <c r="Z133" s="81">
        <v>0</v>
      </c>
      <c r="AA133" s="81">
        <v>0</v>
      </c>
      <c r="AB133" s="81">
        <v>878</v>
      </c>
      <c r="AC133" s="81">
        <v>0</v>
      </c>
      <c r="AE133" s="81">
        <v>0</v>
      </c>
      <c r="AF133" s="81">
        <v>0</v>
      </c>
      <c r="AG133" s="81">
        <v>2118385</v>
      </c>
      <c r="AH133" s="81">
        <v>1849230</v>
      </c>
      <c r="AJ133" s="77">
        <f t="shared" si="2"/>
        <v>0</v>
      </c>
    </row>
    <row r="134" spans="1:36" x14ac:dyDescent="0.3">
      <c r="A134" s="46" t="s">
        <v>278</v>
      </c>
      <c r="B134" s="77" t="s">
        <v>2286</v>
      </c>
      <c r="C134" s="81">
        <v>4563503</v>
      </c>
      <c r="D134" s="97">
        <v>0.76400000000000001</v>
      </c>
      <c r="E134" s="98">
        <v>111.39</v>
      </c>
      <c r="F134" s="81">
        <v>0</v>
      </c>
      <c r="G134" s="81">
        <v>2457614</v>
      </c>
      <c r="H134" s="81">
        <v>1567928</v>
      </c>
      <c r="I134" s="81">
        <v>1734838</v>
      </c>
      <c r="J134" s="81">
        <v>1369907</v>
      </c>
      <c r="K134" s="81">
        <v>217331</v>
      </c>
      <c r="L134" s="81">
        <v>208710</v>
      </c>
      <c r="M134" s="81">
        <v>61538</v>
      </c>
      <c r="N134" s="81">
        <v>60864</v>
      </c>
      <c r="O134" s="81">
        <v>25675</v>
      </c>
      <c r="P134" s="81">
        <v>25393</v>
      </c>
      <c r="Q134" s="81">
        <v>66507</v>
      </c>
      <c r="R134" s="81">
        <v>63125</v>
      </c>
      <c r="S134" s="81">
        <v>0</v>
      </c>
      <c r="T134" s="81">
        <v>0</v>
      </c>
      <c r="U134" s="81">
        <v>0</v>
      </c>
      <c r="V134" s="81">
        <v>0</v>
      </c>
      <c r="W134" s="81">
        <v>0</v>
      </c>
      <c r="X134" s="81">
        <v>0</v>
      </c>
      <c r="Y134" s="100">
        <v>0</v>
      </c>
      <c r="Z134" s="81">
        <v>0</v>
      </c>
      <c r="AA134" s="81">
        <v>0</v>
      </c>
      <c r="AB134" s="81">
        <v>0</v>
      </c>
      <c r="AC134" s="81">
        <v>0</v>
      </c>
      <c r="AE134" s="81">
        <v>0</v>
      </c>
      <c r="AF134" s="81">
        <v>0</v>
      </c>
      <c r="AG134" s="81">
        <v>2457614</v>
      </c>
      <c r="AH134" s="81">
        <v>1567928</v>
      </c>
      <c r="AJ134" s="77">
        <f t="shared" ref="AJ134:AJ197" si="3">-1*F134</f>
        <v>0</v>
      </c>
    </row>
    <row r="135" spans="1:36" x14ac:dyDescent="0.3">
      <c r="A135" s="46" t="s">
        <v>328</v>
      </c>
      <c r="B135" s="77" t="s">
        <v>2287</v>
      </c>
      <c r="C135" s="81">
        <v>10342330</v>
      </c>
      <c r="D135" s="97">
        <v>0.72699999999999998</v>
      </c>
      <c r="E135" s="98">
        <v>105.99</v>
      </c>
      <c r="F135" s="81">
        <v>-923514</v>
      </c>
      <c r="G135" s="81">
        <v>5442760</v>
      </c>
      <c r="H135" s="81">
        <v>3432223</v>
      </c>
      <c r="I135" s="81">
        <v>3843064</v>
      </c>
      <c r="J135" s="81">
        <v>2338900</v>
      </c>
      <c r="K135" s="81">
        <v>649371</v>
      </c>
      <c r="L135" s="81">
        <v>641216</v>
      </c>
      <c r="M135" s="81">
        <v>167536</v>
      </c>
      <c r="N135" s="81">
        <v>165470</v>
      </c>
      <c r="O135" s="81">
        <v>69900</v>
      </c>
      <c r="P135" s="81">
        <v>69037</v>
      </c>
      <c r="Q135" s="81">
        <v>169699</v>
      </c>
      <c r="R135" s="81">
        <v>157715</v>
      </c>
      <c r="S135" s="81">
        <v>0</v>
      </c>
      <c r="T135" s="81">
        <v>0</v>
      </c>
      <c r="U135" s="81">
        <v>0</v>
      </c>
      <c r="V135" s="81">
        <v>0</v>
      </c>
      <c r="W135" s="81">
        <v>0</v>
      </c>
      <c r="X135" s="81">
        <v>0</v>
      </c>
      <c r="Y135" s="100">
        <v>0</v>
      </c>
      <c r="Z135" s="81">
        <v>0</v>
      </c>
      <c r="AA135" s="81">
        <v>0</v>
      </c>
      <c r="AB135" s="81">
        <v>0</v>
      </c>
      <c r="AC135" s="81">
        <v>0</v>
      </c>
      <c r="AE135" s="81">
        <v>0</v>
      </c>
      <c r="AF135" s="81">
        <v>0</v>
      </c>
      <c r="AG135" s="81">
        <v>5442760</v>
      </c>
      <c r="AH135" s="81">
        <v>3432223</v>
      </c>
      <c r="AJ135" s="77">
        <f t="shared" si="3"/>
        <v>923514</v>
      </c>
    </row>
    <row r="136" spans="1:36" x14ac:dyDescent="0.3">
      <c r="A136" s="46" t="s">
        <v>322</v>
      </c>
      <c r="B136" s="77" t="s">
        <v>2288</v>
      </c>
      <c r="C136" s="81">
        <v>5239628</v>
      </c>
      <c r="D136" s="97">
        <v>0.79600000000000004</v>
      </c>
      <c r="E136" s="98">
        <v>116.05</v>
      </c>
      <c r="F136" s="81">
        <v>-227120</v>
      </c>
      <c r="G136" s="81">
        <v>3437075</v>
      </c>
      <c r="H136" s="81">
        <v>2698595</v>
      </c>
      <c r="I136" s="81">
        <v>1458976</v>
      </c>
      <c r="J136" s="81">
        <v>1126449</v>
      </c>
      <c r="K136" s="81">
        <v>217273</v>
      </c>
      <c r="L136" s="81">
        <v>214593</v>
      </c>
      <c r="M136" s="81">
        <v>54587</v>
      </c>
      <c r="N136" s="81">
        <v>53629</v>
      </c>
      <c r="O136" s="81">
        <v>22775</v>
      </c>
      <c r="P136" s="81">
        <v>15935</v>
      </c>
      <c r="Q136" s="81">
        <v>48942</v>
      </c>
      <c r="R136" s="81">
        <v>45918</v>
      </c>
      <c r="S136" s="81">
        <v>0</v>
      </c>
      <c r="T136" s="81">
        <v>0</v>
      </c>
      <c r="U136" s="81">
        <v>0</v>
      </c>
      <c r="V136" s="81">
        <v>0</v>
      </c>
      <c r="W136" s="81">
        <v>0</v>
      </c>
      <c r="X136" s="81">
        <v>0</v>
      </c>
      <c r="Y136" s="100">
        <v>0</v>
      </c>
      <c r="Z136" s="81">
        <v>0</v>
      </c>
      <c r="AA136" s="81">
        <v>0</v>
      </c>
      <c r="AB136" s="81">
        <v>0</v>
      </c>
      <c r="AC136" s="81">
        <v>0</v>
      </c>
      <c r="AE136" s="81">
        <v>0</v>
      </c>
      <c r="AF136" s="81">
        <v>16663</v>
      </c>
      <c r="AG136" s="81">
        <v>3437075</v>
      </c>
      <c r="AH136" s="81">
        <v>2681932</v>
      </c>
      <c r="AJ136" s="77">
        <f t="shared" si="3"/>
        <v>227120</v>
      </c>
    </row>
    <row r="137" spans="1:36" x14ac:dyDescent="0.3">
      <c r="A137" s="46" t="s">
        <v>294</v>
      </c>
      <c r="B137" s="77" t="s">
        <v>2289</v>
      </c>
      <c r="C137" s="81">
        <v>2295952</v>
      </c>
      <c r="D137" s="97">
        <v>0.753</v>
      </c>
      <c r="E137" s="98">
        <v>109.78</v>
      </c>
      <c r="F137" s="81">
        <v>-35276</v>
      </c>
      <c r="G137" s="81">
        <v>1153271</v>
      </c>
      <c r="H137" s="81">
        <v>785026</v>
      </c>
      <c r="I137" s="81">
        <v>952842</v>
      </c>
      <c r="J137" s="81">
        <v>966586</v>
      </c>
      <c r="K137" s="81">
        <v>112889</v>
      </c>
      <c r="L137" s="81">
        <v>113996</v>
      </c>
      <c r="M137" s="81">
        <v>32821</v>
      </c>
      <c r="N137" s="81">
        <v>7661</v>
      </c>
      <c r="O137" s="81">
        <v>13694</v>
      </c>
      <c r="P137" s="81">
        <v>13806</v>
      </c>
      <c r="Q137" s="81">
        <v>30435</v>
      </c>
      <c r="R137" s="81">
        <v>5000</v>
      </c>
      <c r="S137" s="81">
        <v>0</v>
      </c>
      <c r="T137" s="81">
        <v>0</v>
      </c>
      <c r="U137" s="81">
        <v>0</v>
      </c>
      <c r="V137" s="81">
        <v>0</v>
      </c>
      <c r="W137" s="81">
        <v>0</v>
      </c>
      <c r="X137" s="81">
        <v>0</v>
      </c>
      <c r="Y137" s="100">
        <v>0</v>
      </c>
      <c r="Z137" s="81">
        <v>0</v>
      </c>
      <c r="AA137" s="81">
        <v>0</v>
      </c>
      <c r="AB137" s="81">
        <v>0</v>
      </c>
      <c r="AC137" s="81">
        <v>0</v>
      </c>
      <c r="AE137" s="81">
        <v>0</v>
      </c>
      <c r="AF137" s="81">
        <v>0</v>
      </c>
      <c r="AG137" s="81">
        <v>1153271</v>
      </c>
      <c r="AH137" s="81">
        <v>785026</v>
      </c>
      <c r="AJ137" s="77">
        <f t="shared" si="3"/>
        <v>35276</v>
      </c>
    </row>
    <row r="138" spans="1:36" x14ac:dyDescent="0.3">
      <c r="A138" s="46" t="s">
        <v>280</v>
      </c>
      <c r="B138" s="77" t="s">
        <v>2290</v>
      </c>
      <c r="C138" s="81">
        <v>64826940</v>
      </c>
      <c r="D138" s="97">
        <v>1.1659999999999999</v>
      </c>
      <c r="E138" s="98">
        <v>170</v>
      </c>
      <c r="F138" s="81">
        <v>-6996180</v>
      </c>
      <c r="G138" s="81">
        <v>33984285</v>
      </c>
      <c r="H138" s="81">
        <v>33303641</v>
      </c>
      <c r="I138" s="81">
        <v>0</v>
      </c>
      <c r="J138" s="81">
        <v>0</v>
      </c>
      <c r="K138" s="81">
        <v>2621075</v>
      </c>
      <c r="L138" s="81">
        <v>2604241</v>
      </c>
      <c r="M138" s="81">
        <v>670040</v>
      </c>
      <c r="N138" s="81">
        <v>663405</v>
      </c>
      <c r="O138" s="81">
        <v>279556</v>
      </c>
      <c r="P138" s="81">
        <v>276787</v>
      </c>
      <c r="Q138" s="81">
        <v>937394</v>
      </c>
      <c r="R138" s="81">
        <v>930255</v>
      </c>
      <c r="S138" s="81">
        <v>2145979</v>
      </c>
      <c r="T138" s="81">
        <v>2124702</v>
      </c>
      <c r="U138" s="81">
        <v>7894832</v>
      </c>
      <c r="V138" s="81">
        <v>7398434</v>
      </c>
      <c r="W138" s="81">
        <v>6528419</v>
      </c>
      <c r="X138" s="81">
        <v>6288436</v>
      </c>
      <c r="Y138" s="100">
        <v>9765360</v>
      </c>
      <c r="Z138" s="81">
        <v>7810326</v>
      </c>
      <c r="AA138" s="81">
        <v>0</v>
      </c>
      <c r="AB138" s="81">
        <v>0</v>
      </c>
      <c r="AC138" s="81">
        <v>0</v>
      </c>
      <c r="AE138" s="81">
        <v>0</v>
      </c>
      <c r="AF138" s="81">
        <v>0</v>
      </c>
      <c r="AG138" s="81">
        <v>33984285</v>
      </c>
      <c r="AH138" s="81">
        <v>33303641</v>
      </c>
      <c r="AJ138" s="77">
        <f t="shared" si="3"/>
        <v>6996180</v>
      </c>
    </row>
    <row r="139" spans="1:36" x14ac:dyDescent="0.3">
      <c r="A139" s="46" t="s">
        <v>282</v>
      </c>
      <c r="B139" s="77" t="s">
        <v>2291</v>
      </c>
      <c r="C139" s="81">
        <v>6069447</v>
      </c>
      <c r="D139" s="97">
        <v>0.94199999999999995</v>
      </c>
      <c r="E139" s="98">
        <v>137.34</v>
      </c>
      <c r="F139" s="81">
        <v>0</v>
      </c>
      <c r="G139" s="81">
        <v>4207162</v>
      </c>
      <c r="H139" s="81">
        <v>2234958</v>
      </c>
      <c r="I139" s="81">
        <v>1512984</v>
      </c>
      <c r="J139" s="81">
        <v>1307945</v>
      </c>
      <c r="K139" s="81">
        <v>151800</v>
      </c>
      <c r="L139" s="81">
        <v>52599</v>
      </c>
      <c r="M139" s="81">
        <v>33825</v>
      </c>
      <c r="N139" s="81">
        <v>24042</v>
      </c>
      <c r="O139" s="81">
        <v>14113</v>
      </c>
      <c r="P139" s="81">
        <v>8157</v>
      </c>
      <c r="Q139" s="81">
        <v>35463</v>
      </c>
      <c r="R139" s="81">
        <v>34074</v>
      </c>
      <c r="S139" s="81">
        <v>0</v>
      </c>
      <c r="T139" s="81">
        <v>0</v>
      </c>
      <c r="U139" s="81">
        <v>0</v>
      </c>
      <c r="V139" s="81">
        <v>0</v>
      </c>
      <c r="W139" s="81">
        <v>0</v>
      </c>
      <c r="X139" s="81">
        <v>0</v>
      </c>
      <c r="Y139" s="100">
        <v>114100</v>
      </c>
      <c r="Z139" s="81">
        <v>203525</v>
      </c>
      <c r="AA139" s="81">
        <v>0</v>
      </c>
      <c r="AB139" s="81">
        <v>0</v>
      </c>
      <c r="AC139" s="81">
        <v>0</v>
      </c>
      <c r="AE139" s="81">
        <v>0</v>
      </c>
      <c r="AF139" s="81">
        <v>0</v>
      </c>
      <c r="AG139" s="81">
        <v>4207162</v>
      </c>
      <c r="AH139" s="81">
        <v>2234958</v>
      </c>
      <c r="AJ139" s="77">
        <f t="shared" si="3"/>
        <v>0</v>
      </c>
    </row>
    <row r="140" spans="1:36" x14ac:dyDescent="0.3">
      <c r="A140" s="46" t="s">
        <v>284</v>
      </c>
      <c r="B140" s="77" t="s">
        <v>2292</v>
      </c>
      <c r="C140" s="81">
        <v>4219077</v>
      </c>
      <c r="D140" s="97">
        <v>0.96499999999999997</v>
      </c>
      <c r="E140" s="98">
        <v>140.69</v>
      </c>
      <c r="F140" s="81">
        <v>0</v>
      </c>
      <c r="G140" s="81">
        <v>2467585</v>
      </c>
      <c r="H140" s="81">
        <v>1473283</v>
      </c>
      <c r="I140" s="81">
        <v>1534855</v>
      </c>
      <c r="J140" s="81">
        <v>1384471</v>
      </c>
      <c r="K140" s="81">
        <v>135606</v>
      </c>
      <c r="L140" s="81">
        <v>138402</v>
      </c>
      <c r="M140" s="81">
        <v>31922</v>
      </c>
      <c r="N140" s="81">
        <v>33046</v>
      </c>
      <c r="O140" s="81">
        <v>13319</v>
      </c>
      <c r="P140" s="81">
        <v>13787</v>
      </c>
      <c r="Q140" s="81">
        <v>35790</v>
      </c>
      <c r="R140" s="81">
        <v>36943</v>
      </c>
      <c r="S140" s="81">
        <v>0</v>
      </c>
      <c r="T140" s="81">
        <v>0</v>
      </c>
      <c r="U140" s="81">
        <v>0</v>
      </c>
      <c r="V140" s="81">
        <v>0</v>
      </c>
      <c r="W140" s="81">
        <v>0</v>
      </c>
      <c r="X140" s="81">
        <v>0</v>
      </c>
      <c r="Y140" s="100">
        <v>0</v>
      </c>
      <c r="Z140" s="81">
        <v>0</v>
      </c>
      <c r="AA140" s="81">
        <v>0</v>
      </c>
      <c r="AB140" s="81">
        <v>0</v>
      </c>
      <c r="AC140" s="81">
        <v>0</v>
      </c>
      <c r="AE140" s="81">
        <v>0</v>
      </c>
      <c r="AF140" s="81">
        <v>0</v>
      </c>
      <c r="AG140" s="81">
        <v>2467585</v>
      </c>
      <c r="AH140" s="81">
        <v>1473283</v>
      </c>
      <c r="AJ140" s="77">
        <f t="shared" si="3"/>
        <v>0</v>
      </c>
    </row>
    <row r="141" spans="1:36" x14ac:dyDescent="0.3">
      <c r="A141" s="46" t="s">
        <v>290</v>
      </c>
      <c r="B141" s="77" t="s">
        <v>1558</v>
      </c>
      <c r="C141" s="81">
        <v>2898841</v>
      </c>
      <c r="D141" s="97">
        <v>1.026</v>
      </c>
      <c r="E141" s="98">
        <v>149.59</v>
      </c>
      <c r="F141" s="81">
        <v>0</v>
      </c>
      <c r="G141" s="81">
        <v>1378840</v>
      </c>
      <c r="H141" s="81">
        <v>1008773</v>
      </c>
      <c r="I141" s="81">
        <v>1219027</v>
      </c>
      <c r="J141" s="81">
        <v>1005934</v>
      </c>
      <c r="K141" s="81">
        <v>85919</v>
      </c>
      <c r="L141" s="81">
        <v>84696</v>
      </c>
      <c r="M141" s="81">
        <v>19549</v>
      </c>
      <c r="N141" s="81">
        <v>19400</v>
      </c>
      <c r="O141" s="81">
        <v>8156</v>
      </c>
      <c r="P141" s="81">
        <v>8093</v>
      </c>
      <c r="Q141" s="81">
        <v>25202</v>
      </c>
      <c r="R141" s="81">
        <v>25040</v>
      </c>
      <c r="S141" s="81">
        <v>0</v>
      </c>
      <c r="T141" s="81">
        <v>0</v>
      </c>
      <c r="U141" s="81">
        <v>0</v>
      </c>
      <c r="V141" s="81">
        <v>0</v>
      </c>
      <c r="W141" s="81">
        <v>0</v>
      </c>
      <c r="X141" s="81">
        <v>0</v>
      </c>
      <c r="Y141" s="100">
        <v>162148</v>
      </c>
      <c r="Z141" s="81">
        <v>115110</v>
      </c>
      <c r="AA141" s="81">
        <v>0</v>
      </c>
      <c r="AB141" s="81">
        <v>0</v>
      </c>
      <c r="AC141" s="81">
        <v>0</v>
      </c>
      <c r="AE141" s="81">
        <v>0</v>
      </c>
      <c r="AF141" s="81">
        <v>0</v>
      </c>
      <c r="AG141" s="81">
        <v>1378840</v>
      </c>
      <c r="AH141" s="81">
        <v>1008773</v>
      </c>
      <c r="AJ141" s="77">
        <f t="shared" si="3"/>
        <v>0</v>
      </c>
    </row>
    <row r="142" spans="1:36" x14ac:dyDescent="0.3">
      <c r="A142" s="46" t="s">
        <v>292</v>
      </c>
      <c r="B142" s="77" t="s">
        <v>2293</v>
      </c>
      <c r="C142" s="81">
        <v>3780143</v>
      </c>
      <c r="D142" s="97">
        <v>0.98099999999999998</v>
      </c>
      <c r="E142" s="98">
        <v>143.02000000000001</v>
      </c>
      <c r="F142" s="81">
        <v>0</v>
      </c>
      <c r="G142" s="81">
        <v>2273425</v>
      </c>
      <c r="H142" s="81">
        <v>1672927</v>
      </c>
      <c r="I142" s="81">
        <v>1302686</v>
      </c>
      <c r="J142" s="81">
        <v>1172230</v>
      </c>
      <c r="K142" s="81">
        <v>112190</v>
      </c>
      <c r="L142" s="81">
        <v>111258</v>
      </c>
      <c r="M142" s="81">
        <v>27938</v>
      </c>
      <c r="N142" s="81">
        <v>21821</v>
      </c>
      <c r="O142" s="81">
        <v>11656</v>
      </c>
      <c r="P142" s="81">
        <v>11511</v>
      </c>
      <c r="Q142" s="81">
        <v>33173</v>
      </c>
      <c r="R142" s="81">
        <v>19911</v>
      </c>
      <c r="S142" s="81">
        <v>0</v>
      </c>
      <c r="T142" s="81">
        <v>0</v>
      </c>
      <c r="U142" s="81">
        <v>0</v>
      </c>
      <c r="V142" s="81">
        <v>0</v>
      </c>
      <c r="W142" s="81">
        <v>0</v>
      </c>
      <c r="X142" s="81">
        <v>0</v>
      </c>
      <c r="Y142" s="100">
        <v>0</v>
      </c>
      <c r="Z142" s="81">
        <v>0</v>
      </c>
      <c r="AA142" s="81">
        <v>0</v>
      </c>
      <c r="AB142" s="81">
        <v>19075</v>
      </c>
      <c r="AC142" s="81">
        <v>0</v>
      </c>
      <c r="AE142" s="81">
        <v>0</v>
      </c>
      <c r="AF142" s="81">
        <v>0</v>
      </c>
      <c r="AG142" s="81">
        <v>2273425</v>
      </c>
      <c r="AH142" s="81">
        <v>1672927</v>
      </c>
      <c r="AJ142" s="77">
        <f t="shared" si="3"/>
        <v>0</v>
      </c>
    </row>
    <row r="143" spans="1:36" x14ac:dyDescent="0.3">
      <c r="A143" s="46" t="s">
        <v>286</v>
      </c>
      <c r="B143" s="77" t="s">
        <v>2294</v>
      </c>
      <c r="C143" s="81">
        <v>4188120</v>
      </c>
      <c r="D143" s="97">
        <v>1.038</v>
      </c>
      <c r="E143" s="98">
        <v>151.34</v>
      </c>
      <c r="F143" s="81">
        <v>0</v>
      </c>
      <c r="G143" s="81">
        <v>1862864</v>
      </c>
      <c r="H143" s="81">
        <v>1821842</v>
      </c>
      <c r="I143" s="81">
        <v>1508535</v>
      </c>
      <c r="J143" s="81">
        <v>1556633</v>
      </c>
      <c r="K143" s="81">
        <v>84230</v>
      </c>
      <c r="L143" s="81">
        <v>82774</v>
      </c>
      <c r="M143" s="81">
        <v>19878</v>
      </c>
      <c r="N143" s="81">
        <v>19534</v>
      </c>
      <c r="O143" s="81">
        <v>8294</v>
      </c>
      <c r="P143" s="81">
        <v>8150</v>
      </c>
      <c r="Q143" s="81">
        <v>25530</v>
      </c>
      <c r="R143" s="81">
        <v>24836</v>
      </c>
      <c r="S143" s="81">
        <v>0</v>
      </c>
      <c r="T143" s="81">
        <v>0</v>
      </c>
      <c r="U143" s="81">
        <v>0</v>
      </c>
      <c r="V143" s="81">
        <v>0</v>
      </c>
      <c r="W143" s="81">
        <v>0</v>
      </c>
      <c r="X143" s="81">
        <v>0</v>
      </c>
      <c r="Y143" s="100">
        <v>157878</v>
      </c>
      <c r="Z143" s="81">
        <v>215728</v>
      </c>
      <c r="AA143" s="81">
        <v>520911</v>
      </c>
      <c r="AB143" s="81">
        <v>0</v>
      </c>
      <c r="AC143" s="81">
        <v>0</v>
      </c>
      <c r="AE143" s="81">
        <v>0</v>
      </c>
      <c r="AF143" s="81">
        <v>0</v>
      </c>
      <c r="AG143" s="81">
        <v>1862864</v>
      </c>
      <c r="AH143" s="81">
        <v>1821842</v>
      </c>
      <c r="AJ143" s="77">
        <f t="shared" si="3"/>
        <v>0</v>
      </c>
    </row>
    <row r="144" spans="1:36" x14ac:dyDescent="0.3">
      <c r="A144" s="46" t="s">
        <v>288</v>
      </c>
      <c r="B144" s="77" t="s">
        <v>2295</v>
      </c>
      <c r="C144" s="81">
        <v>6207496</v>
      </c>
      <c r="D144" s="97">
        <v>0.63300000000000001</v>
      </c>
      <c r="E144" s="98">
        <v>92.29</v>
      </c>
      <c r="F144" s="81">
        <v>-382080</v>
      </c>
      <c r="G144" s="81">
        <v>4023087</v>
      </c>
      <c r="H144" s="81">
        <v>3192557</v>
      </c>
      <c r="I144" s="81">
        <v>1759736</v>
      </c>
      <c r="J144" s="81">
        <v>1194862</v>
      </c>
      <c r="K144" s="81">
        <v>274066</v>
      </c>
      <c r="L144" s="81">
        <v>281989</v>
      </c>
      <c r="M144" s="81">
        <v>64684</v>
      </c>
      <c r="N144" s="81">
        <v>66287</v>
      </c>
      <c r="O144" s="81">
        <v>26988</v>
      </c>
      <c r="P144" s="81">
        <v>24596</v>
      </c>
      <c r="Q144" s="81">
        <v>58935</v>
      </c>
      <c r="R144" s="81">
        <v>62324</v>
      </c>
      <c r="S144" s="81">
        <v>0</v>
      </c>
      <c r="T144" s="81">
        <v>0</v>
      </c>
      <c r="U144" s="81">
        <v>0</v>
      </c>
      <c r="V144" s="81">
        <v>0</v>
      </c>
      <c r="W144" s="81">
        <v>0</v>
      </c>
      <c r="X144" s="81">
        <v>0</v>
      </c>
      <c r="Y144" s="100">
        <v>0</v>
      </c>
      <c r="Z144" s="81">
        <v>0</v>
      </c>
      <c r="AA144" s="81">
        <v>0</v>
      </c>
      <c r="AB144" s="81">
        <v>0</v>
      </c>
      <c r="AC144" s="81">
        <v>0</v>
      </c>
      <c r="AE144" s="81">
        <v>0</v>
      </c>
      <c r="AF144" s="81">
        <v>0</v>
      </c>
      <c r="AG144" s="81">
        <v>4023087</v>
      </c>
      <c r="AH144" s="81">
        <v>3192557</v>
      </c>
      <c r="AJ144" s="77">
        <f t="shared" si="3"/>
        <v>382080</v>
      </c>
    </row>
    <row r="145" spans="1:36" x14ac:dyDescent="0.3">
      <c r="A145" s="46" t="s">
        <v>320</v>
      </c>
      <c r="B145" s="77" t="s">
        <v>1562</v>
      </c>
      <c r="C145" s="81">
        <v>4182548</v>
      </c>
      <c r="D145" s="97">
        <v>0.90300000000000002</v>
      </c>
      <c r="E145" s="98">
        <v>131.65</v>
      </c>
      <c r="F145" s="81">
        <v>0</v>
      </c>
      <c r="G145" s="81">
        <v>2588540</v>
      </c>
      <c r="H145" s="81">
        <v>2114424</v>
      </c>
      <c r="I145" s="81">
        <v>1430876</v>
      </c>
      <c r="J145" s="81">
        <v>1456169</v>
      </c>
      <c r="K145" s="81">
        <v>98967</v>
      </c>
      <c r="L145" s="81">
        <v>102171</v>
      </c>
      <c r="M145" s="81">
        <v>25391</v>
      </c>
      <c r="N145" s="81">
        <v>26141</v>
      </c>
      <c r="O145" s="81">
        <v>10594</v>
      </c>
      <c r="P145" s="81">
        <v>10906</v>
      </c>
      <c r="Q145" s="81">
        <v>28180</v>
      </c>
      <c r="R145" s="81">
        <v>28632</v>
      </c>
      <c r="S145" s="81">
        <v>0</v>
      </c>
      <c r="T145" s="81">
        <v>0</v>
      </c>
      <c r="U145" s="81">
        <v>0</v>
      </c>
      <c r="V145" s="81">
        <v>0</v>
      </c>
      <c r="W145" s="81">
        <v>0</v>
      </c>
      <c r="X145" s="81">
        <v>0</v>
      </c>
      <c r="Y145" s="100">
        <v>0</v>
      </c>
      <c r="Z145" s="81">
        <v>0</v>
      </c>
      <c r="AA145" s="81">
        <v>0</v>
      </c>
      <c r="AB145" s="81">
        <v>0</v>
      </c>
      <c r="AC145" s="81">
        <v>0</v>
      </c>
      <c r="AE145" s="81">
        <v>11593</v>
      </c>
      <c r="AF145" s="81">
        <v>3200</v>
      </c>
      <c r="AG145" s="81">
        <v>2576947</v>
      </c>
      <c r="AH145" s="81">
        <v>2111224</v>
      </c>
      <c r="AJ145" s="77">
        <f t="shared" si="3"/>
        <v>0</v>
      </c>
    </row>
    <row r="146" spans="1:36" x14ac:dyDescent="0.3">
      <c r="A146" s="46" t="s">
        <v>296</v>
      </c>
      <c r="B146" s="77" t="s">
        <v>2296</v>
      </c>
      <c r="C146" s="81">
        <v>2719425</v>
      </c>
      <c r="D146" s="97">
        <v>0.90100000000000002</v>
      </c>
      <c r="E146" s="98">
        <v>131.36000000000001</v>
      </c>
      <c r="F146" s="81">
        <v>0</v>
      </c>
      <c r="G146" s="81">
        <v>1600244</v>
      </c>
      <c r="H146" s="81">
        <v>1427437</v>
      </c>
      <c r="I146" s="81">
        <v>991568</v>
      </c>
      <c r="J146" s="81">
        <v>1057087</v>
      </c>
      <c r="K146" s="81">
        <v>78987</v>
      </c>
      <c r="L146" s="81">
        <v>80910</v>
      </c>
      <c r="M146" s="81">
        <v>19279</v>
      </c>
      <c r="N146" s="81">
        <v>19894</v>
      </c>
      <c r="O146" s="81">
        <v>8044</v>
      </c>
      <c r="P146" s="81">
        <v>8300</v>
      </c>
      <c r="Q146" s="81">
        <v>21303</v>
      </c>
      <c r="R146" s="81">
        <v>21790</v>
      </c>
      <c r="S146" s="81">
        <v>0</v>
      </c>
      <c r="T146" s="81">
        <v>0</v>
      </c>
      <c r="U146" s="81">
        <v>0</v>
      </c>
      <c r="V146" s="81">
        <v>0</v>
      </c>
      <c r="W146" s="81">
        <v>0</v>
      </c>
      <c r="X146" s="81">
        <v>0</v>
      </c>
      <c r="Y146" s="100">
        <v>0</v>
      </c>
      <c r="Z146" s="81">
        <v>0</v>
      </c>
      <c r="AA146" s="81">
        <v>0</v>
      </c>
      <c r="AB146" s="81">
        <v>0</v>
      </c>
      <c r="AC146" s="81">
        <v>0</v>
      </c>
      <c r="AE146" s="81">
        <v>0</v>
      </c>
      <c r="AF146" s="81">
        <v>0</v>
      </c>
      <c r="AG146" s="81">
        <v>1600244</v>
      </c>
      <c r="AH146" s="81">
        <v>1427437</v>
      </c>
      <c r="AJ146" s="77">
        <f t="shared" si="3"/>
        <v>0</v>
      </c>
    </row>
    <row r="147" spans="1:36" x14ac:dyDescent="0.3">
      <c r="A147" s="46" t="s">
        <v>308</v>
      </c>
      <c r="B147" s="77" t="s">
        <v>2297</v>
      </c>
      <c r="C147" s="81">
        <v>3359220</v>
      </c>
      <c r="D147" s="97">
        <v>0.69299999999999995</v>
      </c>
      <c r="E147" s="98">
        <v>101.03</v>
      </c>
      <c r="F147" s="81">
        <v>0</v>
      </c>
      <c r="G147" s="81">
        <v>1982623</v>
      </c>
      <c r="H147" s="81">
        <v>1829088</v>
      </c>
      <c r="I147" s="81">
        <v>1175797</v>
      </c>
      <c r="J147" s="81">
        <v>1383930</v>
      </c>
      <c r="K147" s="81">
        <v>131004</v>
      </c>
      <c r="L147" s="81">
        <v>135024</v>
      </c>
      <c r="M147" s="81">
        <v>31143</v>
      </c>
      <c r="N147" s="81">
        <v>32193</v>
      </c>
      <c r="O147" s="81">
        <v>12994</v>
      </c>
      <c r="P147" s="81">
        <v>13431</v>
      </c>
      <c r="Q147" s="81">
        <v>25659</v>
      </c>
      <c r="R147" s="81">
        <v>26471</v>
      </c>
      <c r="S147" s="81">
        <v>0</v>
      </c>
      <c r="T147" s="81">
        <v>0</v>
      </c>
      <c r="U147" s="81">
        <v>0</v>
      </c>
      <c r="V147" s="81">
        <v>0</v>
      </c>
      <c r="W147" s="81">
        <v>0</v>
      </c>
      <c r="X147" s="81">
        <v>0</v>
      </c>
      <c r="Y147" s="100">
        <v>0</v>
      </c>
      <c r="Z147" s="81">
        <v>0</v>
      </c>
      <c r="AA147" s="81">
        <v>0</v>
      </c>
      <c r="AB147" s="81">
        <v>0</v>
      </c>
      <c r="AC147" s="81">
        <v>0</v>
      </c>
      <c r="AE147" s="81">
        <v>0</v>
      </c>
      <c r="AF147" s="81">
        <v>0</v>
      </c>
      <c r="AG147" s="81">
        <v>1982623</v>
      </c>
      <c r="AH147" s="81">
        <v>1829088</v>
      </c>
      <c r="AJ147" s="77">
        <f t="shared" si="3"/>
        <v>0</v>
      </c>
    </row>
    <row r="148" spans="1:36" x14ac:dyDescent="0.3">
      <c r="A148" s="46" t="s">
        <v>298</v>
      </c>
      <c r="B148" s="77" t="s">
        <v>2298</v>
      </c>
      <c r="C148" s="81">
        <v>5472629</v>
      </c>
      <c r="D148" s="97">
        <v>0.99</v>
      </c>
      <c r="E148" s="98">
        <v>144.34</v>
      </c>
      <c r="F148" s="81">
        <v>0</v>
      </c>
      <c r="G148" s="81">
        <v>3474626</v>
      </c>
      <c r="H148" s="81">
        <v>2974200</v>
      </c>
      <c r="I148" s="81">
        <v>1775794</v>
      </c>
      <c r="J148" s="81">
        <v>1857290</v>
      </c>
      <c r="K148" s="81">
        <v>131995</v>
      </c>
      <c r="L148" s="81">
        <v>136014</v>
      </c>
      <c r="M148" s="81">
        <v>32057</v>
      </c>
      <c r="N148" s="81">
        <v>33061</v>
      </c>
      <c r="O148" s="81">
        <v>13375</v>
      </c>
      <c r="P148" s="81">
        <v>13793</v>
      </c>
      <c r="Q148" s="81">
        <v>37546</v>
      </c>
      <c r="R148" s="81">
        <v>38135</v>
      </c>
      <c r="S148" s="81">
        <v>0</v>
      </c>
      <c r="T148" s="81">
        <v>0</v>
      </c>
      <c r="U148" s="81">
        <v>0</v>
      </c>
      <c r="V148" s="81">
        <v>0</v>
      </c>
      <c r="W148" s="81">
        <v>0</v>
      </c>
      <c r="X148" s="81">
        <v>0</v>
      </c>
      <c r="Y148" s="100">
        <v>0</v>
      </c>
      <c r="Z148" s="81">
        <v>0</v>
      </c>
      <c r="AA148" s="81">
        <v>0</v>
      </c>
      <c r="AB148" s="81">
        <v>7236</v>
      </c>
      <c r="AC148" s="81">
        <v>0</v>
      </c>
      <c r="AE148" s="81">
        <v>0</v>
      </c>
      <c r="AF148" s="81">
        <v>11612</v>
      </c>
      <c r="AG148" s="81">
        <v>3474626</v>
      </c>
      <c r="AH148" s="81">
        <v>2962588</v>
      </c>
      <c r="AJ148" s="77">
        <f t="shared" si="3"/>
        <v>0</v>
      </c>
    </row>
    <row r="149" spans="1:36" x14ac:dyDescent="0.3">
      <c r="A149" s="46" t="s">
        <v>302</v>
      </c>
      <c r="B149" s="77" t="s">
        <v>2299</v>
      </c>
      <c r="C149" s="81">
        <v>4713446</v>
      </c>
      <c r="D149" s="97">
        <v>0.81200000000000006</v>
      </c>
      <c r="E149" s="98">
        <v>118.38</v>
      </c>
      <c r="F149" s="81">
        <v>0</v>
      </c>
      <c r="G149" s="81">
        <v>2647317</v>
      </c>
      <c r="H149" s="81">
        <v>2258730</v>
      </c>
      <c r="I149" s="81">
        <v>1773229</v>
      </c>
      <c r="J149" s="81">
        <v>1455722</v>
      </c>
      <c r="K149" s="81">
        <v>182730</v>
      </c>
      <c r="L149" s="81">
        <v>187740</v>
      </c>
      <c r="M149" s="81">
        <v>44536</v>
      </c>
      <c r="N149" s="81">
        <v>45944</v>
      </c>
      <c r="O149" s="81">
        <v>18581</v>
      </c>
      <c r="P149" s="81">
        <v>19168</v>
      </c>
      <c r="Q149" s="81">
        <v>47053</v>
      </c>
      <c r="R149" s="81">
        <v>49061</v>
      </c>
      <c r="S149" s="81">
        <v>0</v>
      </c>
      <c r="T149" s="81">
        <v>0</v>
      </c>
      <c r="U149" s="81">
        <v>0</v>
      </c>
      <c r="V149" s="81">
        <v>0</v>
      </c>
      <c r="W149" s="81">
        <v>0</v>
      </c>
      <c r="X149" s="81">
        <v>0</v>
      </c>
      <c r="Y149" s="100">
        <v>0</v>
      </c>
      <c r="Z149" s="81">
        <v>0</v>
      </c>
      <c r="AA149" s="81">
        <v>0</v>
      </c>
      <c r="AB149" s="81">
        <v>0</v>
      </c>
      <c r="AC149" s="81">
        <v>0</v>
      </c>
      <c r="AE149" s="81">
        <v>0</v>
      </c>
      <c r="AF149" s="81">
        <v>0</v>
      </c>
      <c r="AG149" s="81">
        <v>2647317</v>
      </c>
      <c r="AH149" s="81">
        <v>2258730</v>
      </c>
      <c r="AJ149" s="77">
        <f t="shared" si="3"/>
        <v>0</v>
      </c>
    </row>
    <row r="150" spans="1:36" x14ac:dyDescent="0.3">
      <c r="A150" s="46" t="s">
        <v>304</v>
      </c>
      <c r="B150" s="77" t="s">
        <v>2300</v>
      </c>
      <c r="C150" s="81">
        <v>6333524</v>
      </c>
      <c r="D150" s="97">
        <v>0.88200000000000001</v>
      </c>
      <c r="E150" s="98">
        <v>128.59</v>
      </c>
      <c r="F150" s="81">
        <v>0</v>
      </c>
      <c r="G150" s="81">
        <v>3321692</v>
      </c>
      <c r="H150" s="81">
        <v>2128099</v>
      </c>
      <c r="I150" s="81">
        <v>2665425</v>
      </c>
      <c r="J150" s="81">
        <v>1773540</v>
      </c>
      <c r="K150" s="81">
        <v>211506</v>
      </c>
      <c r="L150" s="81">
        <v>212671</v>
      </c>
      <c r="M150" s="81">
        <v>53554</v>
      </c>
      <c r="N150" s="81">
        <v>53554</v>
      </c>
      <c r="O150" s="81">
        <v>22344</v>
      </c>
      <c r="P150" s="81">
        <v>22343</v>
      </c>
      <c r="Q150" s="81">
        <v>59003</v>
      </c>
      <c r="R150" s="81">
        <v>59263</v>
      </c>
      <c r="S150" s="81">
        <v>0</v>
      </c>
      <c r="T150" s="81">
        <v>0</v>
      </c>
      <c r="U150" s="81">
        <v>0</v>
      </c>
      <c r="V150" s="81">
        <v>0</v>
      </c>
      <c r="W150" s="81">
        <v>0</v>
      </c>
      <c r="X150" s="81">
        <v>0</v>
      </c>
      <c r="Y150" s="100">
        <v>0</v>
      </c>
      <c r="Z150" s="81">
        <v>0</v>
      </c>
      <c r="AA150" s="81">
        <v>0</v>
      </c>
      <c r="AB150" s="81">
        <v>0</v>
      </c>
      <c r="AC150" s="81">
        <v>0</v>
      </c>
      <c r="AE150" s="81">
        <v>0</v>
      </c>
      <c r="AF150" s="81">
        <v>0</v>
      </c>
      <c r="AG150" s="81">
        <v>3321692</v>
      </c>
      <c r="AH150" s="81">
        <v>2128099</v>
      </c>
      <c r="AJ150" s="77">
        <f t="shared" si="3"/>
        <v>0</v>
      </c>
    </row>
    <row r="151" spans="1:36" x14ac:dyDescent="0.3">
      <c r="A151" s="46" t="s">
        <v>300</v>
      </c>
      <c r="B151" s="77" t="s">
        <v>2301</v>
      </c>
      <c r="C151" s="81">
        <v>7926640</v>
      </c>
      <c r="D151" s="97">
        <v>0.90400000000000003</v>
      </c>
      <c r="E151" s="98">
        <v>131.80000000000001</v>
      </c>
      <c r="F151" s="81">
        <v>0</v>
      </c>
      <c r="G151" s="81">
        <v>4039579</v>
      </c>
      <c r="H151" s="81">
        <v>3766225</v>
      </c>
      <c r="I151" s="81">
        <v>3407460</v>
      </c>
      <c r="J151" s="81">
        <v>2660547</v>
      </c>
      <c r="K151" s="81">
        <v>287697</v>
      </c>
      <c r="L151" s="81">
        <v>296726</v>
      </c>
      <c r="M151" s="81">
        <v>76428</v>
      </c>
      <c r="N151" s="81">
        <v>78720</v>
      </c>
      <c r="O151" s="81">
        <v>31888</v>
      </c>
      <c r="P151" s="81">
        <v>32843</v>
      </c>
      <c r="Q151" s="81">
        <v>83588</v>
      </c>
      <c r="R151" s="81">
        <v>84696</v>
      </c>
      <c r="S151" s="81">
        <v>0</v>
      </c>
      <c r="T151" s="81">
        <v>0</v>
      </c>
      <c r="U151" s="81">
        <v>0</v>
      </c>
      <c r="V151" s="81">
        <v>0</v>
      </c>
      <c r="W151" s="81">
        <v>0</v>
      </c>
      <c r="X151" s="81">
        <v>0</v>
      </c>
      <c r="Y151" s="100">
        <v>0</v>
      </c>
      <c r="Z151" s="81">
        <v>0</v>
      </c>
      <c r="AA151" s="81">
        <v>0</v>
      </c>
      <c r="AB151" s="81">
        <v>0</v>
      </c>
      <c r="AC151" s="81">
        <v>0</v>
      </c>
      <c r="AE151" s="81">
        <v>0</v>
      </c>
      <c r="AF151" s="81">
        <v>0</v>
      </c>
      <c r="AG151" s="81">
        <v>4039579</v>
      </c>
      <c r="AH151" s="81">
        <v>3766225</v>
      </c>
      <c r="AJ151" s="77">
        <f t="shared" si="3"/>
        <v>0</v>
      </c>
    </row>
    <row r="152" spans="1:36" x14ac:dyDescent="0.3">
      <c r="A152" s="46" t="s">
        <v>306</v>
      </c>
      <c r="B152" s="77" t="s">
        <v>2302</v>
      </c>
      <c r="C152" s="81">
        <v>2451511</v>
      </c>
      <c r="D152" s="97">
        <v>0.86299999999999999</v>
      </c>
      <c r="E152" s="98">
        <v>125.82</v>
      </c>
      <c r="F152" s="81">
        <v>0</v>
      </c>
      <c r="G152" s="81">
        <v>1250930</v>
      </c>
      <c r="H152" s="81">
        <v>1155404</v>
      </c>
      <c r="I152" s="81">
        <v>1119589</v>
      </c>
      <c r="J152" s="81">
        <v>1181430</v>
      </c>
      <c r="K152" s="81">
        <v>51784</v>
      </c>
      <c r="L152" s="81">
        <v>53066</v>
      </c>
      <c r="M152" s="81">
        <v>11924</v>
      </c>
      <c r="N152" s="81">
        <v>12689</v>
      </c>
      <c r="O152" s="81">
        <v>4975</v>
      </c>
      <c r="P152" s="81">
        <v>5293</v>
      </c>
      <c r="Q152" s="81">
        <v>12309</v>
      </c>
      <c r="R152" s="81">
        <v>12934</v>
      </c>
      <c r="S152" s="81">
        <v>0</v>
      </c>
      <c r="T152" s="81">
        <v>0</v>
      </c>
      <c r="U152" s="81">
        <v>0</v>
      </c>
      <c r="V152" s="81">
        <v>0</v>
      </c>
      <c r="W152" s="81">
        <v>0</v>
      </c>
      <c r="X152" s="81">
        <v>0</v>
      </c>
      <c r="Y152" s="100">
        <v>0</v>
      </c>
      <c r="Z152" s="81">
        <v>0</v>
      </c>
      <c r="AA152" s="81">
        <v>0</v>
      </c>
      <c r="AB152" s="81">
        <v>0</v>
      </c>
      <c r="AC152" s="81">
        <v>0</v>
      </c>
      <c r="AE152" s="81">
        <v>0</v>
      </c>
      <c r="AF152" s="81">
        <v>1160</v>
      </c>
      <c r="AG152" s="81">
        <v>1250930</v>
      </c>
      <c r="AH152" s="81">
        <v>1154244</v>
      </c>
      <c r="AJ152" s="77">
        <f t="shared" si="3"/>
        <v>0</v>
      </c>
    </row>
    <row r="153" spans="1:36" x14ac:dyDescent="0.3">
      <c r="A153" s="46" t="s">
        <v>312</v>
      </c>
      <c r="B153" s="77" t="s">
        <v>2303</v>
      </c>
      <c r="C153" s="81">
        <v>6620130</v>
      </c>
      <c r="D153" s="97">
        <v>1.1639999999999999</v>
      </c>
      <c r="E153" s="98">
        <v>169.71</v>
      </c>
      <c r="F153" s="81">
        <v>-444470</v>
      </c>
      <c r="G153" s="81">
        <v>3071276</v>
      </c>
      <c r="H153" s="81">
        <v>3033113</v>
      </c>
      <c r="I153" s="81">
        <v>2710047</v>
      </c>
      <c r="J153" s="81">
        <v>1746205</v>
      </c>
      <c r="K153" s="81">
        <v>177546</v>
      </c>
      <c r="L153" s="81">
        <v>98602</v>
      </c>
      <c r="M153" s="81">
        <v>48101</v>
      </c>
      <c r="N153" s="81">
        <v>8294</v>
      </c>
      <c r="O153" s="81">
        <v>20069</v>
      </c>
      <c r="P153" s="81">
        <v>18642</v>
      </c>
      <c r="Q153" s="81">
        <v>67293</v>
      </c>
      <c r="R153" s="81">
        <v>48532</v>
      </c>
      <c r="S153" s="81">
        <v>0</v>
      </c>
      <c r="T153" s="81">
        <v>0</v>
      </c>
      <c r="U153" s="81">
        <v>0</v>
      </c>
      <c r="V153" s="81">
        <v>0</v>
      </c>
      <c r="W153" s="81">
        <v>0</v>
      </c>
      <c r="X153" s="81">
        <v>0</v>
      </c>
      <c r="Y153" s="100">
        <v>525798</v>
      </c>
      <c r="Z153" s="81">
        <v>823070</v>
      </c>
      <c r="AA153" s="81">
        <v>0</v>
      </c>
      <c r="AB153" s="81">
        <v>0</v>
      </c>
      <c r="AC153" s="81">
        <v>0</v>
      </c>
      <c r="AE153" s="81">
        <v>0</v>
      </c>
      <c r="AF153" s="81">
        <v>0</v>
      </c>
      <c r="AG153" s="81">
        <v>3071276</v>
      </c>
      <c r="AH153" s="81">
        <v>3033113</v>
      </c>
      <c r="AJ153" s="77">
        <f t="shared" si="3"/>
        <v>444470</v>
      </c>
    </row>
    <row r="154" spans="1:36" x14ac:dyDescent="0.3">
      <c r="A154" s="46" t="s">
        <v>314</v>
      </c>
      <c r="B154" s="77" t="s">
        <v>2304</v>
      </c>
      <c r="C154" s="81">
        <v>9784468</v>
      </c>
      <c r="D154" s="97">
        <v>0.88700000000000001</v>
      </c>
      <c r="E154" s="98">
        <v>129.32</v>
      </c>
      <c r="F154" s="81">
        <v>0</v>
      </c>
      <c r="G154" s="81">
        <v>6179182</v>
      </c>
      <c r="H154" s="81">
        <v>4988710</v>
      </c>
      <c r="I154" s="81">
        <v>3018769</v>
      </c>
      <c r="J154" s="81">
        <v>2285238</v>
      </c>
      <c r="K154" s="81">
        <v>351772</v>
      </c>
      <c r="L154" s="81">
        <v>360277</v>
      </c>
      <c r="M154" s="81">
        <v>93131</v>
      </c>
      <c r="N154" s="81">
        <v>95513</v>
      </c>
      <c r="O154" s="81">
        <v>38856</v>
      </c>
      <c r="P154" s="81">
        <v>39850</v>
      </c>
      <c r="Q154" s="81">
        <v>102758</v>
      </c>
      <c r="R154" s="81">
        <v>104307</v>
      </c>
      <c r="S154" s="81">
        <v>0</v>
      </c>
      <c r="T154" s="81">
        <v>0</v>
      </c>
      <c r="U154" s="81">
        <v>0</v>
      </c>
      <c r="V154" s="81">
        <v>0</v>
      </c>
      <c r="W154" s="81">
        <v>0</v>
      </c>
      <c r="X154" s="81">
        <v>0</v>
      </c>
      <c r="Y154" s="100">
        <v>0</v>
      </c>
      <c r="Z154" s="81">
        <v>0</v>
      </c>
      <c r="AA154" s="81">
        <v>0</v>
      </c>
      <c r="AB154" s="81">
        <v>0</v>
      </c>
      <c r="AC154" s="81">
        <v>0</v>
      </c>
      <c r="AE154" s="81">
        <v>0</v>
      </c>
      <c r="AF154" s="81">
        <v>0</v>
      </c>
      <c r="AG154" s="81">
        <v>6179182</v>
      </c>
      <c r="AH154" s="81">
        <v>4988710</v>
      </c>
      <c r="AJ154" s="77">
        <f t="shared" si="3"/>
        <v>0</v>
      </c>
    </row>
    <row r="155" spans="1:36" x14ac:dyDescent="0.3">
      <c r="A155" s="46" t="s">
        <v>274</v>
      </c>
      <c r="B155" s="77" t="s">
        <v>2305</v>
      </c>
      <c r="C155" s="81">
        <v>2909572</v>
      </c>
      <c r="D155" s="97">
        <v>0.98899999999999999</v>
      </c>
      <c r="E155" s="98">
        <v>144.19</v>
      </c>
      <c r="F155" s="81">
        <v>-7027</v>
      </c>
      <c r="G155" s="81">
        <v>1452339</v>
      </c>
      <c r="H155" s="81">
        <v>1378010</v>
      </c>
      <c r="I155" s="81">
        <v>1327477</v>
      </c>
      <c r="J155" s="81">
        <v>1094891</v>
      </c>
      <c r="K155" s="81">
        <v>78696</v>
      </c>
      <c r="L155" s="81">
        <v>82133</v>
      </c>
      <c r="M155" s="81">
        <v>19519</v>
      </c>
      <c r="N155" s="81">
        <v>20403</v>
      </c>
      <c r="O155" s="81">
        <v>8144</v>
      </c>
      <c r="P155" s="81">
        <v>8512</v>
      </c>
      <c r="Q155" s="81">
        <v>23397</v>
      </c>
      <c r="R155" s="81">
        <v>24193</v>
      </c>
      <c r="S155" s="81">
        <v>0</v>
      </c>
      <c r="T155" s="81">
        <v>0</v>
      </c>
      <c r="U155" s="81">
        <v>0</v>
      </c>
      <c r="V155" s="81">
        <v>0</v>
      </c>
      <c r="W155" s="81">
        <v>0</v>
      </c>
      <c r="X155" s="81">
        <v>0</v>
      </c>
      <c r="Y155" s="100">
        <v>0</v>
      </c>
      <c r="Z155" s="81">
        <v>0</v>
      </c>
      <c r="AA155" s="81">
        <v>0</v>
      </c>
      <c r="AB155" s="81">
        <v>0</v>
      </c>
      <c r="AC155" s="81">
        <v>0</v>
      </c>
      <c r="AE155" s="81">
        <v>0</v>
      </c>
      <c r="AF155" s="81">
        <v>0</v>
      </c>
      <c r="AG155" s="81">
        <v>1452339</v>
      </c>
      <c r="AH155" s="81">
        <v>1378010</v>
      </c>
      <c r="AJ155" s="77">
        <f t="shared" si="3"/>
        <v>7027</v>
      </c>
    </row>
    <row r="156" spans="1:36" x14ac:dyDescent="0.3">
      <c r="A156" s="46" t="s">
        <v>316</v>
      </c>
      <c r="B156" s="77" t="s">
        <v>2306</v>
      </c>
      <c r="C156" s="81">
        <v>1647936</v>
      </c>
      <c r="D156" s="97">
        <v>0.96699999999999997</v>
      </c>
      <c r="E156" s="98">
        <v>140.97999999999999</v>
      </c>
      <c r="F156" s="81">
        <v>0</v>
      </c>
      <c r="G156" s="81">
        <v>1037722</v>
      </c>
      <c r="H156" s="81">
        <v>977133</v>
      </c>
      <c r="I156" s="81">
        <v>553789</v>
      </c>
      <c r="J156" s="81">
        <v>655367</v>
      </c>
      <c r="K156" s="81">
        <v>34892</v>
      </c>
      <c r="L156" s="81">
        <v>34484</v>
      </c>
      <c r="M156" s="81">
        <v>8494</v>
      </c>
      <c r="N156" s="81">
        <v>8464</v>
      </c>
      <c r="O156" s="81">
        <v>3544</v>
      </c>
      <c r="P156" s="81">
        <v>3531</v>
      </c>
      <c r="Q156" s="81">
        <v>9495</v>
      </c>
      <c r="R156" s="81">
        <v>9790</v>
      </c>
      <c r="S156" s="81">
        <v>0</v>
      </c>
      <c r="T156" s="81">
        <v>0</v>
      </c>
      <c r="U156" s="81">
        <v>0</v>
      </c>
      <c r="V156" s="81">
        <v>0</v>
      </c>
      <c r="W156" s="81">
        <v>0</v>
      </c>
      <c r="X156" s="81">
        <v>0</v>
      </c>
      <c r="Y156" s="100">
        <v>0</v>
      </c>
      <c r="Z156" s="81">
        <v>0</v>
      </c>
      <c r="AA156" s="81">
        <v>0</v>
      </c>
      <c r="AB156" s="81">
        <v>0</v>
      </c>
      <c r="AC156" s="81">
        <v>0</v>
      </c>
      <c r="AE156" s="81">
        <v>6193</v>
      </c>
      <c r="AF156" s="81">
        <v>5288</v>
      </c>
      <c r="AG156" s="81">
        <v>1031529</v>
      </c>
      <c r="AH156" s="81">
        <v>971845</v>
      </c>
      <c r="AJ156" s="77">
        <f t="shared" si="3"/>
        <v>0</v>
      </c>
    </row>
    <row r="157" spans="1:36" x14ac:dyDescent="0.3">
      <c r="A157" s="46" t="s">
        <v>318</v>
      </c>
      <c r="B157" s="77" t="s">
        <v>2307</v>
      </c>
      <c r="C157" s="81">
        <v>6903004</v>
      </c>
      <c r="D157" s="97">
        <v>0.71799999999999997</v>
      </c>
      <c r="E157" s="98">
        <v>104.68</v>
      </c>
      <c r="F157" s="81">
        <v>0</v>
      </c>
      <c r="G157" s="81">
        <v>4200849</v>
      </c>
      <c r="H157" s="81">
        <v>3329125</v>
      </c>
      <c r="I157" s="81">
        <v>2199149</v>
      </c>
      <c r="J157" s="81">
        <v>2376783</v>
      </c>
      <c r="K157" s="81">
        <v>316764</v>
      </c>
      <c r="L157" s="81">
        <v>309075</v>
      </c>
      <c r="M157" s="81">
        <v>77776</v>
      </c>
      <c r="N157" s="81">
        <v>71363</v>
      </c>
      <c r="O157" s="81">
        <v>32450</v>
      </c>
      <c r="P157" s="81">
        <v>31593</v>
      </c>
      <c r="Q157" s="81">
        <v>76016</v>
      </c>
      <c r="R157" s="81">
        <v>53641</v>
      </c>
      <c r="S157" s="81">
        <v>0</v>
      </c>
      <c r="T157" s="81">
        <v>0</v>
      </c>
      <c r="U157" s="81">
        <v>0</v>
      </c>
      <c r="V157" s="81">
        <v>0</v>
      </c>
      <c r="W157" s="81">
        <v>0</v>
      </c>
      <c r="X157" s="81">
        <v>0</v>
      </c>
      <c r="Y157" s="100">
        <v>0</v>
      </c>
      <c r="Z157" s="81">
        <v>0</v>
      </c>
      <c r="AA157" s="81">
        <v>0</v>
      </c>
      <c r="AB157" s="81">
        <v>0</v>
      </c>
      <c r="AC157" s="81">
        <v>0</v>
      </c>
      <c r="AE157" s="81">
        <v>0</v>
      </c>
      <c r="AF157" s="81">
        <v>0</v>
      </c>
      <c r="AG157" s="81">
        <v>4200849</v>
      </c>
      <c r="AH157" s="81">
        <v>3329125</v>
      </c>
      <c r="AJ157" s="77">
        <f t="shared" si="3"/>
        <v>0</v>
      </c>
    </row>
    <row r="158" spans="1:36" x14ac:dyDescent="0.3">
      <c r="A158" s="46" t="s">
        <v>324</v>
      </c>
      <c r="B158" s="77" t="s">
        <v>2308</v>
      </c>
      <c r="C158" s="81">
        <v>3038369</v>
      </c>
      <c r="D158" s="97">
        <v>1.006</v>
      </c>
      <c r="E158" s="98">
        <v>146.66999999999999</v>
      </c>
      <c r="F158" s="81">
        <v>0</v>
      </c>
      <c r="G158" s="81">
        <v>1020665</v>
      </c>
      <c r="H158" s="81">
        <v>627954</v>
      </c>
      <c r="I158" s="81">
        <v>1748097</v>
      </c>
      <c r="J158" s="81">
        <v>1541090</v>
      </c>
      <c r="K158" s="81">
        <v>111491</v>
      </c>
      <c r="L158" s="81">
        <v>111957</v>
      </c>
      <c r="M158" s="81">
        <v>26530</v>
      </c>
      <c r="N158" s="81">
        <v>26860</v>
      </c>
      <c r="O158" s="81">
        <v>11069</v>
      </c>
      <c r="P158" s="81">
        <v>11206</v>
      </c>
      <c r="Q158" s="81">
        <v>32829</v>
      </c>
      <c r="R158" s="81">
        <v>32804</v>
      </c>
      <c r="S158" s="81">
        <v>0</v>
      </c>
      <c r="T158" s="81">
        <v>0</v>
      </c>
      <c r="U158" s="81">
        <v>0</v>
      </c>
      <c r="V158" s="81">
        <v>0</v>
      </c>
      <c r="W158" s="81">
        <v>0</v>
      </c>
      <c r="X158" s="81">
        <v>0</v>
      </c>
      <c r="Y158" s="100">
        <v>87688</v>
      </c>
      <c r="Z158" s="81">
        <v>54513</v>
      </c>
      <c r="AA158" s="81">
        <v>0</v>
      </c>
      <c r="AB158" s="81">
        <v>0</v>
      </c>
      <c r="AC158" s="81">
        <v>0</v>
      </c>
      <c r="AE158" s="81">
        <v>0</v>
      </c>
      <c r="AF158" s="81">
        <v>0</v>
      </c>
      <c r="AG158" s="81">
        <v>1020665</v>
      </c>
      <c r="AH158" s="81">
        <v>627954</v>
      </c>
      <c r="AJ158" s="77">
        <f t="shared" si="3"/>
        <v>0</v>
      </c>
    </row>
    <row r="159" spans="1:36" x14ac:dyDescent="0.3">
      <c r="A159" s="46" t="s">
        <v>310</v>
      </c>
      <c r="B159" s="77" t="s">
        <v>2309</v>
      </c>
      <c r="C159" s="81">
        <v>10878427</v>
      </c>
      <c r="D159" s="97">
        <v>0.86199999999999999</v>
      </c>
      <c r="E159" s="98">
        <v>125.67</v>
      </c>
      <c r="F159" s="81">
        <v>0</v>
      </c>
      <c r="G159" s="81">
        <v>5444025</v>
      </c>
      <c r="H159" s="81">
        <v>4944911</v>
      </c>
      <c r="I159" s="81">
        <v>4359987</v>
      </c>
      <c r="J159" s="81">
        <v>3233889</v>
      </c>
      <c r="K159" s="81">
        <v>487553</v>
      </c>
      <c r="L159" s="81">
        <v>477767</v>
      </c>
      <c r="M159" s="81">
        <v>168735</v>
      </c>
      <c r="N159" s="81">
        <v>167881</v>
      </c>
      <c r="O159" s="81">
        <v>70400</v>
      </c>
      <c r="P159" s="81">
        <v>70043</v>
      </c>
      <c r="Q159" s="81">
        <v>174729</v>
      </c>
      <c r="R159" s="81">
        <v>178999</v>
      </c>
      <c r="S159" s="81">
        <v>0</v>
      </c>
      <c r="T159" s="81">
        <v>0</v>
      </c>
      <c r="U159" s="81">
        <v>0</v>
      </c>
      <c r="V159" s="81">
        <v>0</v>
      </c>
      <c r="W159" s="81">
        <v>0</v>
      </c>
      <c r="X159" s="81">
        <v>0</v>
      </c>
      <c r="Y159" s="100">
        <v>172998</v>
      </c>
      <c r="Z159" s="81">
        <v>120794</v>
      </c>
      <c r="AA159" s="81">
        <v>0</v>
      </c>
      <c r="AB159" s="81">
        <v>0</v>
      </c>
      <c r="AC159" s="81">
        <v>0</v>
      </c>
      <c r="AE159" s="81">
        <v>0</v>
      </c>
      <c r="AF159" s="81">
        <v>0</v>
      </c>
      <c r="AG159" s="81">
        <v>5444025</v>
      </c>
      <c r="AH159" s="81">
        <v>4944911</v>
      </c>
      <c r="AJ159" s="77">
        <f t="shared" si="3"/>
        <v>0</v>
      </c>
    </row>
    <row r="160" spans="1:36" x14ac:dyDescent="0.3">
      <c r="A160" s="46" t="s">
        <v>326</v>
      </c>
      <c r="B160" s="77" t="s">
        <v>2310</v>
      </c>
      <c r="C160" s="81">
        <v>9218464</v>
      </c>
      <c r="D160" s="97">
        <v>0.92100000000000004</v>
      </c>
      <c r="E160" s="98">
        <v>134.28</v>
      </c>
      <c r="F160" s="81">
        <v>0</v>
      </c>
      <c r="G160" s="81">
        <v>4990862</v>
      </c>
      <c r="H160" s="81">
        <v>4726222</v>
      </c>
      <c r="I160" s="81">
        <v>3563773</v>
      </c>
      <c r="J160" s="81">
        <v>2557719</v>
      </c>
      <c r="K160" s="81">
        <v>406236</v>
      </c>
      <c r="L160" s="81">
        <v>406760</v>
      </c>
      <c r="M160" s="81">
        <v>101415</v>
      </c>
      <c r="N160" s="81">
        <v>102434</v>
      </c>
      <c r="O160" s="81">
        <v>42313</v>
      </c>
      <c r="P160" s="81">
        <v>37262</v>
      </c>
      <c r="Q160" s="81">
        <v>113865</v>
      </c>
      <c r="R160" s="81">
        <v>114016</v>
      </c>
      <c r="S160" s="81">
        <v>0</v>
      </c>
      <c r="T160" s="81">
        <v>0</v>
      </c>
      <c r="U160" s="81">
        <v>0</v>
      </c>
      <c r="V160" s="81">
        <v>0</v>
      </c>
      <c r="W160" s="81">
        <v>0</v>
      </c>
      <c r="X160" s="81">
        <v>0</v>
      </c>
      <c r="Y160" s="100">
        <v>0</v>
      </c>
      <c r="Z160" s="81">
        <v>0</v>
      </c>
      <c r="AA160" s="81">
        <v>0</v>
      </c>
      <c r="AB160" s="81">
        <v>0</v>
      </c>
      <c r="AC160" s="81">
        <v>0</v>
      </c>
      <c r="AE160" s="81">
        <v>0</v>
      </c>
      <c r="AF160" s="81">
        <v>0</v>
      </c>
      <c r="AG160" s="81">
        <v>4990862</v>
      </c>
      <c r="AH160" s="81">
        <v>4726222</v>
      </c>
      <c r="AJ160" s="77">
        <f t="shared" si="3"/>
        <v>0</v>
      </c>
    </row>
    <row r="161" spans="1:36" x14ac:dyDescent="0.3">
      <c r="A161" s="46" t="s">
        <v>331</v>
      </c>
      <c r="B161" s="77" t="s">
        <v>2311</v>
      </c>
      <c r="C161" s="81">
        <v>941211</v>
      </c>
      <c r="D161" s="97">
        <v>1.034</v>
      </c>
      <c r="E161" s="98">
        <v>150.75</v>
      </c>
      <c r="F161" s="81">
        <v>-46732</v>
      </c>
      <c r="G161" s="81">
        <v>484304</v>
      </c>
      <c r="H161" s="81">
        <v>374179</v>
      </c>
      <c r="I161" s="81">
        <v>355774</v>
      </c>
      <c r="J161" s="81">
        <v>340656</v>
      </c>
      <c r="K161" s="81">
        <v>17999</v>
      </c>
      <c r="L161" s="81">
        <v>17417</v>
      </c>
      <c r="M161" s="81">
        <v>4644</v>
      </c>
      <c r="N161" s="81">
        <v>4435</v>
      </c>
      <c r="O161" s="81">
        <v>1938</v>
      </c>
      <c r="P161" s="81">
        <v>1392</v>
      </c>
      <c r="Q161" s="81">
        <v>5304</v>
      </c>
      <c r="R161" s="81">
        <v>4922</v>
      </c>
      <c r="S161" s="81">
        <v>0</v>
      </c>
      <c r="T161" s="81">
        <v>0</v>
      </c>
      <c r="U161" s="81">
        <v>0</v>
      </c>
      <c r="V161" s="81">
        <v>0</v>
      </c>
      <c r="W161" s="81">
        <v>0</v>
      </c>
      <c r="X161" s="81">
        <v>0</v>
      </c>
      <c r="Y161" s="100">
        <v>0</v>
      </c>
      <c r="Z161" s="81">
        <v>0</v>
      </c>
      <c r="AA161" s="81">
        <v>70000</v>
      </c>
      <c r="AB161" s="81">
        <v>1248</v>
      </c>
      <c r="AC161" s="81">
        <v>0</v>
      </c>
      <c r="AE161" s="81">
        <v>0</v>
      </c>
      <c r="AF161" s="81">
        <v>0</v>
      </c>
      <c r="AG161" s="81">
        <v>484304</v>
      </c>
      <c r="AH161" s="81">
        <v>374179</v>
      </c>
      <c r="AJ161" s="77">
        <f t="shared" si="3"/>
        <v>46732</v>
      </c>
    </row>
    <row r="162" spans="1:36" x14ac:dyDescent="0.3">
      <c r="A162" s="46" t="s">
        <v>335</v>
      </c>
      <c r="B162" s="77" t="s">
        <v>2312</v>
      </c>
      <c r="C162" s="81">
        <v>297331</v>
      </c>
      <c r="D162" s="97">
        <v>0</v>
      </c>
      <c r="E162" s="98">
        <v>0</v>
      </c>
      <c r="F162" s="81">
        <v>0</v>
      </c>
      <c r="G162" s="81">
        <v>21500</v>
      </c>
      <c r="H162" s="81">
        <v>12449</v>
      </c>
      <c r="I162" s="81">
        <v>92311</v>
      </c>
      <c r="J162" s="81">
        <v>87391</v>
      </c>
      <c r="K162" s="81">
        <v>7806</v>
      </c>
      <c r="L162" s="81">
        <v>7165</v>
      </c>
      <c r="M162" s="81">
        <v>2562</v>
      </c>
      <c r="N162" s="81">
        <v>2367</v>
      </c>
      <c r="O162" s="81">
        <v>1069</v>
      </c>
      <c r="P162" s="81">
        <v>346</v>
      </c>
      <c r="Q162" s="81">
        <v>0</v>
      </c>
      <c r="R162" s="81">
        <v>0</v>
      </c>
      <c r="S162" s="81">
        <v>0</v>
      </c>
      <c r="T162" s="81">
        <v>0</v>
      </c>
      <c r="U162" s="81">
        <v>0</v>
      </c>
      <c r="V162" s="81">
        <v>0</v>
      </c>
      <c r="W162" s="81">
        <v>0</v>
      </c>
      <c r="X162" s="81">
        <v>0</v>
      </c>
      <c r="Y162" s="100">
        <v>0</v>
      </c>
      <c r="Z162" s="81">
        <v>0</v>
      </c>
      <c r="AA162" s="81">
        <v>170528</v>
      </c>
      <c r="AB162" s="81">
        <v>1555</v>
      </c>
      <c r="AC162" s="81">
        <v>0</v>
      </c>
      <c r="AE162" s="81">
        <v>0</v>
      </c>
      <c r="AF162" s="81">
        <v>0</v>
      </c>
      <c r="AG162" s="81">
        <v>21500</v>
      </c>
      <c r="AH162" s="81">
        <v>12449</v>
      </c>
      <c r="AJ162" s="77">
        <f t="shared" si="3"/>
        <v>0</v>
      </c>
    </row>
    <row r="163" spans="1:36" x14ac:dyDescent="0.3">
      <c r="A163" s="46" t="s">
        <v>339</v>
      </c>
      <c r="B163" s="77" t="s">
        <v>2313</v>
      </c>
      <c r="C163" s="81">
        <v>443295</v>
      </c>
      <c r="D163" s="97">
        <v>3.4000000000000002E-2</v>
      </c>
      <c r="E163" s="98">
        <v>4.95</v>
      </c>
      <c r="F163" s="81">
        <v>-534</v>
      </c>
      <c r="G163" s="81">
        <v>28142</v>
      </c>
      <c r="H163" s="81">
        <v>12733</v>
      </c>
      <c r="I163" s="81">
        <v>120988</v>
      </c>
      <c r="J163" s="81">
        <v>98346</v>
      </c>
      <c r="K163" s="81">
        <v>6175</v>
      </c>
      <c r="L163" s="81">
        <v>5592</v>
      </c>
      <c r="M163" s="81">
        <v>1618</v>
      </c>
      <c r="N163" s="81">
        <v>1513</v>
      </c>
      <c r="O163" s="81">
        <v>675</v>
      </c>
      <c r="P163" s="81">
        <v>631</v>
      </c>
      <c r="Q163" s="81">
        <v>0</v>
      </c>
      <c r="R163" s="81">
        <v>0</v>
      </c>
      <c r="S163" s="81">
        <v>0</v>
      </c>
      <c r="T163" s="81">
        <v>0</v>
      </c>
      <c r="U163" s="81">
        <v>0</v>
      </c>
      <c r="V163" s="81">
        <v>0</v>
      </c>
      <c r="W163" s="81">
        <v>0</v>
      </c>
      <c r="X163" s="81">
        <v>0</v>
      </c>
      <c r="Y163" s="100">
        <v>0</v>
      </c>
      <c r="Z163" s="81">
        <v>0</v>
      </c>
      <c r="AA163" s="81">
        <v>285697</v>
      </c>
      <c r="AB163" s="81">
        <v>0</v>
      </c>
      <c r="AC163" s="81">
        <v>0</v>
      </c>
      <c r="AE163" s="81">
        <v>0</v>
      </c>
      <c r="AF163" s="81">
        <v>0</v>
      </c>
      <c r="AG163" s="81">
        <v>28142</v>
      </c>
      <c r="AH163" s="81">
        <v>12733</v>
      </c>
      <c r="AJ163" s="77">
        <f t="shared" si="3"/>
        <v>534</v>
      </c>
    </row>
    <row r="164" spans="1:36" x14ac:dyDescent="0.3">
      <c r="A164" s="46" t="s">
        <v>341</v>
      </c>
      <c r="B164" s="77" t="s">
        <v>2314</v>
      </c>
      <c r="C164" s="81">
        <v>1931625</v>
      </c>
      <c r="D164" s="97">
        <v>1.1439999999999999</v>
      </c>
      <c r="E164" s="98">
        <v>166.79</v>
      </c>
      <c r="F164" s="81">
        <v>-34757</v>
      </c>
      <c r="G164" s="81">
        <v>736830</v>
      </c>
      <c r="H164" s="81">
        <v>674335</v>
      </c>
      <c r="I164" s="81">
        <v>1052069</v>
      </c>
      <c r="J164" s="81">
        <v>950505</v>
      </c>
      <c r="K164" s="81">
        <v>38969</v>
      </c>
      <c r="L164" s="81">
        <v>39028</v>
      </c>
      <c r="M164" s="81">
        <v>10112</v>
      </c>
      <c r="N164" s="81">
        <v>10127</v>
      </c>
      <c r="O164" s="81">
        <v>4219</v>
      </c>
      <c r="P164" s="81">
        <v>4225</v>
      </c>
      <c r="Q164" s="81">
        <v>13542</v>
      </c>
      <c r="R164" s="81">
        <v>13431</v>
      </c>
      <c r="S164" s="81">
        <v>0</v>
      </c>
      <c r="T164" s="81">
        <v>0</v>
      </c>
      <c r="U164" s="81">
        <v>0</v>
      </c>
      <c r="V164" s="81">
        <v>0</v>
      </c>
      <c r="W164" s="81">
        <v>0</v>
      </c>
      <c r="X164" s="81">
        <v>0</v>
      </c>
      <c r="Y164" s="100">
        <v>0</v>
      </c>
      <c r="Z164" s="81">
        <v>0</v>
      </c>
      <c r="AA164" s="81">
        <v>75884</v>
      </c>
      <c r="AB164" s="81">
        <v>0</v>
      </c>
      <c r="AC164" s="81">
        <v>0</v>
      </c>
      <c r="AE164" s="81">
        <v>0</v>
      </c>
      <c r="AF164" s="81">
        <v>0</v>
      </c>
      <c r="AG164" s="81">
        <v>736830</v>
      </c>
      <c r="AH164" s="81">
        <v>674335</v>
      </c>
      <c r="AJ164" s="77">
        <f t="shared" si="3"/>
        <v>34757</v>
      </c>
    </row>
    <row r="165" spans="1:36" x14ac:dyDescent="0.3">
      <c r="A165" s="46" t="s">
        <v>343</v>
      </c>
      <c r="B165" s="77" t="s">
        <v>2315</v>
      </c>
      <c r="C165" s="81">
        <v>192250</v>
      </c>
      <c r="D165" s="97">
        <v>0</v>
      </c>
      <c r="E165" s="98">
        <v>0</v>
      </c>
      <c r="F165" s="81">
        <v>0</v>
      </c>
      <c r="G165" s="81">
        <v>11218</v>
      </c>
      <c r="H165" s="81">
        <v>7401</v>
      </c>
      <c r="I165" s="81">
        <v>105674</v>
      </c>
      <c r="J165" s="81">
        <v>87810</v>
      </c>
      <c r="K165" s="81">
        <v>3786</v>
      </c>
      <c r="L165" s="81">
        <v>3437</v>
      </c>
      <c r="M165" s="81">
        <v>1109</v>
      </c>
      <c r="N165" s="81">
        <v>1019</v>
      </c>
      <c r="O165" s="81">
        <v>463</v>
      </c>
      <c r="P165" s="81">
        <v>425</v>
      </c>
      <c r="Q165" s="81">
        <v>0</v>
      </c>
      <c r="R165" s="81">
        <v>0</v>
      </c>
      <c r="S165" s="81">
        <v>0</v>
      </c>
      <c r="T165" s="81">
        <v>0</v>
      </c>
      <c r="U165" s="81">
        <v>0</v>
      </c>
      <c r="V165" s="81">
        <v>0</v>
      </c>
      <c r="W165" s="81">
        <v>0</v>
      </c>
      <c r="X165" s="81">
        <v>0</v>
      </c>
      <c r="Y165" s="100">
        <v>0</v>
      </c>
      <c r="Z165" s="81">
        <v>0</v>
      </c>
      <c r="AA165" s="81">
        <v>70000</v>
      </c>
      <c r="AB165" s="81">
        <v>0</v>
      </c>
      <c r="AC165" s="81">
        <v>0</v>
      </c>
      <c r="AE165" s="81">
        <v>141</v>
      </c>
      <c r="AF165" s="81">
        <v>25</v>
      </c>
      <c r="AG165" s="81">
        <v>11077</v>
      </c>
      <c r="AH165" s="81">
        <v>7376</v>
      </c>
      <c r="AJ165" s="77">
        <f t="shared" si="3"/>
        <v>0</v>
      </c>
    </row>
    <row r="166" spans="1:36" x14ac:dyDescent="0.3">
      <c r="A166" s="46" t="s">
        <v>337</v>
      </c>
      <c r="B166" s="77" t="s">
        <v>2316</v>
      </c>
      <c r="C166" s="81">
        <v>668209</v>
      </c>
      <c r="D166" s="97">
        <v>0</v>
      </c>
      <c r="E166" s="98">
        <v>0</v>
      </c>
      <c r="F166" s="81">
        <v>0</v>
      </c>
      <c r="G166" s="81">
        <v>68486</v>
      </c>
      <c r="H166" s="81">
        <v>50681</v>
      </c>
      <c r="I166" s="81">
        <v>394893</v>
      </c>
      <c r="J166" s="81">
        <v>350042</v>
      </c>
      <c r="K166" s="81">
        <v>35882</v>
      </c>
      <c r="L166" s="81">
        <v>36174</v>
      </c>
      <c r="M166" s="81">
        <v>12898</v>
      </c>
      <c r="N166" s="81">
        <v>13093</v>
      </c>
      <c r="O166" s="81">
        <v>5381</v>
      </c>
      <c r="P166" s="81">
        <v>4558</v>
      </c>
      <c r="Q166" s="81">
        <v>0</v>
      </c>
      <c r="R166" s="81">
        <v>0</v>
      </c>
      <c r="S166" s="81">
        <v>0</v>
      </c>
      <c r="T166" s="81">
        <v>0</v>
      </c>
      <c r="U166" s="81">
        <v>0</v>
      </c>
      <c r="V166" s="81">
        <v>0</v>
      </c>
      <c r="W166" s="81">
        <v>0</v>
      </c>
      <c r="X166" s="81">
        <v>0</v>
      </c>
      <c r="Y166" s="100">
        <v>0</v>
      </c>
      <c r="Z166" s="81">
        <v>0</v>
      </c>
      <c r="AA166" s="81">
        <v>150669</v>
      </c>
      <c r="AB166" s="81">
        <v>0</v>
      </c>
      <c r="AC166" s="81">
        <v>0</v>
      </c>
      <c r="AE166" s="81">
        <v>698</v>
      </c>
      <c r="AF166" s="81">
        <v>102</v>
      </c>
      <c r="AG166" s="81">
        <v>67788</v>
      </c>
      <c r="AH166" s="81">
        <v>50579</v>
      </c>
      <c r="AJ166" s="77">
        <f t="shared" si="3"/>
        <v>0</v>
      </c>
    </row>
    <row r="167" spans="1:36" x14ac:dyDescent="0.3">
      <c r="A167" s="46" t="s">
        <v>345</v>
      </c>
      <c r="B167" s="77" t="s">
        <v>2317</v>
      </c>
      <c r="C167" s="81">
        <v>321564</v>
      </c>
      <c r="D167" s="97">
        <v>0</v>
      </c>
      <c r="E167" s="98">
        <v>0</v>
      </c>
      <c r="F167" s="81">
        <v>0</v>
      </c>
      <c r="G167" s="81">
        <v>30510</v>
      </c>
      <c r="H167" s="81">
        <v>25436</v>
      </c>
      <c r="I167" s="81">
        <v>93287</v>
      </c>
      <c r="J167" s="81">
        <v>93317</v>
      </c>
      <c r="K167" s="81">
        <v>11941</v>
      </c>
      <c r="L167" s="81">
        <v>15145</v>
      </c>
      <c r="M167" s="81">
        <v>3071</v>
      </c>
      <c r="N167" s="81">
        <v>3895</v>
      </c>
      <c r="O167" s="81">
        <v>1281</v>
      </c>
      <c r="P167" s="81">
        <v>1625</v>
      </c>
      <c r="Q167" s="81">
        <v>0</v>
      </c>
      <c r="R167" s="81">
        <v>0</v>
      </c>
      <c r="S167" s="81">
        <v>0</v>
      </c>
      <c r="T167" s="81">
        <v>0</v>
      </c>
      <c r="U167" s="81">
        <v>0</v>
      </c>
      <c r="V167" s="81">
        <v>0</v>
      </c>
      <c r="W167" s="81">
        <v>0</v>
      </c>
      <c r="X167" s="81">
        <v>0</v>
      </c>
      <c r="Y167" s="100">
        <v>0</v>
      </c>
      <c r="Z167" s="81">
        <v>0</v>
      </c>
      <c r="AA167" s="81">
        <v>181474</v>
      </c>
      <c r="AB167" s="81">
        <v>0</v>
      </c>
      <c r="AC167" s="81">
        <v>0</v>
      </c>
      <c r="AE167" s="81">
        <v>0</v>
      </c>
      <c r="AF167" s="81">
        <v>226</v>
      </c>
      <c r="AG167" s="81">
        <v>30510</v>
      </c>
      <c r="AH167" s="81">
        <v>25210</v>
      </c>
      <c r="AJ167" s="77">
        <f t="shared" si="3"/>
        <v>0</v>
      </c>
    </row>
    <row r="168" spans="1:36" x14ac:dyDescent="0.3">
      <c r="A168" s="46" t="s">
        <v>347</v>
      </c>
      <c r="B168" s="77" t="s">
        <v>2318</v>
      </c>
      <c r="C168" s="81">
        <v>1092952</v>
      </c>
      <c r="D168" s="97">
        <v>0.64400000000000002</v>
      </c>
      <c r="E168" s="98">
        <v>93.89</v>
      </c>
      <c r="F168" s="81">
        <v>-64971</v>
      </c>
      <c r="G168" s="81">
        <v>509438</v>
      </c>
      <c r="H168" s="81">
        <v>468061</v>
      </c>
      <c r="I168" s="81">
        <v>272831</v>
      </c>
      <c r="J168" s="81">
        <v>219548</v>
      </c>
      <c r="K168" s="81">
        <v>44387</v>
      </c>
      <c r="L168" s="81">
        <v>42406</v>
      </c>
      <c r="M168" s="81">
        <v>11669</v>
      </c>
      <c r="N168" s="81">
        <v>11669</v>
      </c>
      <c r="O168" s="81">
        <v>4869</v>
      </c>
      <c r="P168" s="81">
        <v>4869</v>
      </c>
      <c r="Q168" s="81">
        <v>2432</v>
      </c>
      <c r="R168" s="81">
        <v>1527</v>
      </c>
      <c r="S168" s="81">
        <v>0</v>
      </c>
      <c r="T168" s="81">
        <v>0</v>
      </c>
      <c r="U168" s="81">
        <v>0</v>
      </c>
      <c r="V168" s="81">
        <v>0</v>
      </c>
      <c r="W168" s="81">
        <v>0</v>
      </c>
      <c r="X168" s="81">
        <v>0</v>
      </c>
      <c r="Y168" s="100">
        <v>0</v>
      </c>
      <c r="Z168" s="81">
        <v>0</v>
      </c>
      <c r="AA168" s="81">
        <v>247326</v>
      </c>
      <c r="AB168" s="81">
        <v>0</v>
      </c>
      <c r="AC168" s="81">
        <v>0</v>
      </c>
      <c r="AE168" s="81">
        <v>0</v>
      </c>
      <c r="AF168" s="81">
        <v>0</v>
      </c>
      <c r="AG168" s="81">
        <v>509438</v>
      </c>
      <c r="AH168" s="81">
        <v>468061</v>
      </c>
      <c r="AJ168" s="77">
        <f t="shared" si="3"/>
        <v>64971</v>
      </c>
    </row>
    <row r="169" spans="1:36" x14ac:dyDescent="0.3">
      <c r="A169" s="46" t="s">
        <v>351</v>
      </c>
      <c r="B169" s="77" t="s">
        <v>2319</v>
      </c>
      <c r="C169" s="81">
        <v>474482</v>
      </c>
      <c r="D169" s="97">
        <v>0.49</v>
      </c>
      <c r="E169" s="98">
        <v>71.44</v>
      </c>
      <c r="F169" s="81">
        <v>0</v>
      </c>
      <c r="G169" s="81">
        <v>145731</v>
      </c>
      <c r="H169" s="81">
        <v>94568</v>
      </c>
      <c r="I169" s="81">
        <v>180590</v>
      </c>
      <c r="J169" s="81">
        <v>165861</v>
      </c>
      <c r="K169" s="81">
        <v>14796</v>
      </c>
      <c r="L169" s="81">
        <v>11191</v>
      </c>
      <c r="M169" s="81">
        <v>3850</v>
      </c>
      <c r="N169" s="81">
        <v>1707</v>
      </c>
      <c r="O169" s="81">
        <v>1606</v>
      </c>
      <c r="P169" s="81">
        <v>1556</v>
      </c>
      <c r="Q169" s="81">
        <v>0</v>
      </c>
      <c r="R169" s="81">
        <v>0</v>
      </c>
      <c r="S169" s="81">
        <v>0</v>
      </c>
      <c r="T169" s="81">
        <v>0</v>
      </c>
      <c r="U169" s="81">
        <v>0</v>
      </c>
      <c r="V169" s="81">
        <v>0</v>
      </c>
      <c r="W169" s="81">
        <v>0</v>
      </c>
      <c r="X169" s="81">
        <v>0</v>
      </c>
      <c r="Y169" s="100">
        <v>0</v>
      </c>
      <c r="Z169" s="81">
        <v>0</v>
      </c>
      <c r="AA169" s="81">
        <v>127909</v>
      </c>
      <c r="AB169" s="81">
        <v>0</v>
      </c>
      <c r="AC169" s="81">
        <v>0</v>
      </c>
      <c r="AE169" s="81">
        <v>0</v>
      </c>
      <c r="AF169" s="81">
        <v>0</v>
      </c>
      <c r="AG169" s="81">
        <v>145731</v>
      </c>
      <c r="AH169" s="81">
        <v>94568</v>
      </c>
      <c r="AJ169" s="77">
        <f t="shared" si="3"/>
        <v>0</v>
      </c>
    </row>
    <row r="170" spans="1:36" x14ac:dyDescent="0.3">
      <c r="A170" s="46" t="s">
        <v>2731</v>
      </c>
      <c r="B170" s="77" t="s">
        <v>2733</v>
      </c>
      <c r="C170" s="81">
        <v>975776</v>
      </c>
      <c r="D170" s="97">
        <v>0.72199999999999998</v>
      </c>
      <c r="E170" s="98">
        <v>105.26</v>
      </c>
      <c r="F170" s="81">
        <v>0</v>
      </c>
      <c r="G170" s="81">
        <v>403279</v>
      </c>
      <c r="H170" s="81">
        <v>323507</v>
      </c>
      <c r="I170" s="81">
        <v>536437</v>
      </c>
      <c r="J170" s="81">
        <v>489269</v>
      </c>
      <c r="K170" s="81">
        <v>23941</v>
      </c>
      <c r="L170" s="81">
        <v>24698</v>
      </c>
      <c r="M170" s="81">
        <v>6292</v>
      </c>
      <c r="N170" s="81">
        <v>5527</v>
      </c>
      <c r="O170" s="81">
        <v>2625</v>
      </c>
      <c r="P170" s="81">
        <v>1582</v>
      </c>
      <c r="Q170" s="81">
        <v>3202</v>
      </c>
      <c r="R170" s="81">
        <v>0</v>
      </c>
      <c r="S170" s="81">
        <v>0</v>
      </c>
      <c r="T170" s="81">
        <v>0</v>
      </c>
      <c r="U170" s="81">
        <v>0</v>
      </c>
      <c r="V170" s="81">
        <v>0</v>
      </c>
      <c r="W170" s="81">
        <v>0</v>
      </c>
      <c r="X170" s="81">
        <v>0</v>
      </c>
      <c r="Y170" s="100">
        <v>0</v>
      </c>
      <c r="Z170" s="81">
        <v>0</v>
      </c>
      <c r="AA170" s="81">
        <v>0</v>
      </c>
      <c r="AB170" s="81">
        <v>0</v>
      </c>
      <c r="AC170" s="81">
        <v>0</v>
      </c>
      <c r="AE170" s="81">
        <v>0</v>
      </c>
      <c r="AF170" s="81">
        <v>0</v>
      </c>
      <c r="AG170" s="81">
        <v>403279</v>
      </c>
      <c r="AH170" s="81">
        <v>323507</v>
      </c>
      <c r="AJ170" s="77">
        <f t="shared" si="3"/>
        <v>0</v>
      </c>
    </row>
    <row r="171" spans="1:36" x14ac:dyDescent="0.3">
      <c r="A171" s="46" t="s">
        <v>366</v>
      </c>
      <c r="B171" s="77" t="s">
        <v>2320</v>
      </c>
      <c r="C171" s="81">
        <v>2128985</v>
      </c>
      <c r="D171" s="97">
        <v>0.88800000000000001</v>
      </c>
      <c r="E171" s="98">
        <v>129.47</v>
      </c>
      <c r="F171" s="81">
        <v>-49956</v>
      </c>
      <c r="G171" s="81">
        <v>622598</v>
      </c>
      <c r="H171" s="81">
        <v>508184</v>
      </c>
      <c r="I171" s="81">
        <v>1438132</v>
      </c>
      <c r="J171" s="81">
        <v>1301154</v>
      </c>
      <c r="K171" s="81">
        <v>43222</v>
      </c>
      <c r="L171" s="81">
        <v>42232</v>
      </c>
      <c r="M171" s="81">
        <v>10980</v>
      </c>
      <c r="N171" s="81">
        <v>10681</v>
      </c>
      <c r="O171" s="81">
        <v>4581</v>
      </c>
      <c r="P171" s="81">
        <v>4456</v>
      </c>
      <c r="Q171" s="81">
        <v>9472</v>
      </c>
      <c r="R171" s="81">
        <v>8921</v>
      </c>
      <c r="S171" s="81">
        <v>0</v>
      </c>
      <c r="T171" s="81">
        <v>0</v>
      </c>
      <c r="U171" s="81">
        <v>0</v>
      </c>
      <c r="V171" s="81">
        <v>0</v>
      </c>
      <c r="W171" s="81">
        <v>0</v>
      </c>
      <c r="X171" s="81">
        <v>0</v>
      </c>
      <c r="Y171" s="100">
        <v>0</v>
      </c>
      <c r="Z171" s="81">
        <v>0</v>
      </c>
      <c r="AA171" s="81">
        <v>0</v>
      </c>
      <c r="AB171" s="81">
        <v>0</v>
      </c>
      <c r="AC171" s="81">
        <v>0</v>
      </c>
      <c r="AE171" s="81">
        <v>0</v>
      </c>
      <c r="AF171" s="81">
        <v>0</v>
      </c>
      <c r="AG171" s="81">
        <v>622598</v>
      </c>
      <c r="AH171" s="81">
        <v>508184</v>
      </c>
      <c r="AJ171" s="77">
        <f t="shared" si="3"/>
        <v>49956</v>
      </c>
    </row>
    <row r="172" spans="1:36" x14ac:dyDescent="0.3">
      <c r="A172" s="46" t="s">
        <v>356</v>
      </c>
      <c r="B172" s="77" t="s">
        <v>2321</v>
      </c>
      <c r="C172" s="81">
        <v>1709252</v>
      </c>
      <c r="D172" s="97">
        <v>0.98499999999999999</v>
      </c>
      <c r="E172" s="98">
        <v>143.61000000000001</v>
      </c>
      <c r="F172" s="81">
        <v>-64624</v>
      </c>
      <c r="G172" s="81">
        <v>538503</v>
      </c>
      <c r="H172" s="81">
        <v>583732</v>
      </c>
      <c r="I172" s="81">
        <v>1127610</v>
      </c>
      <c r="J172" s="81">
        <v>1477907</v>
      </c>
      <c r="K172" s="81">
        <v>24232</v>
      </c>
      <c r="L172" s="81">
        <v>24931</v>
      </c>
      <c r="M172" s="81">
        <v>7250</v>
      </c>
      <c r="N172" s="81">
        <v>6921</v>
      </c>
      <c r="O172" s="81">
        <v>3025</v>
      </c>
      <c r="P172" s="81">
        <v>2887</v>
      </c>
      <c r="Q172" s="81">
        <v>8632</v>
      </c>
      <c r="R172" s="81">
        <v>8207</v>
      </c>
      <c r="S172" s="81">
        <v>0</v>
      </c>
      <c r="T172" s="81">
        <v>0</v>
      </c>
      <c r="U172" s="81">
        <v>0</v>
      </c>
      <c r="V172" s="81">
        <v>0</v>
      </c>
      <c r="W172" s="81">
        <v>0</v>
      </c>
      <c r="X172" s="81">
        <v>0</v>
      </c>
      <c r="Y172" s="100">
        <v>0</v>
      </c>
      <c r="Z172" s="81">
        <v>0</v>
      </c>
      <c r="AA172" s="81">
        <v>0</v>
      </c>
      <c r="AB172" s="81">
        <v>0</v>
      </c>
      <c r="AC172" s="81">
        <v>0</v>
      </c>
      <c r="AE172" s="81">
        <v>0</v>
      </c>
      <c r="AF172" s="81">
        <v>0</v>
      </c>
      <c r="AG172" s="81">
        <v>538503</v>
      </c>
      <c r="AH172" s="81">
        <v>583732</v>
      </c>
      <c r="AJ172" s="77">
        <f t="shared" si="3"/>
        <v>64624</v>
      </c>
    </row>
    <row r="173" spans="1:36" x14ac:dyDescent="0.3">
      <c r="A173" s="46" t="s">
        <v>360</v>
      </c>
      <c r="B173" s="77" t="s">
        <v>2322</v>
      </c>
      <c r="C173" s="81">
        <v>5403739</v>
      </c>
      <c r="D173" s="97">
        <v>1.2589999999999999</v>
      </c>
      <c r="E173" s="98">
        <v>183.56</v>
      </c>
      <c r="F173" s="81">
        <v>-250375</v>
      </c>
      <c r="G173" s="81">
        <v>1204473</v>
      </c>
      <c r="H173" s="81">
        <v>1103130</v>
      </c>
      <c r="I173" s="81">
        <v>4029263</v>
      </c>
      <c r="J173" s="81">
        <v>5772534</v>
      </c>
      <c r="K173" s="81">
        <v>78230</v>
      </c>
      <c r="L173" s="81">
        <v>80211</v>
      </c>
      <c r="M173" s="81">
        <v>20463</v>
      </c>
      <c r="N173" s="81">
        <v>20883</v>
      </c>
      <c r="O173" s="81">
        <v>8538</v>
      </c>
      <c r="P173" s="81">
        <v>8712</v>
      </c>
      <c r="Q173" s="81">
        <v>30512</v>
      </c>
      <c r="R173" s="81">
        <v>31104</v>
      </c>
      <c r="S173" s="81">
        <v>0</v>
      </c>
      <c r="T173" s="81">
        <v>0</v>
      </c>
      <c r="U173" s="81">
        <v>0</v>
      </c>
      <c r="V173" s="81">
        <v>0</v>
      </c>
      <c r="W173" s="81">
        <v>0</v>
      </c>
      <c r="X173" s="81">
        <v>0</v>
      </c>
      <c r="Y173" s="100">
        <v>0</v>
      </c>
      <c r="Z173" s="81">
        <v>0</v>
      </c>
      <c r="AA173" s="81">
        <v>0</v>
      </c>
      <c r="AB173" s="81">
        <v>32260</v>
      </c>
      <c r="AC173" s="81">
        <v>0</v>
      </c>
      <c r="AE173" s="81">
        <v>0</v>
      </c>
      <c r="AF173" s="81">
        <v>16506</v>
      </c>
      <c r="AG173" s="81">
        <v>1204473</v>
      </c>
      <c r="AH173" s="81">
        <v>1086624</v>
      </c>
      <c r="AJ173" s="77">
        <f t="shared" si="3"/>
        <v>250375</v>
      </c>
    </row>
    <row r="174" spans="1:36" x14ac:dyDescent="0.3">
      <c r="A174" s="46" t="s">
        <v>362</v>
      </c>
      <c r="B174" s="77" t="s">
        <v>2323</v>
      </c>
      <c r="C174" s="81">
        <v>1387400</v>
      </c>
      <c r="D174" s="97">
        <v>0.42599999999999999</v>
      </c>
      <c r="E174" s="98">
        <v>62.11</v>
      </c>
      <c r="F174" s="81">
        <v>-69563</v>
      </c>
      <c r="G174" s="81">
        <v>571783</v>
      </c>
      <c r="H174" s="81">
        <v>427683</v>
      </c>
      <c r="I174" s="81">
        <v>493961</v>
      </c>
      <c r="J174" s="81">
        <v>440628</v>
      </c>
      <c r="K174" s="81">
        <v>68619</v>
      </c>
      <c r="L174" s="81">
        <v>71939</v>
      </c>
      <c r="M174" s="81">
        <v>17721</v>
      </c>
      <c r="N174" s="81">
        <v>18321</v>
      </c>
      <c r="O174" s="81">
        <v>7394</v>
      </c>
      <c r="P174" s="81">
        <v>4370</v>
      </c>
      <c r="Q174" s="81">
        <v>258</v>
      </c>
      <c r="R174" s="81">
        <v>0</v>
      </c>
      <c r="S174" s="81">
        <v>0</v>
      </c>
      <c r="T174" s="81">
        <v>0</v>
      </c>
      <c r="U174" s="81">
        <v>0</v>
      </c>
      <c r="V174" s="81">
        <v>0</v>
      </c>
      <c r="W174" s="81">
        <v>0</v>
      </c>
      <c r="X174" s="81">
        <v>0</v>
      </c>
      <c r="Y174" s="100">
        <v>0</v>
      </c>
      <c r="Z174" s="81">
        <v>0</v>
      </c>
      <c r="AA174" s="81">
        <v>227664</v>
      </c>
      <c r="AB174" s="81">
        <v>0</v>
      </c>
      <c r="AC174" s="81">
        <v>0</v>
      </c>
      <c r="AE174" s="81">
        <v>0</v>
      </c>
      <c r="AF174" s="81">
        <v>0</v>
      </c>
      <c r="AG174" s="81">
        <v>571783</v>
      </c>
      <c r="AH174" s="81">
        <v>427683</v>
      </c>
      <c r="AJ174" s="77">
        <f t="shared" si="3"/>
        <v>69563</v>
      </c>
    </row>
    <row r="175" spans="1:36" x14ac:dyDescent="0.3">
      <c r="A175" s="46" t="s">
        <v>358</v>
      </c>
      <c r="B175" s="77" t="s">
        <v>2324</v>
      </c>
      <c r="C175" s="81">
        <v>8590268</v>
      </c>
      <c r="D175" s="97">
        <v>1.1200000000000001</v>
      </c>
      <c r="E175" s="98">
        <v>163.29</v>
      </c>
      <c r="F175" s="81">
        <v>-361687</v>
      </c>
      <c r="G175" s="81">
        <v>2279367</v>
      </c>
      <c r="H175" s="81">
        <v>1891573</v>
      </c>
      <c r="I175" s="81">
        <v>6091082</v>
      </c>
      <c r="J175" s="81">
        <v>5865947</v>
      </c>
      <c r="K175" s="81">
        <v>128849</v>
      </c>
      <c r="L175" s="81">
        <v>128733</v>
      </c>
      <c r="M175" s="81">
        <v>33256</v>
      </c>
      <c r="N175" s="81">
        <v>33226</v>
      </c>
      <c r="O175" s="81">
        <v>13875</v>
      </c>
      <c r="P175" s="81">
        <v>13862</v>
      </c>
      <c r="Q175" s="81">
        <v>43839</v>
      </c>
      <c r="R175" s="81">
        <v>42995</v>
      </c>
      <c r="S175" s="81">
        <v>0</v>
      </c>
      <c r="T175" s="81">
        <v>0</v>
      </c>
      <c r="U175" s="81">
        <v>0</v>
      </c>
      <c r="V175" s="81">
        <v>0</v>
      </c>
      <c r="W175" s="81">
        <v>0</v>
      </c>
      <c r="X175" s="81">
        <v>0</v>
      </c>
      <c r="Y175" s="100">
        <v>0</v>
      </c>
      <c r="Z175" s="81">
        <v>0</v>
      </c>
      <c r="AA175" s="81">
        <v>0</v>
      </c>
      <c r="AB175" s="81">
        <v>0</v>
      </c>
      <c r="AC175" s="81">
        <v>0</v>
      </c>
      <c r="AE175" s="81">
        <v>0</v>
      </c>
      <c r="AF175" s="81">
        <v>0</v>
      </c>
      <c r="AG175" s="81">
        <v>2279367</v>
      </c>
      <c r="AH175" s="81">
        <v>1891573</v>
      </c>
      <c r="AJ175" s="77">
        <f t="shared" si="3"/>
        <v>361687</v>
      </c>
    </row>
    <row r="176" spans="1:36" x14ac:dyDescent="0.3">
      <c r="A176" s="46" t="s">
        <v>354</v>
      </c>
      <c r="B176" s="77" t="s">
        <v>1594</v>
      </c>
      <c r="C176" s="81">
        <v>3811067</v>
      </c>
      <c r="D176" s="97">
        <v>1.173</v>
      </c>
      <c r="E176" s="98">
        <v>171.02</v>
      </c>
      <c r="F176" s="81">
        <v>-126383</v>
      </c>
      <c r="G176" s="81">
        <v>1008749</v>
      </c>
      <c r="H176" s="81">
        <v>945739</v>
      </c>
      <c r="I176" s="81">
        <v>2728360</v>
      </c>
      <c r="J176" s="81">
        <v>2412213</v>
      </c>
      <c r="K176" s="81">
        <v>42639</v>
      </c>
      <c r="L176" s="81">
        <v>42639</v>
      </c>
      <c r="M176" s="81">
        <v>11070</v>
      </c>
      <c r="N176" s="81">
        <v>11475</v>
      </c>
      <c r="O176" s="81">
        <v>4619</v>
      </c>
      <c r="P176" s="81">
        <v>4787</v>
      </c>
      <c r="Q176" s="81">
        <v>15630</v>
      </c>
      <c r="R176" s="81">
        <v>16072</v>
      </c>
      <c r="S176" s="81">
        <v>0</v>
      </c>
      <c r="T176" s="81">
        <v>0</v>
      </c>
      <c r="U176" s="81">
        <v>0</v>
      </c>
      <c r="V176" s="81">
        <v>0</v>
      </c>
      <c r="W176" s="81">
        <v>0</v>
      </c>
      <c r="X176" s="81">
        <v>0</v>
      </c>
      <c r="Y176" s="100">
        <v>0</v>
      </c>
      <c r="Z176" s="81">
        <v>0</v>
      </c>
      <c r="AA176" s="81">
        <v>0</v>
      </c>
      <c r="AB176" s="81">
        <v>0</v>
      </c>
      <c r="AC176" s="81">
        <v>0</v>
      </c>
      <c r="AE176" s="81">
        <v>0</v>
      </c>
      <c r="AF176" s="81">
        <v>0</v>
      </c>
      <c r="AG176" s="81">
        <v>1008749</v>
      </c>
      <c r="AH176" s="81">
        <v>945739</v>
      </c>
      <c r="AJ176" s="77">
        <f t="shared" si="3"/>
        <v>126383</v>
      </c>
    </row>
    <row r="177" spans="1:36" x14ac:dyDescent="0.3">
      <c r="A177" s="46" t="s">
        <v>364</v>
      </c>
      <c r="B177" s="77" t="s">
        <v>1595</v>
      </c>
      <c r="C177" s="81">
        <v>1459713</v>
      </c>
      <c r="D177" s="97">
        <v>1</v>
      </c>
      <c r="E177" s="98">
        <v>145.80000000000001</v>
      </c>
      <c r="F177" s="81">
        <v>-33971</v>
      </c>
      <c r="G177" s="81">
        <v>375603</v>
      </c>
      <c r="H177" s="81">
        <v>339569</v>
      </c>
      <c r="I177" s="81">
        <v>970557</v>
      </c>
      <c r="J177" s="81">
        <v>883162</v>
      </c>
      <c r="K177" s="81">
        <v>14970</v>
      </c>
      <c r="L177" s="81">
        <v>15844</v>
      </c>
      <c r="M177" s="81">
        <v>3895</v>
      </c>
      <c r="N177" s="81">
        <v>4135</v>
      </c>
      <c r="O177" s="81">
        <v>1625</v>
      </c>
      <c r="P177" s="81">
        <v>1725</v>
      </c>
      <c r="Q177" s="81">
        <v>4077</v>
      </c>
      <c r="R177" s="81">
        <v>4369</v>
      </c>
      <c r="S177" s="81">
        <v>0</v>
      </c>
      <c r="T177" s="81">
        <v>0</v>
      </c>
      <c r="U177" s="81">
        <v>0</v>
      </c>
      <c r="V177" s="81">
        <v>0</v>
      </c>
      <c r="W177" s="81">
        <v>0</v>
      </c>
      <c r="X177" s="81">
        <v>0</v>
      </c>
      <c r="Y177" s="100">
        <v>0</v>
      </c>
      <c r="Z177" s="81">
        <v>0</v>
      </c>
      <c r="AA177" s="81">
        <v>88986</v>
      </c>
      <c r="AB177" s="81">
        <v>0</v>
      </c>
      <c r="AC177" s="81">
        <v>0</v>
      </c>
      <c r="AE177" s="81">
        <v>0</v>
      </c>
      <c r="AF177" s="81">
        <v>0</v>
      </c>
      <c r="AG177" s="81">
        <v>375603</v>
      </c>
      <c r="AH177" s="81">
        <v>339569</v>
      </c>
      <c r="AJ177" s="77">
        <f t="shared" si="3"/>
        <v>33971</v>
      </c>
    </row>
    <row r="178" spans="1:36" x14ac:dyDescent="0.3">
      <c r="A178" s="46" t="s">
        <v>379</v>
      </c>
      <c r="B178" s="77" t="s">
        <v>2325</v>
      </c>
      <c r="C178" s="81">
        <v>406653</v>
      </c>
      <c r="D178" s="97">
        <v>0.34699999999999998</v>
      </c>
      <c r="E178" s="98">
        <v>50.59</v>
      </c>
      <c r="F178" s="81">
        <v>0</v>
      </c>
      <c r="G178" s="81">
        <v>131053</v>
      </c>
      <c r="H178" s="81">
        <v>124358</v>
      </c>
      <c r="I178" s="81">
        <v>121777</v>
      </c>
      <c r="J178" s="81">
        <v>101690</v>
      </c>
      <c r="K178" s="81">
        <v>7747</v>
      </c>
      <c r="L178" s="81">
        <v>7926</v>
      </c>
      <c r="M178" s="81">
        <v>1678</v>
      </c>
      <c r="N178" s="81">
        <v>1828</v>
      </c>
      <c r="O178" s="81">
        <v>700</v>
      </c>
      <c r="P178" s="81">
        <v>762</v>
      </c>
      <c r="Q178" s="81">
        <v>0</v>
      </c>
      <c r="R178" s="81">
        <v>0</v>
      </c>
      <c r="S178" s="81">
        <v>0</v>
      </c>
      <c r="T178" s="81">
        <v>0</v>
      </c>
      <c r="U178" s="81">
        <v>0</v>
      </c>
      <c r="V178" s="81">
        <v>0</v>
      </c>
      <c r="W178" s="81">
        <v>0</v>
      </c>
      <c r="X178" s="81">
        <v>0</v>
      </c>
      <c r="Y178" s="100">
        <v>0</v>
      </c>
      <c r="Z178" s="81">
        <v>0</v>
      </c>
      <c r="AA178" s="81">
        <v>142853</v>
      </c>
      <c r="AB178" s="81">
        <v>845</v>
      </c>
      <c r="AC178" s="81">
        <v>0</v>
      </c>
      <c r="AE178" s="81">
        <v>0</v>
      </c>
      <c r="AF178" s="81">
        <v>0</v>
      </c>
      <c r="AG178" s="81">
        <v>131053</v>
      </c>
      <c r="AH178" s="81">
        <v>124358</v>
      </c>
      <c r="AJ178" s="77">
        <f t="shared" si="3"/>
        <v>0</v>
      </c>
    </row>
    <row r="179" spans="1:36" x14ac:dyDescent="0.3">
      <c r="A179" s="46" t="s">
        <v>371</v>
      </c>
      <c r="B179" s="77" t="s">
        <v>2326</v>
      </c>
      <c r="C179" s="81">
        <v>6184943</v>
      </c>
      <c r="D179" s="97">
        <v>1.161</v>
      </c>
      <c r="E179" s="98">
        <v>169.27</v>
      </c>
      <c r="F179" s="81">
        <v>-435870</v>
      </c>
      <c r="G179" s="81">
        <v>2573686</v>
      </c>
      <c r="H179" s="81">
        <v>1959631</v>
      </c>
      <c r="I179" s="81">
        <v>3350036</v>
      </c>
      <c r="J179" s="81">
        <v>3416817</v>
      </c>
      <c r="K179" s="81">
        <v>152499</v>
      </c>
      <c r="L179" s="81">
        <v>155703</v>
      </c>
      <c r="M179" s="81">
        <v>38873</v>
      </c>
      <c r="N179" s="81">
        <v>39697</v>
      </c>
      <c r="O179" s="81">
        <v>16219</v>
      </c>
      <c r="P179" s="81">
        <v>16562</v>
      </c>
      <c r="Q179" s="81">
        <v>53630</v>
      </c>
      <c r="R179" s="81">
        <v>54062</v>
      </c>
      <c r="S179" s="81">
        <v>0</v>
      </c>
      <c r="T179" s="81">
        <v>0</v>
      </c>
      <c r="U179" s="81">
        <v>0</v>
      </c>
      <c r="V179" s="81">
        <v>0</v>
      </c>
      <c r="W179" s="81">
        <v>0</v>
      </c>
      <c r="X179" s="81">
        <v>0</v>
      </c>
      <c r="Y179" s="100">
        <v>0</v>
      </c>
      <c r="Z179" s="81">
        <v>0</v>
      </c>
      <c r="AA179" s="81">
        <v>0</v>
      </c>
      <c r="AB179" s="81">
        <v>0</v>
      </c>
      <c r="AC179" s="81">
        <v>0</v>
      </c>
      <c r="AE179" s="81">
        <v>0</v>
      </c>
      <c r="AF179" s="81">
        <v>0</v>
      </c>
      <c r="AG179" s="81">
        <v>2573686</v>
      </c>
      <c r="AH179" s="81">
        <v>1959631</v>
      </c>
      <c r="AJ179" s="77">
        <f t="shared" si="3"/>
        <v>435870</v>
      </c>
    </row>
    <row r="180" spans="1:36" x14ac:dyDescent="0.3">
      <c r="A180" s="46" t="s">
        <v>373</v>
      </c>
      <c r="B180" s="77" t="s">
        <v>2327</v>
      </c>
      <c r="C180" s="81">
        <v>4821015</v>
      </c>
      <c r="D180" s="97">
        <v>1.0469999999999999</v>
      </c>
      <c r="E180" s="98">
        <v>152.65</v>
      </c>
      <c r="F180" s="81">
        <v>-71103</v>
      </c>
      <c r="G180" s="81">
        <v>2138382</v>
      </c>
      <c r="H180" s="81">
        <v>1708010</v>
      </c>
      <c r="I180" s="81">
        <v>2534066</v>
      </c>
      <c r="J180" s="81">
        <v>2765170</v>
      </c>
      <c r="K180" s="81">
        <v>88540</v>
      </c>
      <c r="L180" s="81">
        <v>88773</v>
      </c>
      <c r="M180" s="81">
        <v>22380</v>
      </c>
      <c r="N180" s="81">
        <v>9551</v>
      </c>
      <c r="O180" s="81">
        <v>9338</v>
      </c>
      <c r="P180" s="81">
        <v>9568</v>
      </c>
      <c r="Q180" s="81">
        <v>28309</v>
      </c>
      <c r="R180" s="81">
        <v>29418</v>
      </c>
      <c r="S180" s="81">
        <v>0</v>
      </c>
      <c r="T180" s="81">
        <v>0</v>
      </c>
      <c r="U180" s="81">
        <v>0</v>
      </c>
      <c r="V180" s="81">
        <v>0</v>
      </c>
      <c r="W180" s="81">
        <v>0</v>
      </c>
      <c r="X180" s="81">
        <v>0</v>
      </c>
      <c r="Y180" s="100">
        <v>0</v>
      </c>
      <c r="Z180" s="81">
        <v>0</v>
      </c>
      <c r="AA180" s="81">
        <v>0</v>
      </c>
      <c r="AB180" s="81">
        <v>0</v>
      </c>
      <c r="AC180" s="81">
        <v>0</v>
      </c>
      <c r="AE180" s="81">
        <v>0</v>
      </c>
      <c r="AF180" s="81">
        <v>0</v>
      </c>
      <c r="AG180" s="81">
        <v>2138382</v>
      </c>
      <c r="AH180" s="81">
        <v>1708010</v>
      </c>
      <c r="AJ180" s="77">
        <f t="shared" si="3"/>
        <v>71103</v>
      </c>
    </row>
    <row r="181" spans="1:36" x14ac:dyDescent="0.3">
      <c r="A181" s="46" t="s">
        <v>375</v>
      </c>
      <c r="B181" s="77" t="s">
        <v>2328</v>
      </c>
      <c r="C181" s="81">
        <v>2229509</v>
      </c>
      <c r="D181" s="97">
        <v>0.96199999999999997</v>
      </c>
      <c r="E181" s="98">
        <v>140.25</v>
      </c>
      <c r="F181" s="81">
        <v>-112638</v>
      </c>
      <c r="G181" s="81">
        <v>937829</v>
      </c>
      <c r="H181" s="81">
        <v>853943</v>
      </c>
      <c r="I181" s="81">
        <v>1209232</v>
      </c>
      <c r="J181" s="81">
        <v>941416</v>
      </c>
      <c r="K181" s="81">
        <v>49804</v>
      </c>
      <c r="L181" s="81">
        <v>50503</v>
      </c>
      <c r="M181" s="81">
        <v>12763</v>
      </c>
      <c r="N181" s="81">
        <v>3782</v>
      </c>
      <c r="O181" s="81">
        <v>5325</v>
      </c>
      <c r="P181" s="81">
        <v>1046</v>
      </c>
      <c r="Q181" s="81">
        <v>14556</v>
      </c>
      <c r="R181" s="81">
        <v>2037</v>
      </c>
      <c r="S181" s="81">
        <v>0</v>
      </c>
      <c r="T181" s="81">
        <v>0</v>
      </c>
      <c r="U181" s="81">
        <v>0</v>
      </c>
      <c r="V181" s="81">
        <v>0</v>
      </c>
      <c r="W181" s="81">
        <v>0</v>
      </c>
      <c r="X181" s="81">
        <v>0</v>
      </c>
      <c r="Y181" s="100">
        <v>0</v>
      </c>
      <c r="Z181" s="81">
        <v>0</v>
      </c>
      <c r="AA181" s="81">
        <v>0</v>
      </c>
      <c r="AB181" s="81">
        <v>0</v>
      </c>
      <c r="AC181" s="81">
        <v>0</v>
      </c>
      <c r="AE181" s="81">
        <v>0</v>
      </c>
      <c r="AF181" s="81">
        <v>0</v>
      </c>
      <c r="AG181" s="81">
        <v>937829</v>
      </c>
      <c r="AH181" s="81">
        <v>853943</v>
      </c>
      <c r="AJ181" s="77">
        <f t="shared" si="3"/>
        <v>112638</v>
      </c>
    </row>
    <row r="182" spans="1:36" x14ac:dyDescent="0.3">
      <c r="A182" s="46" t="s">
        <v>377</v>
      </c>
      <c r="B182" s="77" t="s">
        <v>2329</v>
      </c>
      <c r="C182" s="81">
        <v>617207</v>
      </c>
      <c r="D182" s="97">
        <v>0.70099999999999996</v>
      </c>
      <c r="E182" s="98">
        <v>102.2</v>
      </c>
      <c r="F182" s="81">
        <v>-41595</v>
      </c>
      <c r="G182" s="81">
        <v>343951</v>
      </c>
      <c r="H182" s="81">
        <v>271832</v>
      </c>
      <c r="I182" s="81">
        <v>167321</v>
      </c>
      <c r="J182" s="81">
        <v>128211</v>
      </c>
      <c r="K182" s="81">
        <v>19980</v>
      </c>
      <c r="L182" s="81">
        <v>21553</v>
      </c>
      <c r="M182" s="81">
        <v>6097</v>
      </c>
      <c r="N182" s="81">
        <v>6397</v>
      </c>
      <c r="O182" s="81">
        <v>2544</v>
      </c>
      <c r="P182" s="81">
        <v>2668</v>
      </c>
      <c r="Q182" s="81">
        <v>2590</v>
      </c>
      <c r="R182" s="81">
        <v>1902</v>
      </c>
      <c r="S182" s="81">
        <v>0</v>
      </c>
      <c r="T182" s="81">
        <v>0</v>
      </c>
      <c r="U182" s="81">
        <v>0</v>
      </c>
      <c r="V182" s="81">
        <v>0</v>
      </c>
      <c r="W182" s="81">
        <v>0</v>
      </c>
      <c r="X182" s="81">
        <v>0</v>
      </c>
      <c r="Y182" s="100">
        <v>0</v>
      </c>
      <c r="Z182" s="81">
        <v>0</v>
      </c>
      <c r="AA182" s="81">
        <v>74724</v>
      </c>
      <c r="AB182" s="81">
        <v>0</v>
      </c>
      <c r="AC182" s="81">
        <v>0</v>
      </c>
      <c r="AE182" s="81">
        <v>0</v>
      </c>
      <c r="AF182" s="81">
        <v>0</v>
      </c>
      <c r="AG182" s="81">
        <v>343951</v>
      </c>
      <c r="AH182" s="81">
        <v>271832</v>
      </c>
      <c r="AJ182" s="77">
        <f t="shared" si="3"/>
        <v>41595</v>
      </c>
    </row>
    <row r="183" spans="1:36" x14ac:dyDescent="0.3">
      <c r="A183" s="46" t="s">
        <v>369</v>
      </c>
      <c r="B183" s="77" t="s">
        <v>1601</v>
      </c>
      <c r="C183" s="81">
        <v>4147769</v>
      </c>
      <c r="D183" s="97">
        <v>0.98599999999999999</v>
      </c>
      <c r="E183" s="98">
        <v>143.75</v>
      </c>
      <c r="F183" s="81">
        <v>0</v>
      </c>
      <c r="G183" s="81">
        <v>2369214</v>
      </c>
      <c r="H183" s="81">
        <v>2010901</v>
      </c>
      <c r="I183" s="81">
        <v>1617004</v>
      </c>
      <c r="J183" s="81">
        <v>1521072</v>
      </c>
      <c r="K183" s="81">
        <v>96462</v>
      </c>
      <c r="L183" s="81">
        <v>99317</v>
      </c>
      <c r="M183" s="81">
        <v>25256</v>
      </c>
      <c r="N183" s="81">
        <v>26290</v>
      </c>
      <c r="O183" s="81">
        <v>10538</v>
      </c>
      <c r="P183" s="81">
        <v>10968</v>
      </c>
      <c r="Q183" s="81">
        <v>29295</v>
      </c>
      <c r="R183" s="81">
        <v>30197</v>
      </c>
      <c r="S183" s="81">
        <v>0</v>
      </c>
      <c r="T183" s="81">
        <v>0</v>
      </c>
      <c r="U183" s="81">
        <v>0</v>
      </c>
      <c r="V183" s="81">
        <v>0</v>
      </c>
      <c r="W183" s="81">
        <v>0</v>
      </c>
      <c r="X183" s="81">
        <v>0</v>
      </c>
      <c r="Y183" s="100">
        <v>0</v>
      </c>
      <c r="Z183" s="81">
        <v>0</v>
      </c>
      <c r="AA183" s="81">
        <v>0</v>
      </c>
      <c r="AB183" s="81">
        <v>0</v>
      </c>
      <c r="AC183" s="81">
        <v>0</v>
      </c>
      <c r="AE183" s="81">
        <v>0</v>
      </c>
      <c r="AF183" s="81">
        <v>5807</v>
      </c>
      <c r="AG183" s="81">
        <v>2369214</v>
      </c>
      <c r="AH183" s="81">
        <v>2005094</v>
      </c>
      <c r="AJ183" s="77">
        <f t="shared" si="3"/>
        <v>0</v>
      </c>
    </row>
    <row r="184" spans="1:36" x14ac:dyDescent="0.3">
      <c r="A184" s="46" t="s">
        <v>382</v>
      </c>
      <c r="B184" s="77" t="s">
        <v>2330</v>
      </c>
      <c r="C184" s="81">
        <v>2278880</v>
      </c>
      <c r="D184" s="97">
        <v>1.052</v>
      </c>
      <c r="E184" s="98">
        <v>153.38</v>
      </c>
      <c r="F184" s="81">
        <v>0</v>
      </c>
      <c r="G184" s="81">
        <v>1183367</v>
      </c>
      <c r="H184" s="81">
        <v>1041577</v>
      </c>
      <c r="I184" s="81">
        <v>1018964</v>
      </c>
      <c r="J184" s="81">
        <v>921395</v>
      </c>
      <c r="K184" s="81">
        <v>44736</v>
      </c>
      <c r="L184" s="81">
        <v>45028</v>
      </c>
      <c r="M184" s="81">
        <v>11804</v>
      </c>
      <c r="N184" s="81">
        <v>11910</v>
      </c>
      <c r="O184" s="81">
        <v>4925</v>
      </c>
      <c r="P184" s="81">
        <v>4968</v>
      </c>
      <c r="Q184" s="81">
        <v>15084</v>
      </c>
      <c r="R184" s="81">
        <v>15276</v>
      </c>
      <c r="S184" s="81">
        <v>0</v>
      </c>
      <c r="T184" s="81">
        <v>0</v>
      </c>
      <c r="U184" s="81">
        <v>0</v>
      </c>
      <c r="V184" s="81">
        <v>0</v>
      </c>
      <c r="W184" s="81">
        <v>0</v>
      </c>
      <c r="X184" s="81">
        <v>0</v>
      </c>
      <c r="Y184" s="100">
        <v>0</v>
      </c>
      <c r="Z184" s="81">
        <v>0</v>
      </c>
      <c r="AA184" s="81">
        <v>0</v>
      </c>
      <c r="AB184" s="81">
        <v>0</v>
      </c>
      <c r="AC184" s="81">
        <v>0</v>
      </c>
      <c r="AE184" s="81">
        <v>0</v>
      </c>
      <c r="AF184" s="81">
        <v>0</v>
      </c>
      <c r="AG184" s="81">
        <v>1183367</v>
      </c>
      <c r="AH184" s="81">
        <v>1041577</v>
      </c>
      <c r="AJ184" s="77">
        <f t="shared" si="3"/>
        <v>0</v>
      </c>
    </row>
    <row r="185" spans="1:36" x14ac:dyDescent="0.3">
      <c r="A185" s="46" t="s">
        <v>384</v>
      </c>
      <c r="B185" s="77" t="s">
        <v>2331</v>
      </c>
      <c r="C185" s="81">
        <v>5116618</v>
      </c>
      <c r="D185" s="97">
        <v>1.0149999999999999</v>
      </c>
      <c r="E185" s="98">
        <v>147.97999999999999</v>
      </c>
      <c r="F185" s="81">
        <v>0</v>
      </c>
      <c r="G185" s="81">
        <v>963872</v>
      </c>
      <c r="H185" s="81">
        <v>773801</v>
      </c>
      <c r="I185" s="81">
        <v>3178473</v>
      </c>
      <c r="J185" s="81">
        <v>3097979</v>
      </c>
      <c r="K185" s="81">
        <v>140616</v>
      </c>
      <c r="L185" s="81">
        <v>115697</v>
      </c>
      <c r="M185" s="81">
        <v>38813</v>
      </c>
      <c r="N185" s="81">
        <v>15610</v>
      </c>
      <c r="O185" s="81">
        <v>16194</v>
      </c>
      <c r="P185" s="81">
        <v>15937</v>
      </c>
      <c r="Q185" s="81">
        <v>48657</v>
      </c>
      <c r="R185" s="81">
        <v>17834</v>
      </c>
      <c r="S185" s="81">
        <v>0</v>
      </c>
      <c r="T185" s="81">
        <v>0</v>
      </c>
      <c r="U185" s="81">
        <v>0</v>
      </c>
      <c r="V185" s="81">
        <v>0</v>
      </c>
      <c r="W185" s="81">
        <v>0</v>
      </c>
      <c r="X185" s="81">
        <v>0</v>
      </c>
      <c r="Y185" s="100">
        <v>0</v>
      </c>
      <c r="Z185" s="81">
        <v>0</v>
      </c>
      <c r="AA185" s="81">
        <v>729993</v>
      </c>
      <c r="AB185" s="81">
        <v>0</v>
      </c>
      <c r="AC185" s="81">
        <v>0</v>
      </c>
      <c r="AE185" s="81">
        <v>0</v>
      </c>
      <c r="AF185" s="81">
        <v>4222</v>
      </c>
      <c r="AG185" s="81">
        <v>963872</v>
      </c>
      <c r="AH185" s="81">
        <v>769579</v>
      </c>
      <c r="AJ185" s="77">
        <f t="shared" si="3"/>
        <v>0</v>
      </c>
    </row>
    <row r="186" spans="1:36" x14ac:dyDescent="0.3">
      <c r="A186" s="46" t="s">
        <v>386</v>
      </c>
      <c r="B186" s="77" t="s">
        <v>2332</v>
      </c>
      <c r="C186" s="81">
        <v>3042007</v>
      </c>
      <c r="D186" s="97">
        <v>0.99099999999999999</v>
      </c>
      <c r="E186" s="98">
        <v>144.47999999999999</v>
      </c>
      <c r="F186" s="81">
        <v>0</v>
      </c>
      <c r="G186" s="81">
        <v>1524444</v>
      </c>
      <c r="H186" s="81">
        <v>1323977</v>
      </c>
      <c r="I186" s="81">
        <v>1432728</v>
      </c>
      <c r="J186" s="81">
        <v>1461746</v>
      </c>
      <c r="K186" s="81">
        <v>50969</v>
      </c>
      <c r="L186" s="81">
        <v>50270</v>
      </c>
      <c r="M186" s="81">
        <v>12703</v>
      </c>
      <c r="N186" s="81">
        <v>12644</v>
      </c>
      <c r="O186" s="81">
        <v>5300</v>
      </c>
      <c r="P186" s="81">
        <v>5275</v>
      </c>
      <c r="Q186" s="81">
        <v>15863</v>
      </c>
      <c r="R186" s="81">
        <v>15646</v>
      </c>
      <c r="S186" s="81">
        <v>0</v>
      </c>
      <c r="T186" s="81">
        <v>0</v>
      </c>
      <c r="U186" s="81">
        <v>0</v>
      </c>
      <c r="V186" s="81">
        <v>0</v>
      </c>
      <c r="W186" s="81">
        <v>0</v>
      </c>
      <c r="X186" s="81">
        <v>0</v>
      </c>
      <c r="Y186" s="100">
        <v>0</v>
      </c>
      <c r="Z186" s="81">
        <v>0</v>
      </c>
      <c r="AA186" s="81">
        <v>0</v>
      </c>
      <c r="AB186" s="81">
        <v>0</v>
      </c>
      <c r="AC186" s="81">
        <v>0</v>
      </c>
      <c r="AE186" s="81">
        <v>0</v>
      </c>
      <c r="AF186" s="81">
        <v>0</v>
      </c>
      <c r="AG186" s="81">
        <v>1524444</v>
      </c>
      <c r="AH186" s="81">
        <v>1323977</v>
      </c>
      <c r="AJ186" s="77">
        <f t="shared" si="3"/>
        <v>0</v>
      </c>
    </row>
    <row r="187" spans="1:36" x14ac:dyDescent="0.3">
      <c r="A187" s="46" t="s">
        <v>388</v>
      </c>
      <c r="B187" s="77" t="s">
        <v>2333</v>
      </c>
      <c r="C187" s="81">
        <v>1155808</v>
      </c>
      <c r="D187" s="97">
        <v>1.024</v>
      </c>
      <c r="E187" s="98">
        <v>149.29</v>
      </c>
      <c r="F187" s="81">
        <v>0</v>
      </c>
      <c r="G187" s="81">
        <v>504527</v>
      </c>
      <c r="H187" s="81">
        <v>319052</v>
      </c>
      <c r="I187" s="81">
        <v>611218</v>
      </c>
      <c r="J187" s="81">
        <v>534453</v>
      </c>
      <c r="K187" s="81">
        <v>24116</v>
      </c>
      <c r="L187" s="81">
        <v>23009</v>
      </c>
      <c r="M187" s="81">
        <v>5917</v>
      </c>
      <c r="N187" s="81">
        <v>5633</v>
      </c>
      <c r="O187" s="81">
        <v>2469</v>
      </c>
      <c r="P187" s="81">
        <v>2350</v>
      </c>
      <c r="Q187" s="81">
        <v>7561</v>
      </c>
      <c r="R187" s="81">
        <v>7002</v>
      </c>
      <c r="S187" s="81">
        <v>0</v>
      </c>
      <c r="T187" s="81">
        <v>0</v>
      </c>
      <c r="U187" s="81">
        <v>0</v>
      </c>
      <c r="V187" s="81">
        <v>0</v>
      </c>
      <c r="W187" s="81">
        <v>0</v>
      </c>
      <c r="X187" s="81">
        <v>0</v>
      </c>
      <c r="Y187" s="100">
        <v>0</v>
      </c>
      <c r="Z187" s="81">
        <v>0</v>
      </c>
      <c r="AA187" s="81">
        <v>0</v>
      </c>
      <c r="AB187" s="81">
        <v>0</v>
      </c>
      <c r="AC187" s="81">
        <v>0</v>
      </c>
      <c r="AE187" s="81">
        <v>0</v>
      </c>
      <c r="AF187" s="81">
        <v>5618</v>
      </c>
      <c r="AG187" s="81">
        <v>504527</v>
      </c>
      <c r="AH187" s="81">
        <v>313434</v>
      </c>
      <c r="AJ187" s="77">
        <f t="shared" si="3"/>
        <v>0</v>
      </c>
    </row>
    <row r="188" spans="1:36" x14ac:dyDescent="0.3">
      <c r="A188" s="46" t="s">
        <v>390</v>
      </c>
      <c r="B188" s="77" t="s">
        <v>2334</v>
      </c>
      <c r="C188" s="81">
        <v>3714712</v>
      </c>
      <c r="D188" s="97">
        <v>1.04</v>
      </c>
      <c r="E188" s="98">
        <v>151.63</v>
      </c>
      <c r="F188" s="81">
        <v>0</v>
      </c>
      <c r="G188" s="81">
        <v>1645996</v>
      </c>
      <c r="H188" s="81">
        <v>1418853</v>
      </c>
      <c r="I188" s="81">
        <v>1947220</v>
      </c>
      <c r="J188" s="81">
        <v>1438947</v>
      </c>
      <c r="K188" s="81">
        <v>72871</v>
      </c>
      <c r="L188" s="81">
        <v>64400</v>
      </c>
      <c r="M188" s="81">
        <v>17871</v>
      </c>
      <c r="N188" s="81">
        <v>18006</v>
      </c>
      <c r="O188" s="81">
        <v>7456</v>
      </c>
      <c r="P188" s="81">
        <v>7512</v>
      </c>
      <c r="Q188" s="81">
        <v>23298</v>
      </c>
      <c r="R188" s="81">
        <v>23504</v>
      </c>
      <c r="S188" s="81">
        <v>0</v>
      </c>
      <c r="T188" s="81">
        <v>0</v>
      </c>
      <c r="U188" s="81">
        <v>0</v>
      </c>
      <c r="V188" s="81">
        <v>0</v>
      </c>
      <c r="W188" s="81">
        <v>0</v>
      </c>
      <c r="X188" s="81">
        <v>0</v>
      </c>
      <c r="Y188" s="100">
        <v>0</v>
      </c>
      <c r="Z188" s="81">
        <v>0</v>
      </c>
      <c r="AA188" s="81">
        <v>0</v>
      </c>
      <c r="AB188" s="81">
        <v>0</v>
      </c>
      <c r="AC188" s="81">
        <v>0</v>
      </c>
      <c r="AE188" s="81">
        <v>0</v>
      </c>
      <c r="AF188" s="81">
        <v>9670</v>
      </c>
      <c r="AG188" s="81">
        <v>1645996</v>
      </c>
      <c r="AH188" s="81">
        <v>1409183</v>
      </c>
      <c r="AJ188" s="77">
        <f t="shared" si="3"/>
        <v>0</v>
      </c>
    </row>
    <row r="189" spans="1:36" x14ac:dyDescent="0.3">
      <c r="A189" s="46" t="s">
        <v>392</v>
      </c>
      <c r="B189" s="77" t="s">
        <v>1607</v>
      </c>
      <c r="C189" s="81">
        <v>2654583</v>
      </c>
      <c r="D189" s="97">
        <v>1.0940000000000001</v>
      </c>
      <c r="E189" s="98">
        <v>159.5</v>
      </c>
      <c r="F189" s="81">
        <v>0</v>
      </c>
      <c r="G189" s="81">
        <v>1335795</v>
      </c>
      <c r="H189" s="81">
        <v>1089642</v>
      </c>
      <c r="I189" s="81">
        <v>1244067</v>
      </c>
      <c r="J189" s="81">
        <v>1176072</v>
      </c>
      <c r="K189" s="81">
        <v>43804</v>
      </c>
      <c r="L189" s="81">
        <v>46309</v>
      </c>
      <c r="M189" s="81">
        <v>11190</v>
      </c>
      <c r="N189" s="81">
        <v>11700</v>
      </c>
      <c r="O189" s="81">
        <v>4669</v>
      </c>
      <c r="P189" s="81">
        <v>4881</v>
      </c>
      <c r="Q189" s="81">
        <v>15058</v>
      </c>
      <c r="R189" s="81">
        <v>15631</v>
      </c>
      <c r="S189" s="81">
        <v>0</v>
      </c>
      <c r="T189" s="81">
        <v>0</v>
      </c>
      <c r="U189" s="81">
        <v>0</v>
      </c>
      <c r="V189" s="81">
        <v>0</v>
      </c>
      <c r="W189" s="81">
        <v>0</v>
      </c>
      <c r="X189" s="81">
        <v>0</v>
      </c>
      <c r="Y189" s="100">
        <v>0</v>
      </c>
      <c r="Z189" s="81">
        <v>0</v>
      </c>
      <c r="AA189" s="81">
        <v>0</v>
      </c>
      <c r="AB189" s="81">
        <v>0</v>
      </c>
      <c r="AC189" s="81">
        <v>0</v>
      </c>
      <c r="AE189" s="81">
        <v>13755</v>
      </c>
      <c r="AF189" s="81">
        <v>3047</v>
      </c>
      <c r="AG189" s="81">
        <v>1322040</v>
      </c>
      <c r="AH189" s="81">
        <v>1086595</v>
      </c>
      <c r="AJ189" s="77">
        <f t="shared" si="3"/>
        <v>0</v>
      </c>
    </row>
    <row r="190" spans="1:36" x14ac:dyDescent="0.3">
      <c r="A190" s="46" t="s">
        <v>394</v>
      </c>
      <c r="B190" s="77" t="s">
        <v>2335</v>
      </c>
      <c r="C190" s="81">
        <v>2205917</v>
      </c>
      <c r="D190" s="97">
        <v>1.018</v>
      </c>
      <c r="E190" s="98">
        <v>148.41999999999999</v>
      </c>
      <c r="F190" s="81">
        <v>0</v>
      </c>
      <c r="G190" s="81">
        <v>1066732</v>
      </c>
      <c r="H190" s="81">
        <v>937922</v>
      </c>
      <c r="I190" s="81">
        <v>1078337</v>
      </c>
      <c r="J190" s="81">
        <v>1083660</v>
      </c>
      <c r="K190" s="81">
        <v>35999</v>
      </c>
      <c r="L190" s="81">
        <v>37397</v>
      </c>
      <c r="M190" s="81">
        <v>9377</v>
      </c>
      <c r="N190" s="81">
        <v>9678</v>
      </c>
      <c r="O190" s="81">
        <v>3913</v>
      </c>
      <c r="P190" s="81">
        <v>4037</v>
      </c>
      <c r="Q190" s="81">
        <v>11559</v>
      </c>
      <c r="R190" s="81">
        <v>12038</v>
      </c>
      <c r="S190" s="81">
        <v>0</v>
      </c>
      <c r="T190" s="81">
        <v>0</v>
      </c>
      <c r="U190" s="81">
        <v>0</v>
      </c>
      <c r="V190" s="81">
        <v>0</v>
      </c>
      <c r="W190" s="81">
        <v>0</v>
      </c>
      <c r="X190" s="81">
        <v>0</v>
      </c>
      <c r="Y190" s="100">
        <v>0</v>
      </c>
      <c r="Z190" s="81">
        <v>0</v>
      </c>
      <c r="AA190" s="81">
        <v>0</v>
      </c>
      <c r="AB190" s="81">
        <v>0</v>
      </c>
      <c r="AC190" s="81">
        <v>0</v>
      </c>
      <c r="AE190" s="81">
        <v>32477</v>
      </c>
      <c r="AF190" s="81">
        <v>7718</v>
      </c>
      <c r="AG190" s="81">
        <v>1034255</v>
      </c>
      <c r="AH190" s="81">
        <v>930204</v>
      </c>
      <c r="AJ190" s="77">
        <f t="shared" si="3"/>
        <v>0</v>
      </c>
    </row>
    <row r="191" spans="1:36" x14ac:dyDescent="0.3">
      <c r="A191" s="46" t="s">
        <v>396</v>
      </c>
      <c r="B191" s="77" t="s">
        <v>2336</v>
      </c>
      <c r="C191" s="81">
        <v>2691876</v>
      </c>
      <c r="D191" s="97">
        <v>0.997</v>
      </c>
      <c r="E191" s="98">
        <v>145.36000000000001</v>
      </c>
      <c r="F191" s="81">
        <v>0</v>
      </c>
      <c r="G191" s="81">
        <v>1466002</v>
      </c>
      <c r="H191" s="81">
        <v>1341636</v>
      </c>
      <c r="I191" s="81">
        <v>1138137</v>
      </c>
      <c r="J191" s="81">
        <v>1124416</v>
      </c>
      <c r="K191" s="81">
        <v>52600</v>
      </c>
      <c r="L191" s="81">
        <v>53998</v>
      </c>
      <c r="M191" s="81">
        <v>13407</v>
      </c>
      <c r="N191" s="81">
        <v>13722</v>
      </c>
      <c r="O191" s="81">
        <v>5594</v>
      </c>
      <c r="P191" s="81">
        <v>5725</v>
      </c>
      <c r="Q191" s="81">
        <v>16136</v>
      </c>
      <c r="R191" s="81">
        <v>16227</v>
      </c>
      <c r="S191" s="81">
        <v>0</v>
      </c>
      <c r="T191" s="81">
        <v>0</v>
      </c>
      <c r="U191" s="81">
        <v>0</v>
      </c>
      <c r="V191" s="81">
        <v>0</v>
      </c>
      <c r="W191" s="81">
        <v>0</v>
      </c>
      <c r="X191" s="81">
        <v>0</v>
      </c>
      <c r="Y191" s="100">
        <v>0</v>
      </c>
      <c r="Z191" s="81">
        <v>0</v>
      </c>
      <c r="AA191" s="81">
        <v>0</v>
      </c>
      <c r="AB191" s="81">
        <v>0</v>
      </c>
      <c r="AC191" s="81">
        <v>0</v>
      </c>
      <c r="AE191" s="81">
        <v>0</v>
      </c>
      <c r="AF191" s="81">
        <v>0</v>
      </c>
      <c r="AG191" s="81">
        <v>1466002</v>
      </c>
      <c r="AH191" s="81">
        <v>1341636</v>
      </c>
      <c r="AJ191" s="77">
        <f t="shared" si="3"/>
        <v>0</v>
      </c>
    </row>
    <row r="192" spans="1:36" x14ac:dyDescent="0.3">
      <c r="A192" s="46" t="s">
        <v>399</v>
      </c>
      <c r="B192" s="77" t="s">
        <v>2337</v>
      </c>
      <c r="C192" s="81">
        <v>3141787</v>
      </c>
      <c r="D192" s="97">
        <v>0.94299999999999995</v>
      </c>
      <c r="E192" s="98">
        <v>137.47999999999999</v>
      </c>
      <c r="F192" s="81">
        <v>-160026</v>
      </c>
      <c r="G192" s="81">
        <v>1701437</v>
      </c>
      <c r="H192" s="81">
        <v>1602927</v>
      </c>
      <c r="I192" s="81">
        <v>1143517</v>
      </c>
      <c r="J192" s="81">
        <v>1021719</v>
      </c>
      <c r="K192" s="81">
        <v>70599</v>
      </c>
      <c r="L192" s="81">
        <v>72289</v>
      </c>
      <c r="M192" s="81">
        <v>17661</v>
      </c>
      <c r="N192" s="81">
        <v>18126</v>
      </c>
      <c r="O192" s="81">
        <v>7369</v>
      </c>
      <c r="P192" s="81">
        <v>7562</v>
      </c>
      <c r="Q192" s="81">
        <v>17062</v>
      </c>
      <c r="R192" s="81">
        <v>16457</v>
      </c>
      <c r="S192" s="81">
        <v>0</v>
      </c>
      <c r="T192" s="81">
        <v>0</v>
      </c>
      <c r="U192" s="81">
        <v>0</v>
      </c>
      <c r="V192" s="81">
        <v>0</v>
      </c>
      <c r="W192" s="81">
        <v>0</v>
      </c>
      <c r="X192" s="81">
        <v>0</v>
      </c>
      <c r="Y192" s="100">
        <v>0</v>
      </c>
      <c r="Z192" s="81">
        <v>0</v>
      </c>
      <c r="AA192" s="81">
        <v>184142</v>
      </c>
      <c r="AB192" s="81">
        <v>0</v>
      </c>
      <c r="AC192" s="81">
        <v>0</v>
      </c>
      <c r="AE192" s="81">
        <v>6435</v>
      </c>
      <c r="AF192" s="81">
        <v>2886</v>
      </c>
      <c r="AG192" s="81">
        <v>1695002</v>
      </c>
      <c r="AH192" s="81">
        <v>1600041</v>
      </c>
      <c r="AJ192" s="77">
        <f t="shared" si="3"/>
        <v>160026</v>
      </c>
    </row>
    <row r="193" spans="1:36" x14ac:dyDescent="0.3">
      <c r="A193" s="46" t="s">
        <v>401</v>
      </c>
      <c r="B193" s="77" t="s">
        <v>2338</v>
      </c>
      <c r="C193" s="81">
        <v>3035122</v>
      </c>
      <c r="D193" s="97">
        <v>0.86599999999999999</v>
      </c>
      <c r="E193" s="98">
        <v>126.26</v>
      </c>
      <c r="F193" s="81">
        <v>-46786</v>
      </c>
      <c r="G193" s="81">
        <v>1480142</v>
      </c>
      <c r="H193" s="81">
        <v>1234323</v>
      </c>
      <c r="I193" s="81">
        <v>1239775</v>
      </c>
      <c r="J193" s="81">
        <v>997069</v>
      </c>
      <c r="K193" s="81">
        <v>80152</v>
      </c>
      <c r="L193" s="81">
        <v>82948</v>
      </c>
      <c r="M193" s="81">
        <v>20073</v>
      </c>
      <c r="N193" s="81">
        <v>20793</v>
      </c>
      <c r="O193" s="81">
        <v>8375</v>
      </c>
      <c r="P193" s="81">
        <v>8675</v>
      </c>
      <c r="Q193" s="81">
        <v>18030</v>
      </c>
      <c r="R193" s="81">
        <v>18005</v>
      </c>
      <c r="S193" s="81">
        <v>0</v>
      </c>
      <c r="T193" s="81">
        <v>0</v>
      </c>
      <c r="U193" s="81">
        <v>0</v>
      </c>
      <c r="V193" s="81">
        <v>0</v>
      </c>
      <c r="W193" s="81">
        <v>0</v>
      </c>
      <c r="X193" s="81">
        <v>0</v>
      </c>
      <c r="Y193" s="100">
        <v>0</v>
      </c>
      <c r="Z193" s="81">
        <v>0</v>
      </c>
      <c r="AA193" s="81">
        <v>188575</v>
      </c>
      <c r="AB193" s="81">
        <v>0</v>
      </c>
      <c r="AC193" s="81">
        <v>0</v>
      </c>
      <c r="AE193" s="81">
        <v>0</v>
      </c>
      <c r="AF193" s="81">
        <v>0</v>
      </c>
      <c r="AG193" s="81">
        <v>1480142</v>
      </c>
      <c r="AH193" s="81">
        <v>1234323</v>
      </c>
      <c r="AJ193" s="77">
        <f t="shared" si="3"/>
        <v>46786</v>
      </c>
    </row>
    <row r="194" spans="1:36" x14ac:dyDescent="0.3">
      <c r="A194" s="46" t="s">
        <v>403</v>
      </c>
      <c r="B194" s="77" t="s">
        <v>1612</v>
      </c>
      <c r="C194" s="81">
        <v>2651819</v>
      </c>
      <c r="D194" s="97">
        <v>0.83499999999999996</v>
      </c>
      <c r="E194" s="98">
        <v>121.74</v>
      </c>
      <c r="F194" s="81">
        <v>0</v>
      </c>
      <c r="G194" s="81">
        <v>1348662</v>
      </c>
      <c r="H194" s="81">
        <v>898824</v>
      </c>
      <c r="I194" s="81">
        <v>1019700</v>
      </c>
      <c r="J194" s="81">
        <v>1208321</v>
      </c>
      <c r="K194" s="81">
        <v>73745</v>
      </c>
      <c r="L194" s="81">
        <v>76308</v>
      </c>
      <c r="M194" s="81">
        <v>18276</v>
      </c>
      <c r="N194" s="81">
        <v>18905</v>
      </c>
      <c r="O194" s="81">
        <v>7625</v>
      </c>
      <c r="P194" s="81">
        <v>7887</v>
      </c>
      <c r="Q194" s="81">
        <v>17094</v>
      </c>
      <c r="R194" s="81">
        <v>17286</v>
      </c>
      <c r="S194" s="81">
        <v>0</v>
      </c>
      <c r="T194" s="81">
        <v>0</v>
      </c>
      <c r="U194" s="81">
        <v>0</v>
      </c>
      <c r="V194" s="81">
        <v>0</v>
      </c>
      <c r="W194" s="81">
        <v>0</v>
      </c>
      <c r="X194" s="81">
        <v>0</v>
      </c>
      <c r="Y194" s="100">
        <v>0</v>
      </c>
      <c r="Z194" s="81">
        <v>0</v>
      </c>
      <c r="AA194" s="81">
        <v>166717</v>
      </c>
      <c r="AB194" s="81">
        <v>0</v>
      </c>
      <c r="AC194" s="81">
        <v>0</v>
      </c>
      <c r="AE194" s="81">
        <v>0</v>
      </c>
      <c r="AF194" s="81">
        <v>0</v>
      </c>
      <c r="AG194" s="81">
        <v>1348662</v>
      </c>
      <c r="AH194" s="81">
        <v>898824</v>
      </c>
      <c r="AJ194" s="77">
        <f t="shared" si="3"/>
        <v>0</v>
      </c>
    </row>
    <row r="195" spans="1:36" x14ac:dyDescent="0.3">
      <c r="A195" s="46" t="s">
        <v>405</v>
      </c>
      <c r="B195" s="77" t="s">
        <v>2339</v>
      </c>
      <c r="C195" s="81">
        <v>3175626</v>
      </c>
      <c r="D195" s="97">
        <v>0.90500000000000003</v>
      </c>
      <c r="E195" s="98">
        <v>131.94</v>
      </c>
      <c r="F195" s="81">
        <v>0</v>
      </c>
      <c r="G195" s="81">
        <v>1741706</v>
      </c>
      <c r="H195" s="81">
        <v>1451280</v>
      </c>
      <c r="I195" s="81">
        <v>1043915</v>
      </c>
      <c r="J195" s="81">
        <v>989908</v>
      </c>
      <c r="K195" s="81">
        <v>66405</v>
      </c>
      <c r="L195" s="81">
        <v>66871</v>
      </c>
      <c r="M195" s="81">
        <v>17392</v>
      </c>
      <c r="N195" s="81">
        <v>17677</v>
      </c>
      <c r="O195" s="81">
        <v>7256</v>
      </c>
      <c r="P195" s="81">
        <v>7375</v>
      </c>
      <c r="Q195" s="81">
        <v>17448</v>
      </c>
      <c r="R195" s="81">
        <v>17134</v>
      </c>
      <c r="S195" s="81">
        <v>0</v>
      </c>
      <c r="T195" s="81">
        <v>0</v>
      </c>
      <c r="U195" s="81">
        <v>0</v>
      </c>
      <c r="V195" s="81">
        <v>0</v>
      </c>
      <c r="W195" s="81">
        <v>0</v>
      </c>
      <c r="X195" s="81">
        <v>0</v>
      </c>
      <c r="Y195" s="100">
        <v>0</v>
      </c>
      <c r="Z195" s="81">
        <v>0</v>
      </c>
      <c r="AA195" s="81">
        <v>281504</v>
      </c>
      <c r="AB195" s="81">
        <v>0</v>
      </c>
      <c r="AC195" s="81">
        <v>0</v>
      </c>
      <c r="AE195" s="81">
        <v>0</v>
      </c>
      <c r="AF195" s="81">
        <v>0</v>
      </c>
      <c r="AG195" s="81">
        <v>1741706</v>
      </c>
      <c r="AH195" s="81">
        <v>1451280</v>
      </c>
      <c r="AJ195" s="77">
        <f t="shared" si="3"/>
        <v>0</v>
      </c>
    </row>
    <row r="196" spans="1:36" x14ac:dyDescent="0.3">
      <c r="A196" s="46" t="s">
        <v>407</v>
      </c>
      <c r="B196" s="77" t="s">
        <v>1614</v>
      </c>
      <c r="C196" s="81">
        <v>624565</v>
      </c>
      <c r="D196" s="97">
        <v>0.09</v>
      </c>
      <c r="E196" s="98">
        <v>13.12</v>
      </c>
      <c r="F196" s="81">
        <v>-4618</v>
      </c>
      <c r="G196" s="81">
        <v>146244</v>
      </c>
      <c r="H196" s="81">
        <v>149845</v>
      </c>
      <c r="I196" s="81">
        <v>237702</v>
      </c>
      <c r="J196" s="81">
        <v>201822</v>
      </c>
      <c r="K196" s="81">
        <v>22368</v>
      </c>
      <c r="L196" s="81">
        <v>22834</v>
      </c>
      <c r="M196" s="81">
        <v>5782</v>
      </c>
      <c r="N196" s="81">
        <v>5528</v>
      </c>
      <c r="O196" s="81">
        <v>2413</v>
      </c>
      <c r="P196" s="81">
        <v>2306</v>
      </c>
      <c r="Q196" s="81">
        <v>0</v>
      </c>
      <c r="R196" s="81">
        <v>0</v>
      </c>
      <c r="S196" s="81">
        <v>0</v>
      </c>
      <c r="T196" s="81">
        <v>0</v>
      </c>
      <c r="U196" s="81">
        <v>0</v>
      </c>
      <c r="V196" s="81">
        <v>0</v>
      </c>
      <c r="W196" s="81">
        <v>0</v>
      </c>
      <c r="X196" s="81">
        <v>0</v>
      </c>
      <c r="Y196" s="100">
        <v>0</v>
      </c>
      <c r="Z196" s="81">
        <v>0</v>
      </c>
      <c r="AA196" s="81">
        <v>210056</v>
      </c>
      <c r="AB196" s="81">
        <v>0</v>
      </c>
      <c r="AC196" s="81">
        <v>0</v>
      </c>
      <c r="AE196" s="81">
        <v>0</v>
      </c>
      <c r="AF196" s="81">
        <v>0</v>
      </c>
      <c r="AG196" s="81">
        <v>146244</v>
      </c>
      <c r="AH196" s="81">
        <v>149845</v>
      </c>
      <c r="AJ196" s="77">
        <f t="shared" si="3"/>
        <v>4618</v>
      </c>
    </row>
    <row r="197" spans="1:36" x14ac:dyDescent="0.3">
      <c r="A197" s="46" t="s">
        <v>409</v>
      </c>
      <c r="B197" s="77" t="s">
        <v>1615</v>
      </c>
      <c r="C197" s="81">
        <v>409564</v>
      </c>
      <c r="D197" s="97">
        <v>0</v>
      </c>
      <c r="E197" s="98">
        <v>0</v>
      </c>
      <c r="F197" s="81">
        <v>0</v>
      </c>
      <c r="G197" s="81">
        <v>51389</v>
      </c>
      <c r="H197" s="81">
        <v>49023</v>
      </c>
      <c r="I197" s="81">
        <v>134028</v>
      </c>
      <c r="J197" s="81">
        <v>116323</v>
      </c>
      <c r="K197" s="81">
        <v>16951</v>
      </c>
      <c r="L197" s="81">
        <v>17534</v>
      </c>
      <c r="M197" s="81">
        <v>4389</v>
      </c>
      <c r="N197" s="81">
        <v>4420</v>
      </c>
      <c r="O197" s="81">
        <v>1831</v>
      </c>
      <c r="P197" s="81">
        <v>1843</v>
      </c>
      <c r="Q197" s="81">
        <v>0</v>
      </c>
      <c r="R197" s="81">
        <v>0</v>
      </c>
      <c r="S197" s="81">
        <v>0</v>
      </c>
      <c r="T197" s="81">
        <v>0</v>
      </c>
      <c r="U197" s="81">
        <v>0</v>
      </c>
      <c r="V197" s="81">
        <v>0</v>
      </c>
      <c r="W197" s="81">
        <v>0</v>
      </c>
      <c r="X197" s="81">
        <v>0</v>
      </c>
      <c r="Y197" s="100">
        <v>0</v>
      </c>
      <c r="Z197" s="81">
        <v>0</v>
      </c>
      <c r="AA197" s="81">
        <v>200976</v>
      </c>
      <c r="AB197" s="81">
        <v>0</v>
      </c>
      <c r="AC197" s="81">
        <v>0</v>
      </c>
      <c r="AE197" s="81">
        <v>0</v>
      </c>
      <c r="AF197" s="81">
        <v>0</v>
      </c>
      <c r="AG197" s="81">
        <v>51389</v>
      </c>
      <c r="AH197" s="81">
        <v>49023</v>
      </c>
      <c r="AJ197" s="77">
        <f t="shared" si="3"/>
        <v>0</v>
      </c>
    </row>
    <row r="198" spans="1:36" x14ac:dyDescent="0.3">
      <c r="A198" s="46" t="s">
        <v>412</v>
      </c>
      <c r="B198" s="77" t="s">
        <v>2340</v>
      </c>
      <c r="C198" s="81">
        <v>384214</v>
      </c>
      <c r="D198" s="97">
        <v>0</v>
      </c>
      <c r="E198" s="98">
        <v>0</v>
      </c>
      <c r="F198" s="81">
        <v>0</v>
      </c>
      <c r="G198" s="81">
        <v>28082</v>
      </c>
      <c r="H198" s="81">
        <v>18684</v>
      </c>
      <c r="I198" s="81">
        <v>123329</v>
      </c>
      <c r="J198" s="81">
        <v>87707</v>
      </c>
      <c r="K198" s="81">
        <v>6582</v>
      </c>
      <c r="L198" s="81">
        <v>5942</v>
      </c>
      <c r="M198" s="81">
        <v>1678</v>
      </c>
      <c r="N198" s="81">
        <v>1513</v>
      </c>
      <c r="O198" s="81">
        <v>700</v>
      </c>
      <c r="P198" s="81">
        <v>631</v>
      </c>
      <c r="Q198" s="81">
        <v>0</v>
      </c>
      <c r="R198" s="81">
        <v>0</v>
      </c>
      <c r="S198" s="81">
        <v>0</v>
      </c>
      <c r="T198" s="81">
        <v>0</v>
      </c>
      <c r="U198" s="81">
        <v>0</v>
      </c>
      <c r="V198" s="81">
        <v>0</v>
      </c>
      <c r="W198" s="81">
        <v>0</v>
      </c>
      <c r="X198" s="81">
        <v>0</v>
      </c>
      <c r="Y198" s="100">
        <v>0</v>
      </c>
      <c r="Z198" s="81">
        <v>0</v>
      </c>
      <c r="AA198" s="81">
        <v>223843</v>
      </c>
      <c r="AB198" s="81">
        <v>0</v>
      </c>
      <c r="AC198" s="81">
        <v>0</v>
      </c>
      <c r="AE198" s="81">
        <v>0</v>
      </c>
      <c r="AF198" s="81">
        <v>0</v>
      </c>
      <c r="AG198" s="81">
        <v>28082</v>
      </c>
      <c r="AH198" s="81">
        <v>18684</v>
      </c>
      <c r="AJ198" s="77">
        <f t="shared" ref="AJ198:AJ261" si="4">-1*F198</f>
        <v>0</v>
      </c>
    </row>
    <row r="199" spans="1:36" x14ac:dyDescent="0.3">
      <c r="A199" s="46" t="s">
        <v>414</v>
      </c>
      <c r="B199" s="77" t="s">
        <v>2341</v>
      </c>
      <c r="C199" s="81">
        <v>242100</v>
      </c>
      <c r="D199" s="97">
        <v>0</v>
      </c>
      <c r="E199" s="98">
        <v>0</v>
      </c>
      <c r="F199" s="81">
        <v>0</v>
      </c>
      <c r="G199" s="81">
        <v>29578</v>
      </c>
      <c r="H199" s="81">
        <v>26188</v>
      </c>
      <c r="I199" s="81">
        <v>25674</v>
      </c>
      <c r="J199" s="81">
        <v>17447</v>
      </c>
      <c r="K199" s="81">
        <v>5184</v>
      </c>
      <c r="L199" s="81">
        <v>4544</v>
      </c>
      <c r="M199" s="81">
        <v>1168</v>
      </c>
      <c r="N199" s="81">
        <v>989</v>
      </c>
      <c r="O199" s="81">
        <v>488</v>
      </c>
      <c r="P199" s="81">
        <v>412</v>
      </c>
      <c r="Q199" s="81">
        <v>0</v>
      </c>
      <c r="R199" s="81">
        <v>0</v>
      </c>
      <c r="S199" s="81">
        <v>0</v>
      </c>
      <c r="T199" s="81">
        <v>0</v>
      </c>
      <c r="U199" s="81">
        <v>0</v>
      </c>
      <c r="V199" s="81">
        <v>0</v>
      </c>
      <c r="W199" s="81">
        <v>0</v>
      </c>
      <c r="X199" s="81">
        <v>0</v>
      </c>
      <c r="Y199" s="100">
        <v>0</v>
      </c>
      <c r="Z199" s="81">
        <v>0</v>
      </c>
      <c r="AA199" s="81">
        <v>180008</v>
      </c>
      <c r="AB199" s="81">
        <v>0</v>
      </c>
      <c r="AC199" s="81">
        <v>0</v>
      </c>
      <c r="AE199" s="81">
        <v>0</v>
      </c>
      <c r="AF199" s="81">
        <v>0</v>
      </c>
      <c r="AG199" s="81">
        <v>29578</v>
      </c>
      <c r="AH199" s="81">
        <v>26188</v>
      </c>
      <c r="AJ199" s="77">
        <f t="shared" si="4"/>
        <v>0</v>
      </c>
    </row>
    <row r="200" spans="1:36" x14ac:dyDescent="0.3">
      <c r="A200" s="46" t="s">
        <v>416</v>
      </c>
      <c r="B200" s="77" t="s">
        <v>2342</v>
      </c>
      <c r="C200" s="81">
        <v>278990</v>
      </c>
      <c r="D200" s="97">
        <v>0</v>
      </c>
      <c r="E200" s="98">
        <v>0</v>
      </c>
      <c r="F200" s="81">
        <v>0</v>
      </c>
      <c r="G200" s="81">
        <v>6983</v>
      </c>
      <c r="H200" s="81">
        <v>5628</v>
      </c>
      <c r="I200" s="81">
        <v>65278</v>
      </c>
      <c r="J200" s="81">
        <v>65591</v>
      </c>
      <c r="K200" s="81">
        <v>3262</v>
      </c>
      <c r="L200" s="81">
        <v>2971</v>
      </c>
      <c r="M200" s="81">
        <v>974</v>
      </c>
      <c r="N200" s="81">
        <v>884</v>
      </c>
      <c r="O200" s="81">
        <v>406</v>
      </c>
      <c r="P200" s="81">
        <v>293</v>
      </c>
      <c r="Q200" s="81">
        <v>0</v>
      </c>
      <c r="R200" s="81">
        <v>0</v>
      </c>
      <c r="S200" s="81">
        <v>0</v>
      </c>
      <c r="T200" s="81">
        <v>0</v>
      </c>
      <c r="U200" s="81">
        <v>0</v>
      </c>
      <c r="V200" s="81">
        <v>0</v>
      </c>
      <c r="W200" s="81">
        <v>0</v>
      </c>
      <c r="X200" s="81">
        <v>0</v>
      </c>
      <c r="Y200" s="100">
        <v>0</v>
      </c>
      <c r="Z200" s="81">
        <v>0</v>
      </c>
      <c r="AA200" s="81">
        <v>202087</v>
      </c>
      <c r="AB200" s="81">
        <v>0</v>
      </c>
      <c r="AC200" s="81">
        <v>0</v>
      </c>
      <c r="AE200" s="81">
        <v>0</v>
      </c>
      <c r="AF200" s="81">
        <v>0</v>
      </c>
      <c r="AG200" s="81">
        <v>6983</v>
      </c>
      <c r="AH200" s="81">
        <v>5628</v>
      </c>
      <c r="AJ200" s="77">
        <f t="shared" si="4"/>
        <v>0</v>
      </c>
    </row>
    <row r="201" spans="1:36" x14ac:dyDescent="0.3">
      <c r="A201" s="46" t="s">
        <v>418</v>
      </c>
      <c r="B201" s="77" t="s">
        <v>2343</v>
      </c>
      <c r="C201" s="81">
        <v>395627</v>
      </c>
      <c r="D201" s="97">
        <v>0.14199999999999999</v>
      </c>
      <c r="E201" s="98">
        <v>20.7</v>
      </c>
      <c r="F201" s="81">
        <v>-2918</v>
      </c>
      <c r="G201" s="81">
        <v>51333</v>
      </c>
      <c r="H201" s="81">
        <v>30518</v>
      </c>
      <c r="I201" s="81">
        <v>127004</v>
      </c>
      <c r="J201" s="81">
        <v>118832</v>
      </c>
      <c r="K201" s="81">
        <v>7165</v>
      </c>
      <c r="L201" s="81">
        <v>7049</v>
      </c>
      <c r="M201" s="81">
        <v>2112</v>
      </c>
      <c r="N201" s="81">
        <v>2038</v>
      </c>
      <c r="O201" s="81">
        <v>881</v>
      </c>
      <c r="P201" s="81">
        <v>850</v>
      </c>
      <c r="Q201" s="81">
        <v>0</v>
      </c>
      <c r="R201" s="81">
        <v>0</v>
      </c>
      <c r="S201" s="81">
        <v>0</v>
      </c>
      <c r="T201" s="81">
        <v>0</v>
      </c>
      <c r="U201" s="81">
        <v>0</v>
      </c>
      <c r="V201" s="81">
        <v>0</v>
      </c>
      <c r="W201" s="81">
        <v>0</v>
      </c>
      <c r="X201" s="81">
        <v>0</v>
      </c>
      <c r="Y201" s="100">
        <v>0</v>
      </c>
      <c r="Z201" s="81">
        <v>0</v>
      </c>
      <c r="AA201" s="81">
        <v>207132</v>
      </c>
      <c r="AB201" s="81">
        <v>0</v>
      </c>
      <c r="AC201" s="81">
        <v>0</v>
      </c>
      <c r="AE201" s="81">
        <v>0</v>
      </c>
      <c r="AF201" s="81">
        <v>0</v>
      </c>
      <c r="AG201" s="81">
        <v>51333</v>
      </c>
      <c r="AH201" s="81">
        <v>30518</v>
      </c>
      <c r="AJ201" s="77">
        <f t="shared" si="4"/>
        <v>2918</v>
      </c>
    </row>
    <row r="202" spans="1:36" x14ac:dyDescent="0.3">
      <c r="A202" s="46" t="s">
        <v>437</v>
      </c>
      <c r="B202" s="77" t="s">
        <v>1620</v>
      </c>
      <c r="C202" s="81">
        <v>2732815</v>
      </c>
      <c r="D202" s="97">
        <v>1.0129999999999999</v>
      </c>
      <c r="E202" s="98">
        <v>147.69</v>
      </c>
      <c r="F202" s="81">
        <v>0</v>
      </c>
      <c r="G202" s="81">
        <v>1456959</v>
      </c>
      <c r="H202" s="81">
        <v>1174804</v>
      </c>
      <c r="I202" s="81">
        <v>1212025</v>
      </c>
      <c r="J202" s="81">
        <v>1153079</v>
      </c>
      <c r="K202" s="81">
        <v>37688</v>
      </c>
      <c r="L202" s="81">
        <v>33801</v>
      </c>
      <c r="M202" s="81">
        <v>9842</v>
      </c>
      <c r="N202" s="81">
        <v>9966</v>
      </c>
      <c r="O202" s="81">
        <v>4106</v>
      </c>
      <c r="P202" s="81">
        <v>3240</v>
      </c>
      <c r="Q202" s="81">
        <v>12195</v>
      </c>
      <c r="R202" s="81">
        <v>12469</v>
      </c>
      <c r="S202" s="81">
        <v>0</v>
      </c>
      <c r="T202" s="81">
        <v>0</v>
      </c>
      <c r="U202" s="81">
        <v>0</v>
      </c>
      <c r="V202" s="81">
        <v>0</v>
      </c>
      <c r="W202" s="81">
        <v>0</v>
      </c>
      <c r="X202" s="81">
        <v>0</v>
      </c>
      <c r="Y202" s="100">
        <v>0</v>
      </c>
      <c r="Z202" s="81">
        <v>0</v>
      </c>
      <c r="AA202" s="81">
        <v>0</v>
      </c>
      <c r="AB202" s="81">
        <v>0</v>
      </c>
      <c r="AC202" s="81">
        <v>0</v>
      </c>
      <c r="AE202" s="81">
        <v>0</v>
      </c>
      <c r="AF202" s="81">
        <v>0</v>
      </c>
      <c r="AG202" s="81">
        <v>1456959</v>
      </c>
      <c r="AH202" s="81">
        <v>1174804</v>
      </c>
      <c r="AJ202" s="77">
        <f t="shared" si="4"/>
        <v>0</v>
      </c>
    </row>
    <row r="203" spans="1:36" x14ac:dyDescent="0.3">
      <c r="A203" s="46" t="s">
        <v>423</v>
      </c>
      <c r="B203" s="77" t="s">
        <v>1621</v>
      </c>
      <c r="C203" s="81">
        <v>2514529</v>
      </c>
      <c r="D203" s="97">
        <v>1.0189999999999999</v>
      </c>
      <c r="E203" s="98">
        <v>148.57</v>
      </c>
      <c r="F203" s="81">
        <v>0</v>
      </c>
      <c r="G203" s="81">
        <v>929371</v>
      </c>
      <c r="H203" s="81">
        <v>667202</v>
      </c>
      <c r="I203" s="81">
        <v>1493363</v>
      </c>
      <c r="J203" s="81">
        <v>1546461</v>
      </c>
      <c r="K203" s="81">
        <v>54522</v>
      </c>
      <c r="L203" s="81">
        <v>53474</v>
      </c>
      <c r="M203" s="81">
        <v>14006</v>
      </c>
      <c r="N203" s="81">
        <v>13827</v>
      </c>
      <c r="O203" s="81">
        <v>5844</v>
      </c>
      <c r="P203" s="81">
        <v>5768</v>
      </c>
      <c r="Q203" s="81">
        <v>17423</v>
      </c>
      <c r="R203" s="81">
        <v>16976</v>
      </c>
      <c r="S203" s="81">
        <v>0</v>
      </c>
      <c r="T203" s="81">
        <v>0</v>
      </c>
      <c r="U203" s="81">
        <v>0</v>
      </c>
      <c r="V203" s="81">
        <v>0</v>
      </c>
      <c r="W203" s="81">
        <v>0</v>
      </c>
      <c r="X203" s="81">
        <v>0</v>
      </c>
      <c r="Y203" s="100">
        <v>0</v>
      </c>
      <c r="Z203" s="81">
        <v>0</v>
      </c>
      <c r="AA203" s="81">
        <v>0</v>
      </c>
      <c r="AB203" s="81">
        <v>0</v>
      </c>
      <c r="AC203" s="81">
        <v>0</v>
      </c>
      <c r="AE203" s="81">
        <v>0</v>
      </c>
      <c r="AF203" s="81">
        <v>0</v>
      </c>
      <c r="AG203" s="81">
        <v>929371</v>
      </c>
      <c r="AH203" s="81">
        <v>667202</v>
      </c>
      <c r="AJ203" s="77">
        <f t="shared" si="4"/>
        <v>0</v>
      </c>
    </row>
    <row r="204" spans="1:36" x14ac:dyDescent="0.3">
      <c r="A204" s="46" t="s">
        <v>425</v>
      </c>
      <c r="B204" s="77" t="s">
        <v>2344</v>
      </c>
      <c r="C204" s="81">
        <v>3208724</v>
      </c>
      <c r="D204" s="97">
        <v>1.107</v>
      </c>
      <c r="E204" s="98">
        <v>161.4</v>
      </c>
      <c r="F204" s="81">
        <v>-128469</v>
      </c>
      <c r="G204" s="81">
        <v>1114319</v>
      </c>
      <c r="H204" s="81">
        <v>1097297</v>
      </c>
      <c r="I204" s="81">
        <v>1979862</v>
      </c>
      <c r="J204" s="81">
        <v>1713600</v>
      </c>
      <c r="K204" s="81">
        <v>67512</v>
      </c>
      <c r="L204" s="81">
        <v>65939</v>
      </c>
      <c r="M204" s="81">
        <v>17062</v>
      </c>
      <c r="N204" s="81">
        <v>16643</v>
      </c>
      <c r="O204" s="81">
        <v>7119</v>
      </c>
      <c r="P204" s="81">
        <v>6360</v>
      </c>
      <c r="Q204" s="81">
        <v>22850</v>
      </c>
      <c r="R204" s="81">
        <v>21751</v>
      </c>
      <c r="S204" s="81">
        <v>0</v>
      </c>
      <c r="T204" s="81">
        <v>0</v>
      </c>
      <c r="U204" s="81">
        <v>0</v>
      </c>
      <c r="V204" s="81">
        <v>0</v>
      </c>
      <c r="W204" s="81">
        <v>0</v>
      </c>
      <c r="X204" s="81">
        <v>0</v>
      </c>
      <c r="Y204" s="100">
        <v>0</v>
      </c>
      <c r="Z204" s="81">
        <v>0</v>
      </c>
      <c r="AA204" s="81">
        <v>0</v>
      </c>
      <c r="AB204" s="81">
        <v>0</v>
      </c>
      <c r="AC204" s="81">
        <v>0</v>
      </c>
      <c r="AE204" s="81">
        <v>0</v>
      </c>
      <c r="AF204" s="81">
        <v>0</v>
      </c>
      <c r="AG204" s="81">
        <v>1114319</v>
      </c>
      <c r="AH204" s="81">
        <v>1097297</v>
      </c>
      <c r="AJ204" s="77">
        <f t="shared" si="4"/>
        <v>128469</v>
      </c>
    </row>
    <row r="205" spans="1:36" x14ac:dyDescent="0.3">
      <c r="A205" s="46" t="s">
        <v>427</v>
      </c>
      <c r="B205" s="77" t="s">
        <v>2345</v>
      </c>
      <c r="C205" s="81">
        <v>2537090</v>
      </c>
      <c r="D205" s="97">
        <v>1.1000000000000001</v>
      </c>
      <c r="E205" s="98">
        <v>160.38</v>
      </c>
      <c r="F205" s="81">
        <v>0</v>
      </c>
      <c r="G205" s="81">
        <v>1067728</v>
      </c>
      <c r="H205" s="81">
        <v>1046684</v>
      </c>
      <c r="I205" s="81">
        <v>1362896</v>
      </c>
      <c r="J205" s="81">
        <v>1188243</v>
      </c>
      <c r="K205" s="81">
        <v>57376</v>
      </c>
      <c r="L205" s="81">
        <v>54483</v>
      </c>
      <c r="M205" s="81">
        <v>16508</v>
      </c>
      <c r="N205" s="81">
        <v>16643</v>
      </c>
      <c r="O205" s="81">
        <v>6888</v>
      </c>
      <c r="P205" s="81">
        <v>3431</v>
      </c>
      <c r="Q205" s="81">
        <v>22241</v>
      </c>
      <c r="R205" s="81">
        <v>22182</v>
      </c>
      <c r="S205" s="81">
        <v>0</v>
      </c>
      <c r="T205" s="81">
        <v>0</v>
      </c>
      <c r="U205" s="81">
        <v>0</v>
      </c>
      <c r="V205" s="81">
        <v>0</v>
      </c>
      <c r="W205" s="81">
        <v>0</v>
      </c>
      <c r="X205" s="81">
        <v>0</v>
      </c>
      <c r="Y205" s="100">
        <v>0</v>
      </c>
      <c r="Z205" s="81">
        <v>0</v>
      </c>
      <c r="AA205" s="81">
        <v>0</v>
      </c>
      <c r="AB205" s="81">
        <v>3453</v>
      </c>
      <c r="AC205" s="81">
        <v>0</v>
      </c>
      <c r="AE205" s="81">
        <v>0</v>
      </c>
      <c r="AF205" s="81">
        <v>0</v>
      </c>
      <c r="AG205" s="81">
        <v>1067728</v>
      </c>
      <c r="AH205" s="81">
        <v>1046684</v>
      </c>
      <c r="AJ205" s="77">
        <f t="shared" si="4"/>
        <v>0</v>
      </c>
    </row>
    <row r="206" spans="1:36" x14ac:dyDescent="0.3">
      <c r="A206" s="46" t="s">
        <v>421</v>
      </c>
      <c r="B206" s="77" t="s">
        <v>2346</v>
      </c>
      <c r="C206" s="81">
        <v>2018770</v>
      </c>
      <c r="D206" s="97">
        <v>1.0549999999999999</v>
      </c>
      <c r="E206" s="98">
        <v>153.81</v>
      </c>
      <c r="F206" s="81">
        <v>-123970</v>
      </c>
      <c r="G206" s="81">
        <v>896342</v>
      </c>
      <c r="H206" s="81">
        <v>811633</v>
      </c>
      <c r="I206" s="81">
        <v>1049680</v>
      </c>
      <c r="J206" s="81">
        <v>901260</v>
      </c>
      <c r="K206" s="81">
        <v>41183</v>
      </c>
      <c r="L206" s="81">
        <v>44096</v>
      </c>
      <c r="M206" s="81">
        <v>12089</v>
      </c>
      <c r="N206" s="81">
        <v>12449</v>
      </c>
      <c r="O206" s="81">
        <v>5044</v>
      </c>
      <c r="P206" s="81">
        <v>5193</v>
      </c>
      <c r="Q206" s="81">
        <v>14432</v>
      </c>
      <c r="R206" s="81">
        <v>14962</v>
      </c>
      <c r="S206" s="81">
        <v>0</v>
      </c>
      <c r="T206" s="81">
        <v>0</v>
      </c>
      <c r="U206" s="81">
        <v>0</v>
      </c>
      <c r="V206" s="81">
        <v>0</v>
      </c>
      <c r="W206" s="81">
        <v>0</v>
      </c>
      <c r="X206" s="81">
        <v>0</v>
      </c>
      <c r="Y206" s="100">
        <v>0</v>
      </c>
      <c r="Z206" s="81">
        <v>0</v>
      </c>
      <c r="AA206" s="81">
        <v>0</v>
      </c>
      <c r="AB206" s="81">
        <v>0</v>
      </c>
      <c r="AC206" s="81">
        <v>0</v>
      </c>
      <c r="AE206" s="81">
        <v>12686</v>
      </c>
      <c r="AF206" s="81">
        <v>3611</v>
      </c>
      <c r="AG206" s="81">
        <v>883656</v>
      </c>
      <c r="AH206" s="81">
        <v>808022</v>
      </c>
      <c r="AJ206" s="77">
        <f t="shared" si="4"/>
        <v>123970</v>
      </c>
    </row>
    <row r="207" spans="1:36" x14ac:dyDescent="0.3">
      <c r="A207" s="46" t="s">
        <v>431</v>
      </c>
      <c r="B207" s="77" t="s">
        <v>2347</v>
      </c>
      <c r="C207" s="81">
        <v>1495554</v>
      </c>
      <c r="D207" s="97">
        <v>0.83699999999999997</v>
      </c>
      <c r="E207" s="98">
        <v>122.03</v>
      </c>
      <c r="F207" s="81">
        <v>-61869</v>
      </c>
      <c r="G207" s="81">
        <v>772704</v>
      </c>
      <c r="H207" s="81">
        <v>660684</v>
      </c>
      <c r="I207" s="81">
        <v>676928</v>
      </c>
      <c r="J207" s="81">
        <v>717765</v>
      </c>
      <c r="K207" s="81">
        <v>29416</v>
      </c>
      <c r="L207" s="81">
        <v>20213</v>
      </c>
      <c r="M207" s="81">
        <v>7595</v>
      </c>
      <c r="N207" s="81">
        <v>7730</v>
      </c>
      <c r="O207" s="81">
        <v>3169</v>
      </c>
      <c r="P207" s="81">
        <v>3225</v>
      </c>
      <c r="Q207" s="81">
        <v>5742</v>
      </c>
      <c r="R207" s="81">
        <v>6032</v>
      </c>
      <c r="S207" s="81">
        <v>0</v>
      </c>
      <c r="T207" s="81">
        <v>0</v>
      </c>
      <c r="U207" s="81">
        <v>0</v>
      </c>
      <c r="V207" s="81">
        <v>0</v>
      </c>
      <c r="W207" s="81">
        <v>0</v>
      </c>
      <c r="X207" s="81">
        <v>0</v>
      </c>
      <c r="Y207" s="100">
        <v>0</v>
      </c>
      <c r="Z207" s="81">
        <v>0</v>
      </c>
      <c r="AA207" s="81">
        <v>0</v>
      </c>
      <c r="AB207" s="81">
        <v>0</v>
      </c>
      <c r="AC207" s="81">
        <v>0</v>
      </c>
      <c r="AE207" s="81">
        <v>0</v>
      </c>
      <c r="AF207" s="81">
        <v>0</v>
      </c>
      <c r="AG207" s="81">
        <v>772704</v>
      </c>
      <c r="AH207" s="81">
        <v>660684</v>
      </c>
      <c r="AJ207" s="77">
        <f t="shared" si="4"/>
        <v>61869</v>
      </c>
    </row>
    <row r="208" spans="1:36" x14ac:dyDescent="0.3">
      <c r="A208" s="46" t="s">
        <v>435</v>
      </c>
      <c r="B208" s="77" t="s">
        <v>1626</v>
      </c>
      <c r="C208" s="81">
        <v>935289</v>
      </c>
      <c r="D208" s="97">
        <v>0.91800000000000004</v>
      </c>
      <c r="E208" s="98">
        <v>133.84</v>
      </c>
      <c r="F208" s="81">
        <v>-23957</v>
      </c>
      <c r="G208" s="81">
        <v>392775</v>
      </c>
      <c r="H208" s="81">
        <v>362681</v>
      </c>
      <c r="I208" s="81">
        <v>526904</v>
      </c>
      <c r="J208" s="81">
        <v>473562</v>
      </c>
      <c r="K208" s="81">
        <v>9029</v>
      </c>
      <c r="L208" s="81">
        <v>9029</v>
      </c>
      <c r="M208" s="81">
        <v>2681</v>
      </c>
      <c r="N208" s="81">
        <v>2772</v>
      </c>
      <c r="O208" s="81">
        <v>1119</v>
      </c>
      <c r="P208" s="81">
        <v>1156</v>
      </c>
      <c r="Q208" s="81">
        <v>2781</v>
      </c>
      <c r="R208" s="81">
        <v>2942</v>
      </c>
      <c r="S208" s="81">
        <v>0</v>
      </c>
      <c r="T208" s="81">
        <v>0</v>
      </c>
      <c r="U208" s="81">
        <v>0</v>
      </c>
      <c r="V208" s="81">
        <v>0</v>
      </c>
      <c r="W208" s="81">
        <v>0</v>
      </c>
      <c r="X208" s="81">
        <v>0</v>
      </c>
      <c r="Y208" s="100">
        <v>0</v>
      </c>
      <c r="Z208" s="81">
        <v>0</v>
      </c>
      <c r="AA208" s="81">
        <v>0</v>
      </c>
      <c r="AB208" s="81">
        <v>0</v>
      </c>
      <c r="AC208" s="81">
        <v>0</v>
      </c>
      <c r="AE208" s="81">
        <v>0</v>
      </c>
      <c r="AF208" s="81">
        <v>0</v>
      </c>
      <c r="AG208" s="81">
        <v>392775</v>
      </c>
      <c r="AH208" s="81">
        <v>362681</v>
      </c>
      <c r="AJ208" s="77">
        <f t="shared" si="4"/>
        <v>23957</v>
      </c>
    </row>
    <row r="209" spans="1:36" x14ac:dyDescent="0.3">
      <c r="A209" s="46" t="s">
        <v>433</v>
      </c>
      <c r="B209" s="77" t="s">
        <v>2348</v>
      </c>
      <c r="C209" s="81">
        <v>502344</v>
      </c>
      <c r="D209" s="97">
        <v>0</v>
      </c>
      <c r="E209" s="98">
        <v>0</v>
      </c>
      <c r="F209" s="81">
        <v>0</v>
      </c>
      <c r="G209" s="81">
        <v>34750</v>
      </c>
      <c r="H209" s="81">
        <v>28446</v>
      </c>
      <c r="I209" s="81">
        <v>176320</v>
      </c>
      <c r="J209" s="81">
        <v>115487</v>
      </c>
      <c r="K209" s="81">
        <v>12582</v>
      </c>
      <c r="L209" s="81">
        <v>12990</v>
      </c>
      <c r="M209" s="81">
        <v>3790</v>
      </c>
      <c r="N209" s="81">
        <v>3895</v>
      </c>
      <c r="O209" s="81">
        <v>1581</v>
      </c>
      <c r="P209" s="81">
        <v>1625</v>
      </c>
      <c r="Q209" s="81">
        <v>0</v>
      </c>
      <c r="R209" s="81">
        <v>0</v>
      </c>
      <c r="S209" s="81">
        <v>0</v>
      </c>
      <c r="T209" s="81">
        <v>0</v>
      </c>
      <c r="U209" s="81">
        <v>0</v>
      </c>
      <c r="V209" s="81">
        <v>0</v>
      </c>
      <c r="W209" s="81">
        <v>0</v>
      </c>
      <c r="X209" s="81">
        <v>0</v>
      </c>
      <c r="Y209" s="100">
        <v>0</v>
      </c>
      <c r="Z209" s="81">
        <v>0</v>
      </c>
      <c r="AA209" s="81">
        <v>271313</v>
      </c>
      <c r="AB209" s="81">
        <v>2008</v>
      </c>
      <c r="AC209" s="81">
        <v>0</v>
      </c>
      <c r="AE209" s="81">
        <v>0</v>
      </c>
      <c r="AF209" s="81">
        <v>61</v>
      </c>
      <c r="AG209" s="81">
        <v>34750</v>
      </c>
      <c r="AH209" s="81">
        <v>28385</v>
      </c>
      <c r="AJ209" s="77">
        <f t="shared" si="4"/>
        <v>0</v>
      </c>
    </row>
    <row r="210" spans="1:36" x14ac:dyDescent="0.3">
      <c r="A210" s="46" t="s">
        <v>429</v>
      </c>
      <c r="B210" s="77" t="s">
        <v>1628</v>
      </c>
      <c r="C210" s="81">
        <v>3470463</v>
      </c>
      <c r="D210" s="97">
        <v>1.095</v>
      </c>
      <c r="E210" s="98">
        <v>159.65</v>
      </c>
      <c r="F210" s="81">
        <v>0</v>
      </c>
      <c r="G210" s="81">
        <v>1421605</v>
      </c>
      <c r="H210" s="81">
        <v>1445366</v>
      </c>
      <c r="I210" s="81">
        <v>1946321</v>
      </c>
      <c r="J210" s="81">
        <v>1341816</v>
      </c>
      <c r="K210" s="81">
        <v>59823</v>
      </c>
      <c r="L210" s="81">
        <v>62619</v>
      </c>
      <c r="M210" s="81">
        <v>15624</v>
      </c>
      <c r="N210" s="81">
        <v>16344</v>
      </c>
      <c r="O210" s="81">
        <v>6519</v>
      </c>
      <c r="P210" s="81">
        <v>6818</v>
      </c>
      <c r="Q210" s="81">
        <v>20571</v>
      </c>
      <c r="R210" s="81">
        <v>21413</v>
      </c>
      <c r="S210" s="81">
        <v>0</v>
      </c>
      <c r="T210" s="81">
        <v>0</v>
      </c>
      <c r="U210" s="81">
        <v>0</v>
      </c>
      <c r="V210" s="81">
        <v>0</v>
      </c>
      <c r="W210" s="81">
        <v>0</v>
      </c>
      <c r="X210" s="81">
        <v>0</v>
      </c>
      <c r="Y210" s="100">
        <v>0</v>
      </c>
      <c r="Z210" s="81">
        <v>0</v>
      </c>
      <c r="AA210" s="81">
        <v>0</v>
      </c>
      <c r="AB210" s="81">
        <v>0</v>
      </c>
      <c r="AC210" s="81">
        <v>0</v>
      </c>
      <c r="AE210" s="81">
        <v>0</v>
      </c>
      <c r="AF210" s="81">
        <v>0</v>
      </c>
      <c r="AG210" s="81">
        <v>1421605</v>
      </c>
      <c r="AH210" s="81">
        <v>1445366</v>
      </c>
      <c r="AJ210" s="77">
        <f t="shared" si="4"/>
        <v>0</v>
      </c>
    </row>
    <row r="211" spans="1:36" x14ac:dyDescent="0.3">
      <c r="A211" s="46" t="s">
        <v>2118</v>
      </c>
      <c r="B211" s="77" t="s">
        <v>2119</v>
      </c>
      <c r="C211" s="81">
        <v>4383351</v>
      </c>
      <c r="D211" s="97">
        <v>1.161</v>
      </c>
      <c r="E211" s="98">
        <v>169.27</v>
      </c>
      <c r="F211" s="81">
        <v>-357836</v>
      </c>
      <c r="G211" s="81">
        <v>198126</v>
      </c>
      <c r="H211" s="81">
        <v>1749391</v>
      </c>
      <c r="I211" s="81">
        <v>3969684</v>
      </c>
      <c r="J211" s="81">
        <v>3433927</v>
      </c>
      <c r="K211" s="81">
        <v>125471</v>
      </c>
      <c r="L211" s="81">
        <v>126403</v>
      </c>
      <c r="M211" s="81">
        <v>31728</v>
      </c>
      <c r="N211" s="81">
        <v>32282</v>
      </c>
      <c r="O211" s="81">
        <v>13238</v>
      </c>
      <c r="P211" s="81">
        <v>12829</v>
      </c>
      <c r="Q211" s="81">
        <v>45104</v>
      </c>
      <c r="R211" s="81">
        <v>45424</v>
      </c>
      <c r="S211" s="81">
        <v>0</v>
      </c>
      <c r="T211" s="81">
        <v>0</v>
      </c>
      <c r="U211" s="81">
        <v>0</v>
      </c>
      <c r="V211" s="81">
        <v>0</v>
      </c>
      <c r="W211" s="81">
        <v>0</v>
      </c>
      <c r="X211" s="81">
        <v>0</v>
      </c>
      <c r="Y211" s="100">
        <v>0</v>
      </c>
      <c r="Z211" s="81">
        <v>0</v>
      </c>
      <c r="AA211" s="81">
        <v>0</v>
      </c>
      <c r="AB211" s="81">
        <v>0</v>
      </c>
      <c r="AC211" s="81">
        <v>0</v>
      </c>
      <c r="AE211" s="81">
        <v>0</v>
      </c>
      <c r="AF211" s="81">
        <v>0</v>
      </c>
      <c r="AG211" s="81">
        <v>198126</v>
      </c>
      <c r="AH211" s="81">
        <v>1749391</v>
      </c>
      <c r="AJ211" s="77">
        <f t="shared" si="4"/>
        <v>357836</v>
      </c>
    </row>
    <row r="212" spans="1:36" x14ac:dyDescent="0.3">
      <c r="A212" s="46" t="s">
        <v>456</v>
      </c>
      <c r="B212" s="77" t="s">
        <v>2349</v>
      </c>
      <c r="C212" s="81">
        <v>4262436</v>
      </c>
      <c r="D212" s="97">
        <v>1.0780000000000001</v>
      </c>
      <c r="E212" s="98">
        <v>157.16999999999999</v>
      </c>
      <c r="F212" s="81">
        <v>-270175</v>
      </c>
      <c r="G212" s="81">
        <v>2247257</v>
      </c>
      <c r="H212" s="81">
        <v>2090749</v>
      </c>
      <c r="I212" s="81">
        <v>1844443</v>
      </c>
      <c r="J212" s="81">
        <v>2185181</v>
      </c>
      <c r="K212" s="81">
        <v>101297</v>
      </c>
      <c r="L212" s="81">
        <v>107064</v>
      </c>
      <c r="M212" s="81">
        <v>25781</v>
      </c>
      <c r="N212" s="81">
        <v>27264</v>
      </c>
      <c r="O212" s="81">
        <v>10756</v>
      </c>
      <c r="P212" s="81">
        <v>11375</v>
      </c>
      <c r="Q212" s="81">
        <v>32902</v>
      </c>
      <c r="R212" s="81">
        <v>34531</v>
      </c>
      <c r="S212" s="81">
        <v>0</v>
      </c>
      <c r="T212" s="81">
        <v>0</v>
      </c>
      <c r="U212" s="81">
        <v>0</v>
      </c>
      <c r="V212" s="81">
        <v>0</v>
      </c>
      <c r="W212" s="81">
        <v>0</v>
      </c>
      <c r="X212" s="81">
        <v>0</v>
      </c>
      <c r="Y212" s="100">
        <v>0</v>
      </c>
      <c r="Z212" s="81">
        <v>0</v>
      </c>
      <c r="AA212" s="81">
        <v>0</v>
      </c>
      <c r="AB212" s="81">
        <v>0</v>
      </c>
      <c r="AC212" s="81">
        <v>0</v>
      </c>
      <c r="AE212" s="81">
        <v>0</v>
      </c>
      <c r="AF212" s="81">
        <v>0</v>
      </c>
      <c r="AG212" s="81">
        <v>2247257</v>
      </c>
      <c r="AH212" s="81">
        <v>2090749</v>
      </c>
      <c r="AJ212" s="77">
        <f t="shared" si="4"/>
        <v>270175</v>
      </c>
    </row>
    <row r="213" spans="1:36" x14ac:dyDescent="0.3">
      <c r="A213" s="46" t="s">
        <v>440</v>
      </c>
      <c r="B213" s="77" t="s">
        <v>2350</v>
      </c>
      <c r="C213" s="81">
        <v>972954</v>
      </c>
      <c r="D213" s="97">
        <v>0.69299999999999995</v>
      </c>
      <c r="E213" s="98">
        <v>101.03</v>
      </c>
      <c r="F213" s="81">
        <v>-48494</v>
      </c>
      <c r="G213" s="81">
        <v>604036</v>
      </c>
      <c r="H213" s="81">
        <v>604629</v>
      </c>
      <c r="I213" s="81">
        <v>326790</v>
      </c>
      <c r="J213" s="81">
        <v>358345</v>
      </c>
      <c r="K213" s="81">
        <v>27203</v>
      </c>
      <c r="L213" s="81">
        <v>26912</v>
      </c>
      <c r="M213" s="81">
        <v>7190</v>
      </c>
      <c r="N213" s="81">
        <v>7161</v>
      </c>
      <c r="O213" s="81">
        <v>3000</v>
      </c>
      <c r="P213" s="81">
        <v>2987</v>
      </c>
      <c r="Q213" s="81">
        <v>3415</v>
      </c>
      <c r="R213" s="81">
        <v>3320</v>
      </c>
      <c r="S213" s="81">
        <v>0</v>
      </c>
      <c r="T213" s="81">
        <v>0</v>
      </c>
      <c r="U213" s="81">
        <v>0</v>
      </c>
      <c r="V213" s="81">
        <v>0</v>
      </c>
      <c r="W213" s="81">
        <v>0</v>
      </c>
      <c r="X213" s="81">
        <v>0</v>
      </c>
      <c r="Y213" s="100">
        <v>0</v>
      </c>
      <c r="Z213" s="81">
        <v>0</v>
      </c>
      <c r="AA213" s="81">
        <v>0</v>
      </c>
      <c r="AB213" s="81">
        <v>1320</v>
      </c>
      <c r="AC213" s="81">
        <v>0</v>
      </c>
      <c r="AE213" s="81">
        <v>0</v>
      </c>
      <c r="AF213" s="81">
        <v>0</v>
      </c>
      <c r="AG213" s="81">
        <v>604036</v>
      </c>
      <c r="AH213" s="81">
        <v>604629</v>
      </c>
      <c r="AJ213" s="77">
        <f t="shared" si="4"/>
        <v>48494</v>
      </c>
    </row>
    <row r="214" spans="1:36" x14ac:dyDescent="0.3">
      <c r="A214" s="46" t="s">
        <v>448</v>
      </c>
      <c r="B214" s="77" t="s">
        <v>2351</v>
      </c>
      <c r="C214" s="81">
        <v>10610095</v>
      </c>
      <c r="D214" s="97">
        <v>1.2150000000000001</v>
      </c>
      <c r="E214" s="98">
        <v>177.14</v>
      </c>
      <c r="F214" s="81">
        <v>-603693</v>
      </c>
      <c r="G214" s="81">
        <v>5167859</v>
      </c>
      <c r="H214" s="81">
        <v>4921616</v>
      </c>
      <c r="I214" s="81">
        <v>5095748</v>
      </c>
      <c r="J214" s="81">
        <v>5335276</v>
      </c>
      <c r="K214" s="81">
        <v>202302</v>
      </c>
      <c r="L214" s="81">
        <v>214011</v>
      </c>
      <c r="M214" s="81">
        <v>51052</v>
      </c>
      <c r="N214" s="81">
        <v>54468</v>
      </c>
      <c r="O214" s="81">
        <v>21300</v>
      </c>
      <c r="P214" s="81">
        <v>22725</v>
      </c>
      <c r="Q214" s="81">
        <v>71834</v>
      </c>
      <c r="R214" s="81">
        <v>76113</v>
      </c>
      <c r="S214" s="81">
        <v>0</v>
      </c>
      <c r="T214" s="81">
        <v>0</v>
      </c>
      <c r="U214" s="81">
        <v>0</v>
      </c>
      <c r="V214" s="81">
        <v>0</v>
      </c>
      <c r="W214" s="81">
        <v>0</v>
      </c>
      <c r="X214" s="81">
        <v>0</v>
      </c>
      <c r="Y214" s="100">
        <v>0</v>
      </c>
      <c r="Z214" s="81">
        <v>0</v>
      </c>
      <c r="AA214" s="81">
        <v>0</v>
      </c>
      <c r="AB214" s="81">
        <v>0</v>
      </c>
      <c r="AC214" s="81">
        <v>0</v>
      </c>
      <c r="AE214" s="81">
        <v>0</v>
      </c>
      <c r="AF214" s="81">
        <v>17004</v>
      </c>
      <c r="AG214" s="81">
        <v>5167859</v>
      </c>
      <c r="AH214" s="81">
        <v>4904612</v>
      </c>
      <c r="AJ214" s="77">
        <f t="shared" si="4"/>
        <v>603693</v>
      </c>
    </row>
    <row r="215" spans="1:36" x14ac:dyDescent="0.3">
      <c r="A215" s="46" t="s">
        <v>446</v>
      </c>
      <c r="B215" s="77" t="s">
        <v>2352</v>
      </c>
      <c r="C215" s="81">
        <v>2970553</v>
      </c>
      <c r="D215" s="97">
        <v>0.99199999999999999</v>
      </c>
      <c r="E215" s="98">
        <v>144.63</v>
      </c>
      <c r="F215" s="81">
        <v>-204217</v>
      </c>
      <c r="G215" s="81">
        <v>1348719</v>
      </c>
      <c r="H215" s="81">
        <v>1148298</v>
      </c>
      <c r="I215" s="81">
        <v>1483773</v>
      </c>
      <c r="J215" s="81">
        <v>1235989</v>
      </c>
      <c r="K215" s="81">
        <v>84404</v>
      </c>
      <c r="L215" s="81">
        <v>74716</v>
      </c>
      <c r="M215" s="81">
        <v>21152</v>
      </c>
      <c r="N215" s="81">
        <v>21092</v>
      </c>
      <c r="O215" s="81">
        <v>8825</v>
      </c>
      <c r="P215" s="81">
        <v>7371</v>
      </c>
      <c r="Q215" s="81">
        <v>23680</v>
      </c>
      <c r="R215" s="81">
        <v>23239</v>
      </c>
      <c r="S215" s="81">
        <v>0</v>
      </c>
      <c r="T215" s="81">
        <v>0</v>
      </c>
      <c r="U215" s="81">
        <v>0</v>
      </c>
      <c r="V215" s="81">
        <v>0</v>
      </c>
      <c r="W215" s="81">
        <v>0</v>
      </c>
      <c r="X215" s="81">
        <v>0</v>
      </c>
      <c r="Y215" s="100">
        <v>0</v>
      </c>
      <c r="Z215" s="81">
        <v>0</v>
      </c>
      <c r="AA215" s="81">
        <v>0</v>
      </c>
      <c r="AB215" s="81">
        <v>0</v>
      </c>
      <c r="AC215" s="81">
        <v>0</v>
      </c>
      <c r="AE215" s="81">
        <v>0</v>
      </c>
      <c r="AF215" s="81">
        <v>0</v>
      </c>
      <c r="AG215" s="81">
        <v>1348719</v>
      </c>
      <c r="AH215" s="81">
        <v>1148298</v>
      </c>
      <c r="AJ215" s="77">
        <f t="shared" si="4"/>
        <v>204217</v>
      </c>
    </row>
    <row r="216" spans="1:36" x14ac:dyDescent="0.3">
      <c r="A216" s="46" t="s">
        <v>458</v>
      </c>
      <c r="B216" s="77" t="s">
        <v>1633</v>
      </c>
      <c r="C216" s="81">
        <v>1622459</v>
      </c>
      <c r="D216" s="97">
        <v>0.67600000000000005</v>
      </c>
      <c r="E216" s="98">
        <v>98.56</v>
      </c>
      <c r="F216" s="81">
        <v>-86240</v>
      </c>
      <c r="G216" s="81">
        <v>966584</v>
      </c>
      <c r="H216" s="81">
        <v>632295</v>
      </c>
      <c r="I216" s="81">
        <v>580352</v>
      </c>
      <c r="J216" s="81">
        <v>480150</v>
      </c>
      <c r="K216" s="81">
        <v>50212</v>
      </c>
      <c r="L216" s="81">
        <v>50270</v>
      </c>
      <c r="M216" s="81">
        <v>13108</v>
      </c>
      <c r="N216" s="81">
        <v>13108</v>
      </c>
      <c r="O216" s="81">
        <v>5469</v>
      </c>
      <c r="P216" s="81">
        <v>5468</v>
      </c>
      <c r="Q216" s="81">
        <v>6734</v>
      </c>
      <c r="R216" s="81">
        <v>6099</v>
      </c>
      <c r="S216" s="81">
        <v>0</v>
      </c>
      <c r="T216" s="81">
        <v>0</v>
      </c>
      <c r="U216" s="81">
        <v>0</v>
      </c>
      <c r="V216" s="81">
        <v>0</v>
      </c>
      <c r="W216" s="81">
        <v>0</v>
      </c>
      <c r="X216" s="81">
        <v>0</v>
      </c>
      <c r="Y216" s="100">
        <v>0</v>
      </c>
      <c r="Z216" s="81">
        <v>0</v>
      </c>
      <c r="AA216" s="81">
        <v>0</v>
      </c>
      <c r="AB216" s="81">
        <v>0</v>
      </c>
      <c r="AC216" s="81">
        <v>0</v>
      </c>
      <c r="AE216" s="81">
        <v>0</v>
      </c>
      <c r="AF216" s="81">
        <v>0</v>
      </c>
      <c r="AG216" s="81">
        <v>966584</v>
      </c>
      <c r="AH216" s="81">
        <v>632295</v>
      </c>
      <c r="AJ216" s="77">
        <f t="shared" si="4"/>
        <v>86240</v>
      </c>
    </row>
    <row r="217" spans="1:36" x14ac:dyDescent="0.3">
      <c r="A217" s="46" t="s">
        <v>442</v>
      </c>
      <c r="B217" s="77" t="s">
        <v>1634</v>
      </c>
      <c r="C217" s="81">
        <v>887856</v>
      </c>
      <c r="D217" s="97">
        <v>0.78600000000000003</v>
      </c>
      <c r="E217" s="98">
        <v>114.59</v>
      </c>
      <c r="F217" s="81">
        <v>-54201</v>
      </c>
      <c r="G217" s="81">
        <v>460904</v>
      </c>
      <c r="H217" s="81">
        <v>384348</v>
      </c>
      <c r="I217" s="81">
        <v>381328</v>
      </c>
      <c r="J217" s="81">
        <v>295515</v>
      </c>
      <c r="K217" s="81">
        <v>27727</v>
      </c>
      <c r="L217" s="81">
        <v>27553</v>
      </c>
      <c r="M217" s="81">
        <v>7130</v>
      </c>
      <c r="N217" s="81">
        <v>7086</v>
      </c>
      <c r="O217" s="81">
        <v>2975</v>
      </c>
      <c r="P217" s="81">
        <v>2956</v>
      </c>
      <c r="Q217" s="81">
        <v>4515</v>
      </c>
      <c r="R217" s="81">
        <v>4282</v>
      </c>
      <c r="S217" s="81">
        <v>0</v>
      </c>
      <c r="T217" s="81">
        <v>0</v>
      </c>
      <c r="U217" s="81">
        <v>0</v>
      </c>
      <c r="V217" s="81">
        <v>0</v>
      </c>
      <c r="W217" s="81">
        <v>0</v>
      </c>
      <c r="X217" s="81">
        <v>0</v>
      </c>
      <c r="Y217" s="100">
        <v>0</v>
      </c>
      <c r="Z217" s="81">
        <v>0</v>
      </c>
      <c r="AA217" s="81">
        <v>0</v>
      </c>
      <c r="AB217" s="81">
        <v>3277</v>
      </c>
      <c r="AC217" s="81">
        <v>0</v>
      </c>
      <c r="AE217" s="81">
        <v>0</v>
      </c>
      <c r="AF217" s="81">
        <v>3604</v>
      </c>
      <c r="AG217" s="81">
        <v>460904</v>
      </c>
      <c r="AH217" s="81">
        <v>380744</v>
      </c>
      <c r="AJ217" s="77">
        <f t="shared" si="4"/>
        <v>54201</v>
      </c>
    </row>
    <row r="218" spans="1:36" x14ac:dyDescent="0.3">
      <c r="A218" s="46" t="s">
        <v>454</v>
      </c>
      <c r="B218" s="77" t="s">
        <v>1635</v>
      </c>
      <c r="C218" s="81">
        <v>811155</v>
      </c>
      <c r="D218" s="97">
        <v>0.78800000000000003</v>
      </c>
      <c r="E218" s="98">
        <v>114.89</v>
      </c>
      <c r="F218" s="81">
        <v>-45381</v>
      </c>
      <c r="G218" s="81">
        <v>354740</v>
      </c>
      <c r="H218" s="81">
        <v>281324</v>
      </c>
      <c r="I218" s="81">
        <v>422646</v>
      </c>
      <c r="J218" s="81">
        <v>353797</v>
      </c>
      <c r="K218" s="81">
        <v>20795</v>
      </c>
      <c r="L218" s="81">
        <v>22368</v>
      </c>
      <c r="M218" s="81">
        <v>5917</v>
      </c>
      <c r="N218" s="81">
        <v>6382</v>
      </c>
      <c r="O218" s="81">
        <v>2469</v>
      </c>
      <c r="P218" s="81">
        <v>2662</v>
      </c>
      <c r="Q218" s="81">
        <v>4588</v>
      </c>
      <c r="R218" s="81">
        <v>5155</v>
      </c>
      <c r="S218" s="81">
        <v>0</v>
      </c>
      <c r="T218" s="81">
        <v>0</v>
      </c>
      <c r="U218" s="81">
        <v>0</v>
      </c>
      <c r="V218" s="81">
        <v>0</v>
      </c>
      <c r="W218" s="81">
        <v>0</v>
      </c>
      <c r="X218" s="81">
        <v>0</v>
      </c>
      <c r="Y218" s="100">
        <v>0</v>
      </c>
      <c r="Z218" s="81">
        <v>0</v>
      </c>
      <c r="AA218" s="81">
        <v>0</v>
      </c>
      <c r="AB218" s="81">
        <v>0</v>
      </c>
      <c r="AC218" s="81">
        <v>0</v>
      </c>
      <c r="AE218" s="81">
        <v>0</v>
      </c>
      <c r="AF218" s="81">
        <v>0</v>
      </c>
      <c r="AG218" s="81">
        <v>354740</v>
      </c>
      <c r="AH218" s="81">
        <v>281324</v>
      </c>
      <c r="AJ218" s="77">
        <f t="shared" si="4"/>
        <v>45381</v>
      </c>
    </row>
    <row r="219" spans="1:36" x14ac:dyDescent="0.3">
      <c r="A219" s="46" t="s">
        <v>452</v>
      </c>
      <c r="B219" s="77" t="s">
        <v>2353</v>
      </c>
      <c r="C219" s="81">
        <v>693712</v>
      </c>
      <c r="D219" s="97">
        <v>0.73799999999999999</v>
      </c>
      <c r="E219" s="98">
        <v>107.6</v>
      </c>
      <c r="F219" s="81">
        <v>-36153</v>
      </c>
      <c r="G219" s="81">
        <v>325184</v>
      </c>
      <c r="H219" s="81">
        <v>241335</v>
      </c>
      <c r="I219" s="81">
        <v>257027</v>
      </c>
      <c r="J219" s="81">
        <v>200634</v>
      </c>
      <c r="K219" s="81">
        <v>19689</v>
      </c>
      <c r="L219" s="81">
        <v>19922</v>
      </c>
      <c r="M219" s="81">
        <v>5033</v>
      </c>
      <c r="N219" s="81">
        <v>5019</v>
      </c>
      <c r="O219" s="81">
        <v>2100</v>
      </c>
      <c r="P219" s="81">
        <v>2093</v>
      </c>
      <c r="Q219" s="81">
        <v>2830</v>
      </c>
      <c r="R219" s="81">
        <v>2627</v>
      </c>
      <c r="S219" s="81">
        <v>0</v>
      </c>
      <c r="T219" s="81">
        <v>0</v>
      </c>
      <c r="U219" s="81">
        <v>0</v>
      </c>
      <c r="V219" s="81">
        <v>0</v>
      </c>
      <c r="W219" s="81">
        <v>0</v>
      </c>
      <c r="X219" s="81">
        <v>0</v>
      </c>
      <c r="Y219" s="100">
        <v>0</v>
      </c>
      <c r="Z219" s="81">
        <v>0</v>
      </c>
      <c r="AA219" s="81">
        <v>62551</v>
      </c>
      <c r="AB219" s="81">
        <v>19298</v>
      </c>
      <c r="AC219" s="81">
        <v>0</v>
      </c>
      <c r="AE219" s="81">
        <v>0</v>
      </c>
      <c r="AF219" s="81">
        <v>0</v>
      </c>
      <c r="AG219" s="81">
        <v>325184</v>
      </c>
      <c r="AH219" s="81">
        <v>241335</v>
      </c>
      <c r="AJ219" s="77">
        <f t="shared" si="4"/>
        <v>36153</v>
      </c>
    </row>
    <row r="220" spans="1:36" x14ac:dyDescent="0.3">
      <c r="A220" s="46" t="s">
        <v>450</v>
      </c>
      <c r="B220" s="77" t="s">
        <v>2354</v>
      </c>
      <c r="C220" s="81">
        <v>863728</v>
      </c>
      <c r="D220" s="97">
        <v>0.89800000000000002</v>
      </c>
      <c r="E220" s="98">
        <v>130.91999999999999</v>
      </c>
      <c r="F220" s="81">
        <v>-61794</v>
      </c>
      <c r="G220" s="81">
        <v>417941</v>
      </c>
      <c r="H220" s="81">
        <v>295988</v>
      </c>
      <c r="I220" s="81">
        <v>402796</v>
      </c>
      <c r="J220" s="81">
        <v>450471</v>
      </c>
      <c r="K220" s="81">
        <v>27145</v>
      </c>
      <c r="L220" s="81">
        <v>28543</v>
      </c>
      <c r="M220" s="81">
        <v>7071</v>
      </c>
      <c r="N220" s="81">
        <v>7476</v>
      </c>
      <c r="O220" s="81">
        <v>2950</v>
      </c>
      <c r="P220" s="81">
        <v>3118</v>
      </c>
      <c r="Q220" s="81">
        <v>5825</v>
      </c>
      <c r="R220" s="81">
        <v>5954</v>
      </c>
      <c r="S220" s="81">
        <v>0</v>
      </c>
      <c r="T220" s="81">
        <v>0</v>
      </c>
      <c r="U220" s="81">
        <v>0</v>
      </c>
      <c r="V220" s="81">
        <v>0</v>
      </c>
      <c r="W220" s="81">
        <v>0</v>
      </c>
      <c r="X220" s="81">
        <v>0</v>
      </c>
      <c r="Y220" s="100">
        <v>0</v>
      </c>
      <c r="Z220" s="81">
        <v>0</v>
      </c>
      <c r="AA220" s="81">
        <v>0</v>
      </c>
      <c r="AB220" s="81">
        <v>0</v>
      </c>
      <c r="AC220" s="81">
        <v>0</v>
      </c>
      <c r="AE220" s="81">
        <v>0</v>
      </c>
      <c r="AF220" s="81">
        <v>2789</v>
      </c>
      <c r="AG220" s="81">
        <v>417941</v>
      </c>
      <c r="AH220" s="81">
        <v>293199</v>
      </c>
      <c r="AJ220" s="77">
        <f t="shared" si="4"/>
        <v>61794</v>
      </c>
    </row>
    <row r="221" spans="1:36" x14ac:dyDescent="0.3">
      <c r="A221" s="46" t="s">
        <v>460</v>
      </c>
      <c r="B221" s="77" t="s">
        <v>2355</v>
      </c>
      <c r="C221" s="81">
        <v>6455508</v>
      </c>
      <c r="D221" s="97">
        <v>1.077</v>
      </c>
      <c r="E221" s="98">
        <v>157.02000000000001</v>
      </c>
      <c r="F221" s="81">
        <v>-631220</v>
      </c>
      <c r="G221" s="81">
        <v>2263761</v>
      </c>
      <c r="H221" s="81">
        <v>2194417</v>
      </c>
      <c r="I221" s="81">
        <v>3763770</v>
      </c>
      <c r="J221" s="81">
        <v>4283157</v>
      </c>
      <c r="K221" s="81">
        <v>246805</v>
      </c>
      <c r="L221" s="81">
        <v>247796</v>
      </c>
      <c r="M221" s="81">
        <v>68039</v>
      </c>
      <c r="N221" s="81">
        <v>66841</v>
      </c>
      <c r="O221" s="81">
        <v>28388</v>
      </c>
      <c r="P221" s="81">
        <v>25547</v>
      </c>
      <c r="Q221" s="81">
        <v>84745</v>
      </c>
      <c r="R221" s="81">
        <v>80878</v>
      </c>
      <c r="S221" s="81">
        <v>0</v>
      </c>
      <c r="T221" s="81">
        <v>0</v>
      </c>
      <c r="U221" s="81">
        <v>0</v>
      </c>
      <c r="V221" s="81">
        <v>0</v>
      </c>
      <c r="W221" s="81">
        <v>0</v>
      </c>
      <c r="X221" s="81">
        <v>0</v>
      </c>
      <c r="Y221" s="100">
        <v>0</v>
      </c>
      <c r="Z221" s="81">
        <v>0</v>
      </c>
      <c r="AA221" s="81">
        <v>0</v>
      </c>
      <c r="AB221" s="81">
        <v>0</v>
      </c>
      <c r="AC221" s="81">
        <v>0</v>
      </c>
      <c r="AE221" s="81">
        <v>0</v>
      </c>
      <c r="AF221" s="81">
        <v>0</v>
      </c>
      <c r="AG221" s="81">
        <v>2263761</v>
      </c>
      <c r="AH221" s="81">
        <v>2194417</v>
      </c>
      <c r="AJ221" s="77">
        <f t="shared" si="4"/>
        <v>631220</v>
      </c>
    </row>
    <row r="222" spans="1:36" x14ac:dyDescent="0.3">
      <c r="A222" s="46" t="s">
        <v>444</v>
      </c>
      <c r="B222" s="77" t="s">
        <v>2356</v>
      </c>
      <c r="C222" s="81">
        <v>10079168</v>
      </c>
      <c r="D222" s="97">
        <v>1.1859999999999999</v>
      </c>
      <c r="E222" s="98">
        <v>172.91</v>
      </c>
      <c r="F222" s="81">
        <v>-536021</v>
      </c>
      <c r="G222" s="81">
        <v>6052890</v>
      </c>
      <c r="H222" s="81">
        <v>5039107</v>
      </c>
      <c r="I222" s="81">
        <v>3705070</v>
      </c>
      <c r="J222" s="81">
        <v>4112412</v>
      </c>
      <c r="K222" s="81">
        <v>186983</v>
      </c>
      <c r="L222" s="81">
        <v>185760</v>
      </c>
      <c r="M222" s="81">
        <v>48131</v>
      </c>
      <c r="N222" s="81">
        <v>47697</v>
      </c>
      <c r="O222" s="81">
        <v>20081</v>
      </c>
      <c r="P222" s="81">
        <v>19900</v>
      </c>
      <c r="Q222" s="81">
        <v>66013</v>
      </c>
      <c r="R222" s="81">
        <v>64648</v>
      </c>
      <c r="S222" s="81">
        <v>0</v>
      </c>
      <c r="T222" s="81">
        <v>0</v>
      </c>
      <c r="U222" s="81">
        <v>0</v>
      </c>
      <c r="V222" s="81">
        <v>0</v>
      </c>
      <c r="W222" s="81">
        <v>0</v>
      </c>
      <c r="X222" s="81">
        <v>0</v>
      </c>
      <c r="Y222" s="100">
        <v>0</v>
      </c>
      <c r="Z222" s="81">
        <v>0</v>
      </c>
      <c r="AA222" s="81">
        <v>0</v>
      </c>
      <c r="AB222" s="81">
        <v>0</v>
      </c>
      <c r="AC222" s="81">
        <v>0</v>
      </c>
      <c r="AE222" s="81">
        <v>0</v>
      </c>
      <c r="AF222" s="81">
        <v>15203</v>
      </c>
      <c r="AG222" s="81">
        <v>6052890</v>
      </c>
      <c r="AH222" s="81">
        <v>5023904</v>
      </c>
      <c r="AJ222" s="77">
        <f t="shared" si="4"/>
        <v>536021</v>
      </c>
    </row>
    <row r="223" spans="1:36" x14ac:dyDescent="0.3">
      <c r="A223" s="46" t="s">
        <v>465</v>
      </c>
      <c r="B223" s="77" t="s">
        <v>2357</v>
      </c>
      <c r="C223" s="81">
        <v>1589553</v>
      </c>
      <c r="D223" s="97">
        <v>0.99</v>
      </c>
      <c r="E223" s="98">
        <v>144.34</v>
      </c>
      <c r="F223" s="81">
        <v>-63220</v>
      </c>
      <c r="G223" s="81">
        <v>777404</v>
      </c>
      <c r="H223" s="81">
        <v>617619</v>
      </c>
      <c r="I223" s="81">
        <v>770563</v>
      </c>
      <c r="J223" s="81">
        <v>526511</v>
      </c>
      <c r="K223" s="81">
        <v>24698</v>
      </c>
      <c r="L223" s="81">
        <v>21961</v>
      </c>
      <c r="M223" s="81">
        <v>6561</v>
      </c>
      <c r="N223" s="81">
        <v>5933</v>
      </c>
      <c r="O223" s="81">
        <v>2738</v>
      </c>
      <c r="P223" s="81">
        <v>2475</v>
      </c>
      <c r="Q223" s="81">
        <v>7589</v>
      </c>
      <c r="R223" s="81">
        <v>7082</v>
      </c>
      <c r="S223" s="81">
        <v>0</v>
      </c>
      <c r="T223" s="81">
        <v>0</v>
      </c>
      <c r="U223" s="81">
        <v>0</v>
      </c>
      <c r="V223" s="81">
        <v>0</v>
      </c>
      <c r="W223" s="81">
        <v>0</v>
      </c>
      <c r="X223" s="81">
        <v>0</v>
      </c>
      <c r="Y223" s="100">
        <v>0</v>
      </c>
      <c r="Z223" s="81">
        <v>0</v>
      </c>
      <c r="AA223" s="81">
        <v>0</v>
      </c>
      <c r="AB223" s="81">
        <v>0</v>
      </c>
      <c r="AC223" s="81">
        <v>0</v>
      </c>
      <c r="AE223" s="81">
        <v>18440</v>
      </c>
      <c r="AF223" s="81">
        <v>4034</v>
      </c>
      <c r="AG223" s="81">
        <v>758964</v>
      </c>
      <c r="AH223" s="81">
        <v>613585</v>
      </c>
      <c r="AJ223" s="77">
        <f t="shared" si="4"/>
        <v>63220</v>
      </c>
    </row>
    <row r="224" spans="1:36" x14ac:dyDescent="0.3">
      <c r="A224" s="46" t="s">
        <v>467</v>
      </c>
      <c r="B224" s="77" t="s">
        <v>2358</v>
      </c>
      <c r="C224" s="81">
        <v>1637291</v>
      </c>
      <c r="D224" s="97">
        <v>1.038</v>
      </c>
      <c r="E224" s="98">
        <v>151.34</v>
      </c>
      <c r="F224" s="81">
        <v>-45308</v>
      </c>
      <c r="G224" s="81">
        <v>762858</v>
      </c>
      <c r="H224" s="81">
        <v>657983</v>
      </c>
      <c r="I224" s="81">
        <v>838349</v>
      </c>
      <c r="J224" s="81">
        <v>754973</v>
      </c>
      <c r="K224" s="81">
        <v>19630</v>
      </c>
      <c r="L224" s="81">
        <v>19863</v>
      </c>
      <c r="M224" s="81">
        <v>5093</v>
      </c>
      <c r="N224" s="81">
        <v>5093</v>
      </c>
      <c r="O224" s="81">
        <v>2125</v>
      </c>
      <c r="P224" s="81">
        <v>2125</v>
      </c>
      <c r="Q224" s="81">
        <v>5348</v>
      </c>
      <c r="R224" s="81">
        <v>5282</v>
      </c>
      <c r="S224" s="81">
        <v>0</v>
      </c>
      <c r="T224" s="81">
        <v>0</v>
      </c>
      <c r="U224" s="81">
        <v>0</v>
      </c>
      <c r="V224" s="81">
        <v>0</v>
      </c>
      <c r="W224" s="81">
        <v>0</v>
      </c>
      <c r="X224" s="81">
        <v>0</v>
      </c>
      <c r="Y224" s="100">
        <v>0</v>
      </c>
      <c r="Z224" s="81">
        <v>0</v>
      </c>
      <c r="AA224" s="81">
        <v>0</v>
      </c>
      <c r="AB224" s="81">
        <v>3888</v>
      </c>
      <c r="AC224" s="81">
        <v>0</v>
      </c>
      <c r="AE224" s="81">
        <v>0</v>
      </c>
      <c r="AF224" s="81">
        <v>0</v>
      </c>
      <c r="AG224" s="81">
        <v>762858</v>
      </c>
      <c r="AH224" s="81">
        <v>657983</v>
      </c>
      <c r="AJ224" s="77">
        <f t="shared" si="4"/>
        <v>45308</v>
      </c>
    </row>
    <row r="225" spans="1:36" x14ac:dyDescent="0.3">
      <c r="A225" s="46" t="s">
        <v>469</v>
      </c>
      <c r="B225" s="77" t="s">
        <v>2359</v>
      </c>
      <c r="C225" s="81">
        <v>2895412</v>
      </c>
      <c r="D225" s="97">
        <v>1.048</v>
      </c>
      <c r="E225" s="98">
        <v>152.79</v>
      </c>
      <c r="F225" s="81">
        <v>-188848</v>
      </c>
      <c r="G225" s="81">
        <v>1291152</v>
      </c>
      <c r="H225" s="81">
        <v>1088703</v>
      </c>
      <c r="I225" s="81">
        <v>1477645</v>
      </c>
      <c r="J225" s="81">
        <v>1218557</v>
      </c>
      <c r="K225" s="81">
        <v>74269</v>
      </c>
      <c r="L225" s="81">
        <v>77822</v>
      </c>
      <c r="M225" s="81">
        <v>19863</v>
      </c>
      <c r="N225" s="81">
        <v>20778</v>
      </c>
      <c r="O225" s="81">
        <v>8288</v>
      </c>
      <c r="P225" s="81">
        <v>8668</v>
      </c>
      <c r="Q225" s="81">
        <v>24195</v>
      </c>
      <c r="R225" s="81">
        <v>24906</v>
      </c>
      <c r="S225" s="81">
        <v>0</v>
      </c>
      <c r="T225" s="81">
        <v>0</v>
      </c>
      <c r="U225" s="81">
        <v>0</v>
      </c>
      <c r="V225" s="81">
        <v>0</v>
      </c>
      <c r="W225" s="81">
        <v>0</v>
      </c>
      <c r="X225" s="81">
        <v>0</v>
      </c>
      <c r="Y225" s="100">
        <v>0</v>
      </c>
      <c r="Z225" s="81">
        <v>0</v>
      </c>
      <c r="AA225" s="81">
        <v>0</v>
      </c>
      <c r="AB225" s="81">
        <v>0</v>
      </c>
      <c r="AC225" s="81">
        <v>0</v>
      </c>
      <c r="AE225" s="81">
        <v>0</v>
      </c>
      <c r="AF225" s="81">
        <v>7826</v>
      </c>
      <c r="AG225" s="81">
        <v>1291152</v>
      </c>
      <c r="AH225" s="81">
        <v>1080877</v>
      </c>
      <c r="AJ225" s="77">
        <f t="shared" si="4"/>
        <v>188848</v>
      </c>
    </row>
    <row r="226" spans="1:36" x14ac:dyDescent="0.3">
      <c r="A226" s="46" t="s">
        <v>471</v>
      </c>
      <c r="B226" s="77" t="s">
        <v>2360</v>
      </c>
      <c r="C226" s="81">
        <v>2858794</v>
      </c>
      <c r="D226" s="97">
        <v>0.995</v>
      </c>
      <c r="E226" s="98">
        <v>145.07</v>
      </c>
      <c r="F226" s="81">
        <v>-144199</v>
      </c>
      <c r="G226" s="81">
        <v>1867178</v>
      </c>
      <c r="H226" s="81">
        <v>1586005</v>
      </c>
      <c r="I226" s="81">
        <v>898107</v>
      </c>
      <c r="J226" s="81">
        <v>1017772</v>
      </c>
      <c r="K226" s="81">
        <v>57143</v>
      </c>
      <c r="L226" s="81">
        <v>55279</v>
      </c>
      <c r="M226" s="81">
        <v>14905</v>
      </c>
      <c r="N226" s="81">
        <v>14846</v>
      </c>
      <c r="O226" s="81">
        <v>6219</v>
      </c>
      <c r="P226" s="81">
        <v>6193</v>
      </c>
      <c r="Q226" s="81">
        <v>15242</v>
      </c>
      <c r="R226" s="81">
        <v>14798</v>
      </c>
      <c r="S226" s="81">
        <v>0</v>
      </c>
      <c r="T226" s="81">
        <v>0</v>
      </c>
      <c r="U226" s="81">
        <v>0</v>
      </c>
      <c r="V226" s="81">
        <v>0</v>
      </c>
      <c r="W226" s="81">
        <v>0</v>
      </c>
      <c r="X226" s="81">
        <v>0</v>
      </c>
      <c r="Y226" s="100">
        <v>0</v>
      </c>
      <c r="Z226" s="81">
        <v>0</v>
      </c>
      <c r="AA226" s="81">
        <v>0</v>
      </c>
      <c r="AB226" s="81">
        <v>0</v>
      </c>
      <c r="AC226" s="81">
        <v>0</v>
      </c>
      <c r="AE226" s="81">
        <v>0</v>
      </c>
      <c r="AF226" s="81">
        <v>38692</v>
      </c>
      <c r="AG226" s="81">
        <v>1867178</v>
      </c>
      <c r="AH226" s="81">
        <v>1547313</v>
      </c>
      <c r="AJ226" s="77">
        <f t="shared" si="4"/>
        <v>144199</v>
      </c>
    </row>
    <row r="227" spans="1:36" x14ac:dyDescent="0.3">
      <c r="A227" s="46" t="s">
        <v>463</v>
      </c>
      <c r="B227" s="77" t="s">
        <v>2361</v>
      </c>
      <c r="C227" s="81">
        <v>2310196</v>
      </c>
      <c r="D227" s="97">
        <v>1.016</v>
      </c>
      <c r="E227" s="98">
        <v>148.13</v>
      </c>
      <c r="F227" s="81">
        <v>-119244</v>
      </c>
      <c r="G227" s="81">
        <v>1236459</v>
      </c>
      <c r="H227" s="81">
        <v>1053171</v>
      </c>
      <c r="I227" s="81">
        <v>988099</v>
      </c>
      <c r="J227" s="81">
        <v>1018058</v>
      </c>
      <c r="K227" s="81">
        <v>52076</v>
      </c>
      <c r="L227" s="81">
        <v>56619</v>
      </c>
      <c r="M227" s="81">
        <v>13332</v>
      </c>
      <c r="N227" s="81">
        <v>11888</v>
      </c>
      <c r="O227" s="81">
        <v>5563</v>
      </c>
      <c r="P227" s="81">
        <v>3831</v>
      </c>
      <c r="Q227" s="81">
        <v>14667</v>
      </c>
      <c r="R227" s="81">
        <v>15362</v>
      </c>
      <c r="S227" s="81">
        <v>0</v>
      </c>
      <c r="T227" s="81">
        <v>0</v>
      </c>
      <c r="U227" s="81">
        <v>0</v>
      </c>
      <c r="V227" s="81">
        <v>0</v>
      </c>
      <c r="W227" s="81">
        <v>0</v>
      </c>
      <c r="X227" s="81">
        <v>0</v>
      </c>
      <c r="Y227" s="100">
        <v>0</v>
      </c>
      <c r="Z227" s="81">
        <v>0</v>
      </c>
      <c r="AA227" s="81">
        <v>0</v>
      </c>
      <c r="AB227" s="81">
        <v>0</v>
      </c>
      <c r="AC227" s="81">
        <v>0</v>
      </c>
      <c r="AE227" s="81">
        <v>0</v>
      </c>
      <c r="AF227" s="81">
        <v>0</v>
      </c>
      <c r="AG227" s="81">
        <v>1236459</v>
      </c>
      <c r="AH227" s="81">
        <v>1053171</v>
      </c>
      <c r="AJ227" s="77">
        <f t="shared" si="4"/>
        <v>119244</v>
      </c>
    </row>
    <row r="228" spans="1:36" x14ac:dyDescent="0.3">
      <c r="A228" s="46" t="s">
        <v>474</v>
      </c>
      <c r="B228" s="77" t="s">
        <v>2362</v>
      </c>
      <c r="C228" s="81">
        <v>1987782</v>
      </c>
      <c r="D228" s="97">
        <v>1.0089999999999999</v>
      </c>
      <c r="E228" s="98">
        <v>147.11000000000001</v>
      </c>
      <c r="F228" s="81">
        <v>0</v>
      </c>
      <c r="G228" s="81">
        <v>777010</v>
      </c>
      <c r="H228" s="81">
        <v>736021</v>
      </c>
      <c r="I228" s="81">
        <v>1112461</v>
      </c>
      <c r="J228" s="81">
        <v>960288</v>
      </c>
      <c r="K228" s="81">
        <v>57202</v>
      </c>
      <c r="L228" s="81">
        <v>61046</v>
      </c>
      <c r="M228" s="81">
        <v>15355</v>
      </c>
      <c r="N228" s="81">
        <v>15894</v>
      </c>
      <c r="O228" s="81">
        <v>6406</v>
      </c>
      <c r="P228" s="81">
        <v>6631</v>
      </c>
      <c r="Q228" s="81">
        <v>19348</v>
      </c>
      <c r="R228" s="81">
        <v>19848</v>
      </c>
      <c r="S228" s="81">
        <v>0</v>
      </c>
      <c r="T228" s="81">
        <v>0</v>
      </c>
      <c r="U228" s="81">
        <v>0</v>
      </c>
      <c r="V228" s="81">
        <v>0</v>
      </c>
      <c r="W228" s="81">
        <v>0</v>
      </c>
      <c r="X228" s="81">
        <v>0</v>
      </c>
      <c r="Y228" s="100">
        <v>0</v>
      </c>
      <c r="Z228" s="81">
        <v>0</v>
      </c>
      <c r="AA228" s="81">
        <v>0</v>
      </c>
      <c r="AB228" s="81">
        <v>0</v>
      </c>
      <c r="AC228" s="81">
        <v>0</v>
      </c>
      <c r="AE228" s="81">
        <v>0</v>
      </c>
      <c r="AF228" s="81">
        <v>0</v>
      </c>
      <c r="AG228" s="81">
        <v>777010</v>
      </c>
      <c r="AH228" s="81">
        <v>736021</v>
      </c>
      <c r="AJ228" s="77">
        <f t="shared" si="4"/>
        <v>0</v>
      </c>
    </row>
    <row r="229" spans="1:36" x14ac:dyDescent="0.3">
      <c r="A229" s="46" t="s">
        <v>476</v>
      </c>
      <c r="B229" s="77" t="s">
        <v>1646</v>
      </c>
      <c r="C229" s="81">
        <v>1829065</v>
      </c>
      <c r="D229" s="97">
        <v>0.97799999999999998</v>
      </c>
      <c r="E229" s="98">
        <v>142.59</v>
      </c>
      <c r="F229" s="81">
        <v>0</v>
      </c>
      <c r="G229" s="81">
        <v>711551</v>
      </c>
      <c r="H229" s="81">
        <v>706340</v>
      </c>
      <c r="I229" s="81">
        <v>1042196</v>
      </c>
      <c r="J229" s="81">
        <v>837723</v>
      </c>
      <c r="K229" s="81">
        <v>45319</v>
      </c>
      <c r="L229" s="81">
        <v>45552</v>
      </c>
      <c r="M229" s="81">
        <v>11475</v>
      </c>
      <c r="N229" s="81">
        <v>11535</v>
      </c>
      <c r="O229" s="81">
        <v>4788</v>
      </c>
      <c r="P229" s="81">
        <v>2661</v>
      </c>
      <c r="Q229" s="81">
        <v>13736</v>
      </c>
      <c r="R229" s="81">
        <v>13622</v>
      </c>
      <c r="S229" s="81">
        <v>0</v>
      </c>
      <c r="T229" s="81">
        <v>0</v>
      </c>
      <c r="U229" s="81">
        <v>0</v>
      </c>
      <c r="V229" s="81">
        <v>0</v>
      </c>
      <c r="W229" s="81">
        <v>0</v>
      </c>
      <c r="X229" s="81">
        <v>0</v>
      </c>
      <c r="Y229" s="100">
        <v>0</v>
      </c>
      <c r="Z229" s="81">
        <v>0</v>
      </c>
      <c r="AA229" s="81">
        <v>0</v>
      </c>
      <c r="AB229" s="81">
        <v>0</v>
      </c>
      <c r="AC229" s="81">
        <v>0</v>
      </c>
      <c r="AE229" s="81">
        <v>0</v>
      </c>
      <c r="AF229" s="81">
        <v>0</v>
      </c>
      <c r="AG229" s="81">
        <v>711551</v>
      </c>
      <c r="AH229" s="81">
        <v>706340</v>
      </c>
      <c r="AJ229" s="77">
        <f t="shared" si="4"/>
        <v>0</v>
      </c>
    </row>
    <row r="230" spans="1:36" x14ac:dyDescent="0.3">
      <c r="A230" s="46" t="s">
        <v>482</v>
      </c>
      <c r="B230" s="77" t="s">
        <v>2363</v>
      </c>
      <c r="C230" s="81">
        <v>1640328</v>
      </c>
      <c r="D230" s="97">
        <v>0.79800000000000004</v>
      </c>
      <c r="E230" s="98">
        <v>116.34</v>
      </c>
      <c r="F230" s="81">
        <v>-8634</v>
      </c>
      <c r="G230" s="81">
        <v>831343</v>
      </c>
      <c r="H230" s="81">
        <v>674797</v>
      </c>
      <c r="I230" s="81">
        <v>721957</v>
      </c>
      <c r="J230" s="81">
        <v>554428</v>
      </c>
      <c r="K230" s="81">
        <v>51843</v>
      </c>
      <c r="L230" s="81">
        <v>53649</v>
      </c>
      <c r="M230" s="81">
        <v>13287</v>
      </c>
      <c r="N230" s="81">
        <v>13587</v>
      </c>
      <c r="O230" s="81">
        <v>5544</v>
      </c>
      <c r="P230" s="81">
        <v>5668</v>
      </c>
      <c r="Q230" s="81">
        <v>12106</v>
      </c>
      <c r="R230" s="81">
        <v>12424</v>
      </c>
      <c r="S230" s="81">
        <v>0</v>
      </c>
      <c r="T230" s="81">
        <v>0</v>
      </c>
      <c r="U230" s="81">
        <v>0</v>
      </c>
      <c r="V230" s="81">
        <v>0</v>
      </c>
      <c r="W230" s="81">
        <v>0</v>
      </c>
      <c r="X230" s="81">
        <v>0</v>
      </c>
      <c r="Y230" s="100">
        <v>0</v>
      </c>
      <c r="Z230" s="81">
        <v>0</v>
      </c>
      <c r="AA230" s="81">
        <v>0</v>
      </c>
      <c r="AB230" s="81">
        <v>4248</v>
      </c>
      <c r="AC230" s="81">
        <v>0</v>
      </c>
      <c r="AE230" s="81">
        <v>0</v>
      </c>
      <c r="AF230" s="81">
        <v>0</v>
      </c>
      <c r="AG230" s="81">
        <v>831343</v>
      </c>
      <c r="AH230" s="81">
        <v>674797</v>
      </c>
      <c r="AJ230" s="77">
        <f t="shared" si="4"/>
        <v>8634</v>
      </c>
    </row>
    <row r="231" spans="1:36" x14ac:dyDescent="0.3">
      <c r="A231" s="46" t="s">
        <v>484</v>
      </c>
      <c r="B231" s="77" t="s">
        <v>2364</v>
      </c>
      <c r="C231" s="81">
        <v>2859788</v>
      </c>
      <c r="D231" s="97">
        <v>0.91700000000000004</v>
      </c>
      <c r="E231" s="98">
        <v>133.69</v>
      </c>
      <c r="F231" s="81">
        <v>0</v>
      </c>
      <c r="G231" s="81">
        <v>1343245</v>
      </c>
      <c r="H231" s="81">
        <v>1246693</v>
      </c>
      <c r="I231" s="81">
        <v>1377230</v>
      </c>
      <c r="J231" s="81">
        <v>1322776</v>
      </c>
      <c r="K231" s="81">
        <v>84929</v>
      </c>
      <c r="L231" s="81">
        <v>81002</v>
      </c>
      <c r="M231" s="81">
        <v>21466</v>
      </c>
      <c r="N231" s="81">
        <v>14810</v>
      </c>
      <c r="O231" s="81">
        <v>8956</v>
      </c>
      <c r="P231" s="81">
        <v>9156</v>
      </c>
      <c r="Q231" s="81">
        <v>23962</v>
      </c>
      <c r="R231" s="81">
        <v>24073</v>
      </c>
      <c r="S231" s="81">
        <v>0</v>
      </c>
      <c r="T231" s="81">
        <v>0</v>
      </c>
      <c r="U231" s="81">
        <v>0</v>
      </c>
      <c r="V231" s="81">
        <v>0</v>
      </c>
      <c r="W231" s="81">
        <v>0</v>
      </c>
      <c r="X231" s="81">
        <v>0</v>
      </c>
      <c r="Y231" s="100">
        <v>0</v>
      </c>
      <c r="Z231" s="81">
        <v>0</v>
      </c>
      <c r="AA231" s="81">
        <v>0</v>
      </c>
      <c r="AB231" s="81">
        <v>0</v>
      </c>
      <c r="AC231" s="81">
        <v>0</v>
      </c>
      <c r="AE231" s="81">
        <v>5983</v>
      </c>
      <c r="AF231" s="81">
        <v>1384</v>
      </c>
      <c r="AG231" s="81">
        <v>1337262</v>
      </c>
      <c r="AH231" s="81">
        <v>1245309</v>
      </c>
      <c r="AJ231" s="77">
        <f t="shared" si="4"/>
        <v>0</v>
      </c>
    </row>
    <row r="232" spans="1:36" x14ac:dyDescent="0.3">
      <c r="A232" s="46" t="s">
        <v>486</v>
      </c>
      <c r="B232" s="77" t="s">
        <v>2365</v>
      </c>
      <c r="C232" s="81">
        <v>1952670</v>
      </c>
      <c r="D232" s="97">
        <v>1.1319999999999999</v>
      </c>
      <c r="E232" s="98">
        <v>165.04</v>
      </c>
      <c r="F232" s="81">
        <v>0</v>
      </c>
      <c r="G232" s="81">
        <v>863801</v>
      </c>
      <c r="H232" s="81">
        <v>722170</v>
      </c>
      <c r="I232" s="81">
        <v>1034467</v>
      </c>
      <c r="J232" s="81">
        <v>842524</v>
      </c>
      <c r="K232" s="81">
        <v>32445</v>
      </c>
      <c r="L232" s="81">
        <v>32213</v>
      </c>
      <c r="M232" s="81">
        <v>7924</v>
      </c>
      <c r="N232" s="81">
        <v>8135</v>
      </c>
      <c r="O232" s="81">
        <v>3306</v>
      </c>
      <c r="P232" s="81">
        <v>3393</v>
      </c>
      <c r="Q232" s="81">
        <v>10727</v>
      </c>
      <c r="R232" s="81">
        <v>11039</v>
      </c>
      <c r="S232" s="81">
        <v>0</v>
      </c>
      <c r="T232" s="81">
        <v>0</v>
      </c>
      <c r="U232" s="81">
        <v>0</v>
      </c>
      <c r="V232" s="81">
        <v>0</v>
      </c>
      <c r="W232" s="81">
        <v>0</v>
      </c>
      <c r="X232" s="81">
        <v>0</v>
      </c>
      <c r="Y232" s="100">
        <v>0</v>
      </c>
      <c r="Z232" s="81">
        <v>0</v>
      </c>
      <c r="AA232" s="81">
        <v>0</v>
      </c>
      <c r="AB232" s="81">
        <v>0</v>
      </c>
      <c r="AC232" s="81">
        <v>0</v>
      </c>
      <c r="AE232" s="81">
        <v>20338</v>
      </c>
      <c r="AF232" s="81">
        <v>4550</v>
      </c>
      <c r="AG232" s="81">
        <v>843463</v>
      </c>
      <c r="AH232" s="81">
        <v>717620</v>
      </c>
      <c r="AJ232" s="77">
        <f t="shared" si="4"/>
        <v>0</v>
      </c>
    </row>
    <row r="233" spans="1:36" x14ac:dyDescent="0.3">
      <c r="A233" s="46" t="s">
        <v>480</v>
      </c>
      <c r="B233" s="77" t="s">
        <v>2366</v>
      </c>
      <c r="C233" s="81">
        <v>2187828</v>
      </c>
      <c r="D233" s="97">
        <v>1.07</v>
      </c>
      <c r="E233" s="98">
        <v>156</v>
      </c>
      <c r="F233" s="81">
        <v>-136254</v>
      </c>
      <c r="G233" s="81">
        <v>298529</v>
      </c>
      <c r="H233" s="81">
        <v>1498449</v>
      </c>
      <c r="I233" s="81">
        <v>1755943</v>
      </c>
      <c r="J233" s="81">
        <v>1691875</v>
      </c>
      <c r="K233" s="81">
        <v>78871</v>
      </c>
      <c r="L233" s="81">
        <v>78696</v>
      </c>
      <c r="M233" s="81">
        <v>20253</v>
      </c>
      <c r="N233" s="81">
        <v>20238</v>
      </c>
      <c r="O233" s="81">
        <v>8450</v>
      </c>
      <c r="P233" s="81">
        <v>8443</v>
      </c>
      <c r="Q233" s="81">
        <v>25782</v>
      </c>
      <c r="R233" s="81">
        <v>26156</v>
      </c>
      <c r="S233" s="81">
        <v>0</v>
      </c>
      <c r="T233" s="81">
        <v>0</v>
      </c>
      <c r="U233" s="81">
        <v>0</v>
      </c>
      <c r="V233" s="81">
        <v>0</v>
      </c>
      <c r="W233" s="81">
        <v>0</v>
      </c>
      <c r="X233" s="81">
        <v>0</v>
      </c>
      <c r="Y233" s="100">
        <v>0</v>
      </c>
      <c r="Z233" s="81">
        <v>0</v>
      </c>
      <c r="AA233" s="81">
        <v>0</v>
      </c>
      <c r="AB233" s="81">
        <v>0</v>
      </c>
      <c r="AC233" s="81">
        <v>0</v>
      </c>
      <c r="AE233" s="81">
        <v>101057</v>
      </c>
      <c r="AF233" s="81">
        <v>25467</v>
      </c>
      <c r="AG233" s="81">
        <v>197472</v>
      </c>
      <c r="AH233" s="81">
        <v>1472982</v>
      </c>
      <c r="AJ233" s="77">
        <f t="shared" si="4"/>
        <v>136254</v>
      </c>
    </row>
    <row r="234" spans="1:36" x14ac:dyDescent="0.3">
      <c r="A234" s="46" t="s">
        <v>478</v>
      </c>
      <c r="B234" s="77" t="s">
        <v>2367</v>
      </c>
      <c r="C234" s="81">
        <v>1815272</v>
      </c>
      <c r="D234" s="97">
        <v>1.04</v>
      </c>
      <c r="E234" s="98">
        <v>151.63</v>
      </c>
      <c r="F234" s="81">
        <v>0</v>
      </c>
      <c r="G234" s="81">
        <v>935624</v>
      </c>
      <c r="H234" s="81">
        <v>769772</v>
      </c>
      <c r="I234" s="81">
        <v>822020</v>
      </c>
      <c r="J234" s="81">
        <v>825620</v>
      </c>
      <c r="K234" s="81">
        <v>34251</v>
      </c>
      <c r="L234" s="81">
        <v>35533</v>
      </c>
      <c r="M234" s="81">
        <v>8763</v>
      </c>
      <c r="N234" s="81">
        <v>9003</v>
      </c>
      <c r="O234" s="81">
        <v>3656</v>
      </c>
      <c r="P234" s="81">
        <v>3756</v>
      </c>
      <c r="Q234" s="81">
        <v>10958</v>
      </c>
      <c r="R234" s="81">
        <v>4840</v>
      </c>
      <c r="S234" s="81">
        <v>0</v>
      </c>
      <c r="T234" s="81">
        <v>0</v>
      </c>
      <c r="U234" s="81">
        <v>0</v>
      </c>
      <c r="V234" s="81">
        <v>0</v>
      </c>
      <c r="W234" s="81">
        <v>0</v>
      </c>
      <c r="X234" s="81">
        <v>0</v>
      </c>
      <c r="Y234" s="100">
        <v>0</v>
      </c>
      <c r="Z234" s="81">
        <v>0</v>
      </c>
      <c r="AA234" s="81">
        <v>0</v>
      </c>
      <c r="AB234" s="81">
        <v>0</v>
      </c>
      <c r="AC234" s="81">
        <v>0</v>
      </c>
      <c r="AE234" s="81">
        <v>0</v>
      </c>
      <c r="AF234" s="81">
        <v>0</v>
      </c>
      <c r="AG234" s="81">
        <v>935624</v>
      </c>
      <c r="AH234" s="81">
        <v>769772</v>
      </c>
      <c r="AJ234" s="77">
        <f t="shared" si="4"/>
        <v>0</v>
      </c>
    </row>
    <row r="235" spans="1:36" x14ac:dyDescent="0.3">
      <c r="A235" s="46" t="s">
        <v>488</v>
      </c>
      <c r="B235" s="77" t="s">
        <v>2368</v>
      </c>
      <c r="C235" s="81">
        <v>2056642</v>
      </c>
      <c r="D235" s="97">
        <v>1.03</v>
      </c>
      <c r="E235" s="98">
        <v>150.16999999999999</v>
      </c>
      <c r="F235" s="81">
        <v>0</v>
      </c>
      <c r="G235" s="81">
        <v>1084073</v>
      </c>
      <c r="H235" s="81">
        <v>827090</v>
      </c>
      <c r="I235" s="81">
        <v>902896</v>
      </c>
      <c r="J235" s="81">
        <v>1067591</v>
      </c>
      <c r="K235" s="81">
        <v>41882</v>
      </c>
      <c r="L235" s="81">
        <v>41707</v>
      </c>
      <c r="M235" s="81">
        <v>10456</v>
      </c>
      <c r="N235" s="81">
        <v>10472</v>
      </c>
      <c r="O235" s="81">
        <v>4363</v>
      </c>
      <c r="P235" s="81">
        <v>4368</v>
      </c>
      <c r="Q235" s="81">
        <v>12972</v>
      </c>
      <c r="R235" s="81">
        <v>13212</v>
      </c>
      <c r="S235" s="81">
        <v>0</v>
      </c>
      <c r="T235" s="81">
        <v>0</v>
      </c>
      <c r="U235" s="81">
        <v>0</v>
      </c>
      <c r="V235" s="81">
        <v>0</v>
      </c>
      <c r="W235" s="81">
        <v>0</v>
      </c>
      <c r="X235" s="81">
        <v>0</v>
      </c>
      <c r="Y235" s="100">
        <v>0</v>
      </c>
      <c r="Z235" s="81">
        <v>0</v>
      </c>
      <c r="AA235" s="81">
        <v>0</v>
      </c>
      <c r="AB235" s="81">
        <v>0</v>
      </c>
      <c r="AC235" s="81">
        <v>0</v>
      </c>
      <c r="AE235" s="81">
        <v>0</v>
      </c>
      <c r="AF235" s="81">
        <v>0</v>
      </c>
      <c r="AG235" s="81">
        <v>1084073</v>
      </c>
      <c r="AH235" s="81">
        <v>827090</v>
      </c>
      <c r="AJ235" s="77">
        <f t="shared" si="4"/>
        <v>0</v>
      </c>
    </row>
    <row r="236" spans="1:36" x14ac:dyDescent="0.3">
      <c r="A236" s="46" t="s">
        <v>491</v>
      </c>
      <c r="B236" s="77" t="s">
        <v>2369</v>
      </c>
      <c r="C236" s="81">
        <v>1053547</v>
      </c>
      <c r="D236" s="97">
        <v>1.0880000000000001</v>
      </c>
      <c r="E236" s="98">
        <v>158.63</v>
      </c>
      <c r="F236" s="81">
        <v>-36167</v>
      </c>
      <c r="G236" s="81">
        <v>465578</v>
      </c>
      <c r="H236" s="81">
        <v>426379</v>
      </c>
      <c r="I236" s="81">
        <v>566320</v>
      </c>
      <c r="J236" s="81">
        <v>486697</v>
      </c>
      <c r="K236" s="81">
        <v>12582</v>
      </c>
      <c r="L236" s="81">
        <v>12116</v>
      </c>
      <c r="M236" s="81">
        <v>3430</v>
      </c>
      <c r="N236" s="81">
        <v>3311</v>
      </c>
      <c r="O236" s="81">
        <v>1431</v>
      </c>
      <c r="P236" s="81">
        <v>1381</v>
      </c>
      <c r="Q236" s="81">
        <v>4206</v>
      </c>
      <c r="R236" s="81">
        <v>4087</v>
      </c>
      <c r="S236" s="81">
        <v>0</v>
      </c>
      <c r="T236" s="81">
        <v>0</v>
      </c>
      <c r="U236" s="81">
        <v>0</v>
      </c>
      <c r="V236" s="81">
        <v>0</v>
      </c>
      <c r="W236" s="81">
        <v>0</v>
      </c>
      <c r="X236" s="81">
        <v>0</v>
      </c>
      <c r="Y236" s="100">
        <v>0</v>
      </c>
      <c r="Z236" s="81">
        <v>0</v>
      </c>
      <c r="AA236" s="81">
        <v>0</v>
      </c>
      <c r="AB236" s="81">
        <v>0</v>
      </c>
      <c r="AC236" s="81">
        <v>0</v>
      </c>
      <c r="AE236" s="81">
        <v>0</v>
      </c>
      <c r="AF236" s="81">
        <v>0</v>
      </c>
      <c r="AG236" s="81">
        <v>465578</v>
      </c>
      <c r="AH236" s="81">
        <v>426379</v>
      </c>
      <c r="AJ236" s="77">
        <f t="shared" si="4"/>
        <v>36167</v>
      </c>
    </row>
    <row r="237" spans="1:36" x14ac:dyDescent="0.3">
      <c r="A237" s="46" t="s">
        <v>495</v>
      </c>
      <c r="B237" s="77" t="s">
        <v>2370</v>
      </c>
      <c r="C237" s="81">
        <v>2039175</v>
      </c>
      <c r="D237" s="97">
        <v>0.71299999999999997</v>
      </c>
      <c r="E237" s="98">
        <v>103.95</v>
      </c>
      <c r="F237" s="81">
        <v>0</v>
      </c>
      <c r="G237" s="81">
        <v>1286760</v>
      </c>
      <c r="H237" s="81">
        <v>1023139</v>
      </c>
      <c r="I237" s="81">
        <v>624633</v>
      </c>
      <c r="J237" s="81">
        <v>572577</v>
      </c>
      <c r="K237" s="81">
        <v>79861</v>
      </c>
      <c r="L237" s="81">
        <v>81084</v>
      </c>
      <c r="M237" s="81">
        <v>20148</v>
      </c>
      <c r="N237" s="81">
        <v>20478</v>
      </c>
      <c r="O237" s="81">
        <v>8406</v>
      </c>
      <c r="P237" s="81">
        <v>8543</v>
      </c>
      <c r="Q237" s="81">
        <v>19367</v>
      </c>
      <c r="R237" s="81">
        <v>19353</v>
      </c>
      <c r="S237" s="81">
        <v>0</v>
      </c>
      <c r="T237" s="81">
        <v>0</v>
      </c>
      <c r="U237" s="81">
        <v>0</v>
      </c>
      <c r="V237" s="81">
        <v>0</v>
      </c>
      <c r="W237" s="81">
        <v>0</v>
      </c>
      <c r="X237" s="81">
        <v>0</v>
      </c>
      <c r="Y237" s="100">
        <v>0</v>
      </c>
      <c r="Z237" s="81">
        <v>0</v>
      </c>
      <c r="AA237" s="81">
        <v>0</v>
      </c>
      <c r="AB237" s="81">
        <v>0</v>
      </c>
      <c r="AC237" s="81">
        <v>0</v>
      </c>
      <c r="AE237" s="81">
        <v>0</v>
      </c>
      <c r="AF237" s="81">
        <v>0</v>
      </c>
      <c r="AG237" s="81">
        <v>1286760</v>
      </c>
      <c r="AH237" s="81">
        <v>1023139</v>
      </c>
      <c r="AJ237" s="77">
        <f t="shared" si="4"/>
        <v>0</v>
      </c>
    </row>
    <row r="238" spans="1:36" x14ac:dyDescent="0.3">
      <c r="A238" s="46" t="s">
        <v>499</v>
      </c>
      <c r="B238" s="77" t="s">
        <v>2371</v>
      </c>
      <c r="C238" s="81">
        <v>1377282</v>
      </c>
      <c r="D238" s="97">
        <v>0.95599999999999996</v>
      </c>
      <c r="E238" s="98">
        <v>139.38</v>
      </c>
      <c r="F238" s="81">
        <v>-37079</v>
      </c>
      <c r="G238" s="81">
        <v>682949</v>
      </c>
      <c r="H238" s="81">
        <v>629069</v>
      </c>
      <c r="I238" s="81">
        <v>504240</v>
      </c>
      <c r="J238" s="81">
        <v>472180</v>
      </c>
      <c r="K238" s="81">
        <v>19281</v>
      </c>
      <c r="L238" s="81">
        <v>19572</v>
      </c>
      <c r="M238" s="81">
        <v>4943</v>
      </c>
      <c r="N238" s="81">
        <v>4959</v>
      </c>
      <c r="O238" s="81">
        <v>2063</v>
      </c>
      <c r="P238" s="81">
        <v>2068</v>
      </c>
      <c r="Q238" s="81">
        <v>4959</v>
      </c>
      <c r="R238" s="81">
        <v>5423</v>
      </c>
      <c r="S238" s="81">
        <v>0</v>
      </c>
      <c r="T238" s="81">
        <v>0</v>
      </c>
      <c r="U238" s="81">
        <v>0</v>
      </c>
      <c r="V238" s="81">
        <v>0</v>
      </c>
      <c r="W238" s="81">
        <v>0</v>
      </c>
      <c r="X238" s="81">
        <v>0</v>
      </c>
      <c r="Y238" s="100">
        <v>0</v>
      </c>
      <c r="Z238" s="81">
        <v>0</v>
      </c>
      <c r="AA238" s="81">
        <v>158847</v>
      </c>
      <c r="AB238" s="81">
        <v>0</v>
      </c>
      <c r="AC238" s="81">
        <v>0</v>
      </c>
      <c r="AE238" s="81">
        <v>0</v>
      </c>
      <c r="AF238" s="81">
        <v>0</v>
      </c>
      <c r="AG238" s="81">
        <v>682949</v>
      </c>
      <c r="AH238" s="81">
        <v>629069</v>
      </c>
      <c r="AJ238" s="77">
        <f t="shared" si="4"/>
        <v>37079</v>
      </c>
    </row>
    <row r="239" spans="1:36" x14ac:dyDescent="0.3">
      <c r="A239" s="46" t="s">
        <v>505</v>
      </c>
      <c r="B239" s="77" t="s">
        <v>1656</v>
      </c>
      <c r="C239" s="81">
        <v>2537123</v>
      </c>
      <c r="D239" s="97">
        <v>1.024</v>
      </c>
      <c r="E239" s="98">
        <v>149.29</v>
      </c>
      <c r="F239" s="81">
        <v>0</v>
      </c>
      <c r="G239" s="81">
        <v>1421940</v>
      </c>
      <c r="H239" s="81">
        <v>1182624</v>
      </c>
      <c r="I239" s="81">
        <v>1056778</v>
      </c>
      <c r="J239" s="81">
        <v>936963</v>
      </c>
      <c r="K239" s="81">
        <v>35183</v>
      </c>
      <c r="L239" s="81">
        <v>35824</v>
      </c>
      <c r="M239" s="81">
        <v>8883</v>
      </c>
      <c r="N239" s="81">
        <v>9033</v>
      </c>
      <c r="O239" s="81">
        <v>3706</v>
      </c>
      <c r="P239" s="81">
        <v>3768</v>
      </c>
      <c r="Q239" s="81">
        <v>10633</v>
      </c>
      <c r="R239" s="81">
        <v>10653</v>
      </c>
      <c r="S239" s="81">
        <v>0</v>
      </c>
      <c r="T239" s="81">
        <v>0</v>
      </c>
      <c r="U239" s="81">
        <v>0</v>
      </c>
      <c r="V239" s="81">
        <v>0</v>
      </c>
      <c r="W239" s="81">
        <v>0</v>
      </c>
      <c r="X239" s="81">
        <v>0</v>
      </c>
      <c r="Y239" s="100">
        <v>0</v>
      </c>
      <c r="Z239" s="81">
        <v>0</v>
      </c>
      <c r="AA239" s="81">
        <v>0</v>
      </c>
      <c r="AB239" s="81">
        <v>0</v>
      </c>
      <c r="AC239" s="81">
        <v>0</v>
      </c>
      <c r="AE239" s="81">
        <v>0</v>
      </c>
      <c r="AF239" s="81">
        <v>13317</v>
      </c>
      <c r="AG239" s="81">
        <v>1421940</v>
      </c>
      <c r="AH239" s="81">
        <v>1169307</v>
      </c>
      <c r="AJ239" s="77">
        <f t="shared" si="4"/>
        <v>0</v>
      </c>
    </row>
    <row r="240" spans="1:36" x14ac:dyDescent="0.3">
      <c r="A240" s="46" t="s">
        <v>501</v>
      </c>
      <c r="B240" s="77" t="s">
        <v>2372</v>
      </c>
      <c r="C240" s="81">
        <v>1026912</v>
      </c>
      <c r="D240" s="97">
        <v>0.81799999999999995</v>
      </c>
      <c r="E240" s="98">
        <v>119.26</v>
      </c>
      <c r="F240" s="81">
        <v>0</v>
      </c>
      <c r="G240" s="81">
        <v>486269</v>
      </c>
      <c r="H240" s="81">
        <v>385359</v>
      </c>
      <c r="I240" s="81">
        <v>477663</v>
      </c>
      <c r="J240" s="81">
        <v>404803</v>
      </c>
      <c r="K240" s="81">
        <v>32678</v>
      </c>
      <c r="L240" s="81">
        <v>32446</v>
      </c>
      <c r="M240" s="81">
        <v>9407</v>
      </c>
      <c r="N240" s="81">
        <v>9423</v>
      </c>
      <c r="O240" s="81">
        <v>3925</v>
      </c>
      <c r="P240" s="81">
        <v>3931</v>
      </c>
      <c r="Q240" s="81">
        <v>9240</v>
      </c>
      <c r="R240" s="81">
        <v>8936</v>
      </c>
      <c r="S240" s="81">
        <v>0</v>
      </c>
      <c r="T240" s="81">
        <v>0</v>
      </c>
      <c r="U240" s="81">
        <v>0</v>
      </c>
      <c r="V240" s="81">
        <v>0</v>
      </c>
      <c r="W240" s="81">
        <v>0</v>
      </c>
      <c r="X240" s="81">
        <v>0</v>
      </c>
      <c r="Y240" s="100">
        <v>0</v>
      </c>
      <c r="Z240" s="81">
        <v>0</v>
      </c>
      <c r="AA240" s="81">
        <v>0</v>
      </c>
      <c r="AB240" s="81">
        <v>7730</v>
      </c>
      <c r="AC240" s="81">
        <v>0</v>
      </c>
      <c r="AE240" s="81">
        <v>0</v>
      </c>
      <c r="AF240" s="81">
        <v>0</v>
      </c>
      <c r="AG240" s="81">
        <v>486269</v>
      </c>
      <c r="AH240" s="81">
        <v>385359</v>
      </c>
      <c r="AJ240" s="77">
        <f t="shared" si="4"/>
        <v>0</v>
      </c>
    </row>
    <row r="241" spans="1:36" x14ac:dyDescent="0.3">
      <c r="A241" s="46" t="s">
        <v>493</v>
      </c>
      <c r="B241" s="77" t="s">
        <v>2373</v>
      </c>
      <c r="C241" s="81">
        <v>3831121</v>
      </c>
      <c r="D241" s="97">
        <v>1.0589999999999999</v>
      </c>
      <c r="E241" s="98">
        <v>154.4</v>
      </c>
      <c r="F241" s="81">
        <v>0</v>
      </c>
      <c r="G241" s="81">
        <v>1762667</v>
      </c>
      <c r="H241" s="81">
        <v>1585997</v>
      </c>
      <c r="I241" s="81">
        <v>1937122</v>
      </c>
      <c r="J241" s="81">
        <v>1909794</v>
      </c>
      <c r="K241" s="81">
        <v>78055</v>
      </c>
      <c r="L241" s="81">
        <v>78405</v>
      </c>
      <c r="M241" s="81">
        <v>19639</v>
      </c>
      <c r="N241" s="81">
        <v>19774</v>
      </c>
      <c r="O241" s="81">
        <v>8194</v>
      </c>
      <c r="P241" s="81">
        <v>8250</v>
      </c>
      <c r="Q241" s="81">
        <v>25444</v>
      </c>
      <c r="R241" s="81">
        <v>25045</v>
      </c>
      <c r="S241" s="81">
        <v>0</v>
      </c>
      <c r="T241" s="81">
        <v>0</v>
      </c>
      <c r="U241" s="81">
        <v>0</v>
      </c>
      <c r="V241" s="81">
        <v>0</v>
      </c>
      <c r="W241" s="81">
        <v>0</v>
      </c>
      <c r="X241" s="81">
        <v>0</v>
      </c>
      <c r="Y241" s="100">
        <v>0</v>
      </c>
      <c r="Z241" s="81">
        <v>0</v>
      </c>
      <c r="AA241" s="81">
        <v>0</v>
      </c>
      <c r="AB241" s="81">
        <v>0</v>
      </c>
      <c r="AC241" s="81">
        <v>0</v>
      </c>
      <c r="AE241" s="81">
        <v>0</v>
      </c>
      <c r="AF241" s="81">
        <v>0</v>
      </c>
      <c r="AG241" s="81">
        <v>1762667</v>
      </c>
      <c r="AH241" s="81">
        <v>1585997</v>
      </c>
      <c r="AJ241" s="77">
        <f t="shared" si="4"/>
        <v>0</v>
      </c>
    </row>
    <row r="242" spans="1:36" x14ac:dyDescent="0.3">
      <c r="A242" s="46" t="s">
        <v>503</v>
      </c>
      <c r="B242" s="77" t="s">
        <v>2374</v>
      </c>
      <c r="C242" s="81">
        <v>1075313</v>
      </c>
      <c r="D242" s="97">
        <v>1.071</v>
      </c>
      <c r="E242" s="98">
        <v>156.15</v>
      </c>
      <c r="F242" s="81">
        <v>-71360</v>
      </c>
      <c r="G242" s="81">
        <v>494115</v>
      </c>
      <c r="H242" s="81">
        <v>447230</v>
      </c>
      <c r="I242" s="81">
        <v>537875</v>
      </c>
      <c r="J242" s="81">
        <v>603992</v>
      </c>
      <c r="K242" s="81">
        <v>24873</v>
      </c>
      <c r="L242" s="81">
        <v>25863</v>
      </c>
      <c r="M242" s="81">
        <v>6846</v>
      </c>
      <c r="N242" s="81">
        <v>6981</v>
      </c>
      <c r="O242" s="81">
        <v>2856</v>
      </c>
      <c r="P242" s="81">
        <v>2912</v>
      </c>
      <c r="Q242" s="81">
        <v>8748</v>
      </c>
      <c r="R242" s="81">
        <v>8797</v>
      </c>
      <c r="S242" s="81">
        <v>0</v>
      </c>
      <c r="T242" s="81">
        <v>0</v>
      </c>
      <c r="U242" s="81">
        <v>0</v>
      </c>
      <c r="V242" s="81">
        <v>0</v>
      </c>
      <c r="W242" s="81">
        <v>0</v>
      </c>
      <c r="X242" s="81">
        <v>0</v>
      </c>
      <c r="Y242" s="100">
        <v>0</v>
      </c>
      <c r="Z242" s="81">
        <v>0</v>
      </c>
      <c r="AA242" s="81">
        <v>0</v>
      </c>
      <c r="AB242" s="81">
        <v>0</v>
      </c>
      <c r="AC242" s="81">
        <v>0</v>
      </c>
      <c r="AE242" s="81">
        <v>0</v>
      </c>
      <c r="AF242" s="81">
        <v>0</v>
      </c>
      <c r="AG242" s="81">
        <v>494115</v>
      </c>
      <c r="AH242" s="81">
        <v>447230</v>
      </c>
      <c r="AJ242" s="77">
        <f t="shared" si="4"/>
        <v>71360</v>
      </c>
    </row>
    <row r="243" spans="1:36" x14ac:dyDescent="0.3">
      <c r="A243" s="46" t="s">
        <v>507</v>
      </c>
      <c r="B243" s="77" t="s">
        <v>2375</v>
      </c>
      <c r="C243" s="81">
        <v>4809844</v>
      </c>
      <c r="D243" s="97">
        <v>1.0609999999999999</v>
      </c>
      <c r="E243" s="98">
        <v>154.69</v>
      </c>
      <c r="F243" s="81">
        <v>0</v>
      </c>
      <c r="G243" s="81">
        <v>2362515</v>
      </c>
      <c r="H243" s="81">
        <v>2023716</v>
      </c>
      <c r="I243" s="81">
        <v>2251067</v>
      </c>
      <c r="J243" s="81">
        <v>2402595</v>
      </c>
      <c r="K243" s="81">
        <v>113995</v>
      </c>
      <c r="L243" s="81">
        <v>115219</v>
      </c>
      <c r="M243" s="81">
        <v>30379</v>
      </c>
      <c r="N243" s="81">
        <v>30665</v>
      </c>
      <c r="O243" s="81">
        <v>12675</v>
      </c>
      <c r="P243" s="81">
        <v>12793</v>
      </c>
      <c r="Q243" s="81">
        <v>39213</v>
      </c>
      <c r="R243" s="81">
        <v>38838</v>
      </c>
      <c r="S243" s="81">
        <v>0</v>
      </c>
      <c r="T243" s="81">
        <v>0</v>
      </c>
      <c r="U243" s="81">
        <v>0</v>
      </c>
      <c r="V243" s="81">
        <v>0</v>
      </c>
      <c r="W243" s="81">
        <v>0</v>
      </c>
      <c r="X243" s="81">
        <v>0</v>
      </c>
      <c r="Y243" s="100">
        <v>0</v>
      </c>
      <c r="Z243" s="81">
        <v>0</v>
      </c>
      <c r="AA243" s="81">
        <v>0</v>
      </c>
      <c r="AB243" s="81">
        <v>0</v>
      </c>
      <c r="AC243" s="81">
        <v>0</v>
      </c>
      <c r="AE243" s="81">
        <v>0</v>
      </c>
      <c r="AF243" s="81">
        <v>0</v>
      </c>
      <c r="AG243" s="81">
        <v>2362515</v>
      </c>
      <c r="AH243" s="81">
        <v>2023716</v>
      </c>
      <c r="AJ243" s="77">
        <f t="shared" si="4"/>
        <v>0</v>
      </c>
    </row>
    <row r="244" spans="1:36" x14ac:dyDescent="0.3">
      <c r="A244" s="46" t="s">
        <v>509</v>
      </c>
      <c r="B244" s="77" t="s">
        <v>1661</v>
      </c>
      <c r="C244" s="81">
        <v>1921140</v>
      </c>
      <c r="D244" s="97">
        <v>1.1279999999999999</v>
      </c>
      <c r="E244" s="98">
        <v>164.46</v>
      </c>
      <c r="F244" s="81">
        <v>0</v>
      </c>
      <c r="G244" s="81">
        <v>881729</v>
      </c>
      <c r="H244" s="81">
        <v>771026</v>
      </c>
      <c r="I244" s="81">
        <v>999343</v>
      </c>
      <c r="J244" s="81">
        <v>1039159</v>
      </c>
      <c r="K244" s="81">
        <v>23242</v>
      </c>
      <c r="L244" s="81">
        <v>24174</v>
      </c>
      <c r="M244" s="81">
        <v>6037</v>
      </c>
      <c r="N244" s="81">
        <v>6292</v>
      </c>
      <c r="O244" s="81">
        <v>2519</v>
      </c>
      <c r="P244" s="81">
        <v>2625</v>
      </c>
      <c r="Q244" s="81">
        <v>8270</v>
      </c>
      <c r="R244" s="81">
        <v>8508</v>
      </c>
      <c r="S244" s="81">
        <v>0</v>
      </c>
      <c r="T244" s="81">
        <v>0</v>
      </c>
      <c r="U244" s="81">
        <v>0</v>
      </c>
      <c r="V244" s="81">
        <v>0</v>
      </c>
      <c r="W244" s="81">
        <v>0</v>
      </c>
      <c r="X244" s="81">
        <v>0</v>
      </c>
      <c r="Y244" s="100">
        <v>0</v>
      </c>
      <c r="Z244" s="81">
        <v>0</v>
      </c>
      <c r="AA244" s="81">
        <v>0</v>
      </c>
      <c r="AB244" s="81">
        <v>0</v>
      </c>
      <c r="AC244" s="81">
        <v>0</v>
      </c>
      <c r="AE244" s="81">
        <v>0</v>
      </c>
      <c r="AF244" s="81">
        <v>4163</v>
      </c>
      <c r="AG244" s="81">
        <v>881729</v>
      </c>
      <c r="AH244" s="81">
        <v>766863</v>
      </c>
      <c r="AJ244" s="77">
        <f t="shared" si="4"/>
        <v>0</v>
      </c>
    </row>
    <row r="245" spans="1:36" x14ac:dyDescent="0.3">
      <c r="A245" s="46" t="s">
        <v>497</v>
      </c>
      <c r="B245" s="77" t="s">
        <v>2376</v>
      </c>
      <c r="C245" s="81">
        <v>4489594</v>
      </c>
      <c r="D245" s="97">
        <v>0.99399999999999999</v>
      </c>
      <c r="E245" s="98">
        <v>144.91999999999999</v>
      </c>
      <c r="F245" s="81">
        <v>0</v>
      </c>
      <c r="G245" s="81">
        <v>2553925</v>
      </c>
      <c r="H245" s="81">
        <v>2414070</v>
      </c>
      <c r="I245" s="81">
        <v>1749896</v>
      </c>
      <c r="J245" s="81">
        <v>1409811</v>
      </c>
      <c r="K245" s="81">
        <v>110442</v>
      </c>
      <c r="L245" s="81">
        <v>112831</v>
      </c>
      <c r="M245" s="81">
        <v>28222</v>
      </c>
      <c r="N245" s="81">
        <v>28717</v>
      </c>
      <c r="O245" s="81">
        <v>11775</v>
      </c>
      <c r="P245" s="81">
        <v>11981</v>
      </c>
      <c r="Q245" s="81">
        <v>35334</v>
      </c>
      <c r="R245" s="81">
        <v>35490</v>
      </c>
      <c r="S245" s="81">
        <v>0</v>
      </c>
      <c r="T245" s="81">
        <v>0</v>
      </c>
      <c r="U245" s="81">
        <v>0</v>
      </c>
      <c r="V245" s="81">
        <v>0</v>
      </c>
      <c r="W245" s="81">
        <v>0</v>
      </c>
      <c r="X245" s="81">
        <v>0</v>
      </c>
      <c r="Y245" s="100">
        <v>0</v>
      </c>
      <c r="Z245" s="81">
        <v>0</v>
      </c>
      <c r="AA245" s="81">
        <v>0</v>
      </c>
      <c r="AB245" s="81">
        <v>0</v>
      </c>
      <c r="AC245" s="81">
        <v>0</v>
      </c>
      <c r="AE245" s="81">
        <v>41450</v>
      </c>
      <c r="AF245" s="81">
        <v>12004</v>
      </c>
      <c r="AG245" s="81">
        <v>2512475</v>
      </c>
      <c r="AH245" s="81">
        <v>2402066</v>
      </c>
      <c r="AJ245" s="77">
        <f t="shared" si="4"/>
        <v>0</v>
      </c>
    </row>
    <row r="246" spans="1:36" x14ac:dyDescent="0.3">
      <c r="A246" s="46" t="s">
        <v>512</v>
      </c>
      <c r="B246" s="77" t="s">
        <v>2377</v>
      </c>
      <c r="C246" s="81">
        <v>5114779</v>
      </c>
      <c r="D246" s="97">
        <v>0.751</v>
      </c>
      <c r="E246" s="98">
        <v>109.49</v>
      </c>
      <c r="F246" s="81">
        <v>0</v>
      </c>
      <c r="G246" s="81">
        <v>2332125</v>
      </c>
      <c r="H246" s="81">
        <v>2249418</v>
      </c>
      <c r="I246" s="81">
        <v>2359564</v>
      </c>
      <c r="J246" s="81">
        <v>2038192</v>
      </c>
      <c r="K246" s="81">
        <v>222865</v>
      </c>
      <c r="L246" s="81">
        <v>227583</v>
      </c>
      <c r="M246" s="81">
        <v>79948</v>
      </c>
      <c r="N246" s="81">
        <v>80833</v>
      </c>
      <c r="O246" s="81">
        <v>33356</v>
      </c>
      <c r="P246" s="81">
        <v>33725</v>
      </c>
      <c r="Q246" s="81">
        <v>86921</v>
      </c>
      <c r="R246" s="81">
        <v>87230</v>
      </c>
      <c r="S246" s="81">
        <v>0</v>
      </c>
      <c r="T246" s="81">
        <v>0</v>
      </c>
      <c r="U246" s="81">
        <v>0</v>
      </c>
      <c r="V246" s="81">
        <v>0</v>
      </c>
      <c r="W246" s="81">
        <v>0</v>
      </c>
      <c r="X246" s="81">
        <v>0</v>
      </c>
      <c r="Y246" s="100">
        <v>0</v>
      </c>
      <c r="Z246" s="81">
        <v>0</v>
      </c>
      <c r="AA246" s="81">
        <v>0</v>
      </c>
      <c r="AB246" s="81">
        <v>0</v>
      </c>
      <c r="AC246" s="81">
        <v>0</v>
      </c>
      <c r="AE246" s="81">
        <v>14444</v>
      </c>
      <c r="AF246" s="81">
        <v>3350</v>
      </c>
      <c r="AG246" s="81">
        <v>2317681</v>
      </c>
      <c r="AH246" s="81">
        <v>2246068</v>
      </c>
      <c r="AJ246" s="77">
        <f t="shared" si="4"/>
        <v>0</v>
      </c>
    </row>
    <row r="247" spans="1:36" x14ac:dyDescent="0.3">
      <c r="A247" s="46" t="s">
        <v>524</v>
      </c>
      <c r="B247" s="77" t="s">
        <v>2378</v>
      </c>
      <c r="C247" s="81">
        <v>10283932</v>
      </c>
      <c r="D247" s="97">
        <v>0.92400000000000004</v>
      </c>
      <c r="E247" s="98">
        <v>134.71</v>
      </c>
      <c r="F247" s="81">
        <v>0</v>
      </c>
      <c r="G247" s="81">
        <v>5482811</v>
      </c>
      <c r="H247" s="81">
        <v>4937812</v>
      </c>
      <c r="I247" s="81">
        <v>3006668</v>
      </c>
      <c r="J247" s="81">
        <v>3005465</v>
      </c>
      <c r="K247" s="81">
        <v>241039</v>
      </c>
      <c r="L247" s="81">
        <v>242786</v>
      </c>
      <c r="M247" s="81">
        <v>63980</v>
      </c>
      <c r="N247" s="81">
        <v>65433</v>
      </c>
      <c r="O247" s="81">
        <v>26694</v>
      </c>
      <c r="P247" s="81">
        <v>27296</v>
      </c>
      <c r="Q247" s="81">
        <v>73901</v>
      </c>
      <c r="R247" s="81">
        <v>74840</v>
      </c>
      <c r="S247" s="81">
        <v>0</v>
      </c>
      <c r="T247" s="81">
        <v>0</v>
      </c>
      <c r="U247" s="81">
        <v>0</v>
      </c>
      <c r="V247" s="81">
        <v>0</v>
      </c>
      <c r="W247" s="81">
        <v>0</v>
      </c>
      <c r="X247" s="81">
        <v>0</v>
      </c>
      <c r="Y247" s="100">
        <v>234133</v>
      </c>
      <c r="Z247" s="81">
        <v>0</v>
      </c>
      <c r="AA247" s="81">
        <v>1154706</v>
      </c>
      <c r="AB247" s="81">
        <v>0</v>
      </c>
      <c r="AC247" s="81">
        <v>0</v>
      </c>
      <c r="AE247" s="81">
        <v>0</v>
      </c>
      <c r="AF247" s="81">
        <v>29309</v>
      </c>
      <c r="AG247" s="81">
        <v>5482811</v>
      </c>
      <c r="AH247" s="81">
        <v>4908503</v>
      </c>
      <c r="AJ247" s="77">
        <f t="shared" si="4"/>
        <v>0</v>
      </c>
    </row>
    <row r="248" spans="1:36" x14ac:dyDescent="0.3">
      <c r="A248" s="46" t="s">
        <v>526</v>
      </c>
      <c r="B248" s="77" t="s">
        <v>2379</v>
      </c>
      <c r="C248" s="81">
        <v>24484117</v>
      </c>
      <c r="D248" s="97">
        <v>1.0149999999999999</v>
      </c>
      <c r="E248" s="98">
        <v>147.97999999999999</v>
      </c>
      <c r="F248" s="81">
        <v>0</v>
      </c>
      <c r="G248" s="81">
        <v>14192177</v>
      </c>
      <c r="H248" s="81">
        <v>13079631</v>
      </c>
      <c r="I248" s="81">
        <v>8688054</v>
      </c>
      <c r="J248" s="81">
        <v>6931292</v>
      </c>
      <c r="K248" s="81">
        <v>683913</v>
      </c>
      <c r="L248" s="81">
        <v>679953</v>
      </c>
      <c r="M248" s="81">
        <v>188463</v>
      </c>
      <c r="N248" s="81">
        <v>182202</v>
      </c>
      <c r="O248" s="81">
        <v>78631</v>
      </c>
      <c r="P248" s="81">
        <v>76018</v>
      </c>
      <c r="Q248" s="81">
        <v>237783</v>
      </c>
      <c r="R248" s="81">
        <v>223997</v>
      </c>
      <c r="S248" s="81">
        <v>0</v>
      </c>
      <c r="T248" s="81">
        <v>0</v>
      </c>
      <c r="U248" s="81">
        <v>0</v>
      </c>
      <c r="V248" s="81">
        <v>0</v>
      </c>
      <c r="W248" s="81">
        <v>0</v>
      </c>
      <c r="X248" s="81">
        <v>0</v>
      </c>
      <c r="Y248" s="100">
        <v>415096</v>
      </c>
      <c r="Z248" s="81">
        <v>188966</v>
      </c>
      <c r="AA248" s="81">
        <v>0</v>
      </c>
      <c r="AB248" s="81">
        <v>0</v>
      </c>
      <c r="AC248" s="81">
        <v>0</v>
      </c>
      <c r="AE248" s="81">
        <v>0</v>
      </c>
      <c r="AF248" s="81">
        <v>39852</v>
      </c>
      <c r="AG248" s="81">
        <v>14192177</v>
      </c>
      <c r="AH248" s="81">
        <v>13039779</v>
      </c>
      <c r="AJ248" s="77">
        <f t="shared" si="4"/>
        <v>0</v>
      </c>
    </row>
    <row r="249" spans="1:36" x14ac:dyDescent="0.3">
      <c r="A249" s="46" t="s">
        <v>518</v>
      </c>
      <c r="B249" s="77" t="s">
        <v>1666</v>
      </c>
      <c r="C249" s="81">
        <v>7817560</v>
      </c>
      <c r="D249" s="97">
        <v>0.92800000000000005</v>
      </c>
      <c r="E249" s="98">
        <v>135.30000000000001</v>
      </c>
      <c r="F249" s="81">
        <v>0</v>
      </c>
      <c r="G249" s="81">
        <v>3886344</v>
      </c>
      <c r="H249" s="81">
        <v>2994540</v>
      </c>
      <c r="I249" s="81">
        <v>3618385</v>
      </c>
      <c r="J249" s="81">
        <v>4198358</v>
      </c>
      <c r="K249" s="81">
        <v>179818</v>
      </c>
      <c r="L249" s="81">
        <v>187391</v>
      </c>
      <c r="M249" s="81">
        <v>51037</v>
      </c>
      <c r="N249" s="81">
        <v>51277</v>
      </c>
      <c r="O249" s="81">
        <v>21294</v>
      </c>
      <c r="P249" s="81">
        <v>21393</v>
      </c>
      <c r="Q249" s="81">
        <v>60682</v>
      </c>
      <c r="R249" s="81">
        <v>60140</v>
      </c>
      <c r="S249" s="81">
        <v>0</v>
      </c>
      <c r="T249" s="81">
        <v>0</v>
      </c>
      <c r="U249" s="81">
        <v>0</v>
      </c>
      <c r="V249" s="81">
        <v>0</v>
      </c>
      <c r="W249" s="81">
        <v>0</v>
      </c>
      <c r="X249" s="81">
        <v>0</v>
      </c>
      <c r="Y249" s="100">
        <v>0</v>
      </c>
      <c r="Z249" s="81">
        <v>0</v>
      </c>
      <c r="AA249" s="81">
        <v>0</v>
      </c>
      <c r="AB249" s="81">
        <v>0</v>
      </c>
      <c r="AC249" s="81">
        <v>0</v>
      </c>
      <c r="AE249" s="81">
        <v>0</v>
      </c>
      <c r="AF249" s="81">
        <v>10733</v>
      </c>
      <c r="AG249" s="81">
        <v>3886344</v>
      </c>
      <c r="AH249" s="81">
        <v>2983807</v>
      </c>
      <c r="AJ249" s="77">
        <f t="shared" si="4"/>
        <v>0</v>
      </c>
    </row>
    <row r="250" spans="1:36" x14ac:dyDescent="0.3">
      <c r="A250" s="46" t="s">
        <v>544</v>
      </c>
      <c r="B250" s="77" t="s">
        <v>1667</v>
      </c>
      <c r="C250" s="81">
        <v>6274056</v>
      </c>
      <c r="D250" s="97">
        <v>1.0129999999999999</v>
      </c>
      <c r="E250" s="98">
        <v>147.69</v>
      </c>
      <c r="F250" s="81">
        <v>0</v>
      </c>
      <c r="G250" s="81">
        <v>2102574</v>
      </c>
      <c r="H250" s="81">
        <v>1447366</v>
      </c>
      <c r="I250" s="81">
        <v>3803051</v>
      </c>
      <c r="J250" s="81">
        <v>2695332</v>
      </c>
      <c r="K250" s="81">
        <v>217972</v>
      </c>
      <c r="L250" s="81">
        <v>218438</v>
      </c>
      <c r="M250" s="81">
        <v>55995</v>
      </c>
      <c r="N250" s="81">
        <v>56400</v>
      </c>
      <c r="O250" s="81">
        <v>23363</v>
      </c>
      <c r="P250" s="81">
        <v>23531</v>
      </c>
      <c r="Q250" s="81">
        <v>71101</v>
      </c>
      <c r="R250" s="81">
        <v>70886</v>
      </c>
      <c r="S250" s="81">
        <v>0</v>
      </c>
      <c r="T250" s="81">
        <v>0</v>
      </c>
      <c r="U250" s="81">
        <v>0</v>
      </c>
      <c r="V250" s="81">
        <v>0</v>
      </c>
      <c r="W250" s="81">
        <v>0</v>
      </c>
      <c r="X250" s="81">
        <v>0</v>
      </c>
      <c r="Y250" s="100">
        <v>0</v>
      </c>
      <c r="Z250" s="81">
        <v>0</v>
      </c>
      <c r="AA250" s="81">
        <v>0</v>
      </c>
      <c r="AB250" s="81">
        <v>0</v>
      </c>
      <c r="AC250" s="81">
        <v>0</v>
      </c>
      <c r="AE250" s="81">
        <v>0</v>
      </c>
      <c r="AF250" s="81">
        <v>0</v>
      </c>
      <c r="AG250" s="81">
        <v>2102574</v>
      </c>
      <c r="AH250" s="81">
        <v>1447366</v>
      </c>
      <c r="AJ250" s="77">
        <f t="shared" si="4"/>
        <v>0</v>
      </c>
    </row>
    <row r="251" spans="1:36" x14ac:dyDescent="0.3">
      <c r="A251" s="46" t="s">
        <v>530</v>
      </c>
      <c r="B251" s="77" t="s">
        <v>2380</v>
      </c>
      <c r="C251" s="81">
        <v>4605104</v>
      </c>
      <c r="D251" s="97">
        <v>0.82299999999999995</v>
      </c>
      <c r="E251" s="98">
        <v>119.99</v>
      </c>
      <c r="F251" s="81">
        <v>0</v>
      </c>
      <c r="G251" s="81">
        <v>2259923</v>
      </c>
      <c r="H251" s="81">
        <v>1965812</v>
      </c>
      <c r="I251" s="81">
        <v>2130327</v>
      </c>
      <c r="J251" s="81">
        <v>2035736</v>
      </c>
      <c r="K251" s="81">
        <v>128383</v>
      </c>
      <c r="L251" s="81">
        <v>131179</v>
      </c>
      <c r="M251" s="81">
        <v>33915</v>
      </c>
      <c r="N251" s="81">
        <v>34514</v>
      </c>
      <c r="O251" s="81">
        <v>14150</v>
      </c>
      <c r="P251" s="81">
        <v>14400</v>
      </c>
      <c r="Q251" s="81">
        <v>38406</v>
      </c>
      <c r="R251" s="81">
        <v>38473</v>
      </c>
      <c r="S251" s="81">
        <v>0</v>
      </c>
      <c r="T251" s="81">
        <v>0</v>
      </c>
      <c r="U251" s="81">
        <v>0</v>
      </c>
      <c r="V251" s="81">
        <v>0</v>
      </c>
      <c r="W251" s="81">
        <v>0</v>
      </c>
      <c r="X251" s="81">
        <v>0</v>
      </c>
      <c r="Y251" s="100">
        <v>0</v>
      </c>
      <c r="Z251" s="81">
        <v>0</v>
      </c>
      <c r="AA251" s="81">
        <v>0</v>
      </c>
      <c r="AB251" s="81">
        <v>0</v>
      </c>
      <c r="AC251" s="81">
        <v>0</v>
      </c>
      <c r="AE251" s="81">
        <v>34311</v>
      </c>
      <c r="AF251" s="81">
        <v>10403</v>
      </c>
      <c r="AG251" s="81">
        <v>2225612</v>
      </c>
      <c r="AH251" s="81">
        <v>1955409</v>
      </c>
      <c r="AJ251" s="77">
        <f t="shared" si="4"/>
        <v>0</v>
      </c>
    </row>
    <row r="252" spans="1:36" x14ac:dyDescent="0.3">
      <c r="A252" s="46" t="s">
        <v>540</v>
      </c>
      <c r="B252" s="77" t="s">
        <v>2381</v>
      </c>
      <c r="C252" s="81">
        <v>7161381</v>
      </c>
      <c r="D252" s="97">
        <v>0.99099999999999999</v>
      </c>
      <c r="E252" s="98">
        <v>144.47999999999999</v>
      </c>
      <c r="F252" s="81">
        <v>0</v>
      </c>
      <c r="G252" s="81">
        <v>3787855</v>
      </c>
      <c r="H252" s="81">
        <v>3456082</v>
      </c>
      <c r="I252" s="81">
        <v>3015271</v>
      </c>
      <c r="J252" s="81">
        <v>2798626</v>
      </c>
      <c r="K252" s="81">
        <v>215875</v>
      </c>
      <c r="L252" s="81">
        <v>219312</v>
      </c>
      <c r="M252" s="81">
        <v>53568</v>
      </c>
      <c r="N252" s="81">
        <v>54887</v>
      </c>
      <c r="O252" s="81">
        <v>22350</v>
      </c>
      <c r="P252" s="81">
        <v>22900</v>
      </c>
      <c r="Q252" s="81">
        <v>66462</v>
      </c>
      <c r="R252" s="81">
        <v>68009</v>
      </c>
      <c r="S252" s="81">
        <v>0</v>
      </c>
      <c r="T252" s="81">
        <v>0</v>
      </c>
      <c r="U252" s="81">
        <v>0</v>
      </c>
      <c r="V252" s="81">
        <v>0</v>
      </c>
      <c r="W252" s="81">
        <v>0</v>
      </c>
      <c r="X252" s="81">
        <v>0</v>
      </c>
      <c r="Y252" s="100">
        <v>0</v>
      </c>
      <c r="Z252" s="81">
        <v>0</v>
      </c>
      <c r="AA252" s="81">
        <v>0</v>
      </c>
      <c r="AB252" s="81">
        <v>0</v>
      </c>
      <c r="AC252" s="81">
        <v>0</v>
      </c>
      <c r="AE252" s="81">
        <v>0</v>
      </c>
      <c r="AF252" s="81">
        <v>0</v>
      </c>
      <c r="AG252" s="81">
        <v>3787855</v>
      </c>
      <c r="AH252" s="81">
        <v>3456082</v>
      </c>
      <c r="AJ252" s="77">
        <f t="shared" si="4"/>
        <v>0</v>
      </c>
    </row>
    <row r="253" spans="1:36" x14ac:dyDescent="0.3">
      <c r="A253" s="46" t="s">
        <v>528</v>
      </c>
      <c r="B253" s="77" t="s">
        <v>2382</v>
      </c>
      <c r="C253" s="81">
        <v>9461989</v>
      </c>
      <c r="D253" s="97">
        <v>1.0069999999999999</v>
      </c>
      <c r="E253" s="98">
        <v>146.82</v>
      </c>
      <c r="F253" s="81">
        <v>0</v>
      </c>
      <c r="G253" s="81">
        <v>4806133</v>
      </c>
      <c r="H253" s="81">
        <v>4683764</v>
      </c>
      <c r="I253" s="81">
        <v>4224238</v>
      </c>
      <c r="J253" s="81">
        <v>3360455</v>
      </c>
      <c r="K253" s="81">
        <v>256300</v>
      </c>
      <c r="L253" s="81">
        <v>262242</v>
      </c>
      <c r="M253" s="81">
        <v>65208</v>
      </c>
      <c r="N253" s="81">
        <v>66841</v>
      </c>
      <c r="O253" s="81">
        <v>27206</v>
      </c>
      <c r="P253" s="81">
        <v>27887</v>
      </c>
      <c r="Q253" s="81">
        <v>82904</v>
      </c>
      <c r="R253" s="81">
        <v>84657</v>
      </c>
      <c r="S253" s="81">
        <v>0</v>
      </c>
      <c r="T253" s="81">
        <v>0</v>
      </c>
      <c r="U253" s="81">
        <v>0</v>
      </c>
      <c r="V253" s="81">
        <v>0</v>
      </c>
      <c r="W253" s="81">
        <v>0</v>
      </c>
      <c r="X253" s="81">
        <v>0</v>
      </c>
      <c r="Y253" s="100">
        <v>0</v>
      </c>
      <c r="Z253" s="81">
        <v>0</v>
      </c>
      <c r="AA253" s="81">
        <v>0</v>
      </c>
      <c r="AB253" s="81">
        <v>0</v>
      </c>
      <c r="AC253" s="81">
        <v>0</v>
      </c>
      <c r="AE253" s="81">
        <v>0</v>
      </c>
      <c r="AF253" s="81">
        <v>4853</v>
      </c>
      <c r="AG253" s="81">
        <v>4806133</v>
      </c>
      <c r="AH253" s="81">
        <v>4678911</v>
      </c>
      <c r="AJ253" s="77">
        <f t="shared" si="4"/>
        <v>0</v>
      </c>
    </row>
    <row r="254" spans="1:36" x14ac:dyDescent="0.3">
      <c r="A254" s="46" t="s">
        <v>532</v>
      </c>
      <c r="B254" s="77" t="s">
        <v>2383</v>
      </c>
      <c r="C254" s="81">
        <v>8074576</v>
      </c>
      <c r="D254" s="97">
        <v>0.83399999999999996</v>
      </c>
      <c r="E254" s="98">
        <v>121.59</v>
      </c>
      <c r="F254" s="81">
        <v>0</v>
      </c>
      <c r="G254" s="81">
        <v>4128683</v>
      </c>
      <c r="H254" s="81">
        <v>3648564</v>
      </c>
      <c r="I254" s="81">
        <v>3430154</v>
      </c>
      <c r="J254" s="81">
        <v>2936511</v>
      </c>
      <c r="K254" s="81">
        <v>287872</v>
      </c>
      <c r="L254" s="81">
        <v>287056</v>
      </c>
      <c r="M254" s="81">
        <v>89371</v>
      </c>
      <c r="N254" s="81">
        <v>90420</v>
      </c>
      <c r="O254" s="81">
        <v>37288</v>
      </c>
      <c r="P254" s="81">
        <v>37725</v>
      </c>
      <c r="Q254" s="81">
        <v>101208</v>
      </c>
      <c r="R254" s="81">
        <v>101228</v>
      </c>
      <c r="S254" s="81">
        <v>0</v>
      </c>
      <c r="T254" s="81">
        <v>0</v>
      </c>
      <c r="U254" s="81">
        <v>0</v>
      </c>
      <c r="V254" s="81">
        <v>0</v>
      </c>
      <c r="W254" s="81">
        <v>0</v>
      </c>
      <c r="X254" s="81">
        <v>0</v>
      </c>
      <c r="Y254" s="100">
        <v>0</v>
      </c>
      <c r="Z254" s="81">
        <v>0</v>
      </c>
      <c r="AA254" s="81">
        <v>0</v>
      </c>
      <c r="AB254" s="81">
        <v>0</v>
      </c>
      <c r="AC254" s="81">
        <v>0</v>
      </c>
      <c r="AE254" s="81">
        <v>74332</v>
      </c>
      <c r="AF254" s="81">
        <v>16714</v>
      </c>
      <c r="AG254" s="81">
        <v>4054351</v>
      </c>
      <c r="AH254" s="81">
        <v>3631850</v>
      </c>
      <c r="AJ254" s="77">
        <f t="shared" si="4"/>
        <v>0</v>
      </c>
    </row>
    <row r="255" spans="1:36" x14ac:dyDescent="0.3">
      <c r="A255" s="46" t="s">
        <v>522</v>
      </c>
      <c r="B255" s="77" t="s">
        <v>2384</v>
      </c>
      <c r="C255" s="81">
        <v>10737705</v>
      </c>
      <c r="D255" s="97">
        <v>0.82799999999999996</v>
      </c>
      <c r="E255" s="98">
        <v>120.72</v>
      </c>
      <c r="F255" s="81">
        <v>0</v>
      </c>
      <c r="G255" s="81">
        <v>5816947</v>
      </c>
      <c r="H255" s="81">
        <v>4688630</v>
      </c>
      <c r="I255" s="81">
        <v>4362324</v>
      </c>
      <c r="J255" s="81">
        <v>3658031</v>
      </c>
      <c r="K255" s="81">
        <v>343966</v>
      </c>
      <c r="L255" s="81">
        <v>352704</v>
      </c>
      <c r="M255" s="81">
        <v>85086</v>
      </c>
      <c r="N255" s="81">
        <v>87049</v>
      </c>
      <c r="O255" s="81">
        <v>35500</v>
      </c>
      <c r="P255" s="81">
        <v>36318</v>
      </c>
      <c r="Q255" s="81">
        <v>93882</v>
      </c>
      <c r="R255" s="81">
        <v>96892</v>
      </c>
      <c r="S255" s="81">
        <v>0</v>
      </c>
      <c r="T255" s="81">
        <v>0</v>
      </c>
      <c r="U255" s="81">
        <v>0</v>
      </c>
      <c r="V255" s="81">
        <v>0</v>
      </c>
      <c r="W255" s="81">
        <v>0</v>
      </c>
      <c r="X255" s="81">
        <v>0</v>
      </c>
      <c r="Y255" s="100">
        <v>0</v>
      </c>
      <c r="Z255" s="81">
        <v>0</v>
      </c>
      <c r="AA255" s="81">
        <v>0</v>
      </c>
      <c r="AB255" s="81">
        <v>0</v>
      </c>
      <c r="AC255" s="81">
        <v>0</v>
      </c>
      <c r="AE255" s="81">
        <v>119943</v>
      </c>
      <c r="AF255" s="81">
        <v>6642</v>
      </c>
      <c r="AG255" s="81">
        <v>5697004</v>
      </c>
      <c r="AH255" s="81">
        <v>4681988</v>
      </c>
      <c r="AJ255" s="77">
        <f t="shared" si="4"/>
        <v>0</v>
      </c>
    </row>
    <row r="256" spans="1:36" x14ac:dyDescent="0.3">
      <c r="A256" s="46" t="s">
        <v>520</v>
      </c>
      <c r="B256" s="77" t="s">
        <v>1673</v>
      </c>
      <c r="C256" s="81">
        <v>2106018</v>
      </c>
      <c r="D256" s="97">
        <v>0.94699999999999995</v>
      </c>
      <c r="E256" s="98">
        <v>138.07</v>
      </c>
      <c r="F256" s="81">
        <v>0</v>
      </c>
      <c r="G256" s="81">
        <v>534663</v>
      </c>
      <c r="H256" s="81">
        <v>479437</v>
      </c>
      <c r="I256" s="81">
        <v>1141670</v>
      </c>
      <c r="J256" s="81">
        <v>1041956</v>
      </c>
      <c r="K256" s="81">
        <v>60930</v>
      </c>
      <c r="L256" s="81">
        <v>59241</v>
      </c>
      <c r="M256" s="81">
        <v>17122</v>
      </c>
      <c r="N256" s="81">
        <v>17048</v>
      </c>
      <c r="O256" s="81">
        <v>7144</v>
      </c>
      <c r="P256" s="81">
        <v>7112</v>
      </c>
      <c r="Q256" s="81">
        <v>19168</v>
      </c>
      <c r="R256" s="81">
        <v>18727</v>
      </c>
      <c r="S256" s="81">
        <v>0</v>
      </c>
      <c r="T256" s="81">
        <v>0</v>
      </c>
      <c r="U256" s="81">
        <v>0</v>
      </c>
      <c r="V256" s="81">
        <v>0</v>
      </c>
      <c r="W256" s="81">
        <v>0</v>
      </c>
      <c r="X256" s="81">
        <v>0</v>
      </c>
      <c r="Y256" s="100">
        <v>0</v>
      </c>
      <c r="Z256" s="81">
        <v>0</v>
      </c>
      <c r="AA256" s="81">
        <v>325321</v>
      </c>
      <c r="AB256" s="81">
        <v>0</v>
      </c>
      <c r="AC256" s="81">
        <v>0</v>
      </c>
      <c r="AE256" s="81">
        <v>0</v>
      </c>
      <c r="AF256" s="81">
        <v>0</v>
      </c>
      <c r="AG256" s="81">
        <v>534663</v>
      </c>
      <c r="AH256" s="81">
        <v>479437</v>
      </c>
      <c r="AJ256" s="77">
        <f t="shared" si="4"/>
        <v>0</v>
      </c>
    </row>
    <row r="257" spans="1:36" x14ac:dyDescent="0.3">
      <c r="A257" s="46" t="s">
        <v>534</v>
      </c>
      <c r="B257" s="77" t="s">
        <v>2385</v>
      </c>
      <c r="C257" s="81">
        <v>8774518</v>
      </c>
      <c r="D257" s="97">
        <v>0.6</v>
      </c>
      <c r="E257" s="98">
        <v>87.48</v>
      </c>
      <c r="F257" s="81">
        <v>-259472</v>
      </c>
      <c r="G257" s="81">
        <v>3859440</v>
      </c>
      <c r="H257" s="81">
        <v>3376837</v>
      </c>
      <c r="I257" s="81">
        <v>4334389</v>
      </c>
      <c r="J257" s="81">
        <v>3116523</v>
      </c>
      <c r="K257" s="81">
        <v>353985</v>
      </c>
      <c r="L257" s="81">
        <v>352180</v>
      </c>
      <c r="M257" s="81">
        <v>93475</v>
      </c>
      <c r="N257" s="81">
        <v>93026</v>
      </c>
      <c r="O257" s="81">
        <v>39000</v>
      </c>
      <c r="P257" s="81">
        <v>37801</v>
      </c>
      <c r="Q257" s="81">
        <v>94229</v>
      </c>
      <c r="R257" s="81">
        <v>93175</v>
      </c>
      <c r="S257" s="81">
        <v>0</v>
      </c>
      <c r="T257" s="81">
        <v>0</v>
      </c>
      <c r="U257" s="81">
        <v>0</v>
      </c>
      <c r="V257" s="81">
        <v>0</v>
      </c>
      <c r="W257" s="81">
        <v>0</v>
      </c>
      <c r="X257" s="81">
        <v>0</v>
      </c>
      <c r="Y257" s="100">
        <v>0</v>
      </c>
      <c r="Z257" s="81">
        <v>0</v>
      </c>
      <c r="AA257" s="81">
        <v>0</v>
      </c>
      <c r="AB257" s="81">
        <v>0</v>
      </c>
      <c r="AC257" s="81">
        <v>0</v>
      </c>
      <c r="AE257" s="81">
        <v>0</v>
      </c>
      <c r="AF257" s="81">
        <v>2131</v>
      </c>
      <c r="AG257" s="81">
        <v>3859440</v>
      </c>
      <c r="AH257" s="81">
        <v>3374706</v>
      </c>
      <c r="AJ257" s="77">
        <f t="shared" si="4"/>
        <v>259472</v>
      </c>
    </row>
    <row r="258" spans="1:36" x14ac:dyDescent="0.3">
      <c r="A258" s="46" t="s">
        <v>516</v>
      </c>
      <c r="B258" s="77" t="s">
        <v>1675</v>
      </c>
      <c r="C258" s="81">
        <v>9275437</v>
      </c>
      <c r="D258" s="97">
        <v>0.98199999999999998</v>
      </c>
      <c r="E258" s="98">
        <v>143.16999999999999</v>
      </c>
      <c r="F258" s="81">
        <v>0</v>
      </c>
      <c r="G258" s="81">
        <v>5706065</v>
      </c>
      <c r="H258" s="81">
        <v>5296946</v>
      </c>
      <c r="I258" s="81">
        <v>3185730</v>
      </c>
      <c r="J258" s="81">
        <v>2767025</v>
      </c>
      <c r="K258" s="81">
        <v>232884</v>
      </c>
      <c r="L258" s="81">
        <v>235214</v>
      </c>
      <c r="M258" s="81">
        <v>56310</v>
      </c>
      <c r="N258" s="81">
        <v>57344</v>
      </c>
      <c r="O258" s="81">
        <v>23494</v>
      </c>
      <c r="P258" s="81">
        <v>23925</v>
      </c>
      <c r="Q258" s="81">
        <v>70954</v>
      </c>
      <c r="R258" s="81">
        <v>72165</v>
      </c>
      <c r="S258" s="81">
        <v>0</v>
      </c>
      <c r="T258" s="81">
        <v>0</v>
      </c>
      <c r="U258" s="81">
        <v>0</v>
      </c>
      <c r="V258" s="81">
        <v>0</v>
      </c>
      <c r="W258" s="81">
        <v>0</v>
      </c>
      <c r="X258" s="81">
        <v>0</v>
      </c>
      <c r="Y258" s="100">
        <v>0</v>
      </c>
      <c r="Z258" s="81">
        <v>0</v>
      </c>
      <c r="AA258" s="81">
        <v>0</v>
      </c>
      <c r="AB258" s="81">
        <v>0</v>
      </c>
      <c r="AC258" s="81">
        <v>0</v>
      </c>
      <c r="AE258" s="81">
        <v>0</v>
      </c>
      <c r="AF258" s="81">
        <v>0</v>
      </c>
      <c r="AG258" s="81">
        <v>5706065</v>
      </c>
      <c r="AH258" s="81">
        <v>5296946</v>
      </c>
      <c r="AJ258" s="77">
        <f t="shared" si="4"/>
        <v>0</v>
      </c>
    </row>
    <row r="259" spans="1:36" x14ac:dyDescent="0.3">
      <c r="A259" s="46" t="s">
        <v>536</v>
      </c>
      <c r="B259" s="77" t="s">
        <v>2386</v>
      </c>
      <c r="C259" s="81">
        <v>79639649</v>
      </c>
      <c r="D259" s="97">
        <v>1.1870000000000001</v>
      </c>
      <c r="E259" s="98">
        <v>173.06</v>
      </c>
      <c r="F259" s="81">
        <v>-5463504</v>
      </c>
      <c r="G259" s="81">
        <v>57163546</v>
      </c>
      <c r="H259" s="81">
        <v>47883959</v>
      </c>
      <c r="I259" s="81">
        <v>0</v>
      </c>
      <c r="J259" s="81">
        <v>0</v>
      </c>
      <c r="K259" s="81">
        <v>1975141</v>
      </c>
      <c r="L259" s="81">
        <v>1888758</v>
      </c>
      <c r="M259" s="81">
        <v>476903</v>
      </c>
      <c r="N259" s="81">
        <v>486850</v>
      </c>
      <c r="O259" s="81">
        <v>198975</v>
      </c>
      <c r="P259" s="81">
        <v>203125</v>
      </c>
      <c r="Q259" s="81">
        <v>678750</v>
      </c>
      <c r="R259" s="81">
        <v>674292</v>
      </c>
      <c r="S259" s="81">
        <v>1679657</v>
      </c>
      <c r="T259" s="81">
        <v>1684333</v>
      </c>
      <c r="U259" s="81">
        <v>5590553</v>
      </c>
      <c r="V259" s="81">
        <v>5587516</v>
      </c>
      <c r="W259" s="81">
        <v>5138016</v>
      </c>
      <c r="X259" s="81">
        <v>5099017</v>
      </c>
      <c r="Y259" s="100">
        <v>6738108</v>
      </c>
      <c r="Z259" s="81">
        <v>7702848</v>
      </c>
      <c r="AA259" s="81">
        <v>0</v>
      </c>
      <c r="AB259" s="81">
        <v>0</v>
      </c>
      <c r="AC259" s="81">
        <v>0</v>
      </c>
      <c r="AE259" s="81">
        <v>401616</v>
      </c>
      <c r="AF259" s="81">
        <v>101920</v>
      </c>
      <c r="AG259" s="81">
        <v>56761930</v>
      </c>
      <c r="AH259" s="81">
        <v>47782039</v>
      </c>
      <c r="AJ259" s="77">
        <f t="shared" si="4"/>
        <v>5463504</v>
      </c>
    </row>
    <row r="260" spans="1:36" x14ac:dyDescent="0.3">
      <c r="A260" s="46" t="s">
        <v>538</v>
      </c>
      <c r="B260" s="77" t="s">
        <v>1677</v>
      </c>
      <c r="C260" s="81">
        <v>12538410</v>
      </c>
      <c r="D260" s="97">
        <v>0.85499999999999998</v>
      </c>
      <c r="E260" s="98">
        <v>124.65</v>
      </c>
      <c r="F260" s="81">
        <v>0</v>
      </c>
      <c r="G260" s="81">
        <v>8755401</v>
      </c>
      <c r="H260" s="81">
        <v>6985838</v>
      </c>
      <c r="I260" s="81">
        <v>3240231</v>
      </c>
      <c r="J260" s="81">
        <v>3284745</v>
      </c>
      <c r="K260" s="81">
        <v>341229</v>
      </c>
      <c r="L260" s="81">
        <v>340122</v>
      </c>
      <c r="M260" s="81">
        <v>83214</v>
      </c>
      <c r="N260" s="81">
        <v>82990</v>
      </c>
      <c r="O260" s="81">
        <v>34719</v>
      </c>
      <c r="P260" s="81">
        <v>34625</v>
      </c>
      <c r="Q260" s="81">
        <v>83616</v>
      </c>
      <c r="R260" s="81">
        <v>80307</v>
      </c>
      <c r="S260" s="81">
        <v>0</v>
      </c>
      <c r="T260" s="81">
        <v>0</v>
      </c>
      <c r="U260" s="81">
        <v>0</v>
      </c>
      <c r="V260" s="81">
        <v>0</v>
      </c>
      <c r="W260" s="81">
        <v>0</v>
      </c>
      <c r="X260" s="81">
        <v>0</v>
      </c>
      <c r="Y260" s="100">
        <v>0</v>
      </c>
      <c r="Z260" s="81">
        <v>0</v>
      </c>
      <c r="AA260" s="81">
        <v>0</v>
      </c>
      <c r="AB260" s="81">
        <v>0</v>
      </c>
      <c r="AC260" s="81">
        <v>0</v>
      </c>
      <c r="AE260" s="81">
        <v>0</v>
      </c>
      <c r="AF260" s="81">
        <v>0</v>
      </c>
      <c r="AG260" s="81">
        <v>8755401</v>
      </c>
      <c r="AH260" s="81">
        <v>6985838</v>
      </c>
      <c r="AJ260" s="77">
        <f t="shared" si="4"/>
        <v>0</v>
      </c>
    </row>
    <row r="261" spans="1:36" x14ac:dyDescent="0.3">
      <c r="A261" s="46" t="s">
        <v>514</v>
      </c>
      <c r="B261" s="77" t="s">
        <v>2387</v>
      </c>
      <c r="C261" s="81">
        <v>9713697</v>
      </c>
      <c r="D261" s="97">
        <v>1.024</v>
      </c>
      <c r="E261" s="98">
        <v>149.29</v>
      </c>
      <c r="F261" s="81">
        <v>0</v>
      </c>
      <c r="G261" s="81">
        <v>5607124</v>
      </c>
      <c r="H261" s="81">
        <v>5056610</v>
      </c>
      <c r="I261" s="81">
        <v>3794938</v>
      </c>
      <c r="J261" s="81">
        <v>4028172</v>
      </c>
      <c r="K261" s="81">
        <v>185293</v>
      </c>
      <c r="L261" s="81">
        <v>191876</v>
      </c>
      <c r="M261" s="81">
        <v>47247</v>
      </c>
      <c r="N261" s="81">
        <v>49464</v>
      </c>
      <c r="O261" s="81">
        <v>19713</v>
      </c>
      <c r="P261" s="81">
        <v>20637</v>
      </c>
      <c r="Q261" s="81">
        <v>59382</v>
      </c>
      <c r="R261" s="81">
        <v>62249</v>
      </c>
      <c r="S261" s="81">
        <v>0</v>
      </c>
      <c r="T261" s="81">
        <v>0</v>
      </c>
      <c r="U261" s="81">
        <v>0</v>
      </c>
      <c r="V261" s="81">
        <v>0</v>
      </c>
      <c r="W261" s="81">
        <v>0</v>
      </c>
      <c r="X261" s="81">
        <v>0</v>
      </c>
      <c r="Y261" s="100">
        <v>0</v>
      </c>
      <c r="Z261" s="81">
        <v>0</v>
      </c>
      <c r="AA261" s="81">
        <v>0</v>
      </c>
      <c r="AB261" s="81">
        <v>0</v>
      </c>
      <c r="AC261" s="81">
        <v>0</v>
      </c>
      <c r="AE261" s="81">
        <v>0</v>
      </c>
      <c r="AF261" s="81">
        <v>0</v>
      </c>
      <c r="AG261" s="81">
        <v>5607124</v>
      </c>
      <c r="AH261" s="81">
        <v>5056610</v>
      </c>
      <c r="AJ261" s="77">
        <f t="shared" si="4"/>
        <v>0</v>
      </c>
    </row>
    <row r="262" spans="1:36" x14ac:dyDescent="0.3">
      <c r="A262" s="46" t="s">
        <v>542</v>
      </c>
      <c r="B262" s="77" t="s">
        <v>2388</v>
      </c>
      <c r="C262" s="81">
        <v>15023284</v>
      </c>
      <c r="D262" s="97">
        <v>0.81899999999999995</v>
      </c>
      <c r="E262" s="98">
        <v>119.41</v>
      </c>
      <c r="F262" s="81">
        <v>0</v>
      </c>
      <c r="G262" s="81">
        <v>8033142</v>
      </c>
      <c r="H262" s="81">
        <v>7658699</v>
      </c>
      <c r="I262" s="81">
        <v>6132305</v>
      </c>
      <c r="J262" s="81">
        <v>6080998</v>
      </c>
      <c r="K262" s="81">
        <v>531124</v>
      </c>
      <c r="L262" s="81">
        <v>521979</v>
      </c>
      <c r="M262" s="81">
        <v>131045</v>
      </c>
      <c r="N262" s="81">
        <v>128828</v>
      </c>
      <c r="O262" s="81">
        <v>54675</v>
      </c>
      <c r="P262" s="81">
        <v>53750</v>
      </c>
      <c r="Q262" s="81">
        <v>140993</v>
      </c>
      <c r="R262" s="81">
        <v>139857</v>
      </c>
      <c r="S262" s="81">
        <v>0</v>
      </c>
      <c r="T262" s="81">
        <v>0</v>
      </c>
      <c r="U262" s="81">
        <v>0</v>
      </c>
      <c r="V262" s="81">
        <v>0</v>
      </c>
      <c r="W262" s="81">
        <v>0</v>
      </c>
      <c r="X262" s="81">
        <v>0</v>
      </c>
      <c r="Y262" s="100">
        <v>0</v>
      </c>
      <c r="Z262" s="81">
        <v>0</v>
      </c>
      <c r="AA262" s="81">
        <v>0</v>
      </c>
      <c r="AB262" s="81">
        <v>0</v>
      </c>
      <c r="AC262" s="81">
        <v>0</v>
      </c>
      <c r="AE262" s="81">
        <v>0</v>
      </c>
      <c r="AF262" s="81">
        <v>0</v>
      </c>
      <c r="AG262" s="81">
        <v>8033142</v>
      </c>
      <c r="AH262" s="81">
        <v>7658699</v>
      </c>
      <c r="AJ262" s="77">
        <f t="shared" ref="AJ262:AJ325" si="5">-1*F262</f>
        <v>0</v>
      </c>
    </row>
    <row r="263" spans="1:36" x14ac:dyDescent="0.3">
      <c r="A263" s="46" t="s">
        <v>546</v>
      </c>
      <c r="B263" s="77" t="s">
        <v>1680</v>
      </c>
      <c r="C263" s="81">
        <v>2300311</v>
      </c>
      <c r="D263" s="97">
        <v>0.83699999999999997</v>
      </c>
      <c r="E263" s="98">
        <v>122.03</v>
      </c>
      <c r="F263" s="81">
        <v>0</v>
      </c>
      <c r="G263" s="81">
        <v>906252</v>
      </c>
      <c r="H263" s="81">
        <v>732399</v>
      </c>
      <c r="I263" s="81">
        <v>1151880</v>
      </c>
      <c r="J263" s="81">
        <v>1103080</v>
      </c>
      <c r="K263" s="81">
        <v>36581</v>
      </c>
      <c r="L263" s="81">
        <v>38387</v>
      </c>
      <c r="M263" s="81">
        <v>9602</v>
      </c>
      <c r="N263" s="81">
        <v>9767</v>
      </c>
      <c r="O263" s="81">
        <v>4006</v>
      </c>
      <c r="P263" s="81">
        <v>4075</v>
      </c>
      <c r="Q263" s="81">
        <v>10067</v>
      </c>
      <c r="R263" s="81">
        <v>10193</v>
      </c>
      <c r="S263" s="81">
        <v>0</v>
      </c>
      <c r="T263" s="81">
        <v>0</v>
      </c>
      <c r="U263" s="81">
        <v>0</v>
      </c>
      <c r="V263" s="81">
        <v>0</v>
      </c>
      <c r="W263" s="81">
        <v>0</v>
      </c>
      <c r="X263" s="81">
        <v>0</v>
      </c>
      <c r="Y263" s="100">
        <v>0</v>
      </c>
      <c r="Z263" s="81">
        <v>0</v>
      </c>
      <c r="AA263" s="81">
        <v>181923</v>
      </c>
      <c r="AB263" s="81">
        <v>0</v>
      </c>
      <c r="AC263" s="81">
        <v>0</v>
      </c>
      <c r="AE263" s="81">
        <v>0</v>
      </c>
      <c r="AF263" s="81">
        <v>0</v>
      </c>
      <c r="AG263" s="81">
        <v>906252</v>
      </c>
      <c r="AH263" s="81">
        <v>732399</v>
      </c>
      <c r="AJ263" s="77">
        <f t="shared" si="5"/>
        <v>0</v>
      </c>
    </row>
    <row r="264" spans="1:36" x14ac:dyDescent="0.3">
      <c r="A264" s="46" t="s">
        <v>549</v>
      </c>
      <c r="B264" s="77" t="s">
        <v>2389</v>
      </c>
      <c r="C264" s="81">
        <v>8796448</v>
      </c>
      <c r="D264" s="97">
        <v>1.113</v>
      </c>
      <c r="E264" s="98">
        <v>162.27000000000001</v>
      </c>
      <c r="F264" s="81">
        <v>-619384</v>
      </c>
      <c r="G264" s="81">
        <v>4708973</v>
      </c>
      <c r="H264" s="81">
        <v>4038024</v>
      </c>
      <c r="I264" s="81">
        <v>3685246</v>
      </c>
      <c r="J264" s="81">
        <v>3420955</v>
      </c>
      <c r="K264" s="81">
        <v>236029</v>
      </c>
      <c r="L264" s="81">
        <v>227525</v>
      </c>
      <c r="M264" s="81">
        <v>60295</v>
      </c>
      <c r="N264" s="81">
        <v>57314</v>
      </c>
      <c r="O264" s="81">
        <v>25156</v>
      </c>
      <c r="P264" s="81">
        <v>14909</v>
      </c>
      <c r="Q264" s="81">
        <v>80749</v>
      </c>
      <c r="R264" s="81">
        <v>76294</v>
      </c>
      <c r="S264" s="81">
        <v>0</v>
      </c>
      <c r="T264" s="81">
        <v>0</v>
      </c>
      <c r="U264" s="81">
        <v>0</v>
      </c>
      <c r="V264" s="81">
        <v>0</v>
      </c>
      <c r="W264" s="81">
        <v>0</v>
      </c>
      <c r="X264" s="81">
        <v>0</v>
      </c>
      <c r="Y264" s="100">
        <v>0</v>
      </c>
      <c r="Z264" s="81">
        <v>0</v>
      </c>
      <c r="AA264" s="81">
        <v>0</v>
      </c>
      <c r="AB264" s="81">
        <v>0</v>
      </c>
      <c r="AC264" s="81">
        <v>0</v>
      </c>
      <c r="AE264" s="81">
        <v>76220</v>
      </c>
      <c r="AF264" s="81">
        <v>21762</v>
      </c>
      <c r="AG264" s="81">
        <v>4632753</v>
      </c>
      <c r="AH264" s="81">
        <v>4016262</v>
      </c>
      <c r="AJ264" s="77">
        <f t="shared" si="5"/>
        <v>619384</v>
      </c>
    </row>
    <row r="265" spans="1:36" x14ac:dyDescent="0.3">
      <c r="A265" s="46" t="s">
        <v>551</v>
      </c>
      <c r="B265" s="77" t="s">
        <v>2390</v>
      </c>
      <c r="C265" s="81">
        <v>2660960</v>
      </c>
      <c r="D265" s="97">
        <v>1.0589999999999999</v>
      </c>
      <c r="E265" s="98">
        <v>154.4</v>
      </c>
      <c r="F265" s="81">
        <v>-128615</v>
      </c>
      <c r="G265" s="81">
        <v>1290612</v>
      </c>
      <c r="H265" s="81">
        <v>1208901</v>
      </c>
      <c r="I265" s="81">
        <v>1287567</v>
      </c>
      <c r="J265" s="81">
        <v>1067765</v>
      </c>
      <c r="K265" s="81">
        <v>48056</v>
      </c>
      <c r="L265" s="81">
        <v>48057</v>
      </c>
      <c r="M265" s="81">
        <v>13033</v>
      </c>
      <c r="N265" s="81">
        <v>13033</v>
      </c>
      <c r="O265" s="81">
        <v>5438</v>
      </c>
      <c r="P265" s="81">
        <v>5437</v>
      </c>
      <c r="Q265" s="81">
        <v>16254</v>
      </c>
      <c r="R265" s="81">
        <v>16002</v>
      </c>
      <c r="S265" s="81">
        <v>0</v>
      </c>
      <c r="T265" s="81">
        <v>0</v>
      </c>
      <c r="U265" s="81">
        <v>0</v>
      </c>
      <c r="V265" s="81">
        <v>0</v>
      </c>
      <c r="W265" s="81">
        <v>0</v>
      </c>
      <c r="X265" s="81">
        <v>0</v>
      </c>
      <c r="Y265" s="100">
        <v>0</v>
      </c>
      <c r="Z265" s="81">
        <v>0</v>
      </c>
      <c r="AA265" s="81">
        <v>0</v>
      </c>
      <c r="AB265" s="81">
        <v>0</v>
      </c>
      <c r="AC265" s="81">
        <v>0</v>
      </c>
      <c r="AE265" s="81">
        <v>28771</v>
      </c>
      <c r="AF265" s="81">
        <v>5588</v>
      </c>
      <c r="AG265" s="81">
        <v>1261841</v>
      </c>
      <c r="AH265" s="81">
        <v>1203313</v>
      </c>
      <c r="AJ265" s="77">
        <f t="shared" si="5"/>
        <v>128615</v>
      </c>
    </row>
    <row r="266" spans="1:36" x14ac:dyDescent="0.3">
      <c r="A266" s="46" t="s">
        <v>553</v>
      </c>
      <c r="B266" s="77" t="s">
        <v>1683</v>
      </c>
      <c r="C266" s="81">
        <v>3597617</v>
      </c>
      <c r="D266" s="97">
        <v>1.022</v>
      </c>
      <c r="E266" s="98">
        <v>149</v>
      </c>
      <c r="F266" s="81">
        <v>0</v>
      </c>
      <c r="G266" s="81">
        <v>2072133</v>
      </c>
      <c r="H266" s="81">
        <v>1556681</v>
      </c>
      <c r="I266" s="81">
        <v>1406059</v>
      </c>
      <c r="J266" s="81">
        <v>1185411</v>
      </c>
      <c r="K266" s="81">
        <v>71182</v>
      </c>
      <c r="L266" s="81">
        <v>74269</v>
      </c>
      <c r="M266" s="81">
        <v>18545</v>
      </c>
      <c r="N266" s="81">
        <v>19265</v>
      </c>
      <c r="O266" s="81">
        <v>7738</v>
      </c>
      <c r="P266" s="81">
        <v>7931</v>
      </c>
      <c r="Q266" s="81">
        <v>21960</v>
      </c>
      <c r="R266" s="81">
        <v>22626</v>
      </c>
      <c r="S266" s="81">
        <v>0</v>
      </c>
      <c r="T266" s="81">
        <v>0</v>
      </c>
      <c r="U266" s="81">
        <v>0</v>
      </c>
      <c r="V266" s="81">
        <v>0</v>
      </c>
      <c r="W266" s="81">
        <v>0</v>
      </c>
      <c r="X266" s="81">
        <v>0</v>
      </c>
      <c r="Y266" s="100">
        <v>0</v>
      </c>
      <c r="Z266" s="81">
        <v>0</v>
      </c>
      <c r="AA266" s="81">
        <v>0</v>
      </c>
      <c r="AB266" s="81">
        <v>0</v>
      </c>
      <c r="AC266" s="81">
        <v>0</v>
      </c>
      <c r="AE266" s="81">
        <v>0</v>
      </c>
      <c r="AF266" s="81">
        <v>0</v>
      </c>
      <c r="AG266" s="81">
        <v>2072133</v>
      </c>
      <c r="AH266" s="81">
        <v>1556681</v>
      </c>
      <c r="AJ266" s="77">
        <f t="shared" si="5"/>
        <v>0</v>
      </c>
    </row>
    <row r="267" spans="1:36" x14ac:dyDescent="0.3">
      <c r="A267" s="46" t="s">
        <v>555</v>
      </c>
      <c r="B267" s="77" t="s">
        <v>2391</v>
      </c>
      <c r="C267" s="81">
        <v>3212474</v>
      </c>
      <c r="D267" s="97">
        <v>1.119</v>
      </c>
      <c r="E267" s="98">
        <v>163.15</v>
      </c>
      <c r="F267" s="81">
        <v>-135088</v>
      </c>
      <c r="G267" s="81">
        <v>1455044</v>
      </c>
      <c r="H267" s="81">
        <v>1178775</v>
      </c>
      <c r="I267" s="81">
        <v>1329868</v>
      </c>
      <c r="J267" s="81">
        <v>1097728</v>
      </c>
      <c r="K267" s="81">
        <v>48581</v>
      </c>
      <c r="L267" s="81">
        <v>44620</v>
      </c>
      <c r="M267" s="81">
        <v>12793</v>
      </c>
      <c r="N267" s="81">
        <v>12179</v>
      </c>
      <c r="O267" s="81">
        <v>5338</v>
      </c>
      <c r="P267" s="81">
        <v>5068</v>
      </c>
      <c r="Q267" s="81">
        <v>16285</v>
      </c>
      <c r="R267" s="81">
        <v>16055</v>
      </c>
      <c r="S267" s="81">
        <v>0</v>
      </c>
      <c r="T267" s="81">
        <v>0</v>
      </c>
      <c r="U267" s="81">
        <v>0</v>
      </c>
      <c r="V267" s="81">
        <v>0</v>
      </c>
      <c r="W267" s="81">
        <v>0</v>
      </c>
      <c r="X267" s="81">
        <v>0</v>
      </c>
      <c r="Y267" s="100">
        <v>0</v>
      </c>
      <c r="Z267" s="81">
        <v>0</v>
      </c>
      <c r="AA267" s="81">
        <v>344565</v>
      </c>
      <c r="AB267" s="81">
        <v>0</v>
      </c>
      <c r="AC267" s="81">
        <v>0</v>
      </c>
      <c r="AE267" s="81">
        <v>0</v>
      </c>
      <c r="AF267" s="81">
        <v>0</v>
      </c>
      <c r="AG267" s="81">
        <v>1455044</v>
      </c>
      <c r="AH267" s="81">
        <v>1178775</v>
      </c>
      <c r="AJ267" s="77">
        <f t="shared" si="5"/>
        <v>135088</v>
      </c>
    </row>
    <row r="268" spans="1:36" x14ac:dyDescent="0.3">
      <c r="A268" s="46" t="s">
        <v>2120</v>
      </c>
      <c r="B268" s="77" t="s">
        <v>2121</v>
      </c>
      <c r="C268" s="81">
        <v>2594796</v>
      </c>
      <c r="D268" s="97">
        <v>1.123</v>
      </c>
      <c r="E268" s="98">
        <v>163.72999999999999</v>
      </c>
      <c r="F268" s="81">
        <v>-115102</v>
      </c>
      <c r="G268" s="81">
        <v>1364239</v>
      </c>
      <c r="H268" s="81">
        <v>1080556</v>
      </c>
      <c r="I268" s="81">
        <v>1009960</v>
      </c>
      <c r="J268" s="81">
        <v>881307</v>
      </c>
      <c r="K268" s="81">
        <v>41066</v>
      </c>
      <c r="L268" s="81">
        <v>41183</v>
      </c>
      <c r="M268" s="81">
        <v>10576</v>
      </c>
      <c r="N268" s="81">
        <v>10591</v>
      </c>
      <c r="O268" s="81">
        <v>4413</v>
      </c>
      <c r="P268" s="81">
        <v>4418</v>
      </c>
      <c r="Q268" s="81">
        <v>13788</v>
      </c>
      <c r="R268" s="81">
        <v>13072</v>
      </c>
      <c r="S268" s="81">
        <v>0</v>
      </c>
      <c r="T268" s="81">
        <v>0</v>
      </c>
      <c r="U268" s="81">
        <v>0</v>
      </c>
      <c r="V268" s="81">
        <v>0</v>
      </c>
      <c r="W268" s="81">
        <v>0</v>
      </c>
      <c r="X268" s="81">
        <v>0</v>
      </c>
      <c r="Y268" s="100">
        <v>0</v>
      </c>
      <c r="Z268" s="81">
        <v>0</v>
      </c>
      <c r="AA268" s="81">
        <v>150754</v>
      </c>
      <c r="AB268" s="81">
        <v>0</v>
      </c>
      <c r="AC268" s="81">
        <v>0</v>
      </c>
      <c r="AE268" s="81">
        <v>0</v>
      </c>
      <c r="AF268" s="81">
        <v>4219</v>
      </c>
      <c r="AG268" s="81">
        <v>1364239</v>
      </c>
      <c r="AH268" s="81">
        <v>1076337</v>
      </c>
      <c r="AJ268" s="77">
        <f t="shared" si="5"/>
        <v>115102</v>
      </c>
    </row>
    <row r="269" spans="1:36" x14ac:dyDescent="0.3">
      <c r="A269" s="46" t="s">
        <v>587</v>
      </c>
      <c r="B269" s="77" t="s">
        <v>2392</v>
      </c>
      <c r="C269" s="81">
        <v>3466288</v>
      </c>
      <c r="D269" s="97">
        <v>0.56000000000000005</v>
      </c>
      <c r="E269" s="98">
        <v>81.64</v>
      </c>
      <c r="F269" s="81">
        <v>0</v>
      </c>
      <c r="G269" s="81">
        <v>1784659</v>
      </c>
      <c r="H269" s="81">
        <v>1467045</v>
      </c>
      <c r="I269" s="81">
        <v>1033059</v>
      </c>
      <c r="J269" s="81">
        <v>894248</v>
      </c>
      <c r="K269" s="81">
        <v>215933</v>
      </c>
      <c r="L269" s="81">
        <v>221933</v>
      </c>
      <c r="M269" s="81">
        <v>60369</v>
      </c>
      <c r="N269" s="81">
        <v>62033</v>
      </c>
      <c r="O269" s="81">
        <v>25188</v>
      </c>
      <c r="P269" s="81">
        <v>24601</v>
      </c>
      <c r="Q269" s="81">
        <v>29745</v>
      </c>
      <c r="R269" s="81">
        <v>30766</v>
      </c>
      <c r="S269" s="81">
        <v>0</v>
      </c>
      <c r="T269" s="81">
        <v>0</v>
      </c>
      <c r="U269" s="81">
        <v>0</v>
      </c>
      <c r="V269" s="81">
        <v>0</v>
      </c>
      <c r="W269" s="81">
        <v>0</v>
      </c>
      <c r="X269" s="81">
        <v>0</v>
      </c>
      <c r="Y269" s="100">
        <v>0</v>
      </c>
      <c r="Z269" s="81">
        <v>0</v>
      </c>
      <c r="AA269" s="81">
        <v>317335</v>
      </c>
      <c r="AB269" s="81">
        <v>0</v>
      </c>
      <c r="AC269" s="81">
        <v>0</v>
      </c>
      <c r="AE269" s="81">
        <v>0</v>
      </c>
      <c r="AF269" s="81">
        <v>0</v>
      </c>
      <c r="AG269" s="81">
        <v>1784659</v>
      </c>
      <c r="AH269" s="81">
        <v>1467045</v>
      </c>
      <c r="AJ269" s="77">
        <f t="shared" si="5"/>
        <v>0</v>
      </c>
    </row>
    <row r="270" spans="1:36" x14ac:dyDescent="0.3">
      <c r="A270" s="46" t="s">
        <v>591</v>
      </c>
      <c r="B270" s="77" t="s">
        <v>2393</v>
      </c>
      <c r="C270" s="81">
        <v>24239416</v>
      </c>
      <c r="D270" s="97">
        <v>1.1819999999999999</v>
      </c>
      <c r="E270" s="98">
        <v>172.33</v>
      </c>
      <c r="F270" s="81">
        <v>-1588710</v>
      </c>
      <c r="G270" s="81">
        <v>7810519</v>
      </c>
      <c r="H270" s="81">
        <v>7021800</v>
      </c>
      <c r="I270" s="81">
        <v>3662807</v>
      </c>
      <c r="J270" s="81">
        <v>4173740</v>
      </c>
      <c r="K270" s="81">
        <v>572539</v>
      </c>
      <c r="L270" s="81">
        <v>586811</v>
      </c>
      <c r="M270" s="81">
        <v>160271</v>
      </c>
      <c r="N270" s="81">
        <v>160960</v>
      </c>
      <c r="O270" s="81">
        <v>66869</v>
      </c>
      <c r="P270" s="81">
        <v>67156</v>
      </c>
      <c r="Q270" s="81">
        <v>226551</v>
      </c>
      <c r="R270" s="81">
        <v>228826</v>
      </c>
      <c r="S270" s="81">
        <v>0</v>
      </c>
      <c r="T270" s="81">
        <v>0</v>
      </c>
      <c r="U270" s="81">
        <v>0</v>
      </c>
      <c r="V270" s="81">
        <v>0</v>
      </c>
      <c r="W270" s="81">
        <v>0</v>
      </c>
      <c r="X270" s="81">
        <v>0</v>
      </c>
      <c r="Y270" s="100">
        <v>6532008</v>
      </c>
      <c r="Z270" s="81">
        <v>11754631</v>
      </c>
      <c r="AA270" s="81">
        <v>2687597</v>
      </c>
      <c r="AB270" s="81">
        <v>0</v>
      </c>
      <c r="AC270" s="81">
        <v>2520255</v>
      </c>
      <c r="AE270" s="81">
        <v>0</v>
      </c>
      <c r="AF270" s="81">
        <v>0</v>
      </c>
      <c r="AG270" s="81">
        <v>7810519</v>
      </c>
      <c r="AH270" s="81">
        <v>7021800</v>
      </c>
      <c r="AJ270" s="77">
        <f t="shared" si="5"/>
        <v>1588710</v>
      </c>
    </row>
    <row r="271" spans="1:36" x14ac:dyDescent="0.3">
      <c r="A271" s="46" t="s">
        <v>655</v>
      </c>
      <c r="B271" s="77" t="s">
        <v>2394</v>
      </c>
      <c r="C271" s="81">
        <v>16053683</v>
      </c>
      <c r="D271" s="97">
        <v>0.94</v>
      </c>
      <c r="E271" s="98">
        <v>137.05000000000001</v>
      </c>
      <c r="F271" s="81">
        <v>-1011017</v>
      </c>
      <c r="G271" s="81">
        <v>5921962</v>
      </c>
      <c r="H271" s="81">
        <v>5892982</v>
      </c>
      <c r="I271" s="81">
        <v>3511148</v>
      </c>
      <c r="J271" s="81">
        <v>3602479</v>
      </c>
      <c r="K271" s="81">
        <v>466175</v>
      </c>
      <c r="L271" s="81">
        <v>458661</v>
      </c>
      <c r="M271" s="81">
        <v>160750</v>
      </c>
      <c r="N271" s="81">
        <v>157710</v>
      </c>
      <c r="O271" s="81">
        <v>67069</v>
      </c>
      <c r="P271" s="81">
        <v>65800</v>
      </c>
      <c r="Q271" s="81">
        <v>159190</v>
      </c>
      <c r="R271" s="81">
        <v>157453</v>
      </c>
      <c r="S271" s="81">
        <v>0</v>
      </c>
      <c r="T271" s="81">
        <v>0</v>
      </c>
      <c r="U271" s="81">
        <v>0</v>
      </c>
      <c r="V271" s="81">
        <v>0</v>
      </c>
      <c r="W271" s="81">
        <v>0</v>
      </c>
      <c r="X271" s="81">
        <v>0</v>
      </c>
      <c r="Y271" s="100">
        <v>4011685</v>
      </c>
      <c r="Z271" s="81">
        <v>2989686</v>
      </c>
      <c r="AA271" s="81">
        <v>1755704</v>
      </c>
      <c r="AB271" s="81">
        <v>0</v>
      </c>
      <c r="AC271" s="81">
        <v>0</v>
      </c>
      <c r="AE271" s="81">
        <v>0</v>
      </c>
      <c r="AF271" s="81">
        <v>0</v>
      </c>
      <c r="AG271" s="81">
        <v>5921962</v>
      </c>
      <c r="AH271" s="81">
        <v>5892982</v>
      </c>
      <c r="AJ271" s="77">
        <f t="shared" si="5"/>
        <v>1011017</v>
      </c>
    </row>
    <row r="272" spans="1:36" x14ac:dyDescent="0.3">
      <c r="A272" s="46" t="s">
        <v>569</v>
      </c>
      <c r="B272" s="77" t="s">
        <v>2395</v>
      </c>
      <c r="C272" s="81">
        <v>13230561</v>
      </c>
      <c r="D272" s="97">
        <v>0.747</v>
      </c>
      <c r="E272" s="98">
        <v>108.91</v>
      </c>
      <c r="F272" s="81">
        <v>0</v>
      </c>
      <c r="G272" s="81">
        <v>4270080</v>
      </c>
      <c r="H272" s="81">
        <v>3839645</v>
      </c>
      <c r="I272" s="81">
        <v>4834275</v>
      </c>
      <c r="J272" s="81">
        <v>3800300</v>
      </c>
      <c r="K272" s="81">
        <v>456564</v>
      </c>
      <c r="L272" s="81">
        <v>456739</v>
      </c>
      <c r="M272" s="81">
        <v>110223</v>
      </c>
      <c r="N272" s="81">
        <v>110014</v>
      </c>
      <c r="O272" s="81">
        <v>45988</v>
      </c>
      <c r="P272" s="81">
        <v>34098</v>
      </c>
      <c r="Q272" s="81">
        <v>101496</v>
      </c>
      <c r="R272" s="81">
        <v>103081</v>
      </c>
      <c r="S272" s="81">
        <v>0</v>
      </c>
      <c r="T272" s="81">
        <v>0</v>
      </c>
      <c r="U272" s="81">
        <v>0</v>
      </c>
      <c r="V272" s="81">
        <v>0</v>
      </c>
      <c r="W272" s="81">
        <v>0</v>
      </c>
      <c r="X272" s="81">
        <v>0</v>
      </c>
      <c r="Y272" s="100">
        <v>0</v>
      </c>
      <c r="Z272" s="81">
        <v>0</v>
      </c>
      <c r="AA272" s="81">
        <v>3378742</v>
      </c>
      <c r="AB272" s="81">
        <v>33193</v>
      </c>
      <c r="AC272" s="81">
        <v>0</v>
      </c>
      <c r="AE272" s="81">
        <v>0</v>
      </c>
      <c r="AF272" s="81">
        <v>0</v>
      </c>
      <c r="AG272" s="81">
        <v>4270080</v>
      </c>
      <c r="AH272" s="81">
        <v>3839645</v>
      </c>
      <c r="AJ272" s="77">
        <f t="shared" si="5"/>
        <v>0</v>
      </c>
    </row>
    <row r="273" spans="1:36" x14ac:dyDescent="0.3">
      <c r="A273" s="46" t="s">
        <v>627</v>
      </c>
      <c r="B273" s="77" t="s">
        <v>1690</v>
      </c>
      <c r="C273" s="81">
        <v>2992108</v>
      </c>
      <c r="D273" s="97">
        <v>0.754</v>
      </c>
      <c r="E273" s="98">
        <v>109.93</v>
      </c>
      <c r="F273" s="81">
        <v>0</v>
      </c>
      <c r="G273" s="81">
        <v>901494</v>
      </c>
      <c r="H273" s="81">
        <v>675403</v>
      </c>
      <c r="I273" s="81">
        <v>940344</v>
      </c>
      <c r="J273" s="81">
        <v>722671</v>
      </c>
      <c r="K273" s="81">
        <v>124131</v>
      </c>
      <c r="L273" s="81">
        <v>122325</v>
      </c>
      <c r="M273" s="81">
        <v>31039</v>
      </c>
      <c r="N273" s="81">
        <v>30500</v>
      </c>
      <c r="O273" s="81">
        <v>12950</v>
      </c>
      <c r="P273" s="81">
        <v>12725</v>
      </c>
      <c r="Q273" s="81">
        <v>29584</v>
      </c>
      <c r="R273" s="81">
        <v>29317</v>
      </c>
      <c r="S273" s="81">
        <v>0</v>
      </c>
      <c r="T273" s="81">
        <v>0</v>
      </c>
      <c r="U273" s="81">
        <v>0</v>
      </c>
      <c r="V273" s="81">
        <v>0</v>
      </c>
      <c r="W273" s="81">
        <v>0</v>
      </c>
      <c r="X273" s="81">
        <v>0</v>
      </c>
      <c r="Y273" s="100">
        <v>0</v>
      </c>
      <c r="Z273" s="81">
        <v>0</v>
      </c>
      <c r="AA273" s="81">
        <v>947589</v>
      </c>
      <c r="AB273" s="81">
        <v>4977</v>
      </c>
      <c r="AC273" s="81">
        <v>0</v>
      </c>
      <c r="AE273" s="81">
        <v>0</v>
      </c>
      <c r="AF273" s="81">
        <v>0</v>
      </c>
      <c r="AG273" s="81">
        <v>901494</v>
      </c>
      <c r="AH273" s="81">
        <v>675403</v>
      </c>
      <c r="AJ273" s="77">
        <f t="shared" si="5"/>
        <v>0</v>
      </c>
    </row>
    <row r="274" spans="1:36" x14ac:dyDescent="0.3">
      <c r="A274" s="46" t="s">
        <v>607</v>
      </c>
      <c r="B274" s="77" t="s">
        <v>2396</v>
      </c>
      <c r="C274" s="81">
        <v>10627775</v>
      </c>
      <c r="D274" s="97">
        <v>0.85699999999999998</v>
      </c>
      <c r="E274" s="98">
        <v>124.95</v>
      </c>
      <c r="F274" s="81">
        <v>0</v>
      </c>
      <c r="G274" s="81">
        <v>467312</v>
      </c>
      <c r="H274" s="81">
        <v>372283</v>
      </c>
      <c r="I274" s="81">
        <v>4842962</v>
      </c>
      <c r="J274" s="81">
        <v>4250691</v>
      </c>
      <c r="K274" s="81">
        <v>435652</v>
      </c>
      <c r="L274" s="81">
        <v>436060</v>
      </c>
      <c r="M274" s="81">
        <v>107826</v>
      </c>
      <c r="N274" s="81">
        <v>107991</v>
      </c>
      <c r="O274" s="81">
        <v>44988</v>
      </c>
      <c r="P274" s="81">
        <v>45056</v>
      </c>
      <c r="Q274" s="81">
        <v>114618</v>
      </c>
      <c r="R274" s="81">
        <v>112700</v>
      </c>
      <c r="S274" s="81">
        <v>0</v>
      </c>
      <c r="T274" s="81">
        <v>0</v>
      </c>
      <c r="U274" s="81">
        <v>0</v>
      </c>
      <c r="V274" s="81">
        <v>0</v>
      </c>
      <c r="W274" s="81">
        <v>0</v>
      </c>
      <c r="X274" s="81">
        <v>0</v>
      </c>
      <c r="Y274" s="100">
        <v>0</v>
      </c>
      <c r="Z274" s="81">
        <v>0</v>
      </c>
      <c r="AA274" s="81">
        <v>4406095</v>
      </c>
      <c r="AB274" s="81">
        <v>208322</v>
      </c>
      <c r="AC274" s="81">
        <v>0</v>
      </c>
      <c r="AE274" s="81">
        <v>0</v>
      </c>
      <c r="AF274" s="81">
        <v>0</v>
      </c>
      <c r="AG274" s="81">
        <v>467312</v>
      </c>
      <c r="AH274" s="81">
        <v>372283</v>
      </c>
      <c r="AJ274" s="77">
        <f t="shared" si="5"/>
        <v>0</v>
      </c>
    </row>
    <row r="275" spans="1:36" x14ac:dyDescent="0.3">
      <c r="A275" s="46" t="s">
        <v>649</v>
      </c>
      <c r="B275" s="77" t="s">
        <v>2397</v>
      </c>
      <c r="C275" s="81">
        <v>4469988</v>
      </c>
      <c r="D275" s="97">
        <v>0.628</v>
      </c>
      <c r="E275" s="98">
        <v>91.56</v>
      </c>
      <c r="F275" s="81">
        <v>0</v>
      </c>
      <c r="G275" s="81">
        <v>1402372</v>
      </c>
      <c r="H275" s="81">
        <v>856122</v>
      </c>
      <c r="I275" s="81">
        <v>2125877</v>
      </c>
      <c r="J275" s="81">
        <v>1677989</v>
      </c>
      <c r="K275" s="81">
        <v>133626</v>
      </c>
      <c r="L275" s="81">
        <v>143354</v>
      </c>
      <c r="M275" s="81">
        <v>38049</v>
      </c>
      <c r="N275" s="81">
        <v>39772</v>
      </c>
      <c r="O275" s="81">
        <v>15875</v>
      </c>
      <c r="P275" s="81">
        <v>16593</v>
      </c>
      <c r="Q275" s="81">
        <v>29751</v>
      </c>
      <c r="R275" s="81">
        <v>32062</v>
      </c>
      <c r="S275" s="81">
        <v>0</v>
      </c>
      <c r="T275" s="81">
        <v>0</v>
      </c>
      <c r="U275" s="81">
        <v>0</v>
      </c>
      <c r="V275" s="81">
        <v>0</v>
      </c>
      <c r="W275" s="81">
        <v>0</v>
      </c>
      <c r="X275" s="81">
        <v>0</v>
      </c>
      <c r="Y275" s="100">
        <v>0</v>
      </c>
      <c r="Z275" s="81">
        <v>0</v>
      </c>
      <c r="AA275" s="81">
        <v>710955</v>
      </c>
      <c r="AB275" s="81">
        <v>13483</v>
      </c>
      <c r="AC275" s="81">
        <v>0</v>
      </c>
      <c r="AE275" s="81">
        <v>0</v>
      </c>
      <c r="AF275" s="81">
        <v>0</v>
      </c>
      <c r="AG275" s="81">
        <v>1402372</v>
      </c>
      <c r="AH275" s="81">
        <v>856122</v>
      </c>
      <c r="AJ275" s="77">
        <f t="shared" si="5"/>
        <v>0</v>
      </c>
    </row>
    <row r="276" spans="1:36" x14ac:dyDescent="0.3">
      <c r="A276" s="46" t="s">
        <v>561</v>
      </c>
      <c r="B276" s="77" t="s">
        <v>2398</v>
      </c>
      <c r="C276" s="81">
        <v>1994925</v>
      </c>
      <c r="D276" s="97">
        <v>0.47699999999999998</v>
      </c>
      <c r="E276" s="98">
        <v>69.540000000000006</v>
      </c>
      <c r="F276" s="81">
        <v>0</v>
      </c>
      <c r="G276" s="81">
        <v>396186</v>
      </c>
      <c r="H276" s="81">
        <v>375014</v>
      </c>
      <c r="I276" s="81">
        <v>1089788</v>
      </c>
      <c r="J276" s="81">
        <v>990036</v>
      </c>
      <c r="K276" s="81">
        <v>59998</v>
      </c>
      <c r="L276" s="81">
        <v>58017</v>
      </c>
      <c r="M276" s="81">
        <v>17377</v>
      </c>
      <c r="N276" s="81">
        <v>17033</v>
      </c>
      <c r="O276" s="81">
        <v>7250</v>
      </c>
      <c r="P276" s="81">
        <v>7106</v>
      </c>
      <c r="Q276" s="81">
        <v>11173</v>
      </c>
      <c r="R276" s="81">
        <v>11337</v>
      </c>
      <c r="S276" s="81">
        <v>0</v>
      </c>
      <c r="T276" s="81">
        <v>0</v>
      </c>
      <c r="U276" s="81">
        <v>0</v>
      </c>
      <c r="V276" s="81">
        <v>0</v>
      </c>
      <c r="W276" s="81">
        <v>0</v>
      </c>
      <c r="X276" s="81">
        <v>0</v>
      </c>
      <c r="Y276" s="100">
        <v>0</v>
      </c>
      <c r="Z276" s="81">
        <v>0</v>
      </c>
      <c r="AA276" s="81">
        <v>413153</v>
      </c>
      <c r="AB276" s="81">
        <v>0</v>
      </c>
      <c r="AC276" s="81">
        <v>0</v>
      </c>
      <c r="AE276" s="81">
        <v>0</v>
      </c>
      <c r="AF276" s="81">
        <v>0</v>
      </c>
      <c r="AG276" s="81">
        <v>396186</v>
      </c>
      <c r="AH276" s="81">
        <v>375014</v>
      </c>
      <c r="AJ276" s="77">
        <f t="shared" si="5"/>
        <v>0</v>
      </c>
    </row>
    <row r="277" spans="1:36" x14ac:dyDescent="0.3">
      <c r="A277" s="46" t="s">
        <v>645</v>
      </c>
      <c r="B277" s="77" t="s">
        <v>2399</v>
      </c>
      <c r="C277" s="81">
        <v>11130822</v>
      </c>
      <c r="D277" s="97">
        <v>1.1479999999999999</v>
      </c>
      <c r="E277" s="98">
        <v>167.37</v>
      </c>
      <c r="F277" s="81">
        <v>-640190</v>
      </c>
      <c r="G277" s="81">
        <v>3828070</v>
      </c>
      <c r="H277" s="81">
        <v>2888206</v>
      </c>
      <c r="I277" s="81">
        <v>1858880</v>
      </c>
      <c r="J277" s="81">
        <v>1713680</v>
      </c>
      <c r="K277" s="81">
        <v>238942</v>
      </c>
      <c r="L277" s="81">
        <v>232826</v>
      </c>
      <c r="M277" s="81">
        <v>61882</v>
      </c>
      <c r="N277" s="81">
        <v>60954</v>
      </c>
      <c r="O277" s="81">
        <v>25819</v>
      </c>
      <c r="P277" s="81">
        <v>14287</v>
      </c>
      <c r="Q277" s="81">
        <v>82775</v>
      </c>
      <c r="R277" s="81">
        <v>81533</v>
      </c>
      <c r="S277" s="81">
        <v>0</v>
      </c>
      <c r="T277" s="81">
        <v>0</v>
      </c>
      <c r="U277" s="81">
        <v>0</v>
      </c>
      <c r="V277" s="81">
        <v>0</v>
      </c>
      <c r="W277" s="81">
        <v>0</v>
      </c>
      <c r="X277" s="81">
        <v>0</v>
      </c>
      <c r="Y277" s="100">
        <v>1107943</v>
      </c>
      <c r="Z277" s="81">
        <v>754515</v>
      </c>
      <c r="AA277" s="81">
        <v>3926511</v>
      </c>
      <c r="AB277" s="81">
        <v>0</v>
      </c>
      <c r="AC277" s="81">
        <v>0</v>
      </c>
      <c r="AE277" s="81">
        <v>0</v>
      </c>
      <c r="AF277" s="81">
        <v>0</v>
      </c>
      <c r="AG277" s="81">
        <v>3828070</v>
      </c>
      <c r="AH277" s="81">
        <v>2888206</v>
      </c>
      <c r="AJ277" s="77">
        <f t="shared" si="5"/>
        <v>640190</v>
      </c>
    </row>
    <row r="278" spans="1:36" x14ac:dyDescent="0.3">
      <c r="A278" s="46" t="s">
        <v>583</v>
      </c>
      <c r="B278" s="77" t="s">
        <v>2400</v>
      </c>
      <c r="C278" s="81">
        <v>14802431</v>
      </c>
      <c r="D278" s="97">
        <v>1.024</v>
      </c>
      <c r="E278" s="98">
        <v>149.29</v>
      </c>
      <c r="F278" s="81">
        <v>0</v>
      </c>
      <c r="G278" s="81">
        <v>6864651</v>
      </c>
      <c r="H278" s="81">
        <v>4289072</v>
      </c>
      <c r="I278" s="81">
        <v>3567836</v>
      </c>
      <c r="J278" s="81">
        <v>5090308</v>
      </c>
      <c r="K278" s="81">
        <v>438856</v>
      </c>
      <c r="L278" s="81">
        <v>439322</v>
      </c>
      <c r="M278" s="81">
        <v>105070</v>
      </c>
      <c r="N278" s="81">
        <v>105639</v>
      </c>
      <c r="O278" s="81">
        <v>43838</v>
      </c>
      <c r="P278" s="81">
        <v>44212</v>
      </c>
      <c r="Q278" s="81">
        <v>124248</v>
      </c>
      <c r="R278" s="81">
        <v>127195</v>
      </c>
      <c r="S278" s="81">
        <v>0</v>
      </c>
      <c r="T278" s="81">
        <v>0</v>
      </c>
      <c r="U278" s="81">
        <v>0</v>
      </c>
      <c r="V278" s="81">
        <v>0</v>
      </c>
      <c r="W278" s="81">
        <v>0</v>
      </c>
      <c r="X278" s="81">
        <v>0</v>
      </c>
      <c r="Y278" s="100">
        <v>0</v>
      </c>
      <c r="Z278" s="81">
        <v>0</v>
      </c>
      <c r="AA278" s="81">
        <v>3657932</v>
      </c>
      <c r="AB278" s="81">
        <v>0</v>
      </c>
      <c r="AC278" s="81">
        <v>0</v>
      </c>
      <c r="AE278" s="81">
        <v>0</v>
      </c>
      <c r="AF278" s="81">
        <v>0</v>
      </c>
      <c r="AG278" s="81">
        <v>6864651</v>
      </c>
      <c r="AH278" s="81">
        <v>4289072</v>
      </c>
      <c r="AJ278" s="77">
        <f t="shared" si="5"/>
        <v>0</v>
      </c>
    </row>
    <row r="279" spans="1:36" x14ac:dyDescent="0.3">
      <c r="A279" s="46" t="s">
        <v>559</v>
      </c>
      <c r="B279" s="77" t="s">
        <v>2401</v>
      </c>
      <c r="C279" s="81">
        <v>10311877</v>
      </c>
      <c r="D279" s="97">
        <v>0.79400000000000004</v>
      </c>
      <c r="E279" s="98">
        <v>115.76</v>
      </c>
      <c r="F279" s="81">
        <v>0</v>
      </c>
      <c r="G279" s="81">
        <v>4485979</v>
      </c>
      <c r="H279" s="81">
        <v>3963757</v>
      </c>
      <c r="I279" s="81">
        <v>2984663</v>
      </c>
      <c r="J279" s="81">
        <v>3234555</v>
      </c>
      <c r="K279" s="81">
        <v>309424</v>
      </c>
      <c r="L279" s="81">
        <v>308026</v>
      </c>
      <c r="M279" s="81">
        <v>71859</v>
      </c>
      <c r="N279" s="81">
        <v>71440</v>
      </c>
      <c r="O279" s="81">
        <v>29981</v>
      </c>
      <c r="P279" s="81">
        <v>29163</v>
      </c>
      <c r="Q279" s="81">
        <v>67679</v>
      </c>
      <c r="R279" s="81">
        <v>67631</v>
      </c>
      <c r="S279" s="81">
        <v>0</v>
      </c>
      <c r="T279" s="81">
        <v>0</v>
      </c>
      <c r="U279" s="81">
        <v>0</v>
      </c>
      <c r="V279" s="81">
        <v>0</v>
      </c>
      <c r="W279" s="81">
        <v>0</v>
      </c>
      <c r="X279" s="81">
        <v>0</v>
      </c>
      <c r="Y279" s="100">
        <v>0</v>
      </c>
      <c r="Z279" s="81">
        <v>0</v>
      </c>
      <c r="AA279" s="81">
        <v>2262592</v>
      </c>
      <c r="AB279" s="81">
        <v>99700</v>
      </c>
      <c r="AC279" s="81">
        <v>0</v>
      </c>
      <c r="AE279" s="81">
        <v>26297</v>
      </c>
      <c r="AF279" s="81">
        <v>6656</v>
      </c>
      <c r="AG279" s="81">
        <v>4459682</v>
      </c>
      <c r="AH279" s="81">
        <v>3957101</v>
      </c>
      <c r="AJ279" s="77">
        <f t="shared" si="5"/>
        <v>0</v>
      </c>
    </row>
    <row r="280" spans="1:36" x14ac:dyDescent="0.3">
      <c r="A280" s="46" t="s">
        <v>633</v>
      </c>
      <c r="B280" s="77" t="s">
        <v>2402</v>
      </c>
      <c r="C280" s="81">
        <v>6642111</v>
      </c>
      <c r="D280" s="97">
        <v>0.52900000000000003</v>
      </c>
      <c r="E280" s="98">
        <v>77.12</v>
      </c>
      <c r="F280" s="81">
        <v>0</v>
      </c>
      <c r="G280" s="81">
        <v>2177781</v>
      </c>
      <c r="H280" s="81">
        <v>2236530</v>
      </c>
      <c r="I280" s="81">
        <v>1921237</v>
      </c>
      <c r="J280" s="81">
        <v>1523623</v>
      </c>
      <c r="K280" s="81">
        <v>348801</v>
      </c>
      <c r="L280" s="81">
        <v>350898</v>
      </c>
      <c r="M280" s="81">
        <v>82480</v>
      </c>
      <c r="N280" s="81">
        <v>82930</v>
      </c>
      <c r="O280" s="81">
        <v>34413</v>
      </c>
      <c r="P280" s="81">
        <v>34600</v>
      </c>
      <c r="Q280" s="81">
        <v>47169</v>
      </c>
      <c r="R280" s="81">
        <v>51445</v>
      </c>
      <c r="S280" s="81">
        <v>0</v>
      </c>
      <c r="T280" s="81">
        <v>0</v>
      </c>
      <c r="U280" s="81">
        <v>0</v>
      </c>
      <c r="V280" s="81">
        <v>0</v>
      </c>
      <c r="W280" s="81">
        <v>0</v>
      </c>
      <c r="X280" s="81">
        <v>0</v>
      </c>
      <c r="Y280" s="100">
        <v>0</v>
      </c>
      <c r="Z280" s="81">
        <v>0</v>
      </c>
      <c r="AA280" s="81">
        <v>2030230</v>
      </c>
      <c r="AB280" s="81">
        <v>0</v>
      </c>
      <c r="AC280" s="81">
        <v>0</v>
      </c>
      <c r="AE280" s="81">
        <v>0</v>
      </c>
      <c r="AF280" s="81">
        <v>0</v>
      </c>
      <c r="AG280" s="81">
        <v>2177781</v>
      </c>
      <c r="AH280" s="81">
        <v>2236530</v>
      </c>
      <c r="AJ280" s="77">
        <f t="shared" si="5"/>
        <v>0</v>
      </c>
    </row>
    <row r="281" spans="1:36" x14ac:dyDescent="0.3">
      <c r="A281" s="46" t="s">
        <v>615</v>
      </c>
      <c r="B281" s="77" t="s">
        <v>2403</v>
      </c>
      <c r="C281" s="81">
        <v>3612967</v>
      </c>
      <c r="D281" s="97">
        <v>0.68400000000000005</v>
      </c>
      <c r="E281" s="98">
        <v>99.72</v>
      </c>
      <c r="F281" s="81">
        <v>0</v>
      </c>
      <c r="G281" s="81">
        <v>2055206</v>
      </c>
      <c r="H281" s="81">
        <v>1632742</v>
      </c>
      <c r="I281" s="81">
        <v>744213</v>
      </c>
      <c r="J281" s="81">
        <v>820059</v>
      </c>
      <c r="K281" s="81">
        <v>136072</v>
      </c>
      <c r="L281" s="81">
        <v>136014</v>
      </c>
      <c r="M281" s="81">
        <v>31458</v>
      </c>
      <c r="N281" s="81">
        <v>31189</v>
      </c>
      <c r="O281" s="81">
        <v>13125</v>
      </c>
      <c r="P281" s="81">
        <v>13012</v>
      </c>
      <c r="Q281" s="81">
        <v>23835</v>
      </c>
      <c r="R281" s="81">
        <v>24286</v>
      </c>
      <c r="S281" s="81">
        <v>0</v>
      </c>
      <c r="T281" s="81">
        <v>0</v>
      </c>
      <c r="U281" s="81">
        <v>0</v>
      </c>
      <c r="V281" s="81">
        <v>0</v>
      </c>
      <c r="W281" s="81">
        <v>0</v>
      </c>
      <c r="X281" s="81">
        <v>0</v>
      </c>
      <c r="Y281" s="100">
        <v>0</v>
      </c>
      <c r="Z281" s="81">
        <v>0</v>
      </c>
      <c r="AA281" s="81">
        <v>599691</v>
      </c>
      <c r="AB281" s="81">
        <v>9367</v>
      </c>
      <c r="AC281" s="81">
        <v>0</v>
      </c>
      <c r="AE281" s="81">
        <v>0</v>
      </c>
      <c r="AF281" s="81">
        <v>0</v>
      </c>
      <c r="AG281" s="81">
        <v>2055206</v>
      </c>
      <c r="AH281" s="81">
        <v>1632742</v>
      </c>
      <c r="AJ281" s="77">
        <f t="shared" si="5"/>
        <v>0</v>
      </c>
    </row>
    <row r="282" spans="1:36" x14ac:dyDescent="0.3">
      <c r="A282" s="46" t="s">
        <v>657</v>
      </c>
      <c r="B282" s="77" t="s">
        <v>1699</v>
      </c>
      <c r="C282" s="81">
        <v>2017838</v>
      </c>
      <c r="D282" s="97">
        <v>0.78200000000000003</v>
      </c>
      <c r="E282" s="98">
        <v>114.01</v>
      </c>
      <c r="F282" s="81">
        <v>0</v>
      </c>
      <c r="G282" s="81">
        <v>228341</v>
      </c>
      <c r="H282" s="81">
        <v>151466</v>
      </c>
      <c r="I282" s="81">
        <v>769929</v>
      </c>
      <c r="J282" s="81">
        <v>661789</v>
      </c>
      <c r="K282" s="81">
        <v>126111</v>
      </c>
      <c r="L282" s="81">
        <v>128791</v>
      </c>
      <c r="M282" s="81">
        <v>29960</v>
      </c>
      <c r="N282" s="81">
        <v>30799</v>
      </c>
      <c r="O282" s="81">
        <v>12500</v>
      </c>
      <c r="P282" s="81">
        <v>12850</v>
      </c>
      <c r="Q282" s="81">
        <v>28798</v>
      </c>
      <c r="R282" s="81">
        <v>29456</v>
      </c>
      <c r="S282" s="81">
        <v>0</v>
      </c>
      <c r="T282" s="81">
        <v>0</v>
      </c>
      <c r="U282" s="81">
        <v>0</v>
      </c>
      <c r="V282" s="81">
        <v>0</v>
      </c>
      <c r="W282" s="81">
        <v>0</v>
      </c>
      <c r="X282" s="81">
        <v>0</v>
      </c>
      <c r="Y282" s="100">
        <v>0</v>
      </c>
      <c r="Z282" s="81">
        <v>0</v>
      </c>
      <c r="AA282" s="81">
        <v>805075</v>
      </c>
      <c r="AB282" s="81">
        <v>17124</v>
      </c>
      <c r="AC282" s="81">
        <v>0</v>
      </c>
      <c r="AE282" s="81">
        <v>0</v>
      </c>
      <c r="AF282" s="81">
        <v>0</v>
      </c>
      <c r="AG282" s="81">
        <v>228341</v>
      </c>
      <c r="AH282" s="81">
        <v>151466</v>
      </c>
      <c r="AJ282" s="77">
        <f t="shared" si="5"/>
        <v>0</v>
      </c>
    </row>
    <row r="283" spans="1:36" x14ac:dyDescent="0.3">
      <c r="A283" s="46" t="s">
        <v>595</v>
      </c>
      <c r="B283" s="77" t="s">
        <v>1700</v>
      </c>
      <c r="C283" s="81">
        <v>5891610</v>
      </c>
      <c r="D283" s="97">
        <v>0.33700000000000002</v>
      </c>
      <c r="E283" s="98">
        <v>49.13</v>
      </c>
      <c r="F283" s="81">
        <v>0</v>
      </c>
      <c r="G283" s="81">
        <v>3421154</v>
      </c>
      <c r="H283" s="81">
        <v>2796099</v>
      </c>
      <c r="I283" s="81">
        <v>1816616</v>
      </c>
      <c r="J283" s="81">
        <v>1547790</v>
      </c>
      <c r="K283" s="81">
        <v>294221</v>
      </c>
      <c r="L283" s="81">
        <v>294454</v>
      </c>
      <c r="M283" s="81">
        <v>63036</v>
      </c>
      <c r="N283" s="81">
        <v>64100</v>
      </c>
      <c r="O283" s="81">
        <v>26300</v>
      </c>
      <c r="P283" s="81">
        <v>26743</v>
      </c>
      <c r="Q283" s="81">
        <v>36456</v>
      </c>
      <c r="R283" s="81">
        <v>38211</v>
      </c>
      <c r="S283" s="81">
        <v>0</v>
      </c>
      <c r="T283" s="81">
        <v>0</v>
      </c>
      <c r="U283" s="81">
        <v>0</v>
      </c>
      <c r="V283" s="81">
        <v>0</v>
      </c>
      <c r="W283" s="81">
        <v>0</v>
      </c>
      <c r="X283" s="81">
        <v>0</v>
      </c>
      <c r="Y283" s="100">
        <v>0</v>
      </c>
      <c r="Z283" s="81">
        <v>0</v>
      </c>
      <c r="AA283" s="81">
        <v>229331</v>
      </c>
      <c r="AB283" s="81">
        <v>4496</v>
      </c>
      <c r="AC283" s="81">
        <v>0</v>
      </c>
      <c r="AE283" s="81">
        <v>0</v>
      </c>
      <c r="AF283" s="81">
        <v>0</v>
      </c>
      <c r="AG283" s="81">
        <v>3421154</v>
      </c>
      <c r="AH283" s="81">
        <v>2796099</v>
      </c>
      <c r="AJ283" s="77">
        <f t="shared" si="5"/>
        <v>0</v>
      </c>
    </row>
    <row r="284" spans="1:36" x14ac:dyDescent="0.3">
      <c r="A284" s="46" t="s">
        <v>605</v>
      </c>
      <c r="B284" s="77" t="s">
        <v>2404</v>
      </c>
      <c r="C284" s="81">
        <v>5430138</v>
      </c>
      <c r="D284" s="97">
        <v>0</v>
      </c>
      <c r="E284" s="98">
        <v>0</v>
      </c>
      <c r="F284" s="81">
        <v>0</v>
      </c>
      <c r="G284" s="81">
        <v>4230424</v>
      </c>
      <c r="H284" s="81">
        <v>4172499</v>
      </c>
      <c r="I284" s="81">
        <v>360078</v>
      </c>
      <c r="J284" s="81">
        <v>351884</v>
      </c>
      <c r="K284" s="81">
        <v>442409</v>
      </c>
      <c r="L284" s="81">
        <v>446603</v>
      </c>
      <c r="M284" s="81">
        <v>94599</v>
      </c>
      <c r="N284" s="81">
        <v>95558</v>
      </c>
      <c r="O284" s="81">
        <v>39469</v>
      </c>
      <c r="P284" s="81">
        <v>27771</v>
      </c>
      <c r="Q284" s="81">
        <v>0</v>
      </c>
      <c r="R284" s="81">
        <v>0</v>
      </c>
      <c r="S284" s="81">
        <v>0</v>
      </c>
      <c r="T284" s="81">
        <v>0</v>
      </c>
      <c r="U284" s="81">
        <v>0</v>
      </c>
      <c r="V284" s="81">
        <v>0</v>
      </c>
      <c r="W284" s="81">
        <v>0</v>
      </c>
      <c r="X284" s="81">
        <v>0</v>
      </c>
      <c r="Y284" s="100">
        <v>0</v>
      </c>
      <c r="Z284" s="81">
        <v>0</v>
      </c>
      <c r="AA284" s="81">
        <v>240598</v>
      </c>
      <c r="AB284" s="81">
        <v>22561</v>
      </c>
      <c r="AC284" s="81">
        <v>0</v>
      </c>
      <c r="AE284" s="81">
        <v>0</v>
      </c>
      <c r="AF284" s="81">
        <v>0</v>
      </c>
      <c r="AG284" s="81">
        <v>4230424</v>
      </c>
      <c r="AH284" s="81">
        <v>4172499</v>
      </c>
      <c r="AJ284" s="77">
        <f t="shared" si="5"/>
        <v>0</v>
      </c>
    </row>
    <row r="285" spans="1:36" x14ac:dyDescent="0.3">
      <c r="A285" s="46" t="s">
        <v>575</v>
      </c>
      <c r="B285" s="77" t="s">
        <v>2405</v>
      </c>
      <c r="C285" s="81">
        <v>6544734</v>
      </c>
      <c r="D285" s="97">
        <v>0.83899999999999997</v>
      </c>
      <c r="E285" s="98">
        <v>122.32</v>
      </c>
      <c r="F285" s="81">
        <v>0</v>
      </c>
      <c r="G285" s="81">
        <v>3284805</v>
      </c>
      <c r="H285" s="81">
        <v>2780426</v>
      </c>
      <c r="I285" s="81">
        <v>1524745</v>
      </c>
      <c r="J285" s="81">
        <v>2040721</v>
      </c>
      <c r="K285" s="81">
        <v>212787</v>
      </c>
      <c r="L285" s="81">
        <v>215059</v>
      </c>
      <c r="M285" s="81">
        <v>50393</v>
      </c>
      <c r="N285" s="81">
        <v>50903</v>
      </c>
      <c r="O285" s="81">
        <v>21025</v>
      </c>
      <c r="P285" s="81">
        <v>21237</v>
      </c>
      <c r="Q285" s="81">
        <v>49903</v>
      </c>
      <c r="R285" s="81">
        <v>50984</v>
      </c>
      <c r="S285" s="81">
        <v>0</v>
      </c>
      <c r="T285" s="81">
        <v>0</v>
      </c>
      <c r="U285" s="81">
        <v>0</v>
      </c>
      <c r="V285" s="81">
        <v>0</v>
      </c>
      <c r="W285" s="81">
        <v>0</v>
      </c>
      <c r="X285" s="81">
        <v>0</v>
      </c>
      <c r="Y285" s="100">
        <v>0</v>
      </c>
      <c r="Z285" s="81">
        <v>0</v>
      </c>
      <c r="AA285" s="81">
        <v>1401076</v>
      </c>
      <c r="AB285" s="81">
        <v>0</v>
      </c>
      <c r="AC285" s="81">
        <v>0</v>
      </c>
      <c r="AE285" s="81">
        <v>0</v>
      </c>
      <c r="AF285" s="81">
        <v>17875</v>
      </c>
      <c r="AG285" s="81">
        <v>3284805</v>
      </c>
      <c r="AH285" s="81">
        <v>2762551</v>
      </c>
      <c r="AJ285" s="77">
        <f t="shared" si="5"/>
        <v>0</v>
      </c>
    </row>
    <row r="286" spans="1:36" x14ac:dyDescent="0.3">
      <c r="A286" s="46" t="s">
        <v>581</v>
      </c>
      <c r="B286" s="77" t="s">
        <v>1703</v>
      </c>
      <c r="C286" s="81">
        <v>1596175</v>
      </c>
      <c r="D286" s="97">
        <v>0.71599999999999997</v>
      </c>
      <c r="E286" s="98">
        <v>104.39</v>
      </c>
      <c r="F286" s="81">
        <v>0</v>
      </c>
      <c r="G286" s="81">
        <v>462281</v>
      </c>
      <c r="H286" s="81">
        <v>294566</v>
      </c>
      <c r="I286" s="81">
        <v>402437</v>
      </c>
      <c r="J286" s="81">
        <v>332412</v>
      </c>
      <c r="K286" s="81">
        <v>115393</v>
      </c>
      <c r="L286" s="81">
        <v>113704</v>
      </c>
      <c r="M286" s="81">
        <v>27968</v>
      </c>
      <c r="N286" s="81">
        <v>27459</v>
      </c>
      <c r="O286" s="81">
        <v>11669</v>
      </c>
      <c r="P286" s="81">
        <v>11456</v>
      </c>
      <c r="Q286" s="81">
        <v>23178</v>
      </c>
      <c r="R286" s="81">
        <v>23244</v>
      </c>
      <c r="S286" s="81">
        <v>0</v>
      </c>
      <c r="T286" s="81">
        <v>0</v>
      </c>
      <c r="U286" s="81">
        <v>0</v>
      </c>
      <c r="V286" s="81">
        <v>0</v>
      </c>
      <c r="W286" s="81">
        <v>0</v>
      </c>
      <c r="X286" s="81">
        <v>0</v>
      </c>
      <c r="Y286" s="100">
        <v>0</v>
      </c>
      <c r="Z286" s="81">
        <v>0</v>
      </c>
      <c r="AA286" s="81">
        <v>553249</v>
      </c>
      <c r="AB286" s="81">
        <v>0</v>
      </c>
      <c r="AC286" s="81">
        <v>0</v>
      </c>
      <c r="AE286" s="81">
        <v>0</v>
      </c>
      <c r="AF286" s="81">
        <v>0</v>
      </c>
      <c r="AG286" s="81">
        <v>462281</v>
      </c>
      <c r="AH286" s="81">
        <v>294566</v>
      </c>
      <c r="AJ286" s="77">
        <f t="shared" si="5"/>
        <v>0</v>
      </c>
    </row>
    <row r="287" spans="1:36" x14ac:dyDescent="0.3">
      <c r="A287" s="46" t="s">
        <v>585</v>
      </c>
      <c r="B287" s="77" t="s">
        <v>2406</v>
      </c>
      <c r="C287" s="81">
        <v>2037237</v>
      </c>
      <c r="D287" s="97">
        <v>0</v>
      </c>
      <c r="E287" s="98">
        <v>0</v>
      </c>
      <c r="F287" s="81">
        <v>0</v>
      </c>
      <c r="G287" s="81">
        <v>746664</v>
      </c>
      <c r="H287" s="81">
        <v>563413</v>
      </c>
      <c r="I287" s="81">
        <v>603658</v>
      </c>
      <c r="J287" s="81">
        <v>543209</v>
      </c>
      <c r="K287" s="81">
        <v>262183</v>
      </c>
      <c r="L287" s="81">
        <v>260261</v>
      </c>
      <c r="M287" s="81">
        <v>72293</v>
      </c>
      <c r="N287" s="81">
        <v>73073</v>
      </c>
      <c r="O287" s="81">
        <v>30163</v>
      </c>
      <c r="P287" s="81">
        <v>30487</v>
      </c>
      <c r="Q287" s="81">
        <v>7591</v>
      </c>
      <c r="R287" s="81">
        <v>7792</v>
      </c>
      <c r="S287" s="81">
        <v>0</v>
      </c>
      <c r="T287" s="81">
        <v>0</v>
      </c>
      <c r="U287" s="81">
        <v>0</v>
      </c>
      <c r="V287" s="81">
        <v>0</v>
      </c>
      <c r="W287" s="81">
        <v>0</v>
      </c>
      <c r="X287" s="81">
        <v>0</v>
      </c>
      <c r="Y287" s="100">
        <v>0</v>
      </c>
      <c r="Z287" s="81">
        <v>0</v>
      </c>
      <c r="AA287" s="81">
        <v>314685</v>
      </c>
      <c r="AB287" s="81">
        <v>0</v>
      </c>
      <c r="AC287" s="81">
        <v>0</v>
      </c>
      <c r="AE287" s="81">
        <v>0</v>
      </c>
      <c r="AF287" s="81">
        <v>0</v>
      </c>
      <c r="AG287" s="81">
        <v>746664</v>
      </c>
      <c r="AH287" s="81">
        <v>563413</v>
      </c>
      <c r="AJ287" s="77">
        <f t="shared" si="5"/>
        <v>0</v>
      </c>
    </row>
    <row r="288" spans="1:36" x14ac:dyDescent="0.3">
      <c r="A288" s="46" t="s">
        <v>571</v>
      </c>
      <c r="B288" s="77" t="s">
        <v>2407</v>
      </c>
      <c r="C288" s="81">
        <v>1979805</v>
      </c>
      <c r="D288" s="97">
        <v>0.59699999999999998</v>
      </c>
      <c r="E288" s="98">
        <v>87.04</v>
      </c>
      <c r="F288" s="81">
        <v>0</v>
      </c>
      <c r="G288" s="81">
        <v>486537</v>
      </c>
      <c r="H288" s="81">
        <v>379016</v>
      </c>
      <c r="I288" s="81">
        <v>801341</v>
      </c>
      <c r="J288" s="81">
        <v>948967</v>
      </c>
      <c r="K288" s="81">
        <v>75783</v>
      </c>
      <c r="L288" s="81">
        <v>78521</v>
      </c>
      <c r="M288" s="81">
        <v>19085</v>
      </c>
      <c r="N288" s="81">
        <v>19819</v>
      </c>
      <c r="O288" s="81">
        <v>7963</v>
      </c>
      <c r="P288" s="81">
        <v>8268</v>
      </c>
      <c r="Q288" s="81">
        <v>13534</v>
      </c>
      <c r="R288" s="81">
        <v>13704</v>
      </c>
      <c r="S288" s="81">
        <v>0</v>
      </c>
      <c r="T288" s="81">
        <v>0</v>
      </c>
      <c r="U288" s="81">
        <v>0</v>
      </c>
      <c r="V288" s="81">
        <v>0</v>
      </c>
      <c r="W288" s="81">
        <v>0</v>
      </c>
      <c r="X288" s="81">
        <v>0</v>
      </c>
      <c r="Y288" s="100">
        <v>0</v>
      </c>
      <c r="Z288" s="81">
        <v>0</v>
      </c>
      <c r="AA288" s="81">
        <v>575562</v>
      </c>
      <c r="AB288" s="81">
        <v>0</v>
      </c>
      <c r="AC288" s="81">
        <v>0</v>
      </c>
      <c r="AE288" s="81">
        <v>0</v>
      </c>
      <c r="AF288" s="81">
        <v>0</v>
      </c>
      <c r="AG288" s="81">
        <v>486537</v>
      </c>
      <c r="AH288" s="81">
        <v>379016</v>
      </c>
      <c r="AJ288" s="77">
        <f t="shared" si="5"/>
        <v>0</v>
      </c>
    </row>
    <row r="289" spans="1:36" x14ac:dyDescent="0.3">
      <c r="A289" s="46" t="s">
        <v>613</v>
      </c>
      <c r="B289" s="77" t="s">
        <v>2408</v>
      </c>
      <c r="C289" s="81">
        <v>3637788</v>
      </c>
      <c r="D289" s="97">
        <v>0.63300000000000001</v>
      </c>
      <c r="E289" s="98">
        <v>92.29</v>
      </c>
      <c r="F289" s="81">
        <v>0</v>
      </c>
      <c r="G289" s="81">
        <v>1511931</v>
      </c>
      <c r="H289" s="81">
        <v>1049458</v>
      </c>
      <c r="I289" s="81">
        <v>1451006</v>
      </c>
      <c r="J289" s="81">
        <v>1231563</v>
      </c>
      <c r="K289" s="81">
        <v>178595</v>
      </c>
      <c r="L289" s="81">
        <v>175566</v>
      </c>
      <c r="M289" s="81">
        <v>46393</v>
      </c>
      <c r="N289" s="81">
        <v>44926</v>
      </c>
      <c r="O289" s="81">
        <v>19356</v>
      </c>
      <c r="P289" s="81">
        <v>18743</v>
      </c>
      <c r="Q289" s="81">
        <v>34626</v>
      </c>
      <c r="R289" s="81">
        <v>34401</v>
      </c>
      <c r="S289" s="81">
        <v>0</v>
      </c>
      <c r="T289" s="81">
        <v>0</v>
      </c>
      <c r="U289" s="81">
        <v>0</v>
      </c>
      <c r="V289" s="81">
        <v>0</v>
      </c>
      <c r="W289" s="81">
        <v>0</v>
      </c>
      <c r="X289" s="81">
        <v>0</v>
      </c>
      <c r="Y289" s="100">
        <v>0</v>
      </c>
      <c r="Z289" s="81">
        <v>0</v>
      </c>
      <c r="AA289" s="81">
        <v>395881</v>
      </c>
      <c r="AB289" s="81">
        <v>0</v>
      </c>
      <c r="AC289" s="81">
        <v>0</v>
      </c>
      <c r="AE289" s="81">
        <v>0</v>
      </c>
      <c r="AF289" s="81">
        <v>0</v>
      </c>
      <c r="AG289" s="81">
        <v>1511931</v>
      </c>
      <c r="AH289" s="81">
        <v>1049458</v>
      </c>
      <c r="AJ289" s="77">
        <f t="shared" si="5"/>
        <v>0</v>
      </c>
    </row>
    <row r="290" spans="1:36" x14ac:dyDescent="0.3">
      <c r="A290" s="46" t="s">
        <v>643</v>
      </c>
      <c r="B290" s="77" t="s">
        <v>1707</v>
      </c>
      <c r="C290" s="81">
        <v>4896060</v>
      </c>
      <c r="D290" s="97">
        <v>0.34799999999999998</v>
      </c>
      <c r="E290" s="98">
        <v>50.73</v>
      </c>
      <c r="F290" s="81">
        <v>0</v>
      </c>
      <c r="G290" s="81">
        <v>1708178</v>
      </c>
      <c r="H290" s="81">
        <v>1166991</v>
      </c>
      <c r="I290" s="81">
        <v>2452715</v>
      </c>
      <c r="J290" s="81">
        <v>2349914</v>
      </c>
      <c r="K290" s="81">
        <v>234515</v>
      </c>
      <c r="L290" s="81">
        <v>238359</v>
      </c>
      <c r="M290" s="81">
        <v>61598</v>
      </c>
      <c r="N290" s="81">
        <v>62707</v>
      </c>
      <c r="O290" s="81">
        <v>25700</v>
      </c>
      <c r="P290" s="81">
        <v>26162</v>
      </c>
      <c r="Q290" s="81">
        <v>36719</v>
      </c>
      <c r="R290" s="81">
        <v>38799</v>
      </c>
      <c r="S290" s="81">
        <v>0</v>
      </c>
      <c r="T290" s="81">
        <v>0</v>
      </c>
      <c r="U290" s="81">
        <v>0</v>
      </c>
      <c r="V290" s="81">
        <v>0</v>
      </c>
      <c r="W290" s="81">
        <v>0</v>
      </c>
      <c r="X290" s="81">
        <v>0</v>
      </c>
      <c r="Y290" s="100">
        <v>0</v>
      </c>
      <c r="Z290" s="81">
        <v>0</v>
      </c>
      <c r="AA290" s="81">
        <v>376635</v>
      </c>
      <c r="AB290" s="81">
        <v>0</v>
      </c>
      <c r="AC290" s="81">
        <v>0</v>
      </c>
      <c r="AE290" s="81">
        <v>0</v>
      </c>
      <c r="AF290" s="81">
        <v>0</v>
      </c>
      <c r="AG290" s="81">
        <v>1708178</v>
      </c>
      <c r="AH290" s="81">
        <v>1166991</v>
      </c>
      <c r="AJ290" s="77">
        <f t="shared" si="5"/>
        <v>0</v>
      </c>
    </row>
    <row r="291" spans="1:36" x14ac:dyDescent="0.3">
      <c r="A291" s="46" t="s">
        <v>579</v>
      </c>
      <c r="B291" s="77" t="s">
        <v>2409</v>
      </c>
      <c r="C291" s="81">
        <v>1147213</v>
      </c>
      <c r="D291" s="97">
        <v>0.60899999999999999</v>
      </c>
      <c r="E291" s="98">
        <v>88.79</v>
      </c>
      <c r="F291" s="81">
        <v>0</v>
      </c>
      <c r="G291" s="81">
        <v>239281</v>
      </c>
      <c r="H291" s="81">
        <v>130623</v>
      </c>
      <c r="I291" s="81">
        <v>598171</v>
      </c>
      <c r="J291" s="81">
        <v>845470</v>
      </c>
      <c r="K291" s="81">
        <v>93841</v>
      </c>
      <c r="L291" s="81">
        <v>96462</v>
      </c>
      <c r="M291" s="81">
        <v>25062</v>
      </c>
      <c r="N291" s="81">
        <v>25437</v>
      </c>
      <c r="O291" s="81">
        <v>10456</v>
      </c>
      <c r="P291" s="81">
        <v>7337</v>
      </c>
      <c r="Q291" s="81">
        <v>18826</v>
      </c>
      <c r="R291" s="81">
        <v>18944</v>
      </c>
      <c r="S291" s="81">
        <v>0</v>
      </c>
      <c r="T291" s="81">
        <v>0</v>
      </c>
      <c r="U291" s="81">
        <v>0</v>
      </c>
      <c r="V291" s="81">
        <v>0</v>
      </c>
      <c r="W291" s="81">
        <v>0</v>
      </c>
      <c r="X291" s="81">
        <v>0</v>
      </c>
      <c r="Y291" s="100">
        <v>0</v>
      </c>
      <c r="Z291" s="81">
        <v>0</v>
      </c>
      <c r="AA291" s="81">
        <v>161576</v>
      </c>
      <c r="AB291" s="81">
        <v>0</v>
      </c>
      <c r="AC291" s="81">
        <v>0</v>
      </c>
      <c r="AE291" s="81">
        <v>0</v>
      </c>
      <c r="AF291" s="81">
        <v>0</v>
      </c>
      <c r="AG291" s="81">
        <v>239281</v>
      </c>
      <c r="AH291" s="81">
        <v>130623</v>
      </c>
      <c r="AJ291" s="77">
        <f t="shared" si="5"/>
        <v>0</v>
      </c>
    </row>
    <row r="292" spans="1:36" x14ac:dyDescent="0.3">
      <c r="A292" s="46" t="s">
        <v>665</v>
      </c>
      <c r="B292" s="77" t="s">
        <v>2410</v>
      </c>
      <c r="C292" s="81">
        <v>4193133</v>
      </c>
      <c r="D292" s="97">
        <v>0.65</v>
      </c>
      <c r="E292" s="98">
        <v>94.77</v>
      </c>
      <c r="F292" s="81">
        <v>0</v>
      </c>
      <c r="G292" s="81">
        <v>1227560</v>
      </c>
      <c r="H292" s="81">
        <v>1044250</v>
      </c>
      <c r="I292" s="81">
        <v>1801758</v>
      </c>
      <c r="J292" s="81">
        <v>1663403</v>
      </c>
      <c r="K292" s="81">
        <v>175100</v>
      </c>
      <c r="L292" s="81">
        <v>176556</v>
      </c>
      <c r="M292" s="81">
        <v>41794</v>
      </c>
      <c r="N292" s="81">
        <v>41974</v>
      </c>
      <c r="O292" s="81">
        <v>17438</v>
      </c>
      <c r="P292" s="81">
        <v>17512</v>
      </c>
      <c r="Q292" s="81">
        <v>34434</v>
      </c>
      <c r="R292" s="81">
        <v>35532</v>
      </c>
      <c r="S292" s="81">
        <v>0</v>
      </c>
      <c r="T292" s="81">
        <v>0</v>
      </c>
      <c r="U292" s="81">
        <v>0</v>
      </c>
      <c r="V292" s="81">
        <v>0</v>
      </c>
      <c r="W292" s="81">
        <v>0</v>
      </c>
      <c r="X292" s="81">
        <v>0</v>
      </c>
      <c r="Y292" s="100">
        <v>0</v>
      </c>
      <c r="Z292" s="81">
        <v>0</v>
      </c>
      <c r="AA292" s="81">
        <v>872758</v>
      </c>
      <c r="AB292" s="81">
        <v>22291</v>
      </c>
      <c r="AC292" s="81">
        <v>0</v>
      </c>
      <c r="AE292" s="81">
        <v>0</v>
      </c>
      <c r="AF292" s="81">
        <v>0</v>
      </c>
      <c r="AG292" s="81">
        <v>1227560</v>
      </c>
      <c r="AH292" s="81">
        <v>1044250</v>
      </c>
      <c r="AJ292" s="77">
        <f t="shared" si="5"/>
        <v>0</v>
      </c>
    </row>
    <row r="293" spans="1:36" x14ac:dyDescent="0.3">
      <c r="A293" s="46" t="s">
        <v>659</v>
      </c>
      <c r="B293" s="77" t="s">
        <v>1710</v>
      </c>
      <c r="C293" s="81">
        <v>2546296</v>
      </c>
      <c r="D293" s="97">
        <v>0.84399999999999997</v>
      </c>
      <c r="E293" s="98">
        <v>123.05</v>
      </c>
      <c r="F293" s="81">
        <v>0</v>
      </c>
      <c r="G293" s="81">
        <v>825902</v>
      </c>
      <c r="H293" s="81">
        <v>359023</v>
      </c>
      <c r="I293" s="81">
        <v>513153</v>
      </c>
      <c r="J293" s="81">
        <v>492959</v>
      </c>
      <c r="K293" s="81">
        <v>64891</v>
      </c>
      <c r="L293" s="81">
        <v>68968</v>
      </c>
      <c r="M293" s="81">
        <v>17976</v>
      </c>
      <c r="N293" s="81">
        <v>19564</v>
      </c>
      <c r="O293" s="81">
        <v>7500</v>
      </c>
      <c r="P293" s="81">
        <v>2550</v>
      </c>
      <c r="Q293" s="81">
        <v>17017</v>
      </c>
      <c r="R293" s="81">
        <v>18584</v>
      </c>
      <c r="S293" s="81">
        <v>0</v>
      </c>
      <c r="T293" s="81">
        <v>0</v>
      </c>
      <c r="U293" s="81">
        <v>0</v>
      </c>
      <c r="V293" s="81">
        <v>0</v>
      </c>
      <c r="W293" s="81">
        <v>0</v>
      </c>
      <c r="X293" s="81">
        <v>0</v>
      </c>
      <c r="Y293" s="100">
        <v>0</v>
      </c>
      <c r="Z293" s="81">
        <v>0</v>
      </c>
      <c r="AA293" s="81">
        <v>1099857</v>
      </c>
      <c r="AB293" s="81">
        <v>0</v>
      </c>
      <c r="AC293" s="81">
        <v>0</v>
      </c>
      <c r="AE293" s="81">
        <v>0</v>
      </c>
      <c r="AF293" s="81">
        <v>0</v>
      </c>
      <c r="AG293" s="81">
        <v>825902</v>
      </c>
      <c r="AH293" s="81">
        <v>359023</v>
      </c>
      <c r="AJ293" s="77">
        <f t="shared" si="5"/>
        <v>0</v>
      </c>
    </row>
    <row r="294" spans="1:36" x14ac:dyDescent="0.3">
      <c r="A294" s="46" t="s">
        <v>621</v>
      </c>
      <c r="B294" s="77" t="s">
        <v>2411</v>
      </c>
      <c r="C294" s="81">
        <v>2000600</v>
      </c>
      <c r="D294" s="97">
        <v>0.48099999999999998</v>
      </c>
      <c r="E294" s="98">
        <v>70.12</v>
      </c>
      <c r="F294" s="81">
        <v>0</v>
      </c>
      <c r="G294" s="81">
        <v>592064</v>
      </c>
      <c r="H294" s="81">
        <v>542243</v>
      </c>
      <c r="I294" s="81">
        <v>1070961</v>
      </c>
      <c r="J294" s="81">
        <v>1197709</v>
      </c>
      <c r="K294" s="81">
        <v>92618</v>
      </c>
      <c r="L294" s="81">
        <v>91744</v>
      </c>
      <c r="M294" s="81">
        <v>24223</v>
      </c>
      <c r="N294" s="81">
        <v>23939</v>
      </c>
      <c r="O294" s="81">
        <v>10106</v>
      </c>
      <c r="P294" s="81">
        <v>5234</v>
      </c>
      <c r="Q294" s="81">
        <v>17413</v>
      </c>
      <c r="R294" s="81">
        <v>16977</v>
      </c>
      <c r="S294" s="81">
        <v>0</v>
      </c>
      <c r="T294" s="81">
        <v>0</v>
      </c>
      <c r="U294" s="81">
        <v>0</v>
      </c>
      <c r="V294" s="81">
        <v>0</v>
      </c>
      <c r="W294" s="81">
        <v>0</v>
      </c>
      <c r="X294" s="81">
        <v>0</v>
      </c>
      <c r="Y294" s="100">
        <v>0</v>
      </c>
      <c r="Z294" s="81">
        <v>0</v>
      </c>
      <c r="AA294" s="81">
        <v>193215</v>
      </c>
      <c r="AB294" s="81">
        <v>0</v>
      </c>
      <c r="AC294" s="81">
        <v>0</v>
      </c>
      <c r="AE294" s="81">
        <v>0</v>
      </c>
      <c r="AF294" s="81">
        <v>0</v>
      </c>
      <c r="AG294" s="81">
        <v>592064</v>
      </c>
      <c r="AH294" s="81">
        <v>542243</v>
      </c>
      <c r="AJ294" s="77">
        <f t="shared" si="5"/>
        <v>0</v>
      </c>
    </row>
    <row r="295" spans="1:36" x14ac:dyDescent="0.3">
      <c r="A295" s="46" t="s">
        <v>601</v>
      </c>
      <c r="B295" s="77" t="s">
        <v>2412</v>
      </c>
      <c r="C295" s="81">
        <v>4126716</v>
      </c>
      <c r="D295" s="97">
        <v>0.79300000000000004</v>
      </c>
      <c r="E295" s="98">
        <v>115.61</v>
      </c>
      <c r="F295" s="81">
        <v>0</v>
      </c>
      <c r="G295" s="81">
        <v>1439403</v>
      </c>
      <c r="H295" s="81">
        <v>1123258</v>
      </c>
      <c r="I295" s="81">
        <v>1133576</v>
      </c>
      <c r="J295" s="81">
        <v>1175647</v>
      </c>
      <c r="K295" s="81">
        <v>133917</v>
      </c>
      <c r="L295" s="81">
        <v>137703</v>
      </c>
      <c r="M295" s="81">
        <v>33046</v>
      </c>
      <c r="N295" s="81">
        <v>34080</v>
      </c>
      <c r="O295" s="81">
        <v>13788</v>
      </c>
      <c r="P295" s="81">
        <v>12260</v>
      </c>
      <c r="Q295" s="81">
        <v>30056</v>
      </c>
      <c r="R295" s="81">
        <v>30611</v>
      </c>
      <c r="S295" s="81">
        <v>0</v>
      </c>
      <c r="T295" s="81">
        <v>0</v>
      </c>
      <c r="U295" s="81">
        <v>0</v>
      </c>
      <c r="V295" s="81">
        <v>0</v>
      </c>
      <c r="W295" s="81">
        <v>0</v>
      </c>
      <c r="X295" s="81">
        <v>0</v>
      </c>
      <c r="Y295" s="100">
        <v>0</v>
      </c>
      <c r="Z295" s="81">
        <v>0</v>
      </c>
      <c r="AA295" s="81">
        <v>1342564</v>
      </c>
      <c r="AB295" s="81">
        <v>366</v>
      </c>
      <c r="AC295" s="81">
        <v>0</v>
      </c>
      <c r="AE295" s="81">
        <v>0</v>
      </c>
      <c r="AF295" s="81">
        <v>0</v>
      </c>
      <c r="AG295" s="81">
        <v>1439403</v>
      </c>
      <c r="AH295" s="81">
        <v>1123258</v>
      </c>
      <c r="AJ295" s="77">
        <f t="shared" si="5"/>
        <v>0</v>
      </c>
    </row>
    <row r="296" spans="1:36" x14ac:dyDescent="0.3">
      <c r="A296" s="46" t="s">
        <v>667</v>
      </c>
      <c r="B296" s="77" t="s">
        <v>1713</v>
      </c>
      <c r="C296" s="81">
        <v>4945726</v>
      </c>
      <c r="D296" s="97">
        <v>0.504</v>
      </c>
      <c r="E296" s="98">
        <v>73.48</v>
      </c>
      <c r="F296" s="81">
        <v>0</v>
      </c>
      <c r="G296" s="81">
        <v>3400351</v>
      </c>
      <c r="H296" s="81">
        <v>2765270</v>
      </c>
      <c r="I296" s="81">
        <v>758848</v>
      </c>
      <c r="J296" s="81">
        <v>652268</v>
      </c>
      <c r="K296" s="81">
        <v>189429</v>
      </c>
      <c r="L296" s="81">
        <v>185294</v>
      </c>
      <c r="M296" s="81">
        <v>39008</v>
      </c>
      <c r="N296" s="81">
        <v>38319</v>
      </c>
      <c r="O296" s="81">
        <v>16275</v>
      </c>
      <c r="P296" s="81">
        <v>15987</v>
      </c>
      <c r="Q296" s="81">
        <v>21614</v>
      </c>
      <c r="R296" s="81">
        <v>23338</v>
      </c>
      <c r="S296" s="81">
        <v>0</v>
      </c>
      <c r="T296" s="81">
        <v>0</v>
      </c>
      <c r="U296" s="81">
        <v>0</v>
      </c>
      <c r="V296" s="81">
        <v>0</v>
      </c>
      <c r="W296" s="81">
        <v>0</v>
      </c>
      <c r="X296" s="81">
        <v>0</v>
      </c>
      <c r="Y296" s="100">
        <v>0</v>
      </c>
      <c r="Z296" s="81">
        <v>0</v>
      </c>
      <c r="AA296" s="81">
        <v>520201</v>
      </c>
      <c r="AB296" s="81">
        <v>0</v>
      </c>
      <c r="AC296" s="81">
        <v>0</v>
      </c>
      <c r="AE296" s="81">
        <v>0</v>
      </c>
      <c r="AF296" s="81">
        <v>0</v>
      </c>
      <c r="AG296" s="81">
        <v>3400351</v>
      </c>
      <c r="AH296" s="81">
        <v>2765270</v>
      </c>
      <c r="AJ296" s="77">
        <f t="shared" si="5"/>
        <v>0</v>
      </c>
    </row>
    <row r="297" spans="1:36" x14ac:dyDescent="0.3">
      <c r="A297" s="46" t="s">
        <v>629</v>
      </c>
      <c r="B297" s="77" t="s">
        <v>2413</v>
      </c>
      <c r="C297" s="81">
        <v>1903551</v>
      </c>
      <c r="D297" s="97">
        <v>0.76100000000000001</v>
      </c>
      <c r="E297" s="98">
        <v>110.95</v>
      </c>
      <c r="F297" s="81">
        <v>0</v>
      </c>
      <c r="G297" s="81">
        <v>322982</v>
      </c>
      <c r="H297" s="81">
        <v>272777</v>
      </c>
      <c r="I297" s="81">
        <v>835311</v>
      </c>
      <c r="J297" s="81">
        <v>787662</v>
      </c>
      <c r="K297" s="81">
        <v>70366</v>
      </c>
      <c r="L297" s="81">
        <v>70658</v>
      </c>
      <c r="M297" s="81">
        <v>19159</v>
      </c>
      <c r="N297" s="81">
        <v>19070</v>
      </c>
      <c r="O297" s="81">
        <v>7994</v>
      </c>
      <c r="P297" s="81">
        <v>7956</v>
      </c>
      <c r="Q297" s="81">
        <v>19035</v>
      </c>
      <c r="R297" s="81">
        <v>18700</v>
      </c>
      <c r="S297" s="81">
        <v>0</v>
      </c>
      <c r="T297" s="81">
        <v>0</v>
      </c>
      <c r="U297" s="81">
        <v>0</v>
      </c>
      <c r="V297" s="81">
        <v>0</v>
      </c>
      <c r="W297" s="81">
        <v>0</v>
      </c>
      <c r="X297" s="81">
        <v>0</v>
      </c>
      <c r="Y297" s="100">
        <v>0</v>
      </c>
      <c r="Z297" s="81">
        <v>0</v>
      </c>
      <c r="AA297" s="81">
        <v>620873</v>
      </c>
      <c r="AB297" s="81">
        <v>7831</v>
      </c>
      <c r="AC297" s="81">
        <v>0</v>
      </c>
      <c r="AE297" s="81">
        <v>0</v>
      </c>
      <c r="AF297" s="81">
        <v>0</v>
      </c>
      <c r="AG297" s="81">
        <v>322982</v>
      </c>
      <c r="AH297" s="81">
        <v>272777</v>
      </c>
      <c r="AJ297" s="77">
        <f t="shared" si="5"/>
        <v>0</v>
      </c>
    </row>
    <row r="298" spans="1:36" x14ac:dyDescent="0.3">
      <c r="A298" s="46" t="s">
        <v>661</v>
      </c>
      <c r="B298" s="77" t="s">
        <v>2414</v>
      </c>
      <c r="C298" s="81">
        <v>1849312</v>
      </c>
      <c r="D298" s="97">
        <v>0.90500000000000003</v>
      </c>
      <c r="E298" s="98">
        <v>131.94</v>
      </c>
      <c r="F298" s="81">
        <v>0</v>
      </c>
      <c r="G298" s="81">
        <v>407075</v>
      </c>
      <c r="H298" s="81">
        <v>393600</v>
      </c>
      <c r="I298" s="81">
        <v>939062</v>
      </c>
      <c r="J298" s="81">
        <v>928751</v>
      </c>
      <c r="K298" s="81">
        <v>90928</v>
      </c>
      <c r="L298" s="81">
        <v>91686</v>
      </c>
      <c r="M298" s="81">
        <v>21886</v>
      </c>
      <c r="N298" s="81">
        <v>22051</v>
      </c>
      <c r="O298" s="81">
        <v>9131</v>
      </c>
      <c r="P298" s="81">
        <v>9200</v>
      </c>
      <c r="Q298" s="81">
        <v>22345</v>
      </c>
      <c r="R298" s="81">
        <v>22478</v>
      </c>
      <c r="S298" s="81">
        <v>0</v>
      </c>
      <c r="T298" s="81">
        <v>0</v>
      </c>
      <c r="U298" s="81">
        <v>0</v>
      </c>
      <c r="V298" s="81">
        <v>0</v>
      </c>
      <c r="W298" s="81">
        <v>0</v>
      </c>
      <c r="X298" s="81">
        <v>0</v>
      </c>
      <c r="Y298" s="100">
        <v>0</v>
      </c>
      <c r="Z298" s="81">
        <v>0</v>
      </c>
      <c r="AA298" s="81">
        <v>358885</v>
      </c>
      <c r="AB298" s="81">
        <v>0</v>
      </c>
      <c r="AC298" s="81">
        <v>0</v>
      </c>
      <c r="AE298" s="81">
        <v>0</v>
      </c>
      <c r="AF298" s="81">
        <v>0</v>
      </c>
      <c r="AG298" s="81">
        <v>407075</v>
      </c>
      <c r="AH298" s="81">
        <v>393600</v>
      </c>
      <c r="AJ298" s="77">
        <f t="shared" si="5"/>
        <v>0</v>
      </c>
    </row>
    <row r="299" spans="1:36" x14ac:dyDescent="0.3">
      <c r="A299" s="46" t="s">
        <v>599</v>
      </c>
      <c r="B299" s="77" t="s">
        <v>2415</v>
      </c>
      <c r="C299" s="81">
        <v>765828</v>
      </c>
      <c r="D299" s="97">
        <v>5.7000000000000002E-2</v>
      </c>
      <c r="E299" s="98">
        <v>8.31</v>
      </c>
      <c r="F299" s="81">
        <v>0</v>
      </c>
      <c r="G299" s="81">
        <v>178700</v>
      </c>
      <c r="H299" s="81">
        <v>164924</v>
      </c>
      <c r="I299" s="81">
        <v>357239</v>
      </c>
      <c r="J299" s="81">
        <v>377204</v>
      </c>
      <c r="K299" s="81">
        <v>64133</v>
      </c>
      <c r="L299" s="81">
        <v>62619</v>
      </c>
      <c r="M299" s="81">
        <v>10216</v>
      </c>
      <c r="N299" s="81">
        <v>10442</v>
      </c>
      <c r="O299" s="81">
        <v>4263</v>
      </c>
      <c r="P299" s="81">
        <v>4356</v>
      </c>
      <c r="Q299" s="81">
        <v>0</v>
      </c>
      <c r="R299" s="81">
        <v>0</v>
      </c>
      <c r="S299" s="81">
        <v>0</v>
      </c>
      <c r="T299" s="81">
        <v>0</v>
      </c>
      <c r="U299" s="81">
        <v>0</v>
      </c>
      <c r="V299" s="81">
        <v>0</v>
      </c>
      <c r="W299" s="81">
        <v>0</v>
      </c>
      <c r="X299" s="81">
        <v>0</v>
      </c>
      <c r="Y299" s="100">
        <v>0</v>
      </c>
      <c r="Z299" s="81">
        <v>0</v>
      </c>
      <c r="AA299" s="81">
        <v>151277</v>
      </c>
      <c r="AB299" s="81">
        <v>0</v>
      </c>
      <c r="AC299" s="81">
        <v>0</v>
      </c>
      <c r="AE299" s="81">
        <v>6381</v>
      </c>
      <c r="AF299" s="81">
        <v>1943</v>
      </c>
      <c r="AG299" s="81">
        <v>172319</v>
      </c>
      <c r="AH299" s="81">
        <v>162981</v>
      </c>
      <c r="AJ299" s="77">
        <f t="shared" si="5"/>
        <v>0</v>
      </c>
    </row>
    <row r="300" spans="1:36" x14ac:dyDescent="0.3">
      <c r="A300" s="46" t="s">
        <v>663</v>
      </c>
      <c r="B300" s="77" t="s">
        <v>1717</v>
      </c>
      <c r="C300" s="81">
        <v>7062948</v>
      </c>
      <c r="D300" s="97">
        <v>0.83699999999999997</v>
      </c>
      <c r="E300" s="98">
        <v>122.03</v>
      </c>
      <c r="F300" s="81">
        <v>-577079</v>
      </c>
      <c r="G300" s="81">
        <v>3385189</v>
      </c>
      <c r="H300" s="81">
        <v>2634591</v>
      </c>
      <c r="I300" s="81">
        <v>2720715</v>
      </c>
      <c r="J300" s="81">
        <v>5509952</v>
      </c>
      <c r="K300" s="81">
        <v>305638</v>
      </c>
      <c r="L300" s="81">
        <v>263410</v>
      </c>
      <c r="M300" s="81">
        <v>73627</v>
      </c>
      <c r="N300" s="81">
        <v>71890</v>
      </c>
      <c r="O300" s="81">
        <v>30719</v>
      </c>
      <c r="P300" s="81">
        <v>18181</v>
      </c>
      <c r="Q300" s="81">
        <v>71961</v>
      </c>
      <c r="R300" s="81">
        <v>70147</v>
      </c>
      <c r="S300" s="81">
        <v>0</v>
      </c>
      <c r="T300" s="81">
        <v>0</v>
      </c>
      <c r="U300" s="81">
        <v>0</v>
      </c>
      <c r="V300" s="81">
        <v>0</v>
      </c>
      <c r="W300" s="81">
        <v>0</v>
      </c>
      <c r="X300" s="81">
        <v>0</v>
      </c>
      <c r="Y300" s="100">
        <v>0</v>
      </c>
      <c r="Z300" s="81">
        <v>0</v>
      </c>
      <c r="AA300" s="81">
        <v>475099</v>
      </c>
      <c r="AB300" s="81">
        <v>0</v>
      </c>
      <c r="AC300" s="81">
        <v>0</v>
      </c>
      <c r="AE300" s="81">
        <v>0</v>
      </c>
      <c r="AF300" s="81">
        <v>0</v>
      </c>
      <c r="AG300" s="81">
        <v>3385189</v>
      </c>
      <c r="AH300" s="81">
        <v>2634591</v>
      </c>
      <c r="AJ300" s="77">
        <f t="shared" si="5"/>
        <v>577079</v>
      </c>
    </row>
    <row r="301" spans="1:36" x14ac:dyDescent="0.3">
      <c r="A301" s="46" t="s">
        <v>651</v>
      </c>
      <c r="B301" s="77" t="s">
        <v>2416</v>
      </c>
      <c r="C301" s="81">
        <v>8392497</v>
      </c>
      <c r="D301" s="97">
        <v>0.73299999999999998</v>
      </c>
      <c r="E301" s="98">
        <v>106.87</v>
      </c>
      <c r="F301" s="81">
        <v>-891082</v>
      </c>
      <c r="G301" s="81">
        <v>5003754</v>
      </c>
      <c r="H301" s="81">
        <v>4624463</v>
      </c>
      <c r="I301" s="81">
        <v>1662780</v>
      </c>
      <c r="J301" s="81">
        <v>1889778</v>
      </c>
      <c r="K301" s="81">
        <v>549705</v>
      </c>
      <c r="L301" s="81">
        <v>541143</v>
      </c>
      <c r="M301" s="81">
        <v>126461</v>
      </c>
      <c r="N301" s="81">
        <v>125128</v>
      </c>
      <c r="O301" s="81">
        <v>52763</v>
      </c>
      <c r="P301" s="81">
        <v>45131</v>
      </c>
      <c r="Q301" s="81">
        <v>107255</v>
      </c>
      <c r="R301" s="81">
        <v>107338</v>
      </c>
      <c r="S301" s="81">
        <v>0</v>
      </c>
      <c r="T301" s="81">
        <v>0</v>
      </c>
      <c r="U301" s="81">
        <v>0</v>
      </c>
      <c r="V301" s="81">
        <v>0</v>
      </c>
      <c r="W301" s="81">
        <v>0</v>
      </c>
      <c r="X301" s="81">
        <v>0</v>
      </c>
      <c r="Y301" s="100">
        <v>0</v>
      </c>
      <c r="Z301" s="81">
        <v>0</v>
      </c>
      <c r="AA301" s="81">
        <v>889779</v>
      </c>
      <c r="AB301" s="81">
        <v>0</v>
      </c>
      <c r="AC301" s="81">
        <v>0</v>
      </c>
      <c r="AE301" s="81">
        <v>0</v>
      </c>
      <c r="AF301" s="81">
        <v>0</v>
      </c>
      <c r="AG301" s="81">
        <v>5003754</v>
      </c>
      <c r="AH301" s="81">
        <v>4624463</v>
      </c>
      <c r="AJ301" s="77">
        <f t="shared" si="5"/>
        <v>891082</v>
      </c>
    </row>
    <row r="302" spans="1:36" x14ac:dyDescent="0.3">
      <c r="A302" s="46" t="s">
        <v>563</v>
      </c>
      <c r="B302" s="77" t="s">
        <v>1719</v>
      </c>
      <c r="C302" s="81">
        <v>8430938</v>
      </c>
      <c r="D302" s="97">
        <v>0.63600000000000001</v>
      </c>
      <c r="E302" s="98">
        <v>92.72</v>
      </c>
      <c r="F302" s="81">
        <v>-457655</v>
      </c>
      <c r="G302" s="81">
        <v>3758629</v>
      </c>
      <c r="H302" s="81">
        <v>3154188</v>
      </c>
      <c r="I302" s="81">
        <v>3533826</v>
      </c>
      <c r="J302" s="81">
        <v>3111381</v>
      </c>
      <c r="K302" s="81">
        <v>324686</v>
      </c>
      <c r="L302" s="81">
        <v>328297</v>
      </c>
      <c r="M302" s="81">
        <v>80742</v>
      </c>
      <c r="N302" s="81">
        <v>82121</v>
      </c>
      <c r="O302" s="81">
        <v>33688</v>
      </c>
      <c r="P302" s="81">
        <v>34262</v>
      </c>
      <c r="Q302" s="81">
        <v>68480</v>
      </c>
      <c r="R302" s="81">
        <v>69649</v>
      </c>
      <c r="S302" s="81">
        <v>0</v>
      </c>
      <c r="T302" s="81">
        <v>0</v>
      </c>
      <c r="U302" s="81">
        <v>0</v>
      </c>
      <c r="V302" s="81">
        <v>0</v>
      </c>
      <c r="W302" s="81">
        <v>0</v>
      </c>
      <c r="X302" s="81">
        <v>0</v>
      </c>
      <c r="Y302" s="100">
        <v>0</v>
      </c>
      <c r="Z302" s="81">
        <v>0</v>
      </c>
      <c r="AA302" s="81">
        <v>630887</v>
      </c>
      <c r="AB302" s="81">
        <v>0</v>
      </c>
      <c r="AC302" s="81">
        <v>0</v>
      </c>
      <c r="AE302" s="81">
        <v>0</v>
      </c>
      <c r="AF302" s="81">
        <v>0</v>
      </c>
      <c r="AG302" s="81">
        <v>3758629</v>
      </c>
      <c r="AH302" s="81">
        <v>3154188</v>
      </c>
      <c r="AJ302" s="77">
        <f t="shared" si="5"/>
        <v>457655</v>
      </c>
    </row>
    <row r="303" spans="1:36" x14ac:dyDescent="0.3">
      <c r="A303" s="46" t="s">
        <v>611</v>
      </c>
      <c r="B303" s="77" t="s">
        <v>2417</v>
      </c>
      <c r="C303" s="81">
        <v>3463003</v>
      </c>
      <c r="D303" s="97">
        <v>0.16900000000000001</v>
      </c>
      <c r="E303" s="98">
        <v>24.64</v>
      </c>
      <c r="F303" s="81">
        <v>0</v>
      </c>
      <c r="G303" s="81">
        <v>1178038</v>
      </c>
      <c r="H303" s="81">
        <v>970824</v>
      </c>
      <c r="I303" s="81">
        <v>1553803</v>
      </c>
      <c r="J303" s="81">
        <v>1849747</v>
      </c>
      <c r="K303" s="81">
        <v>220709</v>
      </c>
      <c r="L303" s="81">
        <v>229564</v>
      </c>
      <c r="M303" s="81">
        <v>61163</v>
      </c>
      <c r="N303" s="81">
        <v>62257</v>
      </c>
      <c r="O303" s="81">
        <v>25519</v>
      </c>
      <c r="P303" s="81">
        <v>25975</v>
      </c>
      <c r="Q303" s="81">
        <v>6719</v>
      </c>
      <c r="R303" s="81">
        <v>6136</v>
      </c>
      <c r="S303" s="81">
        <v>0</v>
      </c>
      <c r="T303" s="81">
        <v>0</v>
      </c>
      <c r="U303" s="81">
        <v>0</v>
      </c>
      <c r="V303" s="81">
        <v>0</v>
      </c>
      <c r="W303" s="81">
        <v>0</v>
      </c>
      <c r="X303" s="81">
        <v>0</v>
      </c>
      <c r="Y303" s="100">
        <v>0</v>
      </c>
      <c r="Z303" s="81">
        <v>0</v>
      </c>
      <c r="AA303" s="81">
        <v>417052</v>
      </c>
      <c r="AB303" s="81">
        <v>0</v>
      </c>
      <c r="AC303" s="81">
        <v>0</v>
      </c>
      <c r="AE303" s="81">
        <v>6673</v>
      </c>
      <c r="AF303" s="81">
        <v>1843</v>
      </c>
      <c r="AG303" s="81">
        <v>1171365</v>
      </c>
      <c r="AH303" s="81">
        <v>968981</v>
      </c>
      <c r="AJ303" s="77">
        <f t="shared" si="5"/>
        <v>0</v>
      </c>
    </row>
    <row r="304" spans="1:36" x14ac:dyDescent="0.3">
      <c r="A304" s="46" t="s">
        <v>669</v>
      </c>
      <c r="B304" s="77" t="s">
        <v>2418</v>
      </c>
      <c r="C304" s="81">
        <v>12767983</v>
      </c>
      <c r="D304" s="97">
        <v>0.95799999999999996</v>
      </c>
      <c r="E304" s="98">
        <v>139.66999999999999</v>
      </c>
      <c r="F304" s="81">
        <v>0</v>
      </c>
      <c r="G304" s="81">
        <v>5093083</v>
      </c>
      <c r="H304" s="81">
        <v>4251788</v>
      </c>
      <c r="I304" s="81">
        <v>3612405</v>
      </c>
      <c r="J304" s="81">
        <v>2776906</v>
      </c>
      <c r="K304" s="81">
        <v>325967</v>
      </c>
      <c r="L304" s="81">
        <v>342044</v>
      </c>
      <c r="M304" s="81">
        <v>80817</v>
      </c>
      <c r="N304" s="81">
        <v>85267</v>
      </c>
      <c r="O304" s="81">
        <v>33719</v>
      </c>
      <c r="P304" s="81">
        <v>19504</v>
      </c>
      <c r="Q304" s="81">
        <v>90869</v>
      </c>
      <c r="R304" s="81">
        <v>94357</v>
      </c>
      <c r="S304" s="81">
        <v>0</v>
      </c>
      <c r="T304" s="81">
        <v>0</v>
      </c>
      <c r="U304" s="81">
        <v>0</v>
      </c>
      <c r="V304" s="81">
        <v>0</v>
      </c>
      <c r="W304" s="81">
        <v>0</v>
      </c>
      <c r="X304" s="81">
        <v>0</v>
      </c>
      <c r="Y304" s="100">
        <v>0</v>
      </c>
      <c r="Z304" s="81">
        <v>0</v>
      </c>
      <c r="AA304" s="81">
        <v>3531123</v>
      </c>
      <c r="AB304" s="81">
        <v>0</v>
      </c>
      <c r="AC304" s="81">
        <v>0</v>
      </c>
      <c r="AE304" s="81">
        <v>0</v>
      </c>
      <c r="AF304" s="81">
        <v>0</v>
      </c>
      <c r="AG304" s="81">
        <v>5093083</v>
      </c>
      <c r="AH304" s="81">
        <v>4251788</v>
      </c>
      <c r="AJ304" s="77">
        <f t="shared" si="5"/>
        <v>0</v>
      </c>
    </row>
    <row r="305" spans="1:36" x14ac:dyDescent="0.3">
      <c r="A305" s="46" t="s">
        <v>573</v>
      </c>
      <c r="B305" s="77" t="s">
        <v>1722</v>
      </c>
      <c r="C305" s="81">
        <v>1632690</v>
      </c>
      <c r="D305" s="97">
        <v>0</v>
      </c>
      <c r="E305" s="98">
        <v>0</v>
      </c>
      <c r="F305" s="81">
        <v>0</v>
      </c>
      <c r="G305" s="81">
        <v>509073</v>
      </c>
      <c r="H305" s="81">
        <v>457631</v>
      </c>
      <c r="I305" s="81">
        <v>825647</v>
      </c>
      <c r="J305" s="81">
        <v>690633</v>
      </c>
      <c r="K305" s="81">
        <v>105433</v>
      </c>
      <c r="L305" s="81">
        <v>109219</v>
      </c>
      <c r="M305" s="81">
        <v>25106</v>
      </c>
      <c r="N305" s="81">
        <v>26021</v>
      </c>
      <c r="O305" s="81">
        <v>10475</v>
      </c>
      <c r="P305" s="81">
        <v>10856</v>
      </c>
      <c r="Q305" s="81">
        <v>7057</v>
      </c>
      <c r="R305" s="81">
        <v>7315</v>
      </c>
      <c r="S305" s="81">
        <v>0</v>
      </c>
      <c r="T305" s="81">
        <v>0</v>
      </c>
      <c r="U305" s="81">
        <v>0</v>
      </c>
      <c r="V305" s="81">
        <v>0</v>
      </c>
      <c r="W305" s="81">
        <v>0</v>
      </c>
      <c r="X305" s="81">
        <v>0</v>
      </c>
      <c r="Y305" s="100">
        <v>0</v>
      </c>
      <c r="Z305" s="81">
        <v>0</v>
      </c>
      <c r="AA305" s="81">
        <v>136611</v>
      </c>
      <c r="AB305" s="81">
        <v>13288</v>
      </c>
      <c r="AC305" s="81">
        <v>0</v>
      </c>
      <c r="AE305" s="81">
        <v>0</v>
      </c>
      <c r="AF305" s="81">
        <v>0</v>
      </c>
      <c r="AG305" s="81">
        <v>509073</v>
      </c>
      <c r="AH305" s="81">
        <v>457631</v>
      </c>
      <c r="AJ305" s="77">
        <f t="shared" si="5"/>
        <v>0</v>
      </c>
    </row>
    <row r="306" spans="1:36" x14ac:dyDescent="0.3">
      <c r="A306" s="46" t="s">
        <v>647</v>
      </c>
      <c r="B306" s="77" t="s">
        <v>2419</v>
      </c>
      <c r="C306" s="81">
        <v>2977810</v>
      </c>
      <c r="D306" s="97">
        <v>7.0000000000000001E-3</v>
      </c>
      <c r="E306" s="98">
        <v>1.02</v>
      </c>
      <c r="F306" s="81">
        <v>0</v>
      </c>
      <c r="G306" s="81">
        <v>1192531</v>
      </c>
      <c r="H306" s="81">
        <v>1110999</v>
      </c>
      <c r="I306" s="81">
        <v>1257596</v>
      </c>
      <c r="J306" s="81">
        <v>1001496</v>
      </c>
      <c r="K306" s="81">
        <v>198807</v>
      </c>
      <c r="L306" s="81">
        <v>199215</v>
      </c>
      <c r="M306" s="81">
        <v>48520</v>
      </c>
      <c r="N306" s="81">
        <v>48326</v>
      </c>
      <c r="O306" s="81">
        <v>20244</v>
      </c>
      <c r="P306" s="81">
        <v>20162</v>
      </c>
      <c r="Q306" s="81">
        <v>9719</v>
      </c>
      <c r="R306" s="81">
        <v>11399</v>
      </c>
      <c r="S306" s="81">
        <v>0</v>
      </c>
      <c r="T306" s="81">
        <v>0</v>
      </c>
      <c r="U306" s="81">
        <v>0</v>
      </c>
      <c r="V306" s="81">
        <v>0</v>
      </c>
      <c r="W306" s="81">
        <v>0</v>
      </c>
      <c r="X306" s="81">
        <v>0</v>
      </c>
      <c r="Y306" s="100">
        <v>0</v>
      </c>
      <c r="Z306" s="81">
        <v>0</v>
      </c>
      <c r="AA306" s="81">
        <v>250393</v>
      </c>
      <c r="AB306" s="81">
        <v>0</v>
      </c>
      <c r="AC306" s="81">
        <v>0</v>
      </c>
      <c r="AE306" s="81">
        <v>0</v>
      </c>
      <c r="AF306" s="81">
        <v>0</v>
      </c>
      <c r="AG306" s="81">
        <v>1192531</v>
      </c>
      <c r="AH306" s="81">
        <v>1110999</v>
      </c>
      <c r="AJ306" s="77">
        <f t="shared" si="5"/>
        <v>0</v>
      </c>
    </row>
    <row r="307" spans="1:36" x14ac:dyDescent="0.3">
      <c r="A307" s="46" t="s">
        <v>641</v>
      </c>
      <c r="B307" s="77" t="s">
        <v>1724</v>
      </c>
      <c r="C307" s="81">
        <v>3023142</v>
      </c>
      <c r="D307" s="97">
        <v>7.1999999999999995E-2</v>
      </c>
      <c r="E307" s="98">
        <v>10.49</v>
      </c>
      <c r="F307" s="81">
        <v>0</v>
      </c>
      <c r="G307" s="81">
        <v>1282192</v>
      </c>
      <c r="H307" s="81">
        <v>681752</v>
      </c>
      <c r="I307" s="81">
        <v>862617</v>
      </c>
      <c r="J307" s="81">
        <v>803446</v>
      </c>
      <c r="K307" s="81">
        <v>339248</v>
      </c>
      <c r="L307" s="81">
        <v>343675</v>
      </c>
      <c r="M307" s="81">
        <v>80742</v>
      </c>
      <c r="N307" s="81">
        <v>83544</v>
      </c>
      <c r="O307" s="81">
        <v>33688</v>
      </c>
      <c r="P307" s="81">
        <v>34856</v>
      </c>
      <c r="Q307" s="81">
        <v>21392</v>
      </c>
      <c r="R307" s="81">
        <v>17276</v>
      </c>
      <c r="S307" s="81">
        <v>0</v>
      </c>
      <c r="T307" s="81">
        <v>0</v>
      </c>
      <c r="U307" s="81">
        <v>0</v>
      </c>
      <c r="V307" s="81">
        <v>0</v>
      </c>
      <c r="W307" s="81">
        <v>0</v>
      </c>
      <c r="X307" s="81">
        <v>0</v>
      </c>
      <c r="Y307" s="100">
        <v>0</v>
      </c>
      <c r="Z307" s="81">
        <v>0</v>
      </c>
      <c r="AA307" s="81">
        <v>361671</v>
      </c>
      <c r="AB307" s="81">
        <v>41592</v>
      </c>
      <c r="AC307" s="81">
        <v>0</v>
      </c>
      <c r="AE307" s="81">
        <v>15240</v>
      </c>
      <c r="AF307" s="81">
        <v>1190</v>
      </c>
      <c r="AG307" s="81">
        <v>1266952</v>
      </c>
      <c r="AH307" s="81">
        <v>680562</v>
      </c>
      <c r="AJ307" s="77">
        <f t="shared" si="5"/>
        <v>0</v>
      </c>
    </row>
    <row r="308" spans="1:36" x14ac:dyDescent="0.3">
      <c r="A308" s="46" t="s">
        <v>625</v>
      </c>
      <c r="B308" s="77" t="s">
        <v>2420</v>
      </c>
      <c r="C308" s="81">
        <v>1789108</v>
      </c>
      <c r="D308" s="97">
        <v>0.64700000000000002</v>
      </c>
      <c r="E308" s="98">
        <v>94.33</v>
      </c>
      <c r="F308" s="81">
        <v>0</v>
      </c>
      <c r="G308" s="81">
        <v>419692</v>
      </c>
      <c r="H308" s="81">
        <v>380619</v>
      </c>
      <c r="I308" s="81">
        <v>755237</v>
      </c>
      <c r="J308" s="81">
        <v>586845</v>
      </c>
      <c r="K308" s="81">
        <v>98559</v>
      </c>
      <c r="L308" s="81">
        <v>107588</v>
      </c>
      <c r="M308" s="81">
        <v>27443</v>
      </c>
      <c r="N308" s="81">
        <v>29241</v>
      </c>
      <c r="O308" s="81">
        <v>11450</v>
      </c>
      <c r="P308" s="81">
        <v>12200</v>
      </c>
      <c r="Q308" s="81">
        <v>18665</v>
      </c>
      <c r="R308" s="81">
        <v>20030</v>
      </c>
      <c r="S308" s="81">
        <v>0</v>
      </c>
      <c r="T308" s="81">
        <v>0</v>
      </c>
      <c r="U308" s="81">
        <v>0</v>
      </c>
      <c r="V308" s="81">
        <v>0</v>
      </c>
      <c r="W308" s="81">
        <v>0</v>
      </c>
      <c r="X308" s="81">
        <v>0</v>
      </c>
      <c r="Y308" s="100">
        <v>0</v>
      </c>
      <c r="Z308" s="81">
        <v>0</v>
      </c>
      <c r="AA308" s="81">
        <v>458062</v>
      </c>
      <c r="AB308" s="81">
        <v>0</v>
      </c>
      <c r="AC308" s="81">
        <v>0</v>
      </c>
      <c r="AE308" s="81">
        <v>0</v>
      </c>
      <c r="AF308" s="81">
        <v>0</v>
      </c>
      <c r="AG308" s="81">
        <v>419692</v>
      </c>
      <c r="AH308" s="81">
        <v>380619</v>
      </c>
      <c r="AJ308" s="77">
        <f t="shared" si="5"/>
        <v>0</v>
      </c>
    </row>
    <row r="309" spans="1:36" x14ac:dyDescent="0.3">
      <c r="A309" s="46" t="s">
        <v>617</v>
      </c>
      <c r="B309" s="77" t="s">
        <v>2421</v>
      </c>
      <c r="C309" s="81">
        <v>1331563</v>
      </c>
      <c r="D309" s="97">
        <v>0</v>
      </c>
      <c r="E309" s="98">
        <v>0</v>
      </c>
      <c r="F309" s="81">
        <v>0</v>
      </c>
      <c r="G309" s="81">
        <v>214665</v>
      </c>
      <c r="H309" s="81">
        <v>175543</v>
      </c>
      <c r="I309" s="81">
        <v>625847</v>
      </c>
      <c r="J309" s="81">
        <v>539931</v>
      </c>
      <c r="K309" s="81">
        <v>192866</v>
      </c>
      <c r="L309" s="81">
        <v>202710</v>
      </c>
      <c r="M309" s="81">
        <v>56190</v>
      </c>
      <c r="N309" s="81">
        <v>58662</v>
      </c>
      <c r="O309" s="81">
        <v>23444</v>
      </c>
      <c r="P309" s="81">
        <v>24475</v>
      </c>
      <c r="Q309" s="81">
        <v>0</v>
      </c>
      <c r="R309" s="81">
        <v>0</v>
      </c>
      <c r="S309" s="81">
        <v>0</v>
      </c>
      <c r="T309" s="81">
        <v>0</v>
      </c>
      <c r="U309" s="81">
        <v>0</v>
      </c>
      <c r="V309" s="81">
        <v>0</v>
      </c>
      <c r="W309" s="81">
        <v>0</v>
      </c>
      <c r="X309" s="81">
        <v>0</v>
      </c>
      <c r="Y309" s="100">
        <v>0</v>
      </c>
      <c r="Z309" s="81">
        <v>0</v>
      </c>
      <c r="AA309" s="81">
        <v>215117</v>
      </c>
      <c r="AB309" s="81">
        <v>3434</v>
      </c>
      <c r="AC309" s="81">
        <v>0</v>
      </c>
      <c r="AE309" s="81">
        <v>0</v>
      </c>
      <c r="AF309" s="81">
        <v>0</v>
      </c>
      <c r="AG309" s="81">
        <v>214665</v>
      </c>
      <c r="AH309" s="81">
        <v>175543</v>
      </c>
      <c r="AJ309" s="77">
        <f t="shared" si="5"/>
        <v>0</v>
      </c>
    </row>
    <row r="310" spans="1:36" x14ac:dyDescent="0.3">
      <c r="A310" s="46" t="s">
        <v>589</v>
      </c>
      <c r="B310" s="77" t="s">
        <v>2422</v>
      </c>
      <c r="C310" s="81">
        <v>2796365</v>
      </c>
      <c r="D310" s="97">
        <v>0</v>
      </c>
      <c r="E310" s="98">
        <v>0</v>
      </c>
      <c r="F310" s="81">
        <v>0</v>
      </c>
      <c r="G310" s="81">
        <v>763046</v>
      </c>
      <c r="H310" s="81">
        <v>600495</v>
      </c>
      <c r="I310" s="81">
        <v>869707</v>
      </c>
      <c r="J310" s="81">
        <v>845925</v>
      </c>
      <c r="K310" s="81">
        <v>503397</v>
      </c>
      <c r="L310" s="81">
        <v>498737</v>
      </c>
      <c r="M310" s="81">
        <v>122536</v>
      </c>
      <c r="N310" s="81">
        <v>121189</v>
      </c>
      <c r="O310" s="81">
        <v>51125</v>
      </c>
      <c r="P310" s="81">
        <v>41678</v>
      </c>
      <c r="Q310" s="81">
        <v>0</v>
      </c>
      <c r="R310" s="81">
        <v>0</v>
      </c>
      <c r="S310" s="81">
        <v>0</v>
      </c>
      <c r="T310" s="81">
        <v>0</v>
      </c>
      <c r="U310" s="81">
        <v>0</v>
      </c>
      <c r="V310" s="81">
        <v>0</v>
      </c>
      <c r="W310" s="81">
        <v>0</v>
      </c>
      <c r="X310" s="81">
        <v>0</v>
      </c>
      <c r="Y310" s="100">
        <v>0</v>
      </c>
      <c r="Z310" s="81">
        <v>0</v>
      </c>
      <c r="AA310" s="81">
        <v>452843</v>
      </c>
      <c r="AB310" s="81">
        <v>33711</v>
      </c>
      <c r="AC310" s="81">
        <v>0</v>
      </c>
      <c r="AE310" s="81">
        <v>36864</v>
      </c>
      <c r="AF310" s="81">
        <v>6876</v>
      </c>
      <c r="AG310" s="81">
        <v>726182</v>
      </c>
      <c r="AH310" s="81">
        <v>593619</v>
      </c>
      <c r="AJ310" s="77">
        <f t="shared" si="5"/>
        <v>0</v>
      </c>
    </row>
    <row r="311" spans="1:36" x14ac:dyDescent="0.3">
      <c r="A311" s="46" t="s">
        <v>593</v>
      </c>
      <c r="B311" s="77" t="s">
        <v>2423</v>
      </c>
      <c r="C311" s="81">
        <v>3695664</v>
      </c>
      <c r="D311" s="97">
        <v>0.38700000000000001</v>
      </c>
      <c r="E311" s="98">
        <v>56.42</v>
      </c>
      <c r="F311" s="81">
        <v>0</v>
      </c>
      <c r="G311" s="81">
        <v>1245445</v>
      </c>
      <c r="H311" s="81">
        <v>1059762</v>
      </c>
      <c r="I311" s="81">
        <v>1639876</v>
      </c>
      <c r="J311" s="81">
        <v>1459189</v>
      </c>
      <c r="K311" s="81">
        <v>250067</v>
      </c>
      <c r="L311" s="81">
        <v>244825</v>
      </c>
      <c r="M311" s="81">
        <v>67200</v>
      </c>
      <c r="N311" s="81">
        <v>65898</v>
      </c>
      <c r="O311" s="81">
        <v>28038</v>
      </c>
      <c r="P311" s="81">
        <v>27493</v>
      </c>
      <c r="Q311" s="81">
        <v>39842</v>
      </c>
      <c r="R311" s="81">
        <v>40028</v>
      </c>
      <c r="S311" s="81">
        <v>0</v>
      </c>
      <c r="T311" s="81">
        <v>0</v>
      </c>
      <c r="U311" s="81">
        <v>0</v>
      </c>
      <c r="V311" s="81">
        <v>0</v>
      </c>
      <c r="W311" s="81">
        <v>0</v>
      </c>
      <c r="X311" s="81">
        <v>0</v>
      </c>
      <c r="Y311" s="100">
        <v>0</v>
      </c>
      <c r="Z311" s="81">
        <v>0</v>
      </c>
      <c r="AA311" s="81">
        <v>425196</v>
      </c>
      <c r="AB311" s="81">
        <v>0</v>
      </c>
      <c r="AC311" s="81">
        <v>0</v>
      </c>
      <c r="AE311" s="81">
        <v>0</v>
      </c>
      <c r="AF311" s="81">
        <v>0</v>
      </c>
      <c r="AG311" s="81">
        <v>1245445</v>
      </c>
      <c r="AH311" s="81">
        <v>1059762</v>
      </c>
      <c r="AJ311" s="77">
        <f t="shared" si="5"/>
        <v>0</v>
      </c>
    </row>
    <row r="312" spans="1:36" x14ac:dyDescent="0.3">
      <c r="A312" s="46" t="s">
        <v>623</v>
      </c>
      <c r="B312" s="77" t="s">
        <v>2424</v>
      </c>
      <c r="C312" s="81">
        <v>2561728</v>
      </c>
      <c r="D312" s="97">
        <v>0.312</v>
      </c>
      <c r="E312" s="98">
        <v>45.48</v>
      </c>
      <c r="F312" s="81">
        <v>0</v>
      </c>
      <c r="G312" s="81">
        <v>734956</v>
      </c>
      <c r="H312" s="81">
        <v>765910</v>
      </c>
      <c r="I312" s="81">
        <v>1226634</v>
      </c>
      <c r="J312" s="81">
        <v>1029009</v>
      </c>
      <c r="K312" s="81">
        <v>191235</v>
      </c>
      <c r="L312" s="81">
        <v>190478</v>
      </c>
      <c r="M312" s="81">
        <v>75080</v>
      </c>
      <c r="N312" s="81">
        <v>74960</v>
      </c>
      <c r="O312" s="81">
        <v>31325</v>
      </c>
      <c r="P312" s="81">
        <v>31275</v>
      </c>
      <c r="Q312" s="81">
        <v>11765</v>
      </c>
      <c r="R312" s="81">
        <v>13927</v>
      </c>
      <c r="S312" s="81">
        <v>0</v>
      </c>
      <c r="T312" s="81">
        <v>0</v>
      </c>
      <c r="U312" s="81">
        <v>0</v>
      </c>
      <c r="V312" s="81">
        <v>0</v>
      </c>
      <c r="W312" s="81">
        <v>0</v>
      </c>
      <c r="X312" s="81">
        <v>0</v>
      </c>
      <c r="Y312" s="100">
        <v>0</v>
      </c>
      <c r="Z312" s="81">
        <v>0</v>
      </c>
      <c r="AA312" s="81">
        <v>290733</v>
      </c>
      <c r="AB312" s="81">
        <v>0</v>
      </c>
      <c r="AC312" s="81">
        <v>0</v>
      </c>
      <c r="AE312" s="81">
        <v>0</v>
      </c>
      <c r="AF312" s="81">
        <v>0</v>
      </c>
      <c r="AG312" s="81">
        <v>734956</v>
      </c>
      <c r="AH312" s="81">
        <v>765910</v>
      </c>
      <c r="AJ312" s="77">
        <f t="shared" si="5"/>
        <v>0</v>
      </c>
    </row>
    <row r="313" spans="1:36" x14ac:dyDescent="0.3">
      <c r="A313" s="46" t="s">
        <v>567</v>
      </c>
      <c r="B313" s="77" t="s">
        <v>2425</v>
      </c>
      <c r="C313" s="81">
        <v>1247565</v>
      </c>
      <c r="D313" s="97">
        <v>0.35599999999999998</v>
      </c>
      <c r="E313" s="98">
        <v>51.9</v>
      </c>
      <c r="F313" s="81">
        <v>0</v>
      </c>
      <c r="G313" s="81">
        <v>105137</v>
      </c>
      <c r="H313" s="81">
        <v>99566</v>
      </c>
      <c r="I313" s="81">
        <v>797422</v>
      </c>
      <c r="J313" s="81">
        <v>695542</v>
      </c>
      <c r="K313" s="81">
        <v>83006</v>
      </c>
      <c r="L313" s="81">
        <v>84929</v>
      </c>
      <c r="M313" s="81">
        <v>19938</v>
      </c>
      <c r="N313" s="81">
        <v>20478</v>
      </c>
      <c r="O313" s="81">
        <v>8319</v>
      </c>
      <c r="P313" s="81">
        <v>8543</v>
      </c>
      <c r="Q313" s="81">
        <v>483</v>
      </c>
      <c r="R313" s="81">
        <v>2184</v>
      </c>
      <c r="S313" s="81">
        <v>0</v>
      </c>
      <c r="T313" s="81">
        <v>0</v>
      </c>
      <c r="U313" s="81">
        <v>0</v>
      </c>
      <c r="V313" s="81">
        <v>0</v>
      </c>
      <c r="W313" s="81">
        <v>0</v>
      </c>
      <c r="X313" s="81">
        <v>0</v>
      </c>
      <c r="Y313" s="100">
        <v>0</v>
      </c>
      <c r="Z313" s="81">
        <v>0</v>
      </c>
      <c r="AA313" s="81">
        <v>233260</v>
      </c>
      <c r="AB313" s="81">
        <v>0</v>
      </c>
      <c r="AC313" s="81">
        <v>0</v>
      </c>
      <c r="AE313" s="81">
        <v>0</v>
      </c>
      <c r="AF313" s="81">
        <v>334</v>
      </c>
      <c r="AG313" s="81">
        <v>105137</v>
      </c>
      <c r="AH313" s="81">
        <v>99232</v>
      </c>
      <c r="AJ313" s="77">
        <f t="shared" si="5"/>
        <v>0</v>
      </c>
    </row>
    <row r="314" spans="1:36" x14ac:dyDescent="0.3">
      <c r="A314" s="46" t="s">
        <v>631</v>
      </c>
      <c r="B314" s="77" t="s">
        <v>2426</v>
      </c>
      <c r="C314" s="81">
        <v>1699904</v>
      </c>
      <c r="D314" s="97">
        <v>0</v>
      </c>
      <c r="E314" s="98">
        <v>0</v>
      </c>
      <c r="F314" s="81">
        <v>0</v>
      </c>
      <c r="G314" s="81">
        <v>248761</v>
      </c>
      <c r="H314" s="81">
        <v>214800</v>
      </c>
      <c r="I314" s="81">
        <v>993460</v>
      </c>
      <c r="J314" s="81">
        <v>1216819</v>
      </c>
      <c r="K314" s="81">
        <v>163450</v>
      </c>
      <c r="L314" s="81">
        <v>168226</v>
      </c>
      <c r="M314" s="81">
        <v>43517</v>
      </c>
      <c r="N314" s="81">
        <v>44102</v>
      </c>
      <c r="O314" s="81">
        <v>18156</v>
      </c>
      <c r="P314" s="81">
        <v>18400</v>
      </c>
      <c r="Q314" s="81">
        <v>0</v>
      </c>
      <c r="R314" s="81">
        <v>0</v>
      </c>
      <c r="S314" s="81">
        <v>0</v>
      </c>
      <c r="T314" s="81">
        <v>0</v>
      </c>
      <c r="U314" s="81">
        <v>0</v>
      </c>
      <c r="V314" s="81">
        <v>0</v>
      </c>
      <c r="W314" s="81">
        <v>0</v>
      </c>
      <c r="X314" s="81">
        <v>0</v>
      </c>
      <c r="Y314" s="100">
        <v>0</v>
      </c>
      <c r="Z314" s="81">
        <v>0</v>
      </c>
      <c r="AA314" s="81">
        <v>212171</v>
      </c>
      <c r="AB314" s="81">
        <v>20389</v>
      </c>
      <c r="AC314" s="81">
        <v>0</v>
      </c>
      <c r="AE314" s="81">
        <v>0</v>
      </c>
      <c r="AF314" s="81">
        <v>0</v>
      </c>
      <c r="AG314" s="81">
        <v>248761</v>
      </c>
      <c r="AH314" s="81">
        <v>214800</v>
      </c>
      <c r="AJ314" s="77">
        <f t="shared" si="5"/>
        <v>0</v>
      </c>
    </row>
    <row r="315" spans="1:36" x14ac:dyDescent="0.3">
      <c r="A315" s="46" t="s">
        <v>653</v>
      </c>
      <c r="B315" s="77" t="s">
        <v>2427</v>
      </c>
      <c r="C315" s="81">
        <v>6799118</v>
      </c>
      <c r="D315" s="97">
        <v>0.23699999999999999</v>
      </c>
      <c r="E315" s="98">
        <v>34.549999999999997</v>
      </c>
      <c r="F315" s="81">
        <v>0</v>
      </c>
      <c r="G315" s="81">
        <v>2140549</v>
      </c>
      <c r="H315" s="81">
        <v>1818080</v>
      </c>
      <c r="I315" s="81">
        <v>3364094</v>
      </c>
      <c r="J315" s="81">
        <v>3945551</v>
      </c>
      <c r="K315" s="81">
        <v>403498</v>
      </c>
      <c r="L315" s="81">
        <v>402508</v>
      </c>
      <c r="M315" s="81">
        <v>108994</v>
      </c>
      <c r="N315" s="81">
        <v>107946</v>
      </c>
      <c r="O315" s="81">
        <v>45475</v>
      </c>
      <c r="P315" s="81">
        <v>45037</v>
      </c>
      <c r="Q315" s="81">
        <v>38913</v>
      </c>
      <c r="R315" s="81">
        <v>31565</v>
      </c>
      <c r="S315" s="81">
        <v>0</v>
      </c>
      <c r="T315" s="81">
        <v>0</v>
      </c>
      <c r="U315" s="81">
        <v>0</v>
      </c>
      <c r="V315" s="81">
        <v>0</v>
      </c>
      <c r="W315" s="81">
        <v>0</v>
      </c>
      <c r="X315" s="81">
        <v>0</v>
      </c>
      <c r="Y315" s="100">
        <v>0</v>
      </c>
      <c r="Z315" s="81">
        <v>0</v>
      </c>
      <c r="AA315" s="81">
        <v>697595</v>
      </c>
      <c r="AB315" s="81">
        <v>0</v>
      </c>
      <c r="AC315" s="81">
        <v>0</v>
      </c>
      <c r="AE315" s="81">
        <v>0</v>
      </c>
      <c r="AF315" s="81">
        <v>0</v>
      </c>
      <c r="AG315" s="81">
        <v>2140549</v>
      </c>
      <c r="AH315" s="81">
        <v>1818080</v>
      </c>
      <c r="AJ315" s="77">
        <f t="shared" si="5"/>
        <v>0</v>
      </c>
    </row>
    <row r="316" spans="1:36" x14ac:dyDescent="0.3">
      <c r="A316" s="46" t="s">
        <v>609</v>
      </c>
      <c r="B316" s="77" t="s">
        <v>2428</v>
      </c>
      <c r="C316" s="81">
        <v>1398923</v>
      </c>
      <c r="D316" s="97">
        <v>0</v>
      </c>
      <c r="E316" s="98">
        <v>0</v>
      </c>
      <c r="F316" s="81">
        <v>0</v>
      </c>
      <c r="G316" s="81">
        <v>300351</v>
      </c>
      <c r="H316" s="81">
        <v>267396</v>
      </c>
      <c r="I316" s="81">
        <v>735010</v>
      </c>
      <c r="J316" s="81">
        <v>674871</v>
      </c>
      <c r="K316" s="81">
        <v>143412</v>
      </c>
      <c r="L316" s="81">
        <v>144868</v>
      </c>
      <c r="M316" s="81">
        <v>37016</v>
      </c>
      <c r="N316" s="81">
        <v>37840</v>
      </c>
      <c r="O316" s="81">
        <v>15444</v>
      </c>
      <c r="P316" s="81">
        <v>15787</v>
      </c>
      <c r="Q316" s="81">
        <v>0</v>
      </c>
      <c r="R316" s="81">
        <v>0</v>
      </c>
      <c r="S316" s="81">
        <v>0</v>
      </c>
      <c r="T316" s="81">
        <v>0</v>
      </c>
      <c r="U316" s="81">
        <v>0</v>
      </c>
      <c r="V316" s="81">
        <v>0</v>
      </c>
      <c r="W316" s="81">
        <v>0</v>
      </c>
      <c r="X316" s="81">
        <v>0</v>
      </c>
      <c r="Y316" s="100">
        <v>0</v>
      </c>
      <c r="Z316" s="81">
        <v>0</v>
      </c>
      <c r="AA316" s="81">
        <v>167690</v>
      </c>
      <c r="AB316" s="81">
        <v>0</v>
      </c>
      <c r="AC316" s="81">
        <v>0</v>
      </c>
      <c r="AE316" s="81">
        <v>0</v>
      </c>
      <c r="AF316" s="81">
        <v>0</v>
      </c>
      <c r="AG316" s="81">
        <v>300351</v>
      </c>
      <c r="AH316" s="81">
        <v>267396</v>
      </c>
      <c r="AJ316" s="77">
        <f t="shared" si="5"/>
        <v>0</v>
      </c>
    </row>
    <row r="317" spans="1:36" x14ac:dyDescent="0.3">
      <c r="A317" s="46" t="s">
        <v>639</v>
      </c>
      <c r="B317" s="77" t="s">
        <v>2429</v>
      </c>
      <c r="C317" s="81">
        <v>6820088</v>
      </c>
      <c r="D317" s="97">
        <v>0.53700000000000003</v>
      </c>
      <c r="E317" s="98">
        <v>78.290000000000006</v>
      </c>
      <c r="F317" s="81">
        <v>0</v>
      </c>
      <c r="G317" s="81">
        <v>2345180</v>
      </c>
      <c r="H317" s="81">
        <v>2399259</v>
      </c>
      <c r="I317" s="81">
        <v>2388507</v>
      </c>
      <c r="J317" s="81">
        <v>2355799</v>
      </c>
      <c r="K317" s="81">
        <v>307444</v>
      </c>
      <c r="L317" s="81">
        <v>309424</v>
      </c>
      <c r="M317" s="81">
        <v>76608</v>
      </c>
      <c r="N317" s="81">
        <v>76608</v>
      </c>
      <c r="O317" s="81">
        <v>31963</v>
      </c>
      <c r="P317" s="81">
        <v>31962</v>
      </c>
      <c r="Q317" s="81">
        <v>46533</v>
      </c>
      <c r="R317" s="81">
        <v>48885</v>
      </c>
      <c r="S317" s="81">
        <v>0</v>
      </c>
      <c r="T317" s="81">
        <v>0</v>
      </c>
      <c r="U317" s="81">
        <v>0</v>
      </c>
      <c r="V317" s="81">
        <v>0</v>
      </c>
      <c r="W317" s="81">
        <v>0</v>
      </c>
      <c r="X317" s="81">
        <v>0</v>
      </c>
      <c r="Y317" s="100">
        <v>0</v>
      </c>
      <c r="Z317" s="81">
        <v>0</v>
      </c>
      <c r="AA317" s="81">
        <v>1623853</v>
      </c>
      <c r="AB317" s="81">
        <v>0</v>
      </c>
      <c r="AC317" s="81">
        <v>0</v>
      </c>
      <c r="AE317" s="81">
        <v>0</v>
      </c>
      <c r="AF317" s="81">
        <v>0</v>
      </c>
      <c r="AG317" s="81">
        <v>2345180</v>
      </c>
      <c r="AH317" s="81">
        <v>2399259</v>
      </c>
      <c r="AJ317" s="77">
        <f t="shared" si="5"/>
        <v>0</v>
      </c>
    </row>
    <row r="318" spans="1:36" x14ac:dyDescent="0.3">
      <c r="A318" s="46" t="s">
        <v>635</v>
      </c>
      <c r="B318" s="77" t="s">
        <v>2430</v>
      </c>
      <c r="C318" s="81">
        <v>960514</v>
      </c>
      <c r="D318" s="97">
        <v>0</v>
      </c>
      <c r="E318" s="98">
        <v>0</v>
      </c>
      <c r="F318" s="81">
        <v>0</v>
      </c>
      <c r="G318" s="81">
        <v>178506</v>
      </c>
      <c r="H318" s="81">
        <v>171366</v>
      </c>
      <c r="I318" s="81">
        <v>501029</v>
      </c>
      <c r="J318" s="81">
        <v>736015</v>
      </c>
      <c r="K318" s="81">
        <v>111491</v>
      </c>
      <c r="L318" s="81">
        <v>114112</v>
      </c>
      <c r="M318" s="81">
        <v>32626</v>
      </c>
      <c r="N318" s="81">
        <v>33361</v>
      </c>
      <c r="O318" s="81">
        <v>13613</v>
      </c>
      <c r="P318" s="81">
        <v>5378</v>
      </c>
      <c r="Q318" s="81">
        <v>0</v>
      </c>
      <c r="R318" s="81">
        <v>0</v>
      </c>
      <c r="S318" s="81">
        <v>0</v>
      </c>
      <c r="T318" s="81">
        <v>0</v>
      </c>
      <c r="U318" s="81">
        <v>0</v>
      </c>
      <c r="V318" s="81">
        <v>0</v>
      </c>
      <c r="W318" s="81">
        <v>0</v>
      </c>
      <c r="X318" s="81">
        <v>0</v>
      </c>
      <c r="Y318" s="100">
        <v>0</v>
      </c>
      <c r="Z318" s="81">
        <v>0</v>
      </c>
      <c r="AA318" s="81">
        <v>122398</v>
      </c>
      <c r="AB318" s="81">
        <v>851</v>
      </c>
      <c r="AC318" s="81">
        <v>0</v>
      </c>
      <c r="AE318" s="81">
        <v>0</v>
      </c>
      <c r="AF318" s="81">
        <v>0</v>
      </c>
      <c r="AG318" s="81">
        <v>178506</v>
      </c>
      <c r="AH318" s="81">
        <v>171366</v>
      </c>
      <c r="AJ318" s="77">
        <f t="shared" si="5"/>
        <v>0</v>
      </c>
    </row>
    <row r="319" spans="1:36" x14ac:dyDescent="0.3">
      <c r="A319" s="46" t="s">
        <v>603</v>
      </c>
      <c r="B319" s="77" t="s">
        <v>2431</v>
      </c>
      <c r="C319" s="81">
        <v>2070093</v>
      </c>
      <c r="D319" s="97">
        <v>0</v>
      </c>
      <c r="E319" s="98">
        <v>0</v>
      </c>
      <c r="F319" s="81">
        <v>0</v>
      </c>
      <c r="G319" s="81">
        <v>510493</v>
      </c>
      <c r="H319" s="81">
        <v>421434</v>
      </c>
      <c r="I319" s="81">
        <v>1029342</v>
      </c>
      <c r="J319" s="81">
        <v>1421028</v>
      </c>
      <c r="K319" s="81">
        <v>193041</v>
      </c>
      <c r="L319" s="81">
        <v>191585</v>
      </c>
      <c r="M319" s="81">
        <v>54812</v>
      </c>
      <c r="N319" s="81">
        <v>54153</v>
      </c>
      <c r="O319" s="81">
        <v>22869</v>
      </c>
      <c r="P319" s="81">
        <v>22593</v>
      </c>
      <c r="Q319" s="81">
        <v>2125</v>
      </c>
      <c r="R319" s="81">
        <v>1750</v>
      </c>
      <c r="S319" s="81">
        <v>0</v>
      </c>
      <c r="T319" s="81">
        <v>0</v>
      </c>
      <c r="U319" s="81">
        <v>0</v>
      </c>
      <c r="V319" s="81">
        <v>0</v>
      </c>
      <c r="W319" s="81">
        <v>0</v>
      </c>
      <c r="X319" s="81">
        <v>0</v>
      </c>
      <c r="Y319" s="100">
        <v>0</v>
      </c>
      <c r="Z319" s="81">
        <v>0</v>
      </c>
      <c r="AA319" s="81">
        <v>239788</v>
      </c>
      <c r="AB319" s="81">
        <v>17623</v>
      </c>
      <c r="AC319" s="81">
        <v>0</v>
      </c>
      <c r="AE319" s="81">
        <v>0</v>
      </c>
      <c r="AF319" s="81">
        <v>0</v>
      </c>
      <c r="AG319" s="81">
        <v>510493</v>
      </c>
      <c r="AH319" s="81">
        <v>421434</v>
      </c>
      <c r="AJ319" s="77">
        <f t="shared" si="5"/>
        <v>0</v>
      </c>
    </row>
    <row r="320" spans="1:36" x14ac:dyDescent="0.3">
      <c r="A320" s="46" t="s">
        <v>597</v>
      </c>
      <c r="B320" s="77" t="s">
        <v>2432</v>
      </c>
      <c r="C320" s="81">
        <v>5453393</v>
      </c>
      <c r="D320" s="97">
        <v>0.57499999999999996</v>
      </c>
      <c r="E320" s="98">
        <v>83.83</v>
      </c>
      <c r="F320" s="81">
        <v>0</v>
      </c>
      <c r="G320" s="81">
        <v>2271848</v>
      </c>
      <c r="H320" s="81">
        <v>1782151</v>
      </c>
      <c r="I320" s="81">
        <v>1735121</v>
      </c>
      <c r="J320" s="81">
        <v>1683723</v>
      </c>
      <c r="K320" s="81">
        <v>329928</v>
      </c>
      <c r="L320" s="81">
        <v>336394</v>
      </c>
      <c r="M320" s="81">
        <v>94853</v>
      </c>
      <c r="N320" s="81">
        <v>97191</v>
      </c>
      <c r="O320" s="81">
        <v>39575</v>
      </c>
      <c r="P320" s="81">
        <v>40550</v>
      </c>
      <c r="Q320" s="81">
        <v>43825</v>
      </c>
      <c r="R320" s="81">
        <v>47103</v>
      </c>
      <c r="S320" s="81">
        <v>0</v>
      </c>
      <c r="T320" s="81">
        <v>0</v>
      </c>
      <c r="U320" s="81">
        <v>0</v>
      </c>
      <c r="V320" s="81">
        <v>0</v>
      </c>
      <c r="W320" s="81">
        <v>0</v>
      </c>
      <c r="X320" s="81">
        <v>0</v>
      </c>
      <c r="Y320" s="100">
        <v>0</v>
      </c>
      <c r="Z320" s="81">
        <v>0</v>
      </c>
      <c r="AA320" s="81">
        <v>938243</v>
      </c>
      <c r="AB320" s="81">
        <v>0</v>
      </c>
      <c r="AC320" s="81">
        <v>0</v>
      </c>
      <c r="AE320" s="81">
        <v>0</v>
      </c>
      <c r="AF320" s="81">
        <v>0</v>
      </c>
      <c r="AG320" s="81">
        <v>2271848</v>
      </c>
      <c r="AH320" s="81">
        <v>1782151</v>
      </c>
      <c r="AJ320" s="77">
        <f t="shared" si="5"/>
        <v>0</v>
      </c>
    </row>
    <row r="321" spans="1:36" x14ac:dyDescent="0.3">
      <c r="A321" s="46" t="s">
        <v>637</v>
      </c>
      <c r="B321" s="77" t="s">
        <v>2433</v>
      </c>
      <c r="C321" s="81">
        <v>5008372</v>
      </c>
      <c r="D321" s="97">
        <v>0.68600000000000005</v>
      </c>
      <c r="E321" s="98">
        <v>100.01</v>
      </c>
      <c r="F321" s="81">
        <v>0</v>
      </c>
      <c r="G321" s="81">
        <v>1653207</v>
      </c>
      <c r="H321" s="81">
        <v>1331948</v>
      </c>
      <c r="I321" s="81">
        <v>1629144</v>
      </c>
      <c r="J321" s="81">
        <v>1882711</v>
      </c>
      <c r="K321" s="81">
        <v>171139</v>
      </c>
      <c r="L321" s="81">
        <v>171838</v>
      </c>
      <c r="M321" s="81">
        <v>45315</v>
      </c>
      <c r="N321" s="81">
        <v>45450</v>
      </c>
      <c r="O321" s="81">
        <v>18906</v>
      </c>
      <c r="P321" s="81">
        <v>18962</v>
      </c>
      <c r="Q321" s="81">
        <v>37847</v>
      </c>
      <c r="R321" s="81">
        <v>39061</v>
      </c>
      <c r="S321" s="81">
        <v>0</v>
      </c>
      <c r="T321" s="81">
        <v>0</v>
      </c>
      <c r="U321" s="81">
        <v>0</v>
      </c>
      <c r="V321" s="81">
        <v>0</v>
      </c>
      <c r="W321" s="81">
        <v>0</v>
      </c>
      <c r="X321" s="81">
        <v>0</v>
      </c>
      <c r="Y321" s="100">
        <v>0</v>
      </c>
      <c r="Z321" s="81">
        <v>0</v>
      </c>
      <c r="AA321" s="81">
        <v>1440012</v>
      </c>
      <c r="AB321" s="81">
        <v>12802</v>
      </c>
      <c r="AC321" s="81">
        <v>0</v>
      </c>
      <c r="AE321" s="81">
        <v>0</v>
      </c>
      <c r="AF321" s="81">
        <v>0</v>
      </c>
      <c r="AG321" s="81">
        <v>1653207</v>
      </c>
      <c r="AH321" s="81">
        <v>1331948</v>
      </c>
      <c r="AJ321" s="77">
        <f t="shared" si="5"/>
        <v>0</v>
      </c>
    </row>
    <row r="322" spans="1:36" x14ac:dyDescent="0.3">
      <c r="A322" s="46" t="s">
        <v>565</v>
      </c>
      <c r="B322" s="77" t="s">
        <v>2434</v>
      </c>
      <c r="C322" s="81">
        <v>4116262</v>
      </c>
      <c r="D322" s="97">
        <v>0.67500000000000004</v>
      </c>
      <c r="E322" s="98">
        <v>98.41</v>
      </c>
      <c r="F322" s="81">
        <v>0</v>
      </c>
      <c r="G322" s="81">
        <v>320977</v>
      </c>
      <c r="H322" s="81">
        <v>353520</v>
      </c>
      <c r="I322" s="81">
        <v>1658774</v>
      </c>
      <c r="J322" s="81">
        <v>1404638</v>
      </c>
      <c r="K322" s="81">
        <v>176265</v>
      </c>
      <c r="L322" s="81">
        <v>177721</v>
      </c>
      <c r="M322" s="81">
        <v>44446</v>
      </c>
      <c r="N322" s="81">
        <v>44446</v>
      </c>
      <c r="O322" s="81">
        <v>18544</v>
      </c>
      <c r="P322" s="81">
        <v>18544</v>
      </c>
      <c r="Q322" s="81">
        <v>29438</v>
      </c>
      <c r="R322" s="81">
        <v>30803</v>
      </c>
      <c r="S322" s="81">
        <v>0</v>
      </c>
      <c r="T322" s="81">
        <v>0</v>
      </c>
      <c r="U322" s="81">
        <v>0</v>
      </c>
      <c r="V322" s="81">
        <v>0</v>
      </c>
      <c r="W322" s="81">
        <v>0</v>
      </c>
      <c r="X322" s="81">
        <v>0</v>
      </c>
      <c r="Y322" s="100">
        <v>0</v>
      </c>
      <c r="Z322" s="81">
        <v>0</v>
      </c>
      <c r="AA322" s="81">
        <v>1867818</v>
      </c>
      <c r="AB322" s="81">
        <v>0</v>
      </c>
      <c r="AC322" s="81">
        <v>0</v>
      </c>
      <c r="AE322" s="81">
        <v>0</v>
      </c>
      <c r="AF322" s="81">
        <v>0</v>
      </c>
      <c r="AG322" s="81">
        <v>320977</v>
      </c>
      <c r="AH322" s="81">
        <v>353520</v>
      </c>
      <c r="AJ322" s="77">
        <f t="shared" si="5"/>
        <v>0</v>
      </c>
    </row>
    <row r="323" spans="1:36" x14ac:dyDescent="0.3">
      <c r="A323" s="46" t="s">
        <v>577</v>
      </c>
      <c r="B323" s="77" t="s">
        <v>2435</v>
      </c>
      <c r="C323" s="81">
        <v>8896175</v>
      </c>
      <c r="D323" s="97">
        <v>0.68100000000000005</v>
      </c>
      <c r="E323" s="98">
        <v>99.28</v>
      </c>
      <c r="F323" s="81">
        <v>0</v>
      </c>
      <c r="G323" s="81">
        <v>2917285</v>
      </c>
      <c r="H323" s="81">
        <v>2792040</v>
      </c>
      <c r="I323" s="81">
        <v>2228811</v>
      </c>
      <c r="J323" s="81">
        <v>1829221</v>
      </c>
      <c r="K323" s="81">
        <v>331559</v>
      </c>
      <c r="L323" s="81">
        <v>273946</v>
      </c>
      <c r="M323" s="81">
        <v>81252</v>
      </c>
      <c r="N323" s="81">
        <v>84518</v>
      </c>
      <c r="O323" s="81">
        <v>33900</v>
      </c>
      <c r="P323" s="81">
        <v>35262</v>
      </c>
      <c r="Q323" s="81">
        <v>59461</v>
      </c>
      <c r="R323" s="81">
        <v>59803</v>
      </c>
      <c r="S323" s="81">
        <v>0</v>
      </c>
      <c r="T323" s="81">
        <v>0</v>
      </c>
      <c r="U323" s="81">
        <v>0</v>
      </c>
      <c r="V323" s="81">
        <v>0</v>
      </c>
      <c r="W323" s="81">
        <v>0</v>
      </c>
      <c r="X323" s="81">
        <v>0</v>
      </c>
      <c r="Y323" s="100">
        <v>0</v>
      </c>
      <c r="Z323" s="81">
        <v>0</v>
      </c>
      <c r="AA323" s="81">
        <v>3243907</v>
      </c>
      <c r="AB323" s="81">
        <v>0</v>
      </c>
      <c r="AC323" s="81">
        <v>0</v>
      </c>
      <c r="AE323" s="81">
        <v>49701</v>
      </c>
      <c r="AF323" s="81">
        <v>11213</v>
      </c>
      <c r="AG323" s="81">
        <v>2867584</v>
      </c>
      <c r="AH323" s="81">
        <v>2780827</v>
      </c>
      <c r="AJ323" s="77">
        <f t="shared" si="5"/>
        <v>0</v>
      </c>
    </row>
    <row r="324" spans="1:36" x14ac:dyDescent="0.3">
      <c r="A324" s="46" t="s">
        <v>619</v>
      </c>
      <c r="B324" s="77" t="s">
        <v>2436</v>
      </c>
      <c r="C324" s="81">
        <v>9606715</v>
      </c>
      <c r="D324" s="97">
        <v>0.45</v>
      </c>
      <c r="E324" s="98">
        <v>65.61</v>
      </c>
      <c r="F324" s="81">
        <v>0</v>
      </c>
      <c r="G324" s="81">
        <v>3410174</v>
      </c>
      <c r="H324" s="81">
        <v>2600687</v>
      </c>
      <c r="I324" s="81">
        <v>3496981</v>
      </c>
      <c r="J324" s="81">
        <v>3552762</v>
      </c>
      <c r="K324" s="81">
        <v>444448</v>
      </c>
      <c r="L324" s="81">
        <v>434778</v>
      </c>
      <c r="M324" s="81">
        <v>108755</v>
      </c>
      <c r="N324" s="81">
        <v>105999</v>
      </c>
      <c r="O324" s="81">
        <v>45375</v>
      </c>
      <c r="P324" s="81">
        <v>43984</v>
      </c>
      <c r="Q324" s="81">
        <v>65006</v>
      </c>
      <c r="R324" s="81">
        <v>64729</v>
      </c>
      <c r="S324" s="81">
        <v>0</v>
      </c>
      <c r="T324" s="81">
        <v>0</v>
      </c>
      <c r="U324" s="81">
        <v>0</v>
      </c>
      <c r="V324" s="81">
        <v>0</v>
      </c>
      <c r="W324" s="81">
        <v>0</v>
      </c>
      <c r="X324" s="81">
        <v>0</v>
      </c>
      <c r="Y324" s="100">
        <v>0</v>
      </c>
      <c r="Z324" s="81">
        <v>0</v>
      </c>
      <c r="AA324" s="81">
        <v>2035976</v>
      </c>
      <c r="AB324" s="81">
        <v>0</v>
      </c>
      <c r="AC324" s="81">
        <v>0</v>
      </c>
      <c r="AE324" s="81">
        <v>0</v>
      </c>
      <c r="AF324" s="81">
        <v>0</v>
      </c>
      <c r="AG324" s="81">
        <v>3410174</v>
      </c>
      <c r="AH324" s="81">
        <v>2600687</v>
      </c>
      <c r="AJ324" s="77">
        <f t="shared" si="5"/>
        <v>0</v>
      </c>
    </row>
    <row r="325" spans="1:36" x14ac:dyDescent="0.3">
      <c r="A325" s="46" t="s">
        <v>672</v>
      </c>
      <c r="B325" s="77" t="s">
        <v>2437</v>
      </c>
      <c r="C325" s="81">
        <v>907565953</v>
      </c>
      <c r="D325" s="97">
        <v>0.67</v>
      </c>
      <c r="E325" s="98">
        <v>603.02</v>
      </c>
      <c r="F325" s="81">
        <v>-619709784</v>
      </c>
      <c r="G325" s="81">
        <v>583569694</v>
      </c>
      <c r="H325" s="81">
        <v>552888073</v>
      </c>
      <c r="I325" s="81">
        <v>0</v>
      </c>
      <c r="J325" s="81">
        <v>0</v>
      </c>
      <c r="K325" s="81">
        <v>72561967</v>
      </c>
      <c r="L325" s="81">
        <v>73709609</v>
      </c>
      <c r="M325" s="81">
        <v>18780411</v>
      </c>
      <c r="N325" s="81">
        <v>19101118</v>
      </c>
      <c r="O325" s="81">
        <v>7835619</v>
      </c>
      <c r="P325" s="81">
        <v>7969425</v>
      </c>
      <c r="Q325" s="81">
        <v>11771732</v>
      </c>
      <c r="R325" s="81">
        <v>12312188</v>
      </c>
      <c r="S325" s="81">
        <v>28298730</v>
      </c>
      <c r="T325" s="81">
        <v>28551391</v>
      </c>
      <c r="U325" s="81">
        <v>143167284</v>
      </c>
      <c r="V325" s="81">
        <v>143254613</v>
      </c>
      <c r="W325" s="81">
        <v>40380516</v>
      </c>
      <c r="X325" s="81">
        <v>40405147</v>
      </c>
      <c r="Y325" s="100">
        <v>0</v>
      </c>
      <c r="Z325" s="81">
        <v>0</v>
      </c>
      <c r="AA325" s="81">
        <v>0</v>
      </c>
      <c r="AB325" s="81">
        <v>0</v>
      </c>
      <c r="AC325" s="81">
        <v>1200000</v>
      </c>
      <c r="AE325" s="81">
        <v>0</v>
      </c>
      <c r="AF325" s="81">
        <v>3154710</v>
      </c>
      <c r="AG325" s="81">
        <v>583569694</v>
      </c>
      <c r="AH325" s="81">
        <v>549733363</v>
      </c>
      <c r="AJ325" s="77">
        <f t="shared" si="5"/>
        <v>619709784</v>
      </c>
    </row>
    <row r="326" spans="1:36" x14ac:dyDescent="0.3">
      <c r="A326" s="46" t="s">
        <v>677</v>
      </c>
      <c r="B326" s="77" t="s">
        <v>1753</v>
      </c>
      <c r="C326" s="81">
        <v>3886496</v>
      </c>
      <c r="D326" s="97">
        <v>0.77200000000000002</v>
      </c>
      <c r="E326" s="98">
        <v>112.55</v>
      </c>
      <c r="F326" s="81">
        <v>0</v>
      </c>
      <c r="G326" s="81">
        <v>1886497</v>
      </c>
      <c r="H326" s="81">
        <v>1217074</v>
      </c>
      <c r="I326" s="81">
        <v>1301613</v>
      </c>
      <c r="J326" s="81">
        <v>1190226</v>
      </c>
      <c r="K326" s="81">
        <v>128092</v>
      </c>
      <c r="L326" s="81">
        <v>127568</v>
      </c>
      <c r="M326" s="81">
        <v>33735</v>
      </c>
      <c r="N326" s="81">
        <v>33661</v>
      </c>
      <c r="O326" s="81">
        <v>14075</v>
      </c>
      <c r="P326" s="81">
        <v>14043</v>
      </c>
      <c r="Q326" s="81">
        <v>31009</v>
      </c>
      <c r="R326" s="81">
        <v>30289</v>
      </c>
      <c r="S326" s="81">
        <v>0</v>
      </c>
      <c r="T326" s="81">
        <v>0</v>
      </c>
      <c r="U326" s="81">
        <v>0</v>
      </c>
      <c r="V326" s="81">
        <v>0</v>
      </c>
      <c r="W326" s="81">
        <v>0</v>
      </c>
      <c r="X326" s="81">
        <v>0</v>
      </c>
      <c r="Y326" s="100">
        <v>0</v>
      </c>
      <c r="Z326" s="81">
        <v>0</v>
      </c>
      <c r="AA326" s="81">
        <v>491475</v>
      </c>
      <c r="AB326" s="81">
        <v>0</v>
      </c>
      <c r="AC326" s="81">
        <v>0</v>
      </c>
      <c r="AE326" s="81">
        <v>0</v>
      </c>
      <c r="AF326" s="81">
        <v>0</v>
      </c>
      <c r="AG326" s="81">
        <v>1886497</v>
      </c>
      <c r="AH326" s="81">
        <v>1217074</v>
      </c>
      <c r="AJ326" s="77">
        <f t="shared" ref="AJ326:AJ389" si="6">-1*F326</f>
        <v>0</v>
      </c>
    </row>
    <row r="327" spans="1:36" x14ac:dyDescent="0.3">
      <c r="A327" s="46" t="s">
        <v>679</v>
      </c>
      <c r="B327" s="77" t="s">
        <v>2438</v>
      </c>
      <c r="C327" s="81">
        <v>8911451</v>
      </c>
      <c r="D327" s="97">
        <v>1.0489999999999999</v>
      </c>
      <c r="E327" s="98">
        <v>152.94</v>
      </c>
      <c r="F327" s="81">
        <v>0</v>
      </c>
      <c r="G327" s="81">
        <v>4753467</v>
      </c>
      <c r="H327" s="81">
        <v>3200667</v>
      </c>
      <c r="I327" s="81">
        <v>3672905</v>
      </c>
      <c r="J327" s="81">
        <v>3512626</v>
      </c>
      <c r="K327" s="81">
        <v>289153</v>
      </c>
      <c r="L327" s="81">
        <v>283270</v>
      </c>
      <c r="M327" s="81">
        <v>72698</v>
      </c>
      <c r="N327" s="81">
        <v>70961</v>
      </c>
      <c r="O327" s="81">
        <v>30331</v>
      </c>
      <c r="P327" s="81">
        <v>28707</v>
      </c>
      <c r="Q327" s="81">
        <v>92897</v>
      </c>
      <c r="R327" s="81">
        <v>90448</v>
      </c>
      <c r="S327" s="81">
        <v>0</v>
      </c>
      <c r="T327" s="81">
        <v>0</v>
      </c>
      <c r="U327" s="81">
        <v>0</v>
      </c>
      <c r="V327" s="81">
        <v>0</v>
      </c>
      <c r="W327" s="81">
        <v>0</v>
      </c>
      <c r="X327" s="81">
        <v>0</v>
      </c>
      <c r="Y327" s="100">
        <v>0</v>
      </c>
      <c r="Z327" s="81">
        <v>0</v>
      </c>
      <c r="AA327" s="81">
        <v>0</v>
      </c>
      <c r="AB327" s="81">
        <v>0</v>
      </c>
      <c r="AC327" s="81">
        <v>0</v>
      </c>
      <c r="AE327" s="81">
        <v>0</v>
      </c>
      <c r="AF327" s="81">
        <v>0</v>
      </c>
      <c r="AG327" s="81">
        <v>4753467</v>
      </c>
      <c r="AH327" s="81">
        <v>3200667</v>
      </c>
      <c r="AJ327" s="77">
        <f t="shared" si="6"/>
        <v>0</v>
      </c>
    </row>
    <row r="328" spans="1:36" x14ac:dyDescent="0.3">
      <c r="A328" s="46" t="s">
        <v>681</v>
      </c>
      <c r="B328" s="77" t="s">
        <v>2439</v>
      </c>
      <c r="C328" s="81">
        <v>3988973</v>
      </c>
      <c r="D328" s="97">
        <v>1.0249999999999999</v>
      </c>
      <c r="E328" s="98">
        <v>149.44</v>
      </c>
      <c r="F328" s="81">
        <v>0</v>
      </c>
      <c r="G328" s="81">
        <v>2412659</v>
      </c>
      <c r="H328" s="81">
        <v>1423293</v>
      </c>
      <c r="I328" s="81">
        <v>1441784</v>
      </c>
      <c r="J328" s="81">
        <v>1157586</v>
      </c>
      <c r="K328" s="81">
        <v>80618</v>
      </c>
      <c r="L328" s="81">
        <v>80968</v>
      </c>
      <c r="M328" s="81">
        <v>20358</v>
      </c>
      <c r="N328" s="81">
        <v>20418</v>
      </c>
      <c r="O328" s="81">
        <v>8494</v>
      </c>
      <c r="P328" s="81">
        <v>5008</v>
      </c>
      <c r="Q328" s="81">
        <v>25060</v>
      </c>
      <c r="R328" s="81">
        <v>25399</v>
      </c>
      <c r="S328" s="81">
        <v>0</v>
      </c>
      <c r="T328" s="81">
        <v>0</v>
      </c>
      <c r="U328" s="81">
        <v>0</v>
      </c>
      <c r="V328" s="81">
        <v>0</v>
      </c>
      <c r="W328" s="81">
        <v>0</v>
      </c>
      <c r="X328" s="81">
        <v>0</v>
      </c>
      <c r="Y328" s="100">
        <v>0</v>
      </c>
      <c r="Z328" s="81">
        <v>0</v>
      </c>
      <c r="AA328" s="81">
        <v>0</v>
      </c>
      <c r="AB328" s="81">
        <v>0</v>
      </c>
      <c r="AC328" s="81">
        <v>0</v>
      </c>
      <c r="AE328" s="81">
        <v>0</v>
      </c>
      <c r="AF328" s="81">
        <v>0</v>
      </c>
      <c r="AG328" s="81">
        <v>2412659</v>
      </c>
      <c r="AH328" s="81">
        <v>1423293</v>
      </c>
      <c r="AJ328" s="77">
        <f t="shared" si="6"/>
        <v>0</v>
      </c>
    </row>
    <row r="329" spans="1:36" x14ac:dyDescent="0.3">
      <c r="A329" s="46" t="s">
        <v>685</v>
      </c>
      <c r="B329" s="77" t="s">
        <v>1756</v>
      </c>
      <c r="C329" s="81">
        <v>7560575</v>
      </c>
      <c r="D329" s="97">
        <v>0.95799999999999996</v>
      </c>
      <c r="E329" s="98">
        <v>139.66999999999999</v>
      </c>
      <c r="F329" s="81">
        <v>0</v>
      </c>
      <c r="G329" s="81">
        <v>4177310</v>
      </c>
      <c r="H329" s="81">
        <v>3557303</v>
      </c>
      <c r="I329" s="81">
        <v>3007682</v>
      </c>
      <c r="J329" s="81">
        <v>2618691</v>
      </c>
      <c r="K329" s="81">
        <v>220476</v>
      </c>
      <c r="L329" s="81">
        <v>225719</v>
      </c>
      <c r="M329" s="81">
        <v>60489</v>
      </c>
      <c r="N329" s="81">
        <v>62093</v>
      </c>
      <c r="O329" s="81">
        <v>25238</v>
      </c>
      <c r="P329" s="81">
        <v>22180</v>
      </c>
      <c r="Q329" s="81">
        <v>69380</v>
      </c>
      <c r="R329" s="81">
        <v>70317</v>
      </c>
      <c r="S329" s="81">
        <v>0</v>
      </c>
      <c r="T329" s="81">
        <v>0</v>
      </c>
      <c r="U329" s="81">
        <v>0</v>
      </c>
      <c r="V329" s="81">
        <v>0</v>
      </c>
      <c r="W329" s="81">
        <v>0</v>
      </c>
      <c r="X329" s="81">
        <v>0</v>
      </c>
      <c r="Y329" s="100">
        <v>0</v>
      </c>
      <c r="Z329" s="81">
        <v>0</v>
      </c>
      <c r="AA329" s="81">
        <v>0</v>
      </c>
      <c r="AB329" s="81">
        <v>0</v>
      </c>
      <c r="AC329" s="81">
        <v>0</v>
      </c>
      <c r="AE329" s="81">
        <v>0</v>
      </c>
      <c r="AF329" s="81">
        <v>0</v>
      </c>
      <c r="AG329" s="81">
        <v>4177310</v>
      </c>
      <c r="AH329" s="81">
        <v>3557303</v>
      </c>
      <c r="AJ329" s="77">
        <f t="shared" si="6"/>
        <v>0</v>
      </c>
    </row>
    <row r="330" spans="1:36" x14ac:dyDescent="0.3">
      <c r="A330" s="46" t="s">
        <v>683</v>
      </c>
      <c r="B330" s="77" t="s">
        <v>2440</v>
      </c>
      <c r="C330" s="81">
        <v>13035061</v>
      </c>
      <c r="D330" s="97">
        <v>1.161</v>
      </c>
      <c r="E330" s="98">
        <v>169.27</v>
      </c>
      <c r="F330" s="81">
        <v>-1184551</v>
      </c>
      <c r="G330" s="81">
        <v>7605480</v>
      </c>
      <c r="H330" s="81">
        <v>5065780</v>
      </c>
      <c r="I330" s="81">
        <v>4602099</v>
      </c>
      <c r="J330" s="81">
        <v>4482156</v>
      </c>
      <c r="K330" s="81">
        <v>440137</v>
      </c>
      <c r="L330" s="81">
        <v>444448</v>
      </c>
      <c r="M330" s="81">
        <v>103946</v>
      </c>
      <c r="N330" s="81">
        <v>105355</v>
      </c>
      <c r="O330" s="81">
        <v>43369</v>
      </c>
      <c r="P330" s="81">
        <v>43956</v>
      </c>
      <c r="Q330" s="81">
        <v>144582</v>
      </c>
      <c r="R330" s="81">
        <v>145350</v>
      </c>
      <c r="S330" s="81">
        <v>0</v>
      </c>
      <c r="T330" s="81">
        <v>0</v>
      </c>
      <c r="U330" s="81">
        <v>0</v>
      </c>
      <c r="V330" s="81">
        <v>0</v>
      </c>
      <c r="W330" s="81">
        <v>0</v>
      </c>
      <c r="X330" s="81">
        <v>0</v>
      </c>
      <c r="Y330" s="100">
        <v>95448</v>
      </c>
      <c r="Z330" s="81">
        <v>29690</v>
      </c>
      <c r="AA330" s="81">
        <v>0</v>
      </c>
      <c r="AB330" s="81">
        <v>0</v>
      </c>
      <c r="AC330" s="81">
        <v>0</v>
      </c>
      <c r="AE330" s="81">
        <v>0</v>
      </c>
      <c r="AF330" s="81">
        <v>31980</v>
      </c>
      <c r="AG330" s="81">
        <v>7605480</v>
      </c>
      <c r="AH330" s="81">
        <v>5033800</v>
      </c>
      <c r="AJ330" s="77">
        <f t="shared" si="6"/>
        <v>1184551</v>
      </c>
    </row>
    <row r="331" spans="1:36" x14ac:dyDescent="0.3">
      <c r="A331" s="46" t="s">
        <v>687</v>
      </c>
      <c r="B331" s="77" t="s">
        <v>2441</v>
      </c>
      <c r="C331" s="81">
        <v>5839913</v>
      </c>
      <c r="D331" s="97">
        <v>0.99</v>
      </c>
      <c r="E331" s="98">
        <v>144.34</v>
      </c>
      <c r="F331" s="81">
        <v>0</v>
      </c>
      <c r="G331" s="81">
        <v>2689936</v>
      </c>
      <c r="H331" s="81">
        <v>2346857</v>
      </c>
      <c r="I331" s="81">
        <v>2731120</v>
      </c>
      <c r="J331" s="81">
        <v>2522020</v>
      </c>
      <c r="K331" s="81">
        <v>208419</v>
      </c>
      <c r="L331" s="81">
        <v>215001</v>
      </c>
      <c r="M331" s="81">
        <v>49838</v>
      </c>
      <c r="N331" s="81">
        <v>52131</v>
      </c>
      <c r="O331" s="81">
        <v>20794</v>
      </c>
      <c r="P331" s="81">
        <v>21750</v>
      </c>
      <c r="Q331" s="81">
        <v>59982</v>
      </c>
      <c r="R331" s="81">
        <v>62405</v>
      </c>
      <c r="S331" s="81">
        <v>0</v>
      </c>
      <c r="T331" s="81">
        <v>0</v>
      </c>
      <c r="U331" s="81">
        <v>0</v>
      </c>
      <c r="V331" s="81">
        <v>0</v>
      </c>
      <c r="W331" s="81">
        <v>0</v>
      </c>
      <c r="X331" s="81">
        <v>0</v>
      </c>
      <c r="Y331" s="100">
        <v>0</v>
      </c>
      <c r="Z331" s="81">
        <v>0</v>
      </c>
      <c r="AA331" s="81">
        <v>0</v>
      </c>
      <c r="AB331" s="81">
        <v>79824</v>
      </c>
      <c r="AC331" s="81">
        <v>0</v>
      </c>
      <c r="AE331" s="81">
        <v>0</v>
      </c>
      <c r="AF331" s="81">
        <v>0</v>
      </c>
      <c r="AG331" s="81">
        <v>2689936</v>
      </c>
      <c r="AH331" s="81">
        <v>2346857</v>
      </c>
      <c r="AJ331" s="77">
        <f t="shared" si="6"/>
        <v>0</v>
      </c>
    </row>
    <row r="332" spans="1:36" x14ac:dyDescent="0.3">
      <c r="A332" s="46" t="s">
        <v>691</v>
      </c>
      <c r="B332" s="77" t="s">
        <v>2442</v>
      </c>
      <c r="C332" s="81">
        <v>4977282</v>
      </c>
      <c r="D332" s="97">
        <v>0.93799999999999994</v>
      </c>
      <c r="E332" s="98">
        <v>136.76</v>
      </c>
      <c r="F332" s="81">
        <v>0</v>
      </c>
      <c r="G332" s="81">
        <v>3197223</v>
      </c>
      <c r="H332" s="81">
        <v>2190345</v>
      </c>
      <c r="I332" s="81">
        <v>1479298</v>
      </c>
      <c r="J332" s="81">
        <v>1401270</v>
      </c>
      <c r="K332" s="81">
        <v>184944</v>
      </c>
      <c r="L332" s="81">
        <v>182090</v>
      </c>
      <c r="M332" s="81">
        <v>44940</v>
      </c>
      <c r="N332" s="81">
        <v>44521</v>
      </c>
      <c r="O332" s="81">
        <v>18750</v>
      </c>
      <c r="P332" s="81">
        <v>18575</v>
      </c>
      <c r="Q332" s="81">
        <v>52127</v>
      </c>
      <c r="R332" s="81">
        <v>50778</v>
      </c>
      <c r="S332" s="81">
        <v>0</v>
      </c>
      <c r="T332" s="81">
        <v>0</v>
      </c>
      <c r="U332" s="81">
        <v>0</v>
      </c>
      <c r="V332" s="81">
        <v>0</v>
      </c>
      <c r="W332" s="81">
        <v>0</v>
      </c>
      <c r="X332" s="81">
        <v>0</v>
      </c>
      <c r="Y332" s="100">
        <v>0</v>
      </c>
      <c r="Z332" s="81">
        <v>0</v>
      </c>
      <c r="AA332" s="81">
        <v>0</v>
      </c>
      <c r="AB332" s="81">
        <v>0</v>
      </c>
      <c r="AC332" s="81">
        <v>0</v>
      </c>
      <c r="AE332" s="81">
        <v>25027</v>
      </c>
      <c r="AF332" s="81">
        <v>5743</v>
      </c>
      <c r="AG332" s="81">
        <v>3172196</v>
      </c>
      <c r="AH332" s="81">
        <v>2184602</v>
      </c>
      <c r="AJ332" s="77">
        <f t="shared" si="6"/>
        <v>0</v>
      </c>
    </row>
    <row r="333" spans="1:36" x14ac:dyDescent="0.3">
      <c r="A333" s="46" t="s">
        <v>689</v>
      </c>
      <c r="B333" s="77" t="s">
        <v>1760</v>
      </c>
      <c r="C333" s="81">
        <v>3791961</v>
      </c>
      <c r="D333" s="97">
        <v>1.0309999999999999</v>
      </c>
      <c r="E333" s="98">
        <v>150.31</v>
      </c>
      <c r="F333" s="81">
        <v>0</v>
      </c>
      <c r="G333" s="81">
        <v>2306559</v>
      </c>
      <c r="H333" s="81">
        <v>1041804</v>
      </c>
      <c r="I333" s="81">
        <v>1365818</v>
      </c>
      <c r="J333" s="81">
        <v>1328535</v>
      </c>
      <c r="K333" s="81">
        <v>71589</v>
      </c>
      <c r="L333" s="81">
        <v>74502</v>
      </c>
      <c r="M333" s="81">
        <v>17916</v>
      </c>
      <c r="N333" s="81">
        <v>18725</v>
      </c>
      <c r="O333" s="81">
        <v>7475</v>
      </c>
      <c r="P333" s="81">
        <v>7812</v>
      </c>
      <c r="Q333" s="81">
        <v>22604</v>
      </c>
      <c r="R333" s="81">
        <v>23474</v>
      </c>
      <c r="S333" s="81">
        <v>0</v>
      </c>
      <c r="T333" s="81">
        <v>0</v>
      </c>
      <c r="U333" s="81">
        <v>0</v>
      </c>
      <c r="V333" s="81">
        <v>0</v>
      </c>
      <c r="W333" s="81">
        <v>0</v>
      </c>
      <c r="X333" s="81">
        <v>0</v>
      </c>
      <c r="Y333" s="100">
        <v>0</v>
      </c>
      <c r="Z333" s="81">
        <v>0</v>
      </c>
      <c r="AA333" s="81">
        <v>0</v>
      </c>
      <c r="AB333" s="81">
        <v>0</v>
      </c>
      <c r="AC333" s="81">
        <v>0</v>
      </c>
      <c r="AE333" s="81">
        <v>0</v>
      </c>
      <c r="AF333" s="81">
        <v>0</v>
      </c>
      <c r="AG333" s="81">
        <v>2306559</v>
      </c>
      <c r="AH333" s="81">
        <v>1041804</v>
      </c>
      <c r="AJ333" s="77">
        <f t="shared" si="6"/>
        <v>0</v>
      </c>
    </row>
    <row r="334" spans="1:36" x14ac:dyDescent="0.3">
      <c r="A334" s="46" t="s">
        <v>675</v>
      </c>
      <c r="B334" s="77" t="s">
        <v>2443</v>
      </c>
      <c r="C334" s="81">
        <v>2138803</v>
      </c>
      <c r="D334" s="97">
        <v>1.0640000000000001</v>
      </c>
      <c r="E334" s="98">
        <v>155.13</v>
      </c>
      <c r="F334" s="81">
        <v>0</v>
      </c>
      <c r="G334" s="81">
        <v>1131335</v>
      </c>
      <c r="H334" s="81">
        <v>658415</v>
      </c>
      <c r="I334" s="81">
        <v>938439</v>
      </c>
      <c r="J334" s="81">
        <v>806875</v>
      </c>
      <c r="K334" s="81">
        <v>41008</v>
      </c>
      <c r="L334" s="81">
        <v>42698</v>
      </c>
      <c r="M334" s="81">
        <v>10441</v>
      </c>
      <c r="N334" s="81">
        <v>10891</v>
      </c>
      <c r="O334" s="81">
        <v>4356</v>
      </c>
      <c r="P334" s="81">
        <v>4543</v>
      </c>
      <c r="Q334" s="81">
        <v>13224</v>
      </c>
      <c r="R334" s="81">
        <v>13583</v>
      </c>
      <c r="S334" s="81">
        <v>0</v>
      </c>
      <c r="T334" s="81">
        <v>0</v>
      </c>
      <c r="U334" s="81">
        <v>0</v>
      </c>
      <c r="V334" s="81">
        <v>0</v>
      </c>
      <c r="W334" s="81">
        <v>0</v>
      </c>
      <c r="X334" s="81">
        <v>0</v>
      </c>
      <c r="Y334" s="100">
        <v>0</v>
      </c>
      <c r="Z334" s="81">
        <v>0</v>
      </c>
      <c r="AA334" s="81">
        <v>0</v>
      </c>
      <c r="AB334" s="81">
        <v>0</v>
      </c>
      <c r="AC334" s="81">
        <v>0</v>
      </c>
      <c r="AE334" s="81">
        <v>0</v>
      </c>
      <c r="AF334" s="81">
        <v>0</v>
      </c>
      <c r="AG334" s="81">
        <v>1131335</v>
      </c>
      <c r="AH334" s="81">
        <v>658415</v>
      </c>
      <c r="AJ334" s="77">
        <f t="shared" si="6"/>
        <v>0</v>
      </c>
    </row>
    <row r="335" spans="1:36" x14ac:dyDescent="0.3">
      <c r="A335" s="46" t="s">
        <v>693</v>
      </c>
      <c r="B335" s="77" t="s">
        <v>2444</v>
      </c>
      <c r="C335" s="81">
        <v>2792442</v>
      </c>
      <c r="D335" s="97">
        <v>0.96599999999999997</v>
      </c>
      <c r="E335" s="98">
        <v>140.84</v>
      </c>
      <c r="F335" s="81">
        <v>0</v>
      </c>
      <c r="G335" s="81">
        <v>1636636</v>
      </c>
      <c r="H335" s="81">
        <v>872622</v>
      </c>
      <c r="I335" s="81">
        <v>1051949</v>
      </c>
      <c r="J335" s="81">
        <v>1020450</v>
      </c>
      <c r="K335" s="81">
        <v>63900</v>
      </c>
      <c r="L335" s="81">
        <v>66580</v>
      </c>
      <c r="M335" s="81">
        <v>15504</v>
      </c>
      <c r="N335" s="81">
        <v>16194</v>
      </c>
      <c r="O335" s="81">
        <v>6469</v>
      </c>
      <c r="P335" s="81">
        <v>6756</v>
      </c>
      <c r="Q335" s="81">
        <v>17984</v>
      </c>
      <c r="R335" s="81">
        <v>18731</v>
      </c>
      <c r="S335" s="81">
        <v>0</v>
      </c>
      <c r="T335" s="81">
        <v>0</v>
      </c>
      <c r="U335" s="81">
        <v>0</v>
      </c>
      <c r="V335" s="81">
        <v>0</v>
      </c>
      <c r="W335" s="81">
        <v>0</v>
      </c>
      <c r="X335" s="81">
        <v>0</v>
      </c>
      <c r="Y335" s="100">
        <v>0</v>
      </c>
      <c r="Z335" s="81">
        <v>0</v>
      </c>
      <c r="AA335" s="81">
        <v>0</v>
      </c>
      <c r="AB335" s="81">
        <v>0</v>
      </c>
      <c r="AC335" s="81">
        <v>0</v>
      </c>
      <c r="AE335" s="81">
        <v>0</v>
      </c>
      <c r="AF335" s="81">
        <v>0</v>
      </c>
      <c r="AG335" s="81">
        <v>1636636</v>
      </c>
      <c r="AH335" s="81">
        <v>872622</v>
      </c>
      <c r="AJ335" s="77">
        <f t="shared" si="6"/>
        <v>0</v>
      </c>
    </row>
    <row r="336" spans="1:36" x14ac:dyDescent="0.3">
      <c r="A336" s="46" t="s">
        <v>696</v>
      </c>
      <c r="B336" s="77" t="s">
        <v>2445</v>
      </c>
      <c r="C336" s="81">
        <v>3471085</v>
      </c>
      <c r="D336" s="97">
        <v>0.91500000000000004</v>
      </c>
      <c r="E336" s="98">
        <v>133.4</v>
      </c>
      <c r="F336" s="81">
        <v>-58410</v>
      </c>
      <c r="G336" s="81">
        <v>2091129</v>
      </c>
      <c r="H336" s="81">
        <v>1683682</v>
      </c>
      <c r="I336" s="81">
        <v>1269071</v>
      </c>
      <c r="J336" s="81">
        <v>907850</v>
      </c>
      <c r="K336" s="81">
        <v>67628</v>
      </c>
      <c r="L336" s="81">
        <v>67478</v>
      </c>
      <c r="M336" s="81">
        <v>17317</v>
      </c>
      <c r="N336" s="81">
        <v>17362</v>
      </c>
      <c r="O336" s="81">
        <v>7225</v>
      </c>
      <c r="P336" s="81">
        <v>7243</v>
      </c>
      <c r="Q336" s="81">
        <v>18715</v>
      </c>
      <c r="R336" s="81">
        <v>18344</v>
      </c>
      <c r="S336" s="81">
        <v>0</v>
      </c>
      <c r="T336" s="81">
        <v>0</v>
      </c>
      <c r="U336" s="81">
        <v>0</v>
      </c>
      <c r="V336" s="81">
        <v>0</v>
      </c>
      <c r="W336" s="81">
        <v>0</v>
      </c>
      <c r="X336" s="81">
        <v>0</v>
      </c>
      <c r="Y336" s="100">
        <v>0</v>
      </c>
      <c r="Z336" s="81">
        <v>0</v>
      </c>
      <c r="AA336" s="81">
        <v>0</v>
      </c>
      <c r="AB336" s="81">
        <v>0</v>
      </c>
      <c r="AC336" s="81">
        <v>0</v>
      </c>
      <c r="AE336" s="81">
        <v>0</v>
      </c>
      <c r="AF336" s="81">
        <v>0</v>
      </c>
      <c r="AG336" s="81">
        <v>2091129</v>
      </c>
      <c r="AH336" s="81">
        <v>1683682</v>
      </c>
      <c r="AJ336" s="77">
        <f t="shared" si="6"/>
        <v>58410</v>
      </c>
    </row>
    <row r="337" spans="1:36" x14ac:dyDescent="0.3">
      <c r="A337" s="46" t="s">
        <v>698</v>
      </c>
      <c r="B337" s="77" t="s">
        <v>2446</v>
      </c>
      <c r="C337" s="81">
        <v>6312893</v>
      </c>
      <c r="D337" s="97">
        <v>1.089</v>
      </c>
      <c r="E337" s="98">
        <v>158.77000000000001</v>
      </c>
      <c r="F337" s="81">
        <v>-321032</v>
      </c>
      <c r="G337" s="81">
        <v>3726172</v>
      </c>
      <c r="H337" s="81">
        <v>3210418</v>
      </c>
      <c r="I337" s="81">
        <v>2387268</v>
      </c>
      <c r="J337" s="81">
        <v>2525208</v>
      </c>
      <c r="K337" s="81">
        <v>117490</v>
      </c>
      <c r="L337" s="81">
        <v>34274</v>
      </c>
      <c r="M337" s="81">
        <v>30394</v>
      </c>
      <c r="N337" s="81">
        <v>30050</v>
      </c>
      <c r="O337" s="81">
        <v>12681</v>
      </c>
      <c r="P337" s="81">
        <v>12537</v>
      </c>
      <c r="Q337" s="81">
        <v>38888</v>
      </c>
      <c r="R337" s="81">
        <v>38108</v>
      </c>
      <c r="S337" s="81">
        <v>0</v>
      </c>
      <c r="T337" s="81">
        <v>0</v>
      </c>
      <c r="U337" s="81">
        <v>0</v>
      </c>
      <c r="V337" s="81">
        <v>0</v>
      </c>
      <c r="W337" s="81">
        <v>0</v>
      </c>
      <c r="X337" s="81">
        <v>0</v>
      </c>
      <c r="Y337" s="100">
        <v>0</v>
      </c>
      <c r="Z337" s="81">
        <v>0</v>
      </c>
      <c r="AA337" s="81">
        <v>0</v>
      </c>
      <c r="AB337" s="81">
        <v>0</v>
      </c>
      <c r="AC337" s="81">
        <v>0</v>
      </c>
      <c r="AE337" s="81">
        <v>0</v>
      </c>
      <c r="AF337" s="81">
        <v>0</v>
      </c>
      <c r="AG337" s="81">
        <v>3726172</v>
      </c>
      <c r="AH337" s="81">
        <v>3210418</v>
      </c>
      <c r="AJ337" s="77">
        <f t="shared" si="6"/>
        <v>321032</v>
      </c>
    </row>
    <row r="338" spans="1:36" x14ac:dyDescent="0.3">
      <c r="A338" s="46" t="s">
        <v>700</v>
      </c>
      <c r="B338" s="77" t="s">
        <v>2447</v>
      </c>
      <c r="C338" s="81">
        <v>2767477</v>
      </c>
      <c r="D338" s="97">
        <v>0.88700000000000001</v>
      </c>
      <c r="E338" s="98">
        <v>129.32</v>
      </c>
      <c r="F338" s="81">
        <v>0</v>
      </c>
      <c r="G338" s="81">
        <v>887791</v>
      </c>
      <c r="H338" s="81">
        <v>850451</v>
      </c>
      <c r="I338" s="81">
        <v>1755639</v>
      </c>
      <c r="J338" s="81">
        <v>1728679</v>
      </c>
      <c r="K338" s="81">
        <v>74269</v>
      </c>
      <c r="L338" s="81">
        <v>75143</v>
      </c>
      <c r="M338" s="81">
        <v>19100</v>
      </c>
      <c r="N338" s="81">
        <v>19325</v>
      </c>
      <c r="O338" s="81">
        <v>7969</v>
      </c>
      <c r="P338" s="81">
        <v>8062</v>
      </c>
      <c r="Q338" s="81">
        <v>22709</v>
      </c>
      <c r="R338" s="81">
        <v>23102</v>
      </c>
      <c r="S338" s="81">
        <v>0</v>
      </c>
      <c r="T338" s="81">
        <v>0</v>
      </c>
      <c r="U338" s="81">
        <v>0</v>
      </c>
      <c r="V338" s="81">
        <v>0</v>
      </c>
      <c r="W338" s="81">
        <v>0</v>
      </c>
      <c r="X338" s="81">
        <v>0</v>
      </c>
      <c r="Y338" s="100">
        <v>0</v>
      </c>
      <c r="Z338" s="81">
        <v>0</v>
      </c>
      <c r="AA338" s="81">
        <v>0</v>
      </c>
      <c r="AB338" s="81">
        <v>0</v>
      </c>
      <c r="AC338" s="81">
        <v>0</v>
      </c>
      <c r="AE338" s="81">
        <v>0</v>
      </c>
      <c r="AF338" s="81">
        <v>0</v>
      </c>
      <c r="AG338" s="81">
        <v>887791</v>
      </c>
      <c r="AH338" s="81">
        <v>850451</v>
      </c>
      <c r="AJ338" s="77">
        <f t="shared" si="6"/>
        <v>0</v>
      </c>
    </row>
    <row r="339" spans="1:36" x14ac:dyDescent="0.3">
      <c r="A339" s="46" t="s">
        <v>704</v>
      </c>
      <c r="B339" s="77" t="s">
        <v>2448</v>
      </c>
      <c r="C339" s="81">
        <v>5299982</v>
      </c>
      <c r="D339" s="97">
        <v>0.84899999999999998</v>
      </c>
      <c r="E339" s="98">
        <v>123.78</v>
      </c>
      <c r="F339" s="81">
        <v>0</v>
      </c>
      <c r="G339" s="81">
        <v>1914048</v>
      </c>
      <c r="H339" s="81">
        <v>1651709</v>
      </c>
      <c r="I339" s="81">
        <v>3120810</v>
      </c>
      <c r="J339" s="81">
        <v>1917005</v>
      </c>
      <c r="K339" s="81">
        <v>151974</v>
      </c>
      <c r="L339" s="81">
        <v>151975</v>
      </c>
      <c r="M339" s="81">
        <v>39397</v>
      </c>
      <c r="N339" s="81">
        <v>39473</v>
      </c>
      <c r="O339" s="81">
        <v>16438</v>
      </c>
      <c r="P339" s="81">
        <v>16468</v>
      </c>
      <c r="Q339" s="81">
        <v>44679</v>
      </c>
      <c r="R339" s="81">
        <v>43490</v>
      </c>
      <c r="S339" s="81">
        <v>0</v>
      </c>
      <c r="T339" s="81">
        <v>0</v>
      </c>
      <c r="U339" s="81">
        <v>0</v>
      </c>
      <c r="V339" s="81">
        <v>0</v>
      </c>
      <c r="W339" s="81">
        <v>0</v>
      </c>
      <c r="X339" s="81">
        <v>0</v>
      </c>
      <c r="Y339" s="100">
        <v>0</v>
      </c>
      <c r="Z339" s="81">
        <v>0</v>
      </c>
      <c r="AA339" s="81">
        <v>0</v>
      </c>
      <c r="AB339" s="81">
        <v>12636</v>
      </c>
      <c r="AC339" s="81">
        <v>0</v>
      </c>
      <c r="AE339" s="81">
        <v>0</v>
      </c>
      <c r="AF339" s="81">
        <v>3424</v>
      </c>
      <c r="AG339" s="81">
        <v>1914048</v>
      </c>
      <c r="AH339" s="81">
        <v>1648285</v>
      </c>
      <c r="AJ339" s="77">
        <f t="shared" si="6"/>
        <v>0</v>
      </c>
    </row>
    <row r="340" spans="1:36" x14ac:dyDescent="0.3">
      <c r="A340" s="46" t="s">
        <v>706</v>
      </c>
      <c r="B340" s="77" t="s">
        <v>1767</v>
      </c>
      <c r="C340" s="81">
        <v>1663115</v>
      </c>
      <c r="D340" s="97">
        <v>0.89800000000000002</v>
      </c>
      <c r="E340" s="98">
        <v>130.91999999999999</v>
      </c>
      <c r="F340" s="81">
        <v>0</v>
      </c>
      <c r="G340" s="81">
        <v>453562</v>
      </c>
      <c r="H340" s="81">
        <v>416683</v>
      </c>
      <c r="I340" s="81">
        <v>1155910</v>
      </c>
      <c r="J340" s="81">
        <v>955846</v>
      </c>
      <c r="K340" s="81">
        <v>33377</v>
      </c>
      <c r="L340" s="81">
        <v>33902</v>
      </c>
      <c r="M340" s="81">
        <v>8134</v>
      </c>
      <c r="N340" s="81">
        <v>8195</v>
      </c>
      <c r="O340" s="81">
        <v>3394</v>
      </c>
      <c r="P340" s="81">
        <v>3418</v>
      </c>
      <c r="Q340" s="81">
        <v>8738</v>
      </c>
      <c r="R340" s="81">
        <v>8711</v>
      </c>
      <c r="S340" s="81">
        <v>0</v>
      </c>
      <c r="T340" s="81">
        <v>0</v>
      </c>
      <c r="U340" s="81">
        <v>0</v>
      </c>
      <c r="V340" s="81">
        <v>0</v>
      </c>
      <c r="W340" s="81">
        <v>0</v>
      </c>
      <c r="X340" s="81">
        <v>0</v>
      </c>
      <c r="Y340" s="100">
        <v>0</v>
      </c>
      <c r="Z340" s="81">
        <v>0</v>
      </c>
      <c r="AA340" s="81">
        <v>0</v>
      </c>
      <c r="AB340" s="81">
        <v>0</v>
      </c>
      <c r="AC340" s="81">
        <v>0</v>
      </c>
      <c r="AE340" s="81">
        <v>0</v>
      </c>
      <c r="AF340" s="81">
        <v>0</v>
      </c>
      <c r="AG340" s="81">
        <v>453562</v>
      </c>
      <c r="AH340" s="81">
        <v>416683</v>
      </c>
      <c r="AJ340" s="77">
        <f t="shared" si="6"/>
        <v>0</v>
      </c>
    </row>
    <row r="341" spans="1:36" x14ac:dyDescent="0.3">
      <c r="A341" s="46" t="s">
        <v>714</v>
      </c>
      <c r="B341" s="77" t="s">
        <v>1768</v>
      </c>
      <c r="C341" s="81">
        <v>2578257</v>
      </c>
      <c r="D341" s="97">
        <v>1.052</v>
      </c>
      <c r="E341" s="98">
        <v>153.38</v>
      </c>
      <c r="F341" s="81">
        <v>0</v>
      </c>
      <c r="G341" s="81">
        <v>1300273</v>
      </c>
      <c r="H341" s="81">
        <v>1191945</v>
      </c>
      <c r="I341" s="81">
        <v>1182330</v>
      </c>
      <c r="J341" s="81">
        <v>1072280</v>
      </c>
      <c r="K341" s="81">
        <v>56736</v>
      </c>
      <c r="L341" s="81">
        <v>59182</v>
      </c>
      <c r="M341" s="81">
        <v>14441</v>
      </c>
      <c r="N341" s="81">
        <v>14995</v>
      </c>
      <c r="O341" s="81">
        <v>6025</v>
      </c>
      <c r="P341" s="81">
        <v>6256</v>
      </c>
      <c r="Q341" s="81">
        <v>18452</v>
      </c>
      <c r="R341" s="81">
        <v>19016</v>
      </c>
      <c r="S341" s="81">
        <v>0</v>
      </c>
      <c r="T341" s="81">
        <v>0</v>
      </c>
      <c r="U341" s="81">
        <v>0</v>
      </c>
      <c r="V341" s="81">
        <v>0</v>
      </c>
      <c r="W341" s="81">
        <v>0</v>
      </c>
      <c r="X341" s="81">
        <v>0</v>
      </c>
      <c r="Y341" s="100">
        <v>0</v>
      </c>
      <c r="Z341" s="81">
        <v>0</v>
      </c>
      <c r="AA341" s="81">
        <v>0</v>
      </c>
      <c r="AB341" s="81">
        <v>0</v>
      </c>
      <c r="AC341" s="81">
        <v>0</v>
      </c>
      <c r="AE341" s="81">
        <v>0</v>
      </c>
      <c r="AF341" s="81">
        <v>0</v>
      </c>
      <c r="AG341" s="81">
        <v>1300273</v>
      </c>
      <c r="AH341" s="81">
        <v>1191945</v>
      </c>
      <c r="AJ341" s="77">
        <f t="shared" si="6"/>
        <v>0</v>
      </c>
    </row>
    <row r="342" spans="1:36" x14ac:dyDescent="0.3">
      <c r="A342" s="46" t="s">
        <v>710</v>
      </c>
      <c r="B342" s="77" t="s">
        <v>2449</v>
      </c>
      <c r="C342" s="81">
        <v>1467393</v>
      </c>
      <c r="D342" s="97">
        <v>0.96599999999999997</v>
      </c>
      <c r="E342" s="98">
        <v>140.84</v>
      </c>
      <c r="F342" s="81">
        <v>0</v>
      </c>
      <c r="G342" s="81">
        <v>619442</v>
      </c>
      <c r="H342" s="81">
        <v>505662</v>
      </c>
      <c r="I342" s="81">
        <v>605319</v>
      </c>
      <c r="J342" s="81">
        <v>575597</v>
      </c>
      <c r="K342" s="81">
        <v>24057</v>
      </c>
      <c r="L342" s="81">
        <v>23592</v>
      </c>
      <c r="M342" s="81">
        <v>6187</v>
      </c>
      <c r="N342" s="81">
        <v>6157</v>
      </c>
      <c r="O342" s="81">
        <v>2581</v>
      </c>
      <c r="P342" s="81">
        <v>2568</v>
      </c>
      <c r="Q342" s="81">
        <v>6576</v>
      </c>
      <c r="R342" s="81">
        <v>6267</v>
      </c>
      <c r="S342" s="81">
        <v>0</v>
      </c>
      <c r="T342" s="81">
        <v>0</v>
      </c>
      <c r="U342" s="81">
        <v>0</v>
      </c>
      <c r="V342" s="81">
        <v>0</v>
      </c>
      <c r="W342" s="81">
        <v>0</v>
      </c>
      <c r="X342" s="81">
        <v>0</v>
      </c>
      <c r="Y342" s="100">
        <v>0</v>
      </c>
      <c r="Z342" s="81">
        <v>0</v>
      </c>
      <c r="AA342" s="81">
        <v>203231</v>
      </c>
      <c r="AB342" s="81">
        <v>0</v>
      </c>
      <c r="AC342" s="81">
        <v>0</v>
      </c>
      <c r="AE342" s="81">
        <v>0</v>
      </c>
      <c r="AF342" s="81">
        <v>0</v>
      </c>
      <c r="AG342" s="81">
        <v>619442</v>
      </c>
      <c r="AH342" s="81">
        <v>505662</v>
      </c>
      <c r="AJ342" s="77">
        <f t="shared" si="6"/>
        <v>0</v>
      </c>
    </row>
    <row r="343" spans="1:36" x14ac:dyDescent="0.3">
      <c r="A343" s="46" t="s">
        <v>712</v>
      </c>
      <c r="B343" s="77" t="s">
        <v>2450</v>
      </c>
      <c r="C343" s="81">
        <v>12363841</v>
      </c>
      <c r="D343" s="97">
        <v>1.1299999999999999</v>
      </c>
      <c r="E343" s="98">
        <v>164.75</v>
      </c>
      <c r="F343" s="81">
        <v>-900358</v>
      </c>
      <c r="G343" s="81">
        <v>5381062</v>
      </c>
      <c r="H343" s="81">
        <v>4008794</v>
      </c>
      <c r="I343" s="81">
        <v>6429059</v>
      </c>
      <c r="J343" s="81">
        <v>7342979</v>
      </c>
      <c r="K343" s="81">
        <v>324453</v>
      </c>
      <c r="L343" s="81">
        <v>324686</v>
      </c>
      <c r="M343" s="81">
        <v>82690</v>
      </c>
      <c r="N343" s="81">
        <v>82780</v>
      </c>
      <c r="O343" s="81">
        <v>34500</v>
      </c>
      <c r="P343" s="81">
        <v>34537</v>
      </c>
      <c r="Q343" s="81">
        <v>112077</v>
      </c>
      <c r="R343" s="81">
        <v>111798</v>
      </c>
      <c r="S343" s="81">
        <v>0</v>
      </c>
      <c r="T343" s="81">
        <v>0</v>
      </c>
      <c r="U343" s="81">
        <v>0</v>
      </c>
      <c r="V343" s="81">
        <v>0</v>
      </c>
      <c r="W343" s="81">
        <v>0</v>
      </c>
      <c r="X343" s="81">
        <v>0</v>
      </c>
      <c r="Y343" s="100">
        <v>0</v>
      </c>
      <c r="Z343" s="81">
        <v>0</v>
      </c>
      <c r="AA343" s="81">
        <v>0</v>
      </c>
      <c r="AB343" s="81">
        <v>0</v>
      </c>
      <c r="AC343" s="81">
        <v>0</v>
      </c>
      <c r="AE343" s="81">
        <v>0</v>
      </c>
      <c r="AF343" s="81">
        <v>12288</v>
      </c>
      <c r="AG343" s="81">
        <v>5381062</v>
      </c>
      <c r="AH343" s="81">
        <v>3996506</v>
      </c>
      <c r="AJ343" s="77">
        <f t="shared" si="6"/>
        <v>900358</v>
      </c>
    </row>
    <row r="344" spans="1:36" x14ac:dyDescent="0.3">
      <c r="A344" s="46" t="s">
        <v>720</v>
      </c>
      <c r="B344" s="77" t="s">
        <v>2451</v>
      </c>
      <c r="C344" s="81">
        <v>2838656</v>
      </c>
      <c r="D344" s="97">
        <v>1.0649999999999999</v>
      </c>
      <c r="E344" s="98">
        <v>155.27000000000001</v>
      </c>
      <c r="F344" s="81">
        <v>0</v>
      </c>
      <c r="G344" s="81">
        <v>1289072</v>
      </c>
      <c r="H344" s="81">
        <v>1047424</v>
      </c>
      <c r="I344" s="81">
        <v>1474854</v>
      </c>
      <c r="J344" s="81">
        <v>1266034</v>
      </c>
      <c r="K344" s="81">
        <v>43804</v>
      </c>
      <c r="L344" s="81">
        <v>44562</v>
      </c>
      <c r="M344" s="81">
        <v>11400</v>
      </c>
      <c r="N344" s="81">
        <v>11610</v>
      </c>
      <c r="O344" s="81">
        <v>4756</v>
      </c>
      <c r="P344" s="81">
        <v>2233</v>
      </c>
      <c r="Q344" s="81">
        <v>14770</v>
      </c>
      <c r="R344" s="81">
        <v>14854</v>
      </c>
      <c r="S344" s="81">
        <v>0</v>
      </c>
      <c r="T344" s="81">
        <v>0</v>
      </c>
      <c r="U344" s="81">
        <v>0</v>
      </c>
      <c r="V344" s="81">
        <v>0</v>
      </c>
      <c r="W344" s="81">
        <v>0</v>
      </c>
      <c r="X344" s="81">
        <v>0</v>
      </c>
      <c r="Y344" s="100">
        <v>0</v>
      </c>
      <c r="Z344" s="81">
        <v>0</v>
      </c>
      <c r="AA344" s="81">
        <v>0</v>
      </c>
      <c r="AB344" s="81">
        <v>0</v>
      </c>
      <c r="AC344" s="81">
        <v>0</v>
      </c>
      <c r="AE344" s="81">
        <v>0</v>
      </c>
      <c r="AF344" s="81">
        <v>0</v>
      </c>
      <c r="AG344" s="81">
        <v>1289072</v>
      </c>
      <c r="AH344" s="81">
        <v>1047424</v>
      </c>
      <c r="AJ344" s="77">
        <f t="shared" si="6"/>
        <v>0</v>
      </c>
    </row>
    <row r="345" spans="1:36" x14ac:dyDescent="0.3">
      <c r="A345" s="46" t="s">
        <v>716</v>
      </c>
      <c r="B345" s="77" t="s">
        <v>2452</v>
      </c>
      <c r="C345" s="81">
        <v>4451274</v>
      </c>
      <c r="D345" s="97">
        <v>1.0429999999999999</v>
      </c>
      <c r="E345" s="98">
        <v>152.06</v>
      </c>
      <c r="F345" s="81">
        <v>0</v>
      </c>
      <c r="G345" s="81">
        <v>2194209</v>
      </c>
      <c r="H345" s="81">
        <v>2000040</v>
      </c>
      <c r="I345" s="81">
        <v>2078172</v>
      </c>
      <c r="J345" s="81">
        <v>2212494</v>
      </c>
      <c r="K345" s="81">
        <v>106714</v>
      </c>
      <c r="L345" s="81">
        <v>108811</v>
      </c>
      <c r="M345" s="81">
        <v>26575</v>
      </c>
      <c r="N345" s="81">
        <v>27249</v>
      </c>
      <c r="O345" s="81">
        <v>11088</v>
      </c>
      <c r="P345" s="81">
        <v>11368</v>
      </c>
      <c r="Q345" s="81">
        <v>34516</v>
      </c>
      <c r="R345" s="81">
        <v>34732</v>
      </c>
      <c r="S345" s="81">
        <v>0</v>
      </c>
      <c r="T345" s="81">
        <v>0</v>
      </c>
      <c r="U345" s="81">
        <v>0</v>
      </c>
      <c r="V345" s="81">
        <v>0</v>
      </c>
      <c r="W345" s="81">
        <v>0</v>
      </c>
      <c r="X345" s="81">
        <v>0</v>
      </c>
      <c r="Y345" s="100">
        <v>0</v>
      </c>
      <c r="Z345" s="81">
        <v>0</v>
      </c>
      <c r="AA345" s="81">
        <v>0</v>
      </c>
      <c r="AB345" s="81">
        <v>0</v>
      </c>
      <c r="AC345" s="81">
        <v>0</v>
      </c>
      <c r="AE345" s="81">
        <v>17890</v>
      </c>
      <c r="AF345" s="81">
        <v>3177</v>
      </c>
      <c r="AG345" s="81">
        <v>2176319</v>
      </c>
      <c r="AH345" s="81">
        <v>1996863</v>
      </c>
      <c r="AJ345" s="77">
        <f t="shared" si="6"/>
        <v>0</v>
      </c>
    </row>
    <row r="346" spans="1:36" x14ac:dyDescent="0.3">
      <c r="A346" s="46" t="s">
        <v>702</v>
      </c>
      <c r="B346" s="77" t="s">
        <v>1773</v>
      </c>
      <c r="C346" s="81">
        <v>4441494</v>
      </c>
      <c r="D346" s="97">
        <v>0.995</v>
      </c>
      <c r="E346" s="98">
        <v>145.07</v>
      </c>
      <c r="F346" s="81">
        <v>0</v>
      </c>
      <c r="G346" s="81">
        <v>2006280</v>
      </c>
      <c r="H346" s="81">
        <v>1977505</v>
      </c>
      <c r="I346" s="81">
        <v>2304422</v>
      </c>
      <c r="J346" s="81">
        <v>1996879</v>
      </c>
      <c r="K346" s="81">
        <v>78288</v>
      </c>
      <c r="L346" s="81">
        <v>78288</v>
      </c>
      <c r="M346" s="81">
        <v>19923</v>
      </c>
      <c r="N346" s="81">
        <v>19924</v>
      </c>
      <c r="O346" s="81">
        <v>8313</v>
      </c>
      <c r="P346" s="81">
        <v>8312</v>
      </c>
      <c r="Q346" s="81">
        <v>24268</v>
      </c>
      <c r="R346" s="81">
        <v>23883</v>
      </c>
      <c r="S346" s="81">
        <v>0</v>
      </c>
      <c r="T346" s="81">
        <v>0</v>
      </c>
      <c r="U346" s="81">
        <v>0</v>
      </c>
      <c r="V346" s="81">
        <v>0</v>
      </c>
      <c r="W346" s="81">
        <v>0</v>
      </c>
      <c r="X346" s="81">
        <v>0</v>
      </c>
      <c r="Y346" s="100">
        <v>0</v>
      </c>
      <c r="Z346" s="81">
        <v>0</v>
      </c>
      <c r="AA346" s="81">
        <v>0</v>
      </c>
      <c r="AB346" s="81">
        <v>0</v>
      </c>
      <c r="AC346" s="81">
        <v>0</v>
      </c>
      <c r="AE346" s="81">
        <v>0</v>
      </c>
      <c r="AF346" s="81">
        <v>0</v>
      </c>
      <c r="AG346" s="81">
        <v>2006280</v>
      </c>
      <c r="AH346" s="81">
        <v>1977505</v>
      </c>
      <c r="AJ346" s="77">
        <f t="shared" si="6"/>
        <v>0</v>
      </c>
    </row>
    <row r="347" spans="1:36" x14ac:dyDescent="0.3">
      <c r="A347" s="46" t="s">
        <v>718</v>
      </c>
      <c r="B347" s="77" t="s">
        <v>2453</v>
      </c>
      <c r="C347" s="81">
        <v>25803729</v>
      </c>
      <c r="D347" s="97">
        <v>1.2250000000000001</v>
      </c>
      <c r="E347" s="98">
        <v>178.6</v>
      </c>
      <c r="F347" s="81">
        <v>-1929951</v>
      </c>
      <c r="G347" s="81">
        <v>7191653</v>
      </c>
      <c r="H347" s="81">
        <v>6513412</v>
      </c>
      <c r="I347" s="81">
        <v>15281714</v>
      </c>
      <c r="J347" s="81">
        <v>12535514</v>
      </c>
      <c r="K347" s="81">
        <v>664807</v>
      </c>
      <c r="L347" s="81">
        <v>654556</v>
      </c>
      <c r="M347" s="81">
        <v>171386</v>
      </c>
      <c r="N347" s="81">
        <v>169050</v>
      </c>
      <c r="O347" s="81">
        <v>71506</v>
      </c>
      <c r="P347" s="81">
        <v>70531</v>
      </c>
      <c r="Q347" s="81">
        <v>252230</v>
      </c>
      <c r="R347" s="81">
        <v>247973</v>
      </c>
      <c r="S347" s="81">
        <v>0</v>
      </c>
      <c r="T347" s="81">
        <v>0</v>
      </c>
      <c r="U347" s="81">
        <v>0</v>
      </c>
      <c r="V347" s="81">
        <v>0</v>
      </c>
      <c r="W347" s="81">
        <v>0</v>
      </c>
      <c r="X347" s="81">
        <v>0</v>
      </c>
      <c r="Y347" s="100">
        <v>2170433</v>
      </c>
      <c r="Z347" s="81">
        <v>1813273</v>
      </c>
      <c r="AA347" s="81">
        <v>0</v>
      </c>
      <c r="AB347" s="81">
        <v>0</v>
      </c>
      <c r="AC347" s="81">
        <v>0</v>
      </c>
      <c r="AE347" s="81">
        <v>108952</v>
      </c>
      <c r="AF347" s="81">
        <v>25295</v>
      </c>
      <c r="AG347" s="81">
        <v>7082701</v>
      </c>
      <c r="AH347" s="81">
        <v>6488117</v>
      </c>
      <c r="AJ347" s="77">
        <f t="shared" si="6"/>
        <v>1929951</v>
      </c>
    </row>
    <row r="348" spans="1:36" x14ac:dyDescent="0.3">
      <c r="A348" s="46" t="s">
        <v>722</v>
      </c>
      <c r="B348" s="77" t="s">
        <v>2454</v>
      </c>
      <c r="C348" s="81">
        <v>3247727</v>
      </c>
      <c r="D348" s="97">
        <v>1.0189999999999999</v>
      </c>
      <c r="E348" s="98">
        <v>148.57</v>
      </c>
      <c r="F348" s="81">
        <v>0</v>
      </c>
      <c r="G348" s="81">
        <v>1212358</v>
      </c>
      <c r="H348" s="81">
        <v>1042449</v>
      </c>
      <c r="I348" s="81">
        <v>1948446</v>
      </c>
      <c r="J348" s="81">
        <v>1708679</v>
      </c>
      <c r="K348" s="81">
        <v>51784</v>
      </c>
      <c r="L348" s="81">
        <v>52425</v>
      </c>
      <c r="M348" s="81">
        <v>13078</v>
      </c>
      <c r="N348" s="81">
        <v>13183</v>
      </c>
      <c r="O348" s="81">
        <v>5456</v>
      </c>
      <c r="P348" s="81">
        <v>1479</v>
      </c>
      <c r="Q348" s="81">
        <v>16605</v>
      </c>
      <c r="R348" s="81">
        <v>16654</v>
      </c>
      <c r="S348" s="81">
        <v>0</v>
      </c>
      <c r="T348" s="81">
        <v>0</v>
      </c>
      <c r="U348" s="81">
        <v>0</v>
      </c>
      <c r="V348" s="81">
        <v>0</v>
      </c>
      <c r="W348" s="81">
        <v>0</v>
      </c>
      <c r="X348" s="81">
        <v>0</v>
      </c>
      <c r="Y348" s="100">
        <v>0</v>
      </c>
      <c r="Z348" s="81">
        <v>0</v>
      </c>
      <c r="AA348" s="81">
        <v>0</v>
      </c>
      <c r="AB348" s="81">
        <v>0</v>
      </c>
      <c r="AC348" s="81">
        <v>0</v>
      </c>
      <c r="AE348" s="81">
        <v>0</v>
      </c>
      <c r="AF348" s="81">
        <v>0</v>
      </c>
      <c r="AG348" s="81">
        <v>1212358</v>
      </c>
      <c r="AH348" s="81">
        <v>1042449</v>
      </c>
      <c r="AJ348" s="77">
        <f t="shared" si="6"/>
        <v>0</v>
      </c>
    </row>
    <row r="349" spans="1:36" x14ac:dyDescent="0.3">
      <c r="A349" s="46" t="s">
        <v>708</v>
      </c>
      <c r="B349" s="77" t="s">
        <v>2455</v>
      </c>
      <c r="C349" s="81">
        <v>2120291</v>
      </c>
      <c r="D349" s="97">
        <v>0.96499999999999997</v>
      </c>
      <c r="E349" s="98">
        <v>140.69</v>
      </c>
      <c r="F349" s="81">
        <v>0</v>
      </c>
      <c r="G349" s="81">
        <v>750482</v>
      </c>
      <c r="H349" s="81">
        <v>734306</v>
      </c>
      <c r="I349" s="81">
        <v>1312564</v>
      </c>
      <c r="J349" s="81">
        <v>1081175</v>
      </c>
      <c r="K349" s="81">
        <v>34251</v>
      </c>
      <c r="L349" s="81">
        <v>33552</v>
      </c>
      <c r="M349" s="81">
        <v>8928</v>
      </c>
      <c r="N349" s="81">
        <v>8749</v>
      </c>
      <c r="O349" s="81">
        <v>3725</v>
      </c>
      <c r="P349" s="81">
        <v>3650</v>
      </c>
      <c r="Q349" s="81">
        <v>10341</v>
      </c>
      <c r="R349" s="81">
        <v>10204</v>
      </c>
      <c r="S349" s="81">
        <v>0</v>
      </c>
      <c r="T349" s="81">
        <v>0</v>
      </c>
      <c r="U349" s="81">
        <v>0</v>
      </c>
      <c r="V349" s="81">
        <v>0</v>
      </c>
      <c r="W349" s="81">
        <v>0</v>
      </c>
      <c r="X349" s="81">
        <v>0</v>
      </c>
      <c r="Y349" s="100">
        <v>0</v>
      </c>
      <c r="Z349" s="81">
        <v>0</v>
      </c>
      <c r="AA349" s="81">
        <v>0</v>
      </c>
      <c r="AB349" s="81">
        <v>0</v>
      </c>
      <c r="AC349" s="81">
        <v>0</v>
      </c>
      <c r="AE349" s="81">
        <v>0</v>
      </c>
      <c r="AF349" s="81">
        <v>0</v>
      </c>
      <c r="AG349" s="81">
        <v>750482</v>
      </c>
      <c r="AH349" s="81">
        <v>734306</v>
      </c>
      <c r="AJ349" s="77">
        <f t="shared" si="6"/>
        <v>0</v>
      </c>
    </row>
    <row r="350" spans="1:36" x14ac:dyDescent="0.3">
      <c r="A350" s="46" t="s">
        <v>724</v>
      </c>
      <c r="B350" s="77" t="s">
        <v>2456</v>
      </c>
      <c r="C350" s="81">
        <v>7502792</v>
      </c>
      <c r="D350" s="97">
        <v>0.99099999999999999</v>
      </c>
      <c r="E350" s="98">
        <v>144.47999999999999</v>
      </c>
      <c r="F350" s="81">
        <v>0</v>
      </c>
      <c r="G350" s="81">
        <v>3192079</v>
      </c>
      <c r="H350" s="81">
        <v>2865194</v>
      </c>
      <c r="I350" s="81">
        <v>3984273</v>
      </c>
      <c r="J350" s="81">
        <v>4221986</v>
      </c>
      <c r="K350" s="81">
        <v>194613</v>
      </c>
      <c r="L350" s="81">
        <v>193332</v>
      </c>
      <c r="M350" s="81">
        <v>49689</v>
      </c>
      <c r="N350" s="81">
        <v>49375</v>
      </c>
      <c r="O350" s="81">
        <v>20731</v>
      </c>
      <c r="P350" s="81">
        <v>20600</v>
      </c>
      <c r="Q350" s="81">
        <v>61407</v>
      </c>
      <c r="R350" s="81">
        <v>59982</v>
      </c>
      <c r="S350" s="81">
        <v>0</v>
      </c>
      <c r="T350" s="81">
        <v>0</v>
      </c>
      <c r="U350" s="81">
        <v>0</v>
      </c>
      <c r="V350" s="81">
        <v>0</v>
      </c>
      <c r="W350" s="81">
        <v>0</v>
      </c>
      <c r="X350" s="81">
        <v>0</v>
      </c>
      <c r="Y350" s="100">
        <v>0</v>
      </c>
      <c r="Z350" s="81">
        <v>0</v>
      </c>
      <c r="AA350" s="81">
        <v>0</v>
      </c>
      <c r="AB350" s="81">
        <v>0</v>
      </c>
      <c r="AC350" s="81">
        <v>0</v>
      </c>
      <c r="AE350" s="81">
        <v>0</v>
      </c>
      <c r="AF350" s="81">
        <v>0</v>
      </c>
      <c r="AG350" s="81">
        <v>3192079</v>
      </c>
      <c r="AH350" s="81">
        <v>2865194</v>
      </c>
      <c r="AJ350" s="77">
        <f t="shared" si="6"/>
        <v>0</v>
      </c>
    </row>
    <row r="351" spans="1:36" x14ac:dyDescent="0.3">
      <c r="A351" s="46" t="s">
        <v>759</v>
      </c>
      <c r="B351" s="77" t="s">
        <v>2457</v>
      </c>
      <c r="C351" s="81">
        <v>9283454</v>
      </c>
      <c r="D351" s="97">
        <v>0.94899999999999995</v>
      </c>
      <c r="E351" s="98">
        <v>138.36000000000001</v>
      </c>
      <c r="F351" s="81">
        <v>0</v>
      </c>
      <c r="G351" s="81">
        <v>5935590</v>
      </c>
      <c r="H351" s="81">
        <v>5300570</v>
      </c>
      <c r="I351" s="81">
        <v>2888817</v>
      </c>
      <c r="J351" s="81">
        <v>2439637</v>
      </c>
      <c r="K351" s="81">
        <v>264979</v>
      </c>
      <c r="L351" s="81">
        <v>273892</v>
      </c>
      <c r="M351" s="81">
        <v>73597</v>
      </c>
      <c r="N351" s="81">
        <v>75754</v>
      </c>
      <c r="O351" s="81">
        <v>30706</v>
      </c>
      <c r="P351" s="81">
        <v>31606</v>
      </c>
      <c r="Q351" s="81">
        <v>89765</v>
      </c>
      <c r="R351" s="81">
        <v>90928</v>
      </c>
      <c r="S351" s="81">
        <v>0</v>
      </c>
      <c r="T351" s="81">
        <v>0</v>
      </c>
      <c r="U351" s="81">
        <v>0</v>
      </c>
      <c r="V351" s="81">
        <v>0</v>
      </c>
      <c r="W351" s="81">
        <v>0</v>
      </c>
      <c r="X351" s="81">
        <v>0</v>
      </c>
      <c r="Y351" s="100">
        <v>0</v>
      </c>
      <c r="Z351" s="81">
        <v>0</v>
      </c>
      <c r="AA351" s="81">
        <v>0</v>
      </c>
      <c r="AB351" s="81">
        <v>0</v>
      </c>
      <c r="AC351" s="81">
        <v>0</v>
      </c>
      <c r="AE351" s="81">
        <v>0</v>
      </c>
      <c r="AF351" s="81">
        <v>0</v>
      </c>
      <c r="AG351" s="81">
        <v>5935590</v>
      </c>
      <c r="AH351" s="81">
        <v>5300570</v>
      </c>
      <c r="AJ351" s="77">
        <f t="shared" si="6"/>
        <v>0</v>
      </c>
    </row>
    <row r="352" spans="1:36" x14ac:dyDescent="0.3">
      <c r="A352" s="46" t="s">
        <v>747</v>
      </c>
      <c r="B352" s="77" t="s">
        <v>1779</v>
      </c>
      <c r="C352" s="81">
        <v>16161968</v>
      </c>
      <c r="D352" s="97">
        <v>0.98199999999999998</v>
      </c>
      <c r="E352" s="98">
        <v>143.16999999999999</v>
      </c>
      <c r="F352" s="81">
        <v>0</v>
      </c>
      <c r="G352" s="81">
        <v>9255606</v>
      </c>
      <c r="H352" s="81">
        <v>8734745</v>
      </c>
      <c r="I352" s="81">
        <v>6069178</v>
      </c>
      <c r="J352" s="81">
        <v>5294874</v>
      </c>
      <c r="K352" s="81">
        <v>503630</v>
      </c>
      <c r="L352" s="81">
        <v>510562</v>
      </c>
      <c r="M352" s="81">
        <v>125877</v>
      </c>
      <c r="N352" s="81">
        <v>127106</v>
      </c>
      <c r="O352" s="81">
        <v>52519</v>
      </c>
      <c r="P352" s="81">
        <v>53031</v>
      </c>
      <c r="Q352" s="81">
        <v>155158</v>
      </c>
      <c r="R352" s="81">
        <v>156057</v>
      </c>
      <c r="S352" s="81">
        <v>0</v>
      </c>
      <c r="T352" s="81">
        <v>0</v>
      </c>
      <c r="U352" s="81">
        <v>0</v>
      </c>
      <c r="V352" s="81">
        <v>0</v>
      </c>
      <c r="W352" s="81">
        <v>0</v>
      </c>
      <c r="X352" s="81">
        <v>0</v>
      </c>
      <c r="Y352" s="100">
        <v>0</v>
      </c>
      <c r="Z352" s="81">
        <v>0</v>
      </c>
      <c r="AA352" s="81">
        <v>0</v>
      </c>
      <c r="AB352" s="81">
        <v>0</v>
      </c>
      <c r="AC352" s="81">
        <v>0</v>
      </c>
      <c r="AE352" s="81">
        <v>0</v>
      </c>
      <c r="AF352" s="81">
        <v>0</v>
      </c>
      <c r="AG352" s="81">
        <v>9255606</v>
      </c>
      <c r="AH352" s="81">
        <v>8734745</v>
      </c>
      <c r="AJ352" s="77">
        <f t="shared" si="6"/>
        <v>0</v>
      </c>
    </row>
    <row r="353" spans="1:36" x14ac:dyDescent="0.3">
      <c r="A353" s="46" t="s">
        <v>729</v>
      </c>
      <c r="B353" s="77" t="s">
        <v>1780</v>
      </c>
      <c r="C353" s="81">
        <v>7287550</v>
      </c>
      <c r="D353" s="97">
        <v>0.96</v>
      </c>
      <c r="E353" s="98">
        <v>139.96</v>
      </c>
      <c r="F353" s="81">
        <v>0</v>
      </c>
      <c r="G353" s="81">
        <v>3919502</v>
      </c>
      <c r="H353" s="81">
        <v>3393068</v>
      </c>
      <c r="I353" s="81">
        <v>2101486</v>
      </c>
      <c r="J353" s="81">
        <v>1870895</v>
      </c>
      <c r="K353" s="81">
        <v>188264</v>
      </c>
      <c r="L353" s="81">
        <v>185352</v>
      </c>
      <c r="M353" s="81">
        <v>55591</v>
      </c>
      <c r="N353" s="81">
        <v>54902</v>
      </c>
      <c r="O353" s="81">
        <v>23194</v>
      </c>
      <c r="P353" s="81">
        <v>22906</v>
      </c>
      <c r="Q353" s="81">
        <v>61158</v>
      </c>
      <c r="R353" s="81">
        <v>58224</v>
      </c>
      <c r="S353" s="81">
        <v>0</v>
      </c>
      <c r="T353" s="81">
        <v>0</v>
      </c>
      <c r="U353" s="81">
        <v>0</v>
      </c>
      <c r="V353" s="81">
        <v>0</v>
      </c>
      <c r="W353" s="81">
        <v>0</v>
      </c>
      <c r="X353" s="81">
        <v>0</v>
      </c>
      <c r="Y353" s="100">
        <v>0</v>
      </c>
      <c r="Z353" s="81">
        <v>0</v>
      </c>
      <c r="AA353" s="81">
        <v>916120</v>
      </c>
      <c r="AB353" s="81">
        <v>22235</v>
      </c>
      <c r="AC353" s="81">
        <v>0</v>
      </c>
      <c r="AE353" s="81">
        <v>0</v>
      </c>
      <c r="AF353" s="81">
        <v>0</v>
      </c>
      <c r="AG353" s="81">
        <v>3919502</v>
      </c>
      <c r="AH353" s="81">
        <v>3393068</v>
      </c>
      <c r="AJ353" s="77">
        <f t="shared" si="6"/>
        <v>0</v>
      </c>
    </row>
    <row r="354" spans="1:36" x14ac:dyDescent="0.3">
      <c r="A354" s="46" t="s">
        <v>735</v>
      </c>
      <c r="B354" s="77" t="s">
        <v>1781</v>
      </c>
      <c r="C354" s="81">
        <v>4565751</v>
      </c>
      <c r="D354" s="97">
        <v>0.64600000000000002</v>
      </c>
      <c r="E354" s="98">
        <v>94.18</v>
      </c>
      <c r="F354" s="81">
        <v>0</v>
      </c>
      <c r="G354" s="81">
        <v>2520642</v>
      </c>
      <c r="H354" s="81">
        <v>2172687</v>
      </c>
      <c r="I354" s="81">
        <v>1721830</v>
      </c>
      <c r="J354" s="81">
        <v>1490685</v>
      </c>
      <c r="K354" s="81">
        <v>172245</v>
      </c>
      <c r="L354" s="81">
        <v>173993</v>
      </c>
      <c r="M354" s="81">
        <v>60384</v>
      </c>
      <c r="N354" s="81">
        <v>60460</v>
      </c>
      <c r="O354" s="81">
        <v>25194</v>
      </c>
      <c r="P354" s="81">
        <v>25225</v>
      </c>
      <c r="Q354" s="81">
        <v>65456</v>
      </c>
      <c r="R354" s="81">
        <v>63975</v>
      </c>
      <c r="S354" s="81">
        <v>0</v>
      </c>
      <c r="T354" s="81">
        <v>0</v>
      </c>
      <c r="U354" s="81">
        <v>0</v>
      </c>
      <c r="V354" s="81">
        <v>0</v>
      </c>
      <c r="W354" s="81">
        <v>0</v>
      </c>
      <c r="X354" s="81">
        <v>0</v>
      </c>
      <c r="Y354" s="100">
        <v>0</v>
      </c>
      <c r="Z354" s="81">
        <v>0</v>
      </c>
      <c r="AA354" s="81">
        <v>0</v>
      </c>
      <c r="AB354" s="81">
        <v>0</v>
      </c>
      <c r="AC354" s="81">
        <v>0</v>
      </c>
      <c r="AE354" s="81">
        <v>0</v>
      </c>
      <c r="AF354" s="81">
        <v>9200</v>
      </c>
      <c r="AG354" s="81">
        <v>2520642</v>
      </c>
      <c r="AH354" s="81">
        <v>2163487</v>
      </c>
      <c r="AJ354" s="77">
        <f t="shared" si="6"/>
        <v>0</v>
      </c>
    </row>
    <row r="355" spans="1:36" x14ac:dyDescent="0.3">
      <c r="A355" s="46" t="s">
        <v>737</v>
      </c>
      <c r="B355" s="77" t="s">
        <v>1782</v>
      </c>
      <c r="C355" s="81">
        <v>4236742</v>
      </c>
      <c r="D355" s="97">
        <v>1.004</v>
      </c>
      <c r="E355" s="98">
        <v>146.38</v>
      </c>
      <c r="F355" s="81">
        <v>0</v>
      </c>
      <c r="G355" s="81">
        <v>2353072</v>
      </c>
      <c r="H355" s="81">
        <v>1096524</v>
      </c>
      <c r="I355" s="81">
        <v>1773356</v>
      </c>
      <c r="J355" s="81">
        <v>1917001</v>
      </c>
      <c r="K355" s="81">
        <v>66172</v>
      </c>
      <c r="L355" s="81">
        <v>67862</v>
      </c>
      <c r="M355" s="81">
        <v>16628</v>
      </c>
      <c r="N355" s="81">
        <v>17063</v>
      </c>
      <c r="O355" s="81">
        <v>6938</v>
      </c>
      <c r="P355" s="81">
        <v>7118</v>
      </c>
      <c r="Q355" s="81">
        <v>20576</v>
      </c>
      <c r="R355" s="81">
        <v>21114</v>
      </c>
      <c r="S355" s="81">
        <v>0</v>
      </c>
      <c r="T355" s="81">
        <v>0</v>
      </c>
      <c r="U355" s="81">
        <v>0</v>
      </c>
      <c r="V355" s="81">
        <v>0</v>
      </c>
      <c r="W355" s="81">
        <v>0</v>
      </c>
      <c r="X355" s="81">
        <v>0</v>
      </c>
      <c r="Y355" s="100">
        <v>0</v>
      </c>
      <c r="Z355" s="81">
        <v>0</v>
      </c>
      <c r="AA355" s="81">
        <v>0</v>
      </c>
      <c r="AB355" s="81">
        <v>0</v>
      </c>
      <c r="AC355" s="81">
        <v>0</v>
      </c>
      <c r="AE355" s="81">
        <v>0</v>
      </c>
      <c r="AF355" s="81">
        <v>0</v>
      </c>
      <c r="AG355" s="81">
        <v>2353072</v>
      </c>
      <c r="AH355" s="81">
        <v>1096524</v>
      </c>
      <c r="AJ355" s="77">
        <f t="shared" si="6"/>
        <v>0</v>
      </c>
    </row>
    <row r="356" spans="1:36" x14ac:dyDescent="0.3">
      <c r="A356" s="46" t="s">
        <v>731</v>
      </c>
      <c r="B356" s="77" t="s">
        <v>2458</v>
      </c>
      <c r="C356" s="81">
        <v>2730188</v>
      </c>
      <c r="D356" s="97">
        <v>0.877</v>
      </c>
      <c r="E356" s="98">
        <v>127.86</v>
      </c>
      <c r="F356" s="81">
        <v>0</v>
      </c>
      <c r="G356" s="81">
        <v>1570909</v>
      </c>
      <c r="H356" s="81">
        <v>1402371</v>
      </c>
      <c r="I356" s="81">
        <v>896390</v>
      </c>
      <c r="J356" s="81">
        <v>898299</v>
      </c>
      <c r="K356" s="81">
        <v>36872</v>
      </c>
      <c r="L356" s="81">
        <v>37455</v>
      </c>
      <c r="M356" s="81">
        <v>9213</v>
      </c>
      <c r="N356" s="81">
        <v>9363</v>
      </c>
      <c r="O356" s="81">
        <v>3844</v>
      </c>
      <c r="P356" s="81">
        <v>3906</v>
      </c>
      <c r="Q356" s="81">
        <v>10612</v>
      </c>
      <c r="R356" s="81">
        <v>10679</v>
      </c>
      <c r="S356" s="81">
        <v>0</v>
      </c>
      <c r="T356" s="81">
        <v>0</v>
      </c>
      <c r="U356" s="81">
        <v>0</v>
      </c>
      <c r="V356" s="81">
        <v>0</v>
      </c>
      <c r="W356" s="81">
        <v>0</v>
      </c>
      <c r="X356" s="81">
        <v>0</v>
      </c>
      <c r="Y356" s="100">
        <v>0</v>
      </c>
      <c r="Z356" s="81">
        <v>0</v>
      </c>
      <c r="AA356" s="81">
        <v>202348</v>
      </c>
      <c r="AB356" s="81">
        <v>0</v>
      </c>
      <c r="AC356" s="81">
        <v>0</v>
      </c>
      <c r="AE356" s="81">
        <v>0</v>
      </c>
      <c r="AF356" s="81">
        <v>0</v>
      </c>
      <c r="AG356" s="81">
        <v>1570909</v>
      </c>
      <c r="AH356" s="81">
        <v>1402371</v>
      </c>
      <c r="AJ356" s="77">
        <f t="shared" si="6"/>
        <v>0</v>
      </c>
    </row>
    <row r="357" spans="1:36" x14ac:dyDescent="0.3">
      <c r="A357" s="46" t="s">
        <v>761</v>
      </c>
      <c r="B357" s="77" t="s">
        <v>2459</v>
      </c>
      <c r="C357" s="81">
        <v>4232191</v>
      </c>
      <c r="D357" s="97">
        <v>0.94099999999999995</v>
      </c>
      <c r="E357" s="98">
        <v>137.19</v>
      </c>
      <c r="F357" s="81">
        <v>0</v>
      </c>
      <c r="G357" s="81">
        <v>2400973</v>
      </c>
      <c r="H357" s="81">
        <v>1900191</v>
      </c>
      <c r="I357" s="81">
        <v>1653568</v>
      </c>
      <c r="J357" s="81">
        <v>1377600</v>
      </c>
      <c r="K357" s="81">
        <v>106248</v>
      </c>
      <c r="L357" s="81">
        <v>110209</v>
      </c>
      <c r="M357" s="81">
        <v>26799</v>
      </c>
      <c r="N357" s="81">
        <v>27519</v>
      </c>
      <c r="O357" s="81">
        <v>11181</v>
      </c>
      <c r="P357" s="81">
        <v>11481</v>
      </c>
      <c r="Q357" s="81">
        <v>33422</v>
      </c>
      <c r="R357" s="81">
        <v>33742</v>
      </c>
      <c r="S357" s="81">
        <v>0</v>
      </c>
      <c r="T357" s="81">
        <v>0</v>
      </c>
      <c r="U357" s="81">
        <v>0</v>
      </c>
      <c r="V357" s="81">
        <v>0</v>
      </c>
      <c r="W357" s="81">
        <v>0</v>
      </c>
      <c r="X357" s="81">
        <v>0</v>
      </c>
      <c r="Y357" s="100">
        <v>0</v>
      </c>
      <c r="Z357" s="81">
        <v>0</v>
      </c>
      <c r="AA357" s="81">
        <v>0</v>
      </c>
      <c r="AB357" s="81">
        <v>0</v>
      </c>
      <c r="AC357" s="81">
        <v>0</v>
      </c>
      <c r="AE357" s="81">
        <v>0</v>
      </c>
      <c r="AF357" s="81">
        <v>0</v>
      </c>
      <c r="AG357" s="81">
        <v>2400973</v>
      </c>
      <c r="AH357" s="81">
        <v>1900191</v>
      </c>
      <c r="AJ357" s="77">
        <f t="shared" si="6"/>
        <v>0</v>
      </c>
    </row>
    <row r="358" spans="1:36" x14ac:dyDescent="0.3">
      <c r="A358" s="46" t="s">
        <v>753</v>
      </c>
      <c r="B358" s="77" t="s">
        <v>2460</v>
      </c>
      <c r="C358" s="81">
        <v>3179012</v>
      </c>
      <c r="D358" s="97">
        <v>1.0429999999999999</v>
      </c>
      <c r="E358" s="98">
        <v>152.06</v>
      </c>
      <c r="F358" s="81">
        <v>0</v>
      </c>
      <c r="G358" s="81">
        <v>1834795</v>
      </c>
      <c r="H358" s="81">
        <v>1934655</v>
      </c>
      <c r="I358" s="81">
        <v>1207977</v>
      </c>
      <c r="J358" s="81">
        <v>1025618</v>
      </c>
      <c r="K358" s="81">
        <v>79977</v>
      </c>
      <c r="L358" s="81">
        <v>80444</v>
      </c>
      <c r="M358" s="81">
        <v>21002</v>
      </c>
      <c r="N358" s="81">
        <v>21002</v>
      </c>
      <c r="O358" s="81">
        <v>8763</v>
      </c>
      <c r="P358" s="81">
        <v>8762</v>
      </c>
      <c r="Q358" s="81">
        <v>26498</v>
      </c>
      <c r="R358" s="81">
        <v>25820</v>
      </c>
      <c r="S358" s="81">
        <v>0</v>
      </c>
      <c r="T358" s="81">
        <v>0</v>
      </c>
      <c r="U358" s="81">
        <v>0</v>
      </c>
      <c r="V358" s="81">
        <v>0</v>
      </c>
      <c r="W358" s="81">
        <v>0</v>
      </c>
      <c r="X358" s="81">
        <v>0</v>
      </c>
      <c r="Y358" s="100">
        <v>0</v>
      </c>
      <c r="Z358" s="81">
        <v>0</v>
      </c>
      <c r="AA358" s="81">
        <v>0</v>
      </c>
      <c r="AB358" s="81">
        <v>0</v>
      </c>
      <c r="AC358" s="81">
        <v>0</v>
      </c>
      <c r="AE358" s="81">
        <v>0</v>
      </c>
      <c r="AF358" s="81">
        <v>0</v>
      </c>
      <c r="AG358" s="81">
        <v>1834795</v>
      </c>
      <c r="AH358" s="81">
        <v>1934655</v>
      </c>
      <c r="AJ358" s="77">
        <f t="shared" si="6"/>
        <v>0</v>
      </c>
    </row>
    <row r="359" spans="1:36" x14ac:dyDescent="0.3">
      <c r="A359" s="46" t="s">
        <v>739</v>
      </c>
      <c r="B359" s="77" t="s">
        <v>2461</v>
      </c>
      <c r="C359" s="81">
        <v>1527186</v>
      </c>
      <c r="D359" s="97">
        <v>1.004</v>
      </c>
      <c r="E359" s="98">
        <v>146.38</v>
      </c>
      <c r="F359" s="81">
        <v>-24935</v>
      </c>
      <c r="G359" s="81">
        <v>393456</v>
      </c>
      <c r="H359" s="81">
        <v>477387</v>
      </c>
      <c r="I359" s="81">
        <v>1025280</v>
      </c>
      <c r="J359" s="81">
        <v>1222912</v>
      </c>
      <c r="K359" s="81">
        <v>46018</v>
      </c>
      <c r="L359" s="81">
        <v>46600</v>
      </c>
      <c r="M359" s="81">
        <v>12119</v>
      </c>
      <c r="N359" s="81">
        <v>12149</v>
      </c>
      <c r="O359" s="81">
        <v>5056</v>
      </c>
      <c r="P359" s="81">
        <v>5069</v>
      </c>
      <c r="Q359" s="81">
        <v>15407</v>
      </c>
      <c r="R359" s="81">
        <v>15249</v>
      </c>
      <c r="S359" s="81">
        <v>0</v>
      </c>
      <c r="T359" s="81">
        <v>0</v>
      </c>
      <c r="U359" s="81">
        <v>0</v>
      </c>
      <c r="V359" s="81">
        <v>0</v>
      </c>
      <c r="W359" s="81">
        <v>0</v>
      </c>
      <c r="X359" s="81">
        <v>0</v>
      </c>
      <c r="Y359" s="100">
        <v>0</v>
      </c>
      <c r="Z359" s="81">
        <v>0</v>
      </c>
      <c r="AA359" s="81">
        <v>0</v>
      </c>
      <c r="AB359" s="81">
        <v>29850</v>
      </c>
      <c r="AC359" s="81">
        <v>0</v>
      </c>
      <c r="AE359" s="81">
        <v>15558</v>
      </c>
      <c r="AF359" s="81">
        <v>2240</v>
      </c>
      <c r="AG359" s="81">
        <v>377898</v>
      </c>
      <c r="AH359" s="81">
        <v>475147</v>
      </c>
      <c r="AJ359" s="77">
        <f t="shared" si="6"/>
        <v>24935</v>
      </c>
    </row>
    <row r="360" spans="1:36" x14ac:dyDescent="0.3">
      <c r="A360" s="46" t="s">
        <v>727</v>
      </c>
      <c r="B360" s="77" t="s">
        <v>2462</v>
      </c>
      <c r="C360" s="81">
        <v>10914825</v>
      </c>
      <c r="D360" s="97">
        <v>0.95</v>
      </c>
      <c r="E360" s="98">
        <v>138.51</v>
      </c>
      <c r="F360" s="81">
        <v>0</v>
      </c>
      <c r="G360" s="81">
        <v>6921120</v>
      </c>
      <c r="H360" s="81">
        <v>6300353</v>
      </c>
      <c r="I360" s="81">
        <v>3429087</v>
      </c>
      <c r="J360" s="81">
        <v>3327870</v>
      </c>
      <c r="K360" s="81">
        <v>336394</v>
      </c>
      <c r="L360" s="81">
        <v>331792</v>
      </c>
      <c r="M360" s="81">
        <v>86075</v>
      </c>
      <c r="N360" s="81">
        <v>85042</v>
      </c>
      <c r="O360" s="81">
        <v>35913</v>
      </c>
      <c r="P360" s="81">
        <v>35481</v>
      </c>
      <c r="Q360" s="81">
        <v>106236</v>
      </c>
      <c r="R360" s="81">
        <v>104687</v>
      </c>
      <c r="S360" s="81">
        <v>0</v>
      </c>
      <c r="T360" s="81">
        <v>0</v>
      </c>
      <c r="U360" s="81">
        <v>0</v>
      </c>
      <c r="V360" s="81">
        <v>0</v>
      </c>
      <c r="W360" s="81">
        <v>0</v>
      </c>
      <c r="X360" s="81">
        <v>0</v>
      </c>
      <c r="Y360" s="100">
        <v>0</v>
      </c>
      <c r="Z360" s="81">
        <v>0</v>
      </c>
      <c r="AA360" s="81">
        <v>0</v>
      </c>
      <c r="AB360" s="81">
        <v>0</v>
      </c>
      <c r="AC360" s="81">
        <v>0</v>
      </c>
      <c r="AE360" s="81">
        <v>0</v>
      </c>
      <c r="AF360" s="81">
        <v>0</v>
      </c>
      <c r="AG360" s="81">
        <v>6921120</v>
      </c>
      <c r="AH360" s="81">
        <v>6300353</v>
      </c>
      <c r="AJ360" s="77">
        <f t="shared" si="6"/>
        <v>0</v>
      </c>
    </row>
    <row r="361" spans="1:36" x14ac:dyDescent="0.3">
      <c r="A361" s="46" t="s">
        <v>733</v>
      </c>
      <c r="B361" s="77" t="s">
        <v>2463</v>
      </c>
      <c r="C361" s="81">
        <v>7734117</v>
      </c>
      <c r="D361" s="97">
        <v>0.71099999999999997</v>
      </c>
      <c r="E361" s="98">
        <v>103.66</v>
      </c>
      <c r="F361" s="81">
        <v>0</v>
      </c>
      <c r="G361" s="81">
        <v>4579849</v>
      </c>
      <c r="H361" s="81">
        <v>4009554</v>
      </c>
      <c r="I361" s="81">
        <v>2736040</v>
      </c>
      <c r="J361" s="81">
        <v>2425927</v>
      </c>
      <c r="K361" s="81">
        <v>255659</v>
      </c>
      <c r="L361" s="81">
        <v>263931</v>
      </c>
      <c r="M361" s="81">
        <v>63680</v>
      </c>
      <c r="N361" s="81">
        <v>65568</v>
      </c>
      <c r="O361" s="81">
        <v>26569</v>
      </c>
      <c r="P361" s="81">
        <v>27356</v>
      </c>
      <c r="Q361" s="81">
        <v>72320</v>
      </c>
      <c r="R361" s="81">
        <v>73088</v>
      </c>
      <c r="S361" s="81">
        <v>0</v>
      </c>
      <c r="T361" s="81">
        <v>0</v>
      </c>
      <c r="U361" s="81">
        <v>0</v>
      </c>
      <c r="V361" s="81">
        <v>0</v>
      </c>
      <c r="W361" s="81">
        <v>0</v>
      </c>
      <c r="X361" s="81">
        <v>0</v>
      </c>
      <c r="Y361" s="100">
        <v>0</v>
      </c>
      <c r="Z361" s="81">
        <v>0</v>
      </c>
      <c r="AA361" s="81">
        <v>0</v>
      </c>
      <c r="AB361" s="81">
        <v>0</v>
      </c>
      <c r="AC361" s="81">
        <v>0</v>
      </c>
      <c r="AE361" s="81">
        <v>0</v>
      </c>
      <c r="AF361" s="81">
        <v>7900</v>
      </c>
      <c r="AG361" s="81">
        <v>4579849</v>
      </c>
      <c r="AH361" s="81">
        <v>4001654</v>
      </c>
      <c r="AJ361" s="77">
        <f t="shared" si="6"/>
        <v>0</v>
      </c>
    </row>
    <row r="362" spans="1:36" x14ac:dyDescent="0.3">
      <c r="A362" s="46" t="s">
        <v>745</v>
      </c>
      <c r="B362" s="77" t="s">
        <v>2464</v>
      </c>
      <c r="C362" s="81">
        <v>3702546</v>
      </c>
      <c r="D362" s="97">
        <v>0.88</v>
      </c>
      <c r="E362" s="98">
        <v>128.30000000000001</v>
      </c>
      <c r="F362" s="81">
        <v>0</v>
      </c>
      <c r="G362" s="81">
        <v>2046323</v>
      </c>
      <c r="H362" s="81">
        <v>1920040</v>
      </c>
      <c r="I362" s="81">
        <v>1512144</v>
      </c>
      <c r="J362" s="81">
        <v>1231805</v>
      </c>
      <c r="K362" s="81">
        <v>87317</v>
      </c>
      <c r="L362" s="81">
        <v>89472</v>
      </c>
      <c r="M362" s="81">
        <v>22081</v>
      </c>
      <c r="N362" s="81">
        <v>22830</v>
      </c>
      <c r="O362" s="81">
        <v>9213</v>
      </c>
      <c r="P362" s="81">
        <v>9525</v>
      </c>
      <c r="Q362" s="81">
        <v>25468</v>
      </c>
      <c r="R362" s="81">
        <v>26407</v>
      </c>
      <c r="S362" s="81">
        <v>0</v>
      </c>
      <c r="T362" s="81">
        <v>0</v>
      </c>
      <c r="U362" s="81">
        <v>0</v>
      </c>
      <c r="V362" s="81">
        <v>0</v>
      </c>
      <c r="W362" s="81">
        <v>0</v>
      </c>
      <c r="X362" s="81">
        <v>0</v>
      </c>
      <c r="Y362" s="100">
        <v>0</v>
      </c>
      <c r="Z362" s="81">
        <v>0</v>
      </c>
      <c r="AA362" s="81">
        <v>0</v>
      </c>
      <c r="AB362" s="81">
        <v>0</v>
      </c>
      <c r="AC362" s="81">
        <v>0</v>
      </c>
      <c r="AE362" s="81">
        <v>0</v>
      </c>
      <c r="AF362" s="81">
        <v>0</v>
      </c>
      <c r="AG362" s="81">
        <v>2046323</v>
      </c>
      <c r="AH362" s="81">
        <v>1920040</v>
      </c>
      <c r="AJ362" s="77">
        <f t="shared" si="6"/>
        <v>0</v>
      </c>
    </row>
    <row r="363" spans="1:36" x14ac:dyDescent="0.3">
      <c r="A363" s="46" t="s">
        <v>749</v>
      </c>
      <c r="B363" s="77" t="s">
        <v>2465</v>
      </c>
      <c r="C363" s="81">
        <v>3139562</v>
      </c>
      <c r="D363" s="97">
        <v>0.97199999999999998</v>
      </c>
      <c r="E363" s="98">
        <v>141.71</v>
      </c>
      <c r="F363" s="81">
        <v>0</v>
      </c>
      <c r="G363" s="81">
        <v>1872661</v>
      </c>
      <c r="H363" s="81">
        <v>1605194</v>
      </c>
      <c r="I363" s="81">
        <v>1168907</v>
      </c>
      <c r="J363" s="81">
        <v>1048024</v>
      </c>
      <c r="K363" s="81">
        <v>48348</v>
      </c>
      <c r="L363" s="81">
        <v>48523</v>
      </c>
      <c r="M363" s="81">
        <v>11804</v>
      </c>
      <c r="N363" s="81">
        <v>11850</v>
      </c>
      <c r="O363" s="81">
        <v>4925</v>
      </c>
      <c r="P363" s="81">
        <v>4943</v>
      </c>
      <c r="Q363" s="81">
        <v>14245</v>
      </c>
      <c r="R363" s="81">
        <v>14434</v>
      </c>
      <c r="S363" s="81">
        <v>0</v>
      </c>
      <c r="T363" s="81">
        <v>0</v>
      </c>
      <c r="U363" s="81">
        <v>0</v>
      </c>
      <c r="V363" s="81">
        <v>0</v>
      </c>
      <c r="W363" s="81">
        <v>0</v>
      </c>
      <c r="X363" s="81">
        <v>0</v>
      </c>
      <c r="Y363" s="100">
        <v>0</v>
      </c>
      <c r="Z363" s="81">
        <v>0</v>
      </c>
      <c r="AA363" s="81">
        <v>0</v>
      </c>
      <c r="AB363" s="81">
        <v>18672</v>
      </c>
      <c r="AC363" s="81">
        <v>0</v>
      </c>
      <c r="AE363" s="81">
        <v>0</v>
      </c>
      <c r="AF363" s="81">
        <v>0</v>
      </c>
      <c r="AG363" s="81">
        <v>1872661</v>
      </c>
      <c r="AH363" s="81">
        <v>1605194</v>
      </c>
      <c r="AJ363" s="77">
        <f t="shared" si="6"/>
        <v>0</v>
      </c>
    </row>
    <row r="364" spans="1:36" x14ac:dyDescent="0.3">
      <c r="A364" s="46" t="s">
        <v>741</v>
      </c>
      <c r="B364" s="77" t="s">
        <v>2466</v>
      </c>
      <c r="C364" s="81">
        <v>12781969</v>
      </c>
      <c r="D364" s="97">
        <v>0.98099999999999998</v>
      </c>
      <c r="E364" s="98">
        <v>143.02000000000001</v>
      </c>
      <c r="F364" s="81">
        <v>0</v>
      </c>
      <c r="G364" s="81">
        <v>7077747</v>
      </c>
      <c r="H364" s="81">
        <v>6352561</v>
      </c>
      <c r="I364" s="81">
        <v>4915450</v>
      </c>
      <c r="J364" s="81">
        <v>3903774</v>
      </c>
      <c r="K364" s="81">
        <v>423885</v>
      </c>
      <c r="L364" s="81">
        <v>425225</v>
      </c>
      <c r="M364" s="81">
        <v>104500</v>
      </c>
      <c r="N364" s="81">
        <v>104890</v>
      </c>
      <c r="O364" s="81">
        <v>43600</v>
      </c>
      <c r="P364" s="81">
        <v>40079</v>
      </c>
      <c r="Q364" s="81">
        <v>129147</v>
      </c>
      <c r="R364" s="81">
        <v>127256</v>
      </c>
      <c r="S364" s="81">
        <v>0</v>
      </c>
      <c r="T364" s="81">
        <v>0</v>
      </c>
      <c r="U364" s="81">
        <v>0</v>
      </c>
      <c r="V364" s="81">
        <v>0</v>
      </c>
      <c r="W364" s="81">
        <v>0</v>
      </c>
      <c r="X364" s="81">
        <v>0</v>
      </c>
      <c r="Y364" s="100">
        <v>0</v>
      </c>
      <c r="Z364" s="81">
        <v>0</v>
      </c>
      <c r="AA364" s="81">
        <v>0</v>
      </c>
      <c r="AB364" s="81">
        <v>87640</v>
      </c>
      <c r="AC364" s="81">
        <v>0</v>
      </c>
      <c r="AE364" s="81">
        <v>0</v>
      </c>
      <c r="AF364" s="81">
        <v>203</v>
      </c>
      <c r="AG364" s="81">
        <v>7077747</v>
      </c>
      <c r="AH364" s="81">
        <v>6352358</v>
      </c>
      <c r="AJ364" s="77">
        <f t="shared" si="6"/>
        <v>0</v>
      </c>
    </row>
    <row r="365" spans="1:36" x14ac:dyDescent="0.3">
      <c r="A365" s="46" t="s">
        <v>743</v>
      </c>
      <c r="B365" s="77" t="s">
        <v>2467</v>
      </c>
      <c r="C365" s="81">
        <v>1270682</v>
      </c>
      <c r="D365" s="97">
        <v>1.0840000000000001</v>
      </c>
      <c r="E365" s="98">
        <v>158.04</v>
      </c>
      <c r="F365" s="81">
        <v>0</v>
      </c>
      <c r="G365" s="81">
        <v>599597</v>
      </c>
      <c r="H365" s="81">
        <v>512310</v>
      </c>
      <c r="I365" s="81">
        <v>485416</v>
      </c>
      <c r="J365" s="81">
        <v>436714</v>
      </c>
      <c r="K365" s="81">
        <v>33436</v>
      </c>
      <c r="L365" s="81">
        <v>32329</v>
      </c>
      <c r="M365" s="81">
        <v>5782</v>
      </c>
      <c r="N365" s="81">
        <v>5738</v>
      </c>
      <c r="O365" s="81">
        <v>2413</v>
      </c>
      <c r="P365" s="81">
        <v>2393</v>
      </c>
      <c r="Q365" s="81">
        <v>7585</v>
      </c>
      <c r="R365" s="81">
        <v>7508</v>
      </c>
      <c r="S365" s="81">
        <v>0</v>
      </c>
      <c r="T365" s="81">
        <v>0</v>
      </c>
      <c r="U365" s="81">
        <v>0</v>
      </c>
      <c r="V365" s="81">
        <v>0</v>
      </c>
      <c r="W365" s="81">
        <v>0</v>
      </c>
      <c r="X365" s="81">
        <v>0</v>
      </c>
      <c r="Y365" s="100">
        <v>0</v>
      </c>
      <c r="Z365" s="81">
        <v>0</v>
      </c>
      <c r="AA365" s="81">
        <v>136453</v>
      </c>
      <c r="AB365" s="81">
        <v>0</v>
      </c>
      <c r="AC365" s="81">
        <v>0</v>
      </c>
      <c r="AE365" s="81">
        <v>20260</v>
      </c>
      <c r="AF365" s="81">
        <v>1661</v>
      </c>
      <c r="AG365" s="81">
        <v>579337</v>
      </c>
      <c r="AH365" s="81">
        <v>510649</v>
      </c>
      <c r="AJ365" s="77">
        <f t="shared" si="6"/>
        <v>0</v>
      </c>
    </row>
    <row r="366" spans="1:36" x14ac:dyDescent="0.3">
      <c r="A366" s="46" t="s">
        <v>751</v>
      </c>
      <c r="B366" s="77" t="s">
        <v>2468</v>
      </c>
      <c r="C366" s="81">
        <v>1467340</v>
      </c>
      <c r="D366" s="97">
        <v>0.309</v>
      </c>
      <c r="E366" s="98">
        <v>45.05</v>
      </c>
      <c r="F366" s="81">
        <v>0</v>
      </c>
      <c r="G366" s="81">
        <v>495186</v>
      </c>
      <c r="H366" s="81">
        <v>430697</v>
      </c>
      <c r="I366" s="81">
        <v>859787</v>
      </c>
      <c r="J366" s="81">
        <v>989086</v>
      </c>
      <c r="K366" s="81">
        <v>75900</v>
      </c>
      <c r="L366" s="81">
        <v>75434</v>
      </c>
      <c r="M366" s="81">
        <v>19474</v>
      </c>
      <c r="N366" s="81">
        <v>19445</v>
      </c>
      <c r="O366" s="81">
        <v>8125</v>
      </c>
      <c r="P366" s="81">
        <v>1891</v>
      </c>
      <c r="Q366" s="81">
        <v>7802</v>
      </c>
      <c r="R366" s="81">
        <v>8688</v>
      </c>
      <c r="S366" s="81">
        <v>0</v>
      </c>
      <c r="T366" s="81">
        <v>0</v>
      </c>
      <c r="U366" s="81">
        <v>0</v>
      </c>
      <c r="V366" s="81">
        <v>0</v>
      </c>
      <c r="W366" s="81">
        <v>0</v>
      </c>
      <c r="X366" s="81">
        <v>0</v>
      </c>
      <c r="Y366" s="100">
        <v>0</v>
      </c>
      <c r="Z366" s="81">
        <v>0</v>
      </c>
      <c r="AA366" s="81">
        <v>0</v>
      </c>
      <c r="AB366" s="81">
        <v>1066</v>
      </c>
      <c r="AC366" s="81">
        <v>0</v>
      </c>
      <c r="AE366" s="81">
        <v>0</v>
      </c>
      <c r="AF366" s="81">
        <v>0</v>
      </c>
      <c r="AG366" s="81">
        <v>495186</v>
      </c>
      <c r="AH366" s="81">
        <v>430697</v>
      </c>
      <c r="AJ366" s="77">
        <f t="shared" si="6"/>
        <v>0</v>
      </c>
    </row>
    <row r="367" spans="1:36" x14ac:dyDescent="0.3">
      <c r="A367" s="46" t="s">
        <v>755</v>
      </c>
      <c r="B367" s="77" t="s">
        <v>2469</v>
      </c>
      <c r="C367" s="81">
        <v>39391723</v>
      </c>
      <c r="D367" s="97">
        <v>1.1819999999999999</v>
      </c>
      <c r="E367" s="98">
        <v>172.33</v>
      </c>
      <c r="F367" s="81">
        <v>-3651672</v>
      </c>
      <c r="G367" s="81">
        <v>17209698</v>
      </c>
      <c r="H367" s="81">
        <v>19672853</v>
      </c>
      <c r="I367" s="81">
        <v>0</v>
      </c>
      <c r="J367" s="81">
        <v>0</v>
      </c>
      <c r="K367" s="81">
        <v>1303169</v>
      </c>
      <c r="L367" s="81">
        <v>1303344</v>
      </c>
      <c r="M367" s="81">
        <v>330039</v>
      </c>
      <c r="N367" s="81">
        <v>329066</v>
      </c>
      <c r="O367" s="81">
        <v>137700</v>
      </c>
      <c r="P367" s="81">
        <v>137293</v>
      </c>
      <c r="Q367" s="81">
        <v>463328</v>
      </c>
      <c r="R367" s="81">
        <v>459836</v>
      </c>
      <c r="S367" s="81">
        <v>1122116</v>
      </c>
      <c r="T367" s="81">
        <v>1129397</v>
      </c>
      <c r="U367" s="81">
        <v>6694069</v>
      </c>
      <c r="V367" s="81">
        <v>7042476</v>
      </c>
      <c r="W367" s="81">
        <v>5990022</v>
      </c>
      <c r="X367" s="81">
        <v>6539442</v>
      </c>
      <c r="Y367" s="100">
        <v>3813188</v>
      </c>
      <c r="Z367" s="81">
        <v>4133804</v>
      </c>
      <c r="AA367" s="81">
        <v>0</v>
      </c>
      <c r="AB367" s="81">
        <v>0</v>
      </c>
      <c r="AC367" s="81">
        <v>2328394</v>
      </c>
      <c r="AE367" s="81">
        <v>0</v>
      </c>
      <c r="AF367" s="81">
        <v>166716</v>
      </c>
      <c r="AG367" s="81">
        <v>17209698</v>
      </c>
      <c r="AH367" s="81">
        <v>19506137</v>
      </c>
      <c r="AJ367" s="77">
        <f t="shared" si="6"/>
        <v>3651672</v>
      </c>
    </row>
    <row r="368" spans="1:36" x14ac:dyDescent="0.3">
      <c r="A368" s="46" t="s">
        <v>757</v>
      </c>
      <c r="B368" s="77" t="s">
        <v>2470</v>
      </c>
      <c r="C368" s="81">
        <v>2284419</v>
      </c>
      <c r="D368" s="97">
        <v>0.86299999999999999</v>
      </c>
      <c r="E368" s="98">
        <v>125.82</v>
      </c>
      <c r="F368" s="81">
        <v>0</v>
      </c>
      <c r="G368" s="81">
        <v>1062353</v>
      </c>
      <c r="H368" s="81">
        <v>856291</v>
      </c>
      <c r="I368" s="81">
        <v>1146763</v>
      </c>
      <c r="J368" s="81">
        <v>1036113</v>
      </c>
      <c r="K368" s="81">
        <v>46192</v>
      </c>
      <c r="L368" s="81">
        <v>47008</v>
      </c>
      <c r="M368" s="81">
        <v>11714</v>
      </c>
      <c r="N368" s="81">
        <v>11835</v>
      </c>
      <c r="O368" s="81">
        <v>4888</v>
      </c>
      <c r="P368" s="81">
        <v>3438</v>
      </c>
      <c r="Q368" s="81">
        <v>12509</v>
      </c>
      <c r="R368" s="81">
        <v>12542</v>
      </c>
      <c r="S368" s="81">
        <v>0</v>
      </c>
      <c r="T368" s="81">
        <v>0</v>
      </c>
      <c r="U368" s="81">
        <v>0</v>
      </c>
      <c r="V368" s="81">
        <v>0</v>
      </c>
      <c r="W368" s="81">
        <v>0</v>
      </c>
      <c r="X368" s="81">
        <v>0</v>
      </c>
      <c r="Y368" s="100">
        <v>0</v>
      </c>
      <c r="Z368" s="81">
        <v>0</v>
      </c>
      <c r="AA368" s="81">
        <v>0</v>
      </c>
      <c r="AB368" s="81">
        <v>0</v>
      </c>
      <c r="AC368" s="81">
        <v>0</v>
      </c>
      <c r="AE368" s="81">
        <v>0</v>
      </c>
      <c r="AF368" s="81">
        <v>0</v>
      </c>
      <c r="AG368" s="81">
        <v>1062353</v>
      </c>
      <c r="AH368" s="81">
        <v>856291</v>
      </c>
      <c r="AJ368" s="77">
        <f t="shared" si="6"/>
        <v>0</v>
      </c>
    </row>
    <row r="369" spans="1:36" x14ac:dyDescent="0.3">
      <c r="A369" s="46" t="s">
        <v>764</v>
      </c>
      <c r="B369" s="77" t="s">
        <v>2471</v>
      </c>
      <c r="C369" s="81">
        <v>5523191</v>
      </c>
      <c r="D369" s="97">
        <v>0.85499999999999998</v>
      </c>
      <c r="E369" s="98">
        <v>124.65</v>
      </c>
      <c r="F369" s="81">
        <v>0</v>
      </c>
      <c r="G369" s="81">
        <v>2686316</v>
      </c>
      <c r="H369" s="81">
        <v>2371391</v>
      </c>
      <c r="I369" s="81">
        <v>2514100</v>
      </c>
      <c r="J369" s="81">
        <v>1702559</v>
      </c>
      <c r="K369" s="81">
        <v>197176</v>
      </c>
      <c r="L369" s="81">
        <v>203293</v>
      </c>
      <c r="M369" s="81">
        <v>52310</v>
      </c>
      <c r="N369" s="81">
        <v>53554</v>
      </c>
      <c r="O369" s="81">
        <v>21825</v>
      </c>
      <c r="P369" s="81">
        <v>21859</v>
      </c>
      <c r="Q369" s="81">
        <v>51464</v>
      </c>
      <c r="R369" s="81">
        <v>51736</v>
      </c>
      <c r="S369" s="81">
        <v>0</v>
      </c>
      <c r="T369" s="81">
        <v>0</v>
      </c>
      <c r="U369" s="81">
        <v>0</v>
      </c>
      <c r="V369" s="81">
        <v>0</v>
      </c>
      <c r="W369" s="81">
        <v>0</v>
      </c>
      <c r="X369" s="81">
        <v>0</v>
      </c>
      <c r="Y369" s="100">
        <v>0</v>
      </c>
      <c r="Z369" s="81">
        <v>0</v>
      </c>
      <c r="AA369" s="81">
        <v>0</v>
      </c>
      <c r="AB369" s="81">
        <v>0</v>
      </c>
      <c r="AC369" s="81">
        <v>0</v>
      </c>
      <c r="AE369" s="81">
        <v>0</v>
      </c>
      <c r="AF369" s="81">
        <v>0</v>
      </c>
      <c r="AG369" s="81">
        <v>2686316</v>
      </c>
      <c r="AH369" s="81">
        <v>2371391</v>
      </c>
      <c r="AJ369" s="77">
        <f t="shared" si="6"/>
        <v>0</v>
      </c>
    </row>
    <row r="370" spans="1:36" x14ac:dyDescent="0.3">
      <c r="A370" s="46" t="s">
        <v>766</v>
      </c>
      <c r="B370" s="77" t="s">
        <v>1797</v>
      </c>
      <c r="C370" s="81">
        <v>2117210</v>
      </c>
      <c r="D370" s="97">
        <v>0.93899999999999995</v>
      </c>
      <c r="E370" s="98">
        <v>136.9</v>
      </c>
      <c r="F370" s="81">
        <v>0</v>
      </c>
      <c r="G370" s="81">
        <v>1038197</v>
      </c>
      <c r="H370" s="81">
        <v>857139</v>
      </c>
      <c r="I370" s="81">
        <v>996368</v>
      </c>
      <c r="J370" s="81">
        <v>851911</v>
      </c>
      <c r="K370" s="81">
        <v>50328</v>
      </c>
      <c r="L370" s="81">
        <v>49979</v>
      </c>
      <c r="M370" s="81">
        <v>12643</v>
      </c>
      <c r="N370" s="81">
        <v>12524</v>
      </c>
      <c r="O370" s="81">
        <v>5275</v>
      </c>
      <c r="P370" s="81">
        <v>4903</v>
      </c>
      <c r="Q370" s="81">
        <v>14399</v>
      </c>
      <c r="R370" s="81">
        <v>14607</v>
      </c>
      <c r="S370" s="81">
        <v>0</v>
      </c>
      <c r="T370" s="81">
        <v>0</v>
      </c>
      <c r="U370" s="81">
        <v>0</v>
      </c>
      <c r="V370" s="81">
        <v>0</v>
      </c>
      <c r="W370" s="81">
        <v>0</v>
      </c>
      <c r="X370" s="81">
        <v>0</v>
      </c>
      <c r="Y370" s="100">
        <v>0</v>
      </c>
      <c r="Z370" s="81">
        <v>0</v>
      </c>
      <c r="AA370" s="81">
        <v>0</v>
      </c>
      <c r="AB370" s="81">
        <v>0</v>
      </c>
      <c r="AC370" s="81">
        <v>0</v>
      </c>
      <c r="AE370" s="81">
        <v>0</v>
      </c>
      <c r="AF370" s="81">
        <v>0</v>
      </c>
      <c r="AG370" s="81">
        <v>1038197</v>
      </c>
      <c r="AH370" s="81">
        <v>857139</v>
      </c>
      <c r="AJ370" s="77">
        <f t="shared" si="6"/>
        <v>0</v>
      </c>
    </row>
    <row r="371" spans="1:36" x14ac:dyDescent="0.3">
      <c r="A371" s="46" t="s">
        <v>768</v>
      </c>
      <c r="B371" s="77" t="s">
        <v>2472</v>
      </c>
      <c r="C371" s="81">
        <v>4903071</v>
      </c>
      <c r="D371" s="97">
        <v>1.03</v>
      </c>
      <c r="E371" s="98">
        <v>150.16999999999999</v>
      </c>
      <c r="F371" s="81">
        <v>-320913</v>
      </c>
      <c r="G371" s="81">
        <v>2215005</v>
      </c>
      <c r="H371" s="81">
        <v>1792069</v>
      </c>
      <c r="I371" s="81">
        <v>2470076</v>
      </c>
      <c r="J371" s="81">
        <v>2400392</v>
      </c>
      <c r="K371" s="81">
        <v>129548</v>
      </c>
      <c r="L371" s="81">
        <v>126985</v>
      </c>
      <c r="M371" s="81">
        <v>33540</v>
      </c>
      <c r="N371" s="81">
        <v>32852</v>
      </c>
      <c r="O371" s="81">
        <v>13994</v>
      </c>
      <c r="P371" s="81">
        <v>13706</v>
      </c>
      <c r="Q371" s="81">
        <v>40908</v>
      </c>
      <c r="R371" s="81">
        <v>39857</v>
      </c>
      <c r="S371" s="81">
        <v>0</v>
      </c>
      <c r="T371" s="81">
        <v>0</v>
      </c>
      <c r="U371" s="81">
        <v>0</v>
      </c>
      <c r="V371" s="81">
        <v>0</v>
      </c>
      <c r="W371" s="81">
        <v>0</v>
      </c>
      <c r="X371" s="81">
        <v>0</v>
      </c>
      <c r="Y371" s="100">
        <v>0</v>
      </c>
      <c r="Z371" s="81">
        <v>0</v>
      </c>
      <c r="AA371" s="81">
        <v>0</v>
      </c>
      <c r="AB371" s="81">
        <v>0</v>
      </c>
      <c r="AC371" s="81">
        <v>0</v>
      </c>
      <c r="AE371" s="81">
        <v>0</v>
      </c>
      <c r="AF371" s="81">
        <v>11087</v>
      </c>
      <c r="AG371" s="81">
        <v>2215005</v>
      </c>
      <c r="AH371" s="81">
        <v>1780982</v>
      </c>
      <c r="AJ371" s="77">
        <f t="shared" si="6"/>
        <v>320913</v>
      </c>
    </row>
    <row r="372" spans="1:36" x14ac:dyDescent="0.3">
      <c r="A372" s="46" t="s">
        <v>770</v>
      </c>
      <c r="B372" s="77" t="s">
        <v>1799</v>
      </c>
      <c r="C372" s="81">
        <v>3193532</v>
      </c>
      <c r="D372" s="97">
        <v>0.84599999999999997</v>
      </c>
      <c r="E372" s="98">
        <v>123.34</v>
      </c>
      <c r="F372" s="81">
        <v>-57221</v>
      </c>
      <c r="G372" s="81">
        <v>1722474</v>
      </c>
      <c r="H372" s="81">
        <v>1396325</v>
      </c>
      <c r="I372" s="81">
        <v>1356452</v>
      </c>
      <c r="J372" s="81">
        <v>812638</v>
      </c>
      <c r="K372" s="81">
        <v>73220</v>
      </c>
      <c r="L372" s="81">
        <v>70192</v>
      </c>
      <c r="M372" s="81">
        <v>18440</v>
      </c>
      <c r="N372" s="81">
        <v>17647</v>
      </c>
      <c r="O372" s="81">
        <v>7694</v>
      </c>
      <c r="P372" s="81">
        <v>7362</v>
      </c>
      <c r="Q372" s="81">
        <v>15252</v>
      </c>
      <c r="R372" s="81">
        <v>13941</v>
      </c>
      <c r="S372" s="81">
        <v>0</v>
      </c>
      <c r="T372" s="81">
        <v>0</v>
      </c>
      <c r="U372" s="81">
        <v>0</v>
      </c>
      <c r="V372" s="81">
        <v>0</v>
      </c>
      <c r="W372" s="81">
        <v>0</v>
      </c>
      <c r="X372" s="81">
        <v>0</v>
      </c>
      <c r="Y372" s="100">
        <v>0</v>
      </c>
      <c r="Z372" s="81">
        <v>0</v>
      </c>
      <c r="AA372" s="81">
        <v>0</v>
      </c>
      <c r="AB372" s="81">
        <v>0</v>
      </c>
      <c r="AC372" s="81">
        <v>0</v>
      </c>
      <c r="AE372" s="81">
        <v>0</v>
      </c>
      <c r="AF372" s="81">
        <v>0</v>
      </c>
      <c r="AG372" s="81">
        <v>1722474</v>
      </c>
      <c r="AH372" s="81">
        <v>1396325</v>
      </c>
      <c r="AJ372" s="77">
        <f t="shared" si="6"/>
        <v>57221</v>
      </c>
    </row>
    <row r="373" spans="1:36" x14ac:dyDescent="0.3">
      <c r="A373" s="46" t="s">
        <v>774</v>
      </c>
      <c r="B373" s="77" t="s">
        <v>1800</v>
      </c>
      <c r="C373" s="81">
        <v>2280970</v>
      </c>
      <c r="D373" s="97">
        <v>1.091</v>
      </c>
      <c r="E373" s="98">
        <v>159.06</v>
      </c>
      <c r="F373" s="81">
        <v>0</v>
      </c>
      <c r="G373" s="81">
        <v>1043946</v>
      </c>
      <c r="H373" s="81">
        <v>912948</v>
      </c>
      <c r="I373" s="81">
        <v>1157448</v>
      </c>
      <c r="J373" s="81">
        <v>1171000</v>
      </c>
      <c r="K373" s="81">
        <v>46775</v>
      </c>
      <c r="L373" s="81">
        <v>47008</v>
      </c>
      <c r="M373" s="81">
        <v>11879</v>
      </c>
      <c r="N373" s="81">
        <v>11880</v>
      </c>
      <c r="O373" s="81">
        <v>4956</v>
      </c>
      <c r="P373" s="81">
        <v>4956</v>
      </c>
      <c r="Q373" s="81">
        <v>15966</v>
      </c>
      <c r="R373" s="81">
        <v>15391</v>
      </c>
      <c r="S373" s="81">
        <v>0</v>
      </c>
      <c r="T373" s="81">
        <v>0</v>
      </c>
      <c r="U373" s="81">
        <v>0</v>
      </c>
      <c r="V373" s="81">
        <v>0</v>
      </c>
      <c r="W373" s="81">
        <v>0</v>
      </c>
      <c r="X373" s="81">
        <v>0</v>
      </c>
      <c r="Y373" s="100">
        <v>0</v>
      </c>
      <c r="Z373" s="81">
        <v>0</v>
      </c>
      <c r="AA373" s="81">
        <v>0</v>
      </c>
      <c r="AB373" s="81">
        <v>0</v>
      </c>
      <c r="AC373" s="81">
        <v>0</v>
      </c>
      <c r="AE373" s="81">
        <v>10594</v>
      </c>
      <c r="AF373" s="81">
        <v>1349</v>
      </c>
      <c r="AG373" s="81">
        <v>1033352</v>
      </c>
      <c r="AH373" s="81">
        <v>911599</v>
      </c>
      <c r="AJ373" s="77">
        <f t="shared" si="6"/>
        <v>0</v>
      </c>
    </row>
    <row r="374" spans="1:36" x14ac:dyDescent="0.3">
      <c r="A374" s="46" t="s">
        <v>776</v>
      </c>
      <c r="B374" s="77" t="s">
        <v>2473</v>
      </c>
      <c r="C374" s="81">
        <v>1661291</v>
      </c>
      <c r="D374" s="97">
        <v>0.68400000000000005</v>
      </c>
      <c r="E374" s="98">
        <v>99.72</v>
      </c>
      <c r="F374" s="81">
        <v>0</v>
      </c>
      <c r="G374" s="81">
        <v>762607</v>
      </c>
      <c r="H374" s="81">
        <v>663579</v>
      </c>
      <c r="I374" s="81">
        <v>583856</v>
      </c>
      <c r="J374" s="81">
        <v>568177</v>
      </c>
      <c r="K374" s="81">
        <v>36989</v>
      </c>
      <c r="L374" s="81">
        <v>35882</v>
      </c>
      <c r="M374" s="81">
        <v>9452</v>
      </c>
      <c r="N374" s="81">
        <v>9123</v>
      </c>
      <c r="O374" s="81">
        <v>3944</v>
      </c>
      <c r="P374" s="81">
        <v>3806</v>
      </c>
      <c r="Q374" s="81">
        <v>5680</v>
      </c>
      <c r="R374" s="81">
        <v>5660</v>
      </c>
      <c r="S374" s="81">
        <v>0</v>
      </c>
      <c r="T374" s="81">
        <v>0</v>
      </c>
      <c r="U374" s="81">
        <v>0</v>
      </c>
      <c r="V374" s="81">
        <v>0</v>
      </c>
      <c r="W374" s="81">
        <v>0</v>
      </c>
      <c r="X374" s="81">
        <v>0</v>
      </c>
      <c r="Y374" s="100">
        <v>0</v>
      </c>
      <c r="Z374" s="81">
        <v>0</v>
      </c>
      <c r="AA374" s="81">
        <v>258763</v>
      </c>
      <c r="AB374" s="81">
        <v>0</v>
      </c>
      <c r="AC374" s="81">
        <v>0</v>
      </c>
      <c r="AE374" s="81">
        <v>50154</v>
      </c>
      <c r="AF374" s="81">
        <v>0</v>
      </c>
      <c r="AG374" s="81">
        <v>712453</v>
      </c>
      <c r="AH374" s="81">
        <v>663579</v>
      </c>
      <c r="AJ374" s="77">
        <f t="shared" si="6"/>
        <v>0</v>
      </c>
    </row>
    <row r="375" spans="1:36" x14ac:dyDescent="0.3">
      <c r="A375" s="46" t="s">
        <v>778</v>
      </c>
      <c r="B375" s="77" t="s">
        <v>1802</v>
      </c>
      <c r="C375" s="81">
        <v>4001630</v>
      </c>
      <c r="D375" s="97">
        <v>1.044</v>
      </c>
      <c r="E375" s="98">
        <v>152.21</v>
      </c>
      <c r="F375" s="81">
        <v>0</v>
      </c>
      <c r="G375" s="81">
        <v>2023765</v>
      </c>
      <c r="H375" s="81">
        <v>1878468</v>
      </c>
      <c r="I375" s="81">
        <v>1819919</v>
      </c>
      <c r="J375" s="81">
        <v>2426778</v>
      </c>
      <c r="K375" s="81">
        <v>94307</v>
      </c>
      <c r="L375" s="81">
        <v>93666</v>
      </c>
      <c r="M375" s="81">
        <v>23698</v>
      </c>
      <c r="N375" s="81">
        <v>23654</v>
      </c>
      <c r="O375" s="81">
        <v>9888</v>
      </c>
      <c r="P375" s="81">
        <v>9868</v>
      </c>
      <c r="Q375" s="81">
        <v>30053</v>
      </c>
      <c r="R375" s="81">
        <v>29615</v>
      </c>
      <c r="S375" s="81">
        <v>0</v>
      </c>
      <c r="T375" s="81">
        <v>0</v>
      </c>
      <c r="U375" s="81">
        <v>0</v>
      </c>
      <c r="V375" s="81">
        <v>0</v>
      </c>
      <c r="W375" s="81">
        <v>0</v>
      </c>
      <c r="X375" s="81">
        <v>0</v>
      </c>
      <c r="Y375" s="100">
        <v>0</v>
      </c>
      <c r="Z375" s="81">
        <v>0</v>
      </c>
      <c r="AA375" s="81">
        <v>0</v>
      </c>
      <c r="AB375" s="81">
        <v>0</v>
      </c>
      <c r="AC375" s="81">
        <v>0</v>
      </c>
      <c r="AE375" s="81">
        <v>0</v>
      </c>
      <c r="AF375" s="81">
        <v>0</v>
      </c>
      <c r="AG375" s="81">
        <v>2023765</v>
      </c>
      <c r="AH375" s="81">
        <v>1878468</v>
      </c>
      <c r="AJ375" s="77">
        <f t="shared" si="6"/>
        <v>0</v>
      </c>
    </row>
    <row r="376" spans="1:36" x14ac:dyDescent="0.3">
      <c r="A376" s="46" t="s">
        <v>772</v>
      </c>
      <c r="B376" s="77" t="s">
        <v>2474</v>
      </c>
      <c r="C376" s="81">
        <v>1477002</v>
      </c>
      <c r="D376" s="97">
        <v>0.67400000000000004</v>
      </c>
      <c r="E376" s="98">
        <v>98.26</v>
      </c>
      <c r="F376" s="81">
        <v>0</v>
      </c>
      <c r="G376" s="81">
        <v>684163</v>
      </c>
      <c r="H376" s="81">
        <v>550159</v>
      </c>
      <c r="I376" s="81">
        <v>606569</v>
      </c>
      <c r="J376" s="81">
        <v>477896</v>
      </c>
      <c r="K376" s="81">
        <v>33319</v>
      </c>
      <c r="L376" s="81">
        <v>34892</v>
      </c>
      <c r="M376" s="81">
        <v>8344</v>
      </c>
      <c r="N376" s="81">
        <v>8704</v>
      </c>
      <c r="O376" s="81">
        <v>3481</v>
      </c>
      <c r="P376" s="81">
        <v>1482</v>
      </c>
      <c r="Q376" s="81">
        <v>5836</v>
      </c>
      <c r="R376" s="81">
        <v>5681</v>
      </c>
      <c r="S376" s="81">
        <v>0</v>
      </c>
      <c r="T376" s="81">
        <v>0</v>
      </c>
      <c r="U376" s="81">
        <v>0</v>
      </c>
      <c r="V376" s="81">
        <v>0</v>
      </c>
      <c r="W376" s="81">
        <v>0</v>
      </c>
      <c r="X376" s="81">
        <v>0</v>
      </c>
      <c r="Y376" s="100">
        <v>0</v>
      </c>
      <c r="Z376" s="81">
        <v>0</v>
      </c>
      <c r="AA376" s="81">
        <v>135290</v>
      </c>
      <c r="AB376" s="81">
        <v>0</v>
      </c>
      <c r="AC376" s="81">
        <v>0</v>
      </c>
      <c r="AE376" s="81">
        <v>0</v>
      </c>
      <c r="AF376" s="81">
        <v>2490</v>
      </c>
      <c r="AG376" s="81">
        <v>684163</v>
      </c>
      <c r="AH376" s="81">
        <v>547669</v>
      </c>
      <c r="AJ376" s="77">
        <f t="shared" si="6"/>
        <v>0</v>
      </c>
    </row>
    <row r="377" spans="1:36" x14ac:dyDescent="0.3">
      <c r="A377" s="46" t="s">
        <v>780</v>
      </c>
      <c r="B377" s="77" t="s">
        <v>2475</v>
      </c>
      <c r="C377" s="81">
        <v>5524110</v>
      </c>
      <c r="D377" s="97">
        <v>0.82</v>
      </c>
      <c r="E377" s="98">
        <v>119.55</v>
      </c>
      <c r="F377" s="81">
        <v>-515499</v>
      </c>
      <c r="G377" s="81">
        <v>3188661</v>
      </c>
      <c r="H377" s="81">
        <v>2758711</v>
      </c>
      <c r="I377" s="81">
        <v>1913857</v>
      </c>
      <c r="J377" s="81">
        <v>2135073</v>
      </c>
      <c r="K377" s="81">
        <v>260552</v>
      </c>
      <c r="L377" s="81">
        <v>260378</v>
      </c>
      <c r="M377" s="81">
        <v>64803</v>
      </c>
      <c r="N377" s="81">
        <v>64624</v>
      </c>
      <c r="O377" s="81">
        <v>27038</v>
      </c>
      <c r="P377" s="81">
        <v>26962</v>
      </c>
      <c r="Q377" s="81">
        <v>69199</v>
      </c>
      <c r="R377" s="81">
        <v>68382</v>
      </c>
      <c r="S377" s="81">
        <v>0</v>
      </c>
      <c r="T377" s="81">
        <v>0</v>
      </c>
      <c r="U377" s="81">
        <v>0</v>
      </c>
      <c r="V377" s="81">
        <v>0</v>
      </c>
      <c r="W377" s="81">
        <v>0</v>
      </c>
      <c r="X377" s="81">
        <v>0</v>
      </c>
      <c r="Y377" s="100">
        <v>0</v>
      </c>
      <c r="Z377" s="81">
        <v>0</v>
      </c>
      <c r="AA377" s="81">
        <v>0</v>
      </c>
      <c r="AB377" s="81">
        <v>0</v>
      </c>
      <c r="AC377" s="81">
        <v>0</v>
      </c>
      <c r="AE377" s="81">
        <v>0</v>
      </c>
      <c r="AF377" s="81">
        <v>0</v>
      </c>
      <c r="AG377" s="81">
        <v>3188661</v>
      </c>
      <c r="AH377" s="81">
        <v>2758711</v>
      </c>
      <c r="AJ377" s="77">
        <f t="shared" si="6"/>
        <v>515499</v>
      </c>
    </row>
    <row r="378" spans="1:36" x14ac:dyDescent="0.3">
      <c r="A378" s="46" t="s">
        <v>815</v>
      </c>
      <c r="B378" s="77" t="s">
        <v>1805</v>
      </c>
      <c r="C378" s="81">
        <v>9941564</v>
      </c>
      <c r="D378" s="97">
        <v>0.91800000000000004</v>
      </c>
      <c r="E378" s="98">
        <v>133.84</v>
      </c>
      <c r="F378" s="81">
        <v>0</v>
      </c>
      <c r="G378" s="81">
        <v>6085292</v>
      </c>
      <c r="H378" s="81">
        <v>4560137</v>
      </c>
      <c r="I378" s="81">
        <v>2913471</v>
      </c>
      <c r="J378" s="81">
        <v>2825441</v>
      </c>
      <c r="K378" s="81">
        <v>279542</v>
      </c>
      <c r="L378" s="81">
        <v>266203</v>
      </c>
      <c r="M378" s="81">
        <v>57568</v>
      </c>
      <c r="N378" s="81">
        <v>58632</v>
      </c>
      <c r="O378" s="81">
        <v>24019</v>
      </c>
      <c r="P378" s="81">
        <v>24462</v>
      </c>
      <c r="Q378" s="81">
        <v>63147</v>
      </c>
      <c r="R378" s="81">
        <v>64788</v>
      </c>
      <c r="S378" s="81">
        <v>0</v>
      </c>
      <c r="T378" s="81">
        <v>0</v>
      </c>
      <c r="U378" s="81">
        <v>0</v>
      </c>
      <c r="V378" s="81">
        <v>0</v>
      </c>
      <c r="W378" s="81">
        <v>0</v>
      </c>
      <c r="X378" s="81">
        <v>0</v>
      </c>
      <c r="Y378" s="100">
        <v>0</v>
      </c>
      <c r="Z378" s="81">
        <v>0</v>
      </c>
      <c r="AA378" s="81">
        <v>500874</v>
      </c>
      <c r="AB378" s="81">
        <v>17651</v>
      </c>
      <c r="AC378" s="81">
        <v>0</v>
      </c>
      <c r="AE378" s="81">
        <v>0</v>
      </c>
      <c r="AF378" s="81">
        <v>0</v>
      </c>
      <c r="AG378" s="81">
        <v>6085292</v>
      </c>
      <c r="AH378" s="81">
        <v>4560137</v>
      </c>
      <c r="AJ378" s="77">
        <f t="shared" si="6"/>
        <v>0</v>
      </c>
    </row>
    <row r="379" spans="1:36" x14ac:dyDescent="0.3">
      <c r="A379" s="46" t="s">
        <v>783</v>
      </c>
      <c r="B379" s="77" t="s">
        <v>2476</v>
      </c>
      <c r="C379" s="81">
        <v>2107348</v>
      </c>
      <c r="D379" s="97">
        <v>0.875</v>
      </c>
      <c r="E379" s="98">
        <v>127.57</v>
      </c>
      <c r="F379" s="81">
        <v>0</v>
      </c>
      <c r="G379" s="81">
        <v>1091681</v>
      </c>
      <c r="H379" s="81">
        <v>786785</v>
      </c>
      <c r="I379" s="81">
        <v>699330</v>
      </c>
      <c r="J379" s="81">
        <v>724565</v>
      </c>
      <c r="K379" s="81">
        <v>59415</v>
      </c>
      <c r="L379" s="81">
        <v>61163</v>
      </c>
      <c r="M379" s="81">
        <v>14980</v>
      </c>
      <c r="N379" s="81">
        <v>15520</v>
      </c>
      <c r="O379" s="81">
        <v>6250</v>
      </c>
      <c r="P379" s="81">
        <v>6475</v>
      </c>
      <c r="Q379" s="81">
        <v>14060</v>
      </c>
      <c r="R379" s="81">
        <v>14141</v>
      </c>
      <c r="S379" s="81">
        <v>0</v>
      </c>
      <c r="T379" s="81">
        <v>0</v>
      </c>
      <c r="U379" s="81">
        <v>0</v>
      </c>
      <c r="V379" s="81">
        <v>0</v>
      </c>
      <c r="W379" s="81">
        <v>0</v>
      </c>
      <c r="X379" s="81">
        <v>0</v>
      </c>
      <c r="Y379" s="100">
        <v>0</v>
      </c>
      <c r="Z379" s="81">
        <v>0</v>
      </c>
      <c r="AA379" s="81">
        <v>192726</v>
      </c>
      <c r="AB379" s="81">
        <v>28906</v>
      </c>
      <c r="AC379" s="81">
        <v>0</v>
      </c>
      <c r="AE379" s="81">
        <v>0</v>
      </c>
      <c r="AF379" s="81">
        <v>0</v>
      </c>
      <c r="AG379" s="81">
        <v>1091681</v>
      </c>
      <c r="AH379" s="81">
        <v>786785</v>
      </c>
      <c r="AJ379" s="77">
        <f t="shared" si="6"/>
        <v>0</v>
      </c>
    </row>
    <row r="380" spans="1:36" x14ac:dyDescent="0.3">
      <c r="A380" s="46" t="s">
        <v>785</v>
      </c>
      <c r="B380" s="77" t="s">
        <v>2477</v>
      </c>
      <c r="C380" s="81">
        <v>4985801</v>
      </c>
      <c r="D380" s="97">
        <v>0.89300000000000002</v>
      </c>
      <c r="E380" s="98">
        <v>130.19</v>
      </c>
      <c r="F380" s="81">
        <v>-35227</v>
      </c>
      <c r="G380" s="81">
        <v>2627809</v>
      </c>
      <c r="H380" s="81">
        <v>2052979</v>
      </c>
      <c r="I380" s="81">
        <v>1708734</v>
      </c>
      <c r="J380" s="81">
        <v>1659498</v>
      </c>
      <c r="K380" s="81">
        <v>181507</v>
      </c>
      <c r="L380" s="81">
        <v>178270</v>
      </c>
      <c r="M380" s="81">
        <v>49030</v>
      </c>
      <c r="N380" s="81">
        <v>51022</v>
      </c>
      <c r="O380" s="81">
        <v>20456</v>
      </c>
      <c r="P380" s="81">
        <v>21287</v>
      </c>
      <c r="Q380" s="81">
        <v>53385</v>
      </c>
      <c r="R380" s="81">
        <v>54731</v>
      </c>
      <c r="S380" s="81">
        <v>0</v>
      </c>
      <c r="T380" s="81">
        <v>0</v>
      </c>
      <c r="U380" s="81">
        <v>0</v>
      </c>
      <c r="V380" s="81">
        <v>0</v>
      </c>
      <c r="W380" s="81">
        <v>0</v>
      </c>
      <c r="X380" s="81">
        <v>0</v>
      </c>
      <c r="Y380" s="100">
        <v>0</v>
      </c>
      <c r="Z380" s="81">
        <v>0</v>
      </c>
      <c r="AA380" s="81">
        <v>344880</v>
      </c>
      <c r="AB380" s="81">
        <v>0</v>
      </c>
      <c r="AC380" s="81">
        <v>0</v>
      </c>
      <c r="AE380" s="81">
        <v>0</v>
      </c>
      <c r="AF380" s="81">
        <v>0</v>
      </c>
      <c r="AG380" s="81">
        <v>2627809</v>
      </c>
      <c r="AH380" s="81">
        <v>2052979</v>
      </c>
      <c r="AJ380" s="77">
        <f t="shared" si="6"/>
        <v>35227</v>
      </c>
    </row>
    <row r="381" spans="1:36" x14ac:dyDescent="0.3">
      <c r="A381" s="46" t="s">
        <v>805</v>
      </c>
      <c r="B381" s="77" t="s">
        <v>2478</v>
      </c>
      <c r="C381" s="81">
        <v>10984833</v>
      </c>
      <c r="D381" s="97">
        <v>0.999</v>
      </c>
      <c r="E381" s="98">
        <v>145.65</v>
      </c>
      <c r="F381" s="81">
        <v>0</v>
      </c>
      <c r="G381" s="81">
        <v>7048614</v>
      </c>
      <c r="H381" s="81">
        <v>5212017</v>
      </c>
      <c r="I381" s="81">
        <v>2759692</v>
      </c>
      <c r="J381" s="81">
        <v>2916668</v>
      </c>
      <c r="K381" s="81">
        <v>317055</v>
      </c>
      <c r="L381" s="81">
        <v>327598</v>
      </c>
      <c r="M381" s="81">
        <v>81536</v>
      </c>
      <c r="N381" s="81">
        <v>84727</v>
      </c>
      <c r="O381" s="81">
        <v>34019</v>
      </c>
      <c r="P381" s="81">
        <v>27524</v>
      </c>
      <c r="Q381" s="81">
        <v>96946</v>
      </c>
      <c r="R381" s="81">
        <v>99783</v>
      </c>
      <c r="S381" s="81">
        <v>0</v>
      </c>
      <c r="T381" s="81">
        <v>0</v>
      </c>
      <c r="U381" s="81">
        <v>0</v>
      </c>
      <c r="V381" s="81">
        <v>0</v>
      </c>
      <c r="W381" s="81">
        <v>0</v>
      </c>
      <c r="X381" s="81">
        <v>0</v>
      </c>
      <c r="Y381" s="100">
        <v>0</v>
      </c>
      <c r="Z381" s="81">
        <v>0</v>
      </c>
      <c r="AA381" s="81">
        <v>646971</v>
      </c>
      <c r="AB381" s="81">
        <v>0</v>
      </c>
      <c r="AC381" s="81">
        <v>0</v>
      </c>
      <c r="AE381" s="81">
        <v>0</v>
      </c>
      <c r="AF381" s="81">
        <v>5108</v>
      </c>
      <c r="AG381" s="81">
        <v>7048614</v>
      </c>
      <c r="AH381" s="81">
        <v>5206909</v>
      </c>
      <c r="AJ381" s="77">
        <f t="shared" si="6"/>
        <v>0</v>
      </c>
    </row>
    <row r="382" spans="1:36" x14ac:dyDescent="0.3">
      <c r="A382" s="46" t="s">
        <v>789</v>
      </c>
      <c r="B382" s="77" t="s">
        <v>2479</v>
      </c>
      <c r="C382" s="81">
        <v>5420206</v>
      </c>
      <c r="D382" s="97">
        <v>0.83699999999999997</v>
      </c>
      <c r="E382" s="98">
        <v>122.03</v>
      </c>
      <c r="F382" s="81">
        <v>-261272</v>
      </c>
      <c r="G382" s="81">
        <v>3050219</v>
      </c>
      <c r="H382" s="81">
        <v>2778418</v>
      </c>
      <c r="I382" s="81">
        <v>1545385</v>
      </c>
      <c r="J382" s="81">
        <v>1298816</v>
      </c>
      <c r="K382" s="81">
        <v>177138</v>
      </c>
      <c r="L382" s="81">
        <v>177721</v>
      </c>
      <c r="M382" s="81">
        <v>50558</v>
      </c>
      <c r="N382" s="81">
        <v>51831</v>
      </c>
      <c r="O382" s="81">
        <v>21094</v>
      </c>
      <c r="P382" s="81">
        <v>16516</v>
      </c>
      <c r="Q382" s="81">
        <v>48842</v>
      </c>
      <c r="R382" s="81">
        <v>49319</v>
      </c>
      <c r="S382" s="81">
        <v>0</v>
      </c>
      <c r="T382" s="81">
        <v>0</v>
      </c>
      <c r="U382" s="81">
        <v>0</v>
      </c>
      <c r="V382" s="81">
        <v>0</v>
      </c>
      <c r="W382" s="81">
        <v>0</v>
      </c>
      <c r="X382" s="81">
        <v>0</v>
      </c>
      <c r="Y382" s="100">
        <v>0</v>
      </c>
      <c r="Z382" s="81">
        <v>0</v>
      </c>
      <c r="AA382" s="81">
        <v>526970</v>
      </c>
      <c r="AB382" s="81">
        <v>0</v>
      </c>
      <c r="AC382" s="81">
        <v>0</v>
      </c>
      <c r="AE382" s="81">
        <v>0</v>
      </c>
      <c r="AF382" s="81">
        <v>0</v>
      </c>
      <c r="AG382" s="81">
        <v>3050219</v>
      </c>
      <c r="AH382" s="81">
        <v>2778418</v>
      </c>
      <c r="AJ382" s="77">
        <f t="shared" si="6"/>
        <v>261272</v>
      </c>
    </row>
    <row r="383" spans="1:36" x14ac:dyDescent="0.3">
      <c r="A383" s="46" t="s">
        <v>793</v>
      </c>
      <c r="B383" s="77" t="s">
        <v>1810</v>
      </c>
      <c r="C383" s="81">
        <v>3127216</v>
      </c>
      <c r="D383" s="97">
        <v>1.012</v>
      </c>
      <c r="E383" s="98">
        <v>147.54</v>
      </c>
      <c r="F383" s="81">
        <v>-150785</v>
      </c>
      <c r="G383" s="81">
        <v>1583440</v>
      </c>
      <c r="H383" s="81">
        <v>1548862</v>
      </c>
      <c r="I383" s="81">
        <v>1107547</v>
      </c>
      <c r="J383" s="81">
        <v>1280859</v>
      </c>
      <c r="K383" s="81">
        <v>71123</v>
      </c>
      <c r="L383" s="81">
        <v>70366</v>
      </c>
      <c r="M383" s="81">
        <v>18395</v>
      </c>
      <c r="N383" s="81">
        <v>18411</v>
      </c>
      <c r="O383" s="81">
        <v>7675</v>
      </c>
      <c r="P383" s="81">
        <v>7681</v>
      </c>
      <c r="Q383" s="81">
        <v>21485</v>
      </c>
      <c r="R383" s="81">
        <v>21593</v>
      </c>
      <c r="S383" s="81">
        <v>0</v>
      </c>
      <c r="T383" s="81">
        <v>0</v>
      </c>
      <c r="U383" s="81">
        <v>0</v>
      </c>
      <c r="V383" s="81">
        <v>0</v>
      </c>
      <c r="W383" s="81">
        <v>0</v>
      </c>
      <c r="X383" s="81">
        <v>0</v>
      </c>
      <c r="Y383" s="100">
        <v>0</v>
      </c>
      <c r="Z383" s="81">
        <v>0</v>
      </c>
      <c r="AA383" s="81">
        <v>317551</v>
      </c>
      <c r="AB383" s="81">
        <v>0</v>
      </c>
      <c r="AC383" s="81">
        <v>0</v>
      </c>
      <c r="AE383" s="81">
        <v>0</v>
      </c>
      <c r="AF383" s="81">
        <v>0</v>
      </c>
      <c r="AG383" s="81">
        <v>1583440</v>
      </c>
      <c r="AH383" s="81">
        <v>1548862</v>
      </c>
      <c r="AJ383" s="77">
        <f t="shared" si="6"/>
        <v>150785</v>
      </c>
    </row>
    <row r="384" spans="1:36" x14ac:dyDescent="0.3">
      <c r="A384" s="46" t="s">
        <v>797</v>
      </c>
      <c r="B384" s="77" t="s">
        <v>2480</v>
      </c>
      <c r="C384" s="81">
        <v>17879621</v>
      </c>
      <c r="D384" s="97">
        <v>1.0840000000000001</v>
      </c>
      <c r="E384" s="98">
        <v>158.04</v>
      </c>
      <c r="F384" s="81">
        <v>-1184667</v>
      </c>
      <c r="G384" s="81">
        <v>7902420</v>
      </c>
      <c r="H384" s="81">
        <v>6357938</v>
      </c>
      <c r="I384" s="81">
        <v>8489395</v>
      </c>
      <c r="J384" s="81">
        <v>6470540</v>
      </c>
      <c r="K384" s="81">
        <v>456797</v>
      </c>
      <c r="L384" s="81">
        <v>462738</v>
      </c>
      <c r="M384" s="81">
        <v>118087</v>
      </c>
      <c r="N384" s="81">
        <v>119616</v>
      </c>
      <c r="O384" s="81">
        <v>49269</v>
      </c>
      <c r="P384" s="81">
        <v>45524</v>
      </c>
      <c r="Q384" s="81">
        <v>149562</v>
      </c>
      <c r="R384" s="81">
        <v>150919</v>
      </c>
      <c r="S384" s="81">
        <v>0</v>
      </c>
      <c r="T384" s="81">
        <v>0</v>
      </c>
      <c r="U384" s="81">
        <v>0</v>
      </c>
      <c r="V384" s="81">
        <v>0</v>
      </c>
      <c r="W384" s="81">
        <v>0</v>
      </c>
      <c r="X384" s="81">
        <v>0</v>
      </c>
      <c r="Y384" s="100">
        <v>0</v>
      </c>
      <c r="Z384" s="81">
        <v>0</v>
      </c>
      <c r="AA384" s="81">
        <v>714091</v>
      </c>
      <c r="AB384" s="81">
        <v>0</v>
      </c>
      <c r="AC384" s="81">
        <v>0</v>
      </c>
      <c r="AE384" s="81">
        <v>140296</v>
      </c>
      <c r="AF384" s="81">
        <v>34573</v>
      </c>
      <c r="AG384" s="81">
        <v>7762124</v>
      </c>
      <c r="AH384" s="81">
        <v>6323365</v>
      </c>
      <c r="AJ384" s="77">
        <f t="shared" si="6"/>
        <v>1184667</v>
      </c>
    </row>
    <row r="385" spans="1:36" x14ac:dyDescent="0.3">
      <c r="A385" s="46" t="s">
        <v>799</v>
      </c>
      <c r="B385" s="77" t="s">
        <v>1812</v>
      </c>
      <c r="C385" s="81">
        <v>8181915</v>
      </c>
      <c r="D385" s="97">
        <v>0.96499999999999997</v>
      </c>
      <c r="E385" s="98">
        <v>140.69</v>
      </c>
      <c r="F385" s="81">
        <v>0</v>
      </c>
      <c r="G385" s="81">
        <v>5163948</v>
      </c>
      <c r="H385" s="81">
        <v>4629762</v>
      </c>
      <c r="I385" s="81">
        <v>2165187</v>
      </c>
      <c r="J385" s="81">
        <v>2186365</v>
      </c>
      <c r="K385" s="81">
        <v>221117</v>
      </c>
      <c r="L385" s="81">
        <v>173503</v>
      </c>
      <c r="M385" s="81">
        <v>54722</v>
      </c>
      <c r="N385" s="81">
        <v>20818</v>
      </c>
      <c r="O385" s="81">
        <v>22831</v>
      </c>
      <c r="P385" s="81">
        <v>22656</v>
      </c>
      <c r="Q385" s="81">
        <v>61793</v>
      </c>
      <c r="R385" s="81">
        <v>14915</v>
      </c>
      <c r="S385" s="81">
        <v>0</v>
      </c>
      <c r="T385" s="81">
        <v>0</v>
      </c>
      <c r="U385" s="81">
        <v>0</v>
      </c>
      <c r="V385" s="81">
        <v>0</v>
      </c>
      <c r="W385" s="81">
        <v>0</v>
      </c>
      <c r="X385" s="81">
        <v>0</v>
      </c>
      <c r="Y385" s="100">
        <v>0</v>
      </c>
      <c r="Z385" s="81">
        <v>0</v>
      </c>
      <c r="AA385" s="81">
        <v>492317</v>
      </c>
      <c r="AB385" s="81">
        <v>0</v>
      </c>
      <c r="AC385" s="81">
        <v>0</v>
      </c>
      <c r="AE385" s="81">
        <v>0</v>
      </c>
      <c r="AF385" s="81">
        <v>0</v>
      </c>
      <c r="AG385" s="81">
        <v>5163948</v>
      </c>
      <c r="AH385" s="81">
        <v>4629762</v>
      </c>
      <c r="AJ385" s="77">
        <f t="shared" si="6"/>
        <v>0</v>
      </c>
    </row>
    <row r="386" spans="1:36" x14ac:dyDescent="0.3">
      <c r="A386" s="46" t="s">
        <v>801</v>
      </c>
      <c r="B386" s="77" t="s">
        <v>1813</v>
      </c>
      <c r="C386" s="81">
        <v>14805406</v>
      </c>
      <c r="D386" s="97">
        <v>0.872</v>
      </c>
      <c r="E386" s="98">
        <v>127.13</v>
      </c>
      <c r="F386" s="81">
        <v>-257994</v>
      </c>
      <c r="G386" s="81">
        <v>8759068</v>
      </c>
      <c r="H386" s="81">
        <v>7873686</v>
      </c>
      <c r="I386" s="81">
        <v>3509942</v>
      </c>
      <c r="J386" s="81">
        <v>3106341</v>
      </c>
      <c r="K386" s="81">
        <v>472932</v>
      </c>
      <c r="L386" s="81">
        <v>473456</v>
      </c>
      <c r="M386" s="81">
        <v>191834</v>
      </c>
      <c r="N386" s="81">
        <v>191610</v>
      </c>
      <c r="O386" s="81">
        <v>80038</v>
      </c>
      <c r="P386" s="81">
        <v>79943</v>
      </c>
      <c r="Q386" s="81">
        <v>189352</v>
      </c>
      <c r="R386" s="81">
        <v>189440</v>
      </c>
      <c r="S386" s="81">
        <v>0</v>
      </c>
      <c r="T386" s="81">
        <v>0</v>
      </c>
      <c r="U386" s="81">
        <v>0</v>
      </c>
      <c r="V386" s="81">
        <v>0</v>
      </c>
      <c r="W386" s="81">
        <v>0</v>
      </c>
      <c r="X386" s="81">
        <v>0</v>
      </c>
      <c r="Y386" s="100">
        <v>0</v>
      </c>
      <c r="Z386" s="81">
        <v>0</v>
      </c>
      <c r="AA386" s="81">
        <v>1602240</v>
      </c>
      <c r="AB386" s="81">
        <v>0</v>
      </c>
      <c r="AC386" s="81">
        <v>0</v>
      </c>
      <c r="AE386" s="81">
        <v>0</v>
      </c>
      <c r="AF386" s="81">
        <v>0</v>
      </c>
      <c r="AG386" s="81">
        <v>8759068</v>
      </c>
      <c r="AH386" s="81">
        <v>7873686</v>
      </c>
      <c r="AJ386" s="77">
        <f t="shared" si="6"/>
        <v>257994</v>
      </c>
    </row>
    <row r="387" spans="1:36" x14ac:dyDescent="0.3">
      <c r="A387" s="46" t="s">
        <v>795</v>
      </c>
      <c r="B387" s="77" t="s">
        <v>2481</v>
      </c>
      <c r="C387" s="81">
        <v>5061962</v>
      </c>
      <c r="D387" s="97">
        <v>0</v>
      </c>
      <c r="E387" s="98">
        <v>0</v>
      </c>
      <c r="F387" s="81">
        <v>0</v>
      </c>
      <c r="G387" s="81">
        <v>3996842</v>
      </c>
      <c r="H387" s="81">
        <v>2411469</v>
      </c>
      <c r="I387" s="81">
        <v>56882</v>
      </c>
      <c r="J387" s="81">
        <v>27147</v>
      </c>
      <c r="K387" s="81">
        <v>743794</v>
      </c>
      <c r="L387" s="81">
        <v>543327</v>
      </c>
      <c r="M387" s="81">
        <v>129862</v>
      </c>
      <c r="N387" s="81">
        <v>48958</v>
      </c>
      <c r="O387" s="81">
        <v>54181</v>
      </c>
      <c r="P387" s="81">
        <v>13899</v>
      </c>
      <c r="Q387" s="81">
        <v>0</v>
      </c>
      <c r="R387" s="81">
        <v>0</v>
      </c>
      <c r="S387" s="81">
        <v>0</v>
      </c>
      <c r="T387" s="81">
        <v>0</v>
      </c>
      <c r="U387" s="81">
        <v>0</v>
      </c>
      <c r="V387" s="81">
        <v>0</v>
      </c>
      <c r="W387" s="81">
        <v>0</v>
      </c>
      <c r="X387" s="81">
        <v>0</v>
      </c>
      <c r="Y387" s="100">
        <v>0</v>
      </c>
      <c r="Z387" s="81">
        <v>0</v>
      </c>
      <c r="AA387" s="81">
        <v>70000</v>
      </c>
      <c r="AB387" s="81">
        <v>10401</v>
      </c>
      <c r="AC387" s="81">
        <v>0</v>
      </c>
      <c r="AE387" s="81">
        <v>0</v>
      </c>
      <c r="AF387" s="81">
        <v>0</v>
      </c>
      <c r="AG387" s="81">
        <v>3996842</v>
      </c>
      <c r="AH387" s="81">
        <v>2411469</v>
      </c>
      <c r="AJ387" s="77">
        <f t="shared" si="6"/>
        <v>0</v>
      </c>
    </row>
    <row r="388" spans="1:36" x14ac:dyDescent="0.3">
      <c r="A388" s="46" t="s">
        <v>811</v>
      </c>
      <c r="B388" s="77" t="s">
        <v>1815</v>
      </c>
      <c r="C388" s="81">
        <v>7258668</v>
      </c>
      <c r="D388" s="97">
        <v>0.94699999999999995</v>
      </c>
      <c r="E388" s="98">
        <v>138.07</v>
      </c>
      <c r="F388" s="81">
        <v>0</v>
      </c>
      <c r="G388" s="81">
        <v>4497071</v>
      </c>
      <c r="H388" s="81">
        <v>3745177</v>
      </c>
      <c r="I388" s="81">
        <v>1802983</v>
      </c>
      <c r="J388" s="81">
        <v>2089179</v>
      </c>
      <c r="K388" s="81">
        <v>254902</v>
      </c>
      <c r="L388" s="81">
        <v>255888</v>
      </c>
      <c r="M388" s="81">
        <v>67095</v>
      </c>
      <c r="N388" s="81">
        <v>67845</v>
      </c>
      <c r="O388" s="81">
        <v>27994</v>
      </c>
      <c r="P388" s="81">
        <v>24935</v>
      </c>
      <c r="Q388" s="81">
        <v>71972</v>
      </c>
      <c r="R388" s="81">
        <v>71899</v>
      </c>
      <c r="S388" s="81">
        <v>0</v>
      </c>
      <c r="T388" s="81">
        <v>0</v>
      </c>
      <c r="U388" s="81">
        <v>0</v>
      </c>
      <c r="V388" s="81">
        <v>0</v>
      </c>
      <c r="W388" s="81">
        <v>0</v>
      </c>
      <c r="X388" s="81">
        <v>0</v>
      </c>
      <c r="Y388" s="100">
        <v>0</v>
      </c>
      <c r="Z388" s="81">
        <v>0</v>
      </c>
      <c r="AA388" s="81">
        <v>536651</v>
      </c>
      <c r="AB388" s="81">
        <v>0</v>
      </c>
      <c r="AC388" s="81">
        <v>0</v>
      </c>
      <c r="AE388" s="81">
        <v>0</v>
      </c>
      <c r="AF388" s="81">
        <v>0</v>
      </c>
      <c r="AG388" s="81">
        <v>4497071</v>
      </c>
      <c r="AH388" s="81">
        <v>3745177</v>
      </c>
      <c r="AJ388" s="77">
        <f t="shared" si="6"/>
        <v>0</v>
      </c>
    </row>
    <row r="389" spans="1:36" x14ac:dyDescent="0.3">
      <c r="A389" s="46" t="s">
        <v>803</v>
      </c>
      <c r="B389" s="77" t="s">
        <v>2482</v>
      </c>
      <c r="C389" s="81">
        <v>28853185</v>
      </c>
      <c r="D389" s="97">
        <v>1.0660000000000001</v>
      </c>
      <c r="E389" s="98">
        <v>155.41999999999999</v>
      </c>
      <c r="F389" s="81">
        <v>-1725472</v>
      </c>
      <c r="G389" s="81">
        <v>12476449</v>
      </c>
      <c r="H389" s="81">
        <v>11377559</v>
      </c>
      <c r="I389" s="81">
        <v>0</v>
      </c>
      <c r="J389" s="81">
        <v>0</v>
      </c>
      <c r="K389" s="81">
        <v>685894</v>
      </c>
      <c r="L389" s="81">
        <v>680360</v>
      </c>
      <c r="M389" s="81">
        <v>172465</v>
      </c>
      <c r="N389" s="81">
        <v>172136</v>
      </c>
      <c r="O389" s="81">
        <v>71956</v>
      </c>
      <c r="P389" s="81">
        <v>71818</v>
      </c>
      <c r="Q389" s="81">
        <v>217876</v>
      </c>
      <c r="R389" s="81">
        <v>214402</v>
      </c>
      <c r="S389" s="81">
        <v>524274</v>
      </c>
      <c r="T389" s="81">
        <v>524304</v>
      </c>
      <c r="U389" s="81">
        <v>7093008</v>
      </c>
      <c r="V389" s="81">
        <v>7021597</v>
      </c>
      <c r="W389" s="81">
        <v>4010732</v>
      </c>
      <c r="X389" s="81">
        <v>3986648</v>
      </c>
      <c r="Y389" s="100">
        <v>0</v>
      </c>
      <c r="Z389" s="81">
        <v>0</v>
      </c>
      <c r="AA389" s="81">
        <v>3600531</v>
      </c>
      <c r="AB389" s="81">
        <v>0</v>
      </c>
      <c r="AC389" s="81">
        <v>0</v>
      </c>
      <c r="AE389" s="81">
        <v>0</v>
      </c>
      <c r="AF389" s="81">
        <v>0</v>
      </c>
      <c r="AG389" s="81">
        <v>12476449</v>
      </c>
      <c r="AH389" s="81">
        <v>11377559</v>
      </c>
      <c r="AJ389" s="77">
        <f t="shared" si="6"/>
        <v>1725472</v>
      </c>
    </row>
    <row r="390" spans="1:36" x14ac:dyDescent="0.3">
      <c r="A390" s="46" t="s">
        <v>807</v>
      </c>
      <c r="B390" s="77" t="s">
        <v>2483</v>
      </c>
      <c r="C390" s="81">
        <v>5218511</v>
      </c>
      <c r="D390" s="97">
        <v>1.1060000000000001</v>
      </c>
      <c r="E390" s="98">
        <v>161.25</v>
      </c>
      <c r="F390" s="81">
        <v>0</v>
      </c>
      <c r="G390" s="81">
        <v>3057630</v>
      </c>
      <c r="H390" s="81">
        <v>2643888</v>
      </c>
      <c r="I390" s="81">
        <v>1559342</v>
      </c>
      <c r="J390" s="81">
        <v>1637281</v>
      </c>
      <c r="K390" s="81">
        <v>150809</v>
      </c>
      <c r="L390" s="81">
        <v>151916</v>
      </c>
      <c r="M390" s="81">
        <v>40057</v>
      </c>
      <c r="N390" s="81">
        <v>40536</v>
      </c>
      <c r="O390" s="81">
        <v>16713</v>
      </c>
      <c r="P390" s="81">
        <v>16644</v>
      </c>
      <c r="Q390" s="81">
        <v>50215</v>
      </c>
      <c r="R390" s="81">
        <v>50555</v>
      </c>
      <c r="S390" s="81">
        <v>0</v>
      </c>
      <c r="T390" s="81">
        <v>0</v>
      </c>
      <c r="U390" s="81">
        <v>0</v>
      </c>
      <c r="V390" s="81">
        <v>0</v>
      </c>
      <c r="W390" s="81">
        <v>0</v>
      </c>
      <c r="X390" s="81">
        <v>0</v>
      </c>
      <c r="Y390" s="100">
        <v>0</v>
      </c>
      <c r="Z390" s="81">
        <v>0</v>
      </c>
      <c r="AA390" s="81">
        <v>343745</v>
      </c>
      <c r="AB390" s="81">
        <v>0</v>
      </c>
      <c r="AC390" s="81">
        <v>0</v>
      </c>
      <c r="AE390" s="81">
        <v>106152</v>
      </c>
      <c r="AF390" s="81">
        <v>25269</v>
      </c>
      <c r="AG390" s="81">
        <v>2951478</v>
      </c>
      <c r="AH390" s="81">
        <v>2618619</v>
      </c>
      <c r="AJ390" s="77">
        <f t="shared" ref="AJ390:AJ453" si="7">-1*F390</f>
        <v>0</v>
      </c>
    </row>
    <row r="391" spans="1:36" x14ac:dyDescent="0.3">
      <c r="A391" s="46" t="s">
        <v>809</v>
      </c>
      <c r="B391" s="77" t="s">
        <v>2484</v>
      </c>
      <c r="C391" s="81">
        <v>343566</v>
      </c>
      <c r="D391" s="97">
        <v>0</v>
      </c>
      <c r="E391" s="98">
        <v>0</v>
      </c>
      <c r="F391" s="81">
        <v>0</v>
      </c>
      <c r="G391" s="81">
        <v>65361</v>
      </c>
      <c r="H391" s="81">
        <v>48532</v>
      </c>
      <c r="I391" s="81">
        <v>203402</v>
      </c>
      <c r="J391" s="81">
        <v>264141</v>
      </c>
      <c r="K391" s="81">
        <v>16077</v>
      </c>
      <c r="L391" s="81">
        <v>13846</v>
      </c>
      <c r="M391" s="81">
        <v>6157</v>
      </c>
      <c r="N391" s="81">
        <v>5948</v>
      </c>
      <c r="O391" s="81">
        <v>2569</v>
      </c>
      <c r="P391" s="81">
        <v>2481</v>
      </c>
      <c r="Q391" s="81">
        <v>0</v>
      </c>
      <c r="R391" s="81">
        <v>0</v>
      </c>
      <c r="S391" s="81">
        <v>0</v>
      </c>
      <c r="T391" s="81">
        <v>0</v>
      </c>
      <c r="U391" s="81">
        <v>0</v>
      </c>
      <c r="V391" s="81">
        <v>0</v>
      </c>
      <c r="W391" s="81">
        <v>0</v>
      </c>
      <c r="X391" s="81">
        <v>0</v>
      </c>
      <c r="Y391" s="100">
        <v>0</v>
      </c>
      <c r="Z391" s="81">
        <v>0</v>
      </c>
      <c r="AA391" s="81">
        <v>50000</v>
      </c>
      <c r="AB391" s="81">
        <v>0</v>
      </c>
      <c r="AC391" s="81">
        <v>0</v>
      </c>
      <c r="AE391" s="81">
        <v>0</v>
      </c>
      <c r="AF391" s="81">
        <v>0</v>
      </c>
      <c r="AG391" s="81">
        <v>65361</v>
      </c>
      <c r="AH391" s="81">
        <v>48532</v>
      </c>
      <c r="AJ391" s="77">
        <f t="shared" si="7"/>
        <v>0</v>
      </c>
    </row>
    <row r="392" spans="1:36" x14ac:dyDescent="0.3">
      <c r="A392" s="46" t="s">
        <v>813</v>
      </c>
      <c r="B392" s="77" t="s">
        <v>1819</v>
      </c>
      <c r="C392" s="81">
        <v>6467915</v>
      </c>
      <c r="D392" s="97">
        <v>0.78900000000000003</v>
      </c>
      <c r="E392" s="98">
        <v>115.03</v>
      </c>
      <c r="F392" s="81">
        <v>0</v>
      </c>
      <c r="G392" s="81">
        <v>3388138</v>
      </c>
      <c r="H392" s="81">
        <v>2683285</v>
      </c>
      <c r="I392" s="81">
        <v>1953965</v>
      </c>
      <c r="J392" s="81">
        <v>2308931</v>
      </c>
      <c r="K392" s="81">
        <v>203584</v>
      </c>
      <c r="L392" s="81">
        <v>212089</v>
      </c>
      <c r="M392" s="81">
        <v>55156</v>
      </c>
      <c r="N392" s="81">
        <v>57164</v>
      </c>
      <c r="O392" s="81">
        <v>23013</v>
      </c>
      <c r="P392" s="81">
        <v>23718</v>
      </c>
      <c r="Q392" s="81">
        <v>52393</v>
      </c>
      <c r="R392" s="81">
        <v>50791</v>
      </c>
      <c r="S392" s="81">
        <v>0</v>
      </c>
      <c r="T392" s="81">
        <v>0</v>
      </c>
      <c r="U392" s="81">
        <v>0</v>
      </c>
      <c r="V392" s="81">
        <v>0</v>
      </c>
      <c r="W392" s="81">
        <v>0</v>
      </c>
      <c r="X392" s="81">
        <v>0</v>
      </c>
      <c r="Y392" s="100">
        <v>0</v>
      </c>
      <c r="Z392" s="81">
        <v>0</v>
      </c>
      <c r="AA392" s="81">
        <v>780717</v>
      </c>
      <c r="AB392" s="81">
        <v>10949</v>
      </c>
      <c r="AC392" s="81">
        <v>0</v>
      </c>
      <c r="AE392" s="81">
        <v>0</v>
      </c>
      <c r="AF392" s="81">
        <v>0</v>
      </c>
      <c r="AG392" s="81">
        <v>3388138</v>
      </c>
      <c r="AH392" s="81">
        <v>2683285</v>
      </c>
      <c r="AJ392" s="77">
        <f t="shared" si="7"/>
        <v>0</v>
      </c>
    </row>
    <row r="393" spans="1:36" x14ac:dyDescent="0.3">
      <c r="A393" s="46" t="s">
        <v>791</v>
      </c>
      <c r="B393" s="77" t="s">
        <v>1820</v>
      </c>
      <c r="C393" s="81">
        <v>2378934</v>
      </c>
      <c r="D393" s="97">
        <v>0.79800000000000004</v>
      </c>
      <c r="E393" s="98">
        <v>116.34</v>
      </c>
      <c r="F393" s="81">
        <v>0</v>
      </c>
      <c r="G393" s="81">
        <v>1340884</v>
      </c>
      <c r="H393" s="81">
        <v>996295</v>
      </c>
      <c r="I393" s="81">
        <v>534910</v>
      </c>
      <c r="J393" s="81">
        <v>642216</v>
      </c>
      <c r="K393" s="81">
        <v>44620</v>
      </c>
      <c r="L393" s="81">
        <v>14502</v>
      </c>
      <c r="M393" s="81">
        <v>7160</v>
      </c>
      <c r="N393" s="81">
        <v>7476</v>
      </c>
      <c r="O393" s="81">
        <v>2988</v>
      </c>
      <c r="P393" s="81">
        <v>3118</v>
      </c>
      <c r="Q393" s="81">
        <v>6026</v>
      </c>
      <c r="R393" s="81">
        <v>6183</v>
      </c>
      <c r="S393" s="81">
        <v>0</v>
      </c>
      <c r="T393" s="81">
        <v>0</v>
      </c>
      <c r="U393" s="81">
        <v>0</v>
      </c>
      <c r="V393" s="81">
        <v>0</v>
      </c>
      <c r="W393" s="81">
        <v>0</v>
      </c>
      <c r="X393" s="81">
        <v>0</v>
      </c>
      <c r="Y393" s="100">
        <v>0</v>
      </c>
      <c r="Z393" s="81">
        <v>0</v>
      </c>
      <c r="AA393" s="81">
        <v>426016</v>
      </c>
      <c r="AB393" s="81">
        <v>16330</v>
      </c>
      <c r="AC393" s="81">
        <v>0</v>
      </c>
      <c r="AE393" s="81">
        <v>0</v>
      </c>
      <c r="AF393" s="81">
        <v>0</v>
      </c>
      <c r="AG393" s="81">
        <v>1340884</v>
      </c>
      <c r="AH393" s="81">
        <v>996295</v>
      </c>
      <c r="AJ393" s="77">
        <f t="shared" si="7"/>
        <v>0</v>
      </c>
    </row>
    <row r="394" spans="1:36" x14ac:dyDescent="0.3">
      <c r="A394" s="46" t="s">
        <v>787</v>
      </c>
      <c r="B394" s="77" t="s">
        <v>2485</v>
      </c>
      <c r="C394" s="81">
        <v>2139873</v>
      </c>
      <c r="D394" s="97">
        <v>0.86299999999999999</v>
      </c>
      <c r="E394" s="98">
        <v>125.82</v>
      </c>
      <c r="F394" s="81">
        <v>0</v>
      </c>
      <c r="G394" s="81">
        <v>694073</v>
      </c>
      <c r="H394" s="81">
        <v>738784</v>
      </c>
      <c r="I394" s="81">
        <v>1089201</v>
      </c>
      <c r="J394" s="81">
        <v>811696</v>
      </c>
      <c r="K394" s="81">
        <v>47416</v>
      </c>
      <c r="L394" s="81">
        <v>9869</v>
      </c>
      <c r="M394" s="81">
        <v>11505</v>
      </c>
      <c r="N394" s="81">
        <v>12089</v>
      </c>
      <c r="O394" s="81">
        <v>4800</v>
      </c>
      <c r="P394" s="81">
        <v>5043</v>
      </c>
      <c r="Q394" s="81">
        <v>11411</v>
      </c>
      <c r="R394" s="81">
        <v>11972</v>
      </c>
      <c r="S394" s="81">
        <v>0</v>
      </c>
      <c r="T394" s="81">
        <v>0</v>
      </c>
      <c r="U394" s="81">
        <v>0</v>
      </c>
      <c r="V394" s="81">
        <v>0</v>
      </c>
      <c r="W394" s="81">
        <v>0</v>
      </c>
      <c r="X394" s="81">
        <v>0</v>
      </c>
      <c r="Y394" s="100">
        <v>0</v>
      </c>
      <c r="Z394" s="81">
        <v>0</v>
      </c>
      <c r="AA394" s="81">
        <v>281467</v>
      </c>
      <c r="AB394" s="81">
        <v>0</v>
      </c>
      <c r="AC394" s="81">
        <v>0</v>
      </c>
      <c r="AE394" s="81">
        <v>0</v>
      </c>
      <c r="AF394" s="81">
        <v>0</v>
      </c>
      <c r="AG394" s="81">
        <v>694073</v>
      </c>
      <c r="AH394" s="81">
        <v>738784</v>
      </c>
      <c r="AJ394" s="77">
        <f t="shared" si="7"/>
        <v>0</v>
      </c>
    </row>
    <row r="395" spans="1:36" x14ac:dyDescent="0.3">
      <c r="A395" s="46" t="s">
        <v>818</v>
      </c>
      <c r="B395" s="77" t="s">
        <v>2486</v>
      </c>
      <c r="C395" s="81">
        <v>2992989</v>
      </c>
      <c r="D395" s="97">
        <v>1.105</v>
      </c>
      <c r="E395" s="98">
        <v>161.1</v>
      </c>
      <c r="F395" s="81">
        <v>-281280</v>
      </c>
      <c r="G395" s="81">
        <v>1866764</v>
      </c>
      <c r="H395" s="81">
        <v>1705544</v>
      </c>
      <c r="I395" s="81">
        <v>691881</v>
      </c>
      <c r="J395" s="81">
        <v>607345</v>
      </c>
      <c r="K395" s="81">
        <v>104384</v>
      </c>
      <c r="L395" s="81">
        <v>106481</v>
      </c>
      <c r="M395" s="81">
        <v>26590</v>
      </c>
      <c r="N395" s="81">
        <v>27129</v>
      </c>
      <c r="O395" s="81">
        <v>11094</v>
      </c>
      <c r="P395" s="81">
        <v>11318</v>
      </c>
      <c r="Q395" s="81">
        <v>35653</v>
      </c>
      <c r="R395" s="81">
        <v>35938</v>
      </c>
      <c r="S395" s="81">
        <v>0</v>
      </c>
      <c r="T395" s="81">
        <v>0</v>
      </c>
      <c r="U395" s="81">
        <v>0</v>
      </c>
      <c r="V395" s="81">
        <v>0</v>
      </c>
      <c r="W395" s="81">
        <v>0</v>
      </c>
      <c r="X395" s="81">
        <v>0</v>
      </c>
      <c r="Y395" s="100">
        <v>0</v>
      </c>
      <c r="Z395" s="81">
        <v>0</v>
      </c>
      <c r="AA395" s="81">
        <v>256623</v>
      </c>
      <c r="AB395" s="81">
        <v>0</v>
      </c>
      <c r="AC395" s="81">
        <v>0</v>
      </c>
      <c r="AE395" s="81">
        <v>0</v>
      </c>
      <c r="AF395" s="81">
        <v>0</v>
      </c>
      <c r="AG395" s="81">
        <v>1866764</v>
      </c>
      <c r="AH395" s="81">
        <v>1705544</v>
      </c>
      <c r="AJ395" s="77">
        <f t="shared" si="7"/>
        <v>281280</v>
      </c>
    </row>
    <row r="396" spans="1:36" x14ac:dyDescent="0.3">
      <c r="A396" s="46" t="s">
        <v>822</v>
      </c>
      <c r="B396" s="77" t="s">
        <v>2487</v>
      </c>
      <c r="C396" s="81">
        <v>2348595</v>
      </c>
      <c r="D396" s="97">
        <v>1.0329999999999999</v>
      </c>
      <c r="E396" s="98">
        <v>150.61000000000001</v>
      </c>
      <c r="F396" s="81">
        <v>0</v>
      </c>
      <c r="G396" s="81">
        <v>1093427</v>
      </c>
      <c r="H396" s="81">
        <v>937150</v>
      </c>
      <c r="I396" s="81">
        <v>1084699</v>
      </c>
      <c r="J396" s="81">
        <v>856105</v>
      </c>
      <c r="K396" s="81">
        <v>41241</v>
      </c>
      <c r="L396" s="81">
        <v>41183</v>
      </c>
      <c r="M396" s="81">
        <v>10366</v>
      </c>
      <c r="N396" s="81">
        <v>10427</v>
      </c>
      <c r="O396" s="81">
        <v>4325</v>
      </c>
      <c r="P396" s="81">
        <v>4350</v>
      </c>
      <c r="Q396" s="81">
        <v>12878</v>
      </c>
      <c r="R396" s="81">
        <v>12818</v>
      </c>
      <c r="S396" s="81">
        <v>0</v>
      </c>
      <c r="T396" s="81">
        <v>0</v>
      </c>
      <c r="U396" s="81">
        <v>0</v>
      </c>
      <c r="V396" s="81">
        <v>0</v>
      </c>
      <c r="W396" s="81">
        <v>0</v>
      </c>
      <c r="X396" s="81">
        <v>0</v>
      </c>
      <c r="Y396" s="100">
        <v>0</v>
      </c>
      <c r="Z396" s="81">
        <v>0</v>
      </c>
      <c r="AA396" s="81">
        <v>101659</v>
      </c>
      <c r="AB396" s="81">
        <v>0</v>
      </c>
      <c r="AC396" s="81">
        <v>0</v>
      </c>
      <c r="AE396" s="81">
        <v>0</v>
      </c>
      <c r="AF396" s="81">
        <v>0</v>
      </c>
      <c r="AG396" s="81">
        <v>1093427</v>
      </c>
      <c r="AH396" s="81">
        <v>937150</v>
      </c>
      <c r="AJ396" s="77">
        <f t="shared" si="7"/>
        <v>0</v>
      </c>
    </row>
    <row r="397" spans="1:36" x14ac:dyDescent="0.3">
      <c r="A397" s="46" t="s">
        <v>820</v>
      </c>
      <c r="B397" s="77" t="s">
        <v>2488</v>
      </c>
      <c r="C397" s="81">
        <v>3286390</v>
      </c>
      <c r="D397" s="97">
        <v>1.0660000000000001</v>
      </c>
      <c r="E397" s="98">
        <v>155.41999999999999</v>
      </c>
      <c r="F397" s="81">
        <v>0</v>
      </c>
      <c r="G397" s="81">
        <v>1628737</v>
      </c>
      <c r="H397" s="81">
        <v>1428003</v>
      </c>
      <c r="I397" s="81">
        <v>1434756</v>
      </c>
      <c r="J397" s="81">
        <v>1320769</v>
      </c>
      <c r="K397" s="81">
        <v>55046</v>
      </c>
      <c r="L397" s="81">
        <v>54348</v>
      </c>
      <c r="M397" s="81">
        <v>14021</v>
      </c>
      <c r="N397" s="81">
        <v>13872</v>
      </c>
      <c r="O397" s="81">
        <v>5850</v>
      </c>
      <c r="P397" s="81">
        <v>5787</v>
      </c>
      <c r="Q397" s="81">
        <v>18483</v>
      </c>
      <c r="R397" s="81">
        <v>18174</v>
      </c>
      <c r="S397" s="81">
        <v>0</v>
      </c>
      <c r="T397" s="81">
        <v>0</v>
      </c>
      <c r="U397" s="81">
        <v>0</v>
      </c>
      <c r="V397" s="81">
        <v>0</v>
      </c>
      <c r="W397" s="81">
        <v>0</v>
      </c>
      <c r="X397" s="81">
        <v>0</v>
      </c>
      <c r="Y397" s="100">
        <v>0</v>
      </c>
      <c r="Z397" s="81">
        <v>0</v>
      </c>
      <c r="AA397" s="81">
        <v>129497</v>
      </c>
      <c r="AB397" s="81">
        <v>0</v>
      </c>
      <c r="AC397" s="81">
        <v>0</v>
      </c>
      <c r="AE397" s="81">
        <v>0</v>
      </c>
      <c r="AF397" s="81">
        <v>0</v>
      </c>
      <c r="AG397" s="81">
        <v>1628737</v>
      </c>
      <c r="AH397" s="81">
        <v>1428003</v>
      </c>
      <c r="AJ397" s="77">
        <f t="shared" si="7"/>
        <v>0</v>
      </c>
    </row>
    <row r="398" spans="1:36" x14ac:dyDescent="0.3">
      <c r="A398" s="46" t="s">
        <v>826</v>
      </c>
      <c r="B398" s="77" t="s">
        <v>2489</v>
      </c>
      <c r="C398" s="81">
        <v>4760042</v>
      </c>
      <c r="D398" s="97">
        <v>1.1080000000000001</v>
      </c>
      <c r="E398" s="98">
        <v>161.54</v>
      </c>
      <c r="F398" s="81">
        <v>0</v>
      </c>
      <c r="G398" s="81">
        <v>2459117</v>
      </c>
      <c r="H398" s="81">
        <v>2168890</v>
      </c>
      <c r="I398" s="81">
        <v>1959801</v>
      </c>
      <c r="J398" s="81">
        <v>2053056</v>
      </c>
      <c r="K398" s="81">
        <v>83006</v>
      </c>
      <c r="L398" s="81">
        <v>84521</v>
      </c>
      <c r="M398" s="81">
        <v>21511</v>
      </c>
      <c r="N398" s="81">
        <v>21811</v>
      </c>
      <c r="O398" s="81">
        <v>8975</v>
      </c>
      <c r="P398" s="81">
        <v>9100</v>
      </c>
      <c r="Q398" s="81">
        <v>29365</v>
      </c>
      <c r="R398" s="81">
        <v>20857</v>
      </c>
      <c r="S398" s="81">
        <v>0</v>
      </c>
      <c r="T398" s="81">
        <v>0</v>
      </c>
      <c r="U398" s="81">
        <v>0</v>
      </c>
      <c r="V398" s="81">
        <v>0</v>
      </c>
      <c r="W398" s="81">
        <v>0</v>
      </c>
      <c r="X398" s="81">
        <v>0</v>
      </c>
      <c r="Y398" s="100">
        <v>0</v>
      </c>
      <c r="Z398" s="81">
        <v>0</v>
      </c>
      <c r="AA398" s="81">
        <v>198267</v>
      </c>
      <c r="AB398" s="81">
        <v>0</v>
      </c>
      <c r="AC398" s="81">
        <v>0</v>
      </c>
      <c r="AE398" s="81">
        <v>3889</v>
      </c>
      <c r="AF398" s="81">
        <v>0</v>
      </c>
      <c r="AG398" s="81">
        <v>2455228</v>
      </c>
      <c r="AH398" s="81">
        <v>2168890</v>
      </c>
      <c r="AJ398" s="77">
        <f t="shared" si="7"/>
        <v>0</v>
      </c>
    </row>
    <row r="399" spans="1:36" x14ac:dyDescent="0.3">
      <c r="A399" s="46" t="s">
        <v>824</v>
      </c>
      <c r="B399" s="77" t="s">
        <v>2490</v>
      </c>
      <c r="C399" s="81">
        <v>1612652</v>
      </c>
      <c r="D399" s="97">
        <v>1.0669999999999999</v>
      </c>
      <c r="E399" s="98">
        <v>155.56</v>
      </c>
      <c r="F399" s="81">
        <v>0</v>
      </c>
      <c r="G399" s="81">
        <v>736436</v>
      </c>
      <c r="H399" s="81">
        <v>661573</v>
      </c>
      <c r="I399" s="81">
        <v>739262</v>
      </c>
      <c r="J399" s="81">
        <v>795924</v>
      </c>
      <c r="K399" s="81">
        <v>33377</v>
      </c>
      <c r="L399" s="81">
        <v>34892</v>
      </c>
      <c r="M399" s="81">
        <v>8748</v>
      </c>
      <c r="N399" s="81">
        <v>8869</v>
      </c>
      <c r="O399" s="81">
        <v>3650</v>
      </c>
      <c r="P399" s="81">
        <v>1675</v>
      </c>
      <c r="Q399" s="81">
        <v>10656</v>
      </c>
      <c r="R399" s="81">
        <v>10717</v>
      </c>
      <c r="S399" s="81">
        <v>0</v>
      </c>
      <c r="T399" s="81">
        <v>0</v>
      </c>
      <c r="U399" s="81">
        <v>0</v>
      </c>
      <c r="V399" s="81">
        <v>0</v>
      </c>
      <c r="W399" s="81">
        <v>0</v>
      </c>
      <c r="X399" s="81">
        <v>0</v>
      </c>
      <c r="Y399" s="100">
        <v>0</v>
      </c>
      <c r="Z399" s="81">
        <v>0</v>
      </c>
      <c r="AA399" s="81">
        <v>80523</v>
      </c>
      <c r="AB399" s="81">
        <v>0</v>
      </c>
      <c r="AC399" s="81">
        <v>0</v>
      </c>
      <c r="AE399" s="81">
        <v>0</v>
      </c>
      <c r="AF399" s="81">
        <v>9418</v>
      </c>
      <c r="AG399" s="81">
        <v>736436</v>
      </c>
      <c r="AH399" s="81">
        <v>652155</v>
      </c>
      <c r="AJ399" s="77">
        <f t="shared" si="7"/>
        <v>0</v>
      </c>
    </row>
    <row r="400" spans="1:36" x14ac:dyDescent="0.3">
      <c r="A400" s="46" t="s">
        <v>829</v>
      </c>
      <c r="B400" s="77" t="s">
        <v>2491</v>
      </c>
      <c r="C400" s="81">
        <v>5207783</v>
      </c>
      <c r="D400" s="97">
        <v>1.111</v>
      </c>
      <c r="E400" s="98">
        <v>161.97999999999999</v>
      </c>
      <c r="F400" s="81">
        <v>-172832</v>
      </c>
      <c r="G400" s="81">
        <v>2643063</v>
      </c>
      <c r="H400" s="81">
        <v>2075884</v>
      </c>
      <c r="I400" s="81">
        <v>2458863</v>
      </c>
      <c r="J400" s="81">
        <v>1927088</v>
      </c>
      <c r="K400" s="81">
        <v>62502</v>
      </c>
      <c r="L400" s="81">
        <v>64192</v>
      </c>
      <c r="M400" s="81">
        <v>16029</v>
      </c>
      <c r="N400" s="81">
        <v>16314</v>
      </c>
      <c r="O400" s="81">
        <v>6688</v>
      </c>
      <c r="P400" s="81">
        <v>5982</v>
      </c>
      <c r="Q400" s="81">
        <v>20638</v>
      </c>
      <c r="R400" s="81">
        <v>20952</v>
      </c>
      <c r="S400" s="81">
        <v>0</v>
      </c>
      <c r="T400" s="81">
        <v>0</v>
      </c>
      <c r="U400" s="81">
        <v>0</v>
      </c>
      <c r="V400" s="81">
        <v>0</v>
      </c>
      <c r="W400" s="81">
        <v>0</v>
      </c>
      <c r="X400" s="81">
        <v>0</v>
      </c>
      <c r="Y400" s="100">
        <v>0</v>
      </c>
      <c r="Z400" s="81">
        <v>0</v>
      </c>
      <c r="AA400" s="81">
        <v>0</v>
      </c>
      <c r="AB400" s="81">
        <v>0</v>
      </c>
      <c r="AC400" s="81">
        <v>0</v>
      </c>
      <c r="AE400" s="81">
        <v>0</v>
      </c>
      <c r="AF400" s="81">
        <v>4057</v>
      </c>
      <c r="AG400" s="81">
        <v>2643063</v>
      </c>
      <c r="AH400" s="81">
        <v>2071827</v>
      </c>
      <c r="AJ400" s="77">
        <f t="shared" si="7"/>
        <v>172832</v>
      </c>
    </row>
    <row r="401" spans="1:36" x14ac:dyDescent="0.3">
      <c r="A401" s="46" t="s">
        <v>833</v>
      </c>
      <c r="B401" s="77" t="s">
        <v>2492</v>
      </c>
      <c r="C401" s="81">
        <v>9732646</v>
      </c>
      <c r="D401" s="97">
        <v>1.155</v>
      </c>
      <c r="E401" s="98">
        <v>168.39</v>
      </c>
      <c r="F401" s="81">
        <v>-416109</v>
      </c>
      <c r="G401" s="81">
        <v>3850761</v>
      </c>
      <c r="H401" s="81">
        <v>3754141</v>
      </c>
      <c r="I401" s="81">
        <v>5557253</v>
      </c>
      <c r="J401" s="81">
        <v>5179688</v>
      </c>
      <c r="K401" s="81">
        <v>189254</v>
      </c>
      <c r="L401" s="81">
        <v>190478</v>
      </c>
      <c r="M401" s="81">
        <v>48071</v>
      </c>
      <c r="N401" s="81">
        <v>48386</v>
      </c>
      <c r="O401" s="81">
        <v>20056</v>
      </c>
      <c r="P401" s="81">
        <v>18501</v>
      </c>
      <c r="Q401" s="81">
        <v>67251</v>
      </c>
      <c r="R401" s="81">
        <v>67458</v>
      </c>
      <c r="S401" s="81">
        <v>0</v>
      </c>
      <c r="T401" s="81">
        <v>0</v>
      </c>
      <c r="U401" s="81">
        <v>0</v>
      </c>
      <c r="V401" s="81">
        <v>0</v>
      </c>
      <c r="W401" s="81">
        <v>0</v>
      </c>
      <c r="X401" s="81">
        <v>0</v>
      </c>
      <c r="Y401" s="100">
        <v>0</v>
      </c>
      <c r="Z401" s="81">
        <v>0</v>
      </c>
      <c r="AA401" s="81">
        <v>0</v>
      </c>
      <c r="AB401" s="81">
        <v>0</v>
      </c>
      <c r="AC401" s="81">
        <v>0</v>
      </c>
      <c r="AE401" s="81">
        <v>0</v>
      </c>
      <c r="AF401" s="81">
        <v>0</v>
      </c>
      <c r="AG401" s="81">
        <v>3850761</v>
      </c>
      <c r="AH401" s="81">
        <v>3754141</v>
      </c>
      <c r="AJ401" s="77">
        <f t="shared" si="7"/>
        <v>416109</v>
      </c>
    </row>
    <row r="402" spans="1:36" x14ac:dyDescent="0.3">
      <c r="A402" s="46" t="s">
        <v>835</v>
      </c>
      <c r="B402" s="77" t="s">
        <v>2493</v>
      </c>
      <c r="C402" s="81">
        <v>5125834</v>
      </c>
      <c r="D402" s="97">
        <v>1.157</v>
      </c>
      <c r="E402" s="98">
        <v>168.69</v>
      </c>
      <c r="F402" s="81">
        <v>-207151</v>
      </c>
      <c r="G402" s="81">
        <v>2424956</v>
      </c>
      <c r="H402" s="81">
        <v>2146563</v>
      </c>
      <c r="I402" s="81">
        <v>2575383</v>
      </c>
      <c r="J402" s="81">
        <v>2474978</v>
      </c>
      <c r="K402" s="81">
        <v>73512</v>
      </c>
      <c r="L402" s="81">
        <v>74619</v>
      </c>
      <c r="M402" s="81">
        <v>18395</v>
      </c>
      <c r="N402" s="81">
        <v>18800</v>
      </c>
      <c r="O402" s="81">
        <v>7675</v>
      </c>
      <c r="P402" s="81">
        <v>7843</v>
      </c>
      <c r="Q402" s="81">
        <v>25913</v>
      </c>
      <c r="R402" s="81">
        <v>26454</v>
      </c>
      <c r="S402" s="81">
        <v>0</v>
      </c>
      <c r="T402" s="81">
        <v>0</v>
      </c>
      <c r="U402" s="81">
        <v>0</v>
      </c>
      <c r="V402" s="81">
        <v>0</v>
      </c>
      <c r="W402" s="81">
        <v>0</v>
      </c>
      <c r="X402" s="81">
        <v>0</v>
      </c>
      <c r="Y402" s="100">
        <v>0</v>
      </c>
      <c r="Z402" s="81">
        <v>0</v>
      </c>
      <c r="AA402" s="81">
        <v>0</v>
      </c>
      <c r="AB402" s="81">
        <v>0</v>
      </c>
      <c r="AC402" s="81">
        <v>0</v>
      </c>
      <c r="AE402" s="81">
        <v>0</v>
      </c>
      <c r="AF402" s="81">
        <v>0</v>
      </c>
      <c r="AG402" s="81">
        <v>2424956</v>
      </c>
      <c r="AH402" s="81">
        <v>2146563</v>
      </c>
      <c r="AJ402" s="77">
        <f t="shared" si="7"/>
        <v>207151</v>
      </c>
    </row>
    <row r="403" spans="1:36" x14ac:dyDescent="0.3">
      <c r="A403" s="46" t="s">
        <v>831</v>
      </c>
      <c r="B403" s="77" t="s">
        <v>1830</v>
      </c>
      <c r="C403" s="81">
        <v>11752930</v>
      </c>
      <c r="D403" s="97">
        <v>1.0109999999999999</v>
      </c>
      <c r="E403" s="98">
        <v>147.4</v>
      </c>
      <c r="F403" s="81">
        <v>0</v>
      </c>
      <c r="G403" s="81">
        <v>6421054</v>
      </c>
      <c r="H403" s="81">
        <v>5995998</v>
      </c>
      <c r="I403" s="81">
        <v>4978124</v>
      </c>
      <c r="J403" s="81">
        <v>4298832</v>
      </c>
      <c r="K403" s="81">
        <v>212263</v>
      </c>
      <c r="L403" s="81">
        <v>216574</v>
      </c>
      <c r="M403" s="81">
        <v>53104</v>
      </c>
      <c r="N403" s="81">
        <v>54273</v>
      </c>
      <c r="O403" s="81">
        <v>22156</v>
      </c>
      <c r="P403" s="81">
        <v>22643</v>
      </c>
      <c r="Q403" s="81">
        <v>66229</v>
      </c>
      <c r="R403" s="81">
        <v>67511</v>
      </c>
      <c r="S403" s="81">
        <v>0</v>
      </c>
      <c r="T403" s="81">
        <v>0</v>
      </c>
      <c r="U403" s="81">
        <v>0</v>
      </c>
      <c r="V403" s="81">
        <v>0</v>
      </c>
      <c r="W403" s="81">
        <v>0</v>
      </c>
      <c r="X403" s="81">
        <v>0</v>
      </c>
      <c r="Y403" s="100">
        <v>0</v>
      </c>
      <c r="Z403" s="81">
        <v>0</v>
      </c>
      <c r="AA403" s="81">
        <v>0</v>
      </c>
      <c r="AB403" s="81">
        <v>0</v>
      </c>
      <c r="AC403" s="81">
        <v>0</v>
      </c>
      <c r="AE403" s="81">
        <v>0</v>
      </c>
      <c r="AF403" s="81">
        <v>0</v>
      </c>
      <c r="AG403" s="81">
        <v>6421054</v>
      </c>
      <c r="AH403" s="81">
        <v>5995998</v>
      </c>
      <c r="AJ403" s="77">
        <f t="shared" si="7"/>
        <v>0</v>
      </c>
    </row>
    <row r="404" spans="1:36" x14ac:dyDescent="0.3">
      <c r="A404" s="46" t="s">
        <v>837</v>
      </c>
      <c r="B404" s="77" t="s">
        <v>2494</v>
      </c>
      <c r="C404" s="81">
        <v>6679272</v>
      </c>
      <c r="D404" s="97">
        <v>0.97599999999999998</v>
      </c>
      <c r="E404" s="98">
        <v>142.30000000000001</v>
      </c>
      <c r="F404" s="81">
        <v>-107597</v>
      </c>
      <c r="G404" s="81">
        <v>2995837</v>
      </c>
      <c r="H404" s="81">
        <v>3342813</v>
      </c>
      <c r="I404" s="81">
        <v>3502848</v>
      </c>
      <c r="J404" s="81">
        <v>3472194</v>
      </c>
      <c r="K404" s="81">
        <v>111316</v>
      </c>
      <c r="L404" s="81">
        <v>117199</v>
      </c>
      <c r="M404" s="81">
        <v>28058</v>
      </c>
      <c r="N404" s="81">
        <v>29556</v>
      </c>
      <c r="O404" s="81">
        <v>11706</v>
      </c>
      <c r="P404" s="81">
        <v>12331</v>
      </c>
      <c r="Q404" s="81">
        <v>29507</v>
      </c>
      <c r="R404" s="81">
        <v>35476</v>
      </c>
      <c r="S404" s="81">
        <v>0</v>
      </c>
      <c r="T404" s="81">
        <v>0</v>
      </c>
      <c r="U404" s="81">
        <v>0</v>
      </c>
      <c r="V404" s="81">
        <v>0</v>
      </c>
      <c r="W404" s="81">
        <v>0</v>
      </c>
      <c r="X404" s="81">
        <v>0</v>
      </c>
      <c r="Y404" s="100">
        <v>0</v>
      </c>
      <c r="Z404" s="81">
        <v>0</v>
      </c>
      <c r="AA404" s="81">
        <v>0</v>
      </c>
      <c r="AB404" s="81">
        <v>0</v>
      </c>
      <c r="AC404" s="81">
        <v>0</v>
      </c>
      <c r="AE404" s="81">
        <v>0</v>
      </c>
      <c r="AF404" s="81">
        <v>0</v>
      </c>
      <c r="AG404" s="81">
        <v>2995837</v>
      </c>
      <c r="AH404" s="81">
        <v>3342813</v>
      </c>
      <c r="AJ404" s="77">
        <f t="shared" si="7"/>
        <v>107597</v>
      </c>
    </row>
    <row r="405" spans="1:36" x14ac:dyDescent="0.3">
      <c r="A405" s="46" t="s">
        <v>839</v>
      </c>
      <c r="B405" s="77" t="s">
        <v>2495</v>
      </c>
      <c r="C405" s="81">
        <v>9575899</v>
      </c>
      <c r="D405" s="97">
        <v>1.028</v>
      </c>
      <c r="E405" s="98">
        <v>149.88</v>
      </c>
      <c r="F405" s="81">
        <v>-544663</v>
      </c>
      <c r="G405" s="81">
        <v>3636411</v>
      </c>
      <c r="H405" s="81">
        <v>3279912</v>
      </c>
      <c r="I405" s="81">
        <v>5564219</v>
      </c>
      <c r="J405" s="81">
        <v>4285335</v>
      </c>
      <c r="K405" s="81">
        <v>221758</v>
      </c>
      <c r="L405" s="81">
        <v>225836</v>
      </c>
      <c r="M405" s="81">
        <v>57269</v>
      </c>
      <c r="N405" s="81">
        <v>57614</v>
      </c>
      <c r="O405" s="81">
        <v>23894</v>
      </c>
      <c r="P405" s="81">
        <v>24037</v>
      </c>
      <c r="Q405" s="81">
        <v>72348</v>
      </c>
      <c r="R405" s="81">
        <v>72132</v>
      </c>
      <c r="S405" s="81">
        <v>0</v>
      </c>
      <c r="T405" s="81">
        <v>0</v>
      </c>
      <c r="U405" s="81">
        <v>0</v>
      </c>
      <c r="V405" s="81">
        <v>0</v>
      </c>
      <c r="W405" s="81">
        <v>0</v>
      </c>
      <c r="X405" s="81">
        <v>0</v>
      </c>
      <c r="Y405" s="100">
        <v>0</v>
      </c>
      <c r="Z405" s="81">
        <v>0</v>
      </c>
      <c r="AA405" s="81">
        <v>0</v>
      </c>
      <c r="AB405" s="81">
        <v>0</v>
      </c>
      <c r="AC405" s="81">
        <v>0</v>
      </c>
      <c r="AE405" s="81">
        <v>71559</v>
      </c>
      <c r="AF405" s="81">
        <v>12487</v>
      </c>
      <c r="AG405" s="81">
        <v>3564852</v>
      </c>
      <c r="AH405" s="81">
        <v>3267425</v>
      </c>
      <c r="AJ405" s="77">
        <f t="shared" si="7"/>
        <v>544663</v>
      </c>
    </row>
    <row r="406" spans="1:36" x14ac:dyDescent="0.3">
      <c r="A406" s="46" t="s">
        <v>843</v>
      </c>
      <c r="B406" s="77" t="s">
        <v>2496</v>
      </c>
      <c r="C406" s="81">
        <v>3073014</v>
      </c>
      <c r="D406" s="97">
        <v>1.0900000000000001</v>
      </c>
      <c r="E406" s="98">
        <v>158.91999999999999</v>
      </c>
      <c r="F406" s="81">
        <v>0</v>
      </c>
      <c r="G406" s="81">
        <v>1224698</v>
      </c>
      <c r="H406" s="81">
        <v>1110019</v>
      </c>
      <c r="I406" s="81">
        <v>1757556</v>
      </c>
      <c r="J406" s="81">
        <v>1833232</v>
      </c>
      <c r="K406" s="81">
        <v>53124</v>
      </c>
      <c r="L406" s="81">
        <v>54639</v>
      </c>
      <c r="M406" s="81">
        <v>13857</v>
      </c>
      <c r="N406" s="81">
        <v>14052</v>
      </c>
      <c r="O406" s="81">
        <v>5781</v>
      </c>
      <c r="P406" s="81">
        <v>5862</v>
      </c>
      <c r="Q406" s="81">
        <v>17998</v>
      </c>
      <c r="R406" s="81">
        <v>18206</v>
      </c>
      <c r="S406" s="81">
        <v>0</v>
      </c>
      <c r="T406" s="81">
        <v>0</v>
      </c>
      <c r="U406" s="81">
        <v>0</v>
      </c>
      <c r="V406" s="81">
        <v>0</v>
      </c>
      <c r="W406" s="81">
        <v>0</v>
      </c>
      <c r="X406" s="81">
        <v>0</v>
      </c>
      <c r="Y406" s="100">
        <v>0</v>
      </c>
      <c r="Z406" s="81">
        <v>0</v>
      </c>
      <c r="AA406" s="81">
        <v>0</v>
      </c>
      <c r="AB406" s="81">
        <v>0</v>
      </c>
      <c r="AC406" s="81">
        <v>0</v>
      </c>
      <c r="AE406" s="81">
        <v>13766</v>
      </c>
      <c r="AF406" s="81">
        <v>5089</v>
      </c>
      <c r="AG406" s="81">
        <v>1210932</v>
      </c>
      <c r="AH406" s="81">
        <v>1104930</v>
      </c>
      <c r="AJ406" s="77">
        <f t="shared" si="7"/>
        <v>0</v>
      </c>
    </row>
    <row r="407" spans="1:36" x14ac:dyDescent="0.3">
      <c r="A407" s="46" t="s">
        <v>845</v>
      </c>
      <c r="B407" s="77" t="s">
        <v>2497</v>
      </c>
      <c r="C407" s="81">
        <v>3284527</v>
      </c>
      <c r="D407" s="97">
        <v>0.995</v>
      </c>
      <c r="E407" s="98">
        <v>145.07</v>
      </c>
      <c r="F407" s="81">
        <v>0</v>
      </c>
      <c r="G407" s="81">
        <v>1589738</v>
      </c>
      <c r="H407" s="81">
        <v>1399806</v>
      </c>
      <c r="I407" s="81">
        <v>1370596</v>
      </c>
      <c r="J407" s="81">
        <v>1212734</v>
      </c>
      <c r="K407" s="81">
        <v>44561</v>
      </c>
      <c r="L407" s="81">
        <v>43571</v>
      </c>
      <c r="M407" s="81">
        <v>11535</v>
      </c>
      <c r="N407" s="81">
        <v>3331</v>
      </c>
      <c r="O407" s="81">
        <v>4813</v>
      </c>
      <c r="P407" s="81">
        <v>4700</v>
      </c>
      <c r="Q407" s="81">
        <v>12541</v>
      </c>
      <c r="R407" s="81">
        <v>2475</v>
      </c>
      <c r="S407" s="81">
        <v>0</v>
      </c>
      <c r="T407" s="81">
        <v>0</v>
      </c>
      <c r="U407" s="81">
        <v>0</v>
      </c>
      <c r="V407" s="81">
        <v>0</v>
      </c>
      <c r="W407" s="81">
        <v>0</v>
      </c>
      <c r="X407" s="81">
        <v>0</v>
      </c>
      <c r="Y407" s="100">
        <v>0</v>
      </c>
      <c r="Z407" s="81">
        <v>0</v>
      </c>
      <c r="AA407" s="81">
        <v>250743</v>
      </c>
      <c r="AB407" s="81">
        <v>0</v>
      </c>
      <c r="AC407" s="81">
        <v>0</v>
      </c>
      <c r="AE407" s="81">
        <v>0</v>
      </c>
      <c r="AF407" s="81">
        <v>0</v>
      </c>
      <c r="AG407" s="81">
        <v>1589738</v>
      </c>
      <c r="AH407" s="81">
        <v>1399806</v>
      </c>
      <c r="AJ407" s="77">
        <f t="shared" si="7"/>
        <v>0</v>
      </c>
    </row>
    <row r="408" spans="1:36" x14ac:dyDescent="0.3">
      <c r="A408" s="46" t="s">
        <v>841</v>
      </c>
      <c r="B408" s="77" t="s">
        <v>2498</v>
      </c>
      <c r="C408" s="81">
        <v>5884911</v>
      </c>
      <c r="D408" s="97">
        <v>1.0429999999999999</v>
      </c>
      <c r="E408" s="98">
        <v>152.06</v>
      </c>
      <c r="F408" s="81">
        <v>0</v>
      </c>
      <c r="G408" s="81">
        <v>2712572</v>
      </c>
      <c r="H408" s="81">
        <v>2315437</v>
      </c>
      <c r="I408" s="81">
        <v>2981916</v>
      </c>
      <c r="J408" s="81">
        <v>2657312</v>
      </c>
      <c r="K408" s="81">
        <v>100190</v>
      </c>
      <c r="L408" s="81">
        <v>100074</v>
      </c>
      <c r="M408" s="81">
        <v>24942</v>
      </c>
      <c r="N408" s="81">
        <v>24897</v>
      </c>
      <c r="O408" s="81">
        <v>10406</v>
      </c>
      <c r="P408" s="81">
        <v>10387</v>
      </c>
      <c r="Q408" s="81">
        <v>31993</v>
      </c>
      <c r="R408" s="81">
        <v>31815</v>
      </c>
      <c r="S408" s="81">
        <v>0</v>
      </c>
      <c r="T408" s="81">
        <v>0</v>
      </c>
      <c r="U408" s="81">
        <v>0</v>
      </c>
      <c r="V408" s="81">
        <v>0</v>
      </c>
      <c r="W408" s="81">
        <v>0</v>
      </c>
      <c r="X408" s="81">
        <v>0</v>
      </c>
      <c r="Y408" s="100">
        <v>0</v>
      </c>
      <c r="Z408" s="81">
        <v>0</v>
      </c>
      <c r="AA408" s="81">
        <v>0</v>
      </c>
      <c r="AB408" s="81">
        <v>22892</v>
      </c>
      <c r="AC408" s="81">
        <v>0</v>
      </c>
      <c r="AE408" s="81">
        <v>81899</v>
      </c>
      <c r="AF408" s="81">
        <v>21346</v>
      </c>
      <c r="AG408" s="81">
        <v>2630673</v>
      </c>
      <c r="AH408" s="81">
        <v>2294091</v>
      </c>
      <c r="AJ408" s="77">
        <f t="shared" si="7"/>
        <v>0</v>
      </c>
    </row>
    <row r="409" spans="1:36" x14ac:dyDescent="0.3">
      <c r="A409" s="46" t="s">
        <v>854</v>
      </c>
      <c r="B409" s="77" t="s">
        <v>1836</v>
      </c>
      <c r="C409" s="81">
        <v>1331408</v>
      </c>
      <c r="D409" s="97">
        <v>1.016</v>
      </c>
      <c r="E409" s="98">
        <v>148.13</v>
      </c>
      <c r="F409" s="81">
        <v>-48438</v>
      </c>
      <c r="G409" s="81">
        <v>681744</v>
      </c>
      <c r="H409" s="81">
        <v>786425</v>
      </c>
      <c r="I409" s="81">
        <v>618058</v>
      </c>
      <c r="J409" s="81">
        <v>666088</v>
      </c>
      <c r="K409" s="81">
        <v>19164</v>
      </c>
      <c r="L409" s="81">
        <v>20388</v>
      </c>
      <c r="M409" s="81">
        <v>4898</v>
      </c>
      <c r="N409" s="81">
        <v>5199</v>
      </c>
      <c r="O409" s="81">
        <v>2044</v>
      </c>
      <c r="P409" s="81">
        <v>2168</v>
      </c>
      <c r="Q409" s="81">
        <v>5500</v>
      </c>
      <c r="R409" s="81">
        <v>5812</v>
      </c>
      <c r="S409" s="81">
        <v>0</v>
      </c>
      <c r="T409" s="81">
        <v>0</v>
      </c>
      <c r="U409" s="81">
        <v>0</v>
      </c>
      <c r="V409" s="81">
        <v>0</v>
      </c>
      <c r="W409" s="81">
        <v>0</v>
      </c>
      <c r="X409" s="81">
        <v>0</v>
      </c>
      <c r="Y409" s="100">
        <v>0</v>
      </c>
      <c r="Z409" s="81">
        <v>0</v>
      </c>
      <c r="AA409" s="81">
        <v>0</v>
      </c>
      <c r="AB409" s="81">
        <v>0</v>
      </c>
      <c r="AC409" s="81">
        <v>0</v>
      </c>
      <c r="AE409" s="81">
        <v>0</v>
      </c>
      <c r="AF409" s="81">
        <v>0</v>
      </c>
      <c r="AG409" s="81">
        <v>681744</v>
      </c>
      <c r="AH409" s="81">
        <v>786425</v>
      </c>
      <c r="AJ409" s="77">
        <f t="shared" si="7"/>
        <v>48438</v>
      </c>
    </row>
    <row r="410" spans="1:36" x14ac:dyDescent="0.3">
      <c r="A410" s="46" t="s">
        <v>852</v>
      </c>
      <c r="B410" s="77" t="s">
        <v>2499</v>
      </c>
      <c r="C410" s="81">
        <v>1312694</v>
      </c>
      <c r="D410" s="97">
        <v>0.96499999999999997</v>
      </c>
      <c r="E410" s="98">
        <v>140.69</v>
      </c>
      <c r="F410" s="81">
        <v>-46709</v>
      </c>
      <c r="G410" s="81">
        <v>692821</v>
      </c>
      <c r="H410" s="81">
        <v>566399</v>
      </c>
      <c r="I410" s="81">
        <v>588504</v>
      </c>
      <c r="J410" s="81">
        <v>550999</v>
      </c>
      <c r="K410" s="81">
        <v>18815</v>
      </c>
      <c r="L410" s="81">
        <v>20504</v>
      </c>
      <c r="M410" s="81">
        <v>5003</v>
      </c>
      <c r="N410" s="81">
        <v>5438</v>
      </c>
      <c r="O410" s="81">
        <v>2088</v>
      </c>
      <c r="P410" s="81">
        <v>539</v>
      </c>
      <c r="Q410" s="81">
        <v>5463</v>
      </c>
      <c r="R410" s="81">
        <v>5895</v>
      </c>
      <c r="S410" s="81">
        <v>0</v>
      </c>
      <c r="T410" s="81">
        <v>0</v>
      </c>
      <c r="U410" s="81">
        <v>0</v>
      </c>
      <c r="V410" s="81">
        <v>0</v>
      </c>
      <c r="W410" s="81">
        <v>0</v>
      </c>
      <c r="X410" s="81">
        <v>0</v>
      </c>
      <c r="Y410" s="100">
        <v>0</v>
      </c>
      <c r="Z410" s="81">
        <v>0</v>
      </c>
      <c r="AA410" s="81">
        <v>0</v>
      </c>
      <c r="AB410" s="81">
        <v>0</v>
      </c>
      <c r="AC410" s="81">
        <v>0</v>
      </c>
      <c r="AE410" s="81">
        <v>36248</v>
      </c>
      <c r="AF410" s="81">
        <v>0</v>
      </c>
      <c r="AG410" s="81">
        <v>656573</v>
      </c>
      <c r="AH410" s="81">
        <v>566399</v>
      </c>
      <c r="AJ410" s="77">
        <f t="shared" si="7"/>
        <v>46709</v>
      </c>
    </row>
    <row r="411" spans="1:36" x14ac:dyDescent="0.3">
      <c r="A411" s="46" t="s">
        <v>856</v>
      </c>
      <c r="B411" s="77" t="s">
        <v>2500</v>
      </c>
      <c r="C411" s="81">
        <v>1080483</v>
      </c>
      <c r="D411" s="97">
        <v>0.97899999999999998</v>
      </c>
      <c r="E411" s="98">
        <v>142.72999999999999</v>
      </c>
      <c r="F411" s="81">
        <v>-42819</v>
      </c>
      <c r="G411" s="81">
        <v>579071</v>
      </c>
      <c r="H411" s="81">
        <v>446232</v>
      </c>
      <c r="I411" s="81">
        <v>471834</v>
      </c>
      <c r="J411" s="81">
        <v>420846</v>
      </c>
      <c r="K411" s="81">
        <v>17941</v>
      </c>
      <c r="L411" s="81">
        <v>18116</v>
      </c>
      <c r="M411" s="81">
        <v>4524</v>
      </c>
      <c r="N411" s="81">
        <v>4584</v>
      </c>
      <c r="O411" s="81">
        <v>1888</v>
      </c>
      <c r="P411" s="81">
        <v>1912</v>
      </c>
      <c r="Q411" s="81">
        <v>5225</v>
      </c>
      <c r="R411" s="81">
        <v>5184</v>
      </c>
      <c r="S411" s="81">
        <v>0</v>
      </c>
      <c r="T411" s="81">
        <v>0</v>
      </c>
      <c r="U411" s="81">
        <v>0</v>
      </c>
      <c r="V411" s="81">
        <v>0</v>
      </c>
      <c r="W411" s="81">
        <v>0</v>
      </c>
      <c r="X411" s="81">
        <v>0</v>
      </c>
      <c r="Y411" s="100">
        <v>0</v>
      </c>
      <c r="Z411" s="81">
        <v>0</v>
      </c>
      <c r="AA411" s="81">
        <v>0</v>
      </c>
      <c r="AB411" s="81">
        <v>0</v>
      </c>
      <c r="AC411" s="81">
        <v>0</v>
      </c>
      <c r="AE411" s="81">
        <v>0</v>
      </c>
      <c r="AF411" s="81">
        <v>0</v>
      </c>
      <c r="AG411" s="81">
        <v>579071</v>
      </c>
      <c r="AH411" s="81">
        <v>446232</v>
      </c>
      <c r="AJ411" s="77">
        <f t="shared" si="7"/>
        <v>42819</v>
      </c>
    </row>
    <row r="412" spans="1:36" x14ac:dyDescent="0.3">
      <c r="A412" s="46" t="s">
        <v>868</v>
      </c>
      <c r="B412" s="77" t="s">
        <v>2501</v>
      </c>
      <c r="C412" s="81">
        <v>1258732</v>
      </c>
      <c r="D412" s="97">
        <v>1.024</v>
      </c>
      <c r="E412" s="98">
        <v>149.29</v>
      </c>
      <c r="F412" s="81">
        <v>0</v>
      </c>
      <c r="G412" s="81">
        <v>610062</v>
      </c>
      <c r="H412" s="81">
        <v>555597</v>
      </c>
      <c r="I412" s="81">
        <v>616679</v>
      </c>
      <c r="J412" s="81">
        <v>540087</v>
      </c>
      <c r="K412" s="81">
        <v>18232</v>
      </c>
      <c r="L412" s="81">
        <v>19631</v>
      </c>
      <c r="M412" s="81">
        <v>4659</v>
      </c>
      <c r="N412" s="81">
        <v>5019</v>
      </c>
      <c r="O412" s="81">
        <v>1944</v>
      </c>
      <c r="P412" s="81">
        <v>2093</v>
      </c>
      <c r="Q412" s="81">
        <v>5148</v>
      </c>
      <c r="R412" s="81">
        <v>5675</v>
      </c>
      <c r="S412" s="81">
        <v>0</v>
      </c>
      <c r="T412" s="81">
        <v>0</v>
      </c>
      <c r="U412" s="81">
        <v>0</v>
      </c>
      <c r="V412" s="81">
        <v>0</v>
      </c>
      <c r="W412" s="81">
        <v>0</v>
      </c>
      <c r="X412" s="81">
        <v>0</v>
      </c>
      <c r="Y412" s="100">
        <v>0</v>
      </c>
      <c r="Z412" s="81">
        <v>0</v>
      </c>
      <c r="AA412" s="81">
        <v>0</v>
      </c>
      <c r="AB412" s="81">
        <v>2008</v>
      </c>
      <c r="AC412" s="81">
        <v>0</v>
      </c>
      <c r="AE412" s="81">
        <v>0</v>
      </c>
      <c r="AF412" s="81">
        <v>0</v>
      </c>
      <c r="AG412" s="81">
        <v>610062</v>
      </c>
      <c r="AH412" s="81">
        <v>555597</v>
      </c>
      <c r="AJ412" s="77">
        <f t="shared" si="7"/>
        <v>0</v>
      </c>
    </row>
    <row r="413" spans="1:36" x14ac:dyDescent="0.3">
      <c r="A413" s="46" t="s">
        <v>858</v>
      </c>
      <c r="B413" s="77" t="s">
        <v>2502</v>
      </c>
      <c r="C413" s="81">
        <v>913209</v>
      </c>
      <c r="D413" s="97">
        <v>0.88900000000000001</v>
      </c>
      <c r="E413" s="98">
        <v>129.61000000000001</v>
      </c>
      <c r="F413" s="81">
        <v>0</v>
      </c>
      <c r="G413" s="81">
        <v>431134</v>
      </c>
      <c r="H413" s="81">
        <v>416251</v>
      </c>
      <c r="I413" s="81">
        <v>451271</v>
      </c>
      <c r="J413" s="81">
        <v>438017</v>
      </c>
      <c r="K413" s="81">
        <v>19048</v>
      </c>
      <c r="L413" s="81">
        <v>18873</v>
      </c>
      <c r="M413" s="81">
        <v>5063</v>
      </c>
      <c r="N413" s="81">
        <v>5109</v>
      </c>
      <c r="O413" s="81">
        <v>2113</v>
      </c>
      <c r="P413" s="81">
        <v>584</v>
      </c>
      <c r="Q413" s="81">
        <v>4580</v>
      </c>
      <c r="R413" s="81">
        <v>4457</v>
      </c>
      <c r="S413" s="81">
        <v>0</v>
      </c>
      <c r="T413" s="81">
        <v>0</v>
      </c>
      <c r="U413" s="81">
        <v>0</v>
      </c>
      <c r="V413" s="81">
        <v>0</v>
      </c>
      <c r="W413" s="81">
        <v>0</v>
      </c>
      <c r="X413" s="81">
        <v>0</v>
      </c>
      <c r="Y413" s="100">
        <v>0</v>
      </c>
      <c r="Z413" s="81">
        <v>0</v>
      </c>
      <c r="AA413" s="81">
        <v>0</v>
      </c>
      <c r="AB413" s="81">
        <v>0</v>
      </c>
      <c r="AC413" s="81">
        <v>0</v>
      </c>
      <c r="AE413" s="81">
        <v>0</v>
      </c>
      <c r="AF413" s="81">
        <v>0</v>
      </c>
      <c r="AG413" s="81">
        <v>431134</v>
      </c>
      <c r="AH413" s="81">
        <v>416251</v>
      </c>
      <c r="AJ413" s="77">
        <f t="shared" si="7"/>
        <v>0</v>
      </c>
    </row>
    <row r="414" spans="1:36" x14ac:dyDescent="0.3">
      <c r="A414" s="46" t="s">
        <v>860</v>
      </c>
      <c r="B414" s="77" t="s">
        <v>2503</v>
      </c>
      <c r="C414" s="81">
        <v>1304533</v>
      </c>
      <c r="D414" s="97">
        <v>0.995</v>
      </c>
      <c r="E414" s="98">
        <v>145.07</v>
      </c>
      <c r="F414" s="81">
        <v>0</v>
      </c>
      <c r="G414" s="81">
        <v>733190</v>
      </c>
      <c r="H414" s="81">
        <v>605900</v>
      </c>
      <c r="I414" s="81">
        <v>542821</v>
      </c>
      <c r="J414" s="81">
        <v>532034</v>
      </c>
      <c r="K414" s="81">
        <v>17126</v>
      </c>
      <c r="L414" s="81">
        <v>17293</v>
      </c>
      <c r="M414" s="81">
        <v>4524</v>
      </c>
      <c r="N414" s="81">
        <v>4794</v>
      </c>
      <c r="O414" s="81">
        <v>1888</v>
      </c>
      <c r="P414" s="81">
        <v>831</v>
      </c>
      <c r="Q414" s="81">
        <v>4984</v>
      </c>
      <c r="R414" s="81">
        <v>5344</v>
      </c>
      <c r="S414" s="81">
        <v>0</v>
      </c>
      <c r="T414" s="81">
        <v>0</v>
      </c>
      <c r="U414" s="81">
        <v>0</v>
      </c>
      <c r="V414" s="81">
        <v>0</v>
      </c>
      <c r="W414" s="81">
        <v>0</v>
      </c>
      <c r="X414" s="81">
        <v>0</v>
      </c>
      <c r="Y414" s="100">
        <v>0</v>
      </c>
      <c r="Z414" s="81">
        <v>0</v>
      </c>
      <c r="AA414" s="81">
        <v>0</v>
      </c>
      <c r="AB414" s="81">
        <v>0</v>
      </c>
      <c r="AC414" s="81">
        <v>0</v>
      </c>
      <c r="AE414" s="81">
        <v>38517</v>
      </c>
      <c r="AF414" s="81">
        <v>10812</v>
      </c>
      <c r="AG414" s="81">
        <v>694673</v>
      </c>
      <c r="AH414" s="81">
        <v>595088</v>
      </c>
      <c r="AJ414" s="77">
        <f t="shared" si="7"/>
        <v>0</v>
      </c>
    </row>
    <row r="415" spans="1:36" x14ac:dyDescent="0.3">
      <c r="A415" s="46" t="s">
        <v>862</v>
      </c>
      <c r="B415" s="77" t="s">
        <v>2504</v>
      </c>
      <c r="C415" s="81">
        <v>2802200</v>
      </c>
      <c r="D415" s="97">
        <v>0.94</v>
      </c>
      <c r="E415" s="98">
        <v>137.05000000000001</v>
      </c>
      <c r="F415" s="81">
        <v>0</v>
      </c>
      <c r="G415" s="81">
        <v>1067943</v>
      </c>
      <c r="H415" s="81">
        <v>689420</v>
      </c>
      <c r="I415" s="81">
        <v>1570441</v>
      </c>
      <c r="J415" s="81">
        <v>1328577</v>
      </c>
      <c r="K415" s="81">
        <v>100190</v>
      </c>
      <c r="L415" s="81">
        <v>105316</v>
      </c>
      <c r="M415" s="81">
        <v>25721</v>
      </c>
      <c r="N415" s="81">
        <v>27848</v>
      </c>
      <c r="O415" s="81">
        <v>10731</v>
      </c>
      <c r="P415" s="81">
        <v>6585</v>
      </c>
      <c r="Q415" s="81">
        <v>27174</v>
      </c>
      <c r="R415" s="81">
        <v>28163</v>
      </c>
      <c r="S415" s="81">
        <v>0</v>
      </c>
      <c r="T415" s="81">
        <v>0</v>
      </c>
      <c r="U415" s="81">
        <v>0</v>
      </c>
      <c r="V415" s="81">
        <v>0</v>
      </c>
      <c r="W415" s="81">
        <v>0</v>
      </c>
      <c r="X415" s="81">
        <v>0</v>
      </c>
      <c r="Y415" s="100">
        <v>0</v>
      </c>
      <c r="Z415" s="81">
        <v>0</v>
      </c>
      <c r="AA415" s="81">
        <v>0</v>
      </c>
      <c r="AB415" s="81">
        <v>0</v>
      </c>
      <c r="AC415" s="81">
        <v>0</v>
      </c>
      <c r="AE415" s="81">
        <v>0</v>
      </c>
      <c r="AF415" s="81">
        <v>0</v>
      </c>
      <c r="AG415" s="81">
        <v>1067943</v>
      </c>
      <c r="AH415" s="81">
        <v>689420</v>
      </c>
      <c r="AJ415" s="77">
        <f t="shared" si="7"/>
        <v>0</v>
      </c>
    </row>
    <row r="416" spans="1:36" x14ac:dyDescent="0.3">
      <c r="A416" s="46" t="s">
        <v>864</v>
      </c>
      <c r="B416" s="77" t="s">
        <v>1843</v>
      </c>
      <c r="C416" s="81">
        <v>2830197</v>
      </c>
      <c r="D416" s="97">
        <v>1.0309999999999999</v>
      </c>
      <c r="E416" s="98">
        <v>150.31</v>
      </c>
      <c r="F416" s="81">
        <v>0</v>
      </c>
      <c r="G416" s="81">
        <v>1108327</v>
      </c>
      <c r="H416" s="81">
        <v>1071468</v>
      </c>
      <c r="I416" s="81">
        <v>1641105</v>
      </c>
      <c r="J416" s="81">
        <v>1550263</v>
      </c>
      <c r="K416" s="81">
        <v>45959</v>
      </c>
      <c r="L416" s="81">
        <v>45610</v>
      </c>
      <c r="M416" s="81">
        <v>13167</v>
      </c>
      <c r="N416" s="81">
        <v>11415</v>
      </c>
      <c r="O416" s="81">
        <v>5494</v>
      </c>
      <c r="P416" s="81">
        <v>4762</v>
      </c>
      <c r="Q416" s="81">
        <v>16145</v>
      </c>
      <c r="R416" s="81">
        <v>13610</v>
      </c>
      <c r="S416" s="81">
        <v>0</v>
      </c>
      <c r="T416" s="81">
        <v>0</v>
      </c>
      <c r="U416" s="81">
        <v>0</v>
      </c>
      <c r="V416" s="81">
        <v>0</v>
      </c>
      <c r="W416" s="81">
        <v>0</v>
      </c>
      <c r="X416" s="81">
        <v>0</v>
      </c>
      <c r="Y416" s="100">
        <v>0</v>
      </c>
      <c r="Z416" s="81">
        <v>0</v>
      </c>
      <c r="AA416" s="81">
        <v>0</v>
      </c>
      <c r="AB416" s="81">
        <v>0</v>
      </c>
      <c r="AC416" s="81">
        <v>0</v>
      </c>
      <c r="AE416" s="81">
        <v>0</v>
      </c>
      <c r="AF416" s="81">
        <v>0</v>
      </c>
      <c r="AG416" s="81">
        <v>1108327</v>
      </c>
      <c r="AH416" s="81">
        <v>1071468</v>
      </c>
      <c r="AJ416" s="77">
        <f t="shared" si="7"/>
        <v>0</v>
      </c>
    </row>
    <row r="417" spans="1:36" x14ac:dyDescent="0.3">
      <c r="A417" s="46" t="s">
        <v>850</v>
      </c>
      <c r="B417" s="77" t="s">
        <v>2505</v>
      </c>
      <c r="C417" s="81">
        <v>974700</v>
      </c>
      <c r="D417" s="97">
        <v>0.55400000000000005</v>
      </c>
      <c r="E417" s="98">
        <v>80.77</v>
      </c>
      <c r="F417" s="81">
        <v>-63565</v>
      </c>
      <c r="G417" s="81">
        <v>427957</v>
      </c>
      <c r="H417" s="81">
        <v>310518</v>
      </c>
      <c r="I417" s="81">
        <v>470090</v>
      </c>
      <c r="J417" s="81">
        <v>408618</v>
      </c>
      <c r="K417" s="81">
        <v>46134</v>
      </c>
      <c r="L417" s="81">
        <v>47008</v>
      </c>
      <c r="M417" s="81">
        <v>11849</v>
      </c>
      <c r="N417" s="81">
        <v>12374</v>
      </c>
      <c r="O417" s="81">
        <v>4944</v>
      </c>
      <c r="P417" s="81">
        <v>5162</v>
      </c>
      <c r="Q417" s="81">
        <v>6106</v>
      </c>
      <c r="R417" s="81">
        <v>5917</v>
      </c>
      <c r="S417" s="81">
        <v>0</v>
      </c>
      <c r="T417" s="81">
        <v>0</v>
      </c>
      <c r="U417" s="81">
        <v>0</v>
      </c>
      <c r="V417" s="81">
        <v>0</v>
      </c>
      <c r="W417" s="81">
        <v>0</v>
      </c>
      <c r="X417" s="81">
        <v>0</v>
      </c>
      <c r="Y417" s="100">
        <v>0</v>
      </c>
      <c r="Z417" s="81">
        <v>0</v>
      </c>
      <c r="AA417" s="81">
        <v>0</v>
      </c>
      <c r="AB417" s="81">
        <v>7620</v>
      </c>
      <c r="AC417" s="81">
        <v>0</v>
      </c>
      <c r="AE417" s="81">
        <v>0</v>
      </c>
      <c r="AF417" s="81">
        <v>0</v>
      </c>
      <c r="AG417" s="81">
        <v>427957</v>
      </c>
      <c r="AH417" s="81">
        <v>310518</v>
      </c>
      <c r="AJ417" s="77">
        <f t="shared" si="7"/>
        <v>63565</v>
      </c>
    </row>
    <row r="418" spans="1:36" x14ac:dyDescent="0.3">
      <c r="A418" s="46" t="s">
        <v>866</v>
      </c>
      <c r="B418" s="77" t="s">
        <v>1845</v>
      </c>
      <c r="C418" s="81">
        <v>1341124</v>
      </c>
      <c r="D418" s="97">
        <v>0.92800000000000005</v>
      </c>
      <c r="E418" s="98">
        <v>135.30000000000001</v>
      </c>
      <c r="F418" s="81">
        <v>-33842</v>
      </c>
      <c r="G418" s="81">
        <v>550482</v>
      </c>
      <c r="H418" s="81">
        <v>491809</v>
      </c>
      <c r="I418" s="81">
        <v>747631</v>
      </c>
      <c r="J418" s="81">
        <v>643414</v>
      </c>
      <c r="K418" s="81">
        <v>26620</v>
      </c>
      <c r="L418" s="81">
        <v>23825</v>
      </c>
      <c r="M418" s="81">
        <v>6906</v>
      </c>
      <c r="N418" s="81">
        <v>6202</v>
      </c>
      <c r="O418" s="81">
        <v>2881</v>
      </c>
      <c r="P418" s="81">
        <v>2587</v>
      </c>
      <c r="Q418" s="81">
        <v>6604</v>
      </c>
      <c r="R418" s="81">
        <v>5831</v>
      </c>
      <c r="S418" s="81">
        <v>0</v>
      </c>
      <c r="T418" s="81">
        <v>0</v>
      </c>
      <c r="U418" s="81">
        <v>0</v>
      </c>
      <c r="V418" s="81">
        <v>0</v>
      </c>
      <c r="W418" s="81">
        <v>0</v>
      </c>
      <c r="X418" s="81">
        <v>0</v>
      </c>
      <c r="Y418" s="100">
        <v>0</v>
      </c>
      <c r="Z418" s="81">
        <v>0</v>
      </c>
      <c r="AA418" s="81">
        <v>0</v>
      </c>
      <c r="AB418" s="81">
        <v>0</v>
      </c>
      <c r="AC418" s="81">
        <v>0</v>
      </c>
      <c r="AE418" s="81">
        <v>0</v>
      </c>
      <c r="AF418" s="81">
        <v>0</v>
      </c>
      <c r="AG418" s="81">
        <v>550482</v>
      </c>
      <c r="AH418" s="81">
        <v>491809</v>
      </c>
      <c r="AJ418" s="77">
        <f t="shared" si="7"/>
        <v>33842</v>
      </c>
    </row>
    <row r="419" spans="1:36" x14ac:dyDescent="0.3">
      <c r="A419" s="46" t="s">
        <v>848</v>
      </c>
      <c r="B419" s="77" t="s">
        <v>1846</v>
      </c>
      <c r="C419" s="81">
        <v>1321315</v>
      </c>
      <c r="D419" s="97">
        <v>0.85199999999999998</v>
      </c>
      <c r="E419" s="98">
        <v>124.22</v>
      </c>
      <c r="F419" s="81">
        <v>-55526</v>
      </c>
      <c r="G419" s="81">
        <v>717935</v>
      </c>
      <c r="H419" s="81">
        <v>490539</v>
      </c>
      <c r="I419" s="81">
        <v>412815</v>
      </c>
      <c r="J419" s="81">
        <v>343784</v>
      </c>
      <c r="K419" s="81">
        <v>26620</v>
      </c>
      <c r="L419" s="81">
        <v>25514</v>
      </c>
      <c r="M419" s="81">
        <v>6786</v>
      </c>
      <c r="N419" s="81">
        <v>930</v>
      </c>
      <c r="O419" s="81">
        <v>2831</v>
      </c>
      <c r="P419" s="81">
        <v>2712</v>
      </c>
      <c r="Q419" s="81">
        <v>5426</v>
      </c>
      <c r="R419" s="81">
        <v>5094</v>
      </c>
      <c r="S419" s="81">
        <v>0</v>
      </c>
      <c r="T419" s="81">
        <v>0</v>
      </c>
      <c r="U419" s="81">
        <v>0</v>
      </c>
      <c r="V419" s="81">
        <v>0</v>
      </c>
      <c r="W419" s="81">
        <v>0</v>
      </c>
      <c r="X419" s="81">
        <v>0</v>
      </c>
      <c r="Y419" s="100">
        <v>0</v>
      </c>
      <c r="Z419" s="81">
        <v>0</v>
      </c>
      <c r="AA419" s="81">
        <v>148902</v>
      </c>
      <c r="AB419" s="81">
        <v>0</v>
      </c>
      <c r="AC419" s="81">
        <v>0</v>
      </c>
      <c r="AE419" s="81">
        <v>0</v>
      </c>
      <c r="AF419" s="81">
        <v>0</v>
      </c>
      <c r="AG419" s="81">
        <v>717935</v>
      </c>
      <c r="AH419" s="81">
        <v>490539</v>
      </c>
      <c r="AJ419" s="77">
        <f t="shared" si="7"/>
        <v>55526</v>
      </c>
    </row>
    <row r="420" spans="1:36" x14ac:dyDescent="0.3">
      <c r="A420" s="46" t="s">
        <v>870</v>
      </c>
      <c r="B420" s="77" t="s">
        <v>2506</v>
      </c>
      <c r="C420" s="81">
        <v>1297509</v>
      </c>
      <c r="D420" s="97">
        <v>1.0089999999999999</v>
      </c>
      <c r="E420" s="98">
        <v>147.11000000000001</v>
      </c>
      <c r="F420" s="81">
        <v>-48252</v>
      </c>
      <c r="G420" s="81">
        <v>686574</v>
      </c>
      <c r="H420" s="81">
        <v>532293</v>
      </c>
      <c r="I420" s="81">
        <v>579781</v>
      </c>
      <c r="J420" s="81">
        <v>517725</v>
      </c>
      <c r="K420" s="81">
        <v>18757</v>
      </c>
      <c r="L420" s="81">
        <v>17104</v>
      </c>
      <c r="M420" s="81">
        <v>4928</v>
      </c>
      <c r="N420" s="81">
        <v>3191</v>
      </c>
      <c r="O420" s="81">
        <v>2056</v>
      </c>
      <c r="P420" s="81">
        <v>2075</v>
      </c>
      <c r="Q420" s="81">
        <v>5413</v>
      </c>
      <c r="R420" s="81">
        <v>5305</v>
      </c>
      <c r="S420" s="81">
        <v>0</v>
      </c>
      <c r="T420" s="81">
        <v>0</v>
      </c>
      <c r="U420" s="81">
        <v>0</v>
      </c>
      <c r="V420" s="81">
        <v>0</v>
      </c>
      <c r="W420" s="81">
        <v>0</v>
      </c>
      <c r="X420" s="81">
        <v>0</v>
      </c>
      <c r="Y420" s="100">
        <v>0</v>
      </c>
      <c r="Z420" s="81">
        <v>0</v>
      </c>
      <c r="AA420" s="81">
        <v>0</v>
      </c>
      <c r="AB420" s="81">
        <v>0</v>
      </c>
      <c r="AC420" s="81">
        <v>0</v>
      </c>
      <c r="AE420" s="81">
        <v>0</v>
      </c>
      <c r="AF420" s="81">
        <v>0</v>
      </c>
      <c r="AG420" s="81">
        <v>686574</v>
      </c>
      <c r="AH420" s="81">
        <v>532293</v>
      </c>
      <c r="AJ420" s="77">
        <f t="shared" si="7"/>
        <v>48252</v>
      </c>
    </row>
    <row r="421" spans="1:36" x14ac:dyDescent="0.3">
      <c r="A421" s="46" t="s">
        <v>881</v>
      </c>
      <c r="B421" s="77" t="s">
        <v>2507</v>
      </c>
      <c r="C421" s="81">
        <v>8987427</v>
      </c>
      <c r="D421" s="97">
        <v>0.74099999999999999</v>
      </c>
      <c r="E421" s="98">
        <v>108.03</v>
      </c>
      <c r="F421" s="81">
        <v>0</v>
      </c>
      <c r="G421" s="81">
        <v>4496220</v>
      </c>
      <c r="H421" s="81">
        <v>3673400</v>
      </c>
      <c r="I421" s="81">
        <v>2609227</v>
      </c>
      <c r="J421" s="81">
        <v>3320269</v>
      </c>
      <c r="K421" s="81">
        <v>234631</v>
      </c>
      <c r="L421" s="81">
        <v>243019</v>
      </c>
      <c r="M421" s="81">
        <v>58407</v>
      </c>
      <c r="N421" s="81">
        <v>60505</v>
      </c>
      <c r="O421" s="81">
        <v>24369</v>
      </c>
      <c r="P421" s="81">
        <v>25243</v>
      </c>
      <c r="Q421" s="81">
        <v>47649</v>
      </c>
      <c r="R421" s="81">
        <v>48188</v>
      </c>
      <c r="S421" s="81">
        <v>0</v>
      </c>
      <c r="T421" s="81">
        <v>0</v>
      </c>
      <c r="U421" s="81">
        <v>0</v>
      </c>
      <c r="V421" s="81">
        <v>0</v>
      </c>
      <c r="W421" s="81">
        <v>0</v>
      </c>
      <c r="X421" s="81">
        <v>0</v>
      </c>
      <c r="Y421" s="100">
        <v>0</v>
      </c>
      <c r="Z421" s="81">
        <v>0</v>
      </c>
      <c r="AA421" s="81">
        <v>1391526</v>
      </c>
      <c r="AB421" s="81">
        <v>125398</v>
      </c>
      <c r="AC421" s="81">
        <v>0</v>
      </c>
      <c r="AE421" s="81">
        <v>0</v>
      </c>
      <c r="AF421" s="81">
        <v>0</v>
      </c>
      <c r="AG421" s="81">
        <v>4496220</v>
      </c>
      <c r="AH421" s="81">
        <v>3673400</v>
      </c>
      <c r="AJ421" s="77">
        <f t="shared" si="7"/>
        <v>0</v>
      </c>
    </row>
    <row r="422" spans="1:36" x14ac:dyDescent="0.3">
      <c r="A422" s="46" t="s">
        <v>875</v>
      </c>
      <c r="B422" s="77" t="s">
        <v>2508</v>
      </c>
      <c r="C422" s="81">
        <v>8463599</v>
      </c>
      <c r="D422" s="97">
        <v>0.76200000000000001</v>
      </c>
      <c r="E422" s="98">
        <v>111.09</v>
      </c>
      <c r="F422" s="81">
        <v>0</v>
      </c>
      <c r="G422" s="81">
        <v>4257854</v>
      </c>
      <c r="H422" s="81">
        <v>4342608</v>
      </c>
      <c r="I422" s="81">
        <v>1996263</v>
      </c>
      <c r="J422" s="81">
        <v>2222461</v>
      </c>
      <c r="K422" s="81">
        <v>237602</v>
      </c>
      <c r="L422" s="81">
        <v>244825</v>
      </c>
      <c r="M422" s="81">
        <v>61912</v>
      </c>
      <c r="N422" s="81">
        <v>61837</v>
      </c>
      <c r="O422" s="81">
        <v>25831</v>
      </c>
      <c r="P422" s="81">
        <v>25800</v>
      </c>
      <c r="Q422" s="81">
        <v>54310</v>
      </c>
      <c r="R422" s="81">
        <v>53345</v>
      </c>
      <c r="S422" s="81">
        <v>0</v>
      </c>
      <c r="T422" s="81">
        <v>0</v>
      </c>
      <c r="U422" s="81">
        <v>0</v>
      </c>
      <c r="V422" s="81">
        <v>0</v>
      </c>
      <c r="W422" s="81">
        <v>0</v>
      </c>
      <c r="X422" s="81">
        <v>0</v>
      </c>
      <c r="Y422" s="100">
        <v>0</v>
      </c>
      <c r="Z422" s="81">
        <v>0</v>
      </c>
      <c r="AA422" s="81">
        <v>1733245</v>
      </c>
      <c r="AB422" s="81">
        <v>96582</v>
      </c>
      <c r="AC422" s="81">
        <v>0</v>
      </c>
      <c r="AE422" s="81">
        <v>66334</v>
      </c>
      <c r="AF422" s="81">
        <v>19722</v>
      </c>
      <c r="AG422" s="81">
        <v>4191520</v>
      </c>
      <c r="AH422" s="81">
        <v>4322886</v>
      </c>
      <c r="AJ422" s="77">
        <f t="shared" si="7"/>
        <v>0</v>
      </c>
    </row>
    <row r="423" spans="1:36" x14ac:dyDescent="0.3">
      <c r="A423" s="46" t="s">
        <v>879</v>
      </c>
      <c r="B423" s="77" t="s">
        <v>2509</v>
      </c>
      <c r="C423" s="81">
        <v>903071</v>
      </c>
      <c r="D423" s="97">
        <v>0.28599999999999998</v>
      </c>
      <c r="E423" s="98">
        <v>41.69</v>
      </c>
      <c r="F423" s="81">
        <v>0</v>
      </c>
      <c r="G423" s="81">
        <v>313190</v>
      </c>
      <c r="H423" s="81">
        <v>265129</v>
      </c>
      <c r="I423" s="81">
        <v>322087</v>
      </c>
      <c r="J423" s="81">
        <v>373195</v>
      </c>
      <c r="K423" s="81">
        <v>49163</v>
      </c>
      <c r="L423" s="81">
        <v>46833</v>
      </c>
      <c r="M423" s="81">
        <v>14096</v>
      </c>
      <c r="N423" s="81">
        <v>13587</v>
      </c>
      <c r="O423" s="81">
        <v>5881</v>
      </c>
      <c r="P423" s="81">
        <v>5668</v>
      </c>
      <c r="Q423" s="81">
        <v>3826</v>
      </c>
      <c r="R423" s="81">
        <v>3842</v>
      </c>
      <c r="S423" s="81">
        <v>0</v>
      </c>
      <c r="T423" s="81">
        <v>0</v>
      </c>
      <c r="U423" s="81">
        <v>0</v>
      </c>
      <c r="V423" s="81">
        <v>0</v>
      </c>
      <c r="W423" s="81">
        <v>0</v>
      </c>
      <c r="X423" s="81">
        <v>0</v>
      </c>
      <c r="Y423" s="100">
        <v>0</v>
      </c>
      <c r="Z423" s="81">
        <v>0</v>
      </c>
      <c r="AA423" s="81">
        <v>194828</v>
      </c>
      <c r="AB423" s="81">
        <v>0</v>
      </c>
      <c r="AC423" s="81">
        <v>0</v>
      </c>
      <c r="AE423" s="81">
        <v>0</v>
      </c>
      <c r="AF423" s="81">
        <v>0</v>
      </c>
      <c r="AG423" s="81">
        <v>313190</v>
      </c>
      <c r="AH423" s="81">
        <v>265129</v>
      </c>
      <c r="AJ423" s="77">
        <f t="shared" si="7"/>
        <v>0</v>
      </c>
    </row>
    <row r="424" spans="1:36" x14ac:dyDescent="0.3">
      <c r="A424" s="46" t="s">
        <v>877</v>
      </c>
      <c r="B424" s="77" t="s">
        <v>2510</v>
      </c>
      <c r="C424" s="81">
        <v>304393</v>
      </c>
      <c r="D424" s="97">
        <v>0</v>
      </c>
      <c r="E424" s="98">
        <v>0</v>
      </c>
      <c r="F424" s="81">
        <v>0</v>
      </c>
      <c r="G424" s="81">
        <v>52409</v>
      </c>
      <c r="H424" s="81">
        <v>34330</v>
      </c>
      <c r="I424" s="81">
        <v>105069</v>
      </c>
      <c r="J424" s="81">
        <v>104957</v>
      </c>
      <c r="K424" s="81">
        <v>22019</v>
      </c>
      <c r="L424" s="81">
        <v>21669</v>
      </c>
      <c r="M424" s="81">
        <v>3296</v>
      </c>
      <c r="N424" s="81">
        <v>3161</v>
      </c>
      <c r="O424" s="81">
        <v>1375</v>
      </c>
      <c r="P424" s="81">
        <v>1318</v>
      </c>
      <c r="Q424" s="81">
        <v>0</v>
      </c>
      <c r="R424" s="81">
        <v>0</v>
      </c>
      <c r="S424" s="81">
        <v>0</v>
      </c>
      <c r="T424" s="81">
        <v>0</v>
      </c>
      <c r="U424" s="81">
        <v>0</v>
      </c>
      <c r="V424" s="81">
        <v>0</v>
      </c>
      <c r="W424" s="81">
        <v>0</v>
      </c>
      <c r="X424" s="81">
        <v>0</v>
      </c>
      <c r="Y424" s="100">
        <v>0</v>
      </c>
      <c r="Z424" s="81">
        <v>0</v>
      </c>
      <c r="AA424" s="81">
        <v>120225</v>
      </c>
      <c r="AB424" s="81">
        <v>0</v>
      </c>
      <c r="AC424" s="81">
        <v>0</v>
      </c>
      <c r="AE424" s="81">
        <v>0</v>
      </c>
      <c r="AF424" s="81">
        <v>0</v>
      </c>
      <c r="AG424" s="81">
        <v>52409</v>
      </c>
      <c r="AH424" s="81">
        <v>34330</v>
      </c>
      <c r="AJ424" s="77">
        <f t="shared" si="7"/>
        <v>0</v>
      </c>
    </row>
    <row r="425" spans="1:36" x14ac:dyDescent="0.3">
      <c r="A425" s="46" t="s">
        <v>883</v>
      </c>
      <c r="B425" s="77" t="s">
        <v>2511</v>
      </c>
      <c r="C425" s="81">
        <v>4286339</v>
      </c>
      <c r="D425" s="97">
        <v>0.73199999999999998</v>
      </c>
      <c r="E425" s="98">
        <v>106.72</v>
      </c>
      <c r="F425" s="81">
        <v>0</v>
      </c>
      <c r="G425" s="81">
        <v>2039559</v>
      </c>
      <c r="H425" s="81">
        <v>1898045</v>
      </c>
      <c r="I425" s="81">
        <v>1165621</v>
      </c>
      <c r="J425" s="81">
        <v>1703456</v>
      </c>
      <c r="K425" s="81">
        <v>99724</v>
      </c>
      <c r="L425" s="81">
        <v>98035</v>
      </c>
      <c r="M425" s="81">
        <v>24507</v>
      </c>
      <c r="N425" s="81">
        <v>24223</v>
      </c>
      <c r="O425" s="81">
        <v>10225</v>
      </c>
      <c r="P425" s="81">
        <v>10106</v>
      </c>
      <c r="Q425" s="81">
        <v>21142</v>
      </c>
      <c r="R425" s="81">
        <v>20936</v>
      </c>
      <c r="S425" s="81">
        <v>0</v>
      </c>
      <c r="T425" s="81">
        <v>0</v>
      </c>
      <c r="U425" s="81">
        <v>0</v>
      </c>
      <c r="V425" s="81">
        <v>0</v>
      </c>
      <c r="W425" s="81">
        <v>0</v>
      </c>
      <c r="X425" s="81">
        <v>0</v>
      </c>
      <c r="Y425" s="100">
        <v>0</v>
      </c>
      <c r="Z425" s="81">
        <v>0</v>
      </c>
      <c r="AA425" s="81">
        <v>925561</v>
      </c>
      <c r="AB425" s="81">
        <v>0</v>
      </c>
      <c r="AC425" s="81">
        <v>0</v>
      </c>
      <c r="AE425" s="81">
        <v>4336</v>
      </c>
      <c r="AF425" s="81">
        <v>0</v>
      </c>
      <c r="AG425" s="81">
        <v>2035223</v>
      </c>
      <c r="AH425" s="81">
        <v>1898045</v>
      </c>
      <c r="AJ425" s="77">
        <f t="shared" si="7"/>
        <v>0</v>
      </c>
    </row>
    <row r="426" spans="1:36" x14ac:dyDescent="0.3">
      <c r="A426" s="46" t="s">
        <v>873</v>
      </c>
      <c r="B426" s="77" t="s">
        <v>2512</v>
      </c>
      <c r="C426" s="81">
        <v>7749678</v>
      </c>
      <c r="D426" s="97">
        <v>0.67900000000000005</v>
      </c>
      <c r="E426" s="98">
        <v>98.99</v>
      </c>
      <c r="F426" s="81">
        <v>0</v>
      </c>
      <c r="G426" s="81">
        <v>4560480</v>
      </c>
      <c r="H426" s="81">
        <v>3542304</v>
      </c>
      <c r="I426" s="81">
        <v>1600032</v>
      </c>
      <c r="J426" s="81">
        <v>1672781</v>
      </c>
      <c r="K426" s="81">
        <v>183837</v>
      </c>
      <c r="L426" s="81">
        <v>186692</v>
      </c>
      <c r="M426" s="81">
        <v>45989</v>
      </c>
      <c r="N426" s="81">
        <v>46948</v>
      </c>
      <c r="O426" s="81">
        <v>19188</v>
      </c>
      <c r="P426" s="81">
        <v>12700</v>
      </c>
      <c r="Q426" s="81">
        <v>34472</v>
      </c>
      <c r="R426" s="81">
        <v>31930</v>
      </c>
      <c r="S426" s="81">
        <v>0</v>
      </c>
      <c r="T426" s="81">
        <v>0</v>
      </c>
      <c r="U426" s="81">
        <v>0</v>
      </c>
      <c r="V426" s="81">
        <v>0</v>
      </c>
      <c r="W426" s="81">
        <v>0</v>
      </c>
      <c r="X426" s="81">
        <v>0</v>
      </c>
      <c r="Y426" s="100">
        <v>0</v>
      </c>
      <c r="Z426" s="81">
        <v>0</v>
      </c>
      <c r="AA426" s="81">
        <v>1305680</v>
      </c>
      <c r="AB426" s="81">
        <v>0</v>
      </c>
      <c r="AC426" s="81">
        <v>0</v>
      </c>
      <c r="AE426" s="81">
        <v>484</v>
      </c>
      <c r="AF426" s="81">
        <v>0</v>
      </c>
      <c r="AG426" s="81">
        <v>4559996</v>
      </c>
      <c r="AH426" s="81">
        <v>3542304</v>
      </c>
      <c r="AJ426" s="77">
        <f t="shared" si="7"/>
        <v>0</v>
      </c>
    </row>
    <row r="427" spans="1:36" x14ac:dyDescent="0.3">
      <c r="A427" s="46" t="s">
        <v>888</v>
      </c>
      <c r="B427" s="77" t="s">
        <v>2513</v>
      </c>
      <c r="C427" s="81">
        <v>2196405</v>
      </c>
      <c r="D427" s="97">
        <v>0.83499999999999996</v>
      </c>
      <c r="E427" s="98">
        <v>121.74</v>
      </c>
      <c r="F427" s="81">
        <v>0</v>
      </c>
      <c r="G427" s="81">
        <v>1339652</v>
      </c>
      <c r="H427" s="81">
        <v>1177775</v>
      </c>
      <c r="I427" s="81">
        <v>620017</v>
      </c>
      <c r="J427" s="81">
        <v>626323</v>
      </c>
      <c r="K427" s="81">
        <v>43280</v>
      </c>
      <c r="L427" s="81">
        <v>41824</v>
      </c>
      <c r="M427" s="81">
        <v>10561</v>
      </c>
      <c r="N427" s="81">
        <v>10172</v>
      </c>
      <c r="O427" s="81">
        <v>4406</v>
      </c>
      <c r="P427" s="81">
        <v>4243</v>
      </c>
      <c r="Q427" s="81">
        <v>9605</v>
      </c>
      <c r="R427" s="81">
        <v>8644</v>
      </c>
      <c r="S427" s="81">
        <v>0</v>
      </c>
      <c r="T427" s="81">
        <v>0</v>
      </c>
      <c r="U427" s="81">
        <v>0</v>
      </c>
      <c r="V427" s="81">
        <v>0</v>
      </c>
      <c r="W427" s="81">
        <v>0</v>
      </c>
      <c r="X427" s="81">
        <v>0</v>
      </c>
      <c r="Y427" s="100">
        <v>0</v>
      </c>
      <c r="Z427" s="81">
        <v>0</v>
      </c>
      <c r="AA427" s="81">
        <v>168884</v>
      </c>
      <c r="AB427" s="81">
        <v>0</v>
      </c>
      <c r="AC427" s="81">
        <v>0</v>
      </c>
      <c r="AE427" s="81">
        <v>0</v>
      </c>
      <c r="AF427" s="81">
        <v>0</v>
      </c>
      <c r="AG427" s="81">
        <v>1339652</v>
      </c>
      <c r="AH427" s="81">
        <v>1177775</v>
      </c>
      <c r="AJ427" s="77">
        <f t="shared" si="7"/>
        <v>0</v>
      </c>
    </row>
    <row r="428" spans="1:36" x14ac:dyDescent="0.3">
      <c r="A428" s="46" t="s">
        <v>890</v>
      </c>
      <c r="B428" s="77" t="s">
        <v>1855</v>
      </c>
      <c r="C428" s="81">
        <v>2472371</v>
      </c>
      <c r="D428" s="97">
        <v>0.873</v>
      </c>
      <c r="E428" s="98">
        <v>127.28</v>
      </c>
      <c r="F428" s="81">
        <v>0</v>
      </c>
      <c r="G428" s="81">
        <v>1308205</v>
      </c>
      <c r="H428" s="81">
        <v>1139425</v>
      </c>
      <c r="I428" s="81">
        <v>1056281</v>
      </c>
      <c r="J428" s="81">
        <v>800174</v>
      </c>
      <c r="K428" s="81">
        <v>65764</v>
      </c>
      <c r="L428" s="81">
        <v>68561</v>
      </c>
      <c r="M428" s="81">
        <v>16808</v>
      </c>
      <c r="N428" s="81">
        <v>17467</v>
      </c>
      <c r="O428" s="81">
        <v>7013</v>
      </c>
      <c r="P428" s="81">
        <v>7287</v>
      </c>
      <c r="Q428" s="81">
        <v>18300</v>
      </c>
      <c r="R428" s="81">
        <v>18370</v>
      </c>
      <c r="S428" s="81">
        <v>0</v>
      </c>
      <c r="T428" s="81">
        <v>0</v>
      </c>
      <c r="U428" s="81">
        <v>0</v>
      </c>
      <c r="V428" s="81">
        <v>0</v>
      </c>
      <c r="W428" s="81">
        <v>0</v>
      </c>
      <c r="X428" s="81">
        <v>0</v>
      </c>
      <c r="Y428" s="100">
        <v>0</v>
      </c>
      <c r="Z428" s="81">
        <v>0</v>
      </c>
      <c r="AA428" s="81">
        <v>0</v>
      </c>
      <c r="AB428" s="81">
        <v>0</v>
      </c>
      <c r="AC428" s="81">
        <v>0</v>
      </c>
      <c r="AE428" s="81">
        <v>0</v>
      </c>
      <c r="AF428" s="81">
        <v>0</v>
      </c>
      <c r="AG428" s="81">
        <v>1308205</v>
      </c>
      <c r="AH428" s="81">
        <v>1139425</v>
      </c>
      <c r="AJ428" s="77">
        <f t="shared" si="7"/>
        <v>0</v>
      </c>
    </row>
    <row r="429" spans="1:36" x14ac:dyDescent="0.3">
      <c r="A429" s="46" t="s">
        <v>892</v>
      </c>
      <c r="B429" s="77" t="s">
        <v>1856</v>
      </c>
      <c r="C429" s="81">
        <v>7157677</v>
      </c>
      <c r="D429" s="97">
        <v>0.80600000000000005</v>
      </c>
      <c r="E429" s="98">
        <v>117.51</v>
      </c>
      <c r="F429" s="81">
        <v>0</v>
      </c>
      <c r="G429" s="81">
        <v>4750068</v>
      </c>
      <c r="H429" s="81">
        <v>3806529</v>
      </c>
      <c r="I429" s="81">
        <v>1988569</v>
      </c>
      <c r="J429" s="81">
        <v>1686237</v>
      </c>
      <c r="K429" s="81">
        <v>257290</v>
      </c>
      <c r="L429" s="81">
        <v>256475</v>
      </c>
      <c r="M429" s="81">
        <v>66916</v>
      </c>
      <c r="N429" s="81">
        <v>66721</v>
      </c>
      <c r="O429" s="81">
        <v>27919</v>
      </c>
      <c r="P429" s="81">
        <v>27837</v>
      </c>
      <c r="Q429" s="81">
        <v>66915</v>
      </c>
      <c r="R429" s="81">
        <v>64996</v>
      </c>
      <c r="S429" s="81">
        <v>0</v>
      </c>
      <c r="T429" s="81">
        <v>0</v>
      </c>
      <c r="U429" s="81">
        <v>0</v>
      </c>
      <c r="V429" s="81">
        <v>0</v>
      </c>
      <c r="W429" s="81">
        <v>0</v>
      </c>
      <c r="X429" s="81">
        <v>0</v>
      </c>
      <c r="Y429" s="100">
        <v>0</v>
      </c>
      <c r="Z429" s="81">
        <v>0</v>
      </c>
      <c r="AA429" s="81">
        <v>0</v>
      </c>
      <c r="AB429" s="81">
        <v>0</v>
      </c>
      <c r="AC429" s="81">
        <v>0</v>
      </c>
      <c r="AE429" s="81">
        <v>0</v>
      </c>
      <c r="AF429" s="81">
        <v>0</v>
      </c>
      <c r="AG429" s="81">
        <v>4750068</v>
      </c>
      <c r="AH429" s="81">
        <v>3806529</v>
      </c>
      <c r="AJ429" s="77">
        <f t="shared" si="7"/>
        <v>0</v>
      </c>
    </row>
    <row r="430" spans="1:36" x14ac:dyDescent="0.3">
      <c r="A430" s="46" t="s">
        <v>896</v>
      </c>
      <c r="B430" s="77" t="s">
        <v>2514</v>
      </c>
      <c r="C430" s="81">
        <v>1880828</v>
      </c>
      <c r="D430" s="97">
        <v>1.02</v>
      </c>
      <c r="E430" s="98">
        <v>148.71</v>
      </c>
      <c r="F430" s="81">
        <v>0</v>
      </c>
      <c r="G430" s="81">
        <v>1476974</v>
      </c>
      <c r="H430" s="81">
        <v>1273266</v>
      </c>
      <c r="I430" s="81">
        <v>0</v>
      </c>
      <c r="J430" s="81">
        <v>0</v>
      </c>
      <c r="K430" s="81">
        <v>61104</v>
      </c>
      <c r="L430" s="81">
        <v>63202</v>
      </c>
      <c r="M430" s="81">
        <v>18171</v>
      </c>
      <c r="N430" s="81">
        <v>18905</v>
      </c>
      <c r="O430" s="81">
        <v>7581</v>
      </c>
      <c r="P430" s="81">
        <v>7887</v>
      </c>
      <c r="Q430" s="81">
        <v>22074</v>
      </c>
      <c r="R430" s="81">
        <v>22539</v>
      </c>
      <c r="S430" s="81">
        <v>46490</v>
      </c>
      <c r="T430" s="81">
        <v>47418</v>
      </c>
      <c r="U430" s="81">
        <v>166339</v>
      </c>
      <c r="V430" s="81">
        <v>118528</v>
      </c>
      <c r="W430" s="81">
        <v>82095</v>
      </c>
      <c r="X430" s="81">
        <v>56780</v>
      </c>
      <c r="Y430" s="100">
        <v>0</v>
      </c>
      <c r="Z430" s="81">
        <v>0</v>
      </c>
      <c r="AA430" s="81">
        <v>0</v>
      </c>
      <c r="AB430" s="81">
        <v>0</v>
      </c>
      <c r="AC430" s="81">
        <v>0</v>
      </c>
      <c r="AE430" s="81">
        <v>0</v>
      </c>
      <c r="AF430" s="81">
        <v>0</v>
      </c>
      <c r="AG430" s="81">
        <v>1476974</v>
      </c>
      <c r="AH430" s="81">
        <v>1273266</v>
      </c>
      <c r="AJ430" s="77">
        <f t="shared" si="7"/>
        <v>0</v>
      </c>
    </row>
    <row r="431" spans="1:36" x14ac:dyDescent="0.3">
      <c r="A431" s="46" t="s">
        <v>898</v>
      </c>
      <c r="B431" s="77" t="s">
        <v>2515</v>
      </c>
      <c r="C431" s="81">
        <v>4911108</v>
      </c>
      <c r="D431" s="97">
        <v>1.0880000000000001</v>
      </c>
      <c r="E431" s="98">
        <v>158.63</v>
      </c>
      <c r="F431" s="81">
        <v>-362628</v>
      </c>
      <c r="G431" s="81">
        <v>2762844</v>
      </c>
      <c r="H431" s="81">
        <v>3305399</v>
      </c>
      <c r="I431" s="81">
        <v>1716981</v>
      </c>
      <c r="J431" s="81">
        <v>1438369</v>
      </c>
      <c r="K431" s="81">
        <v>143004</v>
      </c>
      <c r="L431" s="81">
        <v>141606</v>
      </c>
      <c r="M431" s="81">
        <v>35128</v>
      </c>
      <c r="N431" s="81">
        <v>36117</v>
      </c>
      <c r="O431" s="81">
        <v>14656</v>
      </c>
      <c r="P431" s="81">
        <v>13796</v>
      </c>
      <c r="Q431" s="81">
        <v>45967</v>
      </c>
      <c r="R431" s="81">
        <v>46794</v>
      </c>
      <c r="S431" s="81">
        <v>0</v>
      </c>
      <c r="T431" s="81">
        <v>0</v>
      </c>
      <c r="U431" s="81">
        <v>0</v>
      </c>
      <c r="V431" s="81">
        <v>0</v>
      </c>
      <c r="W431" s="81">
        <v>0</v>
      </c>
      <c r="X431" s="81">
        <v>0</v>
      </c>
      <c r="Y431" s="100">
        <v>192528</v>
      </c>
      <c r="Z431" s="81">
        <v>186841</v>
      </c>
      <c r="AA431" s="81">
        <v>0</v>
      </c>
      <c r="AB431" s="81">
        <v>0</v>
      </c>
      <c r="AC431" s="81">
        <v>0</v>
      </c>
      <c r="AE431" s="81">
        <v>0</v>
      </c>
      <c r="AF431" s="81">
        <v>0</v>
      </c>
      <c r="AG431" s="81">
        <v>2762844</v>
      </c>
      <c r="AH431" s="81">
        <v>3305399</v>
      </c>
      <c r="AJ431" s="77">
        <f t="shared" si="7"/>
        <v>362628</v>
      </c>
    </row>
    <row r="432" spans="1:36" x14ac:dyDescent="0.3">
      <c r="A432" s="46" t="s">
        <v>906</v>
      </c>
      <c r="B432" s="77" t="s">
        <v>2516</v>
      </c>
      <c r="C432" s="81">
        <v>852358</v>
      </c>
      <c r="D432" s="97">
        <v>0.872</v>
      </c>
      <c r="E432" s="98">
        <v>127.13</v>
      </c>
      <c r="F432" s="81">
        <v>0</v>
      </c>
      <c r="G432" s="81">
        <v>446253</v>
      </c>
      <c r="H432" s="81">
        <v>410239</v>
      </c>
      <c r="I432" s="81">
        <v>363097</v>
      </c>
      <c r="J432" s="81">
        <v>323993</v>
      </c>
      <c r="K432" s="81">
        <v>27145</v>
      </c>
      <c r="L432" s="81">
        <v>28485</v>
      </c>
      <c r="M432" s="81">
        <v>6322</v>
      </c>
      <c r="N432" s="81">
        <v>6906</v>
      </c>
      <c r="O432" s="81">
        <v>2638</v>
      </c>
      <c r="P432" s="81">
        <v>2881</v>
      </c>
      <c r="Q432" s="81">
        <v>6903</v>
      </c>
      <c r="R432" s="81">
        <v>7631</v>
      </c>
      <c r="S432" s="81">
        <v>0</v>
      </c>
      <c r="T432" s="81">
        <v>0</v>
      </c>
      <c r="U432" s="81">
        <v>0</v>
      </c>
      <c r="V432" s="81">
        <v>0</v>
      </c>
      <c r="W432" s="81">
        <v>0</v>
      </c>
      <c r="X432" s="81">
        <v>0</v>
      </c>
      <c r="Y432" s="100">
        <v>0</v>
      </c>
      <c r="Z432" s="81">
        <v>0</v>
      </c>
      <c r="AA432" s="81">
        <v>0</v>
      </c>
      <c r="AB432" s="81">
        <v>0</v>
      </c>
      <c r="AC432" s="81">
        <v>0</v>
      </c>
      <c r="AE432" s="81">
        <v>0</v>
      </c>
      <c r="AF432" s="81">
        <v>0</v>
      </c>
      <c r="AG432" s="81">
        <v>446253</v>
      </c>
      <c r="AH432" s="81">
        <v>410239</v>
      </c>
      <c r="AJ432" s="77">
        <f t="shared" si="7"/>
        <v>0</v>
      </c>
    </row>
    <row r="433" spans="1:36" x14ac:dyDescent="0.3">
      <c r="A433" s="46" t="s">
        <v>900</v>
      </c>
      <c r="B433" s="77" t="s">
        <v>2517</v>
      </c>
      <c r="C433" s="81">
        <v>1705382</v>
      </c>
      <c r="D433" s="97">
        <v>1.038</v>
      </c>
      <c r="E433" s="98">
        <v>151.34</v>
      </c>
      <c r="F433" s="81">
        <v>-169500</v>
      </c>
      <c r="G433" s="81">
        <v>840975</v>
      </c>
      <c r="H433" s="81">
        <v>857916</v>
      </c>
      <c r="I433" s="81">
        <v>667949</v>
      </c>
      <c r="J433" s="81">
        <v>796637</v>
      </c>
      <c r="K433" s="81">
        <v>70075</v>
      </c>
      <c r="L433" s="81">
        <v>69551</v>
      </c>
      <c r="M433" s="81">
        <v>18800</v>
      </c>
      <c r="N433" s="81">
        <v>18621</v>
      </c>
      <c r="O433" s="81">
        <v>7844</v>
      </c>
      <c r="P433" s="81">
        <v>7768</v>
      </c>
      <c r="Q433" s="81">
        <v>22778</v>
      </c>
      <c r="R433" s="81">
        <v>23012</v>
      </c>
      <c r="S433" s="81">
        <v>0</v>
      </c>
      <c r="T433" s="81">
        <v>0</v>
      </c>
      <c r="U433" s="81">
        <v>0</v>
      </c>
      <c r="V433" s="81">
        <v>0</v>
      </c>
      <c r="W433" s="81">
        <v>0</v>
      </c>
      <c r="X433" s="81">
        <v>0</v>
      </c>
      <c r="Y433" s="100">
        <v>76961</v>
      </c>
      <c r="Z433" s="81">
        <v>132044</v>
      </c>
      <c r="AA433" s="81">
        <v>0</v>
      </c>
      <c r="AB433" s="81">
        <v>0</v>
      </c>
      <c r="AC433" s="81">
        <v>0</v>
      </c>
      <c r="AE433" s="81">
        <v>0</v>
      </c>
      <c r="AF433" s="81">
        <v>0</v>
      </c>
      <c r="AG433" s="81">
        <v>840975</v>
      </c>
      <c r="AH433" s="81">
        <v>857916</v>
      </c>
      <c r="AJ433" s="77">
        <f t="shared" si="7"/>
        <v>169500</v>
      </c>
    </row>
    <row r="434" spans="1:36" x14ac:dyDescent="0.3">
      <c r="A434" s="46" t="s">
        <v>886</v>
      </c>
      <c r="B434" s="77" t="s">
        <v>2518</v>
      </c>
      <c r="C434" s="81">
        <v>5355693</v>
      </c>
      <c r="D434" s="97">
        <v>0.873</v>
      </c>
      <c r="E434" s="98">
        <v>127.28</v>
      </c>
      <c r="F434" s="81">
        <v>0</v>
      </c>
      <c r="G434" s="81">
        <v>3448976</v>
      </c>
      <c r="H434" s="81">
        <v>3234156</v>
      </c>
      <c r="I434" s="81">
        <v>1642274</v>
      </c>
      <c r="J434" s="81">
        <v>1567737</v>
      </c>
      <c r="K434" s="81">
        <v>161294</v>
      </c>
      <c r="L434" s="81">
        <v>162634</v>
      </c>
      <c r="M434" s="81">
        <v>41240</v>
      </c>
      <c r="N434" s="81">
        <v>41480</v>
      </c>
      <c r="O434" s="81">
        <v>17206</v>
      </c>
      <c r="P434" s="81">
        <v>17306</v>
      </c>
      <c r="Q434" s="81">
        <v>44703</v>
      </c>
      <c r="R434" s="81">
        <v>45366</v>
      </c>
      <c r="S434" s="81">
        <v>0</v>
      </c>
      <c r="T434" s="81">
        <v>0</v>
      </c>
      <c r="U434" s="81">
        <v>0</v>
      </c>
      <c r="V434" s="81">
        <v>0</v>
      </c>
      <c r="W434" s="81">
        <v>0</v>
      </c>
      <c r="X434" s="81">
        <v>0</v>
      </c>
      <c r="Y434" s="100">
        <v>0</v>
      </c>
      <c r="Z434" s="81">
        <v>0</v>
      </c>
      <c r="AA434" s="81">
        <v>0</v>
      </c>
      <c r="AB434" s="81">
        <v>0</v>
      </c>
      <c r="AC434" s="81">
        <v>0</v>
      </c>
      <c r="AE434" s="81">
        <v>0</v>
      </c>
      <c r="AF434" s="81">
        <v>0</v>
      </c>
      <c r="AG434" s="81">
        <v>3448976</v>
      </c>
      <c r="AH434" s="81">
        <v>3234156</v>
      </c>
      <c r="AJ434" s="77">
        <f t="shared" si="7"/>
        <v>0</v>
      </c>
    </row>
    <row r="435" spans="1:36" x14ac:dyDescent="0.3">
      <c r="A435" s="46" t="s">
        <v>894</v>
      </c>
      <c r="B435" s="77" t="s">
        <v>2519</v>
      </c>
      <c r="C435" s="81">
        <v>2467562</v>
      </c>
      <c r="D435" s="97">
        <v>0.96699999999999997</v>
      </c>
      <c r="E435" s="98">
        <v>140.97999999999999</v>
      </c>
      <c r="F435" s="81">
        <v>0</v>
      </c>
      <c r="G435" s="81">
        <v>1507714</v>
      </c>
      <c r="H435" s="81">
        <v>1147210</v>
      </c>
      <c r="I435" s="81">
        <v>872586</v>
      </c>
      <c r="J435" s="81">
        <v>942352</v>
      </c>
      <c r="K435" s="81">
        <v>52891</v>
      </c>
      <c r="L435" s="81">
        <v>55746</v>
      </c>
      <c r="M435" s="81">
        <v>13362</v>
      </c>
      <c r="N435" s="81">
        <v>14067</v>
      </c>
      <c r="O435" s="81">
        <v>5575</v>
      </c>
      <c r="P435" s="81">
        <v>5868</v>
      </c>
      <c r="Q435" s="81">
        <v>15434</v>
      </c>
      <c r="R435" s="81">
        <v>15000</v>
      </c>
      <c r="S435" s="81">
        <v>0</v>
      </c>
      <c r="T435" s="81">
        <v>0</v>
      </c>
      <c r="U435" s="81">
        <v>0</v>
      </c>
      <c r="V435" s="81">
        <v>0</v>
      </c>
      <c r="W435" s="81">
        <v>0</v>
      </c>
      <c r="X435" s="81">
        <v>0</v>
      </c>
      <c r="Y435" s="100">
        <v>0</v>
      </c>
      <c r="Z435" s="81">
        <v>0</v>
      </c>
      <c r="AA435" s="81">
        <v>0</v>
      </c>
      <c r="AB435" s="81">
        <v>0</v>
      </c>
      <c r="AC435" s="81">
        <v>0</v>
      </c>
      <c r="AE435" s="81">
        <v>28755</v>
      </c>
      <c r="AF435" s="81">
        <v>0</v>
      </c>
      <c r="AG435" s="81">
        <v>1478959</v>
      </c>
      <c r="AH435" s="81">
        <v>1147210</v>
      </c>
      <c r="AJ435" s="77">
        <f t="shared" si="7"/>
        <v>0</v>
      </c>
    </row>
    <row r="436" spans="1:36" x14ac:dyDescent="0.3">
      <c r="A436" s="46" t="s">
        <v>902</v>
      </c>
      <c r="B436" s="77" t="s">
        <v>2520</v>
      </c>
      <c r="C436" s="81">
        <v>1847706</v>
      </c>
      <c r="D436" s="97">
        <v>0.91200000000000003</v>
      </c>
      <c r="E436" s="98">
        <v>132.96</v>
      </c>
      <c r="F436" s="81">
        <v>0</v>
      </c>
      <c r="G436" s="81">
        <v>1134894</v>
      </c>
      <c r="H436" s="81">
        <v>992969</v>
      </c>
      <c r="I436" s="81">
        <v>623530</v>
      </c>
      <c r="J436" s="81">
        <v>758546</v>
      </c>
      <c r="K436" s="81">
        <v>55571</v>
      </c>
      <c r="L436" s="81">
        <v>56503</v>
      </c>
      <c r="M436" s="81">
        <v>13557</v>
      </c>
      <c r="N436" s="81">
        <v>13767</v>
      </c>
      <c r="O436" s="81">
        <v>5656</v>
      </c>
      <c r="P436" s="81">
        <v>5743</v>
      </c>
      <c r="Q436" s="81">
        <v>14498</v>
      </c>
      <c r="R436" s="81">
        <v>14523</v>
      </c>
      <c r="S436" s="81">
        <v>0</v>
      </c>
      <c r="T436" s="81">
        <v>0</v>
      </c>
      <c r="U436" s="81">
        <v>0</v>
      </c>
      <c r="V436" s="81">
        <v>0</v>
      </c>
      <c r="W436" s="81">
        <v>0</v>
      </c>
      <c r="X436" s="81">
        <v>0</v>
      </c>
      <c r="Y436" s="100">
        <v>0</v>
      </c>
      <c r="Z436" s="81">
        <v>0</v>
      </c>
      <c r="AA436" s="81">
        <v>0</v>
      </c>
      <c r="AB436" s="81">
        <v>0</v>
      </c>
      <c r="AC436" s="81">
        <v>0</v>
      </c>
      <c r="AE436" s="81">
        <v>0</v>
      </c>
      <c r="AF436" s="81">
        <v>0</v>
      </c>
      <c r="AG436" s="81">
        <v>1134894</v>
      </c>
      <c r="AH436" s="81">
        <v>992969</v>
      </c>
      <c r="AJ436" s="77">
        <f t="shared" si="7"/>
        <v>0</v>
      </c>
    </row>
    <row r="437" spans="1:36" x14ac:dyDescent="0.3">
      <c r="A437" s="46" t="s">
        <v>904</v>
      </c>
      <c r="B437" s="77" t="s">
        <v>2521</v>
      </c>
      <c r="C437" s="81">
        <v>9827949</v>
      </c>
      <c r="D437" s="97">
        <v>1.054</v>
      </c>
      <c r="E437" s="98">
        <v>153.66999999999999</v>
      </c>
      <c r="F437" s="81">
        <v>-662164</v>
      </c>
      <c r="G437" s="81">
        <v>5510974</v>
      </c>
      <c r="H437" s="81">
        <v>5173503</v>
      </c>
      <c r="I437" s="81">
        <v>3361200</v>
      </c>
      <c r="J437" s="81">
        <v>3100854</v>
      </c>
      <c r="K437" s="81">
        <v>266494</v>
      </c>
      <c r="L437" s="81">
        <v>285775</v>
      </c>
      <c r="M437" s="81">
        <v>73387</v>
      </c>
      <c r="N437" s="81">
        <v>77597</v>
      </c>
      <c r="O437" s="81">
        <v>30619</v>
      </c>
      <c r="P437" s="81">
        <v>32375</v>
      </c>
      <c r="Q437" s="81">
        <v>93066</v>
      </c>
      <c r="R437" s="81">
        <v>97778</v>
      </c>
      <c r="S437" s="81">
        <v>0</v>
      </c>
      <c r="T437" s="81">
        <v>0</v>
      </c>
      <c r="U437" s="81">
        <v>0</v>
      </c>
      <c r="V437" s="81">
        <v>0</v>
      </c>
      <c r="W437" s="81">
        <v>0</v>
      </c>
      <c r="X437" s="81">
        <v>0</v>
      </c>
      <c r="Y437" s="100">
        <v>492209</v>
      </c>
      <c r="Z437" s="81">
        <v>864408</v>
      </c>
      <c r="AA437" s="81">
        <v>0</v>
      </c>
      <c r="AB437" s="81">
        <v>0</v>
      </c>
      <c r="AC437" s="81">
        <v>0</v>
      </c>
      <c r="AE437" s="81">
        <v>82504</v>
      </c>
      <c r="AF437" s="81">
        <v>16394</v>
      </c>
      <c r="AG437" s="81">
        <v>5428470</v>
      </c>
      <c r="AH437" s="81">
        <v>5157109</v>
      </c>
      <c r="AJ437" s="77">
        <f t="shared" si="7"/>
        <v>662164</v>
      </c>
    </row>
    <row r="438" spans="1:36" x14ac:dyDescent="0.3">
      <c r="A438" s="46" t="s">
        <v>909</v>
      </c>
      <c r="B438" s="77" t="s">
        <v>2522</v>
      </c>
      <c r="C438" s="81">
        <v>9038015</v>
      </c>
      <c r="D438" s="97">
        <v>0.61699999999999999</v>
      </c>
      <c r="E438" s="98">
        <v>89.95</v>
      </c>
      <c r="F438" s="81">
        <v>0</v>
      </c>
      <c r="G438" s="81">
        <v>4811440</v>
      </c>
      <c r="H438" s="81">
        <v>4777706</v>
      </c>
      <c r="I438" s="81">
        <v>2349925</v>
      </c>
      <c r="J438" s="81">
        <v>3283823</v>
      </c>
      <c r="K438" s="81">
        <v>477184</v>
      </c>
      <c r="L438" s="81">
        <v>476427</v>
      </c>
      <c r="M438" s="81">
        <v>128858</v>
      </c>
      <c r="N438" s="81">
        <v>128888</v>
      </c>
      <c r="O438" s="81">
        <v>53763</v>
      </c>
      <c r="P438" s="81">
        <v>53775</v>
      </c>
      <c r="Q438" s="81">
        <v>87431</v>
      </c>
      <c r="R438" s="81">
        <v>85577</v>
      </c>
      <c r="S438" s="81">
        <v>0</v>
      </c>
      <c r="T438" s="81">
        <v>0</v>
      </c>
      <c r="U438" s="81">
        <v>0</v>
      </c>
      <c r="V438" s="81">
        <v>0</v>
      </c>
      <c r="W438" s="81">
        <v>0</v>
      </c>
      <c r="X438" s="81">
        <v>0</v>
      </c>
      <c r="Y438" s="100">
        <v>0</v>
      </c>
      <c r="Z438" s="81">
        <v>0</v>
      </c>
      <c r="AA438" s="81">
        <v>1129414</v>
      </c>
      <c r="AB438" s="81">
        <v>0</v>
      </c>
      <c r="AC438" s="81">
        <v>0</v>
      </c>
      <c r="AE438" s="81">
        <v>0</v>
      </c>
      <c r="AF438" s="81">
        <v>0</v>
      </c>
      <c r="AG438" s="81">
        <v>4811440</v>
      </c>
      <c r="AH438" s="81">
        <v>4777706</v>
      </c>
      <c r="AJ438" s="77">
        <f t="shared" si="7"/>
        <v>0</v>
      </c>
    </row>
    <row r="439" spans="1:36" x14ac:dyDescent="0.3">
      <c r="A439" s="46" t="s">
        <v>915</v>
      </c>
      <c r="B439" s="77" t="s">
        <v>2523</v>
      </c>
      <c r="C439" s="81">
        <v>3481122</v>
      </c>
      <c r="D439" s="97">
        <v>0.75</v>
      </c>
      <c r="E439" s="98">
        <v>109.35</v>
      </c>
      <c r="F439" s="81">
        <v>0</v>
      </c>
      <c r="G439" s="81">
        <v>1050492</v>
      </c>
      <c r="H439" s="81">
        <v>891307</v>
      </c>
      <c r="I439" s="81">
        <v>1815637</v>
      </c>
      <c r="J439" s="81">
        <v>2351065</v>
      </c>
      <c r="K439" s="81">
        <v>133334</v>
      </c>
      <c r="L439" s="81">
        <v>134500</v>
      </c>
      <c r="M439" s="81">
        <v>35832</v>
      </c>
      <c r="N439" s="81">
        <v>36372</v>
      </c>
      <c r="O439" s="81">
        <v>14950</v>
      </c>
      <c r="P439" s="81">
        <v>11445</v>
      </c>
      <c r="Q439" s="81">
        <v>29232</v>
      </c>
      <c r="R439" s="81">
        <v>14620</v>
      </c>
      <c r="S439" s="81">
        <v>0</v>
      </c>
      <c r="T439" s="81">
        <v>0</v>
      </c>
      <c r="U439" s="81">
        <v>0</v>
      </c>
      <c r="V439" s="81">
        <v>0</v>
      </c>
      <c r="W439" s="81">
        <v>0</v>
      </c>
      <c r="X439" s="81">
        <v>0</v>
      </c>
      <c r="Y439" s="100">
        <v>0</v>
      </c>
      <c r="Z439" s="81">
        <v>0</v>
      </c>
      <c r="AA439" s="81">
        <v>401645</v>
      </c>
      <c r="AB439" s="81">
        <v>0</v>
      </c>
      <c r="AC439" s="81">
        <v>0</v>
      </c>
      <c r="AE439" s="81">
        <v>0</v>
      </c>
      <c r="AF439" s="81">
        <v>726</v>
      </c>
      <c r="AG439" s="81">
        <v>1050492</v>
      </c>
      <c r="AH439" s="81">
        <v>890581</v>
      </c>
      <c r="AJ439" s="77">
        <f t="shared" si="7"/>
        <v>0</v>
      </c>
    </row>
    <row r="440" spans="1:36" x14ac:dyDescent="0.3">
      <c r="A440" s="46" t="s">
        <v>913</v>
      </c>
      <c r="B440" s="77" t="s">
        <v>2524</v>
      </c>
      <c r="C440" s="81">
        <v>18417330</v>
      </c>
      <c r="D440" s="97">
        <v>0.97199999999999998</v>
      </c>
      <c r="E440" s="98">
        <v>141.71</v>
      </c>
      <c r="F440" s="81">
        <v>0</v>
      </c>
      <c r="G440" s="81">
        <v>8926728</v>
      </c>
      <c r="H440" s="81">
        <v>7308853</v>
      </c>
      <c r="I440" s="81">
        <v>3271640</v>
      </c>
      <c r="J440" s="81">
        <v>5662544</v>
      </c>
      <c r="K440" s="81">
        <v>491106</v>
      </c>
      <c r="L440" s="81">
        <v>500077</v>
      </c>
      <c r="M440" s="81">
        <v>120829</v>
      </c>
      <c r="N440" s="81">
        <v>123241</v>
      </c>
      <c r="O440" s="81">
        <v>50413</v>
      </c>
      <c r="P440" s="81">
        <v>51418</v>
      </c>
      <c r="Q440" s="81">
        <v>137223</v>
      </c>
      <c r="R440" s="81">
        <v>138171</v>
      </c>
      <c r="S440" s="81">
        <v>0</v>
      </c>
      <c r="T440" s="81">
        <v>0</v>
      </c>
      <c r="U440" s="81">
        <v>0</v>
      </c>
      <c r="V440" s="81">
        <v>0</v>
      </c>
      <c r="W440" s="81">
        <v>0</v>
      </c>
      <c r="X440" s="81">
        <v>0</v>
      </c>
      <c r="Y440" s="100">
        <v>0</v>
      </c>
      <c r="Z440" s="81">
        <v>0</v>
      </c>
      <c r="AA440" s="81">
        <v>5419391</v>
      </c>
      <c r="AB440" s="81">
        <v>0</v>
      </c>
      <c r="AC440" s="81">
        <v>0</v>
      </c>
      <c r="AE440" s="81">
        <v>0</v>
      </c>
      <c r="AF440" s="81">
        <v>0</v>
      </c>
      <c r="AG440" s="81">
        <v>8926728</v>
      </c>
      <c r="AH440" s="81">
        <v>7308853</v>
      </c>
      <c r="AJ440" s="77">
        <f t="shared" si="7"/>
        <v>0</v>
      </c>
    </row>
    <row r="441" spans="1:36" x14ac:dyDescent="0.3">
      <c r="A441" s="46" t="s">
        <v>923</v>
      </c>
      <c r="B441" s="77" t="s">
        <v>2525</v>
      </c>
      <c r="C441" s="81">
        <v>4030766</v>
      </c>
      <c r="D441" s="97">
        <v>0.41499999999999998</v>
      </c>
      <c r="E441" s="98">
        <v>60.5</v>
      </c>
      <c r="F441" s="81">
        <v>0</v>
      </c>
      <c r="G441" s="81">
        <v>1330746</v>
      </c>
      <c r="H441" s="81">
        <v>1262871</v>
      </c>
      <c r="I441" s="81">
        <v>2110493</v>
      </c>
      <c r="J441" s="81">
        <v>2235824</v>
      </c>
      <c r="K441" s="81">
        <v>177837</v>
      </c>
      <c r="L441" s="81">
        <v>177896</v>
      </c>
      <c r="M441" s="81">
        <v>44775</v>
      </c>
      <c r="N441" s="81">
        <v>44791</v>
      </c>
      <c r="O441" s="81">
        <v>18681</v>
      </c>
      <c r="P441" s="81">
        <v>18687</v>
      </c>
      <c r="Q441" s="81">
        <v>20470</v>
      </c>
      <c r="R441" s="81">
        <v>19610</v>
      </c>
      <c r="S441" s="81">
        <v>0</v>
      </c>
      <c r="T441" s="81">
        <v>0</v>
      </c>
      <c r="U441" s="81">
        <v>0</v>
      </c>
      <c r="V441" s="81">
        <v>0</v>
      </c>
      <c r="W441" s="81">
        <v>0</v>
      </c>
      <c r="X441" s="81">
        <v>0</v>
      </c>
      <c r="Y441" s="100">
        <v>0</v>
      </c>
      <c r="Z441" s="81">
        <v>0</v>
      </c>
      <c r="AA441" s="81">
        <v>327764</v>
      </c>
      <c r="AB441" s="81">
        <v>0</v>
      </c>
      <c r="AC441" s="81">
        <v>0</v>
      </c>
      <c r="AE441" s="81">
        <v>7598</v>
      </c>
      <c r="AF441" s="81">
        <v>1731</v>
      </c>
      <c r="AG441" s="81">
        <v>1323148</v>
      </c>
      <c r="AH441" s="81">
        <v>1261140</v>
      </c>
      <c r="AJ441" s="77">
        <f t="shared" si="7"/>
        <v>0</v>
      </c>
    </row>
    <row r="442" spans="1:36" x14ac:dyDescent="0.3">
      <c r="A442" s="46" t="s">
        <v>917</v>
      </c>
      <c r="B442" s="77" t="s">
        <v>2526</v>
      </c>
      <c r="C442" s="81">
        <v>3499000</v>
      </c>
      <c r="D442" s="97">
        <v>0.54900000000000004</v>
      </c>
      <c r="E442" s="98">
        <v>80.040000000000006</v>
      </c>
      <c r="F442" s="81">
        <v>0</v>
      </c>
      <c r="G442" s="81">
        <v>1919667</v>
      </c>
      <c r="H442" s="81">
        <v>1704250</v>
      </c>
      <c r="I442" s="81">
        <v>1055525</v>
      </c>
      <c r="J442" s="81">
        <v>1502233</v>
      </c>
      <c r="K442" s="81">
        <v>172420</v>
      </c>
      <c r="L442" s="81">
        <v>181624</v>
      </c>
      <c r="M442" s="81">
        <v>41989</v>
      </c>
      <c r="N442" s="81">
        <v>45899</v>
      </c>
      <c r="O442" s="81">
        <v>17519</v>
      </c>
      <c r="P442" s="81">
        <v>19150</v>
      </c>
      <c r="Q442" s="81">
        <v>28489</v>
      </c>
      <c r="R442" s="81">
        <v>31959</v>
      </c>
      <c r="S442" s="81">
        <v>0</v>
      </c>
      <c r="T442" s="81">
        <v>0</v>
      </c>
      <c r="U442" s="81">
        <v>0</v>
      </c>
      <c r="V442" s="81">
        <v>0</v>
      </c>
      <c r="W442" s="81">
        <v>0</v>
      </c>
      <c r="X442" s="81">
        <v>0</v>
      </c>
      <c r="Y442" s="100">
        <v>0</v>
      </c>
      <c r="Z442" s="81">
        <v>0</v>
      </c>
      <c r="AA442" s="81">
        <v>257531</v>
      </c>
      <c r="AB442" s="81">
        <v>5860</v>
      </c>
      <c r="AC442" s="81">
        <v>0</v>
      </c>
      <c r="AE442" s="81">
        <v>49085</v>
      </c>
      <c r="AF442" s="81">
        <v>8541</v>
      </c>
      <c r="AG442" s="81">
        <v>1870582</v>
      </c>
      <c r="AH442" s="81">
        <v>1695709</v>
      </c>
      <c r="AJ442" s="77">
        <f t="shared" si="7"/>
        <v>0</v>
      </c>
    </row>
    <row r="443" spans="1:36" x14ac:dyDescent="0.3">
      <c r="A443" s="46" t="s">
        <v>919</v>
      </c>
      <c r="B443" s="77" t="s">
        <v>2527</v>
      </c>
      <c r="C443" s="81">
        <v>4334027</v>
      </c>
      <c r="D443" s="97">
        <v>0.55900000000000005</v>
      </c>
      <c r="E443" s="98">
        <v>81.5</v>
      </c>
      <c r="F443" s="81">
        <v>0</v>
      </c>
      <c r="G443" s="81">
        <v>1622366</v>
      </c>
      <c r="H443" s="81">
        <v>1156601</v>
      </c>
      <c r="I443" s="81">
        <v>1551956</v>
      </c>
      <c r="J443" s="81">
        <v>1786285</v>
      </c>
      <c r="K443" s="81">
        <v>147547</v>
      </c>
      <c r="L443" s="81">
        <v>147140</v>
      </c>
      <c r="M443" s="81">
        <v>39427</v>
      </c>
      <c r="N443" s="81">
        <v>38739</v>
      </c>
      <c r="O443" s="81">
        <v>16450</v>
      </c>
      <c r="P443" s="81">
        <v>16162</v>
      </c>
      <c r="Q443" s="81">
        <v>27388</v>
      </c>
      <c r="R443" s="81">
        <v>26472</v>
      </c>
      <c r="S443" s="81">
        <v>0</v>
      </c>
      <c r="T443" s="81">
        <v>0</v>
      </c>
      <c r="U443" s="81">
        <v>0</v>
      </c>
      <c r="V443" s="81">
        <v>0</v>
      </c>
      <c r="W443" s="81">
        <v>0</v>
      </c>
      <c r="X443" s="81">
        <v>0</v>
      </c>
      <c r="Y443" s="100">
        <v>0</v>
      </c>
      <c r="Z443" s="81">
        <v>0</v>
      </c>
      <c r="AA443" s="81">
        <v>928893</v>
      </c>
      <c r="AB443" s="81">
        <v>0</v>
      </c>
      <c r="AC443" s="81">
        <v>0</v>
      </c>
      <c r="AE443" s="81">
        <v>0</v>
      </c>
      <c r="AF443" s="81">
        <v>0</v>
      </c>
      <c r="AG443" s="81">
        <v>1622366</v>
      </c>
      <c r="AH443" s="81">
        <v>1156601</v>
      </c>
      <c r="AJ443" s="77">
        <f t="shared" si="7"/>
        <v>0</v>
      </c>
    </row>
    <row r="444" spans="1:36" x14ac:dyDescent="0.3">
      <c r="A444" s="46" t="s">
        <v>921</v>
      </c>
      <c r="B444" s="77" t="s">
        <v>2723</v>
      </c>
      <c r="C444" s="81">
        <v>7969162</v>
      </c>
      <c r="D444" s="97">
        <v>0.61099999999999999</v>
      </c>
      <c r="E444" s="98">
        <v>89.08</v>
      </c>
      <c r="F444" s="81">
        <v>0</v>
      </c>
      <c r="G444" s="81">
        <v>4409489</v>
      </c>
      <c r="H444" s="81">
        <v>2657151</v>
      </c>
      <c r="I444" s="81">
        <v>2504132</v>
      </c>
      <c r="J444" s="81">
        <v>3345905</v>
      </c>
      <c r="K444" s="81">
        <v>317288</v>
      </c>
      <c r="L444" s="81">
        <v>259107</v>
      </c>
      <c r="M444" s="81">
        <v>85686</v>
      </c>
      <c r="N444" s="81">
        <v>61865</v>
      </c>
      <c r="O444" s="81">
        <v>35750</v>
      </c>
      <c r="P444" s="81">
        <v>35362</v>
      </c>
      <c r="Q444" s="81">
        <v>53432</v>
      </c>
      <c r="R444" s="81">
        <v>50789</v>
      </c>
      <c r="S444" s="81">
        <v>0</v>
      </c>
      <c r="T444" s="81">
        <v>0</v>
      </c>
      <c r="U444" s="81">
        <v>0</v>
      </c>
      <c r="V444" s="81">
        <v>0</v>
      </c>
      <c r="W444" s="81">
        <v>0</v>
      </c>
      <c r="X444" s="81">
        <v>0</v>
      </c>
      <c r="Y444" s="100">
        <v>0</v>
      </c>
      <c r="Z444" s="81">
        <v>0</v>
      </c>
      <c r="AA444" s="81">
        <v>539632</v>
      </c>
      <c r="AB444" s="81">
        <v>23753</v>
      </c>
      <c r="AC444" s="81">
        <v>0</v>
      </c>
      <c r="AE444" s="81">
        <v>0</v>
      </c>
      <c r="AF444" s="81">
        <v>0</v>
      </c>
      <c r="AG444" s="81">
        <v>4409489</v>
      </c>
      <c r="AH444" s="81">
        <v>2657151</v>
      </c>
      <c r="AJ444" s="77">
        <f t="shared" si="7"/>
        <v>0</v>
      </c>
    </row>
    <row r="445" spans="1:36" x14ac:dyDescent="0.3">
      <c r="A445" s="46" t="s">
        <v>911</v>
      </c>
      <c r="B445" s="77" t="s">
        <v>2528</v>
      </c>
      <c r="C445" s="81">
        <v>37834128</v>
      </c>
      <c r="D445" s="97">
        <v>0.59899999999999998</v>
      </c>
      <c r="E445" s="98">
        <v>87.33</v>
      </c>
      <c r="F445" s="81">
        <v>-822211</v>
      </c>
      <c r="G445" s="81">
        <v>30539193</v>
      </c>
      <c r="H445" s="81">
        <v>21834546</v>
      </c>
      <c r="I445" s="81">
        <v>3129817</v>
      </c>
      <c r="J445" s="81">
        <v>3891741</v>
      </c>
      <c r="K445" s="81">
        <v>2225674</v>
      </c>
      <c r="L445" s="81">
        <v>2225733</v>
      </c>
      <c r="M445" s="81">
        <v>602106</v>
      </c>
      <c r="N445" s="81">
        <v>571398</v>
      </c>
      <c r="O445" s="81">
        <v>251213</v>
      </c>
      <c r="P445" s="81">
        <v>87737</v>
      </c>
      <c r="Q445" s="81">
        <v>356979</v>
      </c>
      <c r="R445" s="81">
        <v>308311</v>
      </c>
      <c r="S445" s="81">
        <v>0</v>
      </c>
      <c r="T445" s="81">
        <v>0</v>
      </c>
      <c r="U445" s="81">
        <v>0</v>
      </c>
      <c r="V445" s="81">
        <v>0</v>
      </c>
      <c r="W445" s="81">
        <v>0</v>
      </c>
      <c r="X445" s="81">
        <v>0</v>
      </c>
      <c r="Y445" s="100">
        <v>0</v>
      </c>
      <c r="Z445" s="81">
        <v>0</v>
      </c>
      <c r="AA445" s="81">
        <v>729146</v>
      </c>
      <c r="AB445" s="81">
        <v>0</v>
      </c>
      <c r="AC445" s="81">
        <v>0</v>
      </c>
      <c r="AE445" s="81">
        <v>508415</v>
      </c>
      <c r="AF445" s="81">
        <v>0</v>
      </c>
      <c r="AG445" s="81">
        <v>30030778</v>
      </c>
      <c r="AH445" s="81">
        <v>21834546</v>
      </c>
      <c r="AJ445" s="77">
        <f t="shared" si="7"/>
        <v>822211</v>
      </c>
    </row>
    <row r="446" spans="1:36" x14ac:dyDescent="0.3">
      <c r="A446" s="46" t="s">
        <v>991</v>
      </c>
      <c r="B446" s="77" t="s">
        <v>2529</v>
      </c>
      <c r="C446" s="81">
        <v>4201300</v>
      </c>
      <c r="D446" s="97">
        <v>1.177</v>
      </c>
      <c r="E446" s="98">
        <v>171.6</v>
      </c>
      <c r="F446" s="81">
        <v>-165250</v>
      </c>
      <c r="G446" s="81">
        <v>1940643</v>
      </c>
      <c r="H446" s="81">
        <v>1643018</v>
      </c>
      <c r="I446" s="81">
        <v>2163510</v>
      </c>
      <c r="J446" s="81">
        <v>2016887</v>
      </c>
      <c r="K446" s="81">
        <v>56386</v>
      </c>
      <c r="L446" s="81">
        <v>57318</v>
      </c>
      <c r="M446" s="81">
        <v>14441</v>
      </c>
      <c r="N446" s="81">
        <v>14621</v>
      </c>
      <c r="O446" s="81">
        <v>6025</v>
      </c>
      <c r="P446" s="81">
        <v>6100</v>
      </c>
      <c r="Q446" s="81">
        <v>20295</v>
      </c>
      <c r="R446" s="81">
        <v>20573</v>
      </c>
      <c r="S446" s="81">
        <v>0</v>
      </c>
      <c r="T446" s="81">
        <v>0</v>
      </c>
      <c r="U446" s="81">
        <v>0</v>
      </c>
      <c r="V446" s="81">
        <v>0</v>
      </c>
      <c r="W446" s="81">
        <v>0</v>
      </c>
      <c r="X446" s="81">
        <v>0</v>
      </c>
      <c r="Y446" s="100">
        <v>0</v>
      </c>
      <c r="Z446" s="81">
        <v>0</v>
      </c>
      <c r="AA446" s="81">
        <v>0</v>
      </c>
      <c r="AB446" s="81">
        <v>0</v>
      </c>
      <c r="AC446" s="81">
        <v>0</v>
      </c>
      <c r="AE446" s="81">
        <v>164923</v>
      </c>
      <c r="AF446" s="81">
        <v>39551</v>
      </c>
      <c r="AG446" s="81">
        <v>1775720</v>
      </c>
      <c r="AH446" s="81">
        <v>1603467</v>
      </c>
      <c r="AJ446" s="77">
        <f t="shared" si="7"/>
        <v>165250</v>
      </c>
    </row>
    <row r="447" spans="1:36" x14ac:dyDescent="0.3">
      <c r="A447" s="46" t="s">
        <v>993</v>
      </c>
      <c r="B447" s="77" t="s">
        <v>2530</v>
      </c>
      <c r="C447" s="81">
        <v>3792411</v>
      </c>
      <c r="D447" s="97">
        <v>1.0529999999999999</v>
      </c>
      <c r="E447" s="98">
        <v>153.52000000000001</v>
      </c>
      <c r="F447" s="81">
        <v>0</v>
      </c>
      <c r="G447" s="81">
        <v>1771338</v>
      </c>
      <c r="H447" s="81">
        <v>1658230</v>
      </c>
      <c r="I447" s="81">
        <v>1876442</v>
      </c>
      <c r="J447" s="81">
        <v>1683546</v>
      </c>
      <c r="K447" s="81">
        <v>69318</v>
      </c>
      <c r="L447" s="81">
        <v>72638</v>
      </c>
      <c r="M447" s="81">
        <v>18096</v>
      </c>
      <c r="N447" s="81">
        <v>19040</v>
      </c>
      <c r="O447" s="81">
        <v>7550</v>
      </c>
      <c r="P447" s="81">
        <v>7943</v>
      </c>
      <c r="Q447" s="81">
        <v>23474</v>
      </c>
      <c r="R447" s="81">
        <v>24392</v>
      </c>
      <c r="S447" s="81">
        <v>0</v>
      </c>
      <c r="T447" s="81">
        <v>0</v>
      </c>
      <c r="U447" s="81">
        <v>0</v>
      </c>
      <c r="V447" s="81">
        <v>0</v>
      </c>
      <c r="W447" s="81">
        <v>0</v>
      </c>
      <c r="X447" s="81">
        <v>0</v>
      </c>
      <c r="Y447" s="100">
        <v>0</v>
      </c>
      <c r="Z447" s="81">
        <v>0</v>
      </c>
      <c r="AA447" s="81">
        <v>0</v>
      </c>
      <c r="AB447" s="81">
        <v>26193</v>
      </c>
      <c r="AC447" s="81">
        <v>0</v>
      </c>
      <c r="AE447" s="81">
        <v>0</v>
      </c>
      <c r="AF447" s="81">
        <v>0</v>
      </c>
      <c r="AG447" s="81">
        <v>1771338</v>
      </c>
      <c r="AH447" s="81">
        <v>1658230</v>
      </c>
      <c r="AJ447" s="77">
        <f t="shared" si="7"/>
        <v>0</v>
      </c>
    </row>
    <row r="448" spans="1:36" x14ac:dyDescent="0.3">
      <c r="A448" s="46" t="s">
        <v>995</v>
      </c>
      <c r="B448" s="77" t="s">
        <v>2531</v>
      </c>
      <c r="C448" s="81">
        <v>1218959</v>
      </c>
      <c r="D448" s="97">
        <v>0.75</v>
      </c>
      <c r="E448" s="98">
        <v>109.35</v>
      </c>
      <c r="F448" s="81">
        <v>-28649</v>
      </c>
      <c r="G448" s="81">
        <v>520073</v>
      </c>
      <c r="H448" s="81">
        <v>419603</v>
      </c>
      <c r="I448" s="81">
        <v>350346</v>
      </c>
      <c r="J448" s="81">
        <v>340273</v>
      </c>
      <c r="K448" s="81">
        <v>15145</v>
      </c>
      <c r="L448" s="81">
        <v>16136</v>
      </c>
      <c r="M448" s="81">
        <v>3925</v>
      </c>
      <c r="N448" s="81">
        <v>4135</v>
      </c>
      <c r="O448" s="81">
        <v>1638</v>
      </c>
      <c r="P448" s="81">
        <v>1725</v>
      </c>
      <c r="Q448" s="81">
        <v>1686</v>
      </c>
      <c r="R448" s="81">
        <v>1583</v>
      </c>
      <c r="S448" s="81">
        <v>0</v>
      </c>
      <c r="T448" s="81">
        <v>0</v>
      </c>
      <c r="U448" s="81">
        <v>0</v>
      </c>
      <c r="V448" s="81">
        <v>0</v>
      </c>
      <c r="W448" s="81">
        <v>0</v>
      </c>
      <c r="X448" s="81">
        <v>0</v>
      </c>
      <c r="Y448" s="100">
        <v>0</v>
      </c>
      <c r="Z448" s="81">
        <v>0</v>
      </c>
      <c r="AA448" s="81">
        <v>326146</v>
      </c>
      <c r="AB448" s="81">
        <v>0</v>
      </c>
      <c r="AC448" s="81">
        <v>0</v>
      </c>
      <c r="AE448" s="81">
        <v>0</v>
      </c>
      <c r="AF448" s="81">
        <v>0</v>
      </c>
      <c r="AG448" s="81">
        <v>520073</v>
      </c>
      <c r="AH448" s="81">
        <v>419603</v>
      </c>
      <c r="AJ448" s="77">
        <f t="shared" si="7"/>
        <v>28649</v>
      </c>
    </row>
    <row r="449" spans="1:36" x14ac:dyDescent="0.3">
      <c r="A449" s="46" t="s">
        <v>997</v>
      </c>
      <c r="B449" s="77" t="s">
        <v>1876</v>
      </c>
      <c r="C449" s="81">
        <v>873491</v>
      </c>
      <c r="D449" s="97">
        <v>0.70599999999999996</v>
      </c>
      <c r="E449" s="98">
        <v>102.93</v>
      </c>
      <c r="F449" s="81">
        <v>0</v>
      </c>
      <c r="G449" s="81">
        <v>460318</v>
      </c>
      <c r="H449" s="81">
        <v>372020</v>
      </c>
      <c r="I449" s="81">
        <v>382950</v>
      </c>
      <c r="J449" s="81">
        <v>390403</v>
      </c>
      <c r="K449" s="81">
        <v>20155</v>
      </c>
      <c r="L449" s="81">
        <v>19980</v>
      </c>
      <c r="M449" s="81">
        <v>5258</v>
      </c>
      <c r="N449" s="81">
        <v>5184</v>
      </c>
      <c r="O449" s="81">
        <v>2194</v>
      </c>
      <c r="P449" s="81">
        <v>2162</v>
      </c>
      <c r="Q449" s="81">
        <v>2616</v>
      </c>
      <c r="R449" s="81">
        <v>2060</v>
      </c>
      <c r="S449" s="81">
        <v>0</v>
      </c>
      <c r="T449" s="81">
        <v>0</v>
      </c>
      <c r="U449" s="81">
        <v>0</v>
      </c>
      <c r="V449" s="81">
        <v>0</v>
      </c>
      <c r="W449" s="81">
        <v>0</v>
      </c>
      <c r="X449" s="81">
        <v>0</v>
      </c>
      <c r="Y449" s="100">
        <v>0</v>
      </c>
      <c r="Z449" s="81">
        <v>0</v>
      </c>
      <c r="AA449" s="81">
        <v>0</v>
      </c>
      <c r="AB449" s="81">
        <v>0</v>
      </c>
      <c r="AC449" s="81">
        <v>0</v>
      </c>
      <c r="AE449" s="81">
        <v>0</v>
      </c>
      <c r="AF449" s="81">
        <v>0</v>
      </c>
      <c r="AG449" s="81">
        <v>460318</v>
      </c>
      <c r="AH449" s="81">
        <v>372020</v>
      </c>
      <c r="AJ449" s="77">
        <f t="shared" si="7"/>
        <v>0</v>
      </c>
    </row>
    <row r="450" spans="1:36" x14ac:dyDescent="0.3">
      <c r="A450" s="46" t="s">
        <v>1001</v>
      </c>
      <c r="B450" s="77" t="s">
        <v>2532</v>
      </c>
      <c r="C450" s="81">
        <v>5323734</v>
      </c>
      <c r="D450" s="97">
        <v>1.125</v>
      </c>
      <c r="E450" s="98">
        <v>164.02</v>
      </c>
      <c r="F450" s="81">
        <v>-229956</v>
      </c>
      <c r="G450" s="81">
        <v>2376914</v>
      </c>
      <c r="H450" s="81">
        <v>2177571</v>
      </c>
      <c r="I450" s="81">
        <v>2799409</v>
      </c>
      <c r="J450" s="81">
        <v>2652819</v>
      </c>
      <c r="K450" s="81">
        <v>86443</v>
      </c>
      <c r="L450" s="81">
        <v>90404</v>
      </c>
      <c r="M450" s="81">
        <v>22170</v>
      </c>
      <c r="N450" s="81">
        <v>23309</v>
      </c>
      <c r="O450" s="81">
        <v>9250</v>
      </c>
      <c r="P450" s="81">
        <v>9725</v>
      </c>
      <c r="Q450" s="81">
        <v>29548</v>
      </c>
      <c r="R450" s="81">
        <v>30878</v>
      </c>
      <c r="S450" s="81">
        <v>0</v>
      </c>
      <c r="T450" s="81">
        <v>0</v>
      </c>
      <c r="U450" s="81">
        <v>0</v>
      </c>
      <c r="V450" s="81">
        <v>0</v>
      </c>
      <c r="W450" s="81">
        <v>0</v>
      </c>
      <c r="X450" s="81">
        <v>0</v>
      </c>
      <c r="Y450" s="100">
        <v>0</v>
      </c>
      <c r="Z450" s="81">
        <v>0</v>
      </c>
      <c r="AA450" s="81">
        <v>0</v>
      </c>
      <c r="AB450" s="81">
        <v>0</v>
      </c>
      <c r="AC450" s="81">
        <v>0</v>
      </c>
      <c r="AE450" s="81">
        <v>0</v>
      </c>
      <c r="AF450" s="81">
        <v>0</v>
      </c>
      <c r="AG450" s="81">
        <v>2376914</v>
      </c>
      <c r="AH450" s="81">
        <v>2177571</v>
      </c>
      <c r="AJ450" s="77">
        <f t="shared" si="7"/>
        <v>229956</v>
      </c>
    </row>
    <row r="451" spans="1:36" x14ac:dyDescent="0.3">
      <c r="A451" s="46" t="s">
        <v>1003</v>
      </c>
      <c r="B451" s="77" t="s">
        <v>2533</v>
      </c>
      <c r="C451" s="81">
        <v>1025618</v>
      </c>
      <c r="D451" s="97">
        <v>0.86199999999999999</v>
      </c>
      <c r="E451" s="98">
        <v>125.67</v>
      </c>
      <c r="F451" s="81">
        <v>-32548</v>
      </c>
      <c r="G451" s="81">
        <v>505897</v>
      </c>
      <c r="H451" s="81">
        <v>435128</v>
      </c>
      <c r="I451" s="81">
        <v>427007</v>
      </c>
      <c r="J451" s="81">
        <v>359043</v>
      </c>
      <c r="K451" s="81">
        <v>14388</v>
      </c>
      <c r="L451" s="81">
        <v>8756</v>
      </c>
      <c r="M451" s="81">
        <v>3880</v>
      </c>
      <c r="N451" s="81">
        <v>1420</v>
      </c>
      <c r="O451" s="81">
        <v>1619</v>
      </c>
      <c r="P451" s="81">
        <v>1562</v>
      </c>
      <c r="Q451" s="81">
        <v>2883</v>
      </c>
      <c r="R451" s="81">
        <v>2796</v>
      </c>
      <c r="S451" s="81">
        <v>0</v>
      </c>
      <c r="T451" s="81">
        <v>0</v>
      </c>
      <c r="U451" s="81">
        <v>0</v>
      </c>
      <c r="V451" s="81">
        <v>0</v>
      </c>
      <c r="W451" s="81">
        <v>0</v>
      </c>
      <c r="X451" s="81">
        <v>0</v>
      </c>
      <c r="Y451" s="100">
        <v>0</v>
      </c>
      <c r="Z451" s="81">
        <v>0</v>
      </c>
      <c r="AA451" s="81">
        <v>69877</v>
      </c>
      <c r="AB451" s="81">
        <v>67</v>
      </c>
      <c r="AC451" s="81">
        <v>0</v>
      </c>
      <c r="AE451" s="81">
        <v>0</v>
      </c>
      <c r="AF451" s="81">
        <v>0</v>
      </c>
      <c r="AG451" s="81">
        <v>505897</v>
      </c>
      <c r="AH451" s="81">
        <v>435128</v>
      </c>
      <c r="AJ451" s="77">
        <f t="shared" si="7"/>
        <v>32548</v>
      </c>
    </row>
    <row r="452" spans="1:36" x14ac:dyDescent="0.3">
      <c r="A452" s="46" t="s">
        <v>1005</v>
      </c>
      <c r="B452" s="77" t="s">
        <v>2534</v>
      </c>
      <c r="C452" s="81">
        <v>1623674</v>
      </c>
      <c r="D452" s="97">
        <v>1.1160000000000001</v>
      </c>
      <c r="E452" s="98">
        <v>162.71</v>
      </c>
      <c r="F452" s="81">
        <v>-65572</v>
      </c>
      <c r="G452" s="81">
        <v>710852</v>
      </c>
      <c r="H452" s="81">
        <v>531398</v>
      </c>
      <c r="I452" s="81">
        <v>708435</v>
      </c>
      <c r="J452" s="81">
        <v>627898</v>
      </c>
      <c r="K452" s="81">
        <v>23242</v>
      </c>
      <c r="L452" s="81">
        <v>23417</v>
      </c>
      <c r="M452" s="81">
        <v>6052</v>
      </c>
      <c r="N452" s="81">
        <v>6052</v>
      </c>
      <c r="O452" s="81">
        <v>2525</v>
      </c>
      <c r="P452" s="81">
        <v>2525</v>
      </c>
      <c r="Q452" s="81">
        <v>7733</v>
      </c>
      <c r="R452" s="81">
        <v>7666</v>
      </c>
      <c r="S452" s="81">
        <v>0</v>
      </c>
      <c r="T452" s="81">
        <v>0</v>
      </c>
      <c r="U452" s="81">
        <v>0</v>
      </c>
      <c r="V452" s="81">
        <v>0</v>
      </c>
      <c r="W452" s="81">
        <v>0</v>
      </c>
      <c r="X452" s="81">
        <v>0</v>
      </c>
      <c r="Y452" s="100">
        <v>0</v>
      </c>
      <c r="Z452" s="81">
        <v>0</v>
      </c>
      <c r="AA452" s="81">
        <v>164835</v>
      </c>
      <c r="AB452" s="81">
        <v>0</v>
      </c>
      <c r="AC452" s="81">
        <v>0</v>
      </c>
      <c r="AE452" s="81">
        <v>0</v>
      </c>
      <c r="AF452" s="81">
        <v>5146</v>
      </c>
      <c r="AG452" s="81">
        <v>710852</v>
      </c>
      <c r="AH452" s="81">
        <v>526252</v>
      </c>
      <c r="AJ452" s="77">
        <f t="shared" si="7"/>
        <v>65572</v>
      </c>
    </row>
    <row r="453" spans="1:36" x14ac:dyDescent="0.3">
      <c r="A453" s="46" t="s">
        <v>1009</v>
      </c>
      <c r="B453" s="77" t="s">
        <v>2535</v>
      </c>
      <c r="C453" s="81">
        <v>2362147</v>
      </c>
      <c r="D453" s="97">
        <v>1.107</v>
      </c>
      <c r="E453" s="98">
        <v>161.4</v>
      </c>
      <c r="F453" s="81">
        <v>0</v>
      </c>
      <c r="G453" s="81">
        <v>1107029</v>
      </c>
      <c r="H453" s="81">
        <v>592505</v>
      </c>
      <c r="I453" s="81">
        <v>1199718</v>
      </c>
      <c r="J453" s="81">
        <v>976845</v>
      </c>
      <c r="K453" s="81">
        <v>31688</v>
      </c>
      <c r="L453" s="81">
        <v>31863</v>
      </c>
      <c r="M453" s="81">
        <v>8658</v>
      </c>
      <c r="N453" s="81">
        <v>8734</v>
      </c>
      <c r="O453" s="81">
        <v>3613</v>
      </c>
      <c r="P453" s="81">
        <v>3535</v>
      </c>
      <c r="Q453" s="81">
        <v>11441</v>
      </c>
      <c r="R453" s="81">
        <v>11443</v>
      </c>
      <c r="S453" s="81">
        <v>0</v>
      </c>
      <c r="T453" s="81">
        <v>0</v>
      </c>
      <c r="U453" s="81">
        <v>0</v>
      </c>
      <c r="V453" s="81">
        <v>0</v>
      </c>
      <c r="W453" s="81">
        <v>0</v>
      </c>
      <c r="X453" s="81">
        <v>0</v>
      </c>
      <c r="Y453" s="100">
        <v>0</v>
      </c>
      <c r="Z453" s="81">
        <v>0</v>
      </c>
      <c r="AA453" s="81">
        <v>0</v>
      </c>
      <c r="AB453" s="81">
        <v>0</v>
      </c>
      <c r="AC453" s="81">
        <v>0</v>
      </c>
      <c r="AE453" s="81">
        <v>0</v>
      </c>
      <c r="AF453" s="81">
        <v>0</v>
      </c>
      <c r="AG453" s="81">
        <v>1107029</v>
      </c>
      <c r="AH453" s="81">
        <v>592505</v>
      </c>
      <c r="AJ453" s="77">
        <f t="shared" si="7"/>
        <v>0</v>
      </c>
    </row>
    <row r="454" spans="1:36" x14ac:dyDescent="0.3">
      <c r="A454" s="46" t="s">
        <v>1011</v>
      </c>
      <c r="B454" s="77" t="s">
        <v>1881</v>
      </c>
      <c r="C454" s="81">
        <v>2236577</v>
      </c>
      <c r="D454" s="97">
        <v>1.0780000000000001</v>
      </c>
      <c r="E454" s="98">
        <v>157.16999999999999</v>
      </c>
      <c r="F454" s="81">
        <v>-100571</v>
      </c>
      <c r="G454" s="81">
        <v>975950</v>
      </c>
      <c r="H454" s="81">
        <v>839809</v>
      </c>
      <c r="I454" s="81">
        <v>1194957</v>
      </c>
      <c r="J454" s="81">
        <v>1055162</v>
      </c>
      <c r="K454" s="81">
        <v>38678</v>
      </c>
      <c r="L454" s="81">
        <v>38620</v>
      </c>
      <c r="M454" s="81">
        <v>9962</v>
      </c>
      <c r="N454" s="81">
        <v>10007</v>
      </c>
      <c r="O454" s="81">
        <v>4156</v>
      </c>
      <c r="P454" s="81">
        <v>4175</v>
      </c>
      <c r="Q454" s="81">
        <v>12874</v>
      </c>
      <c r="R454" s="81">
        <v>12917</v>
      </c>
      <c r="S454" s="81">
        <v>0</v>
      </c>
      <c r="T454" s="81">
        <v>0</v>
      </c>
      <c r="U454" s="81">
        <v>0</v>
      </c>
      <c r="V454" s="81">
        <v>0</v>
      </c>
      <c r="W454" s="81">
        <v>0</v>
      </c>
      <c r="X454" s="81">
        <v>0</v>
      </c>
      <c r="Y454" s="100">
        <v>0</v>
      </c>
      <c r="Z454" s="81">
        <v>0</v>
      </c>
      <c r="AA454" s="81">
        <v>0</v>
      </c>
      <c r="AB454" s="81">
        <v>0</v>
      </c>
      <c r="AC454" s="81">
        <v>0</v>
      </c>
      <c r="AE454" s="81">
        <v>0</v>
      </c>
      <c r="AF454" s="81">
        <v>0</v>
      </c>
      <c r="AG454" s="81">
        <v>975950</v>
      </c>
      <c r="AH454" s="81">
        <v>839809</v>
      </c>
      <c r="AJ454" s="77">
        <f t="shared" ref="AJ454:AJ517" si="8">-1*F454</f>
        <v>100571</v>
      </c>
    </row>
    <row r="455" spans="1:36" x14ac:dyDescent="0.3">
      <c r="A455" s="46" t="s">
        <v>1013</v>
      </c>
      <c r="B455" s="77" t="s">
        <v>2536</v>
      </c>
      <c r="C455" s="81">
        <v>6305759</v>
      </c>
      <c r="D455" s="97">
        <v>1.1319999999999999</v>
      </c>
      <c r="E455" s="98">
        <v>165.04</v>
      </c>
      <c r="F455" s="81">
        <v>-414250</v>
      </c>
      <c r="G455" s="81">
        <v>2187031</v>
      </c>
      <c r="H455" s="81">
        <v>1945980</v>
      </c>
      <c r="I455" s="81">
        <v>3853890</v>
      </c>
      <c r="J455" s="81">
        <v>3492259</v>
      </c>
      <c r="K455" s="81">
        <v>151567</v>
      </c>
      <c r="L455" s="81">
        <v>151567</v>
      </c>
      <c r="M455" s="81">
        <v>40925</v>
      </c>
      <c r="N455" s="81">
        <v>40926</v>
      </c>
      <c r="O455" s="81">
        <v>17075</v>
      </c>
      <c r="P455" s="81">
        <v>14299</v>
      </c>
      <c r="Q455" s="81">
        <v>55271</v>
      </c>
      <c r="R455" s="81">
        <v>54479</v>
      </c>
      <c r="S455" s="81">
        <v>0</v>
      </c>
      <c r="T455" s="81">
        <v>0</v>
      </c>
      <c r="U455" s="81">
        <v>0</v>
      </c>
      <c r="V455" s="81">
        <v>0</v>
      </c>
      <c r="W455" s="81">
        <v>0</v>
      </c>
      <c r="X455" s="81">
        <v>0</v>
      </c>
      <c r="Y455" s="100">
        <v>0</v>
      </c>
      <c r="Z455" s="81">
        <v>0</v>
      </c>
      <c r="AA455" s="81">
        <v>0</v>
      </c>
      <c r="AB455" s="81">
        <v>0</v>
      </c>
      <c r="AC455" s="81">
        <v>0</v>
      </c>
      <c r="AE455" s="81">
        <v>0</v>
      </c>
      <c r="AF455" s="81">
        <v>0</v>
      </c>
      <c r="AG455" s="81">
        <v>2187031</v>
      </c>
      <c r="AH455" s="81">
        <v>1945980</v>
      </c>
      <c r="AJ455" s="77">
        <f t="shared" si="8"/>
        <v>414250</v>
      </c>
    </row>
    <row r="456" spans="1:36" x14ac:dyDescent="0.3">
      <c r="A456" s="46" t="s">
        <v>1015</v>
      </c>
      <c r="B456" s="77" t="s">
        <v>2537</v>
      </c>
      <c r="C456" s="81">
        <v>1500862</v>
      </c>
      <c r="D456" s="97">
        <v>0.95599999999999996</v>
      </c>
      <c r="E456" s="98">
        <v>139.38</v>
      </c>
      <c r="F456" s="81">
        <v>-43904</v>
      </c>
      <c r="G456" s="81">
        <v>610986</v>
      </c>
      <c r="H456" s="81">
        <v>511193</v>
      </c>
      <c r="I456" s="81">
        <v>705361</v>
      </c>
      <c r="J456" s="81">
        <v>585028</v>
      </c>
      <c r="K456" s="81">
        <v>18349</v>
      </c>
      <c r="L456" s="81">
        <v>19223</v>
      </c>
      <c r="M456" s="81">
        <v>4719</v>
      </c>
      <c r="N456" s="81">
        <v>4944</v>
      </c>
      <c r="O456" s="81">
        <v>1969</v>
      </c>
      <c r="P456" s="81">
        <v>1986</v>
      </c>
      <c r="Q456" s="81">
        <v>4581</v>
      </c>
      <c r="R456" s="81">
        <v>4537</v>
      </c>
      <c r="S456" s="81">
        <v>0</v>
      </c>
      <c r="T456" s="81">
        <v>0</v>
      </c>
      <c r="U456" s="81">
        <v>0</v>
      </c>
      <c r="V456" s="81">
        <v>0</v>
      </c>
      <c r="W456" s="81">
        <v>0</v>
      </c>
      <c r="X456" s="81">
        <v>0</v>
      </c>
      <c r="Y456" s="100">
        <v>0</v>
      </c>
      <c r="Z456" s="81">
        <v>0</v>
      </c>
      <c r="AA456" s="81">
        <v>154897</v>
      </c>
      <c r="AB456" s="81">
        <v>0</v>
      </c>
      <c r="AC456" s="81">
        <v>0</v>
      </c>
      <c r="AE456" s="81">
        <v>0</v>
      </c>
      <c r="AF456" s="81">
        <v>0</v>
      </c>
      <c r="AG456" s="81">
        <v>610986</v>
      </c>
      <c r="AH456" s="81">
        <v>511193</v>
      </c>
      <c r="AJ456" s="77">
        <f t="shared" si="8"/>
        <v>43904</v>
      </c>
    </row>
    <row r="457" spans="1:36" x14ac:dyDescent="0.3">
      <c r="A457" s="46" t="s">
        <v>1017</v>
      </c>
      <c r="B457" s="77" t="s">
        <v>1884</v>
      </c>
      <c r="C457" s="81">
        <v>3287373</v>
      </c>
      <c r="D457" s="97">
        <v>1.149</v>
      </c>
      <c r="E457" s="98">
        <v>167.52</v>
      </c>
      <c r="F457" s="81">
        <v>0</v>
      </c>
      <c r="G457" s="81">
        <v>1447051</v>
      </c>
      <c r="H457" s="81">
        <v>1248018</v>
      </c>
      <c r="I457" s="81">
        <v>1745449</v>
      </c>
      <c r="J457" s="81">
        <v>1532317</v>
      </c>
      <c r="K457" s="81">
        <v>55105</v>
      </c>
      <c r="L457" s="81">
        <v>57318</v>
      </c>
      <c r="M457" s="81">
        <v>14186</v>
      </c>
      <c r="N457" s="81">
        <v>14711</v>
      </c>
      <c r="O457" s="81">
        <v>5919</v>
      </c>
      <c r="P457" s="81">
        <v>6137</v>
      </c>
      <c r="Q457" s="81">
        <v>19663</v>
      </c>
      <c r="R457" s="81">
        <v>20176</v>
      </c>
      <c r="S457" s="81">
        <v>0</v>
      </c>
      <c r="T457" s="81">
        <v>0</v>
      </c>
      <c r="U457" s="81">
        <v>0</v>
      </c>
      <c r="V457" s="81">
        <v>0</v>
      </c>
      <c r="W457" s="81">
        <v>0</v>
      </c>
      <c r="X457" s="81">
        <v>0</v>
      </c>
      <c r="Y457" s="100">
        <v>0</v>
      </c>
      <c r="Z457" s="81">
        <v>0</v>
      </c>
      <c r="AA457" s="81">
        <v>0</v>
      </c>
      <c r="AB457" s="81">
        <v>0</v>
      </c>
      <c r="AC457" s="81">
        <v>0</v>
      </c>
      <c r="AE457" s="81">
        <v>0</v>
      </c>
      <c r="AF457" s="81">
        <v>0</v>
      </c>
      <c r="AG457" s="81">
        <v>1447051</v>
      </c>
      <c r="AH457" s="81">
        <v>1248018</v>
      </c>
      <c r="AJ457" s="77">
        <f t="shared" si="8"/>
        <v>0</v>
      </c>
    </row>
    <row r="458" spans="1:36" x14ac:dyDescent="0.3">
      <c r="A458" s="46" t="s">
        <v>1019</v>
      </c>
      <c r="B458" s="77" t="s">
        <v>2538</v>
      </c>
      <c r="C458" s="81">
        <v>4892047</v>
      </c>
      <c r="D458" s="97">
        <v>1.167</v>
      </c>
      <c r="E458" s="98">
        <v>170.14</v>
      </c>
      <c r="F458" s="81">
        <v>-84848</v>
      </c>
      <c r="G458" s="81">
        <v>1261573</v>
      </c>
      <c r="H458" s="81">
        <v>609761</v>
      </c>
      <c r="I458" s="81">
        <v>3475863</v>
      </c>
      <c r="J458" s="81">
        <v>3017225</v>
      </c>
      <c r="K458" s="81">
        <v>89589</v>
      </c>
      <c r="L458" s="81">
        <v>89006</v>
      </c>
      <c r="M458" s="81">
        <v>23009</v>
      </c>
      <c r="N458" s="81">
        <v>22890</v>
      </c>
      <c r="O458" s="81">
        <v>9600</v>
      </c>
      <c r="P458" s="81">
        <v>9550</v>
      </c>
      <c r="Q458" s="81">
        <v>32413</v>
      </c>
      <c r="R458" s="81">
        <v>32060</v>
      </c>
      <c r="S458" s="81">
        <v>0</v>
      </c>
      <c r="T458" s="81">
        <v>0</v>
      </c>
      <c r="U458" s="81">
        <v>0</v>
      </c>
      <c r="V458" s="81">
        <v>0</v>
      </c>
      <c r="W458" s="81">
        <v>0</v>
      </c>
      <c r="X458" s="81">
        <v>0</v>
      </c>
      <c r="Y458" s="100">
        <v>0</v>
      </c>
      <c r="Z458" s="81">
        <v>0</v>
      </c>
      <c r="AA458" s="81">
        <v>0</v>
      </c>
      <c r="AB458" s="81">
        <v>0</v>
      </c>
      <c r="AC458" s="81">
        <v>0</v>
      </c>
      <c r="AE458" s="81">
        <v>0</v>
      </c>
      <c r="AF458" s="81">
        <v>0</v>
      </c>
      <c r="AG458" s="81">
        <v>1261573</v>
      </c>
      <c r="AH458" s="81">
        <v>609761</v>
      </c>
      <c r="AJ458" s="77">
        <f t="shared" si="8"/>
        <v>84848</v>
      </c>
    </row>
    <row r="459" spans="1:36" x14ac:dyDescent="0.3">
      <c r="A459" s="46" t="s">
        <v>1007</v>
      </c>
      <c r="B459" s="77" t="s">
        <v>2539</v>
      </c>
      <c r="C459" s="81">
        <v>2183110</v>
      </c>
      <c r="D459" s="97">
        <v>1.1259999999999999</v>
      </c>
      <c r="E459" s="98">
        <v>164.17</v>
      </c>
      <c r="F459" s="81">
        <v>-90621</v>
      </c>
      <c r="G459" s="81">
        <v>598602</v>
      </c>
      <c r="H459" s="81">
        <v>531332</v>
      </c>
      <c r="I459" s="81">
        <v>1509828</v>
      </c>
      <c r="J459" s="81">
        <v>1326470</v>
      </c>
      <c r="K459" s="81">
        <v>43629</v>
      </c>
      <c r="L459" s="81">
        <v>42290</v>
      </c>
      <c r="M459" s="81">
        <v>11265</v>
      </c>
      <c r="N459" s="81">
        <v>10936</v>
      </c>
      <c r="O459" s="81">
        <v>4700</v>
      </c>
      <c r="P459" s="81">
        <v>4562</v>
      </c>
      <c r="Q459" s="81">
        <v>15086</v>
      </c>
      <c r="R459" s="81">
        <v>14628</v>
      </c>
      <c r="S459" s="81">
        <v>0</v>
      </c>
      <c r="T459" s="81">
        <v>0</v>
      </c>
      <c r="U459" s="81">
        <v>0</v>
      </c>
      <c r="V459" s="81">
        <v>0</v>
      </c>
      <c r="W459" s="81">
        <v>0</v>
      </c>
      <c r="X459" s="81">
        <v>0</v>
      </c>
      <c r="Y459" s="100">
        <v>0</v>
      </c>
      <c r="Z459" s="81">
        <v>0</v>
      </c>
      <c r="AA459" s="81">
        <v>0</v>
      </c>
      <c r="AB459" s="81">
        <v>0</v>
      </c>
      <c r="AC459" s="81">
        <v>0</v>
      </c>
      <c r="AE459" s="81">
        <v>0</v>
      </c>
      <c r="AF459" s="81">
        <v>0</v>
      </c>
      <c r="AG459" s="81">
        <v>598602</v>
      </c>
      <c r="AH459" s="81">
        <v>531332</v>
      </c>
      <c r="AJ459" s="77">
        <f t="shared" si="8"/>
        <v>90621</v>
      </c>
    </row>
    <row r="460" spans="1:36" x14ac:dyDescent="0.3">
      <c r="A460" s="46" t="s">
        <v>1021</v>
      </c>
      <c r="B460" s="77" t="s">
        <v>2540</v>
      </c>
      <c r="C460" s="81">
        <v>1509742</v>
      </c>
      <c r="D460" s="97">
        <v>0.94399999999999995</v>
      </c>
      <c r="E460" s="98">
        <v>137.63</v>
      </c>
      <c r="F460" s="81">
        <v>-152</v>
      </c>
      <c r="G460" s="81">
        <v>705082</v>
      </c>
      <c r="H460" s="81">
        <v>596590</v>
      </c>
      <c r="I460" s="81">
        <v>772334</v>
      </c>
      <c r="J460" s="81">
        <v>707205</v>
      </c>
      <c r="K460" s="81">
        <v>19630</v>
      </c>
      <c r="L460" s="81">
        <v>21844</v>
      </c>
      <c r="M460" s="81">
        <v>5183</v>
      </c>
      <c r="N460" s="81">
        <v>5663</v>
      </c>
      <c r="O460" s="81">
        <v>2163</v>
      </c>
      <c r="P460" s="81">
        <v>1322</v>
      </c>
      <c r="Q460" s="81">
        <v>5350</v>
      </c>
      <c r="R460" s="81">
        <v>5882</v>
      </c>
      <c r="S460" s="81">
        <v>0</v>
      </c>
      <c r="T460" s="81">
        <v>0</v>
      </c>
      <c r="U460" s="81">
        <v>0</v>
      </c>
      <c r="V460" s="81">
        <v>0</v>
      </c>
      <c r="W460" s="81">
        <v>0</v>
      </c>
      <c r="X460" s="81">
        <v>0</v>
      </c>
      <c r="Y460" s="100">
        <v>0</v>
      </c>
      <c r="Z460" s="81">
        <v>0</v>
      </c>
      <c r="AA460" s="81">
        <v>0</v>
      </c>
      <c r="AB460" s="81">
        <v>0</v>
      </c>
      <c r="AC460" s="81">
        <v>0</v>
      </c>
      <c r="AE460" s="81">
        <v>0</v>
      </c>
      <c r="AF460" s="81">
        <v>0</v>
      </c>
      <c r="AG460" s="81">
        <v>705082</v>
      </c>
      <c r="AH460" s="81">
        <v>596590</v>
      </c>
      <c r="AJ460" s="77">
        <f t="shared" si="8"/>
        <v>152</v>
      </c>
    </row>
    <row r="461" spans="1:36" x14ac:dyDescent="0.3">
      <c r="A461" s="46" t="s">
        <v>1023</v>
      </c>
      <c r="B461" s="77" t="s">
        <v>2541</v>
      </c>
      <c r="C461" s="81">
        <v>3677109</v>
      </c>
      <c r="D461" s="97">
        <v>0.99199999999999999</v>
      </c>
      <c r="E461" s="98">
        <v>144.63</v>
      </c>
      <c r="F461" s="81">
        <v>0</v>
      </c>
      <c r="G461" s="81">
        <v>1633266</v>
      </c>
      <c r="H461" s="81">
        <v>1431117</v>
      </c>
      <c r="I461" s="81">
        <v>1915278</v>
      </c>
      <c r="J461" s="81">
        <v>1650911</v>
      </c>
      <c r="K461" s="81">
        <v>76890</v>
      </c>
      <c r="L461" s="81">
        <v>74560</v>
      </c>
      <c r="M461" s="81">
        <v>19549</v>
      </c>
      <c r="N461" s="81">
        <v>18890</v>
      </c>
      <c r="O461" s="81">
        <v>8156</v>
      </c>
      <c r="P461" s="81">
        <v>7881</v>
      </c>
      <c r="Q461" s="81">
        <v>23970</v>
      </c>
      <c r="R461" s="81">
        <v>22888</v>
      </c>
      <c r="S461" s="81">
        <v>0</v>
      </c>
      <c r="T461" s="81">
        <v>0</v>
      </c>
      <c r="U461" s="81">
        <v>0</v>
      </c>
      <c r="V461" s="81">
        <v>0</v>
      </c>
      <c r="W461" s="81">
        <v>0</v>
      </c>
      <c r="X461" s="81">
        <v>0</v>
      </c>
      <c r="Y461" s="100">
        <v>0</v>
      </c>
      <c r="Z461" s="81">
        <v>0</v>
      </c>
      <c r="AA461" s="81">
        <v>0</v>
      </c>
      <c r="AB461" s="81">
        <v>0</v>
      </c>
      <c r="AC461" s="81">
        <v>0</v>
      </c>
      <c r="AE461" s="81">
        <v>0</v>
      </c>
      <c r="AF461" s="81">
        <v>0</v>
      </c>
      <c r="AG461" s="81">
        <v>1633266</v>
      </c>
      <c r="AH461" s="81">
        <v>1431117</v>
      </c>
      <c r="AJ461" s="77">
        <f t="shared" si="8"/>
        <v>0</v>
      </c>
    </row>
    <row r="462" spans="1:36" x14ac:dyDescent="0.3">
      <c r="A462" s="46" t="s">
        <v>999</v>
      </c>
      <c r="B462" s="77" t="s">
        <v>2542</v>
      </c>
      <c r="C462" s="81">
        <v>2458074</v>
      </c>
      <c r="D462" s="97">
        <v>1.1100000000000001</v>
      </c>
      <c r="E462" s="98">
        <v>161.83000000000001</v>
      </c>
      <c r="F462" s="81">
        <v>-78325</v>
      </c>
      <c r="G462" s="81">
        <v>1361222</v>
      </c>
      <c r="H462" s="81">
        <v>1155630</v>
      </c>
      <c r="I462" s="81">
        <v>1049686</v>
      </c>
      <c r="J462" s="81">
        <v>976616</v>
      </c>
      <c r="K462" s="81">
        <v>27727</v>
      </c>
      <c r="L462" s="81">
        <v>27960</v>
      </c>
      <c r="M462" s="81">
        <v>7265</v>
      </c>
      <c r="N462" s="81">
        <v>7416</v>
      </c>
      <c r="O462" s="81">
        <v>3031</v>
      </c>
      <c r="P462" s="81">
        <v>3093</v>
      </c>
      <c r="Q462" s="81">
        <v>9143</v>
      </c>
      <c r="R462" s="81">
        <v>9200</v>
      </c>
      <c r="S462" s="81">
        <v>0</v>
      </c>
      <c r="T462" s="81">
        <v>0</v>
      </c>
      <c r="U462" s="81">
        <v>0</v>
      </c>
      <c r="V462" s="81">
        <v>0</v>
      </c>
      <c r="W462" s="81">
        <v>0</v>
      </c>
      <c r="X462" s="81">
        <v>0</v>
      </c>
      <c r="Y462" s="100">
        <v>0</v>
      </c>
      <c r="Z462" s="81">
        <v>0</v>
      </c>
      <c r="AA462" s="81">
        <v>0</v>
      </c>
      <c r="AB462" s="81">
        <v>0</v>
      </c>
      <c r="AC462" s="81">
        <v>0</v>
      </c>
      <c r="AE462" s="81">
        <v>0</v>
      </c>
      <c r="AF462" s="81">
        <v>0</v>
      </c>
      <c r="AG462" s="81">
        <v>1361222</v>
      </c>
      <c r="AH462" s="81">
        <v>1155630</v>
      </c>
      <c r="AJ462" s="77">
        <f t="shared" si="8"/>
        <v>78325</v>
      </c>
    </row>
    <row r="463" spans="1:36" x14ac:dyDescent="0.3">
      <c r="A463" s="46" t="s">
        <v>928</v>
      </c>
      <c r="B463" s="77" t="s">
        <v>2543</v>
      </c>
      <c r="C463" s="81">
        <v>4622153</v>
      </c>
      <c r="D463" s="97">
        <v>0.88500000000000001</v>
      </c>
      <c r="E463" s="98">
        <v>129.03</v>
      </c>
      <c r="F463" s="81">
        <v>0</v>
      </c>
      <c r="G463" s="81">
        <v>3049042</v>
      </c>
      <c r="H463" s="81">
        <v>2658237</v>
      </c>
      <c r="I463" s="81">
        <v>1226282</v>
      </c>
      <c r="J463" s="81">
        <v>1961420</v>
      </c>
      <c r="K463" s="81">
        <v>184944</v>
      </c>
      <c r="L463" s="81">
        <v>185352</v>
      </c>
      <c r="M463" s="81">
        <v>46468</v>
      </c>
      <c r="N463" s="81">
        <v>46588</v>
      </c>
      <c r="O463" s="81">
        <v>19388</v>
      </c>
      <c r="P463" s="81">
        <v>19437</v>
      </c>
      <c r="Q463" s="81">
        <v>50145</v>
      </c>
      <c r="R463" s="81">
        <v>49523</v>
      </c>
      <c r="S463" s="81">
        <v>0</v>
      </c>
      <c r="T463" s="81">
        <v>0</v>
      </c>
      <c r="U463" s="81">
        <v>0</v>
      </c>
      <c r="V463" s="81">
        <v>0</v>
      </c>
      <c r="W463" s="81">
        <v>0</v>
      </c>
      <c r="X463" s="81">
        <v>0</v>
      </c>
      <c r="Y463" s="100">
        <v>0</v>
      </c>
      <c r="Z463" s="81">
        <v>0</v>
      </c>
      <c r="AA463" s="81">
        <v>0</v>
      </c>
      <c r="AB463" s="81">
        <v>45884</v>
      </c>
      <c r="AC463" s="81">
        <v>0</v>
      </c>
      <c r="AE463" s="81">
        <v>253</v>
      </c>
      <c r="AF463" s="81">
        <v>0</v>
      </c>
      <c r="AG463" s="81">
        <v>3048789</v>
      </c>
      <c r="AH463" s="81">
        <v>2658237</v>
      </c>
      <c r="AJ463" s="77">
        <f t="shared" si="8"/>
        <v>0</v>
      </c>
    </row>
    <row r="464" spans="1:36" x14ac:dyDescent="0.3">
      <c r="A464" s="46" t="s">
        <v>942</v>
      </c>
      <c r="B464" s="77" t="s">
        <v>2544</v>
      </c>
      <c r="C464" s="81">
        <v>13349334</v>
      </c>
      <c r="D464" s="97">
        <v>0.753</v>
      </c>
      <c r="E464" s="98">
        <v>109.78</v>
      </c>
      <c r="F464" s="81">
        <v>-32051</v>
      </c>
      <c r="G464" s="81">
        <v>10017763</v>
      </c>
      <c r="H464" s="81">
        <v>9448617</v>
      </c>
      <c r="I464" s="81">
        <v>2398045</v>
      </c>
      <c r="J464" s="81">
        <v>2725547</v>
      </c>
      <c r="K464" s="81">
        <v>592752</v>
      </c>
      <c r="L464" s="81">
        <v>594791</v>
      </c>
      <c r="M464" s="81">
        <v>143179</v>
      </c>
      <c r="N464" s="81">
        <v>145142</v>
      </c>
      <c r="O464" s="81">
        <v>59738</v>
      </c>
      <c r="P464" s="81">
        <v>60556</v>
      </c>
      <c r="Q464" s="81">
        <v>137857</v>
      </c>
      <c r="R464" s="81">
        <v>139981</v>
      </c>
      <c r="S464" s="81">
        <v>0</v>
      </c>
      <c r="T464" s="81">
        <v>0</v>
      </c>
      <c r="U464" s="81">
        <v>0</v>
      </c>
      <c r="V464" s="81">
        <v>0</v>
      </c>
      <c r="W464" s="81">
        <v>0</v>
      </c>
      <c r="X464" s="81">
        <v>0</v>
      </c>
      <c r="Y464" s="100">
        <v>0</v>
      </c>
      <c r="Z464" s="81">
        <v>0</v>
      </c>
      <c r="AA464" s="81">
        <v>0</v>
      </c>
      <c r="AB464" s="81">
        <v>0</v>
      </c>
      <c r="AC464" s="81">
        <v>0</v>
      </c>
      <c r="AE464" s="81">
        <v>0</v>
      </c>
      <c r="AF464" s="81">
        <v>0</v>
      </c>
      <c r="AG464" s="81">
        <v>10017763</v>
      </c>
      <c r="AH464" s="81">
        <v>9448617</v>
      </c>
      <c r="AJ464" s="77">
        <f t="shared" si="8"/>
        <v>32051</v>
      </c>
    </row>
    <row r="465" spans="1:36" x14ac:dyDescent="0.3">
      <c r="A465" s="46" t="s">
        <v>930</v>
      </c>
      <c r="B465" s="77" t="s">
        <v>2545</v>
      </c>
      <c r="C465" s="81">
        <v>1738925</v>
      </c>
      <c r="D465" s="97">
        <v>0.93100000000000005</v>
      </c>
      <c r="E465" s="98">
        <v>135.72999999999999</v>
      </c>
      <c r="F465" s="81">
        <v>-154053</v>
      </c>
      <c r="G465" s="81">
        <v>923289</v>
      </c>
      <c r="H465" s="81">
        <v>857439</v>
      </c>
      <c r="I465" s="81">
        <v>701451</v>
      </c>
      <c r="J465" s="81">
        <v>694559</v>
      </c>
      <c r="K465" s="81">
        <v>68502</v>
      </c>
      <c r="L465" s="81">
        <v>69434</v>
      </c>
      <c r="M465" s="81">
        <v>18950</v>
      </c>
      <c r="N465" s="81">
        <v>19115</v>
      </c>
      <c r="O465" s="81">
        <v>7906</v>
      </c>
      <c r="P465" s="81">
        <v>5913</v>
      </c>
      <c r="Q465" s="81">
        <v>18827</v>
      </c>
      <c r="R465" s="81">
        <v>18652</v>
      </c>
      <c r="S465" s="81">
        <v>0</v>
      </c>
      <c r="T465" s="81">
        <v>0</v>
      </c>
      <c r="U465" s="81">
        <v>0</v>
      </c>
      <c r="V465" s="81">
        <v>0</v>
      </c>
      <c r="W465" s="81">
        <v>0</v>
      </c>
      <c r="X465" s="81">
        <v>0</v>
      </c>
      <c r="Y465" s="100">
        <v>0</v>
      </c>
      <c r="Z465" s="81">
        <v>0</v>
      </c>
      <c r="AA465" s="81">
        <v>0</v>
      </c>
      <c r="AB465" s="81">
        <v>0</v>
      </c>
      <c r="AC465" s="81">
        <v>0</v>
      </c>
      <c r="AE465" s="81">
        <v>0</v>
      </c>
      <c r="AF465" s="81">
        <v>0</v>
      </c>
      <c r="AG465" s="81">
        <v>923289</v>
      </c>
      <c r="AH465" s="81">
        <v>857439</v>
      </c>
      <c r="AJ465" s="77">
        <f t="shared" si="8"/>
        <v>154053</v>
      </c>
    </row>
    <row r="466" spans="1:36" x14ac:dyDescent="0.3">
      <c r="A466" s="46" t="s">
        <v>932</v>
      </c>
      <c r="B466" s="77" t="s">
        <v>2546</v>
      </c>
      <c r="C466" s="81">
        <v>290405</v>
      </c>
      <c r="D466" s="97">
        <v>0</v>
      </c>
      <c r="E466" s="98">
        <v>0</v>
      </c>
      <c r="F466" s="81">
        <v>0</v>
      </c>
      <c r="G466" s="81">
        <v>19589</v>
      </c>
      <c r="H466" s="81">
        <v>14973</v>
      </c>
      <c r="I466" s="81">
        <v>70486</v>
      </c>
      <c r="J466" s="81">
        <v>44356</v>
      </c>
      <c r="K466" s="81">
        <v>5359</v>
      </c>
      <c r="L466" s="81">
        <v>6524</v>
      </c>
      <c r="M466" s="81">
        <v>854</v>
      </c>
      <c r="N466" s="81">
        <v>839</v>
      </c>
      <c r="O466" s="81">
        <v>356</v>
      </c>
      <c r="P466" s="81">
        <v>350</v>
      </c>
      <c r="Q466" s="81">
        <v>0</v>
      </c>
      <c r="R466" s="81">
        <v>0</v>
      </c>
      <c r="S466" s="81">
        <v>0</v>
      </c>
      <c r="T466" s="81">
        <v>0</v>
      </c>
      <c r="U466" s="81">
        <v>0</v>
      </c>
      <c r="V466" s="81">
        <v>0</v>
      </c>
      <c r="W466" s="81">
        <v>0</v>
      </c>
      <c r="X466" s="81">
        <v>0</v>
      </c>
      <c r="Y466" s="100">
        <v>0</v>
      </c>
      <c r="Z466" s="81">
        <v>0</v>
      </c>
      <c r="AA466" s="81">
        <v>193761</v>
      </c>
      <c r="AB466" s="81">
        <v>0</v>
      </c>
      <c r="AC466" s="81">
        <v>0</v>
      </c>
      <c r="AE466" s="81">
        <v>0</v>
      </c>
      <c r="AF466" s="81">
        <v>0</v>
      </c>
      <c r="AG466" s="81">
        <v>19589</v>
      </c>
      <c r="AH466" s="81">
        <v>14973</v>
      </c>
      <c r="AJ466" s="77">
        <f t="shared" si="8"/>
        <v>0</v>
      </c>
    </row>
    <row r="467" spans="1:36" x14ac:dyDescent="0.3">
      <c r="A467" s="46" t="s">
        <v>934</v>
      </c>
      <c r="B467" s="77" t="s">
        <v>2547</v>
      </c>
      <c r="C467" s="81">
        <v>1908004</v>
      </c>
      <c r="D467" s="97">
        <v>0.72899999999999998</v>
      </c>
      <c r="E467" s="98">
        <v>106.28</v>
      </c>
      <c r="F467" s="81">
        <v>0</v>
      </c>
      <c r="G467" s="81">
        <v>1075803</v>
      </c>
      <c r="H467" s="81">
        <v>915646</v>
      </c>
      <c r="I467" s="81">
        <v>754123</v>
      </c>
      <c r="J467" s="81">
        <v>795823</v>
      </c>
      <c r="K467" s="81">
        <v>50561</v>
      </c>
      <c r="L467" s="81">
        <v>49921</v>
      </c>
      <c r="M467" s="81">
        <v>12314</v>
      </c>
      <c r="N467" s="81">
        <v>12149</v>
      </c>
      <c r="O467" s="81">
        <v>5138</v>
      </c>
      <c r="P467" s="81">
        <v>5068</v>
      </c>
      <c r="Q467" s="81">
        <v>10065</v>
      </c>
      <c r="R467" s="81">
        <v>9578</v>
      </c>
      <c r="S467" s="81">
        <v>0</v>
      </c>
      <c r="T467" s="81">
        <v>0</v>
      </c>
      <c r="U467" s="81">
        <v>0</v>
      </c>
      <c r="V467" s="81">
        <v>0</v>
      </c>
      <c r="W467" s="81">
        <v>0</v>
      </c>
      <c r="X467" s="81">
        <v>0</v>
      </c>
      <c r="Y467" s="100">
        <v>0</v>
      </c>
      <c r="Z467" s="81">
        <v>0</v>
      </c>
      <c r="AA467" s="81">
        <v>0</v>
      </c>
      <c r="AB467" s="81">
        <v>0</v>
      </c>
      <c r="AC467" s="81">
        <v>0</v>
      </c>
      <c r="AE467" s="81">
        <v>0</v>
      </c>
      <c r="AF467" s="81">
        <v>0</v>
      </c>
      <c r="AG467" s="81">
        <v>1075803</v>
      </c>
      <c r="AH467" s="81">
        <v>915646</v>
      </c>
      <c r="AJ467" s="77">
        <f t="shared" si="8"/>
        <v>0</v>
      </c>
    </row>
    <row r="468" spans="1:36" x14ac:dyDescent="0.3">
      <c r="A468" s="46" t="s">
        <v>936</v>
      </c>
      <c r="B468" s="77" t="s">
        <v>2548</v>
      </c>
      <c r="C468" s="81">
        <v>2489204</v>
      </c>
      <c r="D468" s="97">
        <v>0.93400000000000005</v>
      </c>
      <c r="E468" s="98">
        <v>136.16999999999999</v>
      </c>
      <c r="F468" s="81">
        <v>-115041</v>
      </c>
      <c r="G468" s="81">
        <v>1296224</v>
      </c>
      <c r="H468" s="81">
        <v>1140374</v>
      </c>
      <c r="I468" s="81">
        <v>1057824</v>
      </c>
      <c r="J468" s="81">
        <v>1084192</v>
      </c>
      <c r="K468" s="81">
        <v>83356</v>
      </c>
      <c r="L468" s="81">
        <v>82541</v>
      </c>
      <c r="M468" s="81">
        <v>20777</v>
      </c>
      <c r="N468" s="81">
        <v>20553</v>
      </c>
      <c r="O468" s="81">
        <v>8669</v>
      </c>
      <c r="P468" s="81">
        <v>8575</v>
      </c>
      <c r="Q468" s="81">
        <v>22354</v>
      </c>
      <c r="R468" s="81">
        <v>21316</v>
      </c>
      <c r="S468" s="81">
        <v>0</v>
      </c>
      <c r="T468" s="81">
        <v>0</v>
      </c>
      <c r="U468" s="81">
        <v>0</v>
      </c>
      <c r="V468" s="81">
        <v>0</v>
      </c>
      <c r="W468" s="81">
        <v>0</v>
      </c>
      <c r="X468" s="81">
        <v>0</v>
      </c>
      <c r="Y468" s="100">
        <v>0</v>
      </c>
      <c r="Z468" s="81">
        <v>0</v>
      </c>
      <c r="AA468" s="81">
        <v>0</v>
      </c>
      <c r="AB468" s="81">
        <v>0</v>
      </c>
      <c r="AC468" s="81">
        <v>0</v>
      </c>
      <c r="AE468" s="81">
        <v>0</v>
      </c>
      <c r="AF468" s="81">
        <v>0</v>
      </c>
      <c r="AG468" s="81">
        <v>1296224</v>
      </c>
      <c r="AH468" s="81">
        <v>1140374</v>
      </c>
      <c r="AJ468" s="77">
        <f t="shared" si="8"/>
        <v>115041</v>
      </c>
    </row>
    <row r="469" spans="1:36" x14ac:dyDescent="0.3">
      <c r="A469" s="46" t="s">
        <v>926</v>
      </c>
      <c r="B469" s="77" t="s">
        <v>2549</v>
      </c>
      <c r="C469" s="81">
        <v>6208574</v>
      </c>
      <c r="D469" s="97">
        <v>0.86</v>
      </c>
      <c r="E469" s="98">
        <v>125.38</v>
      </c>
      <c r="F469" s="81">
        <v>-56819</v>
      </c>
      <c r="G469" s="81">
        <v>3847863</v>
      </c>
      <c r="H469" s="81">
        <v>3437644</v>
      </c>
      <c r="I469" s="81">
        <v>1960542</v>
      </c>
      <c r="J469" s="81">
        <v>2122584</v>
      </c>
      <c r="K469" s="81">
        <v>247038</v>
      </c>
      <c r="L469" s="81">
        <v>248670</v>
      </c>
      <c r="M469" s="81">
        <v>63605</v>
      </c>
      <c r="N469" s="81">
        <v>63995</v>
      </c>
      <c r="O469" s="81">
        <v>26538</v>
      </c>
      <c r="P469" s="81">
        <v>26700</v>
      </c>
      <c r="Q469" s="81">
        <v>62988</v>
      </c>
      <c r="R469" s="81">
        <v>61823</v>
      </c>
      <c r="S469" s="81">
        <v>0</v>
      </c>
      <c r="T469" s="81">
        <v>0</v>
      </c>
      <c r="U469" s="81">
        <v>0</v>
      </c>
      <c r="V469" s="81">
        <v>0</v>
      </c>
      <c r="W469" s="81">
        <v>0</v>
      </c>
      <c r="X469" s="81">
        <v>0</v>
      </c>
      <c r="Y469" s="100">
        <v>0</v>
      </c>
      <c r="Z469" s="81">
        <v>0</v>
      </c>
      <c r="AA469" s="81">
        <v>0</v>
      </c>
      <c r="AB469" s="81">
        <v>0</v>
      </c>
      <c r="AC469" s="81">
        <v>0</v>
      </c>
      <c r="AE469" s="81">
        <v>21332</v>
      </c>
      <c r="AF469" s="81">
        <v>4128</v>
      </c>
      <c r="AG469" s="81">
        <v>3826531</v>
      </c>
      <c r="AH469" s="81">
        <v>3433516</v>
      </c>
      <c r="AJ469" s="77">
        <f t="shared" si="8"/>
        <v>56819</v>
      </c>
    </row>
    <row r="470" spans="1:36" x14ac:dyDescent="0.3">
      <c r="A470" s="46" t="s">
        <v>944</v>
      </c>
      <c r="B470" s="77" t="s">
        <v>1897</v>
      </c>
      <c r="C470" s="81">
        <v>5694361</v>
      </c>
      <c r="D470" s="97">
        <v>0.92</v>
      </c>
      <c r="E470" s="98">
        <v>134.13</v>
      </c>
      <c r="F470" s="81">
        <v>0</v>
      </c>
      <c r="G470" s="81">
        <v>2909606</v>
      </c>
      <c r="H470" s="81">
        <v>2308719</v>
      </c>
      <c r="I470" s="81">
        <v>2502445</v>
      </c>
      <c r="J470" s="81">
        <v>2479522</v>
      </c>
      <c r="K470" s="81">
        <v>174401</v>
      </c>
      <c r="L470" s="81">
        <v>174925</v>
      </c>
      <c r="M470" s="81">
        <v>43966</v>
      </c>
      <c r="N470" s="81">
        <v>44177</v>
      </c>
      <c r="O470" s="81">
        <v>18344</v>
      </c>
      <c r="P470" s="81">
        <v>16621</v>
      </c>
      <c r="Q470" s="81">
        <v>45599</v>
      </c>
      <c r="R470" s="81">
        <v>45389</v>
      </c>
      <c r="S470" s="81">
        <v>0</v>
      </c>
      <c r="T470" s="81">
        <v>0</v>
      </c>
      <c r="U470" s="81">
        <v>0</v>
      </c>
      <c r="V470" s="81">
        <v>0</v>
      </c>
      <c r="W470" s="81">
        <v>0</v>
      </c>
      <c r="X470" s="81">
        <v>0</v>
      </c>
      <c r="Y470" s="100">
        <v>0</v>
      </c>
      <c r="Z470" s="81">
        <v>0</v>
      </c>
      <c r="AA470" s="81">
        <v>0</v>
      </c>
      <c r="AB470" s="81">
        <v>0</v>
      </c>
      <c r="AC470" s="81">
        <v>0</v>
      </c>
      <c r="AE470" s="81">
        <v>0</v>
      </c>
      <c r="AF470" s="81">
        <v>3820</v>
      </c>
      <c r="AG470" s="81">
        <v>2909606</v>
      </c>
      <c r="AH470" s="81">
        <v>2304899</v>
      </c>
      <c r="AJ470" s="77">
        <f t="shared" si="8"/>
        <v>0</v>
      </c>
    </row>
    <row r="471" spans="1:36" x14ac:dyDescent="0.3">
      <c r="A471" s="46" t="s">
        <v>940</v>
      </c>
      <c r="B471" s="77" t="s">
        <v>2550</v>
      </c>
      <c r="C471" s="81">
        <v>3066804</v>
      </c>
      <c r="D471" s="97">
        <v>0.93200000000000005</v>
      </c>
      <c r="E471" s="98">
        <v>135.88</v>
      </c>
      <c r="F471" s="81">
        <v>0</v>
      </c>
      <c r="G471" s="81">
        <v>1382642</v>
      </c>
      <c r="H471" s="81">
        <v>1210787</v>
      </c>
      <c r="I471" s="81">
        <v>1541415</v>
      </c>
      <c r="J471" s="81">
        <v>1216162</v>
      </c>
      <c r="K471" s="81">
        <v>87142</v>
      </c>
      <c r="L471" s="81">
        <v>91220</v>
      </c>
      <c r="M471" s="81">
        <v>21976</v>
      </c>
      <c r="N471" s="81">
        <v>22920</v>
      </c>
      <c r="O471" s="81">
        <v>9169</v>
      </c>
      <c r="P471" s="81">
        <v>9562</v>
      </c>
      <c r="Q471" s="81">
        <v>24460</v>
      </c>
      <c r="R471" s="81">
        <v>24734</v>
      </c>
      <c r="S471" s="81">
        <v>0</v>
      </c>
      <c r="T471" s="81">
        <v>0</v>
      </c>
      <c r="U471" s="81">
        <v>0</v>
      </c>
      <c r="V471" s="81">
        <v>0</v>
      </c>
      <c r="W471" s="81">
        <v>0</v>
      </c>
      <c r="X471" s="81">
        <v>0</v>
      </c>
      <c r="Y471" s="100">
        <v>0</v>
      </c>
      <c r="Z471" s="81">
        <v>0</v>
      </c>
      <c r="AA471" s="81">
        <v>0</v>
      </c>
      <c r="AB471" s="81">
        <v>0</v>
      </c>
      <c r="AC471" s="81">
        <v>0</v>
      </c>
      <c r="AE471" s="81">
        <v>0</v>
      </c>
      <c r="AF471" s="81">
        <v>0</v>
      </c>
      <c r="AG471" s="81">
        <v>1382642</v>
      </c>
      <c r="AH471" s="81">
        <v>1210787</v>
      </c>
      <c r="AJ471" s="77">
        <f t="shared" si="8"/>
        <v>0</v>
      </c>
    </row>
    <row r="472" spans="1:36" x14ac:dyDescent="0.3">
      <c r="A472" s="46" t="s">
        <v>938</v>
      </c>
      <c r="B472" s="77" t="s">
        <v>1899</v>
      </c>
      <c r="C472" s="81">
        <v>6808130</v>
      </c>
      <c r="D472" s="97">
        <v>0.503</v>
      </c>
      <c r="E472" s="98">
        <v>73.33</v>
      </c>
      <c r="F472" s="81">
        <v>-448852</v>
      </c>
      <c r="G472" s="81">
        <v>3697644</v>
      </c>
      <c r="H472" s="81">
        <v>3250999</v>
      </c>
      <c r="I472" s="81">
        <v>2527270</v>
      </c>
      <c r="J472" s="81">
        <v>2432900</v>
      </c>
      <c r="K472" s="81">
        <v>383809</v>
      </c>
      <c r="L472" s="81">
        <v>398430</v>
      </c>
      <c r="M472" s="81">
        <v>99362</v>
      </c>
      <c r="N472" s="81">
        <v>104411</v>
      </c>
      <c r="O472" s="81">
        <v>41456</v>
      </c>
      <c r="P472" s="81">
        <v>43562</v>
      </c>
      <c r="Q472" s="81">
        <v>58589</v>
      </c>
      <c r="R472" s="81">
        <v>63422</v>
      </c>
      <c r="S472" s="81">
        <v>0</v>
      </c>
      <c r="T472" s="81">
        <v>0</v>
      </c>
      <c r="U472" s="81">
        <v>0</v>
      </c>
      <c r="V472" s="81">
        <v>0</v>
      </c>
      <c r="W472" s="81">
        <v>0</v>
      </c>
      <c r="X472" s="81">
        <v>0</v>
      </c>
      <c r="Y472" s="100">
        <v>0</v>
      </c>
      <c r="Z472" s="81">
        <v>0</v>
      </c>
      <c r="AA472" s="81">
        <v>0</v>
      </c>
      <c r="AB472" s="81">
        <v>0</v>
      </c>
      <c r="AC472" s="81">
        <v>0</v>
      </c>
      <c r="AE472" s="81">
        <v>0</v>
      </c>
      <c r="AF472" s="81">
        <v>9773</v>
      </c>
      <c r="AG472" s="81">
        <v>3697644</v>
      </c>
      <c r="AH472" s="81">
        <v>3241226</v>
      </c>
      <c r="AJ472" s="77">
        <f t="shared" si="8"/>
        <v>448852</v>
      </c>
    </row>
    <row r="473" spans="1:36" x14ac:dyDescent="0.3">
      <c r="A473" s="46" t="s">
        <v>946</v>
      </c>
      <c r="B473" s="77" t="s">
        <v>2551</v>
      </c>
      <c r="C473" s="81">
        <v>1965141</v>
      </c>
      <c r="D473" s="97">
        <v>0.76600000000000001</v>
      </c>
      <c r="E473" s="98">
        <v>111.68</v>
      </c>
      <c r="F473" s="81">
        <v>0</v>
      </c>
      <c r="G473" s="81">
        <v>925327</v>
      </c>
      <c r="H473" s="81">
        <v>748169</v>
      </c>
      <c r="I473" s="81">
        <v>943153</v>
      </c>
      <c r="J473" s="81">
        <v>745893</v>
      </c>
      <c r="K473" s="81">
        <v>60697</v>
      </c>
      <c r="L473" s="81">
        <v>60347</v>
      </c>
      <c r="M473" s="81">
        <v>15414</v>
      </c>
      <c r="N473" s="81">
        <v>15325</v>
      </c>
      <c r="O473" s="81">
        <v>6431</v>
      </c>
      <c r="P473" s="81">
        <v>6393</v>
      </c>
      <c r="Q473" s="81">
        <v>14119</v>
      </c>
      <c r="R473" s="81">
        <v>13369</v>
      </c>
      <c r="S473" s="81">
        <v>0</v>
      </c>
      <c r="T473" s="81">
        <v>0</v>
      </c>
      <c r="U473" s="81">
        <v>0</v>
      </c>
      <c r="V473" s="81">
        <v>0</v>
      </c>
      <c r="W473" s="81">
        <v>0</v>
      </c>
      <c r="X473" s="81">
        <v>0</v>
      </c>
      <c r="Y473" s="100">
        <v>0</v>
      </c>
      <c r="Z473" s="81">
        <v>0</v>
      </c>
      <c r="AA473" s="81">
        <v>0</v>
      </c>
      <c r="AB473" s="81">
        <v>0</v>
      </c>
      <c r="AC473" s="81">
        <v>0</v>
      </c>
      <c r="AE473" s="81">
        <v>0</v>
      </c>
      <c r="AF473" s="81">
        <v>2585</v>
      </c>
      <c r="AG473" s="81">
        <v>925327</v>
      </c>
      <c r="AH473" s="81">
        <v>745584</v>
      </c>
      <c r="AJ473" s="77">
        <f t="shared" si="8"/>
        <v>0</v>
      </c>
    </row>
    <row r="474" spans="1:36" x14ac:dyDescent="0.3">
      <c r="A474" s="46" t="s">
        <v>948</v>
      </c>
      <c r="B474" s="77" t="s">
        <v>2552</v>
      </c>
      <c r="C474" s="81">
        <v>1455990</v>
      </c>
      <c r="D474" s="97">
        <v>0.83699999999999997</v>
      </c>
      <c r="E474" s="98">
        <v>122.03</v>
      </c>
      <c r="F474" s="81">
        <v>0</v>
      </c>
      <c r="G474" s="81">
        <v>998719</v>
      </c>
      <c r="H474" s="81">
        <v>863347</v>
      </c>
      <c r="I474" s="81">
        <v>379311</v>
      </c>
      <c r="J474" s="81">
        <v>476613</v>
      </c>
      <c r="K474" s="81">
        <v>45959</v>
      </c>
      <c r="L474" s="81">
        <v>46353</v>
      </c>
      <c r="M474" s="81">
        <v>14096</v>
      </c>
      <c r="N474" s="81">
        <v>13542</v>
      </c>
      <c r="O474" s="81">
        <v>5881</v>
      </c>
      <c r="P474" s="81">
        <v>5650</v>
      </c>
      <c r="Q474" s="81">
        <v>12024</v>
      </c>
      <c r="R474" s="81">
        <v>11306</v>
      </c>
      <c r="S474" s="81">
        <v>0</v>
      </c>
      <c r="T474" s="81">
        <v>0</v>
      </c>
      <c r="U474" s="81">
        <v>0</v>
      </c>
      <c r="V474" s="81">
        <v>0</v>
      </c>
      <c r="W474" s="81">
        <v>0</v>
      </c>
      <c r="X474" s="81">
        <v>0</v>
      </c>
      <c r="Y474" s="100">
        <v>0</v>
      </c>
      <c r="Z474" s="81">
        <v>0</v>
      </c>
      <c r="AA474" s="81">
        <v>0</v>
      </c>
      <c r="AB474" s="81">
        <v>0</v>
      </c>
      <c r="AC474" s="81">
        <v>0</v>
      </c>
      <c r="AE474" s="81">
        <v>0</v>
      </c>
      <c r="AF474" s="81">
        <v>0</v>
      </c>
      <c r="AG474" s="81">
        <v>998719</v>
      </c>
      <c r="AH474" s="81">
        <v>863347</v>
      </c>
      <c r="AJ474" s="77">
        <f t="shared" si="8"/>
        <v>0</v>
      </c>
    </row>
    <row r="475" spans="1:36" x14ac:dyDescent="0.3">
      <c r="A475" s="46" t="s">
        <v>951</v>
      </c>
      <c r="B475" s="77" t="s">
        <v>2553</v>
      </c>
      <c r="C475" s="81">
        <v>1776199</v>
      </c>
      <c r="D475" s="97">
        <v>0.88500000000000001</v>
      </c>
      <c r="E475" s="98">
        <v>129.03</v>
      </c>
      <c r="F475" s="81">
        <v>0</v>
      </c>
      <c r="G475" s="81">
        <v>1000680</v>
      </c>
      <c r="H475" s="81">
        <v>957959</v>
      </c>
      <c r="I475" s="81">
        <v>710424</v>
      </c>
      <c r="J475" s="81">
        <v>624456</v>
      </c>
      <c r="K475" s="81">
        <v>40426</v>
      </c>
      <c r="L475" s="81">
        <v>40775</v>
      </c>
      <c r="M475" s="81">
        <v>9812</v>
      </c>
      <c r="N475" s="81">
        <v>9887</v>
      </c>
      <c r="O475" s="81">
        <v>4094</v>
      </c>
      <c r="P475" s="81">
        <v>4125</v>
      </c>
      <c r="Q475" s="81">
        <v>10763</v>
      </c>
      <c r="R475" s="81">
        <v>10718</v>
      </c>
      <c r="S475" s="81">
        <v>0</v>
      </c>
      <c r="T475" s="81">
        <v>0</v>
      </c>
      <c r="U475" s="81">
        <v>0</v>
      </c>
      <c r="V475" s="81">
        <v>0</v>
      </c>
      <c r="W475" s="81">
        <v>0</v>
      </c>
      <c r="X475" s="81">
        <v>0</v>
      </c>
      <c r="Y475" s="100">
        <v>0</v>
      </c>
      <c r="Z475" s="81">
        <v>0</v>
      </c>
      <c r="AA475" s="81">
        <v>0</v>
      </c>
      <c r="AB475" s="81">
        <v>0</v>
      </c>
      <c r="AC475" s="81">
        <v>0</v>
      </c>
      <c r="AE475" s="81">
        <v>0</v>
      </c>
      <c r="AF475" s="81">
        <v>0</v>
      </c>
      <c r="AG475" s="81">
        <v>1000680</v>
      </c>
      <c r="AH475" s="81">
        <v>957959</v>
      </c>
      <c r="AJ475" s="77">
        <f t="shared" si="8"/>
        <v>0</v>
      </c>
    </row>
    <row r="476" spans="1:36" x14ac:dyDescent="0.3">
      <c r="A476" s="46" t="s">
        <v>961</v>
      </c>
      <c r="B476" s="77" t="s">
        <v>1903</v>
      </c>
      <c r="C476" s="81">
        <v>3667147</v>
      </c>
      <c r="D476" s="97">
        <v>0.88500000000000001</v>
      </c>
      <c r="E476" s="98">
        <v>129.03</v>
      </c>
      <c r="F476" s="81">
        <v>0</v>
      </c>
      <c r="G476" s="81">
        <v>1904593</v>
      </c>
      <c r="H476" s="81">
        <v>1744655</v>
      </c>
      <c r="I476" s="81">
        <v>1512544</v>
      </c>
      <c r="J476" s="81">
        <v>1547039</v>
      </c>
      <c r="K476" s="81">
        <v>147431</v>
      </c>
      <c r="L476" s="81">
        <v>145800</v>
      </c>
      <c r="M476" s="81">
        <v>40985</v>
      </c>
      <c r="N476" s="81">
        <v>40551</v>
      </c>
      <c r="O476" s="81">
        <v>17100</v>
      </c>
      <c r="P476" s="81">
        <v>16918</v>
      </c>
      <c r="Q476" s="81">
        <v>44494</v>
      </c>
      <c r="R476" s="81">
        <v>43630</v>
      </c>
      <c r="S476" s="81">
        <v>0</v>
      </c>
      <c r="T476" s="81">
        <v>0</v>
      </c>
      <c r="U476" s="81">
        <v>0</v>
      </c>
      <c r="V476" s="81">
        <v>0</v>
      </c>
      <c r="W476" s="81">
        <v>0</v>
      </c>
      <c r="X476" s="81">
        <v>0</v>
      </c>
      <c r="Y476" s="100">
        <v>0</v>
      </c>
      <c r="Z476" s="81">
        <v>0</v>
      </c>
      <c r="AA476" s="81">
        <v>0</v>
      </c>
      <c r="AB476" s="81">
        <v>0</v>
      </c>
      <c r="AC476" s="81">
        <v>0</v>
      </c>
      <c r="AE476" s="81">
        <v>16707</v>
      </c>
      <c r="AF476" s="81">
        <v>0</v>
      </c>
      <c r="AG476" s="81">
        <v>1887886</v>
      </c>
      <c r="AH476" s="81">
        <v>1744655</v>
      </c>
      <c r="AJ476" s="77">
        <f t="shared" si="8"/>
        <v>0</v>
      </c>
    </row>
    <row r="477" spans="1:36" x14ac:dyDescent="0.3">
      <c r="A477" s="46" t="s">
        <v>953</v>
      </c>
      <c r="B477" s="77" t="s">
        <v>2554</v>
      </c>
      <c r="C477" s="81">
        <v>6017941</v>
      </c>
      <c r="D477" s="97">
        <v>0.80900000000000005</v>
      </c>
      <c r="E477" s="98">
        <v>117.95</v>
      </c>
      <c r="F477" s="81">
        <v>-498928</v>
      </c>
      <c r="G477" s="81">
        <v>3706931</v>
      </c>
      <c r="H477" s="81">
        <v>2967905</v>
      </c>
      <c r="I477" s="81">
        <v>1892900</v>
      </c>
      <c r="J477" s="81">
        <v>1862669</v>
      </c>
      <c r="K477" s="81">
        <v>255834</v>
      </c>
      <c r="L477" s="81">
        <v>259155</v>
      </c>
      <c r="M477" s="81">
        <v>65343</v>
      </c>
      <c r="N477" s="81">
        <v>66691</v>
      </c>
      <c r="O477" s="81">
        <v>27263</v>
      </c>
      <c r="P477" s="81">
        <v>27825</v>
      </c>
      <c r="Q477" s="81">
        <v>69670</v>
      </c>
      <c r="R477" s="81">
        <v>68845</v>
      </c>
      <c r="S477" s="81">
        <v>0</v>
      </c>
      <c r="T477" s="81">
        <v>0</v>
      </c>
      <c r="U477" s="81">
        <v>0</v>
      </c>
      <c r="V477" s="81">
        <v>0</v>
      </c>
      <c r="W477" s="81">
        <v>0</v>
      </c>
      <c r="X477" s="81">
        <v>0</v>
      </c>
      <c r="Y477" s="100">
        <v>0</v>
      </c>
      <c r="Z477" s="81">
        <v>0</v>
      </c>
      <c r="AA477" s="81">
        <v>0</v>
      </c>
      <c r="AB477" s="81">
        <v>0</v>
      </c>
      <c r="AC477" s="81">
        <v>0</v>
      </c>
      <c r="AE477" s="81">
        <v>0</v>
      </c>
      <c r="AF477" s="81">
        <v>0</v>
      </c>
      <c r="AG477" s="81">
        <v>3706931</v>
      </c>
      <c r="AH477" s="81">
        <v>2967905</v>
      </c>
      <c r="AJ477" s="77">
        <f t="shared" si="8"/>
        <v>498928</v>
      </c>
    </row>
    <row r="478" spans="1:36" x14ac:dyDescent="0.3">
      <c r="A478" s="46" t="s">
        <v>957</v>
      </c>
      <c r="B478" s="77" t="s">
        <v>2555</v>
      </c>
      <c r="C478" s="81">
        <v>4139595</v>
      </c>
      <c r="D478" s="97">
        <v>0.80900000000000005</v>
      </c>
      <c r="E478" s="98">
        <v>117.95</v>
      </c>
      <c r="F478" s="81">
        <v>0</v>
      </c>
      <c r="G478" s="81">
        <v>2464044</v>
      </c>
      <c r="H478" s="81">
        <v>1837750</v>
      </c>
      <c r="I478" s="81">
        <v>1076446</v>
      </c>
      <c r="J478" s="81">
        <v>1295895</v>
      </c>
      <c r="K478" s="81">
        <v>106481</v>
      </c>
      <c r="L478" s="81">
        <v>109277</v>
      </c>
      <c r="M478" s="81">
        <v>26694</v>
      </c>
      <c r="N478" s="81">
        <v>27309</v>
      </c>
      <c r="O478" s="81">
        <v>11138</v>
      </c>
      <c r="P478" s="81">
        <v>10682</v>
      </c>
      <c r="Q478" s="81">
        <v>25271</v>
      </c>
      <c r="R478" s="81">
        <v>25368</v>
      </c>
      <c r="S478" s="81">
        <v>0</v>
      </c>
      <c r="T478" s="81">
        <v>0</v>
      </c>
      <c r="U478" s="81">
        <v>0</v>
      </c>
      <c r="V478" s="81">
        <v>0</v>
      </c>
      <c r="W478" s="81">
        <v>0</v>
      </c>
      <c r="X478" s="81">
        <v>0</v>
      </c>
      <c r="Y478" s="100">
        <v>0</v>
      </c>
      <c r="Z478" s="81">
        <v>0</v>
      </c>
      <c r="AA478" s="81">
        <v>405052</v>
      </c>
      <c r="AB478" s="81">
        <v>24469</v>
      </c>
      <c r="AC478" s="81">
        <v>0</v>
      </c>
      <c r="AE478" s="81">
        <v>162214</v>
      </c>
      <c r="AF478" s="81">
        <v>29962</v>
      </c>
      <c r="AG478" s="81">
        <v>2301830</v>
      </c>
      <c r="AH478" s="81">
        <v>1807788</v>
      </c>
      <c r="AJ478" s="77">
        <f t="shared" si="8"/>
        <v>0</v>
      </c>
    </row>
    <row r="479" spans="1:36" x14ac:dyDescent="0.3">
      <c r="A479" s="46" t="s">
        <v>955</v>
      </c>
      <c r="B479" s="77" t="s">
        <v>2556</v>
      </c>
      <c r="C479" s="81">
        <v>4404827</v>
      </c>
      <c r="D479" s="97">
        <v>0.94899999999999995</v>
      </c>
      <c r="E479" s="98">
        <v>138.36000000000001</v>
      </c>
      <c r="F479" s="81">
        <v>0</v>
      </c>
      <c r="G479" s="81">
        <v>2631043</v>
      </c>
      <c r="H479" s="81">
        <v>2117018</v>
      </c>
      <c r="I479" s="81">
        <v>1497189</v>
      </c>
      <c r="J479" s="81">
        <v>1448675</v>
      </c>
      <c r="K479" s="81">
        <v>168750</v>
      </c>
      <c r="L479" s="81">
        <v>170382</v>
      </c>
      <c r="M479" s="81">
        <v>42244</v>
      </c>
      <c r="N479" s="81">
        <v>42469</v>
      </c>
      <c r="O479" s="81">
        <v>17625</v>
      </c>
      <c r="P479" s="81">
        <v>16741</v>
      </c>
      <c r="Q479" s="81">
        <v>47976</v>
      </c>
      <c r="R479" s="81">
        <v>47545</v>
      </c>
      <c r="S479" s="81">
        <v>0</v>
      </c>
      <c r="T479" s="81">
        <v>0</v>
      </c>
      <c r="U479" s="81">
        <v>0</v>
      </c>
      <c r="V479" s="81">
        <v>0</v>
      </c>
      <c r="W479" s="81">
        <v>0</v>
      </c>
      <c r="X479" s="81">
        <v>0</v>
      </c>
      <c r="Y479" s="100">
        <v>0</v>
      </c>
      <c r="Z479" s="81">
        <v>0</v>
      </c>
      <c r="AA479" s="81">
        <v>0</v>
      </c>
      <c r="AB479" s="81">
        <v>0</v>
      </c>
      <c r="AC479" s="81">
        <v>0</v>
      </c>
      <c r="AE479" s="81">
        <v>23017</v>
      </c>
      <c r="AF479" s="81">
        <v>5623</v>
      </c>
      <c r="AG479" s="81">
        <v>2608026</v>
      </c>
      <c r="AH479" s="81">
        <v>2111395</v>
      </c>
      <c r="AJ479" s="77">
        <f t="shared" si="8"/>
        <v>0</v>
      </c>
    </row>
    <row r="480" spans="1:36" x14ac:dyDescent="0.3">
      <c r="A480" s="46" t="s">
        <v>959</v>
      </c>
      <c r="B480" s="77" t="s">
        <v>2557</v>
      </c>
      <c r="C480" s="81">
        <v>15412558</v>
      </c>
      <c r="D480" s="97">
        <v>1.173</v>
      </c>
      <c r="E480" s="98">
        <v>171.02</v>
      </c>
      <c r="F480" s="81">
        <v>-1717895</v>
      </c>
      <c r="G480" s="81">
        <v>9139211</v>
      </c>
      <c r="H480" s="81">
        <v>8839223</v>
      </c>
      <c r="I480" s="81">
        <v>4449427</v>
      </c>
      <c r="J480" s="81">
        <v>4937597</v>
      </c>
      <c r="K480" s="81">
        <v>628110</v>
      </c>
      <c r="L480" s="81">
        <v>613315</v>
      </c>
      <c r="M480" s="81">
        <v>152422</v>
      </c>
      <c r="N480" s="81">
        <v>148857</v>
      </c>
      <c r="O480" s="81">
        <v>63594</v>
      </c>
      <c r="P480" s="81">
        <v>49544</v>
      </c>
      <c r="Q480" s="81">
        <v>214224</v>
      </c>
      <c r="R480" s="81">
        <v>208252</v>
      </c>
      <c r="S480" s="81">
        <v>0</v>
      </c>
      <c r="T480" s="81">
        <v>0</v>
      </c>
      <c r="U480" s="81">
        <v>0</v>
      </c>
      <c r="V480" s="81">
        <v>0</v>
      </c>
      <c r="W480" s="81">
        <v>0</v>
      </c>
      <c r="X480" s="81">
        <v>0</v>
      </c>
      <c r="Y480" s="100">
        <v>765570</v>
      </c>
      <c r="Z480" s="81">
        <v>924304</v>
      </c>
      <c r="AA480" s="81">
        <v>0</v>
      </c>
      <c r="AB480" s="81">
        <v>0</v>
      </c>
      <c r="AC480" s="81">
        <v>0</v>
      </c>
      <c r="AE480" s="81">
        <v>370958</v>
      </c>
      <c r="AF480" s="81">
        <v>88228</v>
      </c>
      <c r="AG480" s="81">
        <v>8768253</v>
      </c>
      <c r="AH480" s="81">
        <v>8750995</v>
      </c>
      <c r="AJ480" s="77">
        <f t="shared" si="8"/>
        <v>1717895</v>
      </c>
    </row>
    <row r="481" spans="1:36" x14ac:dyDescent="0.3">
      <c r="A481" s="46" t="s">
        <v>966</v>
      </c>
      <c r="B481" s="77" t="s">
        <v>1908</v>
      </c>
      <c r="C481" s="81">
        <v>925094</v>
      </c>
      <c r="D481" s="97">
        <v>0.53300000000000003</v>
      </c>
      <c r="E481" s="98">
        <v>77.709999999999994</v>
      </c>
      <c r="F481" s="81">
        <v>-23546</v>
      </c>
      <c r="G481" s="81">
        <v>556280</v>
      </c>
      <c r="H481" s="81">
        <v>375996</v>
      </c>
      <c r="I481" s="81">
        <v>191161</v>
      </c>
      <c r="J481" s="81">
        <v>172300</v>
      </c>
      <c r="K481" s="81">
        <v>17184</v>
      </c>
      <c r="L481" s="81">
        <v>16951</v>
      </c>
      <c r="M481" s="81">
        <v>4539</v>
      </c>
      <c r="N481" s="81">
        <v>4480</v>
      </c>
      <c r="O481" s="81">
        <v>1894</v>
      </c>
      <c r="P481" s="81">
        <v>1868</v>
      </c>
      <c r="Q481" s="81">
        <v>88</v>
      </c>
      <c r="R481" s="81">
        <v>0</v>
      </c>
      <c r="S481" s="81">
        <v>0</v>
      </c>
      <c r="T481" s="81">
        <v>0</v>
      </c>
      <c r="U481" s="81">
        <v>0</v>
      </c>
      <c r="V481" s="81">
        <v>0</v>
      </c>
      <c r="W481" s="81">
        <v>0</v>
      </c>
      <c r="X481" s="81">
        <v>0</v>
      </c>
      <c r="Y481" s="100">
        <v>0</v>
      </c>
      <c r="Z481" s="81">
        <v>0</v>
      </c>
      <c r="AA481" s="81">
        <v>139184</v>
      </c>
      <c r="AB481" s="81">
        <v>14764</v>
      </c>
      <c r="AC481" s="81">
        <v>0</v>
      </c>
      <c r="AE481" s="81">
        <v>0</v>
      </c>
      <c r="AF481" s="81">
        <v>0</v>
      </c>
      <c r="AG481" s="81">
        <v>556280</v>
      </c>
      <c r="AH481" s="81">
        <v>375996</v>
      </c>
      <c r="AJ481" s="77">
        <f t="shared" si="8"/>
        <v>23546</v>
      </c>
    </row>
    <row r="482" spans="1:36" x14ac:dyDescent="0.3">
      <c r="A482" s="46" t="s">
        <v>968</v>
      </c>
      <c r="B482" s="77" t="s">
        <v>2558</v>
      </c>
      <c r="C482" s="81">
        <v>640433</v>
      </c>
      <c r="D482" s="97">
        <v>0.89</v>
      </c>
      <c r="E482" s="98">
        <v>129.76</v>
      </c>
      <c r="F482" s="81">
        <v>-25692</v>
      </c>
      <c r="G482" s="81">
        <v>265005</v>
      </c>
      <c r="H482" s="81">
        <v>256486</v>
      </c>
      <c r="I482" s="81">
        <v>353784</v>
      </c>
      <c r="J482" s="81">
        <v>274302</v>
      </c>
      <c r="K482" s="81">
        <v>11650</v>
      </c>
      <c r="L482" s="81">
        <v>11301</v>
      </c>
      <c r="M482" s="81">
        <v>2966</v>
      </c>
      <c r="N482" s="81">
        <v>2981</v>
      </c>
      <c r="O482" s="81">
        <v>1238</v>
      </c>
      <c r="P482" s="81">
        <v>1244</v>
      </c>
      <c r="Q482" s="81">
        <v>2558</v>
      </c>
      <c r="R482" s="81">
        <v>2552</v>
      </c>
      <c r="S482" s="81">
        <v>0</v>
      </c>
      <c r="T482" s="81">
        <v>0</v>
      </c>
      <c r="U482" s="81">
        <v>0</v>
      </c>
      <c r="V482" s="81">
        <v>0</v>
      </c>
      <c r="W482" s="81">
        <v>0</v>
      </c>
      <c r="X482" s="81">
        <v>0</v>
      </c>
      <c r="Y482" s="100">
        <v>0</v>
      </c>
      <c r="Z482" s="81">
        <v>0</v>
      </c>
      <c r="AA482" s="81">
        <v>0</v>
      </c>
      <c r="AB482" s="81">
        <v>3232</v>
      </c>
      <c r="AC482" s="81">
        <v>0</v>
      </c>
      <c r="AE482" s="81">
        <v>7760</v>
      </c>
      <c r="AF482" s="81">
        <v>0</v>
      </c>
      <c r="AG482" s="81">
        <v>257245</v>
      </c>
      <c r="AH482" s="81">
        <v>256486</v>
      </c>
      <c r="AJ482" s="77">
        <f t="shared" si="8"/>
        <v>25692</v>
      </c>
    </row>
    <row r="483" spans="1:36" x14ac:dyDescent="0.3">
      <c r="A483" s="46" t="s">
        <v>970</v>
      </c>
      <c r="B483" s="77" t="s">
        <v>2559</v>
      </c>
      <c r="C483" s="81">
        <v>2504839</v>
      </c>
      <c r="D483" s="97">
        <v>0.94199999999999995</v>
      </c>
      <c r="E483" s="98">
        <v>137.34</v>
      </c>
      <c r="F483" s="81">
        <v>0</v>
      </c>
      <c r="G483" s="81">
        <v>1407476</v>
      </c>
      <c r="H483" s="81">
        <v>1323760</v>
      </c>
      <c r="I483" s="81">
        <v>687896</v>
      </c>
      <c r="J483" s="81">
        <v>810693</v>
      </c>
      <c r="K483" s="81">
        <v>37746</v>
      </c>
      <c r="L483" s="81">
        <v>39610</v>
      </c>
      <c r="M483" s="81">
        <v>9827</v>
      </c>
      <c r="N483" s="81">
        <v>10307</v>
      </c>
      <c r="O483" s="81">
        <v>4100</v>
      </c>
      <c r="P483" s="81">
        <v>4300</v>
      </c>
      <c r="Q483" s="81">
        <v>9874</v>
      </c>
      <c r="R483" s="81">
        <v>10257</v>
      </c>
      <c r="S483" s="81">
        <v>0</v>
      </c>
      <c r="T483" s="81">
        <v>0</v>
      </c>
      <c r="U483" s="81">
        <v>0</v>
      </c>
      <c r="V483" s="81">
        <v>0</v>
      </c>
      <c r="W483" s="81">
        <v>0</v>
      </c>
      <c r="X483" s="81">
        <v>0</v>
      </c>
      <c r="Y483" s="100">
        <v>0</v>
      </c>
      <c r="Z483" s="81">
        <v>0</v>
      </c>
      <c r="AA483" s="81">
        <v>347920</v>
      </c>
      <c r="AB483" s="81">
        <v>0</v>
      </c>
      <c r="AC483" s="81">
        <v>0</v>
      </c>
      <c r="AE483" s="81">
        <v>0</v>
      </c>
      <c r="AF483" s="81">
        <v>0</v>
      </c>
      <c r="AG483" s="81">
        <v>1407476</v>
      </c>
      <c r="AH483" s="81">
        <v>1323760</v>
      </c>
      <c r="AJ483" s="77">
        <f t="shared" si="8"/>
        <v>0</v>
      </c>
    </row>
    <row r="484" spans="1:36" x14ac:dyDescent="0.3">
      <c r="A484" s="46" t="s">
        <v>964</v>
      </c>
      <c r="B484" s="77" t="s">
        <v>1911</v>
      </c>
      <c r="C484" s="81">
        <v>4000254</v>
      </c>
      <c r="D484" s="97">
        <v>0.995</v>
      </c>
      <c r="E484" s="98">
        <v>145.07</v>
      </c>
      <c r="F484" s="81">
        <v>0</v>
      </c>
      <c r="G484" s="81">
        <v>2540677</v>
      </c>
      <c r="H484" s="81">
        <v>2228814</v>
      </c>
      <c r="I484" s="81">
        <v>1306337</v>
      </c>
      <c r="J484" s="81">
        <v>1085472</v>
      </c>
      <c r="K484" s="81">
        <v>91045</v>
      </c>
      <c r="L484" s="81">
        <v>94365</v>
      </c>
      <c r="M484" s="81">
        <v>24013</v>
      </c>
      <c r="N484" s="81">
        <v>24807</v>
      </c>
      <c r="O484" s="81">
        <v>10019</v>
      </c>
      <c r="P484" s="81">
        <v>10350</v>
      </c>
      <c r="Q484" s="81">
        <v>28163</v>
      </c>
      <c r="R484" s="81">
        <v>28614</v>
      </c>
      <c r="S484" s="81">
        <v>0</v>
      </c>
      <c r="T484" s="81">
        <v>0</v>
      </c>
      <c r="U484" s="81">
        <v>0</v>
      </c>
      <c r="V484" s="81">
        <v>0</v>
      </c>
      <c r="W484" s="81">
        <v>0</v>
      </c>
      <c r="X484" s="81">
        <v>0</v>
      </c>
      <c r="Y484" s="100">
        <v>0</v>
      </c>
      <c r="Z484" s="81">
        <v>0</v>
      </c>
      <c r="AA484" s="81">
        <v>0</v>
      </c>
      <c r="AB484" s="81">
        <v>0</v>
      </c>
      <c r="AC484" s="81">
        <v>0</v>
      </c>
      <c r="AE484" s="81">
        <v>0</v>
      </c>
      <c r="AF484" s="81">
        <v>0</v>
      </c>
      <c r="AG484" s="81">
        <v>2540677</v>
      </c>
      <c r="AH484" s="81">
        <v>2228814</v>
      </c>
      <c r="AJ484" s="77">
        <f t="shared" si="8"/>
        <v>0</v>
      </c>
    </row>
    <row r="485" spans="1:36" x14ac:dyDescent="0.3">
      <c r="A485" s="46" t="s">
        <v>972</v>
      </c>
      <c r="B485" s="77" t="s">
        <v>2560</v>
      </c>
      <c r="C485" s="81">
        <v>2883929</v>
      </c>
      <c r="D485" s="97">
        <v>1.0109999999999999</v>
      </c>
      <c r="E485" s="98">
        <v>147.4</v>
      </c>
      <c r="F485" s="81">
        <v>0</v>
      </c>
      <c r="G485" s="81">
        <v>1813004</v>
      </c>
      <c r="H485" s="81">
        <v>1417677</v>
      </c>
      <c r="I485" s="81">
        <v>973208</v>
      </c>
      <c r="J485" s="81">
        <v>1043718</v>
      </c>
      <c r="K485" s="81">
        <v>51726</v>
      </c>
      <c r="L485" s="81">
        <v>52541</v>
      </c>
      <c r="M485" s="81">
        <v>13137</v>
      </c>
      <c r="N485" s="81">
        <v>7395</v>
      </c>
      <c r="O485" s="81">
        <v>5481</v>
      </c>
      <c r="P485" s="81">
        <v>5625</v>
      </c>
      <c r="Q485" s="81">
        <v>16257</v>
      </c>
      <c r="R485" s="81">
        <v>16444</v>
      </c>
      <c r="S485" s="81">
        <v>0</v>
      </c>
      <c r="T485" s="81">
        <v>0</v>
      </c>
      <c r="U485" s="81">
        <v>0</v>
      </c>
      <c r="V485" s="81">
        <v>0</v>
      </c>
      <c r="W485" s="81">
        <v>0</v>
      </c>
      <c r="X485" s="81">
        <v>0</v>
      </c>
      <c r="Y485" s="100">
        <v>0</v>
      </c>
      <c r="Z485" s="81">
        <v>0</v>
      </c>
      <c r="AA485" s="81">
        <v>0</v>
      </c>
      <c r="AB485" s="81">
        <v>11116</v>
      </c>
      <c r="AC485" s="81">
        <v>0</v>
      </c>
      <c r="AE485" s="81">
        <v>0</v>
      </c>
      <c r="AF485" s="81">
        <v>0</v>
      </c>
      <c r="AG485" s="81">
        <v>1813004</v>
      </c>
      <c r="AH485" s="81">
        <v>1417677</v>
      </c>
      <c r="AJ485" s="77">
        <f t="shared" si="8"/>
        <v>0</v>
      </c>
    </row>
    <row r="486" spans="1:36" x14ac:dyDescent="0.3">
      <c r="A486" s="46" t="s">
        <v>974</v>
      </c>
      <c r="B486" s="77" t="s">
        <v>1913</v>
      </c>
      <c r="C486" s="81">
        <v>958987</v>
      </c>
      <c r="D486" s="97">
        <v>1.0009999999999999</v>
      </c>
      <c r="E486" s="98">
        <v>145.94</v>
      </c>
      <c r="F486" s="81">
        <v>-32544</v>
      </c>
      <c r="G486" s="81">
        <v>506346</v>
      </c>
      <c r="H486" s="81">
        <v>425155</v>
      </c>
      <c r="I486" s="81">
        <v>347143</v>
      </c>
      <c r="J486" s="81">
        <v>491663</v>
      </c>
      <c r="K486" s="81">
        <v>12699</v>
      </c>
      <c r="L486" s="81">
        <v>13514</v>
      </c>
      <c r="M486" s="81">
        <v>3341</v>
      </c>
      <c r="N486" s="81">
        <v>3431</v>
      </c>
      <c r="O486" s="81">
        <v>1394</v>
      </c>
      <c r="P486" s="81">
        <v>1431</v>
      </c>
      <c r="Q486" s="81">
        <v>3826</v>
      </c>
      <c r="R486" s="81">
        <v>3819</v>
      </c>
      <c r="S486" s="81">
        <v>0</v>
      </c>
      <c r="T486" s="81">
        <v>0</v>
      </c>
      <c r="U486" s="81">
        <v>0</v>
      </c>
      <c r="V486" s="81">
        <v>0</v>
      </c>
      <c r="W486" s="81">
        <v>0</v>
      </c>
      <c r="X486" s="81">
        <v>0</v>
      </c>
      <c r="Y486" s="100">
        <v>0</v>
      </c>
      <c r="Z486" s="81">
        <v>0</v>
      </c>
      <c r="AA486" s="81">
        <v>84238</v>
      </c>
      <c r="AB486" s="81">
        <v>0</v>
      </c>
      <c r="AC486" s="81">
        <v>0</v>
      </c>
      <c r="AE486" s="81">
        <v>0</v>
      </c>
      <c r="AF486" s="81">
        <v>0</v>
      </c>
      <c r="AG486" s="81">
        <v>506346</v>
      </c>
      <c r="AH486" s="81">
        <v>425155</v>
      </c>
      <c r="AJ486" s="77">
        <f t="shared" si="8"/>
        <v>32544</v>
      </c>
    </row>
    <row r="487" spans="1:36" x14ac:dyDescent="0.3">
      <c r="A487" s="46" t="s">
        <v>977</v>
      </c>
      <c r="B487" s="77" t="s">
        <v>1914</v>
      </c>
      <c r="C487" s="81">
        <v>2344694</v>
      </c>
      <c r="D487" s="97">
        <v>1.034</v>
      </c>
      <c r="E487" s="98">
        <v>150.75</v>
      </c>
      <c r="F487" s="81">
        <v>-892</v>
      </c>
      <c r="G487" s="81">
        <v>995182</v>
      </c>
      <c r="H487" s="81">
        <v>814690</v>
      </c>
      <c r="I487" s="81">
        <v>1276443</v>
      </c>
      <c r="J487" s="81">
        <v>1098428</v>
      </c>
      <c r="K487" s="81">
        <v>43455</v>
      </c>
      <c r="L487" s="81">
        <v>39481</v>
      </c>
      <c r="M487" s="81">
        <v>11265</v>
      </c>
      <c r="N487" s="81">
        <v>10996</v>
      </c>
      <c r="O487" s="81">
        <v>4700</v>
      </c>
      <c r="P487" s="81">
        <v>4587</v>
      </c>
      <c r="Q487" s="81">
        <v>13649</v>
      </c>
      <c r="R487" s="81">
        <v>12985</v>
      </c>
      <c r="S487" s="81">
        <v>0</v>
      </c>
      <c r="T487" s="81">
        <v>0</v>
      </c>
      <c r="U487" s="81">
        <v>0</v>
      </c>
      <c r="V487" s="81">
        <v>0</v>
      </c>
      <c r="W487" s="81">
        <v>0</v>
      </c>
      <c r="X487" s="81">
        <v>0</v>
      </c>
      <c r="Y487" s="100">
        <v>0</v>
      </c>
      <c r="Z487" s="81">
        <v>0</v>
      </c>
      <c r="AA487" s="81">
        <v>0</v>
      </c>
      <c r="AB487" s="81">
        <v>0</v>
      </c>
      <c r="AC487" s="81">
        <v>0</v>
      </c>
      <c r="AE487" s="81">
        <v>0</v>
      </c>
      <c r="AF487" s="81">
        <v>0</v>
      </c>
      <c r="AG487" s="81">
        <v>995182</v>
      </c>
      <c r="AH487" s="81">
        <v>814690</v>
      </c>
      <c r="AJ487" s="77">
        <f t="shared" si="8"/>
        <v>892</v>
      </c>
    </row>
    <row r="488" spans="1:36" x14ac:dyDescent="0.3">
      <c r="A488" s="46" t="s">
        <v>979</v>
      </c>
      <c r="B488" s="77" t="s">
        <v>2561</v>
      </c>
      <c r="C488" s="81">
        <v>2270495</v>
      </c>
      <c r="D488" s="97">
        <v>0.83199999999999996</v>
      </c>
      <c r="E488" s="98">
        <v>121.3</v>
      </c>
      <c r="F488" s="81">
        <v>-40724</v>
      </c>
      <c r="G488" s="81">
        <v>987798</v>
      </c>
      <c r="H488" s="81">
        <v>762498</v>
      </c>
      <c r="I488" s="81">
        <v>1197213</v>
      </c>
      <c r="J488" s="81">
        <v>1280839</v>
      </c>
      <c r="K488" s="81">
        <v>53707</v>
      </c>
      <c r="L488" s="81">
        <v>57202</v>
      </c>
      <c r="M488" s="81">
        <v>13782</v>
      </c>
      <c r="N488" s="81">
        <v>14891</v>
      </c>
      <c r="O488" s="81">
        <v>5750</v>
      </c>
      <c r="P488" s="81">
        <v>6212</v>
      </c>
      <c r="Q488" s="81">
        <v>12245</v>
      </c>
      <c r="R488" s="81">
        <v>12966</v>
      </c>
      <c r="S488" s="81">
        <v>0</v>
      </c>
      <c r="T488" s="81">
        <v>0</v>
      </c>
      <c r="U488" s="81">
        <v>0</v>
      </c>
      <c r="V488" s="81">
        <v>0</v>
      </c>
      <c r="W488" s="81">
        <v>0</v>
      </c>
      <c r="X488" s="81">
        <v>0</v>
      </c>
      <c r="Y488" s="100">
        <v>0</v>
      </c>
      <c r="Z488" s="81">
        <v>0</v>
      </c>
      <c r="AA488" s="81">
        <v>0</v>
      </c>
      <c r="AB488" s="81">
        <v>0</v>
      </c>
      <c r="AC488" s="81">
        <v>0</v>
      </c>
      <c r="AE488" s="81">
        <v>0</v>
      </c>
      <c r="AF488" s="81">
        <v>0</v>
      </c>
      <c r="AG488" s="81">
        <v>987798</v>
      </c>
      <c r="AH488" s="81">
        <v>762498</v>
      </c>
      <c r="AJ488" s="77">
        <f t="shared" si="8"/>
        <v>40724</v>
      </c>
    </row>
    <row r="489" spans="1:36" x14ac:dyDescent="0.3">
      <c r="A489" s="46" t="s">
        <v>986</v>
      </c>
      <c r="B489" s="77" t="s">
        <v>2562</v>
      </c>
      <c r="C489" s="81">
        <v>2653471</v>
      </c>
      <c r="D489" s="97">
        <v>0.84</v>
      </c>
      <c r="E489" s="98">
        <v>122.47</v>
      </c>
      <c r="F489" s="81">
        <v>-78013</v>
      </c>
      <c r="G489" s="81">
        <v>987540</v>
      </c>
      <c r="H489" s="81">
        <v>856778</v>
      </c>
      <c r="I489" s="81">
        <v>1328960</v>
      </c>
      <c r="J489" s="81">
        <v>1042659</v>
      </c>
      <c r="K489" s="81">
        <v>39960</v>
      </c>
      <c r="L489" s="81">
        <v>39552</v>
      </c>
      <c r="M489" s="81">
        <v>10276</v>
      </c>
      <c r="N489" s="81">
        <v>10232</v>
      </c>
      <c r="O489" s="81">
        <v>4288</v>
      </c>
      <c r="P489" s="81">
        <v>4268</v>
      </c>
      <c r="Q489" s="81">
        <v>8732</v>
      </c>
      <c r="R489" s="81">
        <v>7967</v>
      </c>
      <c r="S489" s="81">
        <v>0</v>
      </c>
      <c r="T489" s="81">
        <v>0</v>
      </c>
      <c r="U489" s="81">
        <v>0</v>
      </c>
      <c r="V489" s="81">
        <v>0</v>
      </c>
      <c r="W489" s="81">
        <v>0</v>
      </c>
      <c r="X489" s="81">
        <v>0</v>
      </c>
      <c r="Y489" s="100">
        <v>0</v>
      </c>
      <c r="Z489" s="81">
        <v>0</v>
      </c>
      <c r="AA489" s="81">
        <v>273715</v>
      </c>
      <c r="AB489" s="81">
        <v>0</v>
      </c>
      <c r="AC489" s="81">
        <v>0</v>
      </c>
      <c r="AE489" s="81">
        <v>0</v>
      </c>
      <c r="AF489" s="81">
        <v>0</v>
      </c>
      <c r="AG489" s="81">
        <v>987540</v>
      </c>
      <c r="AH489" s="81">
        <v>856778</v>
      </c>
      <c r="AJ489" s="77">
        <f t="shared" si="8"/>
        <v>78013</v>
      </c>
    </row>
    <row r="490" spans="1:36" x14ac:dyDescent="0.3">
      <c r="A490" s="46" t="s">
        <v>982</v>
      </c>
      <c r="B490" s="77" t="s">
        <v>2563</v>
      </c>
      <c r="C490" s="81">
        <v>1312839</v>
      </c>
      <c r="D490" s="97">
        <v>0.71799999999999997</v>
      </c>
      <c r="E490" s="98">
        <v>104.68</v>
      </c>
      <c r="F490" s="81">
        <v>-46791</v>
      </c>
      <c r="G490" s="81">
        <v>582306</v>
      </c>
      <c r="H490" s="81">
        <v>427133</v>
      </c>
      <c r="I490" s="81">
        <v>565757</v>
      </c>
      <c r="J490" s="81">
        <v>494460</v>
      </c>
      <c r="K490" s="81">
        <v>23417</v>
      </c>
      <c r="L490" s="81">
        <v>23242</v>
      </c>
      <c r="M490" s="81">
        <v>7700</v>
      </c>
      <c r="N490" s="81">
        <v>7670</v>
      </c>
      <c r="O490" s="81">
        <v>3213</v>
      </c>
      <c r="P490" s="81">
        <v>3200</v>
      </c>
      <c r="Q490" s="81">
        <v>5336</v>
      </c>
      <c r="R490" s="81">
        <v>4895</v>
      </c>
      <c r="S490" s="81">
        <v>0</v>
      </c>
      <c r="T490" s="81">
        <v>0</v>
      </c>
      <c r="U490" s="81">
        <v>0</v>
      </c>
      <c r="V490" s="81">
        <v>0</v>
      </c>
      <c r="W490" s="81">
        <v>0</v>
      </c>
      <c r="X490" s="81">
        <v>0</v>
      </c>
      <c r="Y490" s="100">
        <v>0</v>
      </c>
      <c r="Z490" s="81">
        <v>0</v>
      </c>
      <c r="AA490" s="81">
        <v>125110</v>
      </c>
      <c r="AB490" s="81">
        <v>0</v>
      </c>
      <c r="AC490" s="81">
        <v>0</v>
      </c>
      <c r="AE490" s="81">
        <v>11869</v>
      </c>
      <c r="AF490" s="81">
        <v>2834</v>
      </c>
      <c r="AG490" s="81">
        <v>570437</v>
      </c>
      <c r="AH490" s="81">
        <v>424299</v>
      </c>
      <c r="AJ490" s="77">
        <f t="shared" si="8"/>
        <v>46791</v>
      </c>
    </row>
    <row r="491" spans="1:36" x14ac:dyDescent="0.3">
      <c r="A491" s="46" t="s">
        <v>984</v>
      </c>
      <c r="B491" s="77" t="s">
        <v>2564</v>
      </c>
      <c r="C491" s="81">
        <v>3054983</v>
      </c>
      <c r="D491" s="97">
        <v>1.0309999999999999</v>
      </c>
      <c r="E491" s="98">
        <v>150.31</v>
      </c>
      <c r="F491" s="81">
        <v>0</v>
      </c>
      <c r="G491" s="81">
        <v>1480439</v>
      </c>
      <c r="H491" s="81">
        <v>1313964</v>
      </c>
      <c r="I491" s="81">
        <v>1444806</v>
      </c>
      <c r="J491" s="81">
        <v>1435176</v>
      </c>
      <c r="K491" s="81">
        <v>74269</v>
      </c>
      <c r="L491" s="81">
        <v>74036</v>
      </c>
      <c r="M491" s="81">
        <v>20882</v>
      </c>
      <c r="N491" s="81">
        <v>20703</v>
      </c>
      <c r="O491" s="81">
        <v>8713</v>
      </c>
      <c r="P491" s="81">
        <v>8637</v>
      </c>
      <c r="Q491" s="81">
        <v>25874</v>
      </c>
      <c r="R491" s="81">
        <v>24850</v>
      </c>
      <c r="S491" s="81">
        <v>0</v>
      </c>
      <c r="T491" s="81">
        <v>0</v>
      </c>
      <c r="U491" s="81">
        <v>0</v>
      </c>
      <c r="V491" s="81">
        <v>0</v>
      </c>
      <c r="W491" s="81">
        <v>0</v>
      </c>
      <c r="X491" s="81">
        <v>0</v>
      </c>
      <c r="Y491" s="100">
        <v>0</v>
      </c>
      <c r="Z491" s="81">
        <v>0</v>
      </c>
      <c r="AA491" s="81">
        <v>0</v>
      </c>
      <c r="AB491" s="81">
        <v>0</v>
      </c>
      <c r="AC491" s="81">
        <v>0</v>
      </c>
      <c r="AE491" s="81">
        <v>12631</v>
      </c>
      <c r="AF491" s="81">
        <v>2897</v>
      </c>
      <c r="AG491" s="81">
        <v>1467808</v>
      </c>
      <c r="AH491" s="81">
        <v>1311067</v>
      </c>
      <c r="AJ491" s="77">
        <f t="shared" si="8"/>
        <v>0</v>
      </c>
    </row>
    <row r="492" spans="1:36" x14ac:dyDescent="0.3">
      <c r="A492" s="46" t="s">
        <v>988</v>
      </c>
      <c r="B492" s="77" t="s">
        <v>2565</v>
      </c>
      <c r="C492" s="81">
        <v>4119674</v>
      </c>
      <c r="D492" s="97">
        <v>1.0629999999999999</v>
      </c>
      <c r="E492" s="98">
        <v>154.97999999999999</v>
      </c>
      <c r="F492" s="81">
        <v>0</v>
      </c>
      <c r="G492" s="81">
        <v>1960829</v>
      </c>
      <c r="H492" s="81">
        <v>1665020</v>
      </c>
      <c r="I492" s="81">
        <v>1999486</v>
      </c>
      <c r="J492" s="81">
        <v>2156837</v>
      </c>
      <c r="K492" s="81">
        <v>95297</v>
      </c>
      <c r="L492" s="81">
        <v>95880</v>
      </c>
      <c r="M492" s="81">
        <v>24073</v>
      </c>
      <c r="N492" s="81">
        <v>24373</v>
      </c>
      <c r="O492" s="81">
        <v>10044</v>
      </c>
      <c r="P492" s="81">
        <v>10168</v>
      </c>
      <c r="Q492" s="81">
        <v>29945</v>
      </c>
      <c r="R492" s="81">
        <v>29688</v>
      </c>
      <c r="S492" s="81">
        <v>0</v>
      </c>
      <c r="T492" s="81">
        <v>0</v>
      </c>
      <c r="U492" s="81">
        <v>0</v>
      </c>
      <c r="V492" s="81">
        <v>0</v>
      </c>
      <c r="W492" s="81">
        <v>0</v>
      </c>
      <c r="X492" s="81">
        <v>0</v>
      </c>
      <c r="Y492" s="100">
        <v>0</v>
      </c>
      <c r="Z492" s="81">
        <v>0</v>
      </c>
      <c r="AA492" s="81">
        <v>0</v>
      </c>
      <c r="AB492" s="81">
        <v>0</v>
      </c>
      <c r="AC492" s="81">
        <v>0</v>
      </c>
      <c r="AE492" s="81">
        <v>0</v>
      </c>
      <c r="AF492" s="81">
        <v>0</v>
      </c>
      <c r="AG492" s="81">
        <v>1960829</v>
      </c>
      <c r="AH492" s="81">
        <v>1665020</v>
      </c>
      <c r="AJ492" s="77">
        <f t="shared" si="8"/>
        <v>0</v>
      </c>
    </row>
    <row r="493" spans="1:36" x14ac:dyDescent="0.3">
      <c r="A493" s="46" t="s">
        <v>1026</v>
      </c>
      <c r="B493" s="77" t="s">
        <v>2566</v>
      </c>
      <c r="C493" s="81">
        <v>4245666</v>
      </c>
      <c r="D493" s="97">
        <v>1.097</v>
      </c>
      <c r="E493" s="98">
        <v>159.94</v>
      </c>
      <c r="F493" s="81">
        <v>-168736</v>
      </c>
      <c r="G493" s="81">
        <v>1694983</v>
      </c>
      <c r="H493" s="81">
        <v>1642712</v>
      </c>
      <c r="I493" s="81">
        <v>2447901</v>
      </c>
      <c r="J493" s="81">
        <v>2370765</v>
      </c>
      <c r="K493" s="81">
        <v>60347</v>
      </c>
      <c r="L493" s="81">
        <v>47704</v>
      </c>
      <c r="M493" s="81">
        <v>15774</v>
      </c>
      <c r="N493" s="81">
        <v>13415</v>
      </c>
      <c r="O493" s="81">
        <v>6581</v>
      </c>
      <c r="P493" s="81">
        <v>3751</v>
      </c>
      <c r="Q493" s="81">
        <v>20080</v>
      </c>
      <c r="R493" s="81">
        <v>19277</v>
      </c>
      <c r="S493" s="81">
        <v>0</v>
      </c>
      <c r="T493" s="81">
        <v>0</v>
      </c>
      <c r="U493" s="81">
        <v>0</v>
      </c>
      <c r="V493" s="81">
        <v>0</v>
      </c>
      <c r="W493" s="81">
        <v>0</v>
      </c>
      <c r="X493" s="81">
        <v>0</v>
      </c>
      <c r="Y493" s="100">
        <v>0</v>
      </c>
      <c r="Z493" s="81">
        <v>0</v>
      </c>
      <c r="AA493" s="81">
        <v>0</v>
      </c>
      <c r="AB493" s="81">
        <v>0</v>
      </c>
      <c r="AC493" s="81">
        <v>0</v>
      </c>
      <c r="AE493" s="81">
        <v>33731</v>
      </c>
      <c r="AF493" s="81">
        <v>6934</v>
      </c>
      <c r="AG493" s="81">
        <v>1661252</v>
      </c>
      <c r="AH493" s="81">
        <v>1635778</v>
      </c>
      <c r="AJ493" s="77">
        <f t="shared" si="8"/>
        <v>168736</v>
      </c>
    </row>
    <row r="494" spans="1:36" x14ac:dyDescent="0.3">
      <c r="A494" s="46" t="s">
        <v>1030</v>
      </c>
      <c r="B494" s="77" t="s">
        <v>2567</v>
      </c>
      <c r="C494" s="81">
        <v>1854024</v>
      </c>
      <c r="D494" s="97">
        <v>1.0429999999999999</v>
      </c>
      <c r="E494" s="98">
        <v>152.06</v>
      </c>
      <c r="F494" s="81">
        <v>-16519</v>
      </c>
      <c r="G494" s="81">
        <v>887821</v>
      </c>
      <c r="H494" s="81">
        <v>682500</v>
      </c>
      <c r="I494" s="81">
        <v>929321</v>
      </c>
      <c r="J494" s="81">
        <v>812633</v>
      </c>
      <c r="K494" s="81">
        <v>21611</v>
      </c>
      <c r="L494" s="81">
        <v>24232</v>
      </c>
      <c r="M494" s="81">
        <v>5827</v>
      </c>
      <c r="N494" s="81">
        <v>6487</v>
      </c>
      <c r="O494" s="81">
        <v>2431</v>
      </c>
      <c r="P494" s="81">
        <v>2706</v>
      </c>
      <c r="Q494" s="81">
        <v>7013</v>
      </c>
      <c r="R494" s="81">
        <v>7723</v>
      </c>
      <c r="S494" s="81">
        <v>0</v>
      </c>
      <c r="T494" s="81">
        <v>0</v>
      </c>
      <c r="U494" s="81">
        <v>0</v>
      </c>
      <c r="V494" s="81">
        <v>0</v>
      </c>
      <c r="W494" s="81">
        <v>0</v>
      </c>
      <c r="X494" s="81">
        <v>0</v>
      </c>
      <c r="Y494" s="100">
        <v>0</v>
      </c>
      <c r="Z494" s="81">
        <v>0</v>
      </c>
      <c r="AA494" s="81">
        <v>0</v>
      </c>
      <c r="AB494" s="81">
        <v>0</v>
      </c>
      <c r="AC494" s="81">
        <v>0</v>
      </c>
      <c r="AE494" s="81">
        <v>0</v>
      </c>
      <c r="AF494" s="81">
        <v>0</v>
      </c>
      <c r="AG494" s="81">
        <v>887821</v>
      </c>
      <c r="AH494" s="81">
        <v>682500</v>
      </c>
      <c r="AJ494" s="77">
        <f t="shared" si="8"/>
        <v>16519</v>
      </c>
    </row>
    <row r="495" spans="1:36" x14ac:dyDescent="0.3">
      <c r="A495" s="46" t="s">
        <v>1032</v>
      </c>
      <c r="B495" s="77" t="s">
        <v>2568</v>
      </c>
      <c r="C495" s="81">
        <v>3701168</v>
      </c>
      <c r="D495" s="97">
        <v>1.0940000000000001</v>
      </c>
      <c r="E495" s="98">
        <v>159.5</v>
      </c>
      <c r="F495" s="81">
        <v>-234624</v>
      </c>
      <c r="G495" s="81">
        <v>1494382</v>
      </c>
      <c r="H495" s="81">
        <v>1351176</v>
      </c>
      <c r="I495" s="81">
        <v>2063454</v>
      </c>
      <c r="J495" s="81">
        <v>1990582</v>
      </c>
      <c r="K495" s="81">
        <v>82424</v>
      </c>
      <c r="L495" s="81">
        <v>80444</v>
      </c>
      <c r="M495" s="81">
        <v>22695</v>
      </c>
      <c r="N495" s="81">
        <v>21557</v>
      </c>
      <c r="O495" s="81">
        <v>9469</v>
      </c>
      <c r="P495" s="81">
        <v>8993</v>
      </c>
      <c r="Q495" s="81">
        <v>28744</v>
      </c>
      <c r="R495" s="81">
        <v>27755</v>
      </c>
      <c r="S495" s="81">
        <v>0</v>
      </c>
      <c r="T495" s="81">
        <v>0</v>
      </c>
      <c r="U495" s="81">
        <v>0</v>
      </c>
      <c r="V495" s="81">
        <v>0</v>
      </c>
      <c r="W495" s="81">
        <v>0</v>
      </c>
      <c r="X495" s="81">
        <v>0</v>
      </c>
      <c r="Y495" s="100">
        <v>0</v>
      </c>
      <c r="Z495" s="81">
        <v>0</v>
      </c>
      <c r="AA495" s="81">
        <v>0</v>
      </c>
      <c r="AB495" s="81">
        <v>0</v>
      </c>
      <c r="AC495" s="81">
        <v>0</v>
      </c>
      <c r="AE495" s="81">
        <v>0</v>
      </c>
      <c r="AF495" s="81">
        <v>0</v>
      </c>
      <c r="AG495" s="81">
        <v>1494382</v>
      </c>
      <c r="AH495" s="81">
        <v>1351176</v>
      </c>
      <c r="AJ495" s="77">
        <f t="shared" si="8"/>
        <v>234624</v>
      </c>
    </row>
    <row r="496" spans="1:36" x14ac:dyDescent="0.3">
      <c r="A496" s="46" t="s">
        <v>1034</v>
      </c>
      <c r="B496" s="77" t="s">
        <v>2569</v>
      </c>
      <c r="C496" s="81">
        <v>1458938</v>
      </c>
      <c r="D496" s="97">
        <v>1.0289999999999999</v>
      </c>
      <c r="E496" s="98">
        <v>150.02000000000001</v>
      </c>
      <c r="F496" s="81">
        <v>-6582</v>
      </c>
      <c r="G496" s="81">
        <v>674291</v>
      </c>
      <c r="H496" s="81">
        <v>386640</v>
      </c>
      <c r="I496" s="81">
        <v>762911</v>
      </c>
      <c r="J496" s="81">
        <v>654899</v>
      </c>
      <c r="K496" s="81">
        <v>12932</v>
      </c>
      <c r="L496" s="81">
        <v>14213</v>
      </c>
      <c r="M496" s="81">
        <v>3475</v>
      </c>
      <c r="N496" s="81">
        <v>3716</v>
      </c>
      <c r="O496" s="81">
        <v>1450</v>
      </c>
      <c r="P496" s="81">
        <v>1550</v>
      </c>
      <c r="Q496" s="81">
        <v>3879</v>
      </c>
      <c r="R496" s="81">
        <v>4106</v>
      </c>
      <c r="S496" s="81">
        <v>0</v>
      </c>
      <c r="T496" s="81">
        <v>0</v>
      </c>
      <c r="U496" s="81">
        <v>0</v>
      </c>
      <c r="V496" s="81">
        <v>0</v>
      </c>
      <c r="W496" s="81">
        <v>0</v>
      </c>
      <c r="X496" s="81">
        <v>0</v>
      </c>
      <c r="Y496" s="100">
        <v>0</v>
      </c>
      <c r="Z496" s="81">
        <v>0</v>
      </c>
      <c r="AA496" s="81">
        <v>0</v>
      </c>
      <c r="AB496" s="81">
        <v>0</v>
      </c>
      <c r="AC496" s="81">
        <v>0</v>
      </c>
      <c r="AE496" s="81">
        <v>0</v>
      </c>
      <c r="AF496" s="81">
        <v>0</v>
      </c>
      <c r="AG496" s="81">
        <v>674291</v>
      </c>
      <c r="AH496" s="81">
        <v>386640</v>
      </c>
      <c r="AJ496" s="77">
        <f t="shared" si="8"/>
        <v>6582</v>
      </c>
    </row>
    <row r="497" spans="1:36" x14ac:dyDescent="0.3">
      <c r="A497" s="46" t="s">
        <v>1036</v>
      </c>
      <c r="B497" s="77" t="s">
        <v>1924</v>
      </c>
      <c r="C497" s="81">
        <v>3167424</v>
      </c>
      <c r="D497" s="97">
        <v>1.0880000000000001</v>
      </c>
      <c r="E497" s="98">
        <v>158.63</v>
      </c>
      <c r="F497" s="81">
        <v>0</v>
      </c>
      <c r="G497" s="81">
        <v>1273342</v>
      </c>
      <c r="H497" s="81">
        <v>997021</v>
      </c>
      <c r="I497" s="81">
        <v>1816546</v>
      </c>
      <c r="J497" s="81">
        <v>1600253</v>
      </c>
      <c r="K497" s="81">
        <v>44736</v>
      </c>
      <c r="L497" s="81">
        <v>44562</v>
      </c>
      <c r="M497" s="81">
        <v>12134</v>
      </c>
      <c r="N497" s="81">
        <v>12134</v>
      </c>
      <c r="O497" s="81">
        <v>5063</v>
      </c>
      <c r="P497" s="81">
        <v>5062</v>
      </c>
      <c r="Q497" s="81">
        <v>15603</v>
      </c>
      <c r="R497" s="81">
        <v>15545</v>
      </c>
      <c r="S497" s="81">
        <v>0</v>
      </c>
      <c r="T497" s="81">
        <v>0</v>
      </c>
      <c r="U497" s="81">
        <v>0</v>
      </c>
      <c r="V497" s="81">
        <v>0</v>
      </c>
      <c r="W497" s="81">
        <v>0</v>
      </c>
      <c r="X497" s="81">
        <v>0</v>
      </c>
      <c r="Y497" s="100">
        <v>0</v>
      </c>
      <c r="Z497" s="81">
        <v>0</v>
      </c>
      <c r="AA497" s="81">
        <v>0</v>
      </c>
      <c r="AB497" s="81">
        <v>0</v>
      </c>
      <c r="AC497" s="81">
        <v>0</v>
      </c>
      <c r="AE497" s="81">
        <v>0</v>
      </c>
      <c r="AF497" s="81">
        <v>0</v>
      </c>
      <c r="AG497" s="81">
        <v>1273342</v>
      </c>
      <c r="AH497" s="81">
        <v>997021</v>
      </c>
      <c r="AJ497" s="77">
        <f t="shared" si="8"/>
        <v>0</v>
      </c>
    </row>
    <row r="498" spans="1:36" x14ac:dyDescent="0.3">
      <c r="A498" s="46" t="s">
        <v>1040</v>
      </c>
      <c r="B498" s="77" t="s">
        <v>2570</v>
      </c>
      <c r="C498" s="81">
        <v>10867916</v>
      </c>
      <c r="D498" s="97">
        <v>0.92100000000000004</v>
      </c>
      <c r="E498" s="98">
        <v>134.28</v>
      </c>
      <c r="F498" s="81">
        <v>0</v>
      </c>
      <c r="G498" s="81">
        <v>5361315</v>
      </c>
      <c r="H498" s="81">
        <v>4916374</v>
      </c>
      <c r="I498" s="81">
        <v>5048241</v>
      </c>
      <c r="J498" s="81">
        <v>4685559</v>
      </c>
      <c r="K498" s="81">
        <v>270571</v>
      </c>
      <c r="L498" s="81">
        <v>264183</v>
      </c>
      <c r="M498" s="81">
        <v>72054</v>
      </c>
      <c r="N498" s="81">
        <v>74331</v>
      </c>
      <c r="O498" s="81">
        <v>30063</v>
      </c>
      <c r="P498" s="81">
        <v>27033</v>
      </c>
      <c r="Q498" s="81">
        <v>85672</v>
      </c>
      <c r="R498" s="81">
        <v>87779</v>
      </c>
      <c r="S498" s="81">
        <v>0</v>
      </c>
      <c r="T498" s="81">
        <v>0</v>
      </c>
      <c r="U498" s="81">
        <v>0</v>
      </c>
      <c r="V498" s="81">
        <v>0</v>
      </c>
      <c r="W498" s="81">
        <v>0</v>
      </c>
      <c r="X498" s="81">
        <v>0</v>
      </c>
      <c r="Y498" s="100">
        <v>0</v>
      </c>
      <c r="Z498" s="81">
        <v>0</v>
      </c>
      <c r="AA498" s="81">
        <v>0</v>
      </c>
      <c r="AB498" s="81">
        <v>0</v>
      </c>
      <c r="AC498" s="81">
        <v>0</v>
      </c>
      <c r="AE498" s="81">
        <v>0</v>
      </c>
      <c r="AF498" s="81">
        <v>0</v>
      </c>
      <c r="AG498" s="81">
        <v>5361315</v>
      </c>
      <c r="AH498" s="81">
        <v>4916374</v>
      </c>
      <c r="AJ498" s="77">
        <f t="shared" si="8"/>
        <v>0</v>
      </c>
    </row>
    <row r="499" spans="1:36" x14ac:dyDescent="0.3">
      <c r="A499" s="46" t="s">
        <v>1038</v>
      </c>
      <c r="B499" s="77" t="s">
        <v>1926</v>
      </c>
      <c r="C499" s="81">
        <v>3084505</v>
      </c>
      <c r="D499" s="97">
        <v>1.1379999999999999</v>
      </c>
      <c r="E499" s="98">
        <v>165.92</v>
      </c>
      <c r="F499" s="81">
        <v>-5602</v>
      </c>
      <c r="G499" s="81">
        <v>1377810</v>
      </c>
      <c r="H499" s="81">
        <v>1247231</v>
      </c>
      <c r="I499" s="81">
        <v>1608445</v>
      </c>
      <c r="J499" s="81">
        <v>1636580</v>
      </c>
      <c r="K499" s="81">
        <v>53124</v>
      </c>
      <c r="L499" s="81">
        <v>28067</v>
      </c>
      <c r="M499" s="81">
        <v>14231</v>
      </c>
      <c r="N499" s="81">
        <v>14187</v>
      </c>
      <c r="O499" s="81">
        <v>5938</v>
      </c>
      <c r="P499" s="81">
        <v>2800</v>
      </c>
      <c r="Q499" s="81">
        <v>18990</v>
      </c>
      <c r="R499" s="81">
        <v>5133</v>
      </c>
      <c r="S499" s="81">
        <v>0</v>
      </c>
      <c r="T499" s="81">
        <v>0</v>
      </c>
      <c r="U499" s="81">
        <v>0</v>
      </c>
      <c r="V499" s="81">
        <v>0</v>
      </c>
      <c r="W499" s="81">
        <v>0</v>
      </c>
      <c r="X499" s="81">
        <v>0</v>
      </c>
      <c r="Y499" s="100">
        <v>0</v>
      </c>
      <c r="Z499" s="81">
        <v>0</v>
      </c>
      <c r="AA499" s="81">
        <v>0</v>
      </c>
      <c r="AB499" s="81">
        <v>5967</v>
      </c>
      <c r="AC499" s="81">
        <v>0</v>
      </c>
      <c r="AE499" s="81">
        <v>0</v>
      </c>
      <c r="AF499" s="81">
        <v>0</v>
      </c>
      <c r="AG499" s="81">
        <v>1377810</v>
      </c>
      <c r="AH499" s="81">
        <v>1247231</v>
      </c>
      <c r="AJ499" s="77">
        <f t="shared" si="8"/>
        <v>5602</v>
      </c>
    </row>
    <row r="500" spans="1:36" x14ac:dyDescent="0.3">
      <c r="A500" s="46" t="s">
        <v>1044</v>
      </c>
      <c r="B500" s="77" t="s">
        <v>2571</v>
      </c>
      <c r="C500" s="81">
        <v>4529398</v>
      </c>
      <c r="D500" s="97">
        <v>1.1619999999999999</v>
      </c>
      <c r="E500" s="98">
        <v>169.41</v>
      </c>
      <c r="F500" s="81">
        <v>-261569</v>
      </c>
      <c r="G500" s="81">
        <v>1245338</v>
      </c>
      <c r="H500" s="81">
        <v>987448</v>
      </c>
      <c r="I500" s="81">
        <v>3127390</v>
      </c>
      <c r="J500" s="81">
        <v>3105296</v>
      </c>
      <c r="K500" s="81">
        <v>90521</v>
      </c>
      <c r="L500" s="81">
        <v>91802</v>
      </c>
      <c r="M500" s="81">
        <v>23489</v>
      </c>
      <c r="N500" s="81">
        <v>23594</v>
      </c>
      <c r="O500" s="81">
        <v>9800</v>
      </c>
      <c r="P500" s="81">
        <v>9398</v>
      </c>
      <c r="Q500" s="81">
        <v>32860</v>
      </c>
      <c r="R500" s="81">
        <v>32589</v>
      </c>
      <c r="S500" s="81">
        <v>0</v>
      </c>
      <c r="T500" s="81">
        <v>0</v>
      </c>
      <c r="U500" s="81">
        <v>0</v>
      </c>
      <c r="V500" s="81">
        <v>0</v>
      </c>
      <c r="W500" s="81">
        <v>0</v>
      </c>
      <c r="X500" s="81">
        <v>0</v>
      </c>
      <c r="Y500" s="100">
        <v>0</v>
      </c>
      <c r="Z500" s="81">
        <v>0</v>
      </c>
      <c r="AA500" s="81">
        <v>0</v>
      </c>
      <c r="AB500" s="81">
        <v>0</v>
      </c>
      <c r="AC500" s="81">
        <v>0</v>
      </c>
      <c r="AE500" s="81">
        <v>0</v>
      </c>
      <c r="AF500" s="81">
        <v>0</v>
      </c>
      <c r="AG500" s="81">
        <v>1245338</v>
      </c>
      <c r="AH500" s="81">
        <v>987448</v>
      </c>
      <c r="AJ500" s="77">
        <f t="shared" si="8"/>
        <v>261569</v>
      </c>
    </row>
    <row r="501" spans="1:36" x14ac:dyDescent="0.3">
      <c r="A501" s="46" t="s">
        <v>1028</v>
      </c>
      <c r="B501" s="77" t="s">
        <v>2572</v>
      </c>
      <c r="C501" s="81">
        <v>1510463</v>
      </c>
      <c r="D501" s="97">
        <v>1.0469999999999999</v>
      </c>
      <c r="E501" s="98">
        <v>152.65</v>
      </c>
      <c r="F501" s="81">
        <v>0</v>
      </c>
      <c r="G501" s="81">
        <v>501532</v>
      </c>
      <c r="H501" s="81">
        <v>486087</v>
      </c>
      <c r="I501" s="81">
        <v>967947</v>
      </c>
      <c r="J501" s="81">
        <v>946260</v>
      </c>
      <c r="K501" s="81">
        <v>22951</v>
      </c>
      <c r="L501" s="81">
        <v>24465</v>
      </c>
      <c r="M501" s="81">
        <v>6756</v>
      </c>
      <c r="N501" s="81">
        <v>6966</v>
      </c>
      <c r="O501" s="81">
        <v>2819</v>
      </c>
      <c r="P501" s="81">
        <v>1328</v>
      </c>
      <c r="Q501" s="81">
        <v>8458</v>
      </c>
      <c r="R501" s="81">
        <v>8587</v>
      </c>
      <c r="S501" s="81">
        <v>0</v>
      </c>
      <c r="T501" s="81">
        <v>0</v>
      </c>
      <c r="U501" s="81">
        <v>0</v>
      </c>
      <c r="V501" s="81">
        <v>0</v>
      </c>
      <c r="W501" s="81">
        <v>0</v>
      </c>
      <c r="X501" s="81">
        <v>0</v>
      </c>
      <c r="Y501" s="100">
        <v>0</v>
      </c>
      <c r="Z501" s="81">
        <v>0</v>
      </c>
      <c r="AA501" s="81">
        <v>0</v>
      </c>
      <c r="AB501" s="81">
        <v>0</v>
      </c>
      <c r="AC501" s="81">
        <v>0</v>
      </c>
      <c r="AE501" s="81">
        <v>0</v>
      </c>
      <c r="AF501" s="81">
        <v>0</v>
      </c>
      <c r="AG501" s="81">
        <v>501532</v>
      </c>
      <c r="AH501" s="81">
        <v>486087</v>
      </c>
      <c r="AJ501" s="77">
        <f t="shared" si="8"/>
        <v>0</v>
      </c>
    </row>
    <row r="502" spans="1:36" x14ac:dyDescent="0.3">
      <c r="A502" s="46" t="s">
        <v>1048</v>
      </c>
      <c r="B502" s="77" t="s">
        <v>2573</v>
      </c>
      <c r="C502" s="81">
        <v>1259145</v>
      </c>
      <c r="D502" s="97">
        <v>1.03</v>
      </c>
      <c r="E502" s="98">
        <v>150.16999999999999</v>
      </c>
      <c r="F502" s="81">
        <v>-50607</v>
      </c>
      <c r="G502" s="81">
        <v>772611</v>
      </c>
      <c r="H502" s="81">
        <v>698708</v>
      </c>
      <c r="I502" s="81">
        <v>455340</v>
      </c>
      <c r="J502" s="81">
        <v>383913</v>
      </c>
      <c r="K502" s="81">
        <v>18291</v>
      </c>
      <c r="L502" s="81">
        <v>19805</v>
      </c>
      <c r="M502" s="81">
        <v>5048</v>
      </c>
      <c r="N502" s="81">
        <v>5468</v>
      </c>
      <c r="O502" s="81">
        <v>2106</v>
      </c>
      <c r="P502" s="81">
        <v>2181</v>
      </c>
      <c r="Q502" s="81">
        <v>5749</v>
      </c>
      <c r="R502" s="81">
        <v>6042</v>
      </c>
      <c r="S502" s="81">
        <v>0</v>
      </c>
      <c r="T502" s="81">
        <v>0</v>
      </c>
      <c r="U502" s="81">
        <v>0</v>
      </c>
      <c r="V502" s="81">
        <v>0</v>
      </c>
      <c r="W502" s="81">
        <v>0</v>
      </c>
      <c r="X502" s="81">
        <v>0</v>
      </c>
      <c r="Y502" s="100">
        <v>0</v>
      </c>
      <c r="Z502" s="81">
        <v>0</v>
      </c>
      <c r="AA502" s="81">
        <v>0</v>
      </c>
      <c r="AB502" s="81">
        <v>0</v>
      </c>
      <c r="AC502" s="81">
        <v>0</v>
      </c>
      <c r="AE502" s="81">
        <v>0</v>
      </c>
      <c r="AF502" s="81">
        <v>4836</v>
      </c>
      <c r="AG502" s="81">
        <v>772611</v>
      </c>
      <c r="AH502" s="81">
        <v>693872</v>
      </c>
      <c r="AJ502" s="77">
        <f t="shared" si="8"/>
        <v>50607</v>
      </c>
    </row>
    <row r="503" spans="1:36" x14ac:dyDescent="0.3">
      <c r="A503" s="46" t="s">
        <v>1046</v>
      </c>
      <c r="B503" s="77" t="s">
        <v>1930</v>
      </c>
      <c r="C503" s="81">
        <v>1473451</v>
      </c>
      <c r="D503" s="97">
        <v>1.0660000000000001</v>
      </c>
      <c r="E503" s="98">
        <v>155.41999999999999</v>
      </c>
      <c r="F503" s="81">
        <v>-62945</v>
      </c>
      <c r="G503" s="81">
        <v>667695</v>
      </c>
      <c r="H503" s="81">
        <v>601418</v>
      </c>
      <c r="I503" s="81">
        <v>768374</v>
      </c>
      <c r="J503" s="81">
        <v>935452</v>
      </c>
      <c r="K503" s="81">
        <v>21786</v>
      </c>
      <c r="L503" s="81">
        <v>17875</v>
      </c>
      <c r="M503" s="81">
        <v>6082</v>
      </c>
      <c r="N503" s="81">
        <v>5240</v>
      </c>
      <c r="O503" s="81">
        <v>2538</v>
      </c>
      <c r="P503" s="81">
        <v>2556</v>
      </c>
      <c r="Q503" s="81">
        <v>6976</v>
      </c>
      <c r="R503" s="81">
        <v>0</v>
      </c>
      <c r="S503" s="81">
        <v>0</v>
      </c>
      <c r="T503" s="81">
        <v>0</v>
      </c>
      <c r="U503" s="81">
        <v>0</v>
      </c>
      <c r="V503" s="81">
        <v>0</v>
      </c>
      <c r="W503" s="81">
        <v>0</v>
      </c>
      <c r="X503" s="81">
        <v>0</v>
      </c>
      <c r="Y503" s="100">
        <v>0</v>
      </c>
      <c r="Z503" s="81">
        <v>0</v>
      </c>
      <c r="AA503" s="81">
        <v>0</v>
      </c>
      <c r="AB503" s="81">
        <v>0</v>
      </c>
      <c r="AC503" s="81">
        <v>0</v>
      </c>
      <c r="AE503" s="81">
        <v>11</v>
      </c>
      <c r="AF503" s="81">
        <v>6209</v>
      </c>
      <c r="AG503" s="81">
        <v>667684</v>
      </c>
      <c r="AH503" s="81">
        <v>595209</v>
      </c>
      <c r="AJ503" s="77">
        <f t="shared" si="8"/>
        <v>62945</v>
      </c>
    </row>
    <row r="504" spans="1:36" x14ac:dyDescent="0.3">
      <c r="A504" s="46" t="s">
        <v>1042</v>
      </c>
      <c r="B504" s="77" t="s">
        <v>2574</v>
      </c>
      <c r="C504" s="81">
        <v>649895</v>
      </c>
      <c r="D504" s="97">
        <v>0.24199999999999999</v>
      </c>
      <c r="E504" s="98">
        <v>35.28</v>
      </c>
      <c r="F504" s="81">
        <v>-13582</v>
      </c>
      <c r="G504" s="81">
        <v>163934</v>
      </c>
      <c r="H504" s="81">
        <v>159802</v>
      </c>
      <c r="I504" s="81">
        <v>263242</v>
      </c>
      <c r="J504" s="81">
        <v>303527</v>
      </c>
      <c r="K504" s="81">
        <v>21145</v>
      </c>
      <c r="L504" s="81">
        <v>21902</v>
      </c>
      <c r="M504" s="81">
        <v>5767</v>
      </c>
      <c r="N504" s="81">
        <v>6007</v>
      </c>
      <c r="O504" s="81">
        <v>2406</v>
      </c>
      <c r="P504" s="81">
        <v>2506</v>
      </c>
      <c r="Q504" s="81">
        <v>0</v>
      </c>
      <c r="R504" s="81">
        <v>0</v>
      </c>
      <c r="S504" s="81">
        <v>0</v>
      </c>
      <c r="T504" s="81">
        <v>0</v>
      </c>
      <c r="U504" s="81">
        <v>0</v>
      </c>
      <c r="V504" s="81">
        <v>0</v>
      </c>
      <c r="W504" s="81">
        <v>0</v>
      </c>
      <c r="X504" s="81">
        <v>0</v>
      </c>
      <c r="Y504" s="100">
        <v>0</v>
      </c>
      <c r="Z504" s="81">
        <v>0</v>
      </c>
      <c r="AA504" s="81">
        <v>193401</v>
      </c>
      <c r="AB504" s="81">
        <v>0</v>
      </c>
      <c r="AC504" s="81">
        <v>0</v>
      </c>
      <c r="AE504" s="81">
        <v>0</v>
      </c>
      <c r="AF504" s="81">
        <v>0</v>
      </c>
      <c r="AG504" s="81">
        <v>163934</v>
      </c>
      <c r="AH504" s="81">
        <v>159802</v>
      </c>
      <c r="AJ504" s="77">
        <f t="shared" si="8"/>
        <v>13582</v>
      </c>
    </row>
    <row r="505" spans="1:36" x14ac:dyDescent="0.3">
      <c r="A505" s="46" t="s">
        <v>1050</v>
      </c>
      <c r="B505" s="77" t="s">
        <v>1932</v>
      </c>
      <c r="C505" s="81">
        <v>3642161</v>
      </c>
      <c r="D505" s="97">
        <v>1.071</v>
      </c>
      <c r="E505" s="98">
        <v>156.15</v>
      </c>
      <c r="F505" s="81">
        <v>0</v>
      </c>
      <c r="G505" s="81">
        <v>1892629</v>
      </c>
      <c r="H505" s="81">
        <v>1657901</v>
      </c>
      <c r="I505" s="81">
        <v>1628017</v>
      </c>
      <c r="J505" s="81">
        <v>1619302</v>
      </c>
      <c r="K505" s="81">
        <v>71648</v>
      </c>
      <c r="L505" s="81">
        <v>73920</v>
      </c>
      <c r="M505" s="81">
        <v>18470</v>
      </c>
      <c r="N505" s="81">
        <v>19025</v>
      </c>
      <c r="O505" s="81">
        <v>7706</v>
      </c>
      <c r="P505" s="81">
        <v>7937</v>
      </c>
      <c r="Q505" s="81">
        <v>23691</v>
      </c>
      <c r="R505" s="81">
        <v>24342</v>
      </c>
      <c r="S505" s="81">
        <v>0</v>
      </c>
      <c r="T505" s="81">
        <v>0</v>
      </c>
      <c r="U505" s="81">
        <v>0</v>
      </c>
      <c r="V505" s="81">
        <v>0</v>
      </c>
      <c r="W505" s="81">
        <v>0</v>
      </c>
      <c r="X505" s="81">
        <v>0</v>
      </c>
      <c r="Y505" s="100">
        <v>0</v>
      </c>
      <c r="Z505" s="81">
        <v>0</v>
      </c>
      <c r="AA505" s="81">
        <v>0</v>
      </c>
      <c r="AB505" s="81">
        <v>0</v>
      </c>
      <c r="AC505" s="81">
        <v>0</v>
      </c>
      <c r="AE505" s="81">
        <v>12517</v>
      </c>
      <c r="AF505" s="81">
        <v>3594</v>
      </c>
      <c r="AG505" s="81">
        <v>1880112</v>
      </c>
      <c r="AH505" s="81">
        <v>1654307</v>
      </c>
      <c r="AJ505" s="77">
        <f t="shared" si="8"/>
        <v>0</v>
      </c>
    </row>
    <row r="506" spans="1:36" x14ac:dyDescent="0.3">
      <c r="A506" s="46" t="s">
        <v>1057</v>
      </c>
      <c r="B506" s="77" t="s">
        <v>2575</v>
      </c>
      <c r="C506" s="81">
        <v>2706567</v>
      </c>
      <c r="D506" s="97">
        <v>0.495</v>
      </c>
      <c r="E506" s="98">
        <v>72.17</v>
      </c>
      <c r="F506" s="81">
        <v>0</v>
      </c>
      <c r="G506" s="81">
        <v>617784</v>
      </c>
      <c r="H506" s="81">
        <v>675102</v>
      </c>
      <c r="I506" s="81">
        <v>1298898</v>
      </c>
      <c r="J506" s="81">
        <v>1201299</v>
      </c>
      <c r="K506" s="81">
        <v>97161</v>
      </c>
      <c r="L506" s="81">
        <v>97045</v>
      </c>
      <c r="M506" s="81">
        <v>24492</v>
      </c>
      <c r="N506" s="81">
        <v>24462</v>
      </c>
      <c r="O506" s="81">
        <v>10219</v>
      </c>
      <c r="P506" s="81">
        <v>10206</v>
      </c>
      <c r="Q506" s="81">
        <v>16262</v>
      </c>
      <c r="R506" s="81">
        <v>16044</v>
      </c>
      <c r="S506" s="81">
        <v>0</v>
      </c>
      <c r="T506" s="81">
        <v>0</v>
      </c>
      <c r="U506" s="81">
        <v>0</v>
      </c>
      <c r="V506" s="81">
        <v>0</v>
      </c>
      <c r="W506" s="81">
        <v>0</v>
      </c>
      <c r="X506" s="81">
        <v>0</v>
      </c>
      <c r="Y506" s="100">
        <v>0</v>
      </c>
      <c r="Z506" s="81">
        <v>0</v>
      </c>
      <c r="AA506" s="81">
        <v>641751</v>
      </c>
      <c r="AB506" s="81">
        <v>0</v>
      </c>
      <c r="AC506" s="81">
        <v>0</v>
      </c>
      <c r="AE506" s="81">
        <v>0</v>
      </c>
      <c r="AF506" s="81">
        <v>0</v>
      </c>
      <c r="AG506" s="81">
        <v>617784</v>
      </c>
      <c r="AH506" s="81">
        <v>675102</v>
      </c>
      <c r="AJ506" s="77">
        <f t="shared" si="8"/>
        <v>0</v>
      </c>
    </row>
    <row r="507" spans="1:36" x14ac:dyDescent="0.3">
      <c r="A507" s="46" t="s">
        <v>1173</v>
      </c>
      <c r="B507" s="77" t="s">
        <v>2576</v>
      </c>
      <c r="C507" s="81">
        <v>7465860</v>
      </c>
      <c r="D507" s="97">
        <v>0.80700000000000005</v>
      </c>
      <c r="E507" s="98">
        <v>117.66</v>
      </c>
      <c r="F507" s="81">
        <v>0</v>
      </c>
      <c r="G507" s="81">
        <v>2878949</v>
      </c>
      <c r="H507" s="81">
        <v>2542237</v>
      </c>
      <c r="I507" s="81">
        <v>2418703</v>
      </c>
      <c r="J507" s="81">
        <v>1962806</v>
      </c>
      <c r="K507" s="81">
        <v>226010</v>
      </c>
      <c r="L507" s="81">
        <v>230670</v>
      </c>
      <c r="M507" s="81">
        <v>55815</v>
      </c>
      <c r="N507" s="81">
        <v>56745</v>
      </c>
      <c r="O507" s="81">
        <v>23288</v>
      </c>
      <c r="P507" s="81">
        <v>14146</v>
      </c>
      <c r="Q507" s="81">
        <v>50044</v>
      </c>
      <c r="R507" s="81">
        <v>51335</v>
      </c>
      <c r="S507" s="81">
        <v>0</v>
      </c>
      <c r="T507" s="81">
        <v>0</v>
      </c>
      <c r="U507" s="81">
        <v>0</v>
      </c>
      <c r="V507" s="81">
        <v>0</v>
      </c>
      <c r="W507" s="81">
        <v>0</v>
      </c>
      <c r="X507" s="81">
        <v>0</v>
      </c>
      <c r="Y507" s="100">
        <v>0</v>
      </c>
      <c r="Z507" s="81">
        <v>0</v>
      </c>
      <c r="AA507" s="81">
        <v>1733369</v>
      </c>
      <c r="AB507" s="81">
        <v>79682</v>
      </c>
      <c r="AC507" s="81">
        <v>0</v>
      </c>
      <c r="AE507" s="81">
        <v>0</v>
      </c>
      <c r="AF507" s="81">
        <v>0</v>
      </c>
      <c r="AG507" s="81">
        <v>2878949</v>
      </c>
      <c r="AH507" s="81">
        <v>2542237</v>
      </c>
      <c r="AJ507" s="77">
        <f t="shared" si="8"/>
        <v>0</v>
      </c>
    </row>
    <row r="508" spans="1:36" x14ac:dyDescent="0.3">
      <c r="A508" s="46" t="s">
        <v>1129</v>
      </c>
      <c r="B508" s="77" t="s">
        <v>2577</v>
      </c>
      <c r="C508" s="81">
        <v>9234096</v>
      </c>
      <c r="D508" s="97">
        <v>0.92200000000000004</v>
      </c>
      <c r="E508" s="98">
        <v>134.41999999999999</v>
      </c>
      <c r="F508" s="81">
        <v>0</v>
      </c>
      <c r="G508" s="81">
        <v>4081337</v>
      </c>
      <c r="H508" s="81">
        <v>3340161</v>
      </c>
      <c r="I508" s="81">
        <v>2886802</v>
      </c>
      <c r="J508" s="81">
        <v>2116419</v>
      </c>
      <c r="K508" s="81">
        <v>285949</v>
      </c>
      <c r="L508" s="81">
        <v>250835</v>
      </c>
      <c r="M508" s="81">
        <v>69312</v>
      </c>
      <c r="N508" s="81">
        <v>69568</v>
      </c>
      <c r="O508" s="81">
        <v>28919</v>
      </c>
      <c r="P508" s="81">
        <v>26927</v>
      </c>
      <c r="Q508" s="81">
        <v>73678</v>
      </c>
      <c r="R508" s="81">
        <v>72152</v>
      </c>
      <c r="S508" s="81">
        <v>0</v>
      </c>
      <c r="T508" s="81">
        <v>0</v>
      </c>
      <c r="U508" s="81">
        <v>0</v>
      </c>
      <c r="V508" s="81">
        <v>0</v>
      </c>
      <c r="W508" s="81">
        <v>0</v>
      </c>
      <c r="X508" s="81">
        <v>0</v>
      </c>
      <c r="Y508" s="100">
        <v>0</v>
      </c>
      <c r="Z508" s="81">
        <v>0</v>
      </c>
      <c r="AA508" s="81">
        <v>1678344</v>
      </c>
      <c r="AB508" s="81">
        <v>129755</v>
      </c>
      <c r="AC508" s="81">
        <v>0</v>
      </c>
      <c r="AE508" s="81">
        <v>0</v>
      </c>
      <c r="AF508" s="81">
        <v>0</v>
      </c>
      <c r="AG508" s="81">
        <v>4081337</v>
      </c>
      <c r="AH508" s="81">
        <v>3340161</v>
      </c>
      <c r="AJ508" s="77">
        <f t="shared" si="8"/>
        <v>0</v>
      </c>
    </row>
    <row r="509" spans="1:36" x14ac:dyDescent="0.3">
      <c r="A509" s="46" t="s">
        <v>1115</v>
      </c>
      <c r="B509" s="77" t="s">
        <v>2578</v>
      </c>
      <c r="C509" s="81">
        <v>10824336</v>
      </c>
      <c r="D509" s="97">
        <v>0.85799999999999998</v>
      </c>
      <c r="E509" s="98">
        <v>125.09</v>
      </c>
      <c r="F509" s="81">
        <v>0</v>
      </c>
      <c r="G509" s="81">
        <v>4010379</v>
      </c>
      <c r="H509" s="81">
        <v>3813116</v>
      </c>
      <c r="I509" s="81">
        <v>3649214</v>
      </c>
      <c r="J509" s="81">
        <v>3397835</v>
      </c>
      <c r="K509" s="81">
        <v>341462</v>
      </c>
      <c r="L509" s="81">
        <v>347869</v>
      </c>
      <c r="M509" s="81">
        <v>85236</v>
      </c>
      <c r="N509" s="81">
        <v>86884</v>
      </c>
      <c r="O509" s="81">
        <v>35563</v>
      </c>
      <c r="P509" s="81">
        <v>36250</v>
      </c>
      <c r="Q509" s="81">
        <v>85510</v>
      </c>
      <c r="R509" s="81">
        <v>86603</v>
      </c>
      <c r="S509" s="81">
        <v>0</v>
      </c>
      <c r="T509" s="81">
        <v>0</v>
      </c>
      <c r="U509" s="81">
        <v>0</v>
      </c>
      <c r="V509" s="81">
        <v>0</v>
      </c>
      <c r="W509" s="81">
        <v>0</v>
      </c>
      <c r="X509" s="81">
        <v>0</v>
      </c>
      <c r="Y509" s="100">
        <v>0</v>
      </c>
      <c r="Z509" s="81">
        <v>0</v>
      </c>
      <c r="AA509" s="81">
        <v>2616972</v>
      </c>
      <c r="AB509" s="81">
        <v>0</v>
      </c>
      <c r="AC509" s="81">
        <v>0</v>
      </c>
      <c r="AE509" s="81">
        <v>0</v>
      </c>
      <c r="AF509" s="81">
        <v>0</v>
      </c>
      <c r="AG509" s="81">
        <v>4010379</v>
      </c>
      <c r="AH509" s="81">
        <v>3813116</v>
      </c>
      <c r="AJ509" s="77">
        <f t="shared" si="8"/>
        <v>0</v>
      </c>
    </row>
    <row r="510" spans="1:36" x14ac:dyDescent="0.3">
      <c r="A510" s="46" t="s">
        <v>1079</v>
      </c>
      <c r="B510" s="77" t="s">
        <v>2579</v>
      </c>
      <c r="C510" s="81">
        <v>14572742</v>
      </c>
      <c r="D510" s="97">
        <v>1.0089999999999999</v>
      </c>
      <c r="E510" s="98">
        <v>147.11000000000001</v>
      </c>
      <c r="F510" s="81">
        <v>0</v>
      </c>
      <c r="G510" s="81">
        <v>8983352</v>
      </c>
      <c r="H510" s="81">
        <v>6163753</v>
      </c>
      <c r="I510" s="81">
        <v>3348708</v>
      </c>
      <c r="J510" s="81">
        <v>2859494</v>
      </c>
      <c r="K510" s="81">
        <v>328472</v>
      </c>
      <c r="L510" s="81">
        <v>324511</v>
      </c>
      <c r="M510" s="81">
        <v>79094</v>
      </c>
      <c r="N510" s="81">
        <v>78211</v>
      </c>
      <c r="O510" s="81">
        <v>33000</v>
      </c>
      <c r="P510" s="81">
        <v>25584</v>
      </c>
      <c r="Q510" s="81">
        <v>90082</v>
      </c>
      <c r="R510" s="81">
        <v>88192</v>
      </c>
      <c r="S510" s="81">
        <v>0</v>
      </c>
      <c r="T510" s="81">
        <v>0</v>
      </c>
      <c r="U510" s="81">
        <v>0</v>
      </c>
      <c r="V510" s="81">
        <v>0</v>
      </c>
      <c r="W510" s="81">
        <v>0</v>
      </c>
      <c r="X510" s="81">
        <v>0</v>
      </c>
      <c r="Y510" s="100">
        <v>0</v>
      </c>
      <c r="Z510" s="81">
        <v>0</v>
      </c>
      <c r="AA510" s="81">
        <v>1710034</v>
      </c>
      <c r="AB510" s="81">
        <v>0</v>
      </c>
      <c r="AC510" s="81">
        <v>0</v>
      </c>
      <c r="AE510" s="81">
        <v>0</v>
      </c>
      <c r="AF510" s="81">
        <v>26837</v>
      </c>
      <c r="AG510" s="81">
        <v>8983352</v>
      </c>
      <c r="AH510" s="81">
        <v>6136916</v>
      </c>
      <c r="AJ510" s="77">
        <f t="shared" si="8"/>
        <v>0</v>
      </c>
    </row>
    <row r="511" spans="1:36" x14ac:dyDescent="0.3">
      <c r="A511" s="46" t="s">
        <v>1055</v>
      </c>
      <c r="B511" s="77" t="s">
        <v>2580</v>
      </c>
      <c r="C511" s="81">
        <v>9525623</v>
      </c>
      <c r="D511" s="97">
        <v>0.78700000000000003</v>
      </c>
      <c r="E511" s="98">
        <v>114.74</v>
      </c>
      <c r="F511" s="81">
        <v>0</v>
      </c>
      <c r="G511" s="81">
        <v>4680299</v>
      </c>
      <c r="H511" s="81">
        <v>2812314</v>
      </c>
      <c r="I511" s="81">
        <v>3251666</v>
      </c>
      <c r="J511" s="81">
        <v>2758089</v>
      </c>
      <c r="K511" s="81">
        <v>210166</v>
      </c>
      <c r="L511" s="81">
        <v>221700</v>
      </c>
      <c r="M511" s="81">
        <v>47157</v>
      </c>
      <c r="N511" s="81">
        <v>49614</v>
      </c>
      <c r="O511" s="81">
        <v>19675</v>
      </c>
      <c r="P511" s="81">
        <v>20700</v>
      </c>
      <c r="Q511" s="81">
        <v>41062</v>
      </c>
      <c r="R511" s="81">
        <v>39434</v>
      </c>
      <c r="S511" s="81">
        <v>0</v>
      </c>
      <c r="T511" s="81">
        <v>0</v>
      </c>
      <c r="U511" s="81">
        <v>0</v>
      </c>
      <c r="V511" s="81">
        <v>0</v>
      </c>
      <c r="W511" s="81">
        <v>0</v>
      </c>
      <c r="X511" s="81">
        <v>0</v>
      </c>
      <c r="Y511" s="100">
        <v>0</v>
      </c>
      <c r="Z511" s="81">
        <v>0</v>
      </c>
      <c r="AA511" s="81">
        <v>1275598</v>
      </c>
      <c r="AB511" s="81">
        <v>0</v>
      </c>
      <c r="AC511" s="81">
        <v>0</v>
      </c>
      <c r="AE511" s="81">
        <v>0</v>
      </c>
      <c r="AF511" s="81">
        <v>0</v>
      </c>
      <c r="AG511" s="81">
        <v>4680299</v>
      </c>
      <c r="AH511" s="81">
        <v>2812314</v>
      </c>
      <c r="AJ511" s="77">
        <f t="shared" si="8"/>
        <v>0</v>
      </c>
    </row>
    <row r="512" spans="1:36" x14ac:dyDescent="0.3">
      <c r="A512" s="46" t="s">
        <v>1081</v>
      </c>
      <c r="B512" s="77" t="s">
        <v>2581</v>
      </c>
      <c r="C512" s="81">
        <v>8715547</v>
      </c>
      <c r="D512" s="97">
        <v>0.85099999999999998</v>
      </c>
      <c r="E512" s="98">
        <v>124.07</v>
      </c>
      <c r="F512" s="81">
        <v>0</v>
      </c>
      <c r="G512" s="81">
        <v>3247498</v>
      </c>
      <c r="H512" s="81">
        <v>2976455</v>
      </c>
      <c r="I512" s="81">
        <v>2412050</v>
      </c>
      <c r="J512" s="81">
        <v>1970883</v>
      </c>
      <c r="K512" s="81">
        <v>232592</v>
      </c>
      <c r="L512" s="81">
        <v>81163</v>
      </c>
      <c r="M512" s="81">
        <v>59471</v>
      </c>
      <c r="N512" s="81">
        <v>24638</v>
      </c>
      <c r="O512" s="81">
        <v>24813</v>
      </c>
      <c r="P512" s="81">
        <v>21070</v>
      </c>
      <c r="Q512" s="81">
        <v>53705</v>
      </c>
      <c r="R512" s="81">
        <v>53137</v>
      </c>
      <c r="S512" s="81">
        <v>0</v>
      </c>
      <c r="T512" s="81">
        <v>0</v>
      </c>
      <c r="U512" s="81">
        <v>0</v>
      </c>
      <c r="V512" s="81">
        <v>0</v>
      </c>
      <c r="W512" s="81">
        <v>0</v>
      </c>
      <c r="X512" s="81">
        <v>0</v>
      </c>
      <c r="Y512" s="100">
        <v>0</v>
      </c>
      <c r="Z512" s="81">
        <v>0</v>
      </c>
      <c r="AA512" s="81">
        <v>2685418</v>
      </c>
      <c r="AB512" s="81">
        <v>0</v>
      </c>
      <c r="AC512" s="81">
        <v>0</v>
      </c>
      <c r="AE512" s="81">
        <v>0</v>
      </c>
      <c r="AF512" s="81">
        <v>23686</v>
      </c>
      <c r="AG512" s="81">
        <v>3247498</v>
      </c>
      <c r="AH512" s="81">
        <v>2952769</v>
      </c>
      <c r="AJ512" s="77">
        <f t="shared" si="8"/>
        <v>0</v>
      </c>
    </row>
    <row r="513" spans="1:36" x14ac:dyDescent="0.3">
      <c r="A513" s="46" t="s">
        <v>1181</v>
      </c>
      <c r="B513" s="77" t="s">
        <v>2582</v>
      </c>
      <c r="C513" s="81">
        <v>8282265</v>
      </c>
      <c r="D513" s="97">
        <v>1.2</v>
      </c>
      <c r="E513" s="98">
        <v>174.96</v>
      </c>
      <c r="F513" s="81">
        <v>-485863</v>
      </c>
      <c r="G513" s="81">
        <v>2775040</v>
      </c>
      <c r="H513" s="81">
        <v>2770084</v>
      </c>
      <c r="I513" s="81">
        <v>2008401</v>
      </c>
      <c r="J513" s="81">
        <v>1450890</v>
      </c>
      <c r="K513" s="81">
        <v>174051</v>
      </c>
      <c r="L513" s="81">
        <v>171896</v>
      </c>
      <c r="M513" s="81">
        <v>41674</v>
      </c>
      <c r="N513" s="81">
        <v>41674</v>
      </c>
      <c r="O513" s="81">
        <v>17388</v>
      </c>
      <c r="P513" s="81">
        <v>17388</v>
      </c>
      <c r="Q513" s="81">
        <v>58033</v>
      </c>
      <c r="R513" s="81">
        <v>58101</v>
      </c>
      <c r="S513" s="81">
        <v>0</v>
      </c>
      <c r="T513" s="81">
        <v>0</v>
      </c>
      <c r="U513" s="81">
        <v>0</v>
      </c>
      <c r="V513" s="81">
        <v>0</v>
      </c>
      <c r="W513" s="81">
        <v>0</v>
      </c>
      <c r="X513" s="81">
        <v>0</v>
      </c>
      <c r="Y513" s="100">
        <v>0</v>
      </c>
      <c r="Z513" s="81">
        <v>0</v>
      </c>
      <c r="AA513" s="81">
        <v>2191435</v>
      </c>
      <c r="AB513" s="81">
        <v>0</v>
      </c>
      <c r="AC513" s="81">
        <v>1016243</v>
      </c>
      <c r="AE513" s="81">
        <v>4956</v>
      </c>
      <c r="AF513" s="81">
        <v>0</v>
      </c>
      <c r="AG513" s="81">
        <v>2770084</v>
      </c>
      <c r="AH513" s="81">
        <v>2770084</v>
      </c>
      <c r="AJ513" s="77">
        <f t="shared" si="8"/>
        <v>485863</v>
      </c>
    </row>
    <row r="514" spans="1:36" x14ac:dyDescent="0.3">
      <c r="A514" s="46" t="s">
        <v>1169</v>
      </c>
      <c r="B514" s="77" t="s">
        <v>2583</v>
      </c>
      <c r="C514" s="81">
        <v>6758392</v>
      </c>
      <c r="D514" s="97">
        <v>0.23400000000000001</v>
      </c>
      <c r="E514" s="98">
        <v>34.11</v>
      </c>
      <c r="F514" s="81">
        <v>0</v>
      </c>
      <c r="G514" s="81">
        <v>3897940</v>
      </c>
      <c r="H514" s="81">
        <v>3255554</v>
      </c>
      <c r="I514" s="81">
        <v>1496574</v>
      </c>
      <c r="J514" s="81">
        <v>1392944</v>
      </c>
      <c r="K514" s="81">
        <v>343384</v>
      </c>
      <c r="L514" s="81">
        <v>354160</v>
      </c>
      <c r="M514" s="81">
        <v>93805</v>
      </c>
      <c r="N514" s="81">
        <v>96517</v>
      </c>
      <c r="O514" s="81">
        <v>39138</v>
      </c>
      <c r="P514" s="81">
        <v>40268</v>
      </c>
      <c r="Q514" s="81">
        <v>60768</v>
      </c>
      <c r="R514" s="81">
        <v>62057</v>
      </c>
      <c r="S514" s="81">
        <v>0</v>
      </c>
      <c r="T514" s="81">
        <v>0</v>
      </c>
      <c r="U514" s="81">
        <v>0</v>
      </c>
      <c r="V514" s="81">
        <v>0</v>
      </c>
      <c r="W514" s="81">
        <v>0</v>
      </c>
      <c r="X514" s="81">
        <v>0</v>
      </c>
      <c r="Y514" s="100">
        <v>0</v>
      </c>
      <c r="Z514" s="81">
        <v>0</v>
      </c>
      <c r="AA514" s="81">
        <v>826783</v>
      </c>
      <c r="AB514" s="81">
        <v>0</v>
      </c>
      <c r="AC514" s="81">
        <v>0</v>
      </c>
      <c r="AE514" s="81">
        <v>0</v>
      </c>
      <c r="AF514" s="81">
        <v>0</v>
      </c>
      <c r="AG514" s="81">
        <v>3897940</v>
      </c>
      <c r="AH514" s="81">
        <v>3255554</v>
      </c>
      <c r="AJ514" s="77">
        <f t="shared" si="8"/>
        <v>0</v>
      </c>
    </row>
    <row r="515" spans="1:36" x14ac:dyDescent="0.3">
      <c r="A515" s="46" t="s">
        <v>1067</v>
      </c>
      <c r="B515" s="77" t="s">
        <v>2584</v>
      </c>
      <c r="C515" s="81">
        <v>5935968</v>
      </c>
      <c r="D515" s="97">
        <v>0.90300000000000002</v>
      </c>
      <c r="E515" s="98">
        <v>131.65</v>
      </c>
      <c r="F515" s="81">
        <v>0</v>
      </c>
      <c r="G515" s="81">
        <v>2785677</v>
      </c>
      <c r="H515" s="81">
        <v>2389733</v>
      </c>
      <c r="I515" s="81">
        <v>1536308</v>
      </c>
      <c r="J515" s="81">
        <v>1483649</v>
      </c>
      <c r="K515" s="81">
        <v>213661</v>
      </c>
      <c r="L515" s="81">
        <v>220884</v>
      </c>
      <c r="M515" s="81">
        <v>54078</v>
      </c>
      <c r="N515" s="81">
        <v>55921</v>
      </c>
      <c r="O515" s="81">
        <v>22563</v>
      </c>
      <c r="P515" s="81">
        <v>23331</v>
      </c>
      <c r="Q515" s="81">
        <v>55388</v>
      </c>
      <c r="R515" s="81">
        <v>56552</v>
      </c>
      <c r="S515" s="81">
        <v>0</v>
      </c>
      <c r="T515" s="81">
        <v>0</v>
      </c>
      <c r="U515" s="81">
        <v>0</v>
      </c>
      <c r="V515" s="81">
        <v>0</v>
      </c>
      <c r="W515" s="81">
        <v>0</v>
      </c>
      <c r="X515" s="81">
        <v>0</v>
      </c>
      <c r="Y515" s="100">
        <v>0</v>
      </c>
      <c r="Z515" s="81">
        <v>0</v>
      </c>
      <c r="AA515" s="81">
        <v>1158391</v>
      </c>
      <c r="AB515" s="81">
        <v>109902</v>
      </c>
      <c r="AC515" s="81">
        <v>0</v>
      </c>
      <c r="AE515" s="81">
        <v>0</v>
      </c>
      <c r="AF515" s="81">
        <v>0</v>
      </c>
      <c r="AG515" s="81">
        <v>2785677</v>
      </c>
      <c r="AH515" s="81">
        <v>2389733</v>
      </c>
      <c r="AJ515" s="77">
        <f t="shared" si="8"/>
        <v>0</v>
      </c>
    </row>
    <row r="516" spans="1:36" x14ac:dyDescent="0.3">
      <c r="A516" s="46" t="s">
        <v>1147</v>
      </c>
      <c r="B516" s="77" t="s">
        <v>2585</v>
      </c>
      <c r="C516" s="81">
        <v>21988044</v>
      </c>
      <c r="D516" s="97">
        <v>0.82399999999999995</v>
      </c>
      <c r="E516" s="98">
        <v>120.13</v>
      </c>
      <c r="F516" s="81">
        <v>0</v>
      </c>
      <c r="G516" s="81">
        <v>12203236</v>
      </c>
      <c r="H516" s="81">
        <v>11686226</v>
      </c>
      <c r="I516" s="81">
        <v>4598537</v>
      </c>
      <c r="J516" s="81">
        <v>4889018</v>
      </c>
      <c r="K516" s="81">
        <v>735639</v>
      </c>
      <c r="L516" s="81">
        <v>746591</v>
      </c>
      <c r="M516" s="81">
        <v>183865</v>
      </c>
      <c r="N516" s="81">
        <v>187221</v>
      </c>
      <c r="O516" s="81">
        <v>76713</v>
      </c>
      <c r="P516" s="81">
        <v>78112</v>
      </c>
      <c r="Q516" s="81">
        <v>167228</v>
      </c>
      <c r="R516" s="81">
        <v>172398</v>
      </c>
      <c r="S516" s="81">
        <v>0</v>
      </c>
      <c r="T516" s="81">
        <v>0</v>
      </c>
      <c r="U516" s="81">
        <v>0</v>
      </c>
      <c r="V516" s="81">
        <v>0</v>
      </c>
      <c r="W516" s="81">
        <v>0</v>
      </c>
      <c r="X516" s="81">
        <v>0</v>
      </c>
      <c r="Y516" s="100">
        <v>0</v>
      </c>
      <c r="Z516" s="81">
        <v>0</v>
      </c>
      <c r="AA516" s="81">
        <v>4022826</v>
      </c>
      <c r="AB516" s="81">
        <v>0</v>
      </c>
      <c r="AC516" s="81">
        <v>0</v>
      </c>
      <c r="AE516" s="81">
        <v>0</v>
      </c>
      <c r="AF516" s="81">
        <v>0</v>
      </c>
      <c r="AG516" s="81">
        <v>12203236</v>
      </c>
      <c r="AH516" s="81">
        <v>11686226</v>
      </c>
      <c r="AJ516" s="77">
        <f t="shared" si="8"/>
        <v>0</v>
      </c>
    </row>
    <row r="517" spans="1:36" x14ac:dyDescent="0.3">
      <c r="A517" s="46" t="s">
        <v>1137</v>
      </c>
      <c r="B517" s="77" t="s">
        <v>1944</v>
      </c>
      <c r="C517" s="81">
        <v>578079</v>
      </c>
      <c r="D517" s="97">
        <v>0</v>
      </c>
      <c r="E517" s="98">
        <v>0</v>
      </c>
      <c r="F517" s="81">
        <v>0</v>
      </c>
      <c r="G517" s="81">
        <v>68184</v>
      </c>
      <c r="H517" s="81">
        <v>51713</v>
      </c>
      <c r="I517" s="81">
        <v>329596</v>
      </c>
      <c r="J517" s="81">
        <v>328522</v>
      </c>
      <c r="K517" s="81">
        <v>64017</v>
      </c>
      <c r="L517" s="81">
        <v>62736</v>
      </c>
      <c r="M517" s="81">
        <v>15639</v>
      </c>
      <c r="N517" s="81">
        <v>16523</v>
      </c>
      <c r="O517" s="81">
        <v>6525</v>
      </c>
      <c r="P517" s="81">
        <v>0</v>
      </c>
      <c r="Q517" s="81">
        <v>0</v>
      </c>
      <c r="R517" s="81">
        <v>0</v>
      </c>
      <c r="S517" s="81">
        <v>0</v>
      </c>
      <c r="T517" s="81">
        <v>0</v>
      </c>
      <c r="U517" s="81">
        <v>0</v>
      </c>
      <c r="V517" s="81">
        <v>0</v>
      </c>
      <c r="W517" s="81">
        <v>0</v>
      </c>
      <c r="X517" s="81">
        <v>0</v>
      </c>
      <c r="Y517" s="100">
        <v>0</v>
      </c>
      <c r="Z517" s="81">
        <v>0</v>
      </c>
      <c r="AA517" s="81">
        <v>94118</v>
      </c>
      <c r="AB517" s="81">
        <v>0</v>
      </c>
      <c r="AC517" s="81">
        <v>0</v>
      </c>
      <c r="AE517" s="81">
        <v>0</v>
      </c>
      <c r="AF517" s="81">
        <v>0</v>
      </c>
      <c r="AG517" s="81">
        <v>68184</v>
      </c>
      <c r="AH517" s="81">
        <v>51713</v>
      </c>
      <c r="AJ517" s="77">
        <f t="shared" si="8"/>
        <v>0</v>
      </c>
    </row>
    <row r="518" spans="1:36" x14ac:dyDescent="0.3">
      <c r="A518" s="46" t="s">
        <v>1127</v>
      </c>
      <c r="B518" s="77" t="s">
        <v>2586</v>
      </c>
      <c r="C518" s="81">
        <v>3355249</v>
      </c>
      <c r="D518" s="97">
        <v>0.70399999999999996</v>
      </c>
      <c r="E518" s="98">
        <v>102.64</v>
      </c>
      <c r="F518" s="81">
        <v>0</v>
      </c>
      <c r="G518" s="81">
        <v>2279770</v>
      </c>
      <c r="H518" s="81">
        <v>2202779</v>
      </c>
      <c r="I518" s="81">
        <v>480189</v>
      </c>
      <c r="J518" s="81">
        <v>424790</v>
      </c>
      <c r="K518" s="81">
        <v>126403</v>
      </c>
      <c r="L518" s="81">
        <v>131238</v>
      </c>
      <c r="M518" s="81">
        <v>31728</v>
      </c>
      <c r="N518" s="81">
        <v>32956</v>
      </c>
      <c r="O518" s="81">
        <v>13238</v>
      </c>
      <c r="P518" s="81">
        <v>13750</v>
      </c>
      <c r="Q518" s="81">
        <v>29267</v>
      </c>
      <c r="R518" s="81">
        <v>30986</v>
      </c>
      <c r="S518" s="81">
        <v>0</v>
      </c>
      <c r="T518" s="81">
        <v>0</v>
      </c>
      <c r="U518" s="81">
        <v>0</v>
      </c>
      <c r="V518" s="81">
        <v>0</v>
      </c>
      <c r="W518" s="81">
        <v>0</v>
      </c>
      <c r="X518" s="81">
        <v>0</v>
      </c>
      <c r="Y518" s="100">
        <v>0</v>
      </c>
      <c r="Z518" s="81">
        <v>0</v>
      </c>
      <c r="AA518" s="81">
        <v>393079</v>
      </c>
      <c r="AB518" s="81">
        <v>1575</v>
      </c>
      <c r="AC518" s="81">
        <v>0</v>
      </c>
      <c r="AE518" s="81">
        <v>0</v>
      </c>
      <c r="AF518" s="81">
        <v>0</v>
      </c>
      <c r="AG518" s="81">
        <v>2279770</v>
      </c>
      <c r="AH518" s="81">
        <v>2202779</v>
      </c>
      <c r="AJ518" s="77">
        <f t="shared" ref="AJ518:AJ581" si="9">-1*F518</f>
        <v>0</v>
      </c>
    </row>
    <row r="519" spans="1:36" x14ac:dyDescent="0.3">
      <c r="A519" s="46" t="s">
        <v>1123</v>
      </c>
      <c r="B519" s="77" t="s">
        <v>2587</v>
      </c>
      <c r="C519" s="81">
        <v>4922548</v>
      </c>
      <c r="D519" s="97">
        <v>0.80500000000000005</v>
      </c>
      <c r="E519" s="98">
        <v>117.36</v>
      </c>
      <c r="F519" s="81">
        <v>0</v>
      </c>
      <c r="G519" s="81">
        <v>2333467</v>
      </c>
      <c r="H519" s="81">
        <v>1710330</v>
      </c>
      <c r="I519" s="81">
        <v>1299887</v>
      </c>
      <c r="J519" s="81">
        <v>2034834</v>
      </c>
      <c r="K519" s="81">
        <v>146790</v>
      </c>
      <c r="L519" s="81">
        <v>151800</v>
      </c>
      <c r="M519" s="81">
        <v>36192</v>
      </c>
      <c r="N519" s="81">
        <v>37720</v>
      </c>
      <c r="O519" s="81">
        <v>15100</v>
      </c>
      <c r="P519" s="81">
        <v>15737</v>
      </c>
      <c r="Q519" s="81">
        <v>34496</v>
      </c>
      <c r="R519" s="81">
        <v>35526</v>
      </c>
      <c r="S519" s="81">
        <v>0</v>
      </c>
      <c r="T519" s="81">
        <v>0</v>
      </c>
      <c r="U519" s="81">
        <v>0</v>
      </c>
      <c r="V519" s="81">
        <v>0</v>
      </c>
      <c r="W519" s="81">
        <v>0</v>
      </c>
      <c r="X519" s="81">
        <v>0</v>
      </c>
      <c r="Y519" s="100">
        <v>0</v>
      </c>
      <c r="Z519" s="81">
        <v>0</v>
      </c>
      <c r="AA519" s="81">
        <v>1040107</v>
      </c>
      <c r="AB519" s="81">
        <v>16509</v>
      </c>
      <c r="AC519" s="81">
        <v>0</v>
      </c>
      <c r="AE519" s="81">
        <v>0</v>
      </c>
      <c r="AF519" s="81">
        <v>0</v>
      </c>
      <c r="AG519" s="81">
        <v>2333467</v>
      </c>
      <c r="AH519" s="81">
        <v>1710330</v>
      </c>
      <c r="AJ519" s="77">
        <f t="shared" si="9"/>
        <v>0</v>
      </c>
    </row>
    <row r="520" spans="1:36" x14ac:dyDescent="0.3">
      <c r="A520" s="46" t="s">
        <v>1145</v>
      </c>
      <c r="B520" s="77" t="s">
        <v>2588</v>
      </c>
      <c r="C520" s="81">
        <v>6142895</v>
      </c>
      <c r="D520" s="97">
        <v>0.94599999999999995</v>
      </c>
      <c r="E520" s="98">
        <v>137.91999999999999</v>
      </c>
      <c r="F520" s="81">
        <v>0</v>
      </c>
      <c r="G520" s="81">
        <v>2974742</v>
      </c>
      <c r="H520" s="81">
        <v>2750400</v>
      </c>
      <c r="I520" s="81">
        <v>2034848</v>
      </c>
      <c r="J520" s="81">
        <v>1944633</v>
      </c>
      <c r="K520" s="81">
        <v>171896</v>
      </c>
      <c r="L520" s="81">
        <v>174051</v>
      </c>
      <c r="M520" s="81">
        <v>43517</v>
      </c>
      <c r="N520" s="81">
        <v>44087</v>
      </c>
      <c r="O520" s="81">
        <v>18156</v>
      </c>
      <c r="P520" s="81">
        <v>18393</v>
      </c>
      <c r="Q520" s="81">
        <v>46258</v>
      </c>
      <c r="R520" s="81">
        <v>45653</v>
      </c>
      <c r="S520" s="81">
        <v>0</v>
      </c>
      <c r="T520" s="81">
        <v>0</v>
      </c>
      <c r="U520" s="81">
        <v>0</v>
      </c>
      <c r="V520" s="81">
        <v>0</v>
      </c>
      <c r="W520" s="81">
        <v>0</v>
      </c>
      <c r="X520" s="81">
        <v>0</v>
      </c>
      <c r="Y520" s="100">
        <v>0</v>
      </c>
      <c r="Z520" s="81">
        <v>0</v>
      </c>
      <c r="AA520" s="81">
        <v>853478</v>
      </c>
      <c r="AB520" s="81">
        <v>0</v>
      </c>
      <c r="AC520" s="81">
        <v>0</v>
      </c>
      <c r="AE520" s="81">
        <v>0</v>
      </c>
      <c r="AF520" s="81">
        <v>0</v>
      </c>
      <c r="AG520" s="81">
        <v>2974742</v>
      </c>
      <c r="AH520" s="81">
        <v>2750400</v>
      </c>
      <c r="AJ520" s="77">
        <f t="shared" si="9"/>
        <v>0</v>
      </c>
    </row>
    <row r="521" spans="1:36" x14ac:dyDescent="0.3">
      <c r="A521" s="46" t="s">
        <v>1121</v>
      </c>
      <c r="B521" s="77" t="s">
        <v>1948</v>
      </c>
      <c r="C521" s="81">
        <v>17326089</v>
      </c>
      <c r="D521" s="97">
        <v>0.88500000000000001</v>
      </c>
      <c r="E521" s="98">
        <v>129.03</v>
      </c>
      <c r="F521" s="81">
        <v>0</v>
      </c>
      <c r="G521" s="81">
        <v>11187050</v>
      </c>
      <c r="H521" s="81">
        <v>10212868</v>
      </c>
      <c r="I521" s="81">
        <v>2817247</v>
      </c>
      <c r="J521" s="81">
        <v>2576132</v>
      </c>
      <c r="K521" s="81">
        <v>571549</v>
      </c>
      <c r="L521" s="81">
        <v>554424</v>
      </c>
      <c r="M521" s="81">
        <v>143808</v>
      </c>
      <c r="N521" s="81">
        <v>139165</v>
      </c>
      <c r="O521" s="81">
        <v>60000</v>
      </c>
      <c r="P521" s="81">
        <v>49042</v>
      </c>
      <c r="Q521" s="81">
        <v>145897</v>
      </c>
      <c r="R521" s="81">
        <v>142085</v>
      </c>
      <c r="S521" s="81">
        <v>0</v>
      </c>
      <c r="T521" s="81">
        <v>0</v>
      </c>
      <c r="U521" s="81">
        <v>0</v>
      </c>
      <c r="V521" s="81">
        <v>0</v>
      </c>
      <c r="W521" s="81">
        <v>0</v>
      </c>
      <c r="X521" s="81">
        <v>0</v>
      </c>
      <c r="Y521" s="100">
        <v>0</v>
      </c>
      <c r="Z521" s="81">
        <v>0</v>
      </c>
      <c r="AA521" s="81">
        <v>2387787</v>
      </c>
      <c r="AB521" s="81">
        <v>12751</v>
      </c>
      <c r="AC521" s="81">
        <v>0</v>
      </c>
      <c r="AE521" s="81">
        <v>0</v>
      </c>
      <c r="AF521" s="81">
        <v>0</v>
      </c>
      <c r="AG521" s="81">
        <v>11187050</v>
      </c>
      <c r="AH521" s="81">
        <v>10212868</v>
      </c>
      <c r="AJ521" s="77">
        <f t="shared" si="9"/>
        <v>0</v>
      </c>
    </row>
    <row r="522" spans="1:36" x14ac:dyDescent="0.3">
      <c r="A522" s="46" t="s">
        <v>1117</v>
      </c>
      <c r="B522" s="77" t="s">
        <v>2589</v>
      </c>
      <c r="C522" s="81">
        <v>17667736</v>
      </c>
      <c r="D522" s="97">
        <v>0.91800000000000004</v>
      </c>
      <c r="E522" s="98">
        <v>133.84</v>
      </c>
      <c r="F522" s="81">
        <v>0</v>
      </c>
      <c r="G522" s="81">
        <v>10468213</v>
      </c>
      <c r="H522" s="81">
        <v>10142649</v>
      </c>
      <c r="I522" s="81">
        <v>2147946</v>
      </c>
      <c r="J522" s="81">
        <v>2100293</v>
      </c>
      <c r="K522" s="81">
        <v>562579</v>
      </c>
      <c r="L522" s="81">
        <v>553783</v>
      </c>
      <c r="M522" s="81">
        <v>139718</v>
      </c>
      <c r="N522" s="81">
        <v>137622</v>
      </c>
      <c r="O522" s="81">
        <v>58294</v>
      </c>
      <c r="P522" s="81">
        <v>57418</v>
      </c>
      <c r="Q522" s="81">
        <v>145585</v>
      </c>
      <c r="R522" s="81">
        <v>142733</v>
      </c>
      <c r="S522" s="81">
        <v>0</v>
      </c>
      <c r="T522" s="81">
        <v>0</v>
      </c>
      <c r="U522" s="81">
        <v>0</v>
      </c>
      <c r="V522" s="81">
        <v>0</v>
      </c>
      <c r="W522" s="81">
        <v>0</v>
      </c>
      <c r="X522" s="81">
        <v>0</v>
      </c>
      <c r="Y522" s="100">
        <v>0</v>
      </c>
      <c r="Z522" s="81">
        <v>0</v>
      </c>
      <c r="AA522" s="81">
        <v>4041841</v>
      </c>
      <c r="AB522" s="81">
        <v>103560</v>
      </c>
      <c r="AC522" s="81">
        <v>0</v>
      </c>
      <c r="AE522" s="81">
        <v>0</v>
      </c>
      <c r="AF522" s="81">
        <v>0</v>
      </c>
      <c r="AG522" s="81">
        <v>10468213</v>
      </c>
      <c r="AH522" s="81">
        <v>10142649</v>
      </c>
      <c r="AJ522" s="77">
        <f t="shared" si="9"/>
        <v>0</v>
      </c>
    </row>
    <row r="523" spans="1:36" x14ac:dyDescent="0.3">
      <c r="A523" s="46" t="s">
        <v>1135</v>
      </c>
      <c r="B523" s="77" t="s">
        <v>1950</v>
      </c>
      <c r="C523" s="81">
        <v>9731865</v>
      </c>
      <c r="D523" s="97">
        <v>0.90100000000000002</v>
      </c>
      <c r="E523" s="98">
        <v>131.36000000000001</v>
      </c>
      <c r="F523" s="81">
        <v>0</v>
      </c>
      <c r="G523" s="81">
        <v>4979973</v>
      </c>
      <c r="H523" s="81">
        <v>4665266</v>
      </c>
      <c r="I523" s="81">
        <v>2107411</v>
      </c>
      <c r="J523" s="81">
        <v>2235434</v>
      </c>
      <c r="K523" s="81">
        <v>469146</v>
      </c>
      <c r="L523" s="81">
        <v>448700</v>
      </c>
      <c r="M523" s="81">
        <v>119046</v>
      </c>
      <c r="N523" s="81">
        <v>114807</v>
      </c>
      <c r="O523" s="81">
        <v>49669</v>
      </c>
      <c r="P523" s="81">
        <v>47900</v>
      </c>
      <c r="Q523" s="81">
        <v>122698</v>
      </c>
      <c r="R523" s="81">
        <v>116846</v>
      </c>
      <c r="S523" s="81">
        <v>0</v>
      </c>
      <c r="T523" s="81">
        <v>0</v>
      </c>
      <c r="U523" s="81">
        <v>0</v>
      </c>
      <c r="V523" s="81">
        <v>0</v>
      </c>
      <c r="W523" s="81">
        <v>0</v>
      </c>
      <c r="X523" s="81">
        <v>0</v>
      </c>
      <c r="Y523" s="100">
        <v>0</v>
      </c>
      <c r="Z523" s="81">
        <v>0</v>
      </c>
      <c r="AA523" s="81">
        <v>1791109</v>
      </c>
      <c r="AB523" s="81">
        <v>92813</v>
      </c>
      <c r="AC523" s="81">
        <v>0</v>
      </c>
      <c r="AE523" s="81">
        <v>0</v>
      </c>
      <c r="AF523" s="81">
        <v>0</v>
      </c>
      <c r="AG523" s="81">
        <v>4979973</v>
      </c>
      <c r="AH523" s="81">
        <v>4665266</v>
      </c>
      <c r="AJ523" s="77">
        <f t="shared" si="9"/>
        <v>0</v>
      </c>
    </row>
    <row r="524" spans="1:36" x14ac:dyDescent="0.3">
      <c r="A524" s="46" t="s">
        <v>1179</v>
      </c>
      <c r="B524" s="77" t="s">
        <v>2590</v>
      </c>
      <c r="C524" s="81">
        <v>24373965</v>
      </c>
      <c r="D524" s="97">
        <v>1.0720000000000001</v>
      </c>
      <c r="E524" s="98">
        <v>156.29</v>
      </c>
      <c r="F524" s="81">
        <v>0</v>
      </c>
      <c r="G524" s="81">
        <v>17121982</v>
      </c>
      <c r="H524" s="81">
        <v>13368348</v>
      </c>
      <c r="I524" s="81">
        <v>2601661</v>
      </c>
      <c r="J524" s="81">
        <v>2475514</v>
      </c>
      <c r="K524" s="81">
        <v>539046</v>
      </c>
      <c r="L524" s="81">
        <v>540094</v>
      </c>
      <c r="M524" s="81">
        <v>135075</v>
      </c>
      <c r="N524" s="81">
        <v>135240</v>
      </c>
      <c r="O524" s="81">
        <v>56356</v>
      </c>
      <c r="P524" s="81">
        <v>56425</v>
      </c>
      <c r="Q524" s="81">
        <v>167368</v>
      </c>
      <c r="R524" s="81">
        <v>162329</v>
      </c>
      <c r="S524" s="81">
        <v>0</v>
      </c>
      <c r="T524" s="81">
        <v>0</v>
      </c>
      <c r="U524" s="81">
        <v>0</v>
      </c>
      <c r="V524" s="81">
        <v>0</v>
      </c>
      <c r="W524" s="81">
        <v>0</v>
      </c>
      <c r="X524" s="81">
        <v>0</v>
      </c>
      <c r="Y524" s="100">
        <v>0</v>
      </c>
      <c r="Z524" s="81">
        <v>0</v>
      </c>
      <c r="AA524" s="81">
        <v>3752477</v>
      </c>
      <c r="AB524" s="81">
        <v>0</v>
      </c>
      <c r="AC524" s="81">
        <v>0</v>
      </c>
      <c r="AE524" s="81">
        <v>0</v>
      </c>
      <c r="AF524" s="81">
        <v>0</v>
      </c>
      <c r="AG524" s="81">
        <v>17121982</v>
      </c>
      <c r="AH524" s="81">
        <v>13368348</v>
      </c>
      <c r="AJ524" s="77">
        <f t="shared" si="9"/>
        <v>0</v>
      </c>
    </row>
    <row r="525" spans="1:36" x14ac:dyDescent="0.3">
      <c r="A525" s="46" t="s">
        <v>1069</v>
      </c>
      <c r="B525" s="77" t="s">
        <v>1952</v>
      </c>
      <c r="C525" s="81">
        <v>2298102</v>
      </c>
      <c r="D525" s="97">
        <v>0.90800000000000003</v>
      </c>
      <c r="E525" s="98">
        <v>132.38</v>
      </c>
      <c r="F525" s="81">
        <v>0</v>
      </c>
      <c r="G525" s="81">
        <v>804321</v>
      </c>
      <c r="H525" s="81">
        <v>824660</v>
      </c>
      <c r="I525" s="81">
        <v>523408</v>
      </c>
      <c r="J525" s="81">
        <v>481753</v>
      </c>
      <c r="K525" s="81">
        <v>86094</v>
      </c>
      <c r="L525" s="81">
        <v>85220</v>
      </c>
      <c r="M525" s="81">
        <v>26170</v>
      </c>
      <c r="N525" s="81">
        <v>25646</v>
      </c>
      <c r="O525" s="81">
        <v>10919</v>
      </c>
      <c r="P525" s="81">
        <v>10700</v>
      </c>
      <c r="Q525" s="81">
        <v>26719</v>
      </c>
      <c r="R525" s="81">
        <v>26185</v>
      </c>
      <c r="S525" s="81">
        <v>0</v>
      </c>
      <c r="T525" s="81">
        <v>0</v>
      </c>
      <c r="U525" s="81">
        <v>0</v>
      </c>
      <c r="V525" s="81">
        <v>0</v>
      </c>
      <c r="W525" s="81">
        <v>0</v>
      </c>
      <c r="X525" s="81">
        <v>0</v>
      </c>
      <c r="Y525" s="100">
        <v>0</v>
      </c>
      <c r="Z525" s="81">
        <v>0</v>
      </c>
      <c r="AA525" s="81">
        <v>795746</v>
      </c>
      <c r="AB525" s="81">
        <v>24725</v>
      </c>
      <c r="AC525" s="81">
        <v>0</v>
      </c>
      <c r="AE525" s="81">
        <v>0</v>
      </c>
      <c r="AF525" s="81">
        <v>0</v>
      </c>
      <c r="AG525" s="81">
        <v>804321</v>
      </c>
      <c r="AH525" s="81">
        <v>824660</v>
      </c>
      <c r="AJ525" s="77">
        <f t="shared" si="9"/>
        <v>0</v>
      </c>
    </row>
    <row r="526" spans="1:36" x14ac:dyDescent="0.3">
      <c r="A526" s="46" t="s">
        <v>1087</v>
      </c>
      <c r="B526" s="77" t="s">
        <v>2591</v>
      </c>
      <c r="C526" s="81">
        <v>1465641</v>
      </c>
      <c r="D526" s="97">
        <v>0.71799999999999997</v>
      </c>
      <c r="E526" s="98">
        <v>104.68</v>
      </c>
      <c r="F526" s="81">
        <v>0</v>
      </c>
      <c r="G526" s="81">
        <v>763128</v>
      </c>
      <c r="H526" s="81">
        <v>704632</v>
      </c>
      <c r="I526" s="81">
        <v>292917</v>
      </c>
      <c r="J526" s="81">
        <v>288101</v>
      </c>
      <c r="K526" s="81">
        <v>62852</v>
      </c>
      <c r="L526" s="81">
        <v>63609</v>
      </c>
      <c r="M526" s="81">
        <v>10082</v>
      </c>
      <c r="N526" s="81">
        <v>10412</v>
      </c>
      <c r="O526" s="81">
        <v>4206</v>
      </c>
      <c r="P526" s="81">
        <v>4343</v>
      </c>
      <c r="Q526" s="81">
        <v>9104</v>
      </c>
      <c r="R526" s="81">
        <v>9655</v>
      </c>
      <c r="S526" s="81">
        <v>0</v>
      </c>
      <c r="T526" s="81">
        <v>0</v>
      </c>
      <c r="U526" s="81">
        <v>0</v>
      </c>
      <c r="V526" s="81">
        <v>0</v>
      </c>
      <c r="W526" s="81">
        <v>0</v>
      </c>
      <c r="X526" s="81">
        <v>0</v>
      </c>
      <c r="Y526" s="100">
        <v>0</v>
      </c>
      <c r="Z526" s="81">
        <v>0</v>
      </c>
      <c r="AA526" s="81">
        <v>323352</v>
      </c>
      <c r="AB526" s="81">
        <v>0</v>
      </c>
      <c r="AC526" s="81">
        <v>0</v>
      </c>
      <c r="AE526" s="81">
        <v>0</v>
      </c>
      <c r="AF526" s="81">
        <v>0</v>
      </c>
      <c r="AG526" s="81">
        <v>763128</v>
      </c>
      <c r="AH526" s="81">
        <v>704632</v>
      </c>
      <c r="AJ526" s="77">
        <f t="shared" si="9"/>
        <v>0</v>
      </c>
    </row>
    <row r="527" spans="1:36" x14ac:dyDescent="0.3">
      <c r="A527" s="46" t="s">
        <v>1159</v>
      </c>
      <c r="B527" s="77" t="s">
        <v>2592</v>
      </c>
      <c r="C527" s="81">
        <v>6651297</v>
      </c>
      <c r="D527" s="97">
        <v>0.83899999999999997</v>
      </c>
      <c r="E527" s="98">
        <v>122.32</v>
      </c>
      <c r="F527" s="81">
        <v>0</v>
      </c>
      <c r="G527" s="81">
        <v>1863009</v>
      </c>
      <c r="H527" s="81">
        <v>1535612</v>
      </c>
      <c r="I527" s="81">
        <v>1593203</v>
      </c>
      <c r="J527" s="81">
        <v>1655577</v>
      </c>
      <c r="K527" s="81">
        <v>254436</v>
      </c>
      <c r="L527" s="81">
        <v>258456</v>
      </c>
      <c r="M527" s="81">
        <v>62047</v>
      </c>
      <c r="N527" s="81">
        <v>62991</v>
      </c>
      <c r="O527" s="81">
        <v>25888</v>
      </c>
      <c r="P527" s="81">
        <v>26281</v>
      </c>
      <c r="Q527" s="81">
        <v>58538</v>
      </c>
      <c r="R527" s="81">
        <v>59327</v>
      </c>
      <c r="S527" s="81">
        <v>0</v>
      </c>
      <c r="T527" s="81">
        <v>0</v>
      </c>
      <c r="U527" s="81">
        <v>0</v>
      </c>
      <c r="V527" s="81">
        <v>0</v>
      </c>
      <c r="W527" s="81">
        <v>0</v>
      </c>
      <c r="X527" s="81">
        <v>0</v>
      </c>
      <c r="Y527" s="100">
        <v>0</v>
      </c>
      <c r="Z527" s="81">
        <v>0</v>
      </c>
      <c r="AA527" s="81">
        <v>2794176</v>
      </c>
      <c r="AB527" s="81">
        <v>0</v>
      </c>
      <c r="AC527" s="81">
        <v>0</v>
      </c>
      <c r="AE527" s="81">
        <v>0</v>
      </c>
      <c r="AF527" s="81">
        <v>0</v>
      </c>
      <c r="AG527" s="81">
        <v>1863009</v>
      </c>
      <c r="AH527" s="81">
        <v>1535612</v>
      </c>
      <c r="AJ527" s="77">
        <f t="shared" si="9"/>
        <v>0</v>
      </c>
    </row>
    <row r="528" spans="1:36" x14ac:dyDescent="0.3">
      <c r="A528" s="46" t="s">
        <v>1083</v>
      </c>
      <c r="B528" s="77" t="s">
        <v>2593</v>
      </c>
      <c r="C528" s="81">
        <v>786625</v>
      </c>
      <c r="D528" s="97">
        <v>0</v>
      </c>
      <c r="E528" s="98">
        <v>0</v>
      </c>
      <c r="F528" s="81">
        <v>0</v>
      </c>
      <c r="G528" s="81">
        <v>144100</v>
      </c>
      <c r="H528" s="81">
        <v>125926</v>
      </c>
      <c r="I528" s="81">
        <v>360723</v>
      </c>
      <c r="J528" s="81">
        <v>308355</v>
      </c>
      <c r="K528" s="81">
        <v>81783</v>
      </c>
      <c r="L528" s="81">
        <v>80036</v>
      </c>
      <c r="M528" s="81">
        <v>28162</v>
      </c>
      <c r="N528" s="81">
        <v>27084</v>
      </c>
      <c r="O528" s="81">
        <v>11750</v>
      </c>
      <c r="P528" s="81">
        <v>9738</v>
      </c>
      <c r="Q528" s="81">
        <v>0</v>
      </c>
      <c r="R528" s="81">
        <v>0</v>
      </c>
      <c r="S528" s="81">
        <v>0</v>
      </c>
      <c r="T528" s="81">
        <v>0</v>
      </c>
      <c r="U528" s="81">
        <v>0</v>
      </c>
      <c r="V528" s="81">
        <v>0</v>
      </c>
      <c r="W528" s="81">
        <v>0</v>
      </c>
      <c r="X528" s="81">
        <v>0</v>
      </c>
      <c r="Y528" s="100">
        <v>0</v>
      </c>
      <c r="Z528" s="81">
        <v>0</v>
      </c>
      <c r="AA528" s="81">
        <v>143681</v>
      </c>
      <c r="AB528" s="81">
        <v>16426</v>
      </c>
      <c r="AC528" s="81">
        <v>0</v>
      </c>
      <c r="AE528" s="81">
        <v>8194</v>
      </c>
      <c r="AF528" s="81">
        <v>1846</v>
      </c>
      <c r="AG528" s="81">
        <v>135906</v>
      </c>
      <c r="AH528" s="81">
        <v>124080</v>
      </c>
      <c r="AJ528" s="77">
        <f t="shared" si="9"/>
        <v>0</v>
      </c>
    </row>
    <row r="529" spans="1:36" x14ac:dyDescent="0.3">
      <c r="A529" s="46" t="s">
        <v>1053</v>
      </c>
      <c r="B529" s="77" t="s">
        <v>2594</v>
      </c>
      <c r="C529" s="81">
        <v>165325</v>
      </c>
      <c r="D529" s="97">
        <v>0</v>
      </c>
      <c r="E529" s="98">
        <v>0</v>
      </c>
      <c r="F529" s="81">
        <v>0</v>
      </c>
      <c r="G529" s="81">
        <v>17865</v>
      </c>
      <c r="H529" s="81">
        <v>17666</v>
      </c>
      <c r="I529" s="81">
        <v>83791</v>
      </c>
      <c r="J529" s="81">
        <v>66008</v>
      </c>
      <c r="K529" s="81">
        <v>9961</v>
      </c>
      <c r="L529" s="81">
        <v>7631</v>
      </c>
      <c r="M529" s="81">
        <v>1588</v>
      </c>
      <c r="N529" s="81">
        <v>959</v>
      </c>
      <c r="O529" s="81">
        <v>663</v>
      </c>
      <c r="P529" s="81">
        <v>317</v>
      </c>
      <c r="Q529" s="81">
        <v>0</v>
      </c>
      <c r="R529" s="81">
        <v>0</v>
      </c>
      <c r="S529" s="81">
        <v>0</v>
      </c>
      <c r="T529" s="81">
        <v>0</v>
      </c>
      <c r="U529" s="81">
        <v>0</v>
      </c>
      <c r="V529" s="81">
        <v>0</v>
      </c>
      <c r="W529" s="81">
        <v>0</v>
      </c>
      <c r="X529" s="81">
        <v>0</v>
      </c>
      <c r="Y529" s="100">
        <v>0</v>
      </c>
      <c r="Z529" s="81">
        <v>0</v>
      </c>
      <c r="AA529" s="81">
        <v>50000</v>
      </c>
      <c r="AB529" s="81">
        <v>1457</v>
      </c>
      <c r="AC529" s="81">
        <v>0</v>
      </c>
      <c r="AE529" s="81">
        <v>0</v>
      </c>
      <c r="AF529" s="81">
        <v>0</v>
      </c>
      <c r="AG529" s="81">
        <v>17865</v>
      </c>
      <c r="AH529" s="81">
        <v>17666</v>
      </c>
      <c r="AJ529" s="77">
        <f t="shared" si="9"/>
        <v>0</v>
      </c>
    </row>
    <row r="530" spans="1:36" x14ac:dyDescent="0.3">
      <c r="A530" s="46" t="s">
        <v>1167</v>
      </c>
      <c r="B530" s="77" t="s">
        <v>2595</v>
      </c>
      <c r="C530" s="81">
        <v>720238</v>
      </c>
      <c r="D530" s="97">
        <v>0</v>
      </c>
      <c r="E530" s="98">
        <v>0</v>
      </c>
      <c r="F530" s="81">
        <v>0</v>
      </c>
      <c r="G530" s="81">
        <v>64405</v>
      </c>
      <c r="H530" s="81">
        <v>59566</v>
      </c>
      <c r="I530" s="81">
        <v>240365</v>
      </c>
      <c r="J530" s="81">
        <v>179771</v>
      </c>
      <c r="K530" s="81">
        <v>58949</v>
      </c>
      <c r="L530" s="81">
        <v>57668</v>
      </c>
      <c r="M530" s="81">
        <v>10097</v>
      </c>
      <c r="N530" s="81">
        <v>10022</v>
      </c>
      <c r="O530" s="81">
        <v>4213</v>
      </c>
      <c r="P530" s="81">
        <v>4181</v>
      </c>
      <c r="Q530" s="81">
        <v>0</v>
      </c>
      <c r="R530" s="81">
        <v>0</v>
      </c>
      <c r="S530" s="81">
        <v>0</v>
      </c>
      <c r="T530" s="81">
        <v>0</v>
      </c>
      <c r="U530" s="81">
        <v>0</v>
      </c>
      <c r="V530" s="81">
        <v>0</v>
      </c>
      <c r="W530" s="81">
        <v>0</v>
      </c>
      <c r="X530" s="81">
        <v>0</v>
      </c>
      <c r="Y530" s="100">
        <v>0</v>
      </c>
      <c r="Z530" s="81">
        <v>0</v>
      </c>
      <c r="AA530" s="81">
        <v>342209</v>
      </c>
      <c r="AB530" s="81">
        <v>0</v>
      </c>
      <c r="AC530" s="81">
        <v>0</v>
      </c>
      <c r="AE530" s="81">
        <v>5283</v>
      </c>
      <c r="AF530" s="81">
        <v>207</v>
      </c>
      <c r="AG530" s="81">
        <v>59122</v>
      </c>
      <c r="AH530" s="81">
        <v>59359</v>
      </c>
      <c r="AJ530" s="77">
        <f t="shared" si="9"/>
        <v>0</v>
      </c>
    </row>
    <row r="531" spans="1:36" x14ac:dyDescent="0.3">
      <c r="A531" s="46" t="s">
        <v>1149</v>
      </c>
      <c r="B531" s="77" t="s">
        <v>2596</v>
      </c>
      <c r="C531" s="81">
        <v>504672</v>
      </c>
      <c r="D531" s="97">
        <v>0</v>
      </c>
      <c r="E531" s="98">
        <v>0</v>
      </c>
      <c r="F531" s="81">
        <v>0</v>
      </c>
      <c r="G531" s="81">
        <v>78215</v>
      </c>
      <c r="H531" s="81">
        <v>77969</v>
      </c>
      <c r="I531" s="81">
        <v>186433</v>
      </c>
      <c r="J531" s="81">
        <v>176216</v>
      </c>
      <c r="K531" s="81">
        <v>54872</v>
      </c>
      <c r="L531" s="81">
        <v>56211</v>
      </c>
      <c r="M531" s="81">
        <v>13916</v>
      </c>
      <c r="N531" s="81">
        <v>13946</v>
      </c>
      <c r="O531" s="81">
        <v>5806</v>
      </c>
      <c r="P531" s="81">
        <v>5819</v>
      </c>
      <c r="Q531" s="81">
        <v>0</v>
      </c>
      <c r="R531" s="81">
        <v>0</v>
      </c>
      <c r="S531" s="81">
        <v>0</v>
      </c>
      <c r="T531" s="81">
        <v>0</v>
      </c>
      <c r="U531" s="81">
        <v>0</v>
      </c>
      <c r="V531" s="81">
        <v>0</v>
      </c>
      <c r="W531" s="81">
        <v>0</v>
      </c>
      <c r="X531" s="81">
        <v>0</v>
      </c>
      <c r="Y531" s="100">
        <v>0</v>
      </c>
      <c r="Z531" s="81">
        <v>0</v>
      </c>
      <c r="AA531" s="81">
        <v>165430</v>
      </c>
      <c r="AB531" s="81">
        <v>0</v>
      </c>
      <c r="AC531" s="81">
        <v>0</v>
      </c>
      <c r="AE531" s="81">
        <v>0</v>
      </c>
      <c r="AF531" s="81">
        <v>0</v>
      </c>
      <c r="AG531" s="81">
        <v>78215</v>
      </c>
      <c r="AH531" s="81">
        <v>77969</v>
      </c>
      <c r="AJ531" s="77">
        <f t="shared" si="9"/>
        <v>0</v>
      </c>
    </row>
    <row r="532" spans="1:36" x14ac:dyDescent="0.3">
      <c r="A532" s="46" t="s">
        <v>1125</v>
      </c>
      <c r="B532" s="77" t="s">
        <v>2597</v>
      </c>
      <c r="C532" s="81">
        <v>386879</v>
      </c>
      <c r="D532" s="97">
        <v>0</v>
      </c>
      <c r="E532" s="98">
        <v>0</v>
      </c>
      <c r="F532" s="81">
        <v>0</v>
      </c>
      <c r="G532" s="81">
        <v>79989</v>
      </c>
      <c r="H532" s="81">
        <v>77465</v>
      </c>
      <c r="I532" s="81">
        <v>106080</v>
      </c>
      <c r="J532" s="81">
        <v>109088</v>
      </c>
      <c r="K532" s="81">
        <v>24582</v>
      </c>
      <c r="L532" s="81">
        <v>24232</v>
      </c>
      <c r="M532" s="81">
        <v>4404</v>
      </c>
      <c r="N532" s="81">
        <v>4345</v>
      </c>
      <c r="O532" s="81">
        <v>1838</v>
      </c>
      <c r="P532" s="81">
        <v>241</v>
      </c>
      <c r="Q532" s="81">
        <v>0</v>
      </c>
      <c r="R532" s="81">
        <v>0</v>
      </c>
      <c r="S532" s="81">
        <v>0</v>
      </c>
      <c r="T532" s="81">
        <v>0</v>
      </c>
      <c r="U532" s="81">
        <v>0</v>
      </c>
      <c r="V532" s="81">
        <v>0</v>
      </c>
      <c r="W532" s="81">
        <v>0</v>
      </c>
      <c r="X532" s="81">
        <v>0</v>
      </c>
      <c r="Y532" s="100">
        <v>0</v>
      </c>
      <c r="Z532" s="81">
        <v>0</v>
      </c>
      <c r="AA532" s="81">
        <v>169986</v>
      </c>
      <c r="AB532" s="81">
        <v>0</v>
      </c>
      <c r="AC532" s="81">
        <v>0</v>
      </c>
      <c r="AE532" s="81">
        <v>1900</v>
      </c>
      <c r="AF532" s="81">
        <v>0</v>
      </c>
      <c r="AG532" s="81">
        <v>78089</v>
      </c>
      <c r="AH532" s="81">
        <v>77465</v>
      </c>
      <c r="AJ532" s="77">
        <f t="shared" si="9"/>
        <v>0</v>
      </c>
    </row>
    <row r="533" spans="1:36" x14ac:dyDescent="0.3">
      <c r="A533" s="46" t="s">
        <v>1093</v>
      </c>
      <c r="B533" s="77" t="s">
        <v>2598</v>
      </c>
      <c r="C533" s="81">
        <v>4277970</v>
      </c>
      <c r="D533" s="97">
        <v>0.63300000000000001</v>
      </c>
      <c r="E533" s="98">
        <v>92.29</v>
      </c>
      <c r="F533" s="81">
        <v>0</v>
      </c>
      <c r="G533" s="81">
        <v>1777560</v>
      </c>
      <c r="H533" s="81">
        <v>1369919</v>
      </c>
      <c r="I533" s="81">
        <v>1261723</v>
      </c>
      <c r="J533" s="81">
        <v>904236</v>
      </c>
      <c r="K533" s="81">
        <v>126519</v>
      </c>
      <c r="L533" s="81">
        <v>91633</v>
      </c>
      <c r="M533" s="81">
        <v>30155</v>
      </c>
      <c r="N533" s="81">
        <v>31039</v>
      </c>
      <c r="O533" s="81">
        <v>12581</v>
      </c>
      <c r="P533" s="81">
        <v>12950</v>
      </c>
      <c r="Q533" s="81">
        <v>23383</v>
      </c>
      <c r="R533" s="81">
        <v>23417</v>
      </c>
      <c r="S533" s="81">
        <v>0</v>
      </c>
      <c r="T533" s="81">
        <v>0</v>
      </c>
      <c r="U533" s="81">
        <v>0</v>
      </c>
      <c r="V533" s="81">
        <v>0</v>
      </c>
      <c r="W533" s="81">
        <v>0</v>
      </c>
      <c r="X533" s="81">
        <v>0</v>
      </c>
      <c r="Y533" s="100">
        <v>0</v>
      </c>
      <c r="Z533" s="81">
        <v>0</v>
      </c>
      <c r="AA533" s="81">
        <v>1046049</v>
      </c>
      <c r="AB533" s="81">
        <v>0</v>
      </c>
      <c r="AC533" s="81">
        <v>0</v>
      </c>
      <c r="AE533" s="81">
        <v>0</v>
      </c>
      <c r="AF533" s="81">
        <v>0</v>
      </c>
      <c r="AG533" s="81">
        <v>1777560</v>
      </c>
      <c r="AH533" s="81">
        <v>1369919</v>
      </c>
      <c r="AJ533" s="77">
        <f t="shared" si="9"/>
        <v>0</v>
      </c>
    </row>
    <row r="534" spans="1:36" x14ac:dyDescent="0.3">
      <c r="A534" s="46" t="s">
        <v>1073</v>
      </c>
      <c r="B534" s="77" t="s">
        <v>1961</v>
      </c>
      <c r="C534" s="81">
        <v>1754474</v>
      </c>
      <c r="D534" s="97">
        <v>0</v>
      </c>
      <c r="E534" s="98">
        <v>0</v>
      </c>
      <c r="F534" s="81">
        <v>0</v>
      </c>
      <c r="G534" s="81">
        <v>238317</v>
      </c>
      <c r="H534" s="81">
        <v>194418</v>
      </c>
      <c r="I534" s="81">
        <v>1224681</v>
      </c>
      <c r="J534" s="81">
        <v>1070552</v>
      </c>
      <c r="K534" s="81">
        <v>101705</v>
      </c>
      <c r="L534" s="81">
        <v>103860</v>
      </c>
      <c r="M534" s="81">
        <v>24103</v>
      </c>
      <c r="N534" s="81">
        <v>24568</v>
      </c>
      <c r="O534" s="81">
        <v>10056</v>
      </c>
      <c r="P534" s="81">
        <v>7180</v>
      </c>
      <c r="Q534" s="81">
        <v>0</v>
      </c>
      <c r="R534" s="81">
        <v>0</v>
      </c>
      <c r="S534" s="81">
        <v>0</v>
      </c>
      <c r="T534" s="81">
        <v>0</v>
      </c>
      <c r="U534" s="81">
        <v>0</v>
      </c>
      <c r="V534" s="81">
        <v>0</v>
      </c>
      <c r="W534" s="81">
        <v>0</v>
      </c>
      <c r="X534" s="81">
        <v>0</v>
      </c>
      <c r="Y534" s="100">
        <v>0</v>
      </c>
      <c r="Z534" s="81">
        <v>0</v>
      </c>
      <c r="AA534" s="81">
        <v>155612</v>
      </c>
      <c r="AB534" s="81">
        <v>0</v>
      </c>
      <c r="AC534" s="81">
        <v>0</v>
      </c>
      <c r="AE534" s="81">
        <v>0</v>
      </c>
      <c r="AF534" s="81">
        <v>0</v>
      </c>
      <c r="AG534" s="81">
        <v>238317</v>
      </c>
      <c r="AH534" s="81">
        <v>194418</v>
      </c>
      <c r="AJ534" s="77">
        <f t="shared" si="9"/>
        <v>0</v>
      </c>
    </row>
    <row r="535" spans="1:36" x14ac:dyDescent="0.3">
      <c r="A535" s="46" t="s">
        <v>1109</v>
      </c>
      <c r="B535" s="77" t="s">
        <v>2599</v>
      </c>
      <c r="C535" s="81">
        <v>7905085</v>
      </c>
      <c r="D535" s="97">
        <v>0.39800000000000002</v>
      </c>
      <c r="E535" s="98">
        <v>58.02</v>
      </c>
      <c r="F535" s="81">
        <v>0</v>
      </c>
      <c r="G535" s="81">
        <v>3960895</v>
      </c>
      <c r="H535" s="81">
        <v>3119024</v>
      </c>
      <c r="I535" s="81">
        <v>2879965</v>
      </c>
      <c r="J535" s="81">
        <v>2547636</v>
      </c>
      <c r="K535" s="81">
        <v>309308</v>
      </c>
      <c r="L535" s="81">
        <v>318570</v>
      </c>
      <c r="M535" s="81">
        <v>75245</v>
      </c>
      <c r="N535" s="81">
        <v>75515</v>
      </c>
      <c r="O535" s="81">
        <v>31394</v>
      </c>
      <c r="P535" s="81">
        <v>31506</v>
      </c>
      <c r="Q535" s="81">
        <v>38047</v>
      </c>
      <c r="R535" s="81">
        <v>36476</v>
      </c>
      <c r="S535" s="81">
        <v>0</v>
      </c>
      <c r="T535" s="81">
        <v>0</v>
      </c>
      <c r="U535" s="81">
        <v>0</v>
      </c>
      <c r="V535" s="81">
        <v>0</v>
      </c>
      <c r="W535" s="81">
        <v>0</v>
      </c>
      <c r="X535" s="81">
        <v>0</v>
      </c>
      <c r="Y535" s="100">
        <v>0</v>
      </c>
      <c r="Z535" s="81">
        <v>0</v>
      </c>
      <c r="AA535" s="81">
        <v>442003</v>
      </c>
      <c r="AB535" s="81">
        <v>168228</v>
      </c>
      <c r="AC535" s="81">
        <v>0</v>
      </c>
      <c r="AE535" s="81">
        <v>0</v>
      </c>
      <c r="AF535" s="81">
        <v>0</v>
      </c>
      <c r="AG535" s="81">
        <v>3960895</v>
      </c>
      <c r="AH535" s="81">
        <v>3119024</v>
      </c>
      <c r="AJ535" s="77">
        <f t="shared" si="9"/>
        <v>0</v>
      </c>
    </row>
    <row r="536" spans="1:36" x14ac:dyDescent="0.3">
      <c r="A536" s="46" t="s">
        <v>1131</v>
      </c>
      <c r="B536" s="77" t="s">
        <v>2600</v>
      </c>
      <c r="C536" s="81">
        <v>4788299</v>
      </c>
      <c r="D536" s="97">
        <v>0.24299999999999999</v>
      </c>
      <c r="E536" s="98">
        <v>35.42</v>
      </c>
      <c r="F536" s="81">
        <v>0</v>
      </c>
      <c r="G536" s="81">
        <v>1172415</v>
      </c>
      <c r="H536" s="81">
        <v>887913</v>
      </c>
      <c r="I536" s="81">
        <v>2462043</v>
      </c>
      <c r="J536" s="81">
        <v>2200936</v>
      </c>
      <c r="K536" s="81">
        <v>307618</v>
      </c>
      <c r="L536" s="81">
        <v>321074</v>
      </c>
      <c r="M536" s="81">
        <v>77956</v>
      </c>
      <c r="N536" s="81">
        <v>81417</v>
      </c>
      <c r="O536" s="81">
        <v>32525</v>
      </c>
      <c r="P536" s="81">
        <v>33968</v>
      </c>
      <c r="Q536" s="81">
        <v>0</v>
      </c>
      <c r="R536" s="81">
        <v>0</v>
      </c>
      <c r="S536" s="81">
        <v>0</v>
      </c>
      <c r="T536" s="81">
        <v>0</v>
      </c>
      <c r="U536" s="81">
        <v>0</v>
      </c>
      <c r="V536" s="81">
        <v>0</v>
      </c>
      <c r="W536" s="81">
        <v>0</v>
      </c>
      <c r="X536" s="81">
        <v>0</v>
      </c>
      <c r="Y536" s="100">
        <v>0</v>
      </c>
      <c r="Z536" s="81">
        <v>0</v>
      </c>
      <c r="AA536" s="81">
        <v>735742</v>
      </c>
      <c r="AB536" s="81">
        <v>0</v>
      </c>
      <c r="AC536" s="81">
        <v>0</v>
      </c>
      <c r="AE536" s="81">
        <v>0</v>
      </c>
      <c r="AF536" s="81">
        <v>0</v>
      </c>
      <c r="AG536" s="81">
        <v>1172415</v>
      </c>
      <c r="AH536" s="81">
        <v>887913</v>
      </c>
      <c r="AJ536" s="77">
        <f t="shared" si="9"/>
        <v>0</v>
      </c>
    </row>
    <row r="537" spans="1:36" x14ac:dyDescent="0.3">
      <c r="A537" s="46" t="s">
        <v>1101</v>
      </c>
      <c r="B537" s="77" t="s">
        <v>1964</v>
      </c>
      <c r="C537" s="81">
        <v>8455872</v>
      </c>
      <c r="D537" s="97">
        <v>0.33300000000000002</v>
      </c>
      <c r="E537" s="98">
        <v>48.55</v>
      </c>
      <c r="F537" s="81">
        <v>0</v>
      </c>
      <c r="G537" s="81">
        <v>4622769</v>
      </c>
      <c r="H537" s="81">
        <v>2991433</v>
      </c>
      <c r="I537" s="81">
        <v>1793202</v>
      </c>
      <c r="J537" s="81">
        <v>1539060</v>
      </c>
      <c r="K537" s="81">
        <v>474505</v>
      </c>
      <c r="L537" s="81">
        <v>476252</v>
      </c>
      <c r="M537" s="81">
        <v>119780</v>
      </c>
      <c r="N537" s="81">
        <v>120215</v>
      </c>
      <c r="O537" s="81">
        <v>49975</v>
      </c>
      <c r="P537" s="81">
        <v>30406</v>
      </c>
      <c r="Q537" s="81">
        <v>39862</v>
      </c>
      <c r="R537" s="81">
        <v>39813</v>
      </c>
      <c r="S537" s="81">
        <v>0</v>
      </c>
      <c r="T537" s="81">
        <v>0</v>
      </c>
      <c r="U537" s="81">
        <v>0</v>
      </c>
      <c r="V537" s="81">
        <v>0</v>
      </c>
      <c r="W537" s="81">
        <v>0</v>
      </c>
      <c r="X537" s="81">
        <v>0</v>
      </c>
      <c r="Y537" s="100">
        <v>0</v>
      </c>
      <c r="Z537" s="81">
        <v>0</v>
      </c>
      <c r="AA537" s="81">
        <v>1355779</v>
      </c>
      <c r="AB537" s="81">
        <v>0</v>
      </c>
      <c r="AC537" s="81">
        <v>0</v>
      </c>
      <c r="AE537" s="81">
        <v>0</v>
      </c>
      <c r="AF537" s="81">
        <v>0</v>
      </c>
      <c r="AG537" s="81">
        <v>4622769</v>
      </c>
      <c r="AH537" s="81">
        <v>2991433</v>
      </c>
      <c r="AJ537" s="77">
        <f t="shared" si="9"/>
        <v>0</v>
      </c>
    </row>
    <row r="538" spans="1:36" x14ac:dyDescent="0.3">
      <c r="A538" s="46" t="s">
        <v>1105</v>
      </c>
      <c r="B538" s="77" t="s">
        <v>2601</v>
      </c>
      <c r="C538" s="81">
        <v>4399596</v>
      </c>
      <c r="D538" s="97">
        <v>0.53900000000000003</v>
      </c>
      <c r="E538" s="98">
        <v>78.58</v>
      </c>
      <c r="F538" s="81">
        <v>0</v>
      </c>
      <c r="G538" s="81">
        <v>1986315</v>
      </c>
      <c r="H538" s="81">
        <v>1843282</v>
      </c>
      <c r="I538" s="81">
        <v>1512329</v>
      </c>
      <c r="J538" s="81">
        <v>1312045</v>
      </c>
      <c r="K538" s="81">
        <v>178362</v>
      </c>
      <c r="L538" s="81">
        <v>183430</v>
      </c>
      <c r="M538" s="81">
        <v>44910</v>
      </c>
      <c r="N538" s="81">
        <v>27350</v>
      </c>
      <c r="O538" s="81">
        <v>18738</v>
      </c>
      <c r="P538" s="81">
        <v>19075</v>
      </c>
      <c r="Q538" s="81">
        <v>31415</v>
      </c>
      <c r="R538" s="81">
        <v>32572</v>
      </c>
      <c r="S538" s="81">
        <v>0</v>
      </c>
      <c r="T538" s="81">
        <v>0</v>
      </c>
      <c r="U538" s="81">
        <v>0</v>
      </c>
      <c r="V538" s="81">
        <v>0</v>
      </c>
      <c r="W538" s="81">
        <v>0</v>
      </c>
      <c r="X538" s="81">
        <v>0</v>
      </c>
      <c r="Y538" s="100">
        <v>0</v>
      </c>
      <c r="Z538" s="81">
        <v>0</v>
      </c>
      <c r="AA538" s="81">
        <v>627527</v>
      </c>
      <c r="AB538" s="81">
        <v>0</v>
      </c>
      <c r="AC538" s="81">
        <v>0</v>
      </c>
      <c r="AE538" s="81">
        <v>0</v>
      </c>
      <c r="AF538" s="81">
        <v>0</v>
      </c>
      <c r="AG538" s="81">
        <v>1986315</v>
      </c>
      <c r="AH538" s="81">
        <v>1843282</v>
      </c>
      <c r="AJ538" s="77">
        <f t="shared" si="9"/>
        <v>0</v>
      </c>
    </row>
    <row r="539" spans="1:36" x14ac:dyDescent="0.3">
      <c r="A539" s="46" t="s">
        <v>1075</v>
      </c>
      <c r="B539" s="77" t="s">
        <v>2602</v>
      </c>
      <c r="C539" s="81">
        <v>12340517</v>
      </c>
      <c r="D539" s="97">
        <v>0.61499999999999999</v>
      </c>
      <c r="E539" s="98">
        <v>89.66</v>
      </c>
      <c r="F539" s="81">
        <v>0</v>
      </c>
      <c r="G539" s="81">
        <v>5564057</v>
      </c>
      <c r="H539" s="81">
        <v>4163618</v>
      </c>
      <c r="I539" s="81">
        <v>2986212</v>
      </c>
      <c r="J539" s="81">
        <v>2222930</v>
      </c>
      <c r="K539" s="81">
        <v>349209</v>
      </c>
      <c r="L539" s="81">
        <v>345136</v>
      </c>
      <c r="M539" s="81">
        <v>88906</v>
      </c>
      <c r="N539" s="81">
        <v>91034</v>
      </c>
      <c r="O539" s="81">
        <v>37094</v>
      </c>
      <c r="P539" s="81">
        <v>37981</v>
      </c>
      <c r="Q539" s="81">
        <v>61472</v>
      </c>
      <c r="R539" s="81">
        <v>65444</v>
      </c>
      <c r="S539" s="81">
        <v>0</v>
      </c>
      <c r="T539" s="81">
        <v>0</v>
      </c>
      <c r="U539" s="81">
        <v>0</v>
      </c>
      <c r="V539" s="81">
        <v>0</v>
      </c>
      <c r="W539" s="81">
        <v>0</v>
      </c>
      <c r="X539" s="81">
        <v>0</v>
      </c>
      <c r="Y539" s="100">
        <v>0</v>
      </c>
      <c r="Z539" s="81">
        <v>0</v>
      </c>
      <c r="AA539" s="81">
        <v>3253567</v>
      </c>
      <c r="AB539" s="81">
        <v>0</v>
      </c>
      <c r="AC539" s="81">
        <v>0</v>
      </c>
      <c r="AE539" s="81">
        <v>0</v>
      </c>
      <c r="AF539" s="81">
        <v>0</v>
      </c>
      <c r="AG539" s="81">
        <v>5564057</v>
      </c>
      <c r="AH539" s="81">
        <v>4163618</v>
      </c>
      <c r="AJ539" s="77">
        <f t="shared" si="9"/>
        <v>0</v>
      </c>
    </row>
    <row r="540" spans="1:36" x14ac:dyDescent="0.3">
      <c r="A540" s="46" t="s">
        <v>1161</v>
      </c>
      <c r="B540" s="77" t="s">
        <v>2603</v>
      </c>
      <c r="C540" s="81">
        <v>13376596</v>
      </c>
      <c r="D540" s="97">
        <v>0.755</v>
      </c>
      <c r="E540" s="98">
        <v>110.07</v>
      </c>
      <c r="F540" s="81">
        <v>0</v>
      </c>
      <c r="G540" s="81">
        <v>6570336</v>
      </c>
      <c r="H540" s="81">
        <v>4273772</v>
      </c>
      <c r="I540" s="81">
        <v>3319295</v>
      </c>
      <c r="J540" s="81">
        <v>2645038</v>
      </c>
      <c r="K540" s="81">
        <v>372392</v>
      </c>
      <c r="L540" s="81">
        <v>373616</v>
      </c>
      <c r="M540" s="81">
        <v>128424</v>
      </c>
      <c r="N540" s="81">
        <v>128664</v>
      </c>
      <c r="O540" s="81">
        <v>53581</v>
      </c>
      <c r="P540" s="81">
        <v>9589</v>
      </c>
      <c r="Q540" s="81">
        <v>104770</v>
      </c>
      <c r="R540" s="81">
        <v>101225</v>
      </c>
      <c r="S540" s="81">
        <v>0</v>
      </c>
      <c r="T540" s="81">
        <v>0</v>
      </c>
      <c r="U540" s="81">
        <v>0</v>
      </c>
      <c r="V540" s="81">
        <v>0</v>
      </c>
      <c r="W540" s="81">
        <v>0</v>
      </c>
      <c r="X540" s="81">
        <v>0</v>
      </c>
      <c r="Y540" s="100">
        <v>0</v>
      </c>
      <c r="Z540" s="81">
        <v>0</v>
      </c>
      <c r="AA540" s="81">
        <v>2827798</v>
      </c>
      <c r="AB540" s="81">
        <v>0</v>
      </c>
      <c r="AC540" s="81">
        <v>0</v>
      </c>
      <c r="AE540" s="81">
        <v>0</v>
      </c>
      <c r="AF540" s="81">
        <v>0</v>
      </c>
      <c r="AG540" s="81">
        <v>6570336</v>
      </c>
      <c r="AH540" s="81">
        <v>4273772</v>
      </c>
      <c r="AJ540" s="77">
        <f t="shared" si="9"/>
        <v>0</v>
      </c>
    </row>
    <row r="541" spans="1:36" x14ac:dyDescent="0.3">
      <c r="A541" s="46" t="s">
        <v>1059</v>
      </c>
      <c r="B541" s="77" t="s">
        <v>2604</v>
      </c>
      <c r="C541" s="81">
        <v>9289149</v>
      </c>
      <c r="D541" s="97">
        <v>0.89400000000000002</v>
      </c>
      <c r="E541" s="98">
        <v>130.34</v>
      </c>
      <c r="F541" s="81">
        <v>0</v>
      </c>
      <c r="G541" s="81">
        <v>4446842</v>
      </c>
      <c r="H541" s="81">
        <v>3814465</v>
      </c>
      <c r="I541" s="81">
        <v>1523370</v>
      </c>
      <c r="J541" s="81">
        <v>1736359</v>
      </c>
      <c r="K541" s="81">
        <v>367383</v>
      </c>
      <c r="L541" s="81">
        <v>369364</v>
      </c>
      <c r="M541" s="81">
        <v>96726</v>
      </c>
      <c r="N541" s="81">
        <v>97071</v>
      </c>
      <c r="O541" s="81">
        <v>40356</v>
      </c>
      <c r="P541" s="81">
        <v>40500</v>
      </c>
      <c r="Q541" s="81">
        <v>96568</v>
      </c>
      <c r="R541" s="81">
        <v>98167</v>
      </c>
      <c r="S541" s="81">
        <v>0</v>
      </c>
      <c r="T541" s="81">
        <v>0</v>
      </c>
      <c r="U541" s="81">
        <v>0</v>
      </c>
      <c r="V541" s="81">
        <v>0</v>
      </c>
      <c r="W541" s="81">
        <v>0</v>
      </c>
      <c r="X541" s="81">
        <v>0</v>
      </c>
      <c r="Y541" s="100">
        <v>0</v>
      </c>
      <c r="Z541" s="81">
        <v>0</v>
      </c>
      <c r="AA541" s="81">
        <v>2717904</v>
      </c>
      <c r="AB541" s="81">
        <v>0</v>
      </c>
      <c r="AC541" s="81">
        <v>0</v>
      </c>
      <c r="AE541" s="81">
        <v>0</v>
      </c>
      <c r="AF541" s="81">
        <v>0</v>
      </c>
      <c r="AG541" s="81">
        <v>4446842</v>
      </c>
      <c r="AH541" s="81">
        <v>3814465</v>
      </c>
      <c r="AJ541" s="77">
        <f t="shared" si="9"/>
        <v>0</v>
      </c>
    </row>
    <row r="542" spans="1:36" x14ac:dyDescent="0.3">
      <c r="A542" s="46" t="s">
        <v>1111</v>
      </c>
      <c r="B542" s="77" t="s">
        <v>2605</v>
      </c>
      <c r="C542" s="81">
        <v>4286791</v>
      </c>
      <c r="D542" s="97">
        <v>0.75900000000000001</v>
      </c>
      <c r="E542" s="98">
        <v>110.66</v>
      </c>
      <c r="F542" s="81">
        <v>0</v>
      </c>
      <c r="G542" s="81">
        <v>2025814</v>
      </c>
      <c r="H542" s="81">
        <v>1608546</v>
      </c>
      <c r="I542" s="81">
        <v>968612</v>
      </c>
      <c r="J542" s="81">
        <v>940423</v>
      </c>
      <c r="K542" s="81">
        <v>169391</v>
      </c>
      <c r="L542" s="81">
        <v>169333</v>
      </c>
      <c r="M542" s="81">
        <v>41150</v>
      </c>
      <c r="N542" s="81">
        <v>41345</v>
      </c>
      <c r="O542" s="81">
        <v>17169</v>
      </c>
      <c r="P542" s="81">
        <v>17250</v>
      </c>
      <c r="Q542" s="81">
        <v>37294</v>
      </c>
      <c r="R542" s="81">
        <v>36936</v>
      </c>
      <c r="S542" s="81">
        <v>0</v>
      </c>
      <c r="T542" s="81">
        <v>0</v>
      </c>
      <c r="U542" s="81">
        <v>0</v>
      </c>
      <c r="V542" s="81">
        <v>0</v>
      </c>
      <c r="W542" s="81">
        <v>0</v>
      </c>
      <c r="X542" s="81">
        <v>0</v>
      </c>
      <c r="Y542" s="100">
        <v>0</v>
      </c>
      <c r="Z542" s="81">
        <v>0</v>
      </c>
      <c r="AA542" s="81">
        <v>1027361</v>
      </c>
      <c r="AB542" s="81">
        <v>0</v>
      </c>
      <c r="AC542" s="81">
        <v>0</v>
      </c>
      <c r="AE542" s="81">
        <v>0</v>
      </c>
      <c r="AF542" s="81">
        <v>0</v>
      </c>
      <c r="AG542" s="81">
        <v>2025814</v>
      </c>
      <c r="AH542" s="81">
        <v>1608546</v>
      </c>
      <c r="AJ542" s="77">
        <f t="shared" si="9"/>
        <v>0</v>
      </c>
    </row>
    <row r="543" spans="1:36" x14ac:dyDescent="0.3">
      <c r="A543" s="46" t="s">
        <v>1085</v>
      </c>
      <c r="B543" s="77" t="s">
        <v>2606</v>
      </c>
      <c r="C543" s="81">
        <v>6342273</v>
      </c>
      <c r="D543" s="97">
        <v>0.71599999999999997</v>
      </c>
      <c r="E543" s="98">
        <v>104.39</v>
      </c>
      <c r="F543" s="81">
        <v>0</v>
      </c>
      <c r="G543" s="81">
        <v>2472599</v>
      </c>
      <c r="H543" s="81">
        <v>2133605</v>
      </c>
      <c r="I543" s="81">
        <v>1800876</v>
      </c>
      <c r="J543" s="81">
        <v>1608558</v>
      </c>
      <c r="K543" s="81">
        <v>217098</v>
      </c>
      <c r="L543" s="81">
        <v>223040</v>
      </c>
      <c r="M543" s="81">
        <v>57179</v>
      </c>
      <c r="N543" s="81">
        <v>59351</v>
      </c>
      <c r="O543" s="81">
        <v>23856</v>
      </c>
      <c r="P543" s="81">
        <v>24762</v>
      </c>
      <c r="Q543" s="81">
        <v>49234</v>
      </c>
      <c r="R543" s="81">
        <v>52351</v>
      </c>
      <c r="S543" s="81">
        <v>0</v>
      </c>
      <c r="T543" s="81">
        <v>0</v>
      </c>
      <c r="U543" s="81">
        <v>0</v>
      </c>
      <c r="V543" s="81">
        <v>0</v>
      </c>
      <c r="W543" s="81">
        <v>0</v>
      </c>
      <c r="X543" s="81">
        <v>0</v>
      </c>
      <c r="Y543" s="100">
        <v>0</v>
      </c>
      <c r="Z543" s="81">
        <v>0</v>
      </c>
      <c r="AA543" s="81">
        <v>1721431</v>
      </c>
      <c r="AB543" s="81">
        <v>0</v>
      </c>
      <c r="AC543" s="81">
        <v>0</v>
      </c>
      <c r="AE543" s="81">
        <v>0</v>
      </c>
      <c r="AF543" s="81">
        <v>0</v>
      </c>
      <c r="AG543" s="81">
        <v>2472599</v>
      </c>
      <c r="AH543" s="81">
        <v>2133605</v>
      </c>
      <c r="AJ543" s="77">
        <f t="shared" si="9"/>
        <v>0</v>
      </c>
    </row>
    <row r="544" spans="1:36" x14ac:dyDescent="0.3">
      <c r="A544" s="46" t="s">
        <v>1151</v>
      </c>
      <c r="B544" s="77" t="s">
        <v>2607</v>
      </c>
      <c r="C544" s="81">
        <v>4885131</v>
      </c>
      <c r="D544" s="97">
        <v>0.70299999999999996</v>
      </c>
      <c r="E544" s="98">
        <v>102.49</v>
      </c>
      <c r="F544" s="81">
        <v>0</v>
      </c>
      <c r="G544" s="81">
        <v>1560383</v>
      </c>
      <c r="H544" s="81">
        <v>1102478</v>
      </c>
      <c r="I544" s="81">
        <v>1323396</v>
      </c>
      <c r="J544" s="81">
        <v>1243082</v>
      </c>
      <c r="K544" s="81">
        <v>164032</v>
      </c>
      <c r="L544" s="81">
        <v>167993</v>
      </c>
      <c r="M544" s="81">
        <v>42543</v>
      </c>
      <c r="N544" s="81">
        <v>43218</v>
      </c>
      <c r="O544" s="81">
        <v>17750</v>
      </c>
      <c r="P544" s="81">
        <v>18031</v>
      </c>
      <c r="Q544" s="81">
        <v>37182</v>
      </c>
      <c r="R544" s="81">
        <v>38330</v>
      </c>
      <c r="S544" s="81">
        <v>0</v>
      </c>
      <c r="T544" s="81">
        <v>0</v>
      </c>
      <c r="U544" s="81">
        <v>0</v>
      </c>
      <c r="V544" s="81">
        <v>0</v>
      </c>
      <c r="W544" s="81">
        <v>0</v>
      </c>
      <c r="X544" s="81">
        <v>0</v>
      </c>
      <c r="Y544" s="100">
        <v>0</v>
      </c>
      <c r="Z544" s="81">
        <v>0</v>
      </c>
      <c r="AA544" s="81">
        <v>1729079</v>
      </c>
      <c r="AB544" s="81">
        <v>10766</v>
      </c>
      <c r="AC544" s="81">
        <v>0</v>
      </c>
      <c r="AE544" s="81">
        <v>0</v>
      </c>
      <c r="AF544" s="81">
        <v>0</v>
      </c>
      <c r="AG544" s="81">
        <v>1560383</v>
      </c>
      <c r="AH544" s="81">
        <v>1102478</v>
      </c>
      <c r="AJ544" s="77">
        <f t="shared" si="9"/>
        <v>0</v>
      </c>
    </row>
    <row r="545" spans="1:36" x14ac:dyDescent="0.3">
      <c r="A545" s="46" t="s">
        <v>1061</v>
      </c>
      <c r="B545" s="77" t="s">
        <v>1972</v>
      </c>
      <c r="C545" s="81">
        <v>3449349</v>
      </c>
      <c r="D545" s="97">
        <v>0.71099999999999997</v>
      </c>
      <c r="E545" s="98">
        <v>103.66</v>
      </c>
      <c r="F545" s="81">
        <v>0</v>
      </c>
      <c r="G545" s="81">
        <v>620267</v>
      </c>
      <c r="H545" s="81">
        <v>504871</v>
      </c>
      <c r="I545" s="81">
        <v>1152331</v>
      </c>
      <c r="J545" s="81">
        <v>1099976</v>
      </c>
      <c r="K545" s="81">
        <v>121743</v>
      </c>
      <c r="L545" s="81">
        <v>125121</v>
      </c>
      <c r="M545" s="81">
        <v>30649</v>
      </c>
      <c r="N545" s="81">
        <v>31593</v>
      </c>
      <c r="O545" s="81">
        <v>12788</v>
      </c>
      <c r="P545" s="81">
        <v>13181</v>
      </c>
      <c r="Q545" s="81">
        <v>25895</v>
      </c>
      <c r="R545" s="81">
        <v>26999</v>
      </c>
      <c r="S545" s="81">
        <v>0</v>
      </c>
      <c r="T545" s="81">
        <v>0</v>
      </c>
      <c r="U545" s="81">
        <v>0</v>
      </c>
      <c r="V545" s="81">
        <v>0</v>
      </c>
      <c r="W545" s="81">
        <v>0</v>
      </c>
      <c r="X545" s="81">
        <v>0</v>
      </c>
      <c r="Y545" s="100">
        <v>0</v>
      </c>
      <c r="Z545" s="81">
        <v>0</v>
      </c>
      <c r="AA545" s="81">
        <v>1440718</v>
      </c>
      <c r="AB545" s="81">
        <v>44958</v>
      </c>
      <c r="AC545" s="81">
        <v>0</v>
      </c>
      <c r="AE545" s="81">
        <v>0</v>
      </c>
      <c r="AF545" s="81">
        <v>0</v>
      </c>
      <c r="AG545" s="81">
        <v>620267</v>
      </c>
      <c r="AH545" s="81">
        <v>504871</v>
      </c>
      <c r="AJ545" s="77">
        <f t="shared" si="9"/>
        <v>0</v>
      </c>
    </row>
    <row r="546" spans="1:36" x14ac:dyDescent="0.3">
      <c r="A546" s="46" t="s">
        <v>1107</v>
      </c>
      <c r="B546" s="77" t="s">
        <v>2608</v>
      </c>
      <c r="C546" s="81">
        <v>4051152</v>
      </c>
      <c r="D546" s="97">
        <v>0.41599999999999998</v>
      </c>
      <c r="E546" s="98">
        <v>60.65</v>
      </c>
      <c r="F546" s="81">
        <v>0</v>
      </c>
      <c r="G546" s="81">
        <v>1611930</v>
      </c>
      <c r="H546" s="81">
        <v>1191067</v>
      </c>
      <c r="I546" s="81">
        <v>1577505</v>
      </c>
      <c r="J546" s="81">
        <v>1275578</v>
      </c>
      <c r="K546" s="81">
        <v>198341</v>
      </c>
      <c r="L546" s="81">
        <v>203468</v>
      </c>
      <c r="M546" s="81">
        <v>50483</v>
      </c>
      <c r="N546" s="81">
        <v>51367</v>
      </c>
      <c r="O546" s="81">
        <v>21063</v>
      </c>
      <c r="P546" s="81">
        <v>21431</v>
      </c>
      <c r="Q546" s="81">
        <v>13049</v>
      </c>
      <c r="R546" s="81">
        <v>15684</v>
      </c>
      <c r="S546" s="81">
        <v>0</v>
      </c>
      <c r="T546" s="81">
        <v>0</v>
      </c>
      <c r="U546" s="81">
        <v>0</v>
      </c>
      <c r="V546" s="81">
        <v>0</v>
      </c>
      <c r="W546" s="81">
        <v>0</v>
      </c>
      <c r="X546" s="81">
        <v>0</v>
      </c>
      <c r="Y546" s="100">
        <v>0</v>
      </c>
      <c r="Z546" s="81">
        <v>0</v>
      </c>
      <c r="AA546" s="81">
        <v>545250</v>
      </c>
      <c r="AB546" s="81">
        <v>33531</v>
      </c>
      <c r="AC546" s="81">
        <v>0</v>
      </c>
      <c r="AE546" s="81">
        <v>0</v>
      </c>
      <c r="AF546" s="81">
        <v>0</v>
      </c>
      <c r="AG546" s="81">
        <v>1611930</v>
      </c>
      <c r="AH546" s="81">
        <v>1191067</v>
      </c>
      <c r="AJ546" s="77">
        <f t="shared" si="9"/>
        <v>0</v>
      </c>
    </row>
    <row r="547" spans="1:36" x14ac:dyDescent="0.3">
      <c r="A547" s="46" t="s">
        <v>1077</v>
      </c>
      <c r="B547" s="77" t="s">
        <v>2609</v>
      </c>
      <c r="C547" s="81">
        <v>12015017</v>
      </c>
      <c r="D547" s="97">
        <v>0.69099999999999995</v>
      </c>
      <c r="E547" s="98">
        <v>100.74</v>
      </c>
      <c r="F547" s="81">
        <v>0</v>
      </c>
      <c r="G547" s="81">
        <v>4832749</v>
      </c>
      <c r="H547" s="81">
        <v>4505713</v>
      </c>
      <c r="I547" s="81">
        <v>3388394</v>
      </c>
      <c r="J547" s="81">
        <v>3653042</v>
      </c>
      <c r="K547" s="81">
        <v>323987</v>
      </c>
      <c r="L547" s="81">
        <v>338608</v>
      </c>
      <c r="M547" s="81">
        <v>80577</v>
      </c>
      <c r="N547" s="81">
        <v>83903</v>
      </c>
      <c r="O547" s="81">
        <v>33619</v>
      </c>
      <c r="P547" s="81">
        <v>35006</v>
      </c>
      <c r="Q547" s="81">
        <v>55193</v>
      </c>
      <c r="R547" s="81">
        <v>59098</v>
      </c>
      <c r="S547" s="81">
        <v>0</v>
      </c>
      <c r="T547" s="81">
        <v>0</v>
      </c>
      <c r="U547" s="81">
        <v>0</v>
      </c>
      <c r="V547" s="81">
        <v>0</v>
      </c>
      <c r="W547" s="81">
        <v>0</v>
      </c>
      <c r="X547" s="81">
        <v>0</v>
      </c>
      <c r="Y547" s="100">
        <v>0</v>
      </c>
      <c r="Z547" s="81">
        <v>0</v>
      </c>
      <c r="AA547" s="81">
        <v>3199157</v>
      </c>
      <c r="AB547" s="81">
        <v>101341</v>
      </c>
      <c r="AC547" s="81">
        <v>0</v>
      </c>
      <c r="AE547" s="81">
        <v>0</v>
      </c>
      <c r="AF547" s="81">
        <v>0</v>
      </c>
      <c r="AG547" s="81">
        <v>4832749</v>
      </c>
      <c r="AH547" s="81">
        <v>4505713</v>
      </c>
      <c r="AJ547" s="77">
        <f t="shared" si="9"/>
        <v>0</v>
      </c>
    </row>
    <row r="548" spans="1:36" x14ac:dyDescent="0.3">
      <c r="A548" s="46" t="s">
        <v>1175</v>
      </c>
      <c r="B548" s="77" t="s">
        <v>2610</v>
      </c>
      <c r="C548" s="81">
        <v>5271153</v>
      </c>
      <c r="D548" s="97">
        <v>0.65600000000000003</v>
      </c>
      <c r="E548" s="98">
        <v>95.64</v>
      </c>
      <c r="F548" s="81">
        <v>0</v>
      </c>
      <c r="G548" s="81">
        <v>2482924</v>
      </c>
      <c r="H548" s="81">
        <v>2050988</v>
      </c>
      <c r="I548" s="81">
        <v>1131039</v>
      </c>
      <c r="J548" s="81">
        <v>1127603</v>
      </c>
      <c r="K548" s="81">
        <v>235330</v>
      </c>
      <c r="L548" s="81">
        <v>245699</v>
      </c>
      <c r="M548" s="81">
        <v>78930</v>
      </c>
      <c r="N548" s="81">
        <v>83125</v>
      </c>
      <c r="O548" s="81">
        <v>32931</v>
      </c>
      <c r="P548" s="81">
        <v>31651</v>
      </c>
      <c r="Q548" s="81">
        <v>63499</v>
      </c>
      <c r="R548" s="81">
        <v>69158</v>
      </c>
      <c r="S548" s="81">
        <v>0</v>
      </c>
      <c r="T548" s="81">
        <v>0</v>
      </c>
      <c r="U548" s="81">
        <v>0</v>
      </c>
      <c r="V548" s="81">
        <v>0</v>
      </c>
      <c r="W548" s="81">
        <v>0</v>
      </c>
      <c r="X548" s="81">
        <v>0</v>
      </c>
      <c r="Y548" s="100">
        <v>0</v>
      </c>
      <c r="Z548" s="81">
        <v>0</v>
      </c>
      <c r="AA548" s="81">
        <v>1155461</v>
      </c>
      <c r="AB548" s="81">
        <v>91039</v>
      </c>
      <c r="AC548" s="81">
        <v>0</v>
      </c>
      <c r="AE548" s="81">
        <v>125683</v>
      </c>
      <c r="AF548" s="81">
        <v>0</v>
      </c>
      <c r="AG548" s="81">
        <v>2357241</v>
      </c>
      <c r="AH548" s="81">
        <v>2050988</v>
      </c>
      <c r="AJ548" s="77">
        <f t="shared" si="9"/>
        <v>0</v>
      </c>
    </row>
    <row r="549" spans="1:36" x14ac:dyDescent="0.3">
      <c r="A549" s="46" t="s">
        <v>1063</v>
      </c>
      <c r="B549" s="77" t="s">
        <v>2611</v>
      </c>
      <c r="C549" s="81">
        <v>36432588</v>
      </c>
      <c r="D549" s="97">
        <v>1.153</v>
      </c>
      <c r="E549" s="98">
        <v>168.1</v>
      </c>
      <c r="F549" s="81">
        <v>-3249036</v>
      </c>
      <c r="G549" s="81">
        <v>20606966</v>
      </c>
      <c r="H549" s="81">
        <v>16028931</v>
      </c>
      <c r="I549" s="81">
        <v>6791456</v>
      </c>
      <c r="J549" s="81">
        <v>5880307</v>
      </c>
      <c r="K549" s="81">
        <v>1171000</v>
      </c>
      <c r="L549" s="81">
        <v>1172456</v>
      </c>
      <c r="M549" s="81">
        <v>295436</v>
      </c>
      <c r="N549" s="81">
        <v>295960</v>
      </c>
      <c r="O549" s="81">
        <v>123263</v>
      </c>
      <c r="P549" s="81">
        <v>123481</v>
      </c>
      <c r="Q549" s="81">
        <v>396136</v>
      </c>
      <c r="R549" s="81">
        <v>401621</v>
      </c>
      <c r="S549" s="81">
        <v>0</v>
      </c>
      <c r="T549" s="81">
        <v>0</v>
      </c>
      <c r="U549" s="81">
        <v>0</v>
      </c>
      <c r="V549" s="81">
        <v>0</v>
      </c>
      <c r="W549" s="81">
        <v>0</v>
      </c>
      <c r="X549" s="81">
        <v>0</v>
      </c>
      <c r="Y549" s="100">
        <v>0</v>
      </c>
      <c r="Z549" s="81">
        <v>0</v>
      </c>
      <c r="AA549" s="81">
        <v>7048331</v>
      </c>
      <c r="AB549" s="81">
        <v>0</v>
      </c>
      <c r="AC549" s="81">
        <v>0</v>
      </c>
      <c r="AE549" s="81">
        <v>0</v>
      </c>
      <c r="AF549" s="81">
        <v>0</v>
      </c>
      <c r="AG549" s="81">
        <v>20606966</v>
      </c>
      <c r="AH549" s="81">
        <v>16028931</v>
      </c>
      <c r="AJ549" s="77">
        <f t="shared" si="9"/>
        <v>3249036</v>
      </c>
    </row>
    <row r="550" spans="1:36" x14ac:dyDescent="0.3">
      <c r="A550" s="46" t="s">
        <v>1071</v>
      </c>
      <c r="B550" s="77" t="s">
        <v>2612</v>
      </c>
      <c r="C550" s="81">
        <v>23978619</v>
      </c>
      <c r="D550" s="97">
        <v>1.109</v>
      </c>
      <c r="E550" s="98">
        <v>161.69</v>
      </c>
      <c r="F550" s="81">
        <v>-429271</v>
      </c>
      <c r="G550" s="81">
        <v>9603853</v>
      </c>
      <c r="H550" s="81">
        <v>8862999</v>
      </c>
      <c r="I550" s="81">
        <v>3769346</v>
      </c>
      <c r="J550" s="81">
        <v>3523086</v>
      </c>
      <c r="K550" s="81">
        <v>473514</v>
      </c>
      <c r="L550" s="81">
        <v>475786</v>
      </c>
      <c r="M550" s="81">
        <v>118941</v>
      </c>
      <c r="N550" s="81">
        <v>119211</v>
      </c>
      <c r="O550" s="81">
        <v>49625</v>
      </c>
      <c r="P550" s="81">
        <v>49737</v>
      </c>
      <c r="Q550" s="81">
        <v>153334</v>
      </c>
      <c r="R550" s="81">
        <v>155415</v>
      </c>
      <c r="S550" s="81">
        <v>0</v>
      </c>
      <c r="T550" s="81">
        <v>0</v>
      </c>
      <c r="U550" s="81">
        <v>0</v>
      </c>
      <c r="V550" s="81">
        <v>0</v>
      </c>
      <c r="W550" s="81">
        <v>0</v>
      </c>
      <c r="X550" s="81">
        <v>0</v>
      </c>
      <c r="Y550" s="100">
        <v>0</v>
      </c>
      <c r="Z550" s="81">
        <v>0</v>
      </c>
      <c r="AA550" s="81">
        <v>7350865</v>
      </c>
      <c r="AB550" s="81">
        <v>0</v>
      </c>
      <c r="AC550" s="81">
        <v>2459141</v>
      </c>
      <c r="AE550" s="81">
        <v>0</v>
      </c>
      <c r="AF550" s="81">
        <v>0</v>
      </c>
      <c r="AG550" s="81">
        <v>9603853</v>
      </c>
      <c r="AH550" s="81">
        <v>8862999</v>
      </c>
      <c r="AJ550" s="77">
        <f t="shared" si="9"/>
        <v>429271</v>
      </c>
    </row>
    <row r="551" spans="1:36" x14ac:dyDescent="0.3">
      <c r="A551" s="46" t="s">
        <v>1095</v>
      </c>
      <c r="B551" s="77" t="s">
        <v>2613</v>
      </c>
      <c r="C551" s="81">
        <v>180440</v>
      </c>
      <c r="D551" s="97">
        <v>0</v>
      </c>
      <c r="E551" s="98">
        <v>0</v>
      </c>
      <c r="F551" s="81">
        <v>0</v>
      </c>
      <c r="G551" s="81">
        <v>42672</v>
      </c>
      <c r="H551" s="81">
        <v>42098</v>
      </c>
      <c r="I551" s="81">
        <v>84032</v>
      </c>
      <c r="J551" s="81">
        <v>47290</v>
      </c>
      <c r="K551" s="81">
        <v>2738</v>
      </c>
      <c r="L551" s="81">
        <v>1340</v>
      </c>
      <c r="M551" s="81">
        <v>704</v>
      </c>
      <c r="N551" s="81">
        <v>450</v>
      </c>
      <c r="O551" s="81">
        <v>294</v>
      </c>
      <c r="P551" s="81">
        <v>125</v>
      </c>
      <c r="Q551" s="81">
        <v>0</v>
      </c>
      <c r="R551" s="81">
        <v>0</v>
      </c>
      <c r="S551" s="81">
        <v>0</v>
      </c>
      <c r="T551" s="81">
        <v>0</v>
      </c>
      <c r="U551" s="81">
        <v>0</v>
      </c>
      <c r="V551" s="81">
        <v>0</v>
      </c>
      <c r="W551" s="81">
        <v>0</v>
      </c>
      <c r="X551" s="81">
        <v>0</v>
      </c>
      <c r="Y551" s="100">
        <v>0</v>
      </c>
      <c r="Z551" s="81">
        <v>0</v>
      </c>
      <c r="AA551" s="81">
        <v>50000</v>
      </c>
      <c r="AB551" s="81">
        <v>0</v>
      </c>
      <c r="AC551" s="81">
        <v>0</v>
      </c>
      <c r="AE551" s="81">
        <v>0</v>
      </c>
      <c r="AF551" s="81">
        <v>0</v>
      </c>
      <c r="AG551" s="81">
        <v>42672</v>
      </c>
      <c r="AH551" s="81">
        <v>42098</v>
      </c>
      <c r="AJ551" s="77">
        <f t="shared" si="9"/>
        <v>0</v>
      </c>
    </row>
    <row r="552" spans="1:36" x14ac:dyDescent="0.3">
      <c r="A552" s="46" t="s">
        <v>1155</v>
      </c>
      <c r="B552" s="77" t="s">
        <v>1979</v>
      </c>
      <c r="C552" s="81">
        <v>3879206</v>
      </c>
      <c r="D552" s="97">
        <v>0.60099999999999998</v>
      </c>
      <c r="E552" s="98">
        <v>87.62</v>
      </c>
      <c r="F552" s="81">
        <v>0</v>
      </c>
      <c r="G552" s="81">
        <v>1515808</v>
      </c>
      <c r="H552" s="81">
        <v>1367245</v>
      </c>
      <c r="I552" s="81">
        <v>1020179</v>
      </c>
      <c r="J552" s="81">
        <v>1169312</v>
      </c>
      <c r="K552" s="81">
        <v>117782</v>
      </c>
      <c r="L552" s="81">
        <v>121859</v>
      </c>
      <c r="M552" s="81">
        <v>30005</v>
      </c>
      <c r="N552" s="81">
        <v>30784</v>
      </c>
      <c r="O552" s="81">
        <v>12519</v>
      </c>
      <c r="P552" s="81">
        <v>12843</v>
      </c>
      <c r="Q552" s="81">
        <v>15802</v>
      </c>
      <c r="R552" s="81">
        <v>16710</v>
      </c>
      <c r="S552" s="81">
        <v>0</v>
      </c>
      <c r="T552" s="81">
        <v>0</v>
      </c>
      <c r="U552" s="81">
        <v>0</v>
      </c>
      <c r="V552" s="81">
        <v>0</v>
      </c>
      <c r="W552" s="81">
        <v>0</v>
      </c>
      <c r="X552" s="81">
        <v>0</v>
      </c>
      <c r="Y552" s="100">
        <v>0</v>
      </c>
      <c r="Z552" s="81">
        <v>0</v>
      </c>
      <c r="AA552" s="81">
        <v>1167111</v>
      </c>
      <c r="AB552" s="81">
        <v>0</v>
      </c>
      <c r="AC552" s="81">
        <v>0</v>
      </c>
      <c r="AE552" s="81">
        <v>0</v>
      </c>
      <c r="AF552" s="81">
        <v>0</v>
      </c>
      <c r="AG552" s="81">
        <v>1515808</v>
      </c>
      <c r="AH552" s="81">
        <v>1367245</v>
      </c>
      <c r="AJ552" s="77">
        <f t="shared" si="9"/>
        <v>0</v>
      </c>
    </row>
    <row r="553" spans="1:36" x14ac:dyDescent="0.3">
      <c r="A553" s="46" t="s">
        <v>1143</v>
      </c>
      <c r="B553" s="77" t="s">
        <v>2614</v>
      </c>
      <c r="C553" s="81">
        <v>10249606</v>
      </c>
      <c r="D553" s="97">
        <v>0.75</v>
      </c>
      <c r="E553" s="98">
        <v>109.35</v>
      </c>
      <c r="F553" s="81">
        <v>0</v>
      </c>
      <c r="G553" s="81">
        <v>5033149</v>
      </c>
      <c r="H553" s="81">
        <v>5093532</v>
      </c>
      <c r="I553" s="81">
        <v>1562522</v>
      </c>
      <c r="J553" s="81">
        <v>1791119</v>
      </c>
      <c r="K553" s="81">
        <v>362140</v>
      </c>
      <c r="L553" s="81">
        <v>380373</v>
      </c>
      <c r="M553" s="81">
        <v>101624</v>
      </c>
      <c r="N553" s="81">
        <v>100111</v>
      </c>
      <c r="O553" s="81">
        <v>42400</v>
      </c>
      <c r="P553" s="81">
        <v>41769</v>
      </c>
      <c r="Q553" s="81">
        <v>62550</v>
      </c>
      <c r="R553" s="81">
        <v>58869</v>
      </c>
      <c r="S553" s="81">
        <v>0</v>
      </c>
      <c r="T553" s="81">
        <v>0</v>
      </c>
      <c r="U553" s="81">
        <v>0</v>
      </c>
      <c r="V553" s="81">
        <v>0</v>
      </c>
      <c r="W553" s="81">
        <v>0</v>
      </c>
      <c r="X553" s="81">
        <v>0</v>
      </c>
      <c r="Y553" s="100">
        <v>828408</v>
      </c>
      <c r="Z553" s="81">
        <v>1353570</v>
      </c>
      <c r="AA553" s="81">
        <v>2256813</v>
      </c>
      <c r="AB553" s="81">
        <v>0</v>
      </c>
      <c r="AC553" s="81">
        <v>0</v>
      </c>
      <c r="AE553" s="81">
        <v>0</v>
      </c>
      <c r="AF553" s="81">
        <v>0</v>
      </c>
      <c r="AG553" s="81">
        <v>5033149</v>
      </c>
      <c r="AH553" s="81">
        <v>5093532</v>
      </c>
      <c r="AJ553" s="77">
        <f t="shared" si="9"/>
        <v>0</v>
      </c>
    </row>
    <row r="554" spans="1:36" x14ac:dyDescent="0.3">
      <c r="A554" s="46" t="s">
        <v>1153</v>
      </c>
      <c r="B554" s="77" t="s">
        <v>1981</v>
      </c>
      <c r="C554" s="81">
        <v>210185</v>
      </c>
      <c r="D554" s="97">
        <v>0</v>
      </c>
      <c r="E554" s="98">
        <v>0</v>
      </c>
      <c r="F554" s="81">
        <v>0</v>
      </c>
      <c r="G554" s="81">
        <v>19580</v>
      </c>
      <c r="H554" s="81">
        <v>18056</v>
      </c>
      <c r="I554" s="81">
        <v>72945</v>
      </c>
      <c r="J554" s="81">
        <v>56466</v>
      </c>
      <c r="K554" s="81">
        <v>13456</v>
      </c>
      <c r="L554" s="81">
        <v>13165</v>
      </c>
      <c r="M554" s="81">
        <v>2966</v>
      </c>
      <c r="N554" s="81">
        <v>2877</v>
      </c>
      <c r="O554" s="81">
        <v>1238</v>
      </c>
      <c r="P554" s="81">
        <v>0</v>
      </c>
      <c r="Q554" s="81">
        <v>0</v>
      </c>
      <c r="R554" s="81">
        <v>0</v>
      </c>
      <c r="S554" s="81">
        <v>0</v>
      </c>
      <c r="T554" s="81">
        <v>0</v>
      </c>
      <c r="U554" s="81">
        <v>0</v>
      </c>
      <c r="V554" s="81">
        <v>0</v>
      </c>
      <c r="W554" s="81">
        <v>0</v>
      </c>
      <c r="X554" s="81">
        <v>0</v>
      </c>
      <c r="Y554" s="100">
        <v>0</v>
      </c>
      <c r="Z554" s="81">
        <v>0</v>
      </c>
      <c r="AA554" s="81">
        <v>100000</v>
      </c>
      <c r="AB554" s="81">
        <v>0</v>
      </c>
      <c r="AC554" s="81">
        <v>0</v>
      </c>
      <c r="AE554" s="81">
        <v>0</v>
      </c>
      <c r="AF554" s="81">
        <v>0</v>
      </c>
      <c r="AG554" s="81">
        <v>19580</v>
      </c>
      <c r="AH554" s="81">
        <v>18056</v>
      </c>
      <c r="AJ554" s="77">
        <f t="shared" si="9"/>
        <v>0</v>
      </c>
    </row>
    <row r="555" spans="1:36" x14ac:dyDescent="0.3">
      <c r="A555" s="46" t="s">
        <v>1157</v>
      </c>
      <c r="B555" s="77" t="s">
        <v>2615</v>
      </c>
      <c r="C555" s="81">
        <v>13091466</v>
      </c>
      <c r="D555" s="97">
        <v>0.51100000000000001</v>
      </c>
      <c r="E555" s="98">
        <v>74.5</v>
      </c>
      <c r="F555" s="81">
        <v>0</v>
      </c>
      <c r="G555" s="81">
        <v>6482611</v>
      </c>
      <c r="H555" s="81">
        <v>5368267</v>
      </c>
      <c r="I555" s="81">
        <v>3860589</v>
      </c>
      <c r="J555" s="81">
        <v>4706463</v>
      </c>
      <c r="K555" s="81">
        <v>516736</v>
      </c>
      <c r="L555" s="81">
        <v>531357</v>
      </c>
      <c r="M555" s="81">
        <v>143179</v>
      </c>
      <c r="N555" s="81">
        <v>144183</v>
      </c>
      <c r="O555" s="81">
        <v>59738</v>
      </c>
      <c r="P555" s="81">
        <v>60156</v>
      </c>
      <c r="Q555" s="81">
        <v>94603</v>
      </c>
      <c r="R555" s="81">
        <v>95500</v>
      </c>
      <c r="S555" s="81">
        <v>0</v>
      </c>
      <c r="T555" s="81">
        <v>0</v>
      </c>
      <c r="U555" s="81">
        <v>0</v>
      </c>
      <c r="V555" s="81">
        <v>0</v>
      </c>
      <c r="W555" s="81">
        <v>0</v>
      </c>
      <c r="X555" s="81">
        <v>0</v>
      </c>
      <c r="Y555" s="100">
        <v>0</v>
      </c>
      <c r="Z555" s="81">
        <v>0</v>
      </c>
      <c r="AA555" s="81">
        <v>1934010</v>
      </c>
      <c r="AB555" s="81">
        <v>0</v>
      </c>
      <c r="AC555" s="81">
        <v>0</v>
      </c>
      <c r="AE555" s="81">
        <v>0</v>
      </c>
      <c r="AF555" s="81">
        <v>12407</v>
      </c>
      <c r="AG555" s="81">
        <v>6482611</v>
      </c>
      <c r="AH555" s="81">
        <v>5355860</v>
      </c>
      <c r="AJ555" s="77">
        <f t="shared" si="9"/>
        <v>0</v>
      </c>
    </row>
    <row r="556" spans="1:36" x14ac:dyDescent="0.3">
      <c r="A556" s="46" t="s">
        <v>1113</v>
      </c>
      <c r="B556" s="77" t="s">
        <v>2616</v>
      </c>
      <c r="C556" s="81">
        <v>4433238</v>
      </c>
      <c r="D556" s="97">
        <v>0.47199999999999998</v>
      </c>
      <c r="E556" s="98">
        <v>68.81</v>
      </c>
      <c r="F556" s="81">
        <v>0</v>
      </c>
      <c r="G556" s="81">
        <v>1624828</v>
      </c>
      <c r="H556" s="81">
        <v>1560297</v>
      </c>
      <c r="I556" s="81">
        <v>1660467</v>
      </c>
      <c r="J556" s="81">
        <v>1551271</v>
      </c>
      <c r="K556" s="81">
        <v>179760</v>
      </c>
      <c r="L556" s="81">
        <v>184420</v>
      </c>
      <c r="M556" s="81">
        <v>43592</v>
      </c>
      <c r="N556" s="81">
        <v>43772</v>
      </c>
      <c r="O556" s="81">
        <v>18188</v>
      </c>
      <c r="P556" s="81">
        <v>18262</v>
      </c>
      <c r="Q556" s="81">
        <v>20986</v>
      </c>
      <c r="R556" s="81">
        <v>22770</v>
      </c>
      <c r="S556" s="81">
        <v>0</v>
      </c>
      <c r="T556" s="81">
        <v>0</v>
      </c>
      <c r="U556" s="81">
        <v>0</v>
      </c>
      <c r="V556" s="81">
        <v>0</v>
      </c>
      <c r="W556" s="81">
        <v>0</v>
      </c>
      <c r="X556" s="81">
        <v>0</v>
      </c>
      <c r="Y556" s="100">
        <v>0</v>
      </c>
      <c r="Z556" s="81">
        <v>0</v>
      </c>
      <c r="AA556" s="81">
        <v>859400</v>
      </c>
      <c r="AB556" s="81">
        <v>26017</v>
      </c>
      <c r="AC556" s="81">
        <v>0</v>
      </c>
      <c r="AE556" s="81">
        <v>0</v>
      </c>
      <c r="AF556" s="81">
        <v>0</v>
      </c>
      <c r="AG556" s="81">
        <v>1624828</v>
      </c>
      <c r="AH556" s="81">
        <v>1560297</v>
      </c>
      <c r="AJ556" s="77">
        <f t="shared" si="9"/>
        <v>0</v>
      </c>
    </row>
    <row r="557" spans="1:36" x14ac:dyDescent="0.3">
      <c r="A557" s="46" t="s">
        <v>1141</v>
      </c>
      <c r="B557" s="77" t="s">
        <v>2617</v>
      </c>
      <c r="C557" s="81">
        <v>291219</v>
      </c>
      <c r="D557" s="97">
        <v>0</v>
      </c>
      <c r="E557" s="98">
        <v>0</v>
      </c>
      <c r="F557" s="81">
        <v>0</v>
      </c>
      <c r="G557" s="81">
        <v>40383</v>
      </c>
      <c r="H557" s="81">
        <v>33120</v>
      </c>
      <c r="I557" s="81">
        <v>77439</v>
      </c>
      <c r="J557" s="81">
        <v>99895</v>
      </c>
      <c r="K557" s="81">
        <v>18640</v>
      </c>
      <c r="L557" s="81">
        <v>17242</v>
      </c>
      <c r="M557" s="81">
        <v>3790</v>
      </c>
      <c r="N557" s="81">
        <v>3356</v>
      </c>
      <c r="O557" s="81">
        <v>1581</v>
      </c>
      <c r="P557" s="81">
        <v>1400</v>
      </c>
      <c r="Q557" s="81">
        <v>0</v>
      </c>
      <c r="R557" s="81">
        <v>0</v>
      </c>
      <c r="S557" s="81">
        <v>0</v>
      </c>
      <c r="T557" s="81">
        <v>0</v>
      </c>
      <c r="U557" s="81">
        <v>0</v>
      </c>
      <c r="V557" s="81">
        <v>0</v>
      </c>
      <c r="W557" s="81">
        <v>0</v>
      </c>
      <c r="X557" s="81">
        <v>0</v>
      </c>
      <c r="Y557" s="100">
        <v>0</v>
      </c>
      <c r="Z557" s="81">
        <v>0</v>
      </c>
      <c r="AA557" s="81">
        <v>147522</v>
      </c>
      <c r="AB557" s="81">
        <v>1864</v>
      </c>
      <c r="AC557" s="81">
        <v>0</v>
      </c>
      <c r="AE557" s="81">
        <v>0</v>
      </c>
      <c r="AF557" s="81">
        <v>0</v>
      </c>
      <c r="AG557" s="81">
        <v>40383</v>
      </c>
      <c r="AH557" s="81">
        <v>33120</v>
      </c>
      <c r="AJ557" s="77">
        <f t="shared" si="9"/>
        <v>0</v>
      </c>
    </row>
    <row r="558" spans="1:36" x14ac:dyDescent="0.3">
      <c r="A558" s="46" t="s">
        <v>1177</v>
      </c>
      <c r="B558" s="77" t="s">
        <v>1985</v>
      </c>
      <c r="C558" s="81">
        <v>635391</v>
      </c>
      <c r="D558" s="97">
        <v>0</v>
      </c>
      <c r="E558" s="98">
        <v>0</v>
      </c>
      <c r="F558" s="81">
        <v>0</v>
      </c>
      <c r="G558" s="81">
        <v>62644</v>
      </c>
      <c r="H558" s="81">
        <v>60863</v>
      </c>
      <c r="I558" s="81">
        <v>239383</v>
      </c>
      <c r="J558" s="81">
        <v>204433</v>
      </c>
      <c r="K558" s="81">
        <v>58075</v>
      </c>
      <c r="L558" s="81">
        <v>56619</v>
      </c>
      <c r="M558" s="81">
        <v>27548</v>
      </c>
      <c r="N558" s="81">
        <v>27339</v>
      </c>
      <c r="O558" s="81">
        <v>11494</v>
      </c>
      <c r="P558" s="81">
        <v>11406</v>
      </c>
      <c r="Q558" s="81">
        <v>0</v>
      </c>
      <c r="R558" s="81">
        <v>0</v>
      </c>
      <c r="S558" s="81">
        <v>0</v>
      </c>
      <c r="T558" s="81">
        <v>0</v>
      </c>
      <c r="U558" s="81">
        <v>0</v>
      </c>
      <c r="V558" s="81">
        <v>0</v>
      </c>
      <c r="W558" s="81">
        <v>0</v>
      </c>
      <c r="X558" s="81">
        <v>0</v>
      </c>
      <c r="Y558" s="100">
        <v>0</v>
      </c>
      <c r="Z558" s="81">
        <v>0</v>
      </c>
      <c r="AA558" s="81">
        <v>234417</v>
      </c>
      <c r="AB558" s="81">
        <v>1830</v>
      </c>
      <c r="AC558" s="81">
        <v>0</v>
      </c>
      <c r="AE558" s="81">
        <v>0</v>
      </c>
      <c r="AF558" s="81">
        <v>0</v>
      </c>
      <c r="AG558" s="81">
        <v>62644</v>
      </c>
      <c r="AH558" s="81">
        <v>60863</v>
      </c>
      <c r="AJ558" s="77">
        <f t="shared" si="9"/>
        <v>0</v>
      </c>
    </row>
    <row r="559" spans="1:36" x14ac:dyDescent="0.3">
      <c r="A559" s="46" t="s">
        <v>1139</v>
      </c>
      <c r="B559" s="77" t="s">
        <v>2618</v>
      </c>
      <c r="C559" s="81">
        <v>173252</v>
      </c>
      <c r="D559" s="97">
        <v>0</v>
      </c>
      <c r="E559" s="98">
        <v>0</v>
      </c>
      <c r="F559" s="81">
        <v>0</v>
      </c>
      <c r="G559" s="81">
        <v>12589</v>
      </c>
      <c r="H559" s="81">
        <v>10893</v>
      </c>
      <c r="I559" s="81">
        <v>94529</v>
      </c>
      <c r="J559" s="81">
        <v>71672</v>
      </c>
      <c r="K559" s="81">
        <v>9495</v>
      </c>
      <c r="L559" s="81">
        <v>8039</v>
      </c>
      <c r="M559" s="81">
        <v>1513</v>
      </c>
      <c r="N559" s="81">
        <v>1154</v>
      </c>
      <c r="O559" s="81">
        <v>631</v>
      </c>
      <c r="P559" s="81">
        <v>481</v>
      </c>
      <c r="Q559" s="81">
        <v>0</v>
      </c>
      <c r="R559" s="81">
        <v>0</v>
      </c>
      <c r="S559" s="81">
        <v>0</v>
      </c>
      <c r="T559" s="81">
        <v>0</v>
      </c>
      <c r="U559" s="81">
        <v>0</v>
      </c>
      <c r="V559" s="81">
        <v>0</v>
      </c>
      <c r="W559" s="81">
        <v>0</v>
      </c>
      <c r="X559" s="81">
        <v>0</v>
      </c>
      <c r="Y559" s="100">
        <v>0</v>
      </c>
      <c r="Z559" s="81">
        <v>0</v>
      </c>
      <c r="AA559" s="81">
        <v>50000</v>
      </c>
      <c r="AB559" s="81">
        <v>4495</v>
      </c>
      <c r="AC559" s="81">
        <v>0</v>
      </c>
      <c r="AE559" s="81">
        <v>0</v>
      </c>
      <c r="AF559" s="81">
        <v>0</v>
      </c>
      <c r="AG559" s="81">
        <v>12589</v>
      </c>
      <c r="AH559" s="81">
        <v>10893</v>
      </c>
      <c r="AJ559" s="77">
        <f t="shared" si="9"/>
        <v>0</v>
      </c>
    </row>
    <row r="560" spans="1:36" x14ac:dyDescent="0.3">
      <c r="A560" s="46" t="s">
        <v>1103</v>
      </c>
      <c r="B560" s="77" t="s">
        <v>2619</v>
      </c>
      <c r="C560" s="81">
        <v>1856681</v>
      </c>
      <c r="D560" s="97">
        <v>0.46400000000000002</v>
      </c>
      <c r="E560" s="98">
        <v>67.650000000000006</v>
      </c>
      <c r="F560" s="81">
        <v>-139223</v>
      </c>
      <c r="G560" s="81">
        <v>817674</v>
      </c>
      <c r="H560" s="81">
        <v>651887</v>
      </c>
      <c r="I560" s="81">
        <v>282563</v>
      </c>
      <c r="J560" s="81">
        <v>285110</v>
      </c>
      <c r="K560" s="81">
        <v>127917</v>
      </c>
      <c r="L560" s="81">
        <v>125180</v>
      </c>
      <c r="M560" s="81">
        <v>30739</v>
      </c>
      <c r="N560" s="81">
        <v>30230</v>
      </c>
      <c r="O560" s="81">
        <v>12825</v>
      </c>
      <c r="P560" s="81">
        <v>11576</v>
      </c>
      <c r="Q560" s="81">
        <v>3228</v>
      </c>
      <c r="R560" s="81">
        <v>2442</v>
      </c>
      <c r="S560" s="81">
        <v>0</v>
      </c>
      <c r="T560" s="81">
        <v>0</v>
      </c>
      <c r="U560" s="81">
        <v>0</v>
      </c>
      <c r="V560" s="81">
        <v>0</v>
      </c>
      <c r="W560" s="81">
        <v>0</v>
      </c>
      <c r="X560" s="81">
        <v>0</v>
      </c>
      <c r="Y560" s="100">
        <v>0</v>
      </c>
      <c r="Z560" s="81">
        <v>0</v>
      </c>
      <c r="AA560" s="81">
        <v>581735</v>
      </c>
      <c r="AB560" s="81">
        <v>0</v>
      </c>
      <c r="AC560" s="81">
        <v>0</v>
      </c>
      <c r="AE560" s="81">
        <v>0</v>
      </c>
      <c r="AF560" s="81">
        <v>0</v>
      </c>
      <c r="AG560" s="81">
        <v>817674</v>
      </c>
      <c r="AH560" s="81">
        <v>651887</v>
      </c>
      <c r="AJ560" s="77">
        <f t="shared" si="9"/>
        <v>139223</v>
      </c>
    </row>
    <row r="561" spans="1:36" x14ac:dyDescent="0.3">
      <c r="A561" s="46" t="s">
        <v>1163</v>
      </c>
      <c r="B561" s="77" t="s">
        <v>2620</v>
      </c>
      <c r="C561" s="81">
        <v>850066</v>
      </c>
      <c r="D561" s="97">
        <v>0</v>
      </c>
      <c r="E561" s="98">
        <v>0</v>
      </c>
      <c r="F561" s="81">
        <v>0</v>
      </c>
      <c r="G561" s="81">
        <v>230155</v>
      </c>
      <c r="H561" s="81">
        <v>184348</v>
      </c>
      <c r="I561" s="81">
        <v>367863</v>
      </c>
      <c r="J561" s="81">
        <v>289901</v>
      </c>
      <c r="K561" s="81">
        <v>89064</v>
      </c>
      <c r="L561" s="81">
        <v>86094</v>
      </c>
      <c r="M561" s="81">
        <v>27578</v>
      </c>
      <c r="N561" s="81">
        <v>26485</v>
      </c>
      <c r="O561" s="81">
        <v>11506</v>
      </c>
      <c r="P561" s="81">
        <v>11050</v>
      </c>
      <c r="Q561" s="81">
        <v>0</v>
      </c>
      <c r="R561" s="81">
        <v>0</v>
      </c>
      <c r="S561" s="81">
        <v>0</v>
      </c>
      <c r="T561" s="81">
        <v>0</v>
      </c>
      <c r="U561" s="81">
        <v>0</v>
      </c>
      <c r="V561" s="81">
        <v>0</v>
      </c>
      <c r="W561" s="81">
        <v>0</v>
      </c>
      <c r="X561" s="81">
        <v>0</v>
      </c>
      <c r="Y561" s="100">
        <v>0</v>
      </c>
      <c r="Z561" s="81">
        <v>0</v>
      </c>
      <c r="AA561" s="81">
        <v>119010</v>
      </c>
      <c r="AB561" s="81">
        <v>4890</v>
      </c>
      <c r="AC561" s="81">
        <v>0</v>
      </c>
      <c r="AE561" s="81">
        <v>3421</v>
      </c>
      <c r="AF561" s="81">
        <v>1967</v>
      </c>
      <c r="AG561" s="81">
        <v>226734</v>
      </c>
      <c r="AH561" s="81">
        <v>182381</v>
      </c>
      <c r="AJ561" s="77">
        <f t="shared" si="9"/>
        <v>0</v>
      </c>
    </row>
    <row r="562" spans="1:36" x14ac:dyDescent="0.3">
      <c r="A562" s="46" t="s">
        <v>1065</v>
      </c>
      <c r="B562" s="77" t="s">
        <v>2621</v>
      </c>
      <c r="C562" s="81">
        <v>365528</v>
      </c>
      <c r="D562" s="97">
        <v>0</v>
      </c>
      <c r="E562" s="98">
        <v>0</v>
      </c>
      <c r="F562" s="81">
        <v>0</v>
      </c>
      <c r="G562" s="81">
        <v>46946</v>
      </c>
      <c r="H562" s="81">
        <v>26582</v>
      </c>
      <c r="I562" s="81">
        <v>247912</v>
      </c>
      <c r="J562" s="81">
        <v>236381</v>
      </c>
      <c r="K562" s="81">
        <v>12582</v>
      </c>
      <c r="L562" s="81">
        <v>12815</v>
      </c>
      <c r="M562" s="81">
        <v>5707</v>
      </c>
      <c r="N562" s="81">
        <v>331</v>
      </c>
      <c r="O562" s="81">
        <v>2381</v>
      </c>
      <c r="P562" s="81">
        <v>0</v>
      </c>
      <c r="Q562" s="81">
        <v>0</v>
      </c>
      <c r="R562" s="81">
        <v>0</v>
      </c>
      <c r="S562" s="81">
        <v>0</v>
      </c>
      <c r="T562" s="81">
        <v>0</v>
      </c>
      <c r="U562" s="81">
        <v>0</v>
      </c>
      <c r="V562" s="81">
        <v>0</v>
      </c>
      <c r="W562" s="81">
        <v>0</v>
      </c>
      <c r="X562" s="81">
        <v>0</v>
      </c>
      <c r="Y562" s="100">
        <v>0</v>
      </c>
      <c r="Z562" s="81">
        <v>0</v>
      </c>
      <c r="AA562" s="81">
        <v>50000</v>
      </c>
      <c r="AB562" s="81">
        <v>0</v>
      </c>
      <c r="AC562" s="81">
        <v>0</v>
      </c>
      <c r="AE562" s="81">
        <v>0</v>
      </c>
      <c r="AF562" s="81">
        <v>0</v>
      </c>
      <c r="AG562" s="81">
        <v>46946</v>
      </c>
      <c r="AH562" s="81">
        <v>26582</v>
      </c>
      <c r="AJ562" s="77">
        <f t="shared" si="9"/>
        <v>0</v>
      </c>
    </row>
    <row r="563" spans="1:36" x14ac:dyDescent="0.3">
      <c r="A563" s="46" t="s">
        <v>1091</v>
      </c>
      <c r="B563" s="77" t="s">
        <v>1990</v>
      </c>
      <c r="C563" s="81">
        <v>5646125</v>
      </c>
      <c r="D563" s="97">
        <v>0.84799999999999998</v>
      </c>
      <c r="E563" s="98">
        <v>123.63</v>
      </c>
      <c r="F563" s="81">
        <v>0</v>
      </c>
      <c r="G563" s="81">
        <v>2794986</v>
      </c>
      <c r="H563" s="81">
        <v>2639979</v>
      </c>
      <c r="I563" s="81">
        <v>1543340</v>
      </c>
      <c r="J563" s="81">
        <v>1575840</v>
      </c>
      <c r="K563" s="81">
        <v>183604</v>
      </c>
      <c r="L563" s="81">
        <v>190769</v>
      </c>
      <c r="M563" s="81">
        <v>46708</v>
      </c>
      <c r="N563" s="81">
        <v>48790</v>
      </c>
      <c r="O563" s="81">
        <v>19488</v>
      </c>
      <c r="P563" s="81">
        <v>20356</v>
      </c>
      <c r="Q563" s="81">
        <v>45726</v>
      </c>
      <c r="R563" s="81">
        <v>49105</v>
      </c>
      <c r="S563" s="81">
        <v>0</v>
      </c>
      <c r="T563" s="81">
        <v>0</v>
      </c>
      <c r="U563" s="81">
        <v>0</v>
      </c>
      <c r="V563" s="81">
        <v>0</v>
      </c>
      <c r="W563" s="81">
        <v>0</v>
      </c>
      <c r="X563" s="81">
        <v>0</v>
      </c>
      <c r="Y563" s="100">
        <v>0</v>
      </c>
      <c r="Z563" s="81">
        <v>0</v>
      </c>
      <c r="AA563" s="81">
        <v>894355</v>
      </c>
      <c r="AB563" s="81">
        <v>117918</v>
      </c>
      <c r="AC563" s="81">
        <v>0</v>
      </c>
      <c r="AE563" s="81">
        <v>0</v>
      </c>
      <c r="AF563" s="81">
        <v>0</v>
      </c>
      <c r="AG563" s="81">
        <v>2794986</v>
      </c>
      <c r="AH563" s="81">
        <v>2639979</v>
      </c>
      <c r="AJ563" s="77">
        <f t="shared" si="9"/>
        <v>0</v>
      </c>
    </row>
    <row r="564" spans="1:36" x14ac:dyDescent="0.3">
      <c r="A564" s="46" t="s">
        <v>1171</v>
      </c>
      <c r="B564" s="77" t="s">
        <v>1991</v>
      </c>
      <c r="C564" s="81">
        <v>511521</v>
      </c>
      <c r="D564" s="97">
        <v>0</v>
      </c>
      <c r="E564" s="98">
        <v>0</v>
      </c>
      <c r="F564" s="81">
        <v>0</v>
      </c>
      <c r="G564" s="81">
        <v>93518</v>
      </c>
      <c r="H564" s="81">
        <v>79809</v>
      </c>
      <c r="I564" s="81">
        <v>81219</v>
      </c>
      <c r="J564" s="81">
        <v>76737</v>
      </c>
      <c r="K564" s="81">
        <v>26679</v>
      </c>
      <c r="L564" s="81">
        <v>25164</v>
      </c>
      <c r="M564" s="81">
        <v>4958</v>
      </c>
      <c r="N564" s="81">
        <v>4075</v>
      </c>
      <c r="O564" s="81">
        <v>2069</v>
      </c>
      <c r="P564" s="81">
        <v>1700</v>
      </c>
      <c r="Q564" s="81">
        <v>0</v>
      </c>
      <c r="R564" s="81">
        <v>0</v>
      </c>
      <c r="S564" s="81">
        <v>0</v>
      </c>
      <c r="T564" s="81">
        <v>0</v>
      </c>
      <c r="U564" s="81">
        <v>0</v>
      </c>
      <c r="V564" s="81">
        <v>0</v>
      </c>
      <c r="W564" s="81">
        <v>0</v>
      </c>
      <c r="X564" s="81">
        <v>0</v>
      </c>
      <c r="Y564" s="100">
        <v>0</v>
      </c>
      <c r="Z564" s="81">
        <v>0</v>
      </c>
      <c r="AA564" s="81">
        <v>287815</v>
      </c>
      <c r="AB564" s="81">
        <v>15263</v>
      </c>
      <c r="AC564" s="81">
        <v>0</v>
      </c>
      <c r="AE564" s="81">
        <v>1822</v>
      </c>
      <c r="AF564" s="81">
        <v>433</v>
      </c>
      <c r="AG564" s="81">
        <v>91696</v>
      </c>
      <c r="AH564" s="81">
        <v>79376</v>
      </c>
      <c r="AJ564" s="77">
        <f t="shared" si="9"/>
        <v>0</v>
      </c>
    </row>
    <row r="565" spans="1:36" x14ac:dyDescent="0.3">
      <c r="A565" s="46" t="s">
        <v>1089</v>
      </c>
      <c r="B565" s="77" t="s">
        <v>2622</v>
      </c>
      <c r="C565" s="81">
        <v>590842</v>
      </c>
      <c r="D565" s="97">
        <v>0.185</v>
      </c>
      <c r="E565" s="98">
        <v>26.97</v>
      </c>
      <c r="F565" s="81">
        <v>0</v>
      </c>
      <c r="G565" s="81">
        <v>151198</v>
      </c>
      <c r="H565" s="81">
        <v>124384</v>
      </c>
      <c r="I565" s="81">
        <v>250499</v>
      </c>
      <c r="J565" s="81">
        <v>324674</v>
      </c>
      <c r="K565" s="81">
        <v>47299</v>
      </c>
      <c r="L565" s="81">
        <v>48348</v>
      </c>
      <c r="M565" s="81">
        <v>5737</v>
      </c>
      <c r="N565" s="81">
        <v>5873</v>
      </c>
      <c r="O565" s="81">
        <v>2394</v>
      </c>
      <c r="P565" s="81">
        <v>2450</v>
      </c>
      <c r="Q565" s="81">
        <v>0</v>
      </c>
      <c r="R565" s="81">
        <v>0</v>
      </c>
      <c r="S565" s="81">
        <v>0</v>
      </c>
      <c r="T565" s="81">
        <v>0</v>
      </c>
      <c r="U565" s="81">
        <v>0</v>
      </c>
      <c r="V565" s="81">
        <v>0</v>
      </c>
      <c r="W565" s="81">
        <v>0</v>
      </c>
      <c r="X565" s="81">
        <v>0</v>
      </c>
      <c r="Y565" s="100">
        <v>0</v>
      </c>
      <c r="Z565" s="81">
        <v>0</v>
      </c>
      <c r="AA565" s="81">
        <v>133715</v>
      </c>
      <c r="AB565" s="81">
        <v>0</v>
      </c>
      <c r="AC565" s="81">
        <v>0</v>
      </c>
      <c r="AE565" s="81">
        <v>0</v>
      </c>
      <c r="AF565" s="81">
        <v>0</v>
      </c>
      <c r="AG565" s="81">
        <v>151198</v>
      </c>
      <c r="AH565" s="81">
        <v>124384</v>
      </c>
      <c r="AJ565" s="77">
        <f t="shared" si="9"/>
        <v>0</v>
      </c>
    </row>
    <row r="566" spans="1:36" x14ac:dyDescent="0.3">
      <c r="A566" s="46" t="s">
        <v>1133</v>
      </c>
      <c r="B566" s="77" t="s">
        <v>2623</v>
      </c>
      <c r="C566" s="81">
        <v>153865</v>
      </c>
      <c r="D566" s="97">
        <v>0</v>
      </c>
      <c r="E566" s="98">
        <v>0</v>
      </c>
      <c r="F566" s="81">
        <v>0</v>
      </c>
      <c r="G566" s="81">
        <v>18229</v>
      </c>
      <c r="H566" s="81">
        <v>20568</v>
      </c>
      <c r="I566" s="81">
        <v>25909</v>
      </c>
      <c r="J566" s="81">
        <v>25033</v>
      </c>
      <c r="K566" s="81">
        <v>7689</v>
      </c>
      <c r="L566" s="81">
        <v>3285</v>
      </c>
      <c r="M566" s="81">
        <v>1438</v>
      </c>
      <c r="N566" s="81">
        <v>974</v>
      </c>
      <c r="O566" s="81">
        <v>600</v>
      </c>
      <c r="P566" s="81">
        <v>406</v>
      </c>
      <c r="Q566" s="81">
        <v>0</v>
      </c>
      <c r="R566" s="81">
        <v>0</v>
      </c>
      <c r="S566" s="81">
        <v>0</v>
      </c>
      <c r="T566" s="81">
        <v>0</v>
      </c>
      <c r="U566" s="81">
        <v>0</v>
      </c>
      <c r="V566" s="81">
        <v>0</v>
      </c>
      <c r="W566" s="81">
        <v>0</v>
      </c>
      <c r="X566" s="81">
        <v>0</v>
      </c>
      <c r="Y566" s="100">
        <v>0</v>
      </c>
      <c r="Z566" s="81">
        <v>0</v>
      </c>
      <c r="AA566" s="81">
        <v>100000</v>
      </c>
      <c r="AB566" s="81">
        <v>0</v>
      </c>
      <c r="AC566" s="81">
        <v>0</v>
      </c>
      <c r="AE566" s="81">
        <v>0</v>
      </c>
      <c r="AF566" s="81">
        <v>0</v>
      </c>
      <c r="AG566" s="81">
        <v>18229</v>
      </c>
      <c r="AH566" s="81">
        <v>20568</v>
      </c>
      <c r="AJ566" s="77">
        <f t="shared" si="9"/>
        <v>0</v>
      </c>
    </row>
    <row r="567" spans="1:36" x14ac:dyDescent="0.3">
      <c r="A567" s="46" t="s">
        <v>1097</v>
      </c>
      <c r="B567" s="77" t="s">
        <v>1994</v>
      </c>
      <c r="C567" s="81">
        <v>121523</v>
      </c>
      <c r="D567" s="97">
        <v>0</v>
      </c>
      <c r="E567" s="98">
        <v>0</v>
      </c>
      <c r="F567" s="81">
        <v>0</v>
      </c>
      <c r="G567" s="81">
        <v>533</v>
      </c>
      <c r="H567" s="81">
        <v>596</v>
      </c>
      <c r="I567" s="81">
        <v>17730</v>
      </c>
      <c r="J567" s="81">
        <v>17744</v>
      </c>
      <c r="K567" s="81">
        <v>1922</v>
      </c>
      <c r="L567" s="81">
        <v>1864</v>
      </c>
      <c r="M567" s="81">
        <v>944</v>
      </c>
      <c r="N567" s="81">
        <v>914</v>
      </c>
      <c r="O567" s="81">
        <v>394</v>
      </c>
      <c r="P567" s="81">
        <v>0</v>
      </c>
      <c r="Q567" s="81">
        <v>0</v>
      </c>
      <c r="R567" s="81">
        <v>0</v>
      </c>
      <c r="S567" s="81">
        <v>0</v>
      </c>
      <c r="T567" s="81">
        <v>0</v>
      </c>
      <c r="U567" s="81">
        <v>0</v>
      </c>
      <c r="V567" s="81">
        <v>0</v>
      </c>
      <c r="W567" s="81">
        <v>0</v>
      </c>
      <c r="X567" s="81">
        <v>0</v>
      </c>
      <c r="Y567" s="100">
        <v>0</v>
      </c>
      <c r="Z567" s="81">
        <v>0</v>
      </c>
      <c r="AA567" s="81">
        <v>100000</v>
      </c>
      <c r="AB567" s="81">
        <v>0</v>
      </c>
      <c r="AC567" s="81">
        <v>0</v>
      </c>
      <c r="AE567" s="81">
        <v>0</v>
      </c>
      <c r="AF567" s="81">
        <v>0</v>
      </c>
      <c r="AG567" s="81">
        <v>533</v>
      </c>
      <c r="AH567" s="81">
        <v>596</v>
      </c>
      <c r="AJ567" s="77">
        <f t="shared" si="9"/>
        <v>0</v>
      </c>
    </row>
    <row r="568" spans="1:36" x14ac:dyDescent="0.3">
      <c r="A568" s="46" t="s">
        <v>1165</v>
      </c>
      <c r="B568" s="77" t="s">
        <v>2624</v>
      </c>
      <c r="C568" s="81">
        <v>576102</v>
      </c>
      <c r="D568" s="97">
        <v>0</v>
      </c>
      <c r="E568" s="98">
        <v>0</v>
      </c>
      <c r="F568" s="81">
        <v>0</v>
      </c>
      <c r="G568" s="81">
        <v>48609</v>
      </c>
      <c r="H568" s="81">
        <v>44830</v>
      </c>
      <c r="I568" s="81">
        <v>158516</v>
      </c>
      <c r="J568" s="81">
        <v>150918</v>
      </c>
      <c r="K568" s="81">
        <v>44445</v>
      </c>
      <c r="L568" s="81">
        <v>45261</v>
      </c>
      <c r="M568" s="81">
        <v>11355</v>
      </c>
      <c r="N568" s="81">
        <v>11580</v>
      </c>
      <c r="O568" s="81">
        <v>4738</v>
      </c>
      <c r="P568" s="81">
        <v>4831</v>
      </c>
      <c r="Q568" s="81">
        <v>0</v>
      </c>
      <c r="R568" s="81">
        <v>0</v>
      </c>
      <c r="S568" s="81">
        <v>0</v>
      </c>
      <c r="T568" s="81">
        <v>0</v>
      </c>
      <c r="U568" s="81">
        <v>0</v>
      </c>
      <c r="V568" s="81">
        <v>0</v>
      </c>
      <c r="W568" s="81">
        <v>0</v>
      </c>
      <c r="X568" s="81">
        <v>0</v>
      </c>
      <c r="Y568" s="100">
        <v>0</v>
      </c>
      <c r="Z568" s="81">
        <v>0</v>
      </c>
      <c r="AA568" s="81">
        <v>298147</v>
      </c>
      <c r="AB568" s="81">
        <v>10292</v>
      </c>
      <c r="AC568" s="81">
        <v>0</v>
      </c>
      <c r="AE568" s="81">
        <v>0</v>
      </c>
      <c r="AF568" s="81">
        <v>0</v>
      </c>
      <c r="AG568" s="81">
        <v>48609</v>
      </c>
      <c r="AH568" s="81">
        <v>44830</v>
      </c>
      <c r="AJ568" s="77">
        <f t="shared" si="9"/>
        <v>0</v>
      </c>
    </row>
    <row r="569" spans="1:36" x14ac:dyDescent="0.3">
      <c r="A569" s="46" t="s">
        <v>1099</v>
      </c>
      <c r="B569" s="77" t="s">
        <v>2625</v>
      </c>
      <c r="C569" s="81">
        <v>329678</v>
      </c>
      <c r="D569" s="97">
        <v>8.5999999999999993E-2</v>
      </c>
      <c r="E569" s="98">
        <v>12.53</v>
      </c>
      <c r="F569" s="81">
        <v>0</v>
      </c>
      <c r="G569" s="81">
        <v>27716</v>
      </c>
      <c r="H569" s="81">
        <v>21437</v>
      </c>
      <c r="I569" s="81">
        <v>106002</v>
      </c>
      <c r="J569" s="81">
        <v>104129</v>
      </c>
      <c r="K569" s="81">
        <v>34484</v>
      </c>
      <c r="L569" s="81">
        <v>36174</v>
      </c>
      <c r="M569" s="81">
        <v>9497</v>
      </c>
      <c r="N569" s="81">
        <v>9932</v>
      </c>
      <c r="O569" s="81">
        <v>3963</v>
      </c>
      <c r="P569" s="81">
        <v>4143</v>
      </c>
      <c r="Q569" s="81">
        <v>0</v>
      </c>
      <c r="R569" s="81">
        <v>0</v>
      </c>
      <c r="S569" s="81">
        <v>0</v>
      </c>
      <c r="T569" s="81">
        <v>0</v>
      </c>
      <c r="U569" s="81">
        <v>0</v>
      </c>
      <c r="V569" s="81">
        <v>0</v>
      </c>
      <c r="W569" s="81">
        <v>0</v>
      </c>
      <c r="X569" s="81">
        <v>0</v>
      </c>
      <c r="Y569" s="100">
        <v>0</v>
      </c>
      <c r="Z569" s="81">
        <v>0</v>
      </c>
      <c r="AA569" s="81">
        <v>148016</v>
      </c>
      <c r="AB569" s="81">
        <v>0</v>
      </c>
      <c r="AC569" s="81">
        <v>0</v>
      </c>
      <c r="AE569" s="81">
        <v>0</v>
      </c>
      <c r="AF569" s="81">
        <v>0</v>
      </c>
      <c r="AG569" s="81">
        <v>27716</v>
      </c>
      <c r="AH569" s="81">
        <v>21437</v>
      </c>
      <c r="AJ569" s="77">
        <f t="shared" si="9"/>
        <v>0</v>
      </c>
    </row>
    <row r="570" spans="1:36" x14ac:dyDescent="0.3">
      <c r="A570" s="46" t="s">
        <v>1119</v>
      </c>
      <c r="B570" s="77" t="s">
        <v>1997</v>
      </c>
      <c r="C570" s="81">
        <v>984705</v>
      </c>
      <c r="D570" s="97">
        <v>0</v>
      </c>
      <c r="E570" s="98">
        <v>0</v>
      </c>
      <c r="F570" s="81">
        <v>0</v>
      </c>
      <c r="G570" s="81">
        <v>68955</v>
      </c>
      <c r="H570" s="81">
        <v>61534</v>
      </c>
      <c r="I570" s="81">
        <v>317860</v>
      </c>
      <c r="J570" s="81">
        <v>312014</v>
      </c>
      <c r="K570" s="81">
        <v>64425</v>
      </c>
      <c r="L570" s="81">
        <v>59248</v>
      </c>
      <c r="M570" s="81">
        <v>16373</v>
      </c>
      <c r="N570" s="81">
        <v>16523</v>
      </c>
      <c r="O570" s="81">
        <v>6831</v>
      </c>
      <c r="P570" s="81">
        <v>6893</v>
      </c>
      <c r="Q570" s="81">
        <v>0</v>
      </c>
      <c r="R570" s="81">
        <v>0</v>
      </c>
      <c r="S570" s="81">
        <v>0</v>
      </c>
      <c r="T570" s="81">
        <v>0</v>
      </c>
      <c r="U570" s="81">
        <v>0</v>
      </c>
      <c r="V570" s="81">
        <v>0</v>
      </c>
      <c r="W570" s="81">
        <v>0</v>
      </c>
      <c r="X570" s="81">
        <v>0</v>
      </c>
      <c r="Y570" s="100">
        <v>0</v>
      </c>
      <c r="Z570" s="81">
        <v>0</v>
      </c>
      <c r="AA570" s="81">
        <v>499848</v>
      </c>
      <c r="AB570" s="81">
        <v>10413</v>
      </c>
      <c r="AC570" s="81">
        <v>0</v>
      </c>
      <c r="AE570" s="81">
        <v>0</v>
      </c>
      <c r="AF570" s="81">
        <v>0</v>
      </c>
      <c r="AG570" s="81">
        <v>68955</v>
      </c>
      <c r="AH570" s="81">
        <v>61534</v>
      </c>
      <c r="AJ570" s="77">
        <f t="shared" si="9"/>
        <v>0</v>
      </c>
    </row>
    <row r="571" spans="1:36" x14ac:dyDescent="0.3">
      <c r="A571" s="46" t="s">
        <v>1186</v>
      </c>
      <c r="B571" s="77" t="s">
        <v>2724</v>
      </c>
      <c r="C571" s="81">
        <v>6194522</v>
      </c>
      <c r="D571" s="97">
        <v>1.0389999999999999</v>
      </c>
      <c r="E571" s="98">
        <v>151.47999999999999</v>
      </c>
      <c r="F571" s="81">
        <v>-228583</v>
      </c>
      <c r="G571" s="81">
        <v>2986638</v>
      </c>
      <c r="H571" s="81">
        <v>2793272</v>
      </c>
      <c r="I571" s="81">
        <v>1771314</v>
      </c>
      <c r="J571" s="81">
        <v>1713915</v>
      </c>
      <c r="K571" s="81">
        <v>109452</v>
      </c>
      <c r="L571" s="81">
        <v>108753</v>
      </c>
      <c r="M571" s="81">
        <v>27833</v>
      </c>
      <c r="N571" s="81">
        <v>27654</v>
      </c>
      <c r="O571" s="81">
        <v>11613</v>
      </c>
      <c r="P571" s="81">
        <v>10822</v>
      </c>
      <c r="Q571" s="81">
        <v>31564</v>
      </c>
      <c r="R571" s="81">
        <v>30691</v>
      </c>
      <c r="S571" s="81">
        <v>0</v>
      </c>
      <c r="T571" s="81">
        <v>0</v>
      </c>
      <c r="U571" s="81">
        <v>0</v>
      </c>
      <c r="V571" s="81">
        <v>0</v>
      </c>
      <c r="W571" s="81">
        <v>0</v>
      </c>
      <c r="X571" s="81">
        <v>0</v>
      </c>
      <c r="Y571" s="100">
        <v>0</v>
      </c>
      <c r="Z571" s="81">
        <v>0</v>
      </c>
      <c r="AA571" s="81">
        <v>1256108</v>
      </c>
      <c r="AB571" s="81">
        <v>0</v>
      </c>
      <c r="AC571" s="81">
        <v>0</v>
      </c>
      <c r="AE571" s="81">
        <v>0</v>
      </c>
      <c r="AF571" s="81">
        <v>0</v>
      </c>
      <c r="AG571" s="81">
        <v>2986638</v>
      </c>
      <c r="AH571" s="81">
        <v>2793272</v>
      </c>
      <c r="AJ571" s="77">
        <f t="shared" si="9"/>
        <v>228583</v>
      </c>
    </row>
    <row r="572" spans="1:36" x14ac:dyDescent="0.3">
      <c r="A572" s="46" t="s">
        <v>1184</v>
      </c>
      <c r="B572" s="77" t="s">
        <v>2626</v>
      </c>
      <c r="C572" s="81">
        <v>1464426</v>
      </c>
      <c r="D572" s="97">
        <v>0.53</v>
      </c>
      <c r="E572" s="98">
        <v>77.27</v>
      </c>
      <c r="F572" s="81">
        <v>0</v>
      </c>
      <c r="G572" s="81">
        <v>579355</v>
      </c>
      <c r="H572" s="81">
        <v>607510</v>
      </c>
      <c r="I572" s="81">
        <v>563131</v>
      </c>
      <c r="J572" s="81">
        <v>525472</v>
      </c>
      <c r="K572" s="81">
        <v>28717</v>
      </c>
      <c r="L572" s="81">
        <v>29883</v>
      </c>
      <c r="M572" s="81">
        <v>9033</v>
      </c>
      <c r="N572" s="81">
        <v>9288</v>
      </c>
      <c r="O572" s="81">
        <v>3769</v>
      </c>
      <c r="P572" s="81">
        <v>3875</v>
      </c>
      <c r="Q572" s="81">
        <v>3254</v>
      </c>
      <c r="R572" s="81">
        <v>3586</v>
      </c>
      <c r="S572" s="81">
        <v>0</v>
      </c>
      <c r="T572" s="81">
        <v>0</v>
      </c>
      <c r="U572" s="81">
        <v>0</v>
      </c>
      <c r="V572" s="81">
        <v>0</v>
      </c>
      <c r="W572" s="81">
        <v>0</v>
      </c>
      <c r="X572" s="81">
        <v>0</v>
      </c>
      <c r="Y572" s="100">
        <v>0</v>
      </c>
      <c r="Z572" s="81">
        <v>0</v>
      </c>
      <c r="AA572" s="81">
        <v>277167</v>
      </c>
      <c r="AB572" s="81">
        <v>0</v>
      </c>
      <c r="AC572" s="81">
        <v>0</v>
      </c>
      <c r="AE572" s="81">
        <v>0</v>
      </c>
      <c r="AF572" s="81">
        <v>0</v>
      </c>
      <c r="AG572" s="81">
        <v>579355</v>
      </c>
      <c r="AH572" s="81">
        <v>607510</v>
      </c>
      <c r="AJ572" s="77">
        <f t="shared" si="9"/>
        <v>0</v>
      </c>
    </row>
    <row r="573" spans="1:36" x14ac:dyDescent="0.3">
      <c r="A573" s="46" t="s">
        <v>1188</v>
      </c>
      <c r="B573" s="77" t="s">
        <v>2627</v>
      </c>
      <c r="C573" s="81">
        <v>5781041</v>
      </c>
      <c r="D573" s="97">
        <v>1.089</v>
      </c>
      <c r="E573" s="98">
        <v>158.77000000000001</v>
      </c>
      <c r="F573" s="81">
        <v>-274513</v>
      </c>
      <c r="G573" s="81">
        <v>2497842</v>
      </c>
      <c r="H573" s="81">
        <v>2809758</v>
      </c>
      <c r="I573" s="81">
        <v>2488284</v>
      </c>
      <c r="J573" s="81">
        <v>2877419</v>
      </c>
      <c r="K573" s="81">
        <v>103044</v>
      </c>
      <c r="L573" s="81">
        <v>102870</v>
      </c>
      <c r="M573" s="81">
        <v>26140</v>
      </c>
      <c r="N573" s="81">
        <v>26260</v>
      </c>
      <c r="O573" s="81">
        <v>10906</v>
      </c>
      <c r="P573" s="81">
        <v>10956</v>
      </c>
      <c r="Q573" s="81">
        <v>32432</v>
      </c>
      <c r="R573" s="81">
        <v>32368</v>
      </c>
      <c r="S573" s="81">
        <v>0</v>
      </c>
      <c r="T573" s="81">
        <v>0</v>
      </c>
      <c r="U573" s="81">
        <v>0</v>
      </c>
      <c r="V573" s="81">
        <v>0</v>
      </c>
      <c r="W573" s="81">
        <v>0</v>
      </c>
      <c r="X573" s="81">
        <v>0</v>
      </c>
      <c r="Y573" s="100">
        <v>0</v>
      </c>
      <c r="Z573" s="81">
        <v>0</v>
      </c>
      <c r="AA573" s="81">
        <v>622393</v>
      </c>
      <c r="AB573" s="81">
        <v>0</v>
      </c>
      <c r="AC573" s="81">
        <v>0</v>
      </c>
      <c r="AE573" s="81">
        <v>0</v>
      </c>
      <c r="AF573" s="81">
        <v>19645</v>
      </c>
      <c r="AG573" s="81">
        <v>2497842</v>
      </c>
      <c r="AH573" s="81">
        <v>2790113</v>
      </c>
      <c r="AJ573" s="77">
        <f t="shared" si="9"/>
        <v>274513</v>
      </c>
    </row>
    <row r="574" spans="1:36" x14ac:dyDescent="0.3">
      <c r="A574" s="46" t="s">
        <v>1198</v>
      </c>
      <c r="B574" s="77" t="s">
        <v>2628</v>
      </c>
      <c r="C574" s="81">
        <v>3129818</v>
      </c>
      <c r="D574" s="97">
        <v>0.75900000000000001</v>
      </c>
      <c r="E574" s="98">
        <v>110.66</v>
      </c>
      <c r="F574" s="81">
        <v>-104463</v>
      </c>
      <c r="G574" s="81">
        <v>1721446</v>
      </c>
      <c r="H574" s="81">
        <v>1641506</v>
      </c>
      <c r="I574" s="81">
        <v>1012741</v>
      </c>
      <c r="J574" s="81">
        <v>996270</v>
      </c>
      <c r="K574" s="81">
        <v>55221</v>
      </c>
      <c r="L574" s="81">
        <v>54930</v>
      </c>
      <c r="M574" s="81">
        <v>14201</v>
      </c>
      <c r="N574" s="81">
        <v>14202</v>
      </c>
      <c r="O574" s="81">
        <v>5925</v>
      </c>
      <c r="P574" s="81">
        <v>5925</v>
      </c>
      <c r="Q574" s="81">
        <v>7616</v>
      </c>
      <c r="R574" s="81">
        <v>7594</v>
      </c>
      <c r="S574" s="81">
        <v>0</v>
      </c>
      <c r="T574" s="81">
        <v>0</v>
      </c>
      <c r="U574" s="81">
        <v>0</v>
      </c>
      <c r="V574" s="81">
        <v>0</v>
      </c>
      <c r="W574" s="81">
        <v>0</v>
      </c>
      <c r="X574" s="81">
        <v>0</v>
      </c>
      <c r="Y574" s="100">
        <v>0</v>
      </c>
      <c r="Z574" s="81">
        <v>0</v>
      </c>
      <c r="AA574" s="81">
        <v>312668</v>
      </c>
      <c r="AB574" s="81">
        <v>0</v>
      </c>
      <c r="AC574" s="81">
        <v>0</v>
      </c>
      <c r="AE574" s="81">
        <v>0</v>
      </c>
      <c r="AF574" s="81">
        <v>0</v>
      </c>
      <c r="AG574" s="81">
        <v>1721446</v>
      </c>
      <c r="AH574" s="81">
        <v>1641506</v>
      </c>
      <c r="AJ574" s="77">
        <f t="shared" si="9"/>
        <v>104463</v>
      </c>
    </row>
    <row r="575" spans="1:36" x14ac:dyDescent="0.3">
      <c r="A575" s="46" t="s">
        <v>1194</v>
      </c>
      <c r="B575" s="77" t="s">
        <v>2629</v>
      </c>
      <c r="C575" s="81">
        <v>840411</v>
      </c>
      <c r="D575" s="97">
        <v>0.63800000000000001</v>
      </c>
      <c r="E575" s="98">
        <v>93.02</v>
      </c>
      <c r="F575" s="81">
        <v>-3186</v>
      </c>
      <c r="G575" s="81">
        <v>297555</v>
      </c>
      <c r="H575" s="81">
        <v>301083</v>
      </c>
      <c r="I575" s="81">
        <v>264073</v>
      </c>
      <c r="J575" s="81">
        <v>228518</v>
      </c>
      <c r="K575" s="81">
        <v>13106</v>
      </c>
      <c r="L575" s="81">
        <v>12990</v>
      </c>
      <c r="M575" s="81">
        <v>3445</v>
      </c>
      <c r="N575" s="81">
        <v>3445</v>
      </c>
      <c r="O575" s="81">
        <v>1438</v>
      </c>
      <c r="P575" s="81">
        <v>1438</v>
      </c>
      <c r="Q575" s="81">
        <v>1085</v>
      </c>
      <c r="R575" s="81">
        <v>968</v>
      </c>
      <c r="S575" s="81">
        <v>0</v>
      </c>
      <c r="T575" s="81">
        <v>0</v>
      </c>
      <c r="U575" s="81">
        <v>0</v>
      </c>
      <c r="V575" s="81">
        <v>0</v>
      </c>
      <c r="W575" s="81">
        <v>0</v>
      </c>
      <c r="X575" s="81">
        <v>0</v>
      </c>
      <c r="Y575" s="100">
        <v>0</v>
      </c>
      <c r="Z575" s="81">
        <v>0</v>
      </c>
      <c r="AA575" s="81">
        <v>259709</v>
      </c>
      <c r="AB575" s="81">
        <v>0</v>
      </c>
      <c r="AC575" s="81">
        <v>0</v>
      </c>
      <c r="AE575" s="81">
        <v>0</v>
      </c>
      <c r="AF575" s="81">
        <v>0</v>
      </c>
      <c r="AG575" s="81">
        <v>297555</v>
      </c>
      <c r="AH575" s="81">
        <v>301083</v>
      </c>
      <c r="AJ575" s="77">
        <f t="shared" si="9"/>
        <v>3186</v>
      </c>
    </row>
    <row r="576" spans="1:36" x14ac:dyDescent="0.3">
      <c r="A576" s="46" t="s">
        <v>1190</v>
      </c>
      <c r="B576" s="77" t="s">
        <v>2003</v>
      </c>
      <c r="C576" s="81">
        <v>1393858</v>
      </c>
      <c r="D576" s="97">
        <v>0.74099999999999999</v>
      </c>
      <c r="E576" s="98">
        <v>108.03</v>
      </c>
      <c r="F576" s="81">
        <v>-47101</v>
      </c>
      <c r="G576" s="81">
        <v>473054</v>
      </c>
      <c r="H576" s="81">
        <v>540239</v>
      </c>
      <c r="I576" s="81">
        <v>566400</v>
      </c>
      <c r="J576" s="81">
        <v>438578</v>
      </c>
      <c r="K576" s="81">
        <v>291</v>
      </c>
      <c r="L576" s="81">
        <v>25572</v>
      </c>
      <c r="M576" s="81">
        <v>6546</v>
      </c>
      <c r="N576" s="81">
        <v>6546</v>
      </c>
      <c r="O576" s="81">
        <v>2731</v>
      </c>
      <c r="P576" s="81">
        <v>2731</v>
      </c>
      <c r="Q576" s="81">
        <v>4050</v>
      </c>
      <c r="R576" s="81">
        <v>3966</v>
      </c>
      <c r="S576" s="81">
        <v>0</v>
      </c>
      <c r="T576" s="81">
        <v>0</v>
      </c>
      <c r="U576" s="81">
        <v>0</v>
      </c>
      <c r="V576" s="81">
        <v>0</v>
      </c>
      <c r="W576" s="81">
        <v>0</v>
      </c>
      <c r="X576" s="81">
        <v>0</v>
      </c>
      <c r="Y576" s="100">
        <v>0</v>
      </c>
      <c r="Z576" s="81">
        <v>0</v>
      </c>
      <c r="AA576" s="81">
        <v>340786</v>
      </c>
      <c r="AB576" s="81">
        <v>0</v>
      </c>
      <c r="AC576" s="81">
        <v>0</v>
      </c>
      <c r="AE576" s="81">
        <v>0</v>
      </c>
      <c r="AF576" s="81">
        <v>0</v>
      </c>
      <c r="AG576" s="81">
        <v>473054</v>
      </c>
      <c r="AH576" s="81">
        <v>540239</v>
      </c>
      <c r="AJ576" s="77">
        <f t="shared" si="9"/>
        <v>47101</v>
      </c>
    </row>
    <row r="577" spans="1:36" x14ac:dyDescent="0.3">
      <c r="A577" s="46" t="s">
        <v>1192</v>
      </c>
      <c r="B577" s="77" t="s">
        <v>2630</v>
      </c>
      <c r="C577" s="81">
        <v>8084341</v>
      </c>
      <c r="D577" s="97">
        <v>0.90300000000000002</v>
      </c>
      <c r="E577" s="98">
        <v>131.65</v>
      </c>
      <c r="F577" s="81">
        <v>-386919</v>
      </c>
      <c r="G577" s="81">
        <v>3665365</v>
      </c>
      <c r="H577" s="81">
        <v>3055438</v>
      </c>
      <c r="I577" s="81">
        <v>2932571</v>
      </c>
      <c r="J577" s="81">
        <v>2802837</v>
      </c>
      <c r="K577" s="81">
        <v>247330</v>
      </c>
      <c r="L577" s="81">
        <v>243835</v>
      </c>
      <c r="M577" s="81">
        <v>50333</v>
      </c>
      <c r="N577" s="81">
        <v>49614</v>
      </c>
      <c r="O577" s="81">
        <v>21000</v>
      </c>
      <c r="P577" s="81">
        <v>20700</v>
      </c>
      <c r="Q577" s="81">
        <v>43665</v>
      </c>
      <c r="R577" s="81">
        <v>42079</v>
      </c>
      <c r="S577" s="81">
        <v>0</v>
      </c>
      <c r="T577" s="81">
        <v>0</v>
      </c>
      <c r="U577" s="81">
        <v>0</v>
      </c>
      <c r="V577" s="81">
        <v>0</v>
      </c>
      <c r="W577" s="81">
        <v>0</v>
      </c>
      <c r="X577" s="81">
        <v>0</v>
      </c>
      <c r="Y577" s="100">
        <v>0</v>
      </c>
      <c r="Z577" s="81">
        <v>0</v>
      </c>
      <c r="AA577" s="81">
        <v>1124077</v>
      </c>
      <c r="AB577" s="81">
        <v>0</v>
      </c>
      <c r="AC577" s="81">
        <v>0</v>
      </c>
      <c r="AE577" s="81">
        <v>193341</v>
      </c>
      <c r="AF577" s="81">
        <v>62025</v>
      </c>
      <c r="AG577" s="81">
        <v>3472024</v>
      </c>
      <c r="AH577" s="81">
        <v>2993413</v>
      </c>
      <c r="AJ577" s="77">
        <f t="shared" si="9"/>
        <v>386919</v>
      </c>
    </row>
    <row r="578" spans="1:36" x14ac:dyDescent="0.3">
      <c r="A578" s="46" t="s">
        <v>1196</v>
      </c>
      <c r="B578" s="77" t="s">
        <v>2631</v>
      </c>
      <c r="C578" s="81">
        <v>2989592</v>
      </c>
      <c r="D578" s="97">
        <v>0.65400000000000003</v>
      </c>
      <c r="E578" s="98">
        <v>95.35</v>
      </c>
      <c r="F578" s="81">
        <v>0</v>
      </c>
      <c r="G578" s="81">
        <v>1273620</v>
      </c>
      <c r="H578" s="81">
        <v>1212495</v>
      </c>
      <c r="I578" s="81">
        <v>988254</v>
      </c>
      <c r="J578" s="81">
        <v>924617</v>
      </c>
      <c r="K578" s="81">
        <v>63027</v>
      </c>
      <c r="L578" s="81">
        <v>61804</v>
      </c>
      <c r="M578" s="81">
        <v>15564</v>
      </c>
      <c r="N578" s="81">
        <v>15535</v>
      </c>
      <c r="O578" s="81">
        <v>6494</v>
      </c>
      <c r="P578" s="81">
        <v>6481</v>
      </c>
      <c r="Q578" s="81">
        <v>8549</v>
      </c>
      <c r="R578" s="81">
        <v>8207</v>
      </c>
      <c r="S578" s="81">
        <v>0</v>
      </c>
      <c r="T578" s="81">
        <v>0</v>
      </c>
      <c r="U578" s="81">
        <v>0</v>
      </c>
      <c r="V578" s="81">
        <v>0</v>
      </c>
      <c r="W578" s="81">
        <v>0</v>
      </c>
      <c r="X578" s="81">
        <v>0</v>
      </c>
      <c r="Y578" s="100">
        <v>0</v>
      </c>
      <c r="Z578" s="81">
        <v>0</v>
      </c>
      <c r="AA578" s="81">
        <v>634084</v>
      </c>
      <c r="AB578" s="81">
        <v>0</v>
      </c>
      <c r="AC578" s="81">
        <v>0</v>
      </c>
      <c r="AE578" s="81">
        <v>0</v>
      </c>
      <c r="AF578" s="81">
        <v>0</v>
      </c>
      <c r="AG578" s="81">
        <v>1273620</v>
      </c>
      <c r="AH578" s="81">
        <v>1212495</v>
      </c>
      <c r="AJ578" s="77">
        <f t="shared" si="9"/>
        <v>0</v>
      </c>
    </row>
    <row r="579" spans="1:36" x14ac:dyDescent="0.3">
      <c r="A579" s="46" t="s">
        <v>1211</v>
      </c>
      <c r="B579" s="77" t="s">
        <v>2632</v>
      </c>
      <c r="C579" s="81">
        <v>3343376</v>
      </c>
      <c r="D579" s="97">
        <v>1.105</v>
      </c>
      <c r="E579" s="98">
        <v>161.1</v>
      </c>
      <c r="F579" s="81">
        <v>-236011</v>
      </c>
      <c r="G579" s="81">
        <v>1102305</v>
      </c>
      <c r="H579" s="81">
        <v>1085648</v>
      </c>
      <c r="I579" s="81">
        <v>2095105</v>
      </c>
      <c r="J579" s="81">
        <v>2029569</v>
      </c>
      <c r="K579" s="81">
        <v>85686</v>
      </c>
      <c r="L579" s="81">
        <v>85803</v>
      </c>
      <c r="M579" s="81">
        <v>21946</v>
      </c>
      <c r="N579" s="81">
        <v>22201</v>
      </c>
      <c r="O579" s="81">
        <v>9156</v>
      </c>
      <c r="P579" s="81">
        <v>9262</v>
      </c>
      <c r="Q579" s="81">
        <v>29178</v>
      </c>
      <c r="R579" s="81">
        <v>29087</v>
      </c>
      <c r="S579" s="81">
        <v>0</v>
      </c>
      <c r="T579" s="81">
        <v>0</v>
      </c>
      <c r="U579" s="81">
        <v>0</v>
      </c>
      <c r="V579" s="81">
        <v>0</v>
      </c>
      <c r="W579" s="81">
        <v>0</v>
      </c>
      <c r="X579" s="81">
        <v>0</v>
      </c>
      <c r="Y579" s="100">
        <v>0</v>
      </c>
      <c r="Z579" s="81">
        <v>0</v>
      </c>
      <c r="AA579" s="81">
        <v>0</v>
      </c>
      <c r="AB579" s="81">
        <v>0</v>
      </c>
      <c r="AC579" s="81">
        <v>0</v>
      </c>
      <c r="AE579" s="81">
        <v>0</v>
      </c>
      <c r="AF579" s="81">
        <v>0</v>
      </c>
      <c r="AG579" s="81">
        <v>1102305</v>
      </c>
      <c r="AH579" s="81">
        <v>1085648</v>
      </c>
      <c r="AJ579" s="77">
        <f t="shared" si="9"/>
        <v>236011</v>
      </c>
    </row>
    <row r="580" spans="1:36" x14ac:dyDescent="0.3">
      <c r="A580" s="46" t="s">
        <v>1201</v>
      </c>
      <c r="B580" s="77" t="s">
        <v>2633</v>
      </c>
      <c r="C580" s="81">
        <v>2220078</v>
      </c>
      <c r="D580" s="97">
        <v>1.095</v>
      </c>
      <c r="E580" s="98">
        <v>159.65</v>
      </c>
      <c r="F580" s="81">
        <v>0</v>
      </c>
      <c r="G580" s="81">
        <v>1166863</v>
      </c>
      <c r="H580" s="81">
        <v>860694</v>
      </c>
      <c r="I580" s="81">
        <v>981468</v>
      </c>
      <c r="J580" s="81">
        <v>913773</v>
      </c>
      <c r="K580" s="81">
        <v>41940</v>
      </c>
      <c r="L580" s="81">
        <v>43047</v>
      </c>
      <c r="M580" s="81">
        <v>10890</v>
      </c>
      <c r="N580" s="81">
        <v>11041</v>
      </c>
      <c r="O580" s="81">
        <v>4544</v>
      </c>
      <c r="P580" s="81">
        <v>4606</v>
      </c>
      <c r="Q580" s="81">
        <v>14373</v>
      </c>
      <c r="R580" s="81">
        <v>14394</v>
      </c>
      <c r="S580" s="81">
        <v>0</v>
      </c>
      <c r="T580" s="81">
        <v>0</v>
      </c>
      <c r="U580" s="81">
        <v>0</v>
      </c>
      <c r="V580" s="81">
        <v>0</v>
      </c>
      <c r="W580" s="81">
        <v>0</v>
      </c>
      <c r="X580" s="81">
        <v>0</v>
      </c>
      <c r="Y580" s="100">
        <v>0</v>
      </c>
      <c r="Z580" s="81">
        <v>0</v>
      </c>
      <c r="AA580" s="81">
        <v>0</v>
      </c>
      <c r="AB580" s="81">
        <v>0</v>
      </c>
      <c r="AC580" s="81">
        <v>0</v>
      </c>
      <c r="AE580" s="81">
        <v>0</v>
      </c>
      <c r="AF580" s="81">
        <v>0</v>
      </c>
      <c r="AG580" s="81">
        <v>1166863</v>
      </c>
      <c r="AH580" s="81">
        <v>860694</v>
      </c>
      <c r="AJ580" s="77">
        <f t="shared" si="9"/>
        <v>0</v>
      </c>
    </row>
    <row r="581" spans="1:36" x14ac:dyDescent="0.3">
      <c r="A581" s="46" t="s">
        <v>1203</v>
      </c>
      <c r="B581" s="77" t="s">
        <v>2634</v>
      </c>
      <c r="C581" s="81">
        <v>2953775</v>
      </c>
      <c r="D581" s="97">
        <v>1.0740000000000001</v>
      </c>
      <c r="E581" s="98">
        <v>156.58000000000001</v>
      </c>
      <c r="F581" s="81">
        <v>0</v>
      </c>
      <c r="G581" s="81">
        <v>1583675</v>
      </c>
      <c r="H581" s="81">
        <v>1476599</v>
      </c>
      <c r="I581" s="81">
        <v>1261364</v>
      </c>
      <c r="J581" s="81">
        <v>1352265</v>
      </c>
      <c r="K581" s="81">
        <v>64308</v>
      </c>
      <c r="L581" s="81">
        <v>64386</v>
      </c>
      <c r="M581" s="81">
        <v>16328</v>
      </c>
      <c r="N581" s="81">
        <v>16419</v>
      </c>
      <c r="O581" s="81">
        <v>6813</v>
      </c>
      <c r="P581" s="81">
        <v>6850</v>
      </c>
      <c r="Q581" s="81">
        <v>21287</v>
      </c>
      <c r="R581" s="81">
        <v>21113</v>
      </c>
      <c r="S581" s="81">
        <v>0</v>
      </c>
      <c r="T581" s="81">
        <v>0</v>
      </c>
      <c r="U581" s="81">
        <v>0</v>
      </c>
      <c r="V581" s="81">
        <v>0</v>
      </c>
      <c r="W581" s="81">
        <v>0</v>
      </c>
      <c r="X581" s="81">
        <v>0</v>
      </c>
      <c r="Y581" s="100">
        <v>0</v>
      </c>
      <c r="Z581" s="81">
        <v>0</v>
      </c>
      <c r="AA581" s="81">
        <v>0</v>
      </c>
      <c r="AB581" s="81">
        <v>0</v>
      </c>
      <c r="AC581" s="81">
        <v>0</v>
      </c>
      <c r="AE581" s="81">
        <v>0</v>
      </c>
      <c r="AF581" s="81">
        <v>0</v>
      </c>
      <c r="AG581" s="81">
        <v>1583675</v>
      </c>
      <c r="AH581" s="81">
        <v>1476599</v>
      </c>
      <c r="AJ581" s="77">
        <f t="shared" si="9"/>
        <v>0</v>
      </c>
    </row>
    <row r="582" spans="1:36" x14ac:dyDescent="0.3">
      <c r="A582" s="46" t="s">
        <v>1205</v>
      </c>
      <c r="B582" s="77" t="s">
        <v>2009</v>
      </c>
      <c r="C582" s="81">
        <v>5531107</v>
      </c>
      <c r="D582" s="97">
        <v>1.0109999999999999</v>
      </c>
      <c r="E582" s="98">
        <v>147.4</v>
      </c>
      <c r="F582" s="81">
        <v>0</v>
      </c>
      <c r="G582" s="81">
        <v>2694615</v>
      </c>
      <c r="H582" s="81">
        <v>2632383</v>
      </c>
      <c r="I582" s="81">
        <v>2632349</v>
      </c>
      <c r="J582" s="81">
        <v>2671716</v>
      </c>
      <c r="K582" s="81">
        <v>109918</v>
      </c>
      <c r="L582" s="81">
        <v>111145</v>
      </c>
      <c r="M582" s="81">
        <v>28013</v>
      </c>
      <c r="N582" s="81">
        <v>29511</v>
      </c>
      <c r="O582" s="81">
        <v>11688</v>
      </c>
      <c r="P582" s="81">
        <v>12202</v>
      </c>
      <c r="Q582" s="81">
        <v>34846</v>
      </c>
      <c r="R582" s="81">
        <v>36280</v>
      </c>
      <c r="S582" s="81">
        <v>0</v>
      </c>
      <c r="T582" s="81">
        <v>0</v>
      </c>
      <c r="U582" s="81">
        <v>0</v>
      </c>
      <c r="V582" s="81">
        <v>0</v>
      </c>
      <c r="W582" s="81">
        <v>0</v>
      </c>
      <c r="X582" s="81">
        <v>0</v>
      </c>
      <c r="Y582" s="100">
        <v>0</v>
      </c>
      <c r="Z582" s="81">
        <v>0</v>
      </c>
      <c r="AA582" s="81">
        <v>0</v>
      </c>
      <c r="AB582" s="81">
        <v>19678</v>
      </c>
      <c r="AC582" s="81">
        <v>0</v>
      </c>
      <c r="AE582" s="81">
        <v>13597</v>
      </c>
      <c r="AF582" s="81">
        <v>3871</v>
      </c>
      <c r="AG582" s="81">
        <v>2681018</v>
      </c>
      <c r="AH582" s="81">
        <v>2628512</v>
      </c>
      <c r="AJ582" s="77">
        <f t="shared" ref="AJ582:AJ645" si="10">-1*F582</f>
        <v>0</v>
      </c>
    </row>
    <row r="583" spans="1:36" x14ac:dyDescent="0.3">
      <c r="A583" s="46" t="s">
        <v>1207</v>
      </c>
      <c r="B583" s="77" t="s">
        <v>2010</v>
      </c>
      <c r="C583" s="81">
        <v>2774126</v>
      </c>
      <c r="D583" s="97">
        <v>1.0549999999999999</v>
      </c>
      <c r="E583" s="98">
        <v>153.81</v>
      </c>
      <c r="F583" s="81">
        <v>0</v>
      </c>
      <c r="G583" s="81">
        <v>1324557</v>
      </c>
      <c r="H583" s="81">
        <v>1214087</v>
      </c>
      <c r="I583" s="81">
        <v>1363653</v>
      </c>
      <c r="J583" s="81">
        <v>1249458</v>
      </c>
      <c r="K583" s="81">
        <v>50736</v>
      </c>
      <c r="L583" s="81">
        <v>50445</v>
      </c>
      <c r="M583" s="81">
        <v>13317</v>
      </c>
      <c r="N583" s="81">
        <v>13153</v>
      </c>
      <c r="O583" s="81">
        <v>5556</v>
      </c>
      <c r="P583" s="81">
        <v>3231</v>
      </c>
      <c r="Q583" s="81">
        <v>16307</v>
      </c>
      <c r="R583" s="81">
        <v>16042</v>
      </c>
      <c r="S583" s="81">
        <v>0</v>
      </c>
      <c r="T583" s="81">
        <v>0</v>
      </c>
      <c r="U583" s="81">
        <v>0</v>
      </c>
      <c r="V583" s="81">
        <v>0</v>
      </c>
      <c r="W583" s="81">
        <v>0</v>
      </c>
      <c r="X583" s="81">
        <v>0</v>
      </c>
      <c r="Y583" s="100">
        <v>0</v>
      </c>
      <c r="Z583" s="81">
        <v>0</v>
      </c>
      <c r="AA583" s="81">
        <v>0</v>
      </c>
      <c r="AB583" s="81">
        <v>0</v>
      </c>
      <c r="AC583" s="81">
        <v>0</v>
      </c>
      <c r="AE583" s="81">
        <v>0</v>
      </c>
      <c r="AF583" s="81">
        <v>0</v>
      </c>
      <c r="AG583" s="81">
        <v>1324557</v>
      </c>
      <c r="AH583" s="81">
        <v>1214087</v>
      </c>
      <c r="AJ583" s="77">
        <f t="shared" si="10"/>
        <v>0</v>
      </c>
    </row>
    <row r="584" spans="1:36" x14ac:dyDescent="0.3">
      <c r="A584" s="46" t="s">
        <v>1209</v>
      </c>
      <c r="B584" s="77" t="s">
        <v>2635</v>
      </c>
      <c r="C584" s="81">
        <v>2170039</v>
      </c>
      <c r="D584" s="97">
        <v>1.1020000000000001</v>
      </c>
      <c r="E584" s="98">
        <v>160.66999999999999</v>
      </c>
      <c r="F584" s="81">
        <v>-147334</v>
      </c>
      <c r="G584" s="81">
        <v>1309900</v>
      </c>
      <c r="H584" s="81">
        <v>1156493</v>
      </c>
      <c r="I584" s="81">
        <v>772505</v>
      </c>
      <c r="J584" s="81">
        <v>701051</v>
      </c>
      <c r="K584" s="81">
        <v>50328</v>
      </c>
      <c r="L584" s="81">
        <v>50445</v>
      </c>
      <c r="M584" s="81">
        <v>13752</v>
      </c>
      <c r="N584" s="81">
        <v>13692</v>
      </c>
      <c r="O584" s="81">
        <v>5738</v>
      </c>
      <c r="P584" s="81">
        <v>5712</v>
      </c>
      <c r="Q584" s="81">
        <v>17816</v>
      </c>
      <c r="R584" s="81">
        <v>17320</v>
      </c>
      <c r="S584" s="81">
        <v>0</v>
      </c>
      <c r="T584" s="81">
        <v>0</v>
      </c>
      <c r="U584" s="81">
        <v>0</v>
      </c>
      <c r="V584" s="81">
        <v>0</v>
      </c>
      <c r="W584" s="81">
        <v>0</v>
      </c>
      <c r="X584" s="81">
        <v>0</v>
      </c>
      <c r="Y584" s="100">
        <v>0</v>
      </c>
      <c r="Z584" s="81">
        <v>0</v>
      </c>
      <c r="AA584" s="81">
        <v>0</v>
      </c>
      <c r="AB584" s="81">
        <v>0</v>
      </c>
      <c r="AC584" s="81">
        <v>0</v>
      </c>
      <c r="AE584" s="81">
        <v>0</v>
      </c>
      <c r="AF584" s="81">
        <v>4697</v>
      </c>
      <c r="AG584" s="81">
        <v>1309900</v>
      </c>
      <c r="AH584" s="81">
        <v>1151796</v>
      </c>
      <c r="AJ584" s="77">
        <f t="shared" si="10"/>
        <v>147334</v>
      </c>
    </row>
    <row r="585" spans="1:36" x14ac:dyDescent="0.3">
      <c r="A585" s="46" t="s">
        <v>1214</v>
      </c>
      <c r="B585" s="77" t="s">
        <v>2636</v>
      </c>
      <c r="C585" s="81">
        <v>4179034</v>
      </c>
      <c r="D585" s="97">
        <v>0.96899999999999997</v>
      </c>
      <c r="E585" s="98">
        <v>141.28</v>
      </c>
      <c r="F585" s="81">
        <v>0</v>
      </c>
      <c r="G585" s="81">
        <v>1861394</v>
      </c>
      <c r="H585" s="81">
        <v>1828308</v>
      </c>
      <c r="I585" s="81">
        <v>2154556</v>
      </c>
      <c r="J585" s="81">
        <v>1847580</v>
      </c>
      <c r="K585" s="81">
        <v>84696</v>
      </c>
      <c r="L585" s="81">
        <v>84637</v>
      </c>
      <c r="M585" s="81">
        <v>21991</v>
      </c>
      <c r="N585" s="81">
        <v>21976</v>
      </c>
      <c r="O585" s="81">
        <v>9175</v>
      </c>
      <c r="P585" s="81">
        <v>9169</v>
      </c>
      <c r="Q585" s="81">
        <v>25045</v>
      </c>
      <c r="R585" s="81">
        <v>24567</v>
      </c>
      <c r="S585" s="81">
        <v>0</v>
      </c>
      <c r="T585" s="81">
        <v>0</v>
      </c>
      <c r="U585" s="81">
        <v>0</v>
      </c>
      <c r="V585" s="81">
        <v>0</v>
      </c>
      <c r="W585" s="81">
        <v>0</v>
      </c>
      <c r="X585" s="81">
        <v>0</v>
      </c>
      <c r="Y585" s="100">
        <v>0</v>
      </c>
      <c r="Z585" s="81">
        <v>0</v>
      </c>
      <c r="AA585" s="81">
        <v>0</v>
      </c>
      <c r="AB585" s="81">
        <v>22177</v>
      </c>
      <c r="AC585" s="81">
        <v>0</v>
      </c>
      <c r="AE585" s="81">
        <v>0</v>
      </c>
      <c r="AF585" s="81">
        <v>0</v>
      </c>
      <c r="AG585" s="81">
        <v>1861394</v>
      </c>
      <c r="AH585" s="81">
        <v>1828308</v>
      </c>
      <c r="AJ585" s="77">
        <f t="shared" si="10"/>
        <v>0</v>
      </c>
    </row>
    <row r="586" spans="1:36" x14ac:dyDescent="0.3">
      <c r="A586" s="46" t="s">
        <v>1216</v>
      </c>
      <c r="B586" s="77" t="s">
        <v>2637</v>
      </c>
      <c r="C586" s="81">
        <v>2690842</v>
      </c>
      <c r="D586" s="97">
        <v>1.048</v>
      </c>
      <c r="E586" s="98">
        <v>152.79</v>
      </c>
      <c r="F586" s="81">
        <v>0</v>
      </c>
      <c r="G586" s="81">
        <v>1022865</v>
      </c>
      <c r="H586" s="81">
        <v>941426</v>
      </c>
      <c r="I586" s="81">
        <v>1587009</v>
      </c>
      <c r="J586" s="81">
        <v>1484355</v>
      </c>
      <c r="K586" s="81">
        <v>48289</v>
      </c>
      <c r="L586" s="81">
        <v>47649</v>
      </c>
      <c r="M586" s="81">
        <v>12104</v>
      </c>
      <c r="N586" s="81">
        <v>11940</v>
      </c>
      <c r="O586" s="81">
        <v>5050</v>
      </c>
      <c r="P586" s="81">
        <v>4981</v>
      </c>
      <c r="Q586" s="81">
        <v>15525</v>
      </c>
      <c r="R586" s="81">
        <v>15199</v>
      </c>
      <c r="S586" s="81">
        <v>0</v>
      </c>
      <c r="T586" s="81">
        <v>0</v>
      </c>
      <c r="U586" s="81">
        <v>0</v>
      </c>
      <c r="V586" s="81">
        <v>0</v>
      </c>
      <c r="W586" s="81">
        <v>0</v>
      </c>
      <c r="X586" s="81">
        <v>0</v>
      </c>
      <c r="Y586" s="100">
        <v>0</v>
      </c>
      <c r="Z586" s="81">
        <v>0</v>
      </c>
      <c r="AA586" s="81">
        <v>0</v>
      </c>
      <c r="AB586" s="81">
        <v>0</v>
      </c>
      <c r="AC586" s="81">
        <v>0</v>
      </c>
      <c r="AE586" s="81">
        <v>0</v>
      </c>
      <c r="AF586" s="81">
        <v>0</v>
      </c>
      <c r="AG586" s="81">
        <v>1022865</v>
      </c>
      <c r="AH586" s="81">
        <v>941426</v>
      </c>
      <c r="AJ586" s="77">
        <f t="shared" si="10"/>
        <v>0</v>
      </c>
    </row>
    <row r="587" spans="1:36" x14ac:dyDescent="0.3">
      <c r="A587" s="46" t="s">
        <v>1218</v>
      </c>
      <c r="B587" s="77" t="s">
        <v>2638</v>
      </c>
      <c r="C587" s="81">
        <v>8643629</v>
      </c>
      <c r="D587" s="97">
        <v>0.626</v>
      </c>
      <c r="E587" s="98">
        <v>91.27</v>
      </c>
      <c r="F587" s="81">
        <v>-473052</v>
      </c>
      <c r="G587" s="81">
        <v>3368287</v>
      </c>
      <c r="H587" s="81">
        <v>2801630</v>
      </c>
      <c r="I587" s="81">
        <v>4716898</v>
      </c>
      <c r="J587" s="81">
        <v>4424285</v>
      </c>
      <c r="K587" s="81">
        <v>318919</v>
      </c>
      <c r="L587" s="81">
        <v>318278</v>
      </c>
      <c r="M587" s="81">
        <v>82869</v>
      </c>
      <c r="N587" s="81">
        <v>82825</v>
      </c>
      <c r="O587" s="81">
        <v>34575</v>
      </c>
      <c r="P587" s="81">
        <v>34556</v>
      </c>
      <c r="Q587" s="81">
        <v>59976</v>
      </c>
      <c r="R587" s="81">
        <v>59275</v>
      </c>
      <c r="S587" s="81">
        <v>0</v>
      </c>
      <c r="T587" s="81">
        <v>0</v>
      </c>
      <c r="U587" s="81">
        <v>0</v>
      </c>
      <c r="V587" s="81">
        <v>0</v>
      </c>
      <c r="W587" s="81">
        <v>0</v>
      </c>
      <c r="X587" s="81">
        <v>0</v>
      </c>
      <c r="Y587" s="100">
        <v>0</v>
      </c>
      <c r="Z587" s="81">
        <v>0</v>
      </c>
      <c r="AA587" s="81">
        <v>0</v>
      </c>
      <c r="AB587" s="81">
        <v>62105</v>
      </c>
      <c r="AC587" s="81">
        <v>0</v>
      </c>
      <c r="AE587" s="81">
        <v>0</v>
      </c>
      <c r="AF587" s="81">
        <v>0</v>
      </c>
      <c r="AG587" s="81">
        <v>3368287</v>
      </c>
      <c r="AH587" s="81">
        <v>2801630</v>
      </c>
      <c r="AJ587" s="77">
        <f t="shared" si="10"/>
        <v>473052</v>
      </c>
    </row>
    <row r="588" spans="1:36" x14ac:dyDescent="0.3">
      <c r="A588" s="46" t="s">
        <v>1220</v>
      </c>
      <c r="B588" s="77" t="s">
        <v>2639</v>
      </c>
      <c r="C588" s="81">
        <v>3010600</v>
      </c>
      <c r="D588" s="97">
        <v>0.73099999999999998</v>
      </c>
      <c r="E588" s="98">
        <v>106.57</v>
      </c>
      <c r="F588" s="81">
        <v>-2979</v>
      </c>
      <c r="G588" s="81">
        <v>1050674</v>
      </c>
      <c r="H588" s="81">
        <v>887540</v>
      </c>
      <c r="I588" s="81">
        <v>1580406</v>
      </c>
      <c r="J588" s="81">
        <v>1372683</v>
      </c>
      <c r="K588" s="81">
        <v>70774</v>
      </c>
      <c r="L588" s="81">
        <v>71415</v>
      </c>
      <c r="M588" s="81">
        <v>18036</v>
      </c>
      <c r="N588" s="81">
        <v>18066</v>
      </c>
      <c r="O588" s="81">
        <v>7525</v>
      </c>
      <c r="P588" s="81">
        <v>7537</v>
      </c>
      <c r="Q588" s="81">
        <v>17074</v>
      </c>
      <c r="R588" s="81">
        <v>16899</v>
      </c>
      <c r="S588" s="81">
        <v>0</v>
      </c>
      <c r="T588" s="81">
        <v>0</v>
      </c>
      <c r="U588" s="81">
        <v>0</v>
      </c>
      <c r="V588" s="81">
        <v>0</v>
      </c>
      <c r="W588" s="81">
        <v>0</v>
      </c>
      <c r="X588" s="81">
        <v>0</v>
      </c>
      <c r="Y588" s="100">
        <v>0</v>
      </c>
      <c r="Z588" s="81">
        <v>0</v>
      </c>
      <c r="AA588" s="81">
        <v>266111</v>
      </c>
      <c r="AB588" s="81">
        <v>0</v>
      </c>
      <c r="AC588" s="81">
        <v>0</v>
      </c>
      <c r="AE588" s="81">
        <v>0</v>
      </c>
      <c r="AF588" s="81">
        <v>0</v>
      </c>
      <c r="AG588" s="81">
        <v>1050674</v>
      </c>
      <c r="AH588" s="81">
        <v>887540</v>
      </c>
      <c r="AJ588" s="77">
        <f t="shared" si="10"/>
        <v>2979</v>
      </c>
    </row>
    <row r="589" spans="1:36" x14ac:dyDescent="0.3">
      <c r="A589" s="46" t="s">
        <v>1222</v>
      </c>
      <c r="B589" s="77" t="s">
        <v>2640</v>
      </c>
      <c r="C589" s="81">
        <v>2249890</v>
      </c>
      <c r="D589" s="97">
        <v>1.0820000000000001</v>
      </c>
      <c r="E589" s="98">
        <v>157.75</v>
      </c>
      <c r="F589" s="81">
        <v>-111195</v>
      </c>
      <c r="G589" s="81">
        <v>1050352</v>
      </c>
      <c r="H589" s="81">
        <v>831239</v>
      </c>
      <c r="I589" s="81">
        <v>1126034</v>
      </c>
      <c r="J589" s="81">
        <v>976028</v>
      </c>
      <c r="K589" s="81">
        <v>43862</v>
      </c>
      <c r="L589" s="81">
        <v>45319</v>
      </c>
      <c r="M589" s="81">
        <v>11085</v>
      </c>
      <c r="N589" s="81">
        <v>11535</v>
      </c>
      <c r="O589" s="81">
        <v>4625</v>
      </c>
      <c r="P589" s="81">
        <v>4812</v>
      </c>
      <c r="Q589" s="81">
        <v>13932</v>
      </c>
      <c r="R589" s="81">
        <v>14200</v>
      </c>
      <c r="S589" s="81">
        <v>0</v>
      </c>
      <c r="T589" s="81">
        <v>0</v>
      </c>
      <c r="U589" s="81">
        <v>0</v>
      </c>
      <c r="V589" s="81">
        <v>0</v>
      </c>
      <c r="W589" s="81">
        <v>0</v>
      </c>
      <c r="X589" s="81">
        <v>0</v>
      </c>
      <c r="Y589" s="100">
        <v>0</v>
      </c>
      <c r="Z589" s="81">
        <v>0</v>
      </c>
      <c r="AA589" s="81">
        <v>0</v>
      </c>
      <c r="AB589" s="81">
        <v>0</v>
      </c>
      <c r="AC589" s="81">
        <v>0</v>
      </c>
      <c r="AE589" s="81">
        <v>0</v>
      </c>
      <c r="AF589" s="81">
        <v>0</v>
      </c>
      <c r="AG589" s="81">
        <v>1050352</v>
      </c>
      <c r="AH589" s="81">
        <v>831239</v>
      </c>
      <c r="AJ589" s="77">
        <f t="shared" si="10"/>
        <v>111195</v>
      </c>
    </row>
    <row r="590" spans="1:36" x14ac:dyDescent="0.3">
      <c r="A590" s="46" t="s">
        <v>1224</v>
      </c>
      <c r="B590" s="77" t="s">
        <v>2641</v>
      </c>
      <c r="C590" s="81">
        <v>2942956</v>
      </c>
      <c r="D590" s="97">
        <v>0.95199999999999996</v>
      </c>
      <c r="E590" s="98">
        <v>138.80000000000001</v>
      </c>
      <c r="F590" s="81">
        <v>0</v>
      </c>
      <c r="G590" s="81">
        <v>1149439</v>
      </c>
      <c r="H590" s="81">
        <v>1099426</v>
      </c>
      <c r="I590" s="81">
        <v>1695366</v>
      </c>
      <c r="J590" s="81">
        <v>1485561</v>
      </c>
      <c r="K590" s="81">
        <v>59473</v>
      </c>
      <c r="L590" s="81">
        <v>56675</v>
      </c>
      <c r="M590" s="81">
        <v>15414</v>
      </c>
      <c r="N590" s="81">
        <v>15310</v>
      </c>
      <c r="O590" s="81">
        <v>6431</v>
      </c>
      <c r="P590" s="81">
        <v>6387</v>
      </c>
      <c r="Q590" s="81">
        <v>16833</v>
      </c>
      <c r="R590" s="81">
        <v>15608</v>
      </c>
      <c r="S590" s="81">
        <v>0</v>
      </c>
      <c r="T590" s="81">
        <v>0</v>
      </c>
      <c r="U590" s="81">
        <v>0</v>
      </c>
      <c r="V590" s="81">
        <v>0</v>
      </c>
      <c r="W590" s="81">
        <v>0</v>
      </c>
      <c r="X590" s="81">
        <v>0</v>
      </c>
      <c r="Y590" s="100">
        <v>0</v>
      </c>
      <c r="Z590" s="81">
        <v>0</v>
      </c>
      <c r="AA590" s="81">
        <v>0</v>
      </c>
      <c r="AB590" s="81">
        <v>0</v>
      </c>
      <c r="AC590" s="81">
        <v>0</v>
      </c>
      <c r="AE590" s="81">
        <v>0</v>
      </c>
      <c r="AF590" s="81">
        <v>0</v>
      </c>
      <c r="AG590" s="81">
        <v>1149439</v>
      </c>
      <c r="AH590" s="81">
        <v>1099426</v>
      </c>
      <c r="AJ590" s="77">
        <f t="shared" si="10"/>
        <v>0</v>
      </c>
    </row>
    <row r="591" spans="1:36" x14ac:dyDescent="0.3">
      <c r="A591" s="46" t="s">
        <v>1231</v>
      </c>
      <c r="B591" s="77" t="s">
        <v>2642</v>
      </c>
      <c r="C591" s="81">
        <v>13914906</v>
      </c>
      <c r="D591" s="97">
        <v>0.90100000000000002</v>
      </c>
      <c r="E591" s="98">
        <v>131.36000000000001</v>
      </c>
      <c r="F591" s="81">
        <v>0</v>
      </c>
      <c r="G591" s="81">
        <v>6451321</v>
      </c>
      <c r="H591" s="81">
        <v>4263423</v>
      </c>
      <c r="I591" s="81">
        <v>5176435</v>
      </c>
      <c r="J591" s="81">
        <v>4938761</v>
      </c>
      <c r="K591" s="81">
        <v>413459</v>
      </c>
      <c r="L591" s="81">
        <v>415265</v>
      </c>
      <c r="M591" s="81">
        <v>103437</v>
      </c>
      <c r="N591" s="81">
        <v>107227</v>
      </c>
      <c r="O591" s="81">
        <v>43156</v>
      </c>
      <c r="P591" s="81">
        <v>44737</v>
      </c>
      <c r="Q591" s="81">
        <v>105608</v>
      </c>
      <c r="R591" s="81">
        <v>105667</v>
      </c>
      <c r="S591" s="81">
        <v>0</v>
      </c>
      <c r="T591" s="81">
        <v>0</v>
      </c>
      <c r="U591" s="81">
        <v>0</v>
      </c>
      <c r="V591" s="81">
        <v>0</v>
      </c>
      <c r="W591" s="81">
        <v>0</v>
      </c>
      <c r="X591" s="81">
        <v>0</v>
      </c>
      <c r="Y591" s="100">
        <v>0</v>
      </c>
      <c r="Z591" s="81">
        <v>0</v>
      </c>
      <c r="AA591" s="81">
        <v>1621490</v>
      </c>
      <c r="AB591" s="81">
        <v>0</v>
      </c>
      <c r="AC591" s="81">
        <v>0</v>
      </c>
      <c r="AE591" s="81">
        <v>37383</v>
      </c>
      <c r="AF591" s="81">
        <v>6896</v>
      </c>
      <c r="AG591" s="81">
        <v>6413938</v>
      </c>
      <c r="AH591" s="81">
        <v>4256527</v>
      </c>
      <c r="AJ591" s="77">
        <f t="shared" si="10"/>
        <v>0</v>
      </c>
    </row>
    <row r="592" spans="1:36" x14ac:dyDescent="0.3">
      <c r="A592" s="46" t="s">
        <v>1229</v>
      </c>
      <c r="B592" s="77" t="s">
        <v>2643</v>
      </c>
      <c r="C592" s="81">
        <v>3402112</v>
      </c>
      <c r="D592" s="97">
        <v>0.86799999999999999</v>
      </c>
      <c r="E592" s="98">
        <v>126.55</v>
      </c>
      <c r="F592" s="81">
        <v>0</v>
      </c>
      <c r="G592" s="81">
        <v>1542371</v>
      </c>
      <c r="H592" s="81">
        <v>1377027</v>
      </c>
      <c r="I592" s="81">
        <v>1500830</v>
      </c>
      <c r="J592" s="81">
        <v>1372128</v>
      </c>
      <c r="K592" s="81">
        <v>98501</v>
      </c>
      <c r="L592" s="81">
        <v>103394</v>
      </c>
      <c r="M592" s="81">
        <v>24163</v>
      </c>
      <c r="N592" s="81">
        <v>25437</v>
      </c>
      <c r="O592" s="81">
        <v>10081</v>
      </c>
      <c r="P592" s="81">
        <v>8494</v>
      </c>
      <c r="Q592" s="81">
        <v>24084</v>
      </c>
      <c r="R592" s="81">
        <v>24738</v>
      </c>
      <c r="S592" s="81">
        <v>0</v>
      </c>
      <c r="T592" s="81">
        <v>0</v>
      </c>
      <c r="U592" s="81">
        <v>0</v>
      </c>
      <c r="V592" s="81">
        <v>0</v>
      </c>
      <c r="W592" s="81">
        <v>0</v>
      </c>
      <c r="X592" s="81">
        <v>0</v>
      </c>
      <c r="Y592" s="100">
        <v>0</v>
      </c>
      <c r="Z592" s="81">
        <v>0</v>
      </c>
      <c r="AA592" s="81">
        <v>202082</v>
      </c>
      <c r="AB592" s="81">
        <v>0</v>
      </c>
      <c r="AC592" s="81">
        <v>0</v>
      </c>
      <c r="AE592" s="81">
        <v>7517</v>
      </c>
      <c r="AF592" s="81">
        <v>2419</v>
      </c>
      <c r="AG592" s="81">
        <v>1534854</v>
      </c>
      <c r="AH592" s="81">
        <v>1374608</v>
      </c>
      <c r="AJ592" s="77">
        <f t="shared" si="10"/>
        <v>0</v>
      </c>
    </row>
    <row r="593" spans="1:36" x14ac:dyDescent="0.3">
      <c r="A593" s="46" t="s">
        <v>1239</v>
      </c>
      <c r="B593" s="77" t="s">
        <v>2020</v>
      </c>
      <c r="C593" s="81">
        <v>5777837</v>
      </c>
      <c r="D593" s="97">
        <v>0.66500000000000004</v>
      </c>
      <c r="E593" s="98">
        <v>96.95</v>
      </c>
      <c r="F593" s="81">
        <v>0</v>
      </c>
      <c r="G593" s="81">
        <v>2054594</v>
      </c>
      <c r="H593" s="81">
        <v>1988066</v>
      </c>
      <c r="I593" s="81">
        <v>1992944</v>
      </c>
      <c r="J593" s="81">
        <v>1574851</v>
      </c>
      <c r="K593" s="81">
        <v>108112</v>
      </c>
      <c r="L593" s="81">
        <v>117083</v>
      </c>
      <c r="M593" s="81">
        <v>28327</v>
      </c>
      <c r="N593" s="81">
        <v>30245</v>
      </c>
      <c r="O593" s="81">
        <v>11819</v>
      </c>
      <c r="P593" s="81">
        <v>12618</v>
      </c>
      <c r="Q593" s="81">
        <v>17664</v>
      </c>
      <c r="R593" s="81">
        <v>18274</v>
      </c>
      <c r="S593" s="81">
        <v>0</v>
      </c>
      <c r="T593" s="81">
        <v>0</v>
      </c>
      <c r="U593" s="81">
        <v>0</v>
      </c>
      <c r="V593" s="81">
        <v>0</v>
      </c>
      <c r="W593" s="81">
        <v>0</v>
      </c>
      <c r="X593" s="81">
        <v>0</v>
      </c>
      <c r="Y593" s="100">
        <v>0</v>
      </c>
      <c r="Z593" s="81">
        <v>0</v>
      </c>
      <c r="AA593" s="81">
        <v>1564377</v>
      </c>
      <c r="AB593" s="81">
        <v>0</v>
      </c>
      <c r="AC593" s="81">
        <v>0</v>
      </c>
      <c r="AE593" s="81">
        <v>0</v>
      </c>
      <c r="AF593" s="81">
        <v>0</v>
      </c>
      <c r="AG593" s="81">
        <v>2054594</v>
      </c>
      <c r="AH593" s="81">
        <v>1988066</v>
      </c>
      <c r="AJ593" s="77">
        <f t="shared" si="10"/>
        <v>0</v>
      </c>
    </row>
    <row r="594" spans="1:36" x14ac:dyDescent="0.3">
      <c r="A594" s="46" t="s">
        <v>1233</v>
      </c>
      <c r="B594" s="77" t="s">
        <v>2644</v>
      </c>
      <c r="C594" s="81">
        <v>4754946</v>
      </c>
      <c r="D594" s="97">
        <v>0.90400000000000003</v>
      </c>
      <c r="E594" s="98">
        <v>131.80000000000001</v>
      </c>
      <c r="F594" s="81">
        <v>0</v>
      </c>
      <c r="G594" s="81">
        <v>2598317</v>
      </c>
      <c r="H594" s="81">
        <v>1935850</v>
      </c>
      <c r="I594" s="81">
        <v>1505087</v>
      </c>
      <c r="J594" s="81">
        <v>1647309</v>
      </c>
      <c r="K594" s="81">
        <v>117549</v>
      </c>
      <c r="L594" s="81">
        <v>116384</v>
      </c>
      <c r="M594" s="81">
        <v>30544</v>
      </c>
      <c r="N594" s="81">
        <v>30005</v>
      </c>
      <c r="O594" s="81">
        <v>12744</v>
      </c>
      <c r="P594" s="81">
        <v>12518</v>
      </c>
      <c r="Q594" s="81">
        <v>32714</v>
      </c>
      <c r="R594" s="81">
        <v>30684</v>
      </c>
      <c r="S594" s="81">
        <v>0</v>
      </c>
      <c r="T594" s="81">
        <v>0</v>
      </c>
      <c r="U594" s="81">
        <v>0</v>
      </c>
      <c r="V594" s="81">
        <v>0</v>
      </c>
      <c r="W594" s="81">
        <v>0</v>
      </c>
      <c r="X594" s="81">
        <v>0</v>
      </c>
      <c r="Y594" s="100">
        <v>0</v>
      </c>
      <c r="Z594" s="81">
        <v>0</v>
      </c>
      <c r="AA594" s="81">
        <v>457991</v>
      </c>
      <c r="AB594" s="81">
        <v>0</v>
      </c>
      <c r="AC594" s="81">
        <v>0</v>
      </c>
      <c r="AE594" s="81">
        <v>0</v>
      </c>
      <c r="AF594" s="81">
        <v>0</v>
      </c>
      <c r="AG594" s="81">
        <v>2598317</v>
      </c>
      <c r="AH594" s="81">
        <v>1935850</v>
      </c>
      <c r="AJ594" s="77">
        <f t="shared" si="10"/>
        <v>0</v>
      </c>
    </row>
    <row r="595" spans="1:36" x14ac:dyDescent="0.3">
      <c r="A595" s="46" t="s">
        <v>1235</v>
      </c>
      <c r="B595" s="77" t="s">
        <v>2645</v>
      </c>
      <c r="C595" s="81">
        <v>5802090</v>
      </c>
      <c r="D595" s="97">
        <v>0.73399999999999999</v>
      </c>
      <c r="E595" s="98">
        <v>107.01</v>
      </c>
      <c r="F595" s="81">
        <v>0</v>
      </c>
      <c r="G595" s="81">
        <v>3591859</v>
      </c>
      <c r="H595" s="81">
        <v>3605378</v>
      </c>
      <c r="I595" s="81">
        <v>1760751</v>
      </c>
      <c r="J595" s="81">
        <v>1439172</v>
      </c>
      <c r="K595" s="81">
        <v>125878</v>
      </c>
      <c r="L595" s="81">
        <v>127742</v>
      </c>
      <c r="M595" s="81">
        <v>32372</v>
      </c>
      <c r="N595" s="81">
        <v>32387</v>
      </c>
      <c r="O595" s="81">
        <v>13506</v>
      </c>
      <c r="P595" s="81">
        <v>13513</v>
      </c>
      <c r="Q595" s="81">
        <v>26880</v>
      </c>
      <c r="R595" s="81">
        <v>25428</v>
      </c>
      <c r="S595" s="81">
        <v>0</v>
      </c>
      <c r="T595" s="81">
        <v>0</v>
      </c>
      <c r="U595" s="81">
        <v>0</v>
      </c>
      <c r="V595" s="81">
        <v>0</v>
      </c>
      <c r="W595" s="81">
        <v>0</v>
      </c>
      <c r="X595" s="81">
        <v>0</v>
      </c>
      <c r="Y595" s="100">
        <v>0</v>
      </c>
      <c r="Z595" s="81">
        <v>0</v>
      </c>
      <c r="AA595" s="81">
        <v>237136</v>
      </c>
      <c r="AB595" s="81">
        <v>13708</v>
      </c>
      <c r="AC595" s="81">
        <v>0</v>
      </c>
      <c r="AE595" s="81">
        <v>0</v>
      </c>
      <c r="AF595" s="81">
        <v>0</v>
      </c>
      <c r="AG595" s="81">
        <v>3591859</v>
      </c>
      <c r="AH595" s="81">
        <v>3605378</v>
      </c>
      <c r="AJ595" s="77">
        <f t="shared" si="10"/>
        <v>0</v>
      </c>
    </row>
    <row r="596" spans="1:36" x14ac:dyDescent="0.3">
      <c r="A596" s="46" t="s">
        <v>1237</v>
      </c>
      <c r="B596" s="77" t="s">
        <v>2646</v>
      </c>
      <c r="C596" s="81">
        <v>1824778</v>
      </c>
      <c r="D596" s="97">
        <v>0</v>
      </c>
      <c r="E596" s="98">
        <v>0</v>
      </c>
      <c r="F596" s="81">
        <v>0</v>
      </c>
      <c r="G596" s="81">
        <v>416572</v>
      </c>
      <c r="H596" s="81">
        <v>258111</v>
      </c>
      <c r="I596" s="81">
        <v>586200</v>
      </c>
      <c r="J596" s="81">
        <v>544740</v>
      </c>
      <c r="K596" s="81">
        <v>80502</v>
      </c>
      <c r="L596" s="81">
        <v>80502</v>
      </c>
      <c r="M596" s="81">
        <v>18410</v>
      </c>
      <c r="N596" s="81">
        <v>18531</v>
      </c>
      <c r="O596" s="81">
        <v>7681</v>
      </c>
      <c r="P596" s="81">
        <v>7731</v>
      </c>
      <c r="Q596" s="81">
        <v>0</v>
      </c>
      <c r="R596" s="81">
        <v>0</v>
      </c>
      <c r="S596" s="81">
        <v>0</v>
      </c>
      <c r="T596" s="81">
        <v>0</v>
      </c>
      <c r="U596" s="81">
        <v>0</v>
      </c>
      <c r="V596" s="81">
        <v>0</v>
      </c>
      <c r="W596" s="81">
        <v>0</v>
      </c>
      <c r="X596" s="81">
        <v>0</v>
      </c>
      <c r="Y596" s="100">
        <v>0</v>
      </c>
      <c r="Z596" s="81">
        <v>0</v>
      </c>
      <c r="AA596" s="81">
        <v>715413</v>
      </c>
      <c r="AB596" s="81">
        <v>0</v>
      </c>
      <c r="AC596" s="81">
        <v>0</v>
      </c>
      <c r="AE596" s="81">
        <v>0</v>
      </c>
      <c r="AF596" s="81">
        <v>956</v>
      </c>
      <c r="AG596" s="81">
        <v>416572</v>
      </c>
      <c r="AH596" s="81">
        <v>257155</v>
      </c>
      <c r="AJ596" s="77">
        <f t="shared" si="10"/>
        <v>0</v>
      </c>
    </row>
    <row r="597" spans="1:36" x14ac:dyDescent="0.3">
      <c r="A597" s="46" t="s">
        <v>1241</v>
      </c>
      <c r="B597" s="77" t="s">
        <v>2647</v>
      </c>
      <c r="C597" s="81">
        <v>5032310</v>
      </c>
      <c r="D597" s="97">
        <v>0.82599999999999996</v>
      </c>
      <c r="E597" s="98">
        <v>120.43</v>
      </c>
      <c r="F597" s="81">
        <v>0</v>
      </c>
      <c r="G597" s="81">
        <v>2410283</v>
      </c>
      <c r="H597" s="81">
        <v>1550036</v>
      </c>
      <c r="I597" s="81">
        <v>2036610</v>
      </c>
      <c r="J597" s="81">
        <v>1703100</v>
      </c>
      <c r="K597" s="81">
        <v>149237</v>
      </c>
      <c r="L597" s="81">
        <v>151800</v>
      </c>
      <c r="M597" s="81">
        <v>39712</v>
      </c>
      <c r="N597" s="81">
        <v>40132</v>
      </c>
      <c r="O597" s="81">
        <v>16569</v>
      </c>
      <c r="P597" s="81">
        <v>16743</v>
      </c>
      <c r="Q597" s="81">
        <v>36568</v>
      </c>
      <c r="R597" s="81">
        <v>37279</v>
      </c>
      <c r="S597" s="81">
        <v>0</v>
      </c>
      <c r="T597" s="81">
        <v>0</v>
      </c>
      <c r="U597" s="81">
        <v>0</v>
      </c>
      <c r="V597" s="81">
        <v>0</v>
      </c>
      <c r="W597" s="81">
        <v>0</v>
      </c>
      <c r="X597" s="81">
        <v>0</v>
      </c>
      <c r="Y597" s="100">
        <v>0</v>
      </c>
      <c r="Z597" s="81">
        <v>0</v>
      </c>
      <c r="AA597" s="81">
        <v>342714</v>
      </c>
      <c r="AB597" s="81">
        <v>617</v>
      </c>
      <c r="AC597" s="81">
        <v>0</v>
      </c>
      <c r="AE597" s="81">
        <v>0</v>
      </c>
      <c r="AF597" s="81">
        <v>3005</v>
      </c>
      <c r="AG597" s="81">
        <v>2410283</v>
      </c>
      <c r="AH597" s="81">
        <v>1547031</v>
      </c>
      <c r="AJ597" s="77">
        <f t="shared" si="10"/>
        <v>0</v>
      </c>
    </row>
    <row r="598" spans="1:36" x14ac:dyDescent="0.3">
      <c r="A598" s="46" t="s">
        <v>1243</v>
      </c>
      <c r="B598" s="77" t="s">
        <v>2648</v>
      </c>
      <c r="C598" s="81">
        <v>6706609</v>
      </c>
      <c r="D598" s="97">
        <v>0.94</v>
      </c>
      <c r="E598" s="98">
        <v>137.05000000000001</v>
      </c>
      <c r="F598" s="81">
        <v>0</v>
      </c>
      <c r="G598" s="81">
        <v>3685125</v>
      </c>
      <c r="H598" s="81">
        <v>3569296</v>
      </c>
      <c r="I598" s="81">
        <v>2365440</v>
      </c>
      <c r="J598" s="81">
        <v>2346258</v>
      </c>
      <c r="K598" s="81">
        <v>169741</v>
      </c>
      <c r="L598" s="81">
        <v>174343</v>
      </c>
      <c r="M598" s="81">
        <v>42109</v>
      </c>
      <c r="N598" s="81">
        <v>43083</v>
      </c>
      <c r="O598" s="81">
        <v>17569</v>
      </c>
      <c r="P598" s="81">
        <v>17975</v>
      </c>
      <c r="Q598" s="81">
        <v>47618</v>
      </c>
      <c r="R598" s="81">
        <v>48024</v>
      </c>
      <c r="S598" s="81">
        <v>0</v>
      </c>
      <c r="T598" s="81">
        <v>0</v>
      </c>
      <c r="U598" s="81">
        <v>0</v>
      </c>
      <c r="V598" s="81">
        <v>0</v>
      </c>
      <c r="W598" s="81">
        <v>0</v>
      </c>
      <c r="X598" s="81">
        <v>0</v>
      </c>
      <c r="Y598" s="100">
        <v>0</v>
      </c>
      <c r="Z598" s="81">
        <v>0</v>
      </c>
      <c r="AA598" s="81">
        <v>379007</v>
      </c>
      <c r="AB598" s="81">
        <v>0</v>
      </c>
      <c r="AC598" s="81">
        <v>0</v>
      </c>
      <c r="AE598" s="81">
        <v>0</v>
      </c>
      <c r="AF598" s="81">
        <v>6190</v>
      </c>
      <c r="AG598" s="81">
        <v>3685125</v>
      </c>
      <c r="AH598" s="81">
        <v>3563106</v>
      </c>
      <c r="AJ598" s="77">
        <f t="shared" si="10"/>
        <v>0</v>
      </c>
    </row>
    <row r="599" spans="1:36" x14ac:dyDescent="0.3">
      <c r="A599" s="46" t="s">
        <v>1227</v>
      </c>
      <c r="B599" s="77" t="s">
        <v>2649</v>
      </c>
      <c r="C599" s="81">
        <v>5164238</v>
      </c>
      <c r="D599" s="97">
        <v>0.97499999999999998</v>
      </c>
      <c r="E599" s="98">
        <v>142.15</v>
      </c>
      <c r="F599" s="81">
        <v>-220190</v>
      </c>
      <c r="G599" s="81">
        <v>3087782</v>
      </c>
      <c r="H599" s="81">
        <v>3032052</v>
      </c>
      <c r="I599" s="81">
        <v>1364752</v>
      </c>
      <c r="J599" s="81">
        <v>1449992</v>
      </c>
      <c r="K599" s="81">
        <v>91686</v>
      </c>
      <c r="L599" s="81">
        <v>95356</v>
      </c>
      <c r="M599" s="81">
        <v>23504</v>
      </c>
      <c r="N599" s="81">
        <v>23968</v>
      </c>
      <c r="O599" s="81">
        <v>9806</v>
      </c>
      <c r="P599" s="81">
        <v>10000</v>
      </c>
      <c r="Q599" s="81">
        <v>23237</v>
      </c>
      <c r="R599" s="81">
        <v>23658</v>
      </c>
      <c r="S599" s="81">
        <v>0</v>
      </c>
      <c r="T599" s="81">
        <v>0</v>
      </c>
      <c r="U599" s="81">
        <v>0</v>
      </c>
      <c r="V599" s="81">
        <v>0</v>
      </c>
      <c r="W599" s="81">
        <v>0</v>
      </c>
      <c r="X599" s="81">
        <v>0</v>
      </c>
      <c r="Y599" s="100">
        <v>0</v>
      </c>
      <c r="Z599" s="81">
        <v>0</v>
      </c>
      <c r="AA599" s="81">
        <v>563471</v>
      </c>
      <c r="AB599" s="81">
        <v>0</v>
      </c>
      <c r="AC599" s="81">
        <v>0</v>
      </c>
      <c r="AE599" s="81">
        <v>0</v>
      </c>
      <c r="AF599" s="81">
        <v>0</v>
      </c>
      <c r="AG599" s="81">
        <v>3087782</v>
      </c>
      <c r="AH599" s="81">
        <v>3032052</v>
      </c>
      <c r="AJ599" s="77">
        <f t="shared" si="10"/>
        <v>220190</v>
      </c>
    </row>
    <row r="600" spans="1:36" x14ac:dyDescent="0.3">
      <c r="A600" s="46" t="s">
        <v>1246</v>
      </c>
      <c r="B600" s="77" t="s">
        <v>2650</v>
      </c>
      <c r="C600" s="81">
        <v>355303</v>
      </c>
      <c r="D600" s="97">
        <v>0</v>
      </c>
      <c r="E600" s="98">
        <v>0</v>
      </c>
      <c r="F600" s="81">
        <v>0</v>
      </c>
      <c r="G600" s="81">
        <v>45076</v>
      </c>
      <c r="H600" s="81">
        <v>29287</v>
      </c>
      <c r="I600" s="81">
        <v>118920</v>
      </c>
      <c r="J600" s="81">
        <v>114058</v>
      </c>
      <c r="K600" s="81">
        <v>7631</v>
      </c>
      <c r="L600" s="81">
        <v>7573</v>
      </c>
      <c r="M600" s="81">
        <v>2636</v>
      </c>
      <c r="N600" s="81">
        <v>2712</v>
      </c>
      <c r="O600" s="81">
        <v>1100</v>
      </c>
      <c r="P600" s="81">
        <v>1131</v>
      </c>
      <c r="Q600" s="81">
        <v>0</v>
      </c>
      <c r="R600" s="81">
        <v>0</v>
      </c>
      <c r="S600" s="81">
        <v>0</v>
      </c>
      <c r="T600" s="81">
        <v>0</v>
      </c>
      <c r="U600" s="81">
        <v>0</v>
      </c>
      <c r="V600" s="81">
        <v>0</v>
      </c>
      <c r="W600" s="81">
        <v>0</v>
      </c>
      <c r="X600" s="81">
        <v>0</v>
      </c>
      <c r="Y600" s="100">
        <v>0</v>
      </c>
      <c r="Z600" s="81">
        <v>0</v>
      </c>
      <c r="AA600" s="81">
        <v>179940</v>
      </c>
      <c r="AB600" s="81">
        <v>0</v>
      </c>
      <c r="AC600" s="81">
        <v>0</v>
      </c>
      <c r="AE600" s="81">
        <v>0</v>
      </c>
      <c r="AF600" s="81">
        <v>0</v>
      </c>
      <c r="AG600" s="81">
        <v>45076</v>
      </c>
      <c r="AH600" s="81">
        <v>29287</v>
      </c>
      <c r="AJ600" s="77">
        <f t="shared" si="10"/>
        <v>0</v>
      </c>
    </row>
    <row r="601" spans="1:36" x14ac:dyDescent="0.3">
      <c r="A601" s="46" t="s">
        <v>1258</v>
      </c>
      <c r="B601" s="77" t="s">
        <v>2651</v>
      </c>
      <c r="C601" s="81">
        <v>601795</v>
      </c>
      <c r="D601" s="97">
        <v>9.4E-2</v>
      </c>
      <c r="E601" s="98">
        <v>13.7</v>
      </c>
      <c r="F601" s="81">
        <v>-6603</v>
      </c>
      <c r="G601" s="81">
        <v>146840</v>
      </c>
      <c r="H601" s="81">
        <v>83920</v>
      </c>
      <c r="I601" s="81">
        <v>164375</v>
      </c>
      <c r="J601" s="81">
        <v>147827</v>
      </c>
      <c r="K601" s="81">
        <v>28310</v>
      </c>
      <c r="L601" s="81">
        <v>29125</v>
      </c>
      <c r="M601" s="81">
        <v>7280</v>
      </c>
      <c r="N601" s="81">
        <v>7505</v>
      </c>
      <c r="O601" s="81">
        <v>3038</v>
      </c>
      <c r="P601" s="81">
        <v>3131</v>
      </c>
      <c r="Q601" s="81">
        <v>0</v>
      </c>
      <c r="R601" s="81">
        <v>0</v>
      </c>
      <c r="S601" s="81">
        <v>0</v>
      </c>
      <c r="T601" s="81">
        <v>0</v>
      </c>
      <c r="U601" s="81">
        <v>0</v>
      </c>
      <c r="V601" s="81">
        <v>0</v>
      </c>
      <c r="W601" s="81">
        <v>0</v>
      </c>
      <c r="X601" s="81">
        <v>0</v>
      </c>
      <c r="Y601" s="100">
        <v>0</v>
      </c>
      <c r="Z601" s="81">
        <v>0</v>
      </c>
      <c r="AA601" s="81">
        <v>251952</v>
      </c>
      <c r="AB601" s="81">
        <v>0</v>
      </c>
      <c r="AC601" s="81">
        <v>0</v>
      </c>
      <c r="AE601" s="81">
        <v>0</v>
      </c>
      <c r="AF601" s="81">
        <v>0</v>
      </c>
      <c r="AG601" s="81">
        <v>146840</v>
      </c>
      <c r="AH601" s="81">
        <v>83920</v>
      </c>
      <c r="AJ601" s="77">
        <f t="shared" si="10"/>
        <v>6603</v>
      </c>
    </row>
    <row r="602" spans="1:36" x14ac:dyDescent="0.3">
      <c r="A602" s="46" t="s">
        <v>1248</v>
      </c>
      <c r="B602" s="77" t="s">
        <v>2652</v>
      </c>
      <c r="C602" s="81">
        <v>2982201</v>
      </c>
      <c r="D602" s="97">
        <v>0.95499999999999996</v>
      </c>
      <c r="E602" s="98">
        <v>139.22999999999999</v>
      </c>
      <c r="F602" s="81">
        <v>-86339</v>
      </c>
      <c r="G602" s="81">
        <v>1106115</v>
      </c>
      <c r="H602" s="81">
        <v>955233</v>
      </c>
      <c r="I602" s="81">
        <v>1406095</v>
      </c>
      <c r="J602" s="81">
        <v>1500393</v>
      </c>
      <c r="K602" s="81">
        <v>115743</v>
      </c>
      <c r="L602" s="81">
        <v>116908</v>
      </c>
      <c r="M602" s="81">
        <v>33016</v>
      </c>
      <c r="N602" s="81">
        <v>33106</v>
      </c>
      <c r="O602" s="81">
        <v>13775</v>
      </c>
      <c r="P602" s="81">
        <v>13812</v>
      </c>
      <c r="Q602" s="81">
        <v>35788</v>
      </c>
      <c r="R602" s="81">
        <v>34924</v>
      </c>
      <c r="S602" s="81">
        <v>0</v>
      </c>
      <c r="T602" s="81">
        <v>0</v>
      </c>
      <c r="U602" s="81">
        <v>0</v>
      </c>
      <c r="V602" s="81">
        <v>0</v>
      </c>
      <c r="W602" s="81">
        <v>0</v>
      </c>
      <c r="X602" s="81">
        <v>0</v>
      </c>
      <c r="Y602" s="100">
        <v>0</v>
      </c>
      <c r="Z602" s="81">
        <v>0</v>
      </c>
      <c r="AA602" s="81">
        <v>250952</v>
      </c>
      <c r="AB602" s="81">
        <v>20717</v>
      </c>
      <c r="AC602" s="81">
        <v>0</v>
      </c>
      <c r="AE602" s="81">
        <v>0</v>
      </c>
      <c r="AF602" s="81">
        <v>0</v>
      </c>
      <c r="AG602" s="81">
        <v>1106115</v>
      </c>
      <c r="AH602" s="81">
        <v>955233</v>
      </c>
      <c r="AJ602" s="77">
        <f t="shared" si="10"/>
        <v>86339</v>
      </c>
    </row>
    <row r="603" spans="1:36" x14ac:dyDescent="0.3">
      <c r="A603" s="46" t="s">
        <v>1254</v>
      </c>
      <c r="B603" s="77" t="s">
        <v>2653</v>
      </c>
      <c r="C603" s="81">
        <v>759381</v>
      </c>
      <c r="D603" s="97">
        <v>0.60399999999999998</v>
      </c>
      <c r="E603" s="98">
        <v>88.06</v>
      </c>
      <c r="F603" s="81">
        <v>-27034</v>
      </c>
      <c r="G603" s="81">
        <v>297039</v>
      </c>
      <c r="H603" s="81">
        <v>235135</v>
      </c>
      <c r="I603" s="81">
        <v>172196</v>
      </c>
      <c r="J603" s="81">
        <v>159023</v>
      </c>
      <c r="K603" s="81">
        <v>17708</v>
      </c>
      <c r="L603" s="81">
        <v>17708</v>
      </c>
      <c r="M603" s="81">
        <v>4599</v>
      </c>
      <c r="N603" s="81">
        <v>4584</v>
      </c>
      <c r="O603" s="81">
        <v>1919</v>
      </c>
      <c r="P603" s="81">
        <v>1912</v>
      </c>
      <c r="Q603" s="81">
        <v>773</v>
      </c>
      <c r="R603" s="81">
        <v>763</v>
      </c>
      <c r="S603" s="81">
        <v>0</v>
      </c>
      <c r="T603" s="81">
        <v>0</v>
      </c>
      <c r="U603" s="81">
        <v>0</v>
      </c>
      <c r="V603" s="81">
        <v>0</v>
      </c>
      <c r="W603" s="81">
        <v>0</v>
      </c>
      <c r="X603" s="81">
        <v>0</v>
      </c>
      <c r="Y603" s="100">
        <v>0</v>
      </c>
      <c r="Z603" s="81">
        <v>0</v>
      </c>
      <c r="AA603" s="81">
        <v>265147</v>
      </c>
      <c r="AB603" s="81">
        <v>0</v>
      </c>
      <c r="AC603" s="81">
        <v>0</v>
      </c>
      <c r="AE603" s="81">
        <v>0</v>
      </c>
      <c r="AF603" s="81">
        <v>0</v>
      </c>
      <c r="AG603" s="81">
        <v>297039</v>
      </c>
      <c r="AH603" s="81">
        <v>235135</v>
      </c>
      <c r="AJ603" s="77">
        <f t="shared" si="10"/>
        <v>27034</v>
      </c>
    </row>
    <row r="604" spans="1:36" x14ac:dyDescent="0.3">
      <c r="A604" s="46" t="s">
        <v>1256</v>
      </c>
      <c r="B604" s="77" t="s">
        <v>2654</v>
      </c>
      <c r="C604" s="81">
        <v>689419</v>
      </c>
      <c r="D604" s="97">
        <v>0</v>
      </c>
      <c r="E604" s="98">
        <v>0</v>
      </c>
      <c r="F604" s="81">
        <v>0</v>
      </c>
      <c r="G604" s="81">
        <v>63456</v>
      </c>
      <c r="H604" s="81">
        <v>44036</v>
      </c>
      <c r="I604" s="81">
        <v>460178</v>
      </c>
      <c r="J604" s="81">
        <v>493314</v>
      </c>
      <c r="K604" s="81">
        <v>40892</v>
      </c>
      <c r="L604" s="81">
        <v>42523</v>
      </c>
      <c r="M604" s="81">
        <v>10501</v>
      </c>
      <c r="N604" s="81">
        <v>10906</v>
      </c>
      <c r="O604" s="81">
        <v>4381</v>
      </c>
      <c r="P604" s="81">
        <v>4550</v>
      </c>
      <c r="Q604" s="81">
        <v>0</v>
      </c>
      <c r="R604" s="81">
        <v>0</v>
      </c>
      <c r="S604" s="81">
        <v>0</v>
      </c>
      <c r="T604" s="81">
        <v>0</v>
      </c>
      <c r="U604" s="81">
        <v>0</v>
      </c>
      <c r="V604" s="81">
        <v>0</v>
      </c>
      <c r="W604" s="81">
        <v>0</v>
      </c>
      <c r="X604" s="81">
        <v>0</v>
      </c>
      <c r="Y604" s="100">
        <v>0</v>
      </c>
      <c r="Z604" s="81">
        <v>0</v>
      </c>
      <c r="AA604" s="81">
        <v>110011</v>
      </c>
      <c r="AB604" s="81">
        <v>0</v>
      </c>
      <c r="AC604" s="81">
        <v>0</v>
      </c>
      <c r="AE604" s="81">
        <v>0</v>
      </c>
      <c r="AF604" s="81">
        <v>0</v>
      </c>
      <c r="AG604" s="81">
        <v>63456</v>
      </c>
      <c r="AH604" s="81">
        <v>44036</v>
      </c>
      <c r="AJ604" s="77">
        <f t="shared" si="10"/>
        <v>0</v>
      </c>
    </row>
    <row r="605" spans="1:36" x14ac:dyDescent="0.3">
      <c r="A605" s="46" t="s">
        <v>1252</v>
      </c>
      <c r="B605" s="77" t="s">
        <v>2032</v>
      </c>
      <c r="C605" s="81">
        <v>1367665</v>
      </c>
      <c r="D605" s="97">
        <v>0.59</v>
      </c>
      <c r="E605" s="98">
        <v>86.02</v>
      </c>
      <c r="F605" s="81">
        <v>0</v>
      </c>
      <c r="G605" s="81">
        <v>793935</v>
      </c>
      <c r="H605" s="81">
        <v>629769</v>
      </c>
      <c r="I605" s="81">
        <v>420736</v>
      </c>
      <c r="J605" s="81">
        <v>374112</v>
      </c>
      <c r="K605" s="81">
        <v>39610</v>
      </c>
      <c r="L605" s="81">
        <v>40368</v>
      </c>
      <c r="M605" s="81">
        <v>9632</v>
      </c>
      <c r="N605" s="81">
        <v>9812</v>
      </c>
      <c r="O605" s="81">
        <v>4019</v>
      </c>
      <c r="P605" s="81">
        <v>4093</v>
      </c>
      <c r="Q605" s="81">
        <v>1992</v>
      </c>
      <c r="R605" s="81">
        <v>1887</v>
      </c>
      <c r="S605" s="81">
        <v>0</v>
      </c>
      <c r="T605" s="81">
        <v>0</v>
      </c>
      <c r="U605" s="81">
        <v>0</v>
      </c>
      <c r="V605" s="81">
        <v>0</v>
      </c>
      <c r="W605" s="81">
        <v>0</v>
      </c>
      <c r="X605" s="81">
        <v>0</v>
      </c>
      <c r="Y605" s="100">
        <v>0</v>
      </c>
      <c r="Z605" s="81">
        <v>0</v>
      </c>
      <c r="AA605" s="81">
        <v>97741</v>
      </c>
      <c r="AB605" s="81">
        <v>0</v>
      </c>
      <c r="AC605" s="81">
        <v>0</v>
      </c>
      <c r="AE605" s="81">
        <v>0</v>
      </c>
      <c r="AF605" s="81">
        <v>0</v>
      </c>
      <c r="AG605" s="81">
        <v>793935</v>
      </c>
      <c r="AH605" s="81">
        <v>629769</v>
      </c>
      <c r="AJ605" s="77">
        <f t="shared" si="10"/>
        <v>0</v>
      </c>
    </row>
    <row r="606" spans="1:36" x14ac:dyDescent="0.3">
      <c r="A606" s="46" t="s">
        <v>1260</v>
      </c>
      <c r="B606" s="77" t="s">
        <v>2655</v>
      </c>
      <c r="C606" s="81">
        <v>4634456</v>
      </c>
      <c r="D606" s="97">
        <v>0.873</v>
      </c>
      <c r="E606" s="98">
        <v>127.28</v>
      </c>
      <c r="F606" s="81">
        <v>-394949</v>
      </c>
      <c r="G606" s="81">
        <v>2049780</v>
      </c>
      <c r="H606" s="81">
        <v>2108517</v>
      </c>
      <c r="I606" s="81">
        <v>1878456</v>
      </c>
      <c r="J606" s="81">
        <v>1907799</v>
      </c>
      <c r="K606" s="81">
        <v>186750</v>
      </c>
      <c r="L606" s="81">
        <v>190245</v>
      </c>
      <c r="M606" s="81">
        <v>46708</v>
      </c>
      <c r="N606" s="81">
        <v>47607</v>
      </c>
      <c r="O606" s="81">
        <v>19488</v>
      </c>
      <c r="P606" s="81">
        <v>19862</v>
      </c>
      <c r="Q606" s="81">
        <v>47461</v>
      </c>
      <c r="R606" s="81">
        <v>48298</v>
      </c>
      <c r="S606" s="81">
        <v>0</v>
      </c>
      <c r="T606" s="81">
        <v>0</v>
      </c>
      <c r="U606" s="81">
        <v>0</v>
      </c>
      <c r="V606" s="81">
        <v>0</v>
      </c>
      <c r="W606" s="81">
        <v>0</v>
      </c>
      <c r="X606" s="81">
        <v>0</v>
      </c>
      <c r="Y606" s="100">
        <v>0</v>
      </c>
      <c r="Z606" s="81">
        <v>0</v>
      </c>
      <c r="AA606" s="81">
        <v>405813</v>
      </c>
      <c r="AB606" s="81">
        <v>0</v>
      </c>
      <c r="AC606" s="81">
        <v>0</v>
      </c>
      <c r="AE606" s="81">
        <v>0</v>
      </c>
      <c r="AF606" s="81">
        <v>15150</v>
      </c>
      <c r="AG606" s="81">
        <v>2049780</v>
      </c>
      <c r="AH606" s="81">
        <v>2093367</v>
      </c>
      <c r="AJ606" s="77">
        <f t="shared" si="10"/>
        <v>394949</v>
      </c>
    </row>
    <row r="607" spans="1:36" x14ac:dyDescent="0.3">
      <c r="A607" s="46" t="s">
        <v>1250</v>
      </c>
      <c r="B607" s="77" t="s">
        <v>2034</v>
      </c>
      <c r="C607" s="81">
        <v>305039</v>
      </c>
      <c r="D607" s="97">
        <v>0.90800000000000003</v>
      </c>
      <c r="E607" s="98">
        <v>132.38</v>
      </c>
      <c r="F607" s="81">
        <v>-19327</v>
      </c>
      <c r="G607" s="81">
        <v>79816</v>
      </c>
      <c r="H607" s="81">
        <v>17839</v>
      </c>
      <c r="I607" s="81">
        <v>135250</v>
      </c>
      <c r="J607" s="81">
        <v>112888</v>
      </c>
      <c r="K607" s="81">
        <v>14854</v>
      </c>
      <c r="L607" s="81">
        <v>11563</v>
      </c>
      <c r="M607" s="81">
        <v>2217</v>
      </c>
      <c r="N607" s="81">
        <v>2442</v>
      </c>
      <c r="O607" s="81">
        <v>925</v>
      </c>
      <c r="P607" s="81">
        <v>1018</v>
      </c>
      <c r="Q607" s="81">
        <v>1977</v>
      </c>
      <c r="R607" s="81">
        <v>2249</v>
      </c>
      <c r="S607" s="81">
        <v>0</v>
      </c>
      <c r="T607" s="81">
        <v>0</v>
      </c>
      <c r="U607" s="81">
        <v>0</v>
      </c>
      <c r="V607" s="81">
        <v>0</v>
      </c>
      <c r="W607" s="81">
        <v>0</v>
      </c>
      <c r="X607" s="81">
        <v>0</v>
      </c>
      <c r="Y607" s="100">
        <v>0</v>
      </c>
      <c r="Z607" s="81">
        <v>0</v>
      </c>
      <c r="AA607" s="81">
        <v>70000</v>
      </c>
      <c r="AB607" s="81">
        <v>0</v>
      </c>
      <c r="AC607" s="81">
        <v>0</v>
      </c>
      <c r="AE607" s="81">
        <v>0</v>
      </c>
      <c r="AF607" s="81">
        <v>0</v>
      </c>
      <c r="AG607" s="81">
        <v>79816</v>
      </c>
      <c r="AH607" s="81">
        <v>17839</v>
      </c>
      <c r="AJ607" s="77">
        <f t="shared" si="10"/>
        <v>19327</v>
      </c>
    </row>
    <row r="608" spans="1:36" x14ac:dyDescent="0.3">
      <c r="A608" s="46" t="s">
        <v>1262</v>
      </c>
      <c r="B608" s="77" t="s">
        <v>2656</v>
      </c>
      <c r="C608" s="81">
        <v>1881360</v>
      </c>
      <c r="D608" s="97">
        <v>0.89700000000000002</v>
      </c>
      <c r="E608" s="98">
        <v>130.78</v>
      </c>
      <c r="F608" s="81">
        <v>-25948</v>
      </c>
      <c r="G608" s="81">
        <v>690334</v>
      </c>
      <c r="H608" s="81">
        <v>544337</v>
      </c>
      <c r="I608" s="81">
        <v>667007</v>
      </c>
      <c r="J608" s="81">
        <v>551722</v>
      </c>
      <c r="K608" s="81">
        <v>38678</v>
      </c>
      <c r="L608" s="81">
        <v>40076</v>
      </c>
      <c r="M608" s="81">
        <v>9842</v>
      </c>
      <c r="N608" s="81">
        <v>10202</v>
      </c>
      <c r="O608" s="81">
        <v>4106</v>
      </c>
      <c r="P608" s="81">
        <v>4256</v>
      </c>
      <c r="Q608" s="81">
        <v>8713</v>
      </c>
      <c r="R608" s="81">
        <v>8636</v>
      </c>
      <c r="S608" s="81">
        <v>0</v>
      </c>
      <c r="T608" s="81">
        <v>0</v>
      </c>
      <c r="U608" s="81">
        <v>0</v>
      </c>
      <c r="V608" s="81">
        <v>0</v>
      </c>
      <c r="W608" s="81">
        <v>0</v>
      </c>
      <c r="X608" s="81">
        <v>0</v>
      </c>
      <c r="Y608" s="100">
        <v>0</v>
      </c>
      <c r="Z608" s="81">
        <v>0</v>
      </c>
      <c r="AA608" s="81">
        <v>462680</v>
      </c>
      <c r="AB608" s="81">
        <v>0</v>
      </c>
      <c r="AC608" s="81">
        <v>0</v>
      </c>
      <c r="AE608" s="81">
        <v>14395</v>
      </c>
      <c r="AF608" s="81">
        <v>5044</v>
      </c>
      <c r="AG608" s="81">
        <v>675939</v>
      </c>
      <c r="AH608" s="81">
        <v>539293</v>
      </c>
      <c r="AJ608" s="77">
        <f t="shared" si="10"/>
        <v>25948</v>
      </c>
    </row>
    <row r="609" spans="1:36" x14ac:dyDescent="0.3">
      <c r="A609" s="46" t="s">
        <v>1265</v>
      </c>
      <c r="B609" s="77" t="s">
        <v>2657</v>
      </c>
      <c r="C609" s="81">
        <v>1260021</v>
      </c>
      <c r="D609" s="97">
        <v>0.92900000000000005</v>
      </c>
      <c r="E609" s="98">
        <v>135.44</v>
      </c>
      <c r="F609" s="81">
        <v>0</v>
      </c>
      <c r="G609" s="81">
        <v>596921</v>
      </c>
      <c r="H609" s="81">
        <v>492289</v>
      </c>
      <c r="I609" s="81">
        <v>619149</v>
      </c>
      <c r="J609" s="81">
        <v>589393</v>
      </c>
      <c r="K609" s="81">
        <v>26912</v>
      </c>
      <c r="L609" s="81">
        <v>28543</v>
      </c>
      <c r="M609" s="81">
        <v>6861</v>
      </c>
      <c r="N609" s="81">
        <v>7176</v>
      </c>
      <c r="O609" s="81">
        <v>2863</v>
      </c>
      <c r="P609" s="81">
        <v>2993</v>
      </c>
      <c r="Q609" s="81">
        <v>7315</v>
      </c>
      <c r="R609" s="81">
        <v>7524</v>
      </c>
      <c r="S609" s="81">
        <v>0</v>
      </c>
      <c r="T609" s="81">
        <v>0</v>
      </c>
      <c r="U609" s="81">
        <v>0</v>
      </c>
      <c r="V609" s="81">
        <v>0</v>
      </c>
      <c r="W609" s="81">
        <v>0</v>
      </c>
      <c r="X609" s="81">
        <v>0</v>
      </c>
      <c r="Y609" s="100">
        <v>0</v>
      </c>
      <c r="Z609" s="81">
        <v>0</v>
      </c>
      <c r="AA609" s="81">
        <v>0</v>
      </c>
      <c r="AB609" s="81">
        <v>0</v>
      </c>
      <c r="AC609" s="81">
        <v>0</v>
      </c>
      <c r="AE609" s="81">
        <v>0</v>
      </c>
      <c r="AF609" s="81">
        <v>0</v>
      </c>
      <c r="AG609" s="81">
        <v>596921</v>
      </c>
      <c r="AH609" s="81">
        <v>492289</v>
      </c>
      <c r="AJ609" s="77">
        <f t="shared" si="10"/>
        <v>0</v>
      </c>
    </row>
    <row r="610" spans="1:36" x14ac:dyDescent="0.3">
      <c r="A610" s="46" t="s">
        <v>1269</v>
      </c>
      <c r="B610" s="77" t="s">
        <v>2658</v>
      </c>
      <c r="C610" s="81">
        <v>1326937</v>
      </c>
      <c r="D610" s="97">
        <v>0.86899999999999999</v>
      </c>
      <c r="E610" s="98">
        <v>126.7</v>
      </c>
      <c r="F610" s="81">
        <v>0</v>
      </c>
      <c r="G610" s="81">
        <v>608310</v>
      </c>
      <c r="H610" s="81">
        <v>483045</v>
      </c>
      <c r="I610" s="81">
        <v>476222</v>
      </c>
      <c r="J610" s="81">
        <v>481718</v>
      </c>
      <c r="K610" s="81">
        <v>25339</v>
      </c>
      <c r="L610" s="81">
        <v>25922</v>
      </c>
      <c r="M610" s="81">
        <v>6516</v>
      </c>
      <c r="N610" s="81">
        <v>6502</v>
      </c>
      <c r="O610" s="81">
        <v>2719</v>
      </c>
      <c r="P610" s="81">
        <v>2712</v>
      </c>
      <c r="Q610" s="81">
        <v>5716</v>
      </c>
      <c r="R610" s="81">
        <v>5641</v>
      </c>
      <c r="S610" s="81">
        <v>0</v>
      </c>
      <c r="T610" s="81">
        <v>0</v>
      </c>
      <c r="U610" s="81">
        <v>0</v>
      </c>
      <c r="V610" s="81">
        <v>0</v>
      </c>
      <c r="W610" s="81">
        <v>0</v>
      </c>
      <c r="X610" s="81">
        <v>0</v>
      </c>
      <c r="Y610" s="100">
        <v>0</v>
      </c>
      <c r="Z610" s="81">
        <v>0</v>
      </c>
      <c r="AA610" s="81">
        <v>202115</v>
      </c>
      <c r="AB610" s="81">
        <v>0</v>
      </c>
      <c r="AC610" s="81">
        <v>0</v>
      </c>
      <c r="AE610" s="81">
        <v>0</v>
      </c>
      <c r="AF610" s="81">
        <v>0</v>
      </c>
      <c r="AG610" s="81">
        <v>608310</v>
      </c>
      <c r="AH610" s="81">
        <v>483045</v>
      </c>
      <c r="AJ610" s="77">
        <f t="shared" si="10"/>
        <v>0</v>
      </c>
    </row>
    <row r="611" spans="1:36" x14ac:dyDescent="0.3">
      <c r="A611" s="46" t="s">
        <v>1271</v>
      </c>
      <c r="B611" s="77" t="s">
        <v>2659</v>
      </c>
      <c r="C611" s="81">
        <v>1068624</v>
      </c>
      <c r="D611" s="97">
        <v>1.101</v>
      </c>
      <c r="E611" s="98">
        <v>160.52000000000001</v>
      </c>
      <c r="F611" s="81">
        <v>-70949</v>
      </c>
      <c r="G611" s="81">
        <v>178817</v>
      </c>
      <c r="H611" s="81">
        <v>167662</v>
      </c>
      <c r="I611" s="81">
        <v>845355</v>
      </c>
      <c r="J611" s="81">
        <v>791964</v>
      </c>
      <c r="K611" s="81">
        <v>25921</v>
      </c>
      <c r="L611" s="81">
        <v>26726</v>
      </c>
      <c r="M611" s="81">
        <v>6711</v>
      </c>
      <c r="N611" s="81">
        <v>6981</v>
      </c>
      <c r="O611" s="81">
        <v>2800</v>
      </c>
      <c r="P611" s="81">
        <v>0</v>
      </c>
      <c r="Q611" s="81">
        <v>9020</v>
      </c>
      <c r="R611" s="81">
        <v>1000</v>
      </c>
      <c r="S611" s="81">
        <v>0</v>
      </c>
      <c r="T611" s="81">
        <v>0</v>
      </c>
      <c r="U611" s="81">
        <v>0</v>
      </c>
      <c r="V611" s="81">
        <v>0</v>
      </c>
      <c r="W611" s="81">
        <v>0</v>
      </c>
      <c r="X611" s="81">
        <v>0</v>
      </c>
      <c r="Y611" s="100">
        <v>0</v>
      </c>
      <c r="Z611" s="81">
        <v>0</v>
      </c>
      <c r="AA611" s="81">
        <v>0</v>
      </c>
      <c r="AB611" s="81">
        <v>0</v>
      </c>
      <c r="AC611" s="81">
        <v>0</v>
      </c>
      <c r="AE611" s="81">
        <v>0</v>
      </c>
      <c r="AF611" s="81">
        <v>1733</v>
      </c>
      <c r="AG611" s="81">
        <v>178817</v>
      </c>
      <c r="AH611" s="81">
        <v>165929</v>
      </c>
      <c r="AJ611" s="77">
        <f t="shared" si="10"/>
        <v>70949</v>
      </c>
    </row>
    <row r="612" spans="1:36" x14ac:dyDescent="0.3">
      <c r="A612" s="46" t="s">
        <v>1273</v>
      </c>
      <c r="B612" s="77" t="s">
        <v>2660</v>
      </c>
      <c r="C612" s="81">
        <v>2935729</v>
      </c>
      <c r="D612" s="97">
        <v>1.0760000000000001</v>
      </c>
      <c r="E612" s="98">
        <v>156.88</v>
      </c>
      <c r="F612" s="81">
        <v>-105309</v>
      </c>
      <c r="G612" s="81">
        <v>1500631</v>
      </c>
      <c r="H612" s="81">
        <v>1332037</v>
      </c>
      <c r="I612" s="81">
        <v>1331853</v>
      </c>
      <c r="J612" s="81">
        <v>1427113</v>
      </c>
      <c r="K612" s="81">
        <v>59648</v>
      </c>
      <c r="L612" s="81">
        <v>57726</v>
      </c>
      <c r="M612" s="81">
        <v>16433</v>
      </c>
      <c r="N612" s="81">
        <v>16089</v>
      </c>
      <c r="O612" s="81">
        <v>6856</v>
      </c>
      <c r="P612" s="81">
        <v>6712</v>
      </c>
      <c r="Q612" s="81">
        <v>20308</v>
      </c>
      <c r="R612" s="81">
        <v>19468</v>
      </c>
      <c r="S612" s="81">
        <v>0</v>
      </c>
      <c r="T612" s="81">
        <v>0</v>
      </c>
      <c r="U612" s="81">
        <v>0</v>
      </c>
      <c r="V612" s="81">
        <v>0</v>
      </c>
      <c r="W612" s="81">
        <v>0</v>
      </c>
      <c r="X612" s="81">
        <v>0</v>
      </c>
      <c r="Y612" s="100">
        <v>0</v>
      </c>
      <c r="Z612" s="81">
        <v>0</v>
      </c>
      <c r="AA612" s="81">
        <v>0</v>
      </c>
      <c r="AB612" s="81">
        <v>0</v>
      </c>
      <c r="AC612" s="81">
        <v>0</v>
      </c>
      <c r="AE612" s="81">
        <v>15602</v>
      </c>
      <c r="AF612" s="81">
        <v>5837</v>
      </c>
      <c r="AG612" s="81">
        <v>1485029</v>
      </c>
      <c r="AH612" s="81">
        <v>1326200</v>
      </c>
      <c r="AJ612" s="77">
        <f t="shared" si="10"/>
        <v>105309</v>
      </c>
    </row>
    <row r="613" spans="1:36" x14ac:dyDescent="0.3">
      <c r="A613" s="46" t="s">
        <v>1275</v>
      </c>
      <c r="B613" s="77" t="s">
        <v>2661</v>
      </c>
      <c r="C613" s="81">
        <v>1628422</v>
      </c>
      <c r="D613" s="97">
        <v>0.90900000000000003</v>
      </c>
      <c r="E613" s="98">
        <v>132.53</v>
      </c>
      <c r="F613" s="81">
        <v>0</v>
      </c>
      <c r="G613" s="81">
        <v>845700</v>
      </c>
      <c r="H613" s="81">
        <v>655578</v>
      </c>
      <c r="I613" s="81">
        <v>697489</v>
      </c>
      <c r="J613" s="81">
        <v>634771</v>
      </c>
      <c r="K613" s="81">
        <v>52250</v>
      </c>
      <c r="L613" s="81">
        <v>56037</v>
      </c>
      <c r="M613" s="81">
        <v>13377</v>
      </c>
      <c r="N613" s="81">
        <v>14396</v>
      </c>
      <c r="O613" s="81">
        <v>5581</v>
      </c>
      <c r="P613" s="81">
        <v>5930</v>
      </c>
      <c r="Q613" s="81">
        <v>14025</v>
      </c>
      <c r="R613" s="81">
        <v>14815</v>
      </c>
      <c r="S613" s="81">
        <v>0</v>
      </c>
      <c r="T613" s="81">
        <v>0</v>
      </c>
      <c r="U613" s="81">
        <v>0</v>
      </c>
      <c r="V613" s="81">
        <v>0</v>
      </c>
      <c r="W613" s="81">
        <v>0</v>
      </c>
      <c r="X613" s="81">
        <v>0</v>
      </c>
      <c r="Y613" s="100">
        <v>0</v>
      </c>
      <c r="Z613" s="81">
        <v>0</v>
      </c>
      <c r="AA613" s="81">
        <v>0</v>
      </c>
      <c r="AB613" s="81">
        <v>0</v>
      </c>
      <c r="AC613" s="81">
        <v>0</v>
      </c>
      <c r="AE613" s="81">
        <v>0</v>
      </c>
      <c r="AF613" s="81">
        <v>3616</v>
      </c>
      <c r="AG613" s="81">
        <v>845700</v>
      </c>
      <c r="AH613" s="81">
        <v>651962</v>
      </c>
      <c r="AJ613" s="77">
        <f t="shared" si="10"/>
        <v>0</v>
      </c>
    </row>
    <row r="614" spans="1:36" x14ac:dyDescent="0.3">
      <c r="A614" s="46" t="s">
        <v>1277</v>
      </c>
      <c r="B614" s="77" t="s">
        <v>2662</v>
      </c>
      <c r="C614" s="81">
        <v>1895706</v>
      </c>
      <c r="D614" s="97">
        <v>1.036</v>
      </c>
      <c r="E614" s="98">
        <v>151.04</v>
      </c>
      <c r="F614" s="81">
        <v>0</v>
      </c>
      <c r="G614" s="81">
        <v>978493</v>
      </c>
      <c r="H614" s="81">
        <v>910620</v>
      </c>
      <c r="I614" s="81">
        <v>739587</v>
      </c>
      <c r="J614" s="81">
        <v>642285</v>
      </c>
      <c r="K614" s="81">
        <v>23591</v>
      </c>
      <c r="L614" s="81">
        <v>24698</v>
      </c>
      <c r="M614" s="81">
        <v>5902</v>
      </c>
      <c r="N614" s="81">
        <v>6202</v>
      </c>
      <c r="O614" s="81">
        <v>2463</v>
      </c>
      <c r="P614" s="81">
        <v>2587</v>
      </c>
      <c r="Q614" s="81">
        <v>7046</v>
      </c>
      <c r="R614" s="81">
        <v>7314</v>
      </c>
      <c r="S614" s="81">
        <v>0</v>
      </c>
      <c r="T614" s="81">
        <v>0</v>
      </c>
      <c r="U614" s="81">
        <v>0</v>
      </c>
      <c r="V614" s="81">
        <v>0</v>
      </c>
      <c r="W614" s="81">
        <v>0</v>
      </c>
      <c r="X614" s="81">
        <v>0</v>
      </c>
      <c r="Y614" s="100">
        <v>0</v>
      </c>
      <c r="Z614" s="81">
        <v>0</v>
      </c>
      <c r="AA614" s="81">
        <v>138624</v>
      </c>
      <c r="AB614" s="81">
        <v>0</v>
      </c>
      <c r="AC614" s="81">
        <v>0</v>
      </c>
      <c r="AE614" s="81">
        <v>67042</v>
      </c>
      <c r="AF614" s="81">
        <v>14700</v>
      </c>
      <c r="AG614" s="81">
        <v>911451</v>
      </c>
      <c r="AH614" s="81">
        <v>895920</v>
      </c>
      <c r="AJ614" s="77">
        <f t="shared" si="10"/>
        <v>0</v>
      </c>
    </row>
    <row r="615" spans="1:36" x14ac:dyDescent="0.3">
      <c r="A615" s="46" t="s">
        <v>1279</v>
      </c>
      <c r="B615" s="77" t="s">
        <v>2663</v>
      </c>
      <c r="C615" s="81">
        <v>4661703</v>
      </c>
      <c r="D615" s="97">
        <v>1.0780000000000001</v>
      </c>
      <c r="E615" s="98">
        <v>157.16999999999999</v>
      </c>
      <c r="F615" s="81">
        <v>-361176</v>
      </c>
      <c r="G615" s="81">
        <v>2508680</v>
      </c>
      <c r="H615" s="81">
        <v>2427531</v>
      </c>
      <c r="I615" s="81">
        <v>1925551</v>
      </c>
      <c r="J615" s="81">
        <v>1884640</v>
      </c>
      <c r="K615" s="81">
        <v>135315</v>
      </c>
      <c r="L615" s="81">
        <v>134267</v>
      </c>
      <c r="M615" s="81">
        <v>34694</v>
      </c>
      <c r="N615" s="81">
        <v>34410</v>
      </c>
      <c r="O615" s="81">
        <v>14475</v>
      </c>
      <c r="P615" s="81">
        <v>14356</v>
      </c>
      <c r="Q615" s="81">
        <v>42988</v>
      </c>
      <c r="R615" s="81">
        <v>35376</v>
      </c>
      <c r="S615" s="81">
        <v>0</v>
      </c>
      <c r="T615" s="81">
        <v>0</v>
      </c>
      <c r="U615" s="81">
        <v>0</v>
      </c>
      <c r="V615" s="81">
        <v>0</v>
      </c>
      <c r="W615" s="81">
        <v>0</v>
      </c>
      <c r="X615" s="81">
        <v>0</v>
      </c>
      <c r="Y615" s="100">
        <v>0</v>
      </c>
      <c r="Z615" s="81">
        <v>0</v>
      </c>
      <c r="AA615" s="81">
        <v>0</v>
      </c>
      <c r="AB615" s="81">
        <v>0</v>
      </c>
      <c r="AC615" s="81">
        <v>0</v>
      </c>
      <c r="AE615" s="81">
        <v>19909</v>
      </c>
      <c r="AF615" s="81">
        <v>0</v>
      </c>
      <c r="AG615" s="81">
        <v>2488771</v>
      </c>
      <c r="AH615" s="81">
        <v>2427531</v>
      </c>
      <c r="AJ615" s="77">
        <f t="shared" si="10"/>
        <v>361176</v>
      </c>
    </row>
    <row r="616" spans="1:36" x14ac:dyDescent="0.3">
      <c r="A616" s="46" t="s">
        <v>1281</v>
      </c>
      <c r="B616" s="77" t="s">
        <v>2664</v>
      </c>
      <c r="C616" s="81">
        <v>213156</v>
      </c>
      <c r="D616" s="97">
        <v>0</v>
      </c>
      <c r="E616" s="98">
        <v>0</v>
      </c>
      <c r="F616" s="81">
        <v>0</v>
      </c>
      <c r="G616" s="81">
        <v>10665</v>
      </c>
      <c r="H616" s="81">
        <v>10276</v>
      </c>
      <c r="I616" s="81">
        <v>56282</v>
      </c>
      <c r="J616" s="81">
        <v>50153</v>
      </c>
      <c r="K616" s="81">
        <v>4660</v>
      </c>
      <c r="L616" s="81">
        <v>4427</v>
      </c>
      <c r="M616" s="81">
        <v>419</v>
      </c>
      <c r="N616" s="81">
        <v>419</v>
      </c>
      <c r="O616" s="81">
        <v>175</v>
      </c>
      <c r="P616" s="81">
        <v>175</v>
      </c>
      <c r="Q616" s="81">
        <v>0</v>
      </c>
      <c r="R616" s="81">
        <v>0</v>
      </c>
      <c r="S616" s="81">
        <v>0</v>
      </c>
      <c r="T616" s="81">
        <v>0</v>
      </c>
      <c r="U616" s="81">
        <v>0</v>
      </c>
      <c r="V616" s="81">
        <v>0</v>
      </c>
      <c r="W616" s="81">
        <v>0</v>
      </c>
      <c r="X616" s="81">
        <v>0</v>
      </c>
      <c r="Y616" s="100">
        <v>0</v>
      </c>
      <c r="Z616" s="81">
        <v>0</v>
      </c>
      <c r="AA616" s="81">
        <v>140955</v>
      </c>
      <c r="AB616" s="81">
        <v>0</v>
      </c>
      <c r="AC616" s="81">
        <v>0</v>
      </c>
      <c r="AE616" s="81">
        <v>0</v>
      </c>
      <c r="AF616" s="81">
        <v>0</v>
      </c>
      <c r="AG616" s="81">
        <v>10665</v>
      </c>
      <c r="AH616" s="81">
        <v>10276</v>
      </c>
      <c r="AJ616" s="77">
        <f t="shared" si="10"/>
        <v>0</v>
      </c>
    </row>
    <row r="617" spans="1:36" x14ac:dyDescent="0.3">
      <c r="A617" s="46" t="s">
        <v>1283</v>
      </c>
      <c r="B617" s="77" t="s">
        <v>2665</v>
      </c>
      <c r="C617" s="81">
        <v>1756410</v>
      </c>
      <c r="D617" s="97">
        <v>0.97899999999999998</v>
      </c>
      <c r="E617" s="98">
        <v>142.72999999999999</v>
      </c>
      <c r="F617" s="81">
        <v>0</v>
      </c>
      <c r="G617" s="81">
        <v>884282</v>
      </c>
      <c r="H617" s="81">
        <v>863338</v>
      </c>
      <c r="I617" s="81">
        <v>693910</v>
      </c>
      <c r="J617" s="81">
        <v>596184</v>
      </c>
      <c r="K617" s="81">
        <v>30814</v>
      </c>
      <c r="L617" s="81">
        <v>30698</v>
      </c>
      <c r="M617" s="81">
        <v>7969</v>
      </c>
      <c r="N617" s="81">
        <v>7984</v>
      </c>
      <c r="O617" s="81">
        <v>3325</v>
      </c>
      <c r="P617" s="81">
        <v>3331</v>
      </c>
      <c r="Q617" s="81">
        <v>8587</v>
      </c>
      <c r="R617" s="81">
        <v>8448</v>
      </c>
      <c r="S617" s="81">
        <v>0</v>
      </c>
      <c r="T617" s="81">
        <v>0</v>
      </c>
      <c r="U617" s="81">
        <v>0</v>
      </c>
      <c r="V617" s="81">
        <v>0</v>
      </c>
      <c r="W617" s="81">
        <v>0</v>
      </c>
      <c r="X617" s="81">
        <v>0</v>
      </c>
      <c r="Y617" s="100">
        <v>0</v>
      </c>
      <c r="Z617" s="81">
        <v>0</v>
      </c>
      <c r="AA617" s="81">
        <v>127523</v>
      </c>
      <c r="AB617" s="81">
        <v>0</v>
      </c>
      <c r="AC617" s="81">
        <v>0</v>
      </c>
      <c r="AE617" s="81">
        <v>7140</v>
      </c>
      <c r="AF617" s="81">
        <v>0</v>
      </c>
      <c r="AG617" s="81">
        <v>877142</v>
      </c>
      <c r="AH617" s="81">
        <v>863338</v>
      </c>
      <c r="AJ617" s="77">
        <f t="shared" si="10"/>
        <v>0</v>
      </c>
    </row>
    <row r="618" spans="1:36" x14ac:dyDescent="0.3">
      <c r="A618" s="46" t="s">
        <v>1267</v>
      </c>
      <c r="B618" s="77" t="s">
        <v>2666</v>
      </c>
      <c r="C618" s="81">
        <v>2040667</v>
      </c>
      <c r="D618" s="97">
        <v>0.93899999999999995</v>
      </c>
      <c r="E618" s="98">
        <v>136.9</v>
      </c>
      <c r="F618" s="81">
        <v>0</v>
      </c>
      <c r="G618" s="81">
        <v>1141696</v>
      </c>
      <c r="H618" s="81">
        <v>956905</v>
      </c>
      <c r="I618" s="81">
        <v>823132</v>
      </c>
      <c r="J618" s="81">
        <v>805427</v>
      </c>
      <c r="K618" s="81">
        <v>46134</v>
      </c>
      <c r="L618" s="81">
        <v>48115</v>
      </c>
      <c r="M618" s="81">
        <v>11969</v>
      </c>
      <c r="N618" s="81">
        <v>12479</v>
      </c>
      <c r="O618" s="81">
        <v>4994</v>
      </c>
      <c r="P618" s="81">
        <v>5206</v>
      </c>
      <c r="Q618" s="81">
        <v>12742</v>
      </c>
      <c r="R618" s="81">
        <v>13164</v>
      </c>
      <c r="S618" s="81">
        <v>0</v>
      </c>
      <c r="T618" s="81">
        <v>0</v>
      </c>
      <c r="U618" s="81">
        <v>0</v>
      </c>
      <c r="V618" s="81">
        <v>0</v>
      </c>
      <c r="W618" s="81">
        <v>0</v>
      </c>
      <c r="X618" s="81">
        <v>0</v>
      </c>
      <c r="Y618" s="100">
        <v>0</v>
      </c>
      <c r="Z618" s="81">
        <v>0</v>
      </c>
      <c r="AA618" s="81">
        <v>0</v>
      </c>
      <c r="AB618" s="81">
        <v>0</v>
      </c>
      <c r="AC618" s="81">
        <v>0</v>
      </c>
      <c r="AE618" s="81">
        <v>0</v>
      </c>
      <c r="AF618" s="81">
        <v>0</v>
      </c>
      <c r="AG618" s="81">
        <v>1141696</v>
      </c>
      <c r="AH618" s="81">
        <v>956905</v>
      </c>
      <c r="AJ618" s="77">
        <f t="shared" si="10"/>
        <v>0</v>
      </c>
    </row>
    <row r="619" spans="1:36" x14ac:dyDescent="0.3">
      <c r="A619" s="46" t="s">
        <v>1285</v>
      </c>
      <c r="B619" s="77" t="s">
        <v>2667</v>
      </c>
      <c r="C619" s="81">
        <v>1775022</v>
      </c>
      <c r="D619" s="97">
        <v>0.98499999999999999</v>
      </c>
      <c r="E619" s="98">
        <v>143.61000000000001</v>
      </c>
      <c r="F619" s="81">
        <v>-102968</v>
      </c>
      <c r="G619" s="81">
        <v>1125304</v>
      </c>
      <c r="H619" s="81">
        <v>1048312</v>
      </c>
      <c r="I619" s="81">
        <v>581600</v>
      </c>
      <c r="J619" s="81">
        <v>563376</v>
      </c>
      <c r="K619" s="81">
        <v>42290</v>
      </c>
      <c r="L619" s="81">
        <v>42581</v>
      </c>
      <c r="M619" s="81">
        <v>10786</v>
      </c>
      <c r="N619" s="81">
        <v>10861</v>
      </c>
      <c r="O619" s="81">
        <v>4500</v>
      </c>
      <c r="P619" s="81">
        <v>4531</v>
      </c>
      <c r="Q619" s="81">
        <v>10542</v>
      </c>
      <c r="R619" s="81">
        <v>10352</v>
      </c>
      <c r="S619" s="81">
        <v>0</v>
      </c>
      <c r="T619" s="81">
        <v>0</v>
      </c>
      <c r="U619" s="81">
        <v>0</v>
      </c>
      <c r="V619" s="81">
        <v>0</v>
      </c>
      <c r="W619" s="81">
        <v>0</v>
      </c>
      <c r="X619" s="81">
        <v>0</v>
      </c>
      <c r="Y619" s="100">
        <v>0</v>
      </c>
      <c r="Z619" s="81">
        <v>0</v>
      </c>
      <c r="AA619" s="81">
        <v>0</v>
      </c>
      <c r="AB619" s="81">
        <v>0</v>
      </c>
      <c r="AC619" s="81">
        <v>0</v>
      </c>
      <c r="AE619" s="81">
        <v>0</v>
      </c>
      <c r="AF619" s="81">
        <v>0</v>
      </c>
      <c r="AG619" s="81">
        <v>1125304</v>
      </c>
      <c r="AH619" s="81">
        <v>1048312</v>
      </c>
      <c r="AJ619" s="77">
        <f t="shared" si="10"/>
        <v>102968</v>
      </c>
    </row>
    <row r="620" spans="1:36" x14ac:dyDescent="0.3">
      <c r="A620" s="46" t="s">
        <v>1296</v>
      </c>
      <c r="B620" s="77" t="s">
        <v>2668</v>
      </c>
      <c r="C620" s="81">
        <v>4722215</v>
      </c>
      <c r="D620" s="97">
        <v>1.123</v>
      </c>
      <c r="E620" s="98">
        <v>163.72999999999999</v>
      </c>
      <c r="F620" s="81">
        <v>0</v>
      </c>
      <c r="G620" s="81">
        <v>2161074</v>
      </c>
      <c r="H620" s="81">
        <v>1741221</v>
      </c>
      <c r="I620" s="81">
        <v>2357691</v>
      </c>
      <c r="J620" s="81">
        <v>2772901</v>
      </c>
      <c r="K620" s="81">
        <v>117840</v>
      </c>
      <c r="L620" s="81">
        <v>121801</v>
      </c>
      <c r="M620" s="81">
        <v>30859</v>
      </c>
      <c r="N620" s="81">
        <v>31788</v>
      </c>
      <c r="O620" s="81">
        <v>12875</v>
      </c>
      <c r="P620" s="81">
        <v>10645</v>
      </c>
      <c r="Q620" s="81">
        <v>41876</v>
      </c>
      <c r="R620" s="81">
        <v>42880</v>
      </c>
      <c r="S620" s="81">
        <v>0</v>
      </c>
      <c r="T620" s="81">
        <v>0</v>
      </c>
      <c r="U620" s="81">
        <v>0</v>
      </c>
      <c r="V620" s="81">
        <v>0</v>
      </c>
      <c r="W620" s="81">
        <v>0</v>
      </c>
      <c r="X620" s="81">
        <v>0</v>
      </c>
      <c r="Y620" s="100">
        <v>0</v>
      </c>
      <c r="Z620" s="81">
        <v>0</v>
      </c>
      <c r="AA620" s="81">
        <v>0</v>
      </c>
      <c r="AB620" s="81">
        <v>0</v>
      </c>
      <c r="AC620" s="81">
        <v>0</v>
      </c>
      <c r="AE620" s="81">
        <v>0</v>
      </c>
      <c r="AF620" s="81">
        <v>0</v>
      </c>
      <c r="AG620" s="81">
        <v>2161074</v>
      </c>
      <c r="AH620" s="81">
        <v>1741221</v>
      </c>
      <c r="AJ620" s="77">
        <f t="shared" si="10"/>
        <v>0</v>
      </c>
    </row>
    <row r="621" spans="1:36" x14ac:dyDescent="0.3">
      <c r="A621" s="46" t="s">
        <v>1288</v>
      </c>
      <c r="B621" s="77" t="s">
        <v>2048</v>
      </c>
      <c r="C621" s="81">
        <v>2741363</v>
      </c>
      <c r="D621" s="97">
        <v>1.125</v>
      </c>
      <c r="E621" s="98">
        <v>164.02</v>
      </c>
      <c r="F621" s="81">
        <v>0</v>
      </c>
      <c r="G621" s="81">
        <v>1113346</v>
      </c>
      <c r="H621" s="81">
        <v>894138</v>
      </c>
      <c r="I621" s="81">
        <v>1546194</v>
      </c>
      <c r="J621" s="81">
        <v>1474875</v>
      </c>
      <c r="K621" s="81">
        <v>51202</v>
      </c>
      <c r="L621" s="81">
        <v>47008</v>
      </c>
      <c r="M621" s="81">
        <v>11115</v>
      </c>
      <c r="N621" s="81">
        <v>11730</v>
      </c>
      <c r="O621" s="81">
        <v>4638</v>
      </c>
      <c r="P621" s="81">
        <v>3379</v>
      </c>
      <c r="Q621" s="81">
        <v>14868</v>
      </c>
      <c r="R621" s="81">
        <v>15557</v>
      </c>
      <c r="S621" s="81">
        <v>0</v>
      </c>
      <c r="T621" s="81">
        <v>0</v>
      </c>
      <c r="U621" s="81">
        <v>0</v>
      </c>
      <c r="V621" s="81">
        <v>0</v>
      </c>
      <c r="W621" s="81">
        <v>0</v>
      </c>
      <c r="X621" s="81">
        <v>0</v>
      </c>
      <c r="Y621" s="100">
        <v>0</v>
      </c>
      <c r="Z621" s="81">
        <v>0</v>
      </c>
      <c r="AA621" s="81">
        <v>0</v>
      </c>
      <c r="AB621" s="81">
        <v>0</v>
      </c>
      <c r="AC621" s="81">
        <v>0</v>
      </c>
      <c r="AE621" s="81">
        <v>0</v>
      </c>
      <c r="AF621" s="81">
        <v>7278</v>
      </c>
      <c r="AG621" s="81">
        <v>1113346</v>
      </c>
      <c r="AH621" s="81">
        <v>886860</v>
      </c>
      <c r="AJ621" s="77">
        <f t="shared" si="10"/>
        <v>0</v>
      </c>
    </row>
    <row r="622" spans="1:36" x14ac:dyDescent="0.3">
      <c r="A622" s="46" t="s">
        <v>1292</v>
      </c>
      <c r="B622" s="77" t="s">
        <v>2669</v>
      </c>
      <c r="C622" s="81">
        <v>2417790</v>
      </c>
      <c r="D622" s="97">
        <v>1.1359999999999999</v>
      </c>
      <c r="E622" s="98">
        <v>165.62</v>
      </c>
      <c r="F622" s="81">
        <v>-107446</v>
      </c>
      <c r="G622" s="81">
        <v>701826</v>
      </c>
      <c r="H622" s="81">
        <v>1462188</v>
      </c>
      <c r="I622" s="81">
        <v>1625844</v>
      </c>
      <c r="J622" s="81">
        <v>1476513</v>
      </c>
      <c r="K622" s="81">
        <v>52542</v>
      </c>
      <c r="L622" s="81">
        <v>51086</v>
      </c>
      <c r="M622" s="81">
        <v>13467</v>
      </c>
      <c r="N622" s="81">
        <v>13093</v>
      </c>
      <c r="O622" s="81">
        <v>5619</v>
      </c>
      <c r="P622" s="81">
        <v>5462</v>
      </c>
      <c r="Q622" s="81">
        <v>18492</v>
      </c>
      <c r="R622" s="81">
        <v>17809</v>
      </c>
      <c r="S622" s="81">
        <v>0</v>
      </c>
      <c r="T622" s="81">
        <v>0</v>
      </c>
      <c r="U622" s="81">
        <v>0</v>
      </c>
      <c r="V622" s="81">
        <v>0</v>
      </c>
      <c r="W622" s="81">
        <v>0</v>
      </c>
      <c r="X622" s="81">
        <v>0</v>
      </c>
      <c r="Y622" s="100">
        <v>0</v>
      </c>
      <c r="Z622" s="81">
        <v>0</v>
      </c>
      <c r="AA622" s="81">
        <v>0</v>
      </c>
      <c r="AB622" s="81">
        <v>0</v>
      </c>
      <c r="AC622" s="81">
        <v>0</v>
      </c>
      <c r="AE622" s="81">
        <v>11484</v>
      </c>
      <c r="AF622" s="81">
        <v>0</v>
      </c>
      <c r="AG622" s="81">
        <v>690342</v>
      </c>
      <c r="AH622" s="81">
        <v>1462188</v>
      </c>
      <c r="AJ622" s="77">
        <f t="shared" si="10"/>
        <v>107446</v>
      </c>
    </row>
    <row r="623" spans="1:36" x14ac:dyDescent="0.3">
      <c r="A623" s="46" t="s">
        <v>1294</v>
      </c>
      <c r="B623" s="77" t="s">
        <v>2670</v>
      </c>
      <c r="C623" s="81">
        <v>2400334</v>
      </c>
      <c r="D623" s="97">
        <v>1.0009999999999999</v>
      </c>
      <c r="E623" s="98">
        <v>145.94</v>
      </c>
      <c r="F623" s="81">
        <v>0</v>
      </c>
      <c r="G623" s="81">
        <v>1218584</v>
      </c>
      <c r="H623" s="81">
        <v>1045138</v>
      </c>
      <c r="I623" s="81">
        <v>1120401</v>
      </c>
      <c r="J623" s="81">
        <v>1192164</v>
      </c>
      <c r="K623" s="81">
        <v>37105</v>
      </c>
      <c r="L623" s="81">
        <v>39785</v>
      </c>
      <c r="M623" s="81">
        <v>9138</v>
      </c>
      <c r="N623" s="81">
        <v>9782</v>
      </c>
      <c r="O623" s="81">
        <v>3813</v>
      </c>
      <c r="P623" s="81">
        <v>4081</v>
      </c>
      <c r="Q623" s="81">
        <v>11293</v>
      </c>
      <c r="R623" s="81">
        <v>12232</v>
      </c>
      <c r="S623" s="81">
        <v>0</v>
      </c>
      <c r="T623" s="81">
        <v>0</v>
      </c>
      <c r="U623" s="81">
        <v>0</v>
      </c>
      <c r="V623" s="81">
        <v>0</v>
      </c>
      <c r="W623" s="81">
        <v>0</v>
      </c>
      <c r="X623" s="81">
        <v>0</v>
      </c>
      <c r="Y623" s="100">
        <v>0</v>
      </c>
      <c r="Z623" s="81">
        <v>0</v>
      </c>
      <c r="AA623" s="81">
        <v>0</v>
      </c>
      <c r="AB623" s="81">
        <v>0</v>
      </c>
      <c r="AC623" s="81">
        <v>0</v>
      </c>
      <c r="AE623" s="81">
        <v>13978</v>
      </c>
      <c r="AF623" s="81">
        <v>4569</v>
      </c>
      <c r="AG623" s="81">
        <v>1204606</v>
      </c>
      <c r="AH623" s="81">
        <v>1040569</v>
      </c>
      <c r="AJ623" s="77">
        <f t="shared" si="10"/>
        <v>0</v>
      </c>
    </row>
    <row r="624" spans="1:36" x14ac:dyDescent="0.3">
      <c r="A624" s="46" t="s">
        <v>1306</v>
      </c>
      <c r="B624" s="77" t="s">
        <v>2671</v>
      </c>
      <c r="C624" s="81">
        <v>4165965</v>
      </c>
      <c r="D624" s="97">
        <v>0.89800000000000002</v>
      </c>
      <c r="E624" s="98">
        <v>130.91999999999999</v>
      </c>
      <c r="F624" s="81">
        <v>0</v>
      </c>
      <c r="G624" s="81">
        <v>2019432</v>
      </c>
      <c r="H624" s="81">
        <v>1834775</v>
      </c>
      <c r="I624" s="81">
        <v>1943886</v>
      </c>
      <c r="J624" s="81">
        <v>1601608</v>
      </c>
      <c r="K624" s="81">
        <v>124480</v>
      </c>
      <c r="L624" s="81">
        <v>127859</v>
      </c>
      <c r="M624" s="81">
        <v>31353</v>
      </c>
      <c r="N624" s="81">
        <v>32058</v>
      </c>
      <c r="O624" s="81">
        <v>13081</v>
      </c>
      <c r="P624" s="81">
        <v>13114</v>
      </c>
      <c r="Q624" s="81">
        <v>33733</v>
      </c>
      <c r="R624" s="81">
        <v>34129</v>
      </c>
      <c r="S624" s="81">
        <v>0</v>
      </c>
      <c r="T624" s="81">
        <v>0</v>
      </c>
      <c r="U624" s="81">
        <v>0</v>
      </c>
      <c r="V624" s="81">
        <v>0</v>
      </c>
      <c r="W624" s="81">
        <v>0</v>
      </c>
      <c r="X624" s="81">
        <v>0</v>
      </c>
      <c r="Y624" s="100">
        <v>0</v>
      </c>
      <c r="Z624" s="81">
        <v>0</v>
      </c>
      <c r="AA624" s="81">
        <v>0</v>
      </c>
      <c r="AB624" s="81">
        <v>0</v>
      </c>
      <c r="AC624" s="81">
        <v>0</v>
      </c>
      <c r="AE624" s="81">
        <v>21854</v>
      </c>
      <c r="AF624" s="81">
        <v>4930</v>
      </c>
      <c r="AG624" s="81">
        <v>1997578</v>
      </c>
      <c r="AH624" s="81">
        <v>1829845</v>
      </c>
      <c r="AJ624" s="77">
        <f t="shared" si="10"/>
        <v>0</v>
      </c>
    </row>
    <row r="625" spans="1:36" x14ac:dyDescent="0.3">
      <c r="A625" s="46" t="s">
        <v>1300</v>
      </c>
      <c r="B625" s="77" t="s">
        <v>2052</v>
      </c>
      <c r="C625" s="81">
        <v>4736639</v>
      </c>
      <c r="D625" s="97">
        <v>1.0269999999999999</v>
      </c>
      <c r="E625" s="98">
        <v>149.72999999999999</v>
      </c>
      <c r="F625" s="81">
        <v>0</v>
      </c>
      <c r="G625" s="81">
        <v>2647114</v>
      </c>
      <c r="H625" s="81">
        <v>2334949</v>
      </c>
      <c r="I625" s="81">
        <v>1892504</v>
      </c>
      <c r="J625" s="81">
        <v>2134585</v>
      </c>
      <c r="K625" s="81">
        <v>105025</v>
      </c>
      <c r="L625" s="81">
        <v>100623</v>
      </c>
      <c r="M625" s="81">
        <v>26994</v>
      </c>
      <c r="N625" s="81">
        <v>27159</v>
      </c>
      <c r="O625" s="81">
        <v>11263</v>
      </c>
      <c r="P625" s="81">
        <v>11150</v>
      </c>
      <c r="Q625" s="81">
        <v>33753</v>
      </c>
      <c r="R625" s="81">
        <v>34135</v>
      </c>
      <c r="S625" s="81">
        <v>0</v>
      </c>
      <c r="T625" s="81">
        <v>0</v>
      </c>
      <c r="U625" s="81">
        <v>0</v>
      </c>
      <c r="V625" s="81">
        <v>0</v>
      </c>
      <c r="W625" s="81">
        <v>0</v>
      </c>
      <c r="X625" s="81">
        <v>0</v>
      </c>
      <c r="Y625" s="100">
        <v>0</v>
      </c>
      <c r="Z625" s="81">
        <v>0</v>
      </c>
      <c r="AA625" s="81">
        <v>0</v>
      </c>
      <c r="AB625" s="81">
        <v>19986</v>
      </c>
      <c r="AC625" s="81">
        <v>0</v>
      </c>
      <c r="AE625" s="81">
        <v>0</v>
      </c>
      <c r="AF625" s="81">
        <v>940</v>
      </c>
      <c r="AG625" s="81">
        <v>2647114</v>
      </c>
      <c r="AH625" s="81">
        <v>2334009</v>
      </c>
      <c r="AJ625" s="77">
        <f t="shared" si="10"/>
        <v>0</v>
      </c>
    </row>
    <row r="626" spans="1:36" x14ac:dyDescent="0.3">
      <c r="A626" s="46" t="s">
        <v>1290</v>
      </c>
      <c r="B626" s="77" t="s">
        <v>2672</v>
      </c>
      <c r="C626" s="81">
        <v>2954001</v>
      </c>
      <c r="D626" s="97">
        <v>1.0269999999999999</v>
      </c>
      <c r="E626" s="98">
        <v>149.72999999999999</v>
      </c>
      <c r="F626" s="81">
        <v>0</v>
      </c>
      <c r="G626" s="81">
        <v>1234213</v>
      </c>
      <c r="H626" s="81">
        <v>1027816</v>
      </c>
      <c r="I626" s="81">
        <v>1630486</v>
      </c>
      <c r="J626" s="81">
        <v>1313200</v>
      </c>
      <c r="K626" s="81">
        <v>53357</v>
      </c>
      <c r="L626" s="81">
        <v>54639</v>
      </c>
      <c r="M626" s="81">
        <v>13242</v>
      </c>
      <c r="N626" s="81">
        <v>13677</v>
      </c>
      <c r="O626" s="81">
        <v>5525</v>
      </c>
      <c r="P626" s="81">
        <v>5706</v>
      </c>
      <c r="Q626" s="81">
        <v>17178</v>
      </c>
      <c r="R626" s="81">
        <v>17809</v>
      </c>
      <c r="S626" s="81">
        <v>0</v>
      </c>
      <c r="T626" s="81">
        <v>0</v>
      </c>
      <c r="U626" s="81">
        <v>0</v>
      </c>
      <c r="V626" s="81">
        <v>0</v>
      </c>
      <c r="W626" s="81">
        <v>0</v>
      </c>
      <c r="X626" s="81">
        <v>0</v>
      </c>
      <c r="Y626" s="100">
        <v>0</v>
      </c>
      <c r="Z626" s="81">
        <v>0</v>
      </c>
      <c r="AA626" s="81">
        <v>0</v>
      </c>
      <c r="AB626" s="81">
        <v>0</v>
      </c>
      <c r="AC626" s="81">
        <v>0</v>
      </c>
      <c r="AE626" s="81">
        <v>7996</v>
      </c>
      <c r="AF626" s="81">
        <v>2080</v>
      </c>
      <c r="AG626" s="81">
        <v>1226217</v>
      </c>
      <c r="AH626" s="81">
        <v>1025736</v>
      </c>
      <c r="AJ626" s="77">
        <f t="shared" si="10"/>
        <v>0</v>
      </c>
    </row>
    <row r="627" spans="1:36" x14ac:dyDescent="0.3">
      <c r="A627" s="46" t="s">
        <v>1304</v>
      </c>
      <c r="B627" s="77" t="s">
        <v>2673</v>
      </c>
      <c r="C627" s="81">
        <v>3389305</v>
      </c>
      <c r="D627" s="97">
        <v>1.038</v>
      </c>
      <c r="E627" s="98">
        <v>151.34</v>
      </c>
      <c r="F627" s="81">
        <v>-155123</v>
      </c>
      <c r="G627" s="81">
        <v>1367941</v>
      </c>
      <c r="H627" s="81">
        <v>1120361</v>
      </c>
      <c r="I627" s="81">
        <v>1517447</v>
      </c>
      <c r="J627" s="81">
        <v>1375432</v>
      </c>
      <c r="K627" s="81">
        <v>60813</v>
      </c>
      <c r="L627" s="81">
        <v>58483</v>
      </c>
      <c r="M627" s="81">
        <v>15384</v>
      </c>
      <c r="N627" s="81">
        <v>14771</v>
      </c>
      <c r="O627" s="81">
        <v>6419</v>
      </c>
      <c r="P627" s="81">
        <v>3996</v>
      </c>
      <c r="Q627" s="81">
        <v>18764</v>
      </c>
      <c r="R627" s="81">
        <v>17729</v>
      </c>
      <c r="S627" s="81">
        <v>0</v>
      </c>
      <c r="T627" s="81">
        <v>0</v>
      </c>
      <c r="U627" s="81">
        <v>0</v>
      </c>
      <c r="V627" s="81">
        <v>0</v>
      </c>
      <c r="W627" s="81">
        <v>0</v>
      </c>
      <c r="X627" s="81">
        <v>0</v>
      </c>
      <c r="Y627" s="100">
        <v>0</v>
      </c>
      <c r="Z627" s="81">
        <v>0</v>
      </c>
      <c r="AA627" s="81">
        <v>400577</v>
      </c>
      <c r="AB627" s="81">
        <v>1960</v>
      </c>
      <c r="AC627" s="81">
        <v>0</v>
      </c>
      <c r="AE627" s="81">
        <v>0</v>
      </c>
      <c r="AF627" s="81">
        <v>0</v>
      </c>
      <c r="AG627" s="81">
        <v>1367941</v>
      </c>
      <c r="AH627" s="81">
        <v>1120361</v>
      </c>
      <c r="AJ627" s="77">
        <f t="shared" si="10"/>
        <v>155123</v>
      </c>
    </row>
    <row r="628" spans="1:36" x14ac:dyDescent="0.3">
      <c r="A628" s="46" t="s">
        <v>1308</v>
      </c>
      <c r="B628" s="77" t="s">
        <v>2674</v>
      </c>
      <c r="C628" s="81">
        <v>3024761</v>
      </c>
      <c r="D628" s="97">
        <v>1.006</v>
      </c>
      <c r="E628" s="98">
        <v>146.66999999999999</v>
      </c>
      <c r="F628" s="81">
        <v>0</v>
      </c>
      <c r="G628" s="81">
        <v>1417283</v>
      </c>
      <c r="H628" s="81">
        <v>1219411</v>
      </c>
      <c r="I628" s="81">
        <v>1509958</v>
      </c>
      <c r="J628" s="81">
        <v>1310198</v>
      </c>
      <c r="K628" s="81">
        <v>58367</v>
      </c>
      <c r="L628" s="81">
        <v>59124</v>
      </c>
      <c r="M628" s="81">
        <v>14695</v>
      </c>
      <c r="N628" s="81">
        <v>14951</v>
      </c>
      <c r="O628" s="81">
        <v>6131</v>
      </c>
      <c r="P628" s="81">
        <v>6237</v>
      </c>
      <c r="Q628" s="81">
        <v>18327</v>
      </c>
      <c r="R628" s="81">
        <v>18549</v>
      </c>
      <c r="S628" s="81">
        <v>0</v>
      </c>
      <c r="T628" s="81">
        <v>0</v>
      </c>
      <c r="U628" s="81">
        <v>0</v>
      </c>
      <c r="V628" s="81">
        <v>0</v>
      </c>
      <c r="W628" s="81">
        <v>0</v>
      </c>
      <c r="X628" s="81">
        <v>0</v>
      </c>
      <c r="Y628" s="100">
        <v>0</v>
      </c>
      <c r="Z628" s="81">
        <v>0</v>
      </c>
      <c r="AA628" s="81">
        <v>0</v>
      </c>
      <c r="AB628" s="81">
        <v>0</v>
      </c>
      <c r="AC628" s="81">
        <v>0</v>
      </c>
      <c r="AE628" s="81">
        <v>0</v>
      </c>
      <c r="AF628" s="81">
        <v>0</v>
      </c>
      <c r="AG628" s="81">
        <v>1417283</v>
      </c>
      <c r="AH628" s="81">
        <v>1219411</v>
      </c>
      <c r="AJ628" s="77">
        <f t="shared" si="10"/>
        <v>0</v>
      </c>
    </row>
    <row r="629" spans="1:36" x14ac:dyDescent="0.3">
      <c r="A629" s="46" t="s">
        <v>1298</v>
      </c>
      <c r="B629" s="77" t="s">
        <v>2056</v>
      </c>
      <c r="C629" s="81">
        <v>3370141</v>
      </c>
      <c r="D629" s="97">
        <v>1.006</v>
      </c>
      <c r="E629" s="98">
        <v>146.66999999999999</v>
      </c>
      <c r="F629" s="81">
        <v>0</v>
      </c>
      <c r="G629" s="81">
        <v>1476149</v>
      </c>
      <c r="H629" s="81">
        <v>1383957</v>
      </c>
      <c r="I629" s="81">
        <v>1785358</v>
      </c>
      <c r="J629" s="81">
        <v>1692007</v>
      </c>
      <c r="K629" s="81">
        <v>66463</v>
      </c>
      <c r="L629" s="81">
        <v>68095</v>
      </c>
      <c r="M629" s="81">
        <v>16688</v>
      </c>
      <c r="N629" s="81">
        <v>17377</v>
      </c>
      <c r="O629" s="81">
        <v>6963</v>
      </c>
      <c r="P629" s="81">
        <v>7250</v>
      </c>
      <c r="Q629" s="81">
        <v>18520</v>
      </c>
      <c r="R629" s="81">
        <v>19089</v>
      </c>
      <c r="S629" s="81">
        <v>0</v>
      </c>
      <c r="T629" s="81">
        <v>0</v>
      </c>
      <c r="U629" s="81">
        <v>0</v>
      </c>
      <c r="V629" s="81">
        <v>0</v>
      </c>
      <c r="W629" s="81">
        <v>0</v>
      </c>
      <c r="X629" s="81">
        <v>0</v>
      </c>
      <c r="Y629" s="100">
        <v>0</v>
      </c>
      <c r="Z629" s="81">
        <v>0</v>
      </c>
      <c r="AA629" s="81">
        <v>0</v>
      </c>
      <c r="AB629" s="81">
        <v>0</v>
      </c>
      <c r="AC629" s="81">
        <v>0</v>
      </c>
      <c r="AE629" s="81">
        <v>32404</v>
      </c>
      <c r="AF629" s="81">
        <v>8168</v>
      </c>
      <c r="AG629" s="81">
        <v>1443745</v>
      </c>
      <c r="AH629" s="81">
        <v>1375789</v>
      </c>
      <c r="AJ629" s="77">
        <f t="shared" si="10"/>
        <v>0</v>
      </c>
    </row>
    <row r="630" spans="1:36" x14ac:dyDescent="0.3">
      <c r="A630" s="46" t="s">
        <v>1302</v>
      </c>
      <c r="B630" s="77" t="s">
        <v>2675</v>
      </c>
      <c r="C630" s="81">
        <v>2705227</v>
      </c>
      <c r="D630" s="97">
        <v>1.081</v>
      </c>
      <c r="E630" s="98">
        <v>157.6</v>
      </c>
      <c r="F630" s="81">
        <v>-125607</v>
      </c>
      <c r="G630" s="81">
        <v>1329412</v>
      </c>
      <c r="H630" s="81">
        <v>1265950</v>
      </c>
      <c r="I630" s="81">
        <v>1297523</v>
      </c>
      <c r="J630" s="81">
        <v>1231910</v>
      </c>
      <c r="K630" s="81">
        <v>46309</v>
      </c>
      <c r="L630" s="81">
        <v>46251</v>
      </c>
      <c r="M630" s="81">
        <v>11939</v>
      </c>
      <c r="N630" s="81">
        <v>11895</v>
      </c>
      <c r="O630" s="81">
        <v>4981</v>
      </c>
      <c r="P630" s="81">
        <v>4962</v>
      </c>
      <c r="Q630" s="81">
        <v>15063</v>
      </c>
      <c r="R630" s="81">
        <v>15026</v>
      </c>
      <c r="S630" s="81">
        <v>0</v>
      </c>
      <c r="T630" s="81">
        <v>0</v>
      </c>
      <c r="U630" s="81">
        <v>0</v>
      </c>
      <c r="V630" s="81">
        <v>0</v>
      </c>
      <c r="W630" s="81">
        <v>0</v>
      </c>
      <c r="X630" s="81">
        <v>0</v>
      </c>
      <c r="Y630" s="100">
        <v>0</v>
      </c>
      <c r="Z630" s="81">
        <v>0</v>
      </c>
      <c r="AA630" s="81">
        <v>0</v>
      </c>
      <c r="AB630" s="81">
        <v>0</v>
      </c>
      <c r="AC630" s="81">
        <v>0</v>
      </c>
      <c r="AE630" s="81">
        <v>0</v>
      </c>
      <c r="AF630" s="81">
        <v>0</v>
      </c>
      <c r="AG630" s="81">
        <v>1329412</v>
      </c>
      <c r="AH630" s="81">
        <v>1265950</v>
      </c>
      <c r="AJ630" s="77">
        <f t="shared" si="10"/>
        <v>125607</v>
      </c>
    </row>
    <row r="631" spans="1:36" x14ac:dyDescent="0.3">
      <c r="A631" s="46" t="s">
        <v>1345</v>
      </c>
      <c r="B631" s="77" t="s">
        <v>2058</v>
      </c>
      <c r="C631" s="81">
        <v>3269422</v>
      </c>
      <c r="D631" s="97">
        <v>0</v>
      </c>
      <c r="E631" s="98">
        <v>0</v>
      </c>
      <c r="F631" s="81">
        <v>0</v>
      </c>
      <c r="G631" s="81">
        <v>1438316</v>
      </c>
      <c r="H631" s="81">
        <v>930860</v>
      </c>
      <c r="I631" s="81">
        <v>1465362</v>
      </c>
      <c r="J631" s="81">
        <v>2199286</v>
      </c>
      <c r="K631" s="81">
        <v>181158</v>
      </c>
      <c r="L631" s="81">
        <v>181566</v>
      </c>
      <c r="M631" s="81">
        <v>51112</v>
      </c>
      <c r="N631" s="81">
        <v>51067</v>
      </c>
      <c r="O631" s="81">
        <v>21325</v>
      </c>
      <c r="P631" s="81">
        <v>16496</v>
      </c>
      <c r="Q631" s="81">
        <v>11725</v>
      </c>
      <c r="R631" s="81">
        <v>6353</v>
      </c>
      <c r="S631" s="81">
        <v>0</v>
      </c>
      <c r="T631" s="81">
        <v>0</v>
      </c>
      <c r="U631" s="81">
        <v>0</v>
      </c>
      <c r="V631" s="81">
        <v>0</v>
      </c>
      <c r="W631" s="81">
        <v>0</v>
      </c>
      <c r="X631" s="81">
        <v>0</v>
      </c>
      <c r="Y631" s="100">
        <v>0</v>
      </c>
      <c r="Z631" s="81">
        <v>0</v>
      </c>
      <c r="AA631" s="81">
        <v>100000</v>
      </c>
      <c r="AB631" s="81">
        <v>424</v>
      </c>
      <c r="AC631" s="81">
        <v>0</v>
      </c>
      <c r="AE631" s="81">
        <v>20762</v>
      </c>
      <c r="AF631" s="81">
        <v>0</v>
      </c>
      <c r="AG631" s="81">
        <v>1417554</v>
      </c>
      <c r="AH631" s="81">
        <v>930860</v>
      </c>
      <c r="AJ631" s="77">
        <f t="shared" si="10"/>
        <v>0</v>
      </c>
    </row>
    <row r="632" spans="1:36" x14ac:dyDescent="0.3">
      <c r="A632" s="46" t="s">
        <v>1313</v>
      </c>
      <c r="B632" s="77" t="s">
        <v>2676</v>
      </c>
      <c r="C632" s="81">
        <v>2118262</v>
      </c>
      <c r="D632" s="97">
        <v>0</v>
      </c>
      <c r="E632" s="98">
        <v>0</v>
      </c>
      <c r="F632" s="81">
        <v>0</v>
      </c>
      <c r="G632" s="81">
        <v>584905</v>
      </c>
      <c r="H632" s="81">
        <v>380278</v>
      </c>
      <c r="I632" s="81">
        <v>1178246</v>
      </c>
      <c r="J632" s="81">
        <v>1219603</v>
      </c>
      <c r="K632" s="81">
        <v>260319</v>
      </c>
      <c r="L632" s="81">
        <v>263756</v>
      </c>
      <c r="M632" s="81">
        <v>66886</v>
      </c>
      <c r="N632" s="81">
        <v>67920</v>
      </c>
      <c r="O632" s="81">
        <v>27906</v>
      </c>
      <c r="P632" s="81">
        <v>28337</v>
      </c>
      <c r="Q632" s="81">
        <v>0</v>
      </c>
      <c r="R632" s="81">
        <v>0</v>
      </c>
      <c r="S632" s="81">
        <v>0</v>
      </c>
      <c r="T632" s="81">
        <v>0</v>
      </c>
      <c r="U632" s="81">
        <v>0</v>
      </c>
      <c r="V632" s="81">
        <v>0</v>
      </c>
      <c r="W632" s="81">
        <v>0</v>
      </c>
      <c r="X632" s="81">
        <v>0</v>
      </c>
      <c r="Y632" s="100">
        <v>0</v>
      </c>
      <c r="Z632" s="81">
        <v>0</v>
      </c>
      <c r="AA632" s="81">
        <v>0</v>
      </c>
      <c r="AB632" s="81">
        <v>0</v>
      </c>
      <c r="AC632" s="81">
        <v>0</v>
      </c>
      <c r="AE632" s="81">
        <v>0</v>
      </c>
      <c r="AF632" s="81">
        <v>0</v>
      </c>
      <c r="AG632" s="81">
        <v>584905</v>
      </c>
      <c r="AH632" s="81">
        <v>380278</v>
      </c>
      <c r="AJ632" s="77">
        <f t="shared" si="10"/>
        <v>0</v>
      </c>
    </row>
    <row r="633" spans="1:36" x14ac:dyDescent="0.3">
      <c r="A633" s="46" t="s">
        <v>1325</v>
      </c>
      <c r="B633" s="77" t="s">
        <v>2677</v>
      </c>
      <c r="C633" s="81">
        <v>1781009</v>
      </c>
      <c r="D633" s="97">
        <v>0.28499999999999998</v>
      </c>
      <c r="E633" s="98">
        <v>41.55</v>
      </c>
      <c r="F633" s="81">
        <v>0</v>
      </c>
      <c r="G633" s="81">
        <v>898089</v>
      </c>
      <c r="H633" s="81">
        <v>780771</v>
      </c>
      <c r="I633" s="81">
        <v>634858</v>
      </c>
      <c r="J633" s="81">
        <v>780573</v>
      </c>
      <c r="K633" s="81">
        <v>97569</v>
      </c>
      <c r="L633" s="81">
        <v>96928</v>
      </c>
      <c r="M633" s="81">
        <v>24103</v>
      </c>
      <c r="N633" s="81">
        <v>23924</v>
      </c>
      <c r="O633" s="81">
        <v>10056</v>
      </c>
      <c r="P633" s="81">
        <v>9981</v>
      </c>
      <c r="Q633" s="81">
        <v>12382</v>
      </c>
      <c r="R633" s="81">
        <v>11517</v>
      </c>
      <c r="S633" s="81">
        <v>0</v>
      </c>
      <c r="T633" s="81">
        <v>0</v>
      </c>
      <c r="U633" s="81">
        <v>0</v>
      </c>
      <c r="V633" s="81">
        <v>0</v>
      </c>
      <c r="W633" s="81">
        <v>0</v>
      </c>
      <c r="X633" s="81">
        <v>0</v>
      </c>
      <c r="Y633" s="100">
        <v>0</v>
      </c>
      <c r="Z633" s="81">
        <v>0</v>
      </c>
      <c r="AA633" s="81">
        <v>100000</v>
      </c>
      <c r="AB633" s="81">
        <v>3952</v>
      </c>
      <c r="AC633" s="81">
        <v>0</v>
      </c>
      <c r="AE633" s="81">
        <v>4029</v>
      </c>
      <c r="AF633" s="81">
        <v>924</v>
      </c>
      <c r="AG633" s="81">
        <v>894060</v>
      </c>
      <c r="AH633" s="81">
        <v>779847</v>
      </c>
      <c r="AJ633" s="77">
        <f t="shared" si="10"/>
        <v>0</v>
      </c>
    </row>
    <row r="634" spans="1:36" x14ac:dyDescent="0.3">
      <c r="A634" s="46" t="s">
        <v>1341</v>
      </c>
      <c r="B634" s="77" t="s">
        <v>2061</v>
      </c>
      <c r="C634" s="81">
        <v>2148340</v>
      </c>
      <c r="D634" s="97">
        <v>0.34799999999999998</v>
      </c>
      <c r="E634" s="98">
        <v>50.73</v>
      </c>
      <c r="F634" s="81">
        <v>0</v>
      </c>
      <c r="G634" s="81">
        <v>860632</v>
      </c>
      <c r="H634" s="81">
        <v>838442</v>
      </c>
      <c r="I634" s="81">
        <v>750922</v>
      </c>
      <c r="J634" s="81">
        <v>831502</v>
      </c>
      <c r="K634" s="81">
        <v>134150</v>
      </c>
      <c r="L634" s="81">
        <v>137412</v>
      </c>
      <c r="M634" s="81">
        <v>36012</v>
      </c>
      <c r="N634" s="81">
        <v>36042</v>
      </c>
      <c r="O634" s="81">
        <v>15025</v>
      </c>
      <c r="P634" s="81">
        <v>15038</v>
      </c>
      <c r="Q634" s="81">
        <v>2443</v>
      </c>
      <c r="R634" s="81">
        <v>582</v>
      </c>
      <c r="S634" s="81">
        <v>0</v>
      </c>
      <c r="T634" s="81">
        <v>0</v>
      </c>
      <c r="U634" s="81">
        <v>0</v>
      </c>
      <c r="V634" s="81">
        <v>0</v>
      </c>
      <c r="W634" s="81">
        <v>0</v>
      </c>
      <c r="X634" s="81">
        <v>0</v>
      </c>
      <c r="Y634" s="100">
        <v>0</v>
      </c>
      <c r="Z634" s="81">
        <v>0</v>
      </c>
      <c r="AA634" s="81">
        <v>349156</v>
      </c>
      <c r="AB634" s="81">
        <v>0</v>
      </c>
      <c r="AC634" s="81">
        <v>0</v>
      </c>
      <c r="AE634" s="81">
        <v>0</v>
      </c>
      <c r="AF634" s="81">
        <v>0</v>
      </c>
      <c r="AG634" s="81">
        <v>860632</v>
      </c>
      <c r="AH634" s="81">
        <v>838442</v>
      </c>
      <c r="AJ634" s="77">
        <f t="shared" si="10"/>
        <v>0</v>
      </c>
    </row>
    <row r="635" spans="1:36" x14ac:dyDescent="0.3">
      <c r="A635" s="46" t="s">
        <v>1329</v>
      </c>
      <c r="B635" s="77" t="s">
        <v>2678</v>
      </c>
      <c r="C635" s="81">
        <v>2348558</v>
      </c>
      <c r="D635" s="97">
        <v>0.39700000000000002</v>
      </c>
      <c r="E635" s="98">
        <v>57.88</v>
      </c>
      <c r="F635" s="81">
        <v>0</v>
      </c>
      <c r="G635" s="81">
        <v>547315</v>
      </c>
      <c r="H635" s="81">
        <v>355467</v>
      </c>
      <c r="I635" s="81">
        <v>1192217</v>
      </c>
      <c r="J635" s="81">
        <v>1393739</v>
      </c>
      <c r="K635" s="81">
        <v>193390</v>
      </c>
      <c r="L635" s="81">
        <v>195371</v>
      </c>
      <c r="M635" s="81">
        <v>50812</v>
      </c>
      <c r="N635" s="81">
        <v>51292</v>
      </c>
      <c r="O635" s="81">
        <v>21200</v>
      </c>
      <c r="P635" s="81">
        <v>21400</v>
      </c>
      <c r="Q635" s="81">
        <v>19865</v>
      </c>
      <c r="R635" s="81">
        <v>18147</v>
      </c>
      <c r="S635" s="81">
        <v>0</v>
      </c>
      <c r="T635" s="81">
        <v>0</v>
      </c>
      <c r="U635" s="81">
        <v>0</v>
      </c>
      <c r="V635" s="81">
        <v>0</v>
      </c>
      <c r="W635" s="81">
        <v>0</v>
      </c>
      <c r="X635" s="81">
        <v>0</v>
      </c>
      <c r="Y635" s="100">
        <v>0</v>
      </c>
      <c r="Z635" s="81">
        <v>0</v>
      </c>
      <c r="AA635" s="81">
        <v>323759</v>
      </c>
      <c r="AB635" s="81">
        <v>0</v>
      </c>
      <c r="AC635" s="81">
        <v>0</v>
      </c>
      <c r="AE635" s="81">
        <v>0</v>
      </c>
      <c r="AF635" s="81">
        <v>0</v>
      </c>
      <c r="AG635" s="81">
        <v>547315</v>
      </c>
      <c r="AH635" s="81">
        <v>355467</v>
      </c>
      <c r="AJ635" s="77">
        <f t="shared" si="10"/>
        <v>0</v>
      </c>
    </row>
    <row r="636" spans="1:36" x14ac:dyDescent="0.3">
      <c r="A636" s="46" t="s">
        <v>1379</v>
      </c>
      <c r="B636" s="77" t="s">
        <v>2679</v>
      </c>
      <c r="C636" s="81">
        <v>1109569</v>
      </c>
      <c r="D636" s="97">
        <v>0.24099999999999999</v>
      </c>
      <c r="E636" s="98">
        <v>35.130000000000003</v>
      </c>
      <c r="F636" s="81">
        <v>0</v>
      </c>
      <c r="G636" s="81">
        <v>346587</v>
      </c>
      <c r="H636" s="81">
        <v>230532</v>
      </c>
      <c r="I636" s="81">
        <v>550865</v>
      </c>
      <c r="J636" s="81">
        <v>580942</v>
      </c>
      <c r="K636" s="81">
        <v>73803</v>
      </c>
      <c r="L636" s="81">
        <v>75667</v>
      </c>
      <c r="M636" s="81">
        <v>17182</v>
      </c>
      <c r="N636" s="81">
        <v>17842</v>
      </c>
      <c r="O636" s="81">
        <v>7169</v>
      </c>
      <c r="P636" s="81">
        <v>2745</v>
      </c>
      <c r="Q636" s="81">
        <v>6495</v>
      </c>
      <c r="R636" s="81">
        <v>5938</v>
      </c>
      <c r="S636" s="81">
        <v>0</v>
      </c>
      <c r="T636" s="81">
        <v>0</v>
      </c>
      <c r="U636" s="81">
        <v>0</v>
      </c>
      <c r="V636" s="81">
        <v>0</v>
      </c>
      <c r="W636" s="81">
        <v>0</v>
      </c>
      <c r="X636" s="81">
        <v>0</v>
      </c>
      <c r="Y636" s="100">
        <v>0</v>
      </c>
      <c r="Z636" s="81">
        <v>0</v>
      </c>
      <c r="AA636" s="81">
        <v>100000</v>
      </c>
      <c r="AB636" s="81">
        <v>7468</v>
      </c>
      <c r="AC636" s="81">
        <v>0</v>
      </c>
      <c r="AE636" s="81">
        <v>0</v>
      </c>
      <c r="AF636" s="81">
        <v>0</v>
      </c>
      <c r="AG636" s="81">
        <v>346587</v>
      </c>
      <c r="AH636" s="81">
        <v>230532</v>
      </c>
      <c r="AJ636" s="77">
        <f t="shared" si="10"/>
        <v>0</v>
      </c>
    </row>
    <row r="637" spans="1:36" x14ac:dyDescent="0.3">
      <c r="A637" s="46" t="s">
        <v>1319</v>
      </c>
      <c r="B637" s="77" t="s">
        <v>2680</v>
      </c>
      <c r="C637" s="81">
        <v>814840</v>
      </c>
      <c r="D637" s="97">
        <v>0</v>
      </c>
      <c r="E637" s="98">
        <v>0</v>
      </c>
      <c r="F637" s="81">
        <v>0</v>
      </c>
      <c r="G637" s="81">
        <v>44900</v>
      </c>
      <c r="H637" s="81">
        <v>44900</v>
      </c>
      <c r="I637" s="81">
        <v>611473</v>
      </c>
      <c r="J637" s="81">
        <v>822795</v>
      </c>
      <c r="K637" s="81">
        <v>106539</v>
      </c>
      <c r="L637" s="81">
        <v>108112</v>
      </c>
      <c r="M637" s="81">
        <v>30035</v>
      </c>
      <c r="N637" s="81">
        <v>30349</v>
      </c>
      <c r="O637" s="81">
        <v>12531</v>
      </c>
      <c r="P637" s="81">
        <v>12663</v>
      </c>
      <c r="Q637" s="81">
        <v>0</v>
      </c>
      <c r="R637" s="81">
        <v>0</v>
      </c>
      <c r="S637" s="81">
        <v>0</v>
      </c>
      <c r="T637" s="81">
        <v>0</v>
      </c>
      <c r="U637" s="81">
        <v>0</v>
      </c>
      <c r="V637" s="81">
        <v>0</v>
      </c>
      <c r="W637" s="81">
        <v>0</v>
      </c>
      <c r="X637" s="81">
        <v>0</v>
      </c>
      <c r="Y637" s="100">
        <v>0</v>
      </c>
      <c r="Z637" s="81">
        <v>0</v>
      </c>
      <c r="AA637" s="81">
        <v>0</v>
      </c>
      <c r="AB637" s="81">
        <v>9362</v>
      </c>
      <c r="AC637" s="81">
        <v>0</v>
      </c>
      <c r="AE637" s="81">
        <v>0</v>
      </c>
      <c r="AF637" s="81">
        <v>0</v>
      </c>
      <c r="AG637" s="81">
        <v>44900</v>
      </c>
      <c r="AH637" s="81">
        <v>44900</v>
      </c>
      <c r="AJ637" s="77">
        <f t="shared" si="10"/>
        <v>0</v>
      </c>
    </row>
    <row r="638" spans="1:36" x14ac:dyDescent="0.3">
      <c r="A638" s="46" t="s">
        <v>1381</v>
      </c>
      <c r="B638" s="77" t="s">
        <v>2681</v>
      </c>
      <c r="C638" s="81">
        <v>3139408</v>
      </c>
      <c r="D638" s="97">
        <v>0.505</v>
      </c>
      <c r="E638" s="98">
        <v>73.62</v>
      </c>
      <c r="F638" s="81">
        <v>0</v>
      </c>
      <c r="G638" s="81">
        <v>1698309</v>
      </c>
      <c r="H638" s="81">
        <v>1690954</v>
      </c>
      <c r="I638" s="81">
        <v>1153653</v>
      </c>
      <c r="J638" s="81">
        <v>1034965</v>
      </c>
      <c r="K638" s="81">
        <v>169391</v>
      </c>
      <c r="L638" s="81">
        <v>169857</v>
      </c>
      <c r="M638" s="81">
        <v>55141</v>
      </c>
      <c r="N638" s="81">
        <v>55171</v>
      </c>
      <c r="O638" s="81">
        <v>23006</v>
      </c>
      <c r="P638" s="81">
        <v>23019</v>
      </c>
      <c r="Q638" s="81">
        <v>39908</v>
      </c>
      <c r="R638" s="81">
        <v>37256</v>
      </c>
      <c r="S638" s="81">
        <v>0</v>
      </c>
      <c r="T638" s="81">
        <v>0</v>
      </c>
      <c r="U638" s="81">
        <v>0</v>
      </c>
      <c r="V638" s="81">
        <v>0</v>
      </c>
      <c r="W638" s="81">
        <v>0</v>
      </c>
      <c r="X638" s="81">
        <v>0</v>
      </c>
      <c r="Y638" s="100">
        <v>0</v>
      </c>
      <c r="Z638" s="81">
        <v>0</v>
      </c>
      <c r="AA638" s="81">
        <v>0</v>
      </c>
      <c r="AB638" s="81">
        <v>0</v>
      </c>
      <c r="AC638" s="81">
        <v>0</v>
      </c>
      <c r="AE638" s="81">
        <v>0</v>
      </c>
      <c r="AF638" s="81">
        <v>0</v>
      </c>
      <c r="AG638" s="81">
        <v>1698309</v>
      </c>
      <c r="AH638" s="81">
        <v>1690954</v>
      </c>
      <c r="AJ638" s="77">
        <f t="shared" si="10"/>
        <v>0</v>
      </c>
    </row>
    <row r="639" spans="1:36" x14ac:dyDescent="0.3">
      <c r="A639" s="46" t="s">
        <v>1343</v>
      </c>
      <c r="B639" s="77" t="s">
        <v>2682</v>
      </c>
      <c r="C639" s="81">
        <v>1134864</v>
      </c>
      <c r="D639" s="97">
        <v>2E-3</v>
      </c>
      <c r="E639" s="98">
        <v>0.28999999999999998</v>
      </c>
      <c r="F639" s="81">
        <v>0</v>
      </c>
      <c r="G639" s="81">
        <v>490040</v>
      </c>
      <c r="H639" s="81">
        <v>295145</v>
      </c>
      <c r="I639" s="81">
        <v>483046</v>
      </c>
      <c r="J639" s="81">
        <v>590183</v>
      </c>
      <c r="K639" s="81">
        <v>110093</v>
      </c>
      <c r="L639" s="81">
        <v>111200</v>
      </c>
      <c r="M639" s="81">
        <v>27653</v>
      </c>
      <c r="N639" s="81">
        <v>28043</v>
      </c>
      <c r="O639" s="81">
        <v>11538</v>
      </c>
      <c r="P639" s="81">
        <v>11700</v>
      </c>
      <c r="Q639" s="81">
        <v>5495</v>
      </c>
      <c r="R639" s="81">
        <v>3851</v>
      </c>
      <c r="S639" s="81">
        <v>0</v>
      </c>
      <c r="T639" s="81">
        <v>0</v>
      </c>
      <c r="U639" s="81">
        <v>0</v>
      </c>
      <c r="V639" s="81">
        <v>0</v>
      </c>
      <c r="W639" s="81">
        <v>0</v>
      </c>
      <c r="X639" s="81">
        <v>0</v>
      </c>
      <c r="Y639" s="100">
        <v>0</v>
      </c>
      <c r="Z639" s="81">
        <v>0</v>
      </c>
      <c r="AA639" s="81">
        <v>0</v>
      </c>
      <c r="AB639" s="81">
        <v>6999</v>
      </c>
      <c r="AC639" s="81">
        <v>0</v>
      </c>
      <c r="AE639" s="81">
        <v>0</v>
      </c>
      <c r="AF639" s="81">
        <v>0</v>
      </c>
      <c r="AG639" s="81">
        <v>490040</v>
      </c>
      <c r="AH639" s="81">
        <v>295145</v>
      </c>
      <c r="AJ639" s="77">
        <f t="shared" si="10"/>
        <v>0</v>
      </c>
    </row>
    <row r="640" spans="1:36" x14ac:dyDescent="0.3">
      <c r="A640" s="46" t="s">
        <v>1327</v>
      </c>
      <c r="B640" s="77" t="s">
        <v>2683</v>
      </c>
      <c r="C640" s="81">
        <v>1328129</v>
      </c>
      <c r="D640" s="97">
        <v>0.40600000000000003</v>
      </c>
      <c r="E640" s="98">
        <v>59.19</v>
      </c>
      <c r="F640" s="81">
        <v>0</v>
      </c>
      <c r="G640" s="81">
        <v>362482</v>
      </c>
      <c r="H640" s="81">
        <v>232221</v>
      </c>
      <c r="I640" s="81">
        <v>690504</v>
      </c>
      <c r="J640" s="81">
        <v>653481</v>
      </c>
      <c r="K640" s="81">
        <v>95938</v>
      </c>
      <c r="L640" s="81">
        <v>94540</v>
      </c>
      <c r="M640" s="81">
        <v>33286</v>
      </c>
      <c r="N640" s="81">
        <v>32912</v>
      </c>
      <c r="O640" s="81">
        <v>13888</v>
      </c>
      <c r="P640" s="81">
        <v>13731</v>
      </c>
      <c r="Q640" s="81">
        <v>20810</v>
      </c>
      <c r="R640" s="81">
        <v>18715</v>
      </c>
      <c r="S640" s="81">
        <v>0</v>
      </c>
      <c r="T640" s="81">
        <v>0</v>
      </c>
      <c r="U640" s="81">
        <v>0</v>
      </c>
      <c r="V640" s="81">
        <v>0</v>
      </c>
      <c r="W640" s="81">
        <v>0</v>
      </c>
      <c r="X640" s="81">
        <v>0</v>
      </c>
      <c r="Y640" s="100">
        <v>0</v>
      </c>
      <c r="Z640" s="81">
        <v>0</v>
      </c>
      <c r="AA640" s="81">
        <v>100000</v>
      </c>
      <c r="AB640" s="81">
        <v>11221</v>
      </c>
      <c r="AC640" s="81">
        <v>0</v>
      </c>
      <c r="AE640" s="81">
        <v>0</v>
      </c>
      <c r="AF640" s="81">
        <v>0</v>
      </c>
      <c r="AG640" s="81">
        <v>362482</v>
      </c>
      <c r="AH640" s="81">
        <v>232221</v>
      </c>
      <c r="AJ640" s="77">
        <f t="shared" si="10"/>
        <v>0</v>
      </c>
    </row>
    <row r="641" spans="1:36" x14ac:dyDescent="0.3">
      <c r="A641" s="46" t="s">
        <v>1339</v>
      </c>
      <c r="B641" s="77" t="s">
        <v>2068</v>
      </c>
      <c r="C641" s="81">
        <v>1644848</v>
      </c>
      <c r="D641" s="97">
        <v>0.42099999999999999</v>
      </c>
      <c r="E641" s="98">
        <v>61.38</v>
      </c>
      <c r="F641" s="81">
        <v>0</v>
      </c>
      <c r="G641" s="81">
        <v>498131</v>
      </c>
      <c r="H641" s="81">
        <v>300979</v>
      </c>
      <c r="I641" s="81">
        <v>867527</v>
      </c>
      <c r="J641" s="81">
        <v>867663</v>
      </c>
      <c r="K641" s="81">
        <v>99491</v>
      </c>
      <c r="L641" s="81">
        <v>99200</v>
      </c>
      <c r="M641" s="81">
        <v>25406</v>
      </c>
      <c r="N641" s="81">
        <v>22285</v>
      </c>
      <c r="O641" s="81">
        <v>10600</v>
      </c>
      <c r="P641" s="81">
        <v>10587</v>
      </c>
      <c r="Q641" s="81">
        <v>14201</v>
      </c>
      <c r="R641" s="81">
        <v>2648</v>
      </c>
      <c r="S641" s="81">
        <v>0</v>
      </c>
      <c r="T641" s="81">
        <v>0</v>
      </c>
      <c r="U641" s="81">
        <v>0</v>
      </c>
      <c r="V641" s="81">
        <v>0</v>
      </c>
      <c r="W641" s="81">
        <v>0</v>
      </c>
      <c r="X641" s="81">
        <v>0</v>
      </c>
      <c r="Y641" s="100">
        <v>0</v>
      </c>
      <c r="Z641" s="81">
        <v>0</v>
      </c>
      <c r="AA641" s="81">
        <v>129492</v>
      </c>
      <c r="AB641" s="81">
        <v>0</v>
      </c>
      <c r="AC641" s="81">
        <v>0</v>
      </c>
      <c r="AE641" s="81">
        <v>0</v>
      </c>
      <c r="AF641" s="81">
        <v>0</v>
      </c>
      <c r="AG641" s="81">
        <v>498131</v>
      </c>
      <c r="AH641" s="81">
        <v>300979</v>
      </c>
      <c r="AJ641" s="77">
        <f t="shared" si="10"/>
        <v>0</v>
      </c>
    </row>
    <row r="642" spans="1:36" x14ac:dyDescent="0.3">
      <c r="A642" s="46" t="s">
        <v>1311</v>
      </c>
      <c r="B642" s="77" t="s">
        <v>2684</v>
      </c>
      <c r="C642" s="81">
        <v>1575162</v>
      </c>
      <c r="D642" s="97">
        <v>0.501</v>
      </c>
      <c r="E642" s="98">
        <v>73.040000000000006</v>
      </c>
      <c r="F642" s="81">
        <v>0</v>
      </c>
      <c r="G642" s="81">
        <v>672982</v>
      </c>
      <c r="H642" s="81">
        <v>532574</v>
      </c>
      <c r="I642" s="81">
        <v>501804</v>
      </c>
      <c r="J642" s="81">
        <v>670029</v>
      </c>
      <c r="K642" s="81">
        <v>135723</v>
      </c>
      <c r="L642" s="81">
        <v>136305</v>
      </c>
      <c r="M642" s="81">
        <v>35143</v>
      </c>
      <c r="N642" s="81">
        <v>35069</v>
      </c>
      <c r="O642" s="81">
        <v>14663</v>
      </c>
      <c r="P642" s="81">
        <v>14631</v>
      </c>
      <c r="Q642" s="81">
        <v>21460</v>
      </c>
      <c r="R642" s="81">
        <v>19715</v>
      </c>
      <c r="S642" s="81">
        <v>0</v>
      </c>
      <c r="T642" s="81">
        <v>0</v>
      </c>
      <c r="U642" s="81">
        <v>0</v>
      </c>
      <c r="V642" s="81">
        <v>0</v>
      </c>
      <c r="W642" s="81">
        <v>0</v>
      </c>
      <c r="X642" s="81">
        <v>0</v>
      </c>
      <c r="Y642" s="100">
        <v>0</v>
      </c>
      <c r="Z642" s="81">
        <v>0</v>
      </c>
      <c r="AA642" s="81">
        <v>193387</v>
      </c>
      <c r="AB642" s="81">
        <v>0</v>
      </c>
      <c r="AC642" s="81">
        <v>0</v>
      </c>
      <c r="AE642" s="81">
        <v>0</v>
      </c>
      <c r="AF642" s="81">
        <v>0</v>
      </c>
      <c r="AG642" s="81">
        <v>672982</v>
      </c>
      <c r="AH642" s="81">
        <v>532574</v>
      </c>
      <c r="AJ642" s="77">
        <f t="shared" si="10"/>
        <v>0</v>
      </c>
    </row>
    <row r="643" spans="1:36" x14ac:dyDescent="0.3">
      <c r="A643" s="46" t="s">
        <v>1331</v>
      </c>
      <c r="B643" s="77" t="s">
        <v>2685</v>
      </c>
      <c r="C643" s="81">
        <v>1127042</v>
      </c>
      <c r="D643" s="97">
        <v>0.15</v>
      </c>
      <c r="E643" s="98">
        <v>21.87</v>
      </c>
      <c r="F643" s="81">
        <v>0</v>
      </c>
      <c r="G643" s="81">
        <v>266893</v>
      </c>
      <c r="H643" s="81">
        <v>254882</v>
      </c>
      <c r="I643" s="81">
        <v>679655</v>
      </c>
      <c r="J643" s="81">
        <v>694916</v>
      </c>
      <c r="K643" s="81">
        <v>117316</v>
      </c>
      <c r="L643" s="81">
        <v>119122</v>
      </c>
      <c r="M643" s="81">
        <v>30245</v>
      </c>
      <c r="N643" s="81">
        <v>30784</v>
      </c>
      <c r="O643" s="81">
        <v>12619</v>
      </c>
      <c r="P643" s="81">
        <v>12843</v>
      </c>
      <c r="Q643" s="81">
        <v>13436</v>
      </c>
      <c r="R643" s="81">
        <v>12135</v>
      </c>
      <c r="S643" s="81">
        <v>0</v>
      </c>
      <c r="T643" s="81">
        <v>0</v>
      </c>
      <c r="U643" s="81">
        <v>0</v>
      </c>
      <c r="V643" s="81">
        <v>0</v>
      </c>
      <c r="W643" s="81">
        <v>0</v>
      </c>
      <c r="X643" s="81">
        <v>0</v>
      </c>
      <c r="Y643" s="100">
        <v>0</v>
      </c>
      <c r="Z643" s="81">
        <v>0</v>
      </c>
      <c r="AA643" s="81">
        <v>0</v>
      </c>
      <c r="AB643" s="81">
        <v>6878</v>
      </c>
      <c r="AC643" s="81">
        <v>0</v>
      </c>
      <c r="AE643" s="81">
        <v>0</v>
      </c>
      <c r="AF643" s="81">
        <v>0</v>
      </c>
      <c r="AG643" s="81">
        <v>266893</v>
      </c>
      <c r="AH643" s="81">
        <v>254882</v>
      </c>
      <c r="AJ643" s="77">
        <f t="shared" si="10"/>
        <v>0</v>
      </c>
    </row>
    <row r="644" spans="1:36" x14ac:dyDescent="0.3">
      <c r="A644" s="46" t="s">
        <v>1335</v>
      </c>
      <c r="B644" s="77" t="s">
        <v>2686</v>
      </c>
      <c r="C644" s="81">
        <v>968777</v>
      </c>
      <c r="D644" s="97">
        <v>0</v>
      </c>
      <c r="E644" s="98">
        <v>0</v>
      </c>
      <c r="F644" s="81">
        <v>0</v>
      </c>
      <c r="G644" s="81">
        <v>266102</v>
      </c>
      <c r="H644" s="81">
        <v>365845</v>
      </c>
      <c r="I644" s="81">
        <v>520957</v>
      </c>
      <c r="J644" s="81">
        <v>674913</v>
      </c>
      <c r="K644" s="81">
        <v>123082</v>
      </c>
      <c r="L644" s="81">
        <v>121743</v>
      </c>
      <c r="M644" s="81">
        <v>40940</v>
      </c>
      <c r="N644" s="81">
        <v>32804</v>
      </c>
      <c r="O644" s="81">
        <v>17081</v>
      </c>
      <c r="P644" s="81">
        <v>6048</v>
      </c>
      <c r="Q644" s="81">
        <v>0</v>
      </c>
      <c r="R644" s="81">
        <v>0</v>
      </c>
      <c r="S644" s="81">
        <v>0</v>
      </c>
      <c r="T644" s="81">
        <v>0</v>
      </c>
      <c r="U644" s="81">
        <v>0</v>
      </c>
      <c r="V644" s="81">
        <v>0</v>
      </c>
      <c r="W644" s="81">
        <v>0</v>
      </c>
      <c r="X644" s="81">
        <v>0</v>
      </c>
      <c r="Y644" s="100">
        <v>0</v>
      </c>
      <c r="Z644" s="81">
        <v>0</v>
      </c>
      <c r="AA644" s="81">
        <v>0</v>
      </c>
      <c r="AB644" s="81">
        <v>615</v>
      </c>
      <c r="AC644" s="81">
        <v>0</v>
      </c>
      <c r="AE644" s="81">
        <v>4792</v>
      </c>
      <c r="AF644" s="81">
        <v>0</v>
      </c>
      <c r="AG644" s="81">
        <v>261310</v>
      </c>
      <c r="AH644" s="81">
        <v>365845</v>
      </c>
      <c r="AJ644" s="77">
        <f t="shared" si="10"/>
        <v>0</v>
      </c>
    </row>
    <row r="645" spans="1:36" x14ac:dyDescent="0.3">
      <c r="A645" s="46" t="s">
        <v>1333</v>
      </c>
      <c r="B645" s="77" t="s">
        <v>2687</v>
      </c>
      <c r="C645" s="81">
        <v>1106477</v>
      </c>
      <c r="D645" s="97">
        <v>0.40899999999999997</v>
      </c>
      <c r="E645" s="98">
        <v>59.63</v>
      </c>
      <c r="F645" s="81">
        <v>0</v>
      </c>
      <c r="G645" s="81">
        <v>623039</v>
      </c>
      <c r="H645" s="81">
        <v>563989</v>
      </c>
      <c r="I645" s="81">
        <v>215927</v>
      </c>
      <c r="J645" s="81">
        <v>260057</v>
      </c>
      <c r="K645" s="81">
        <v>70890</v>
      </c>
      <c r="L645" s="81">
        <v>70017</v>
      </c>
      <c r="M645" s="81">
        <v>17377</v>
      </c>
      <c r="N645" s="81">
        <v>17227</v>
      </c>
      <c r="O645" s="81">
        <v>7250</v>
      </c>
      <c r="P645" s="81">
        <v>7187</v>
      </c>
      <c r="Q645" s="81">
        <v>4828</v>
      </c>
      <c r="R645" s="81">
        <v>3980</v>
      </c>
      <c r="S645" s="81">
        <v>0</v>
      </c>
      <c r="T645" s="81">
        <v>0</v>
      </c>
      <c r="U645" s="81">
        <v>0</v>
      </c>
      <c r="V645" s="81">
        <v>0</v>
      </c>
      <c r="W645" s="81">
        <v>0</v>
      </c>
      <c r="X645" s="81">
        <v>0</v>
      </c>
      <c r="Y645" s="100">
        <v>0</v>
      </c>
      <c r="Z645" s="81">
        <v>0</v>
      </c>
      <c r="AA645" s="81">
        <v>167166</v>
      </c>
      <c r="AB645" s="81">
        <v>0</v>
      </c>
      <c r="AC645" s="81">
        <v>0</v>
      </c>
      <c r="AE645" s="81">
        <v>10579</v>
      </c>
      <c r="AF645" s="81">
        <v>0</v>
      </c>
      <c r="AG645" s="81">
        <v>612460</v>
      </c>
      <c r="AH645" s="81">
        <v>563989</v>
      </c>
      <c r="AJ645" s="77">
        <f t="shared" si="10"/>
        <v>0</v>
      </c>
    </row>
    <row r="646" spans="1:36" x14ac:dyDescent="0.3">
      <c r="A646" s="46" t="s">
        <v>1337</v>
      </c>
      <c r="B646" s="77" t="s">
        <v>2688</v>
      </c>
      <c r="C646" s="81">
        <v>1248266</v>
      </c>
      <c r="D646" s="97">
        <v>0</v>
      </c>
      <c r="E646" s="98">
        <v>0</v>
      </c>
      <c r="F646" s="81">
        <v>0</v>
      </c>
      <c r="G646" s="81">
        <v>407751</v>
      </c>
      <c r="H646" s="81">
        <v>371855</v>
      </c>
      <c r="I646" s="81">
        <v>457711</v>
      </c>
      <c r="J646" s="81">
        <v>418348</v>
      </c>
      <c r="K646" s="81">
        <v>275523</v>
      </c>
      <c r="L646" s="81">
        <v>268416</v>
      </c>
      <c r="M646" s="81">
        <v>66406</v>
      </c>
      <c r="N646" s="81">
        <v>65149</v>
      </c>
      <c r="O646" s="81">
        <v>27706</v>
      </c>
      <c r="P646" s="81">
        <v>27181</v>
      </c>
      <c r="Q646" s="81">
        <v>0</v>
      </c>
      <c r="R646" s="81">
        <v>0</v>
      </c>
      <c r="S646" s="81">
        <v>0</v>
      </c>
      <c r="T646" s="81">
        <v>0</v>
      </c>
      <c r="U646" s="81">
        <v>0</v>
      </c>
      <c r="V646" s="81">
        <v>0</v>
      </c>
      <c r="W646" s="81">
        <v>0</v>
      </c>
      <c r="X646" s="81">
        <v>0</v>
      </c>
      <c r="Y646" s="100">
        <v>0</v>
      </c>
      <c r="Z646" s="81">
        <v>0</v>
      </c>
      <c r="AA646" s="81">
        <v>0</v>
      </c>
      <c r="AB646" s="81">
        <v>13169</v>
      </c>
      <c r="AC646" s="81">
        <v>0</v>
      </c>
      <c r="AE646" s="81">
        <v>0</v>
      </c>
      <c r="AF646" s="81">
        <v>0</v>
      </c>
      <c r="AG646" s="81">
        <v>407751</v>
      </c>
      <c r="AH646" s="81">
        <v>371855</v>
      </c>
      <c r="AJ646" s="77">
        <f t="shared" ref="AJ646:AJ680" si="11">-1*F646</f>
        <v>0</v>
      </c>
    </row>
    <row r="647" spans="1:36" x14ac:dyDescent="0.3">
      <c r="A647" s="46" t="s">
        <v>1349</v>
      </c>
      <c r="B647" s="77" t="s">
        <v>2689</v>
      </c>
      <c r="C647" s="81">
        <v>1259148</v>
      </c>
      <c r="D647" s="97">
        <v>0</v>
      </c>
      <c r="E647" s="98">
        <v>0</v>
      </c>
      <c r="F647" s="81">
        <v>0</v>
      </c>
      <c r="G647" s="81">
        <v>675756</v>
      </c>
      <c r="H647" s="81">
        <v>262974</v>
      </c>
      <c r="I647" s="81">
        <v>0</v>
      </c>
      <c r="J647" s="81">
        <v>0</v>
      </c>
      <c r="K647" s="81">
        <v>370761</v>
      </c>
      <c r="L647" s="81">
        <v>375305</v>
      </c>
      <c r="M647" s="81">
        <v>103722</v>
      </c>
      <c r="N647" s="81">
        <v>104890</v>
      </c>
      <c r="O647" s="81">
        <v>43275</v>
      </c>
      <c r="P647" s="81">
        <v>43762</v>
      </c>
      <c r="Q647" s="81">
        <v>10556</v>
      </c>
      <c r="R647" s="81">
        <v>3051</v>
      </c>
      <c r="S647" s="81">
        <v>0</v>
      </c>
      <c r="T647" s="81">
        <v>0</v>
      </c>
      <c r="U647" s="81">
        <v>14040</v>
      </c>
      <c r="V647" s="81">
        <v>14279</v>
      </c>
      <c r="W647" s="81">
        <v>3960</v>
      </c>
      <c r="X647" s="81">
        <v>4027</v>
      </c>
      <c r="Y647" s="100">
        <v>0</v>
      </c>
      <c r="Z647" s="81">
        <v>0</v>
      </c>
      <c r="AA647" s="81">
        <v>0</v>
      </c>
      <c r="AB647" s="81">
        <v>37078</v>
      </c>
      <c r="AC647" s="81">
        <v>0</v>
      </c>
      <c r="AE647" s="81">
        <v>0</v>
      </c>
      <c r="AF647" s="81">
        <v>0</v>
      </c>
      <c r="AG647" s="81">
        <v>675756</v>
      </c>
      <c r="AH647" s="81">
        <v>262974</v>
      </c>
      <c r="AJ647" s="77">
        <f t="shared" si="11"/>
        <v>0</v>
      </c>
    </row>
    <row r="648" spans="1:36" x14ac:dyDescent="0.3">
      <c r="A648" s="46" t="s">
        <v>1351</v>
      </c>
      <c r="B648" s="77" t="s">
        <v>2690</v>
      </c>
      <c r="C648" s="81">
        <v>2723037</v>
      </c>
      <c r="D648" s="97">
        <v>0.39400000000000002</v>
      </c>
      <c r="E648" s="98">
        <v>57.44</v>
      </c>
      <c r="F648" s="81">
        <v>0</v>
      </c>
      <c r="G648" s="81">
        <v>685535</v>
      </c>
      <c r="H648" s="81">
        <v>439486</v>
      </c>
      <c r="I648" s="81">
        <v>1020751</v>
      </c>
      <c r="J648" s="81">
        <v>1021796</v>
      </c>
      <c r="K648" s="81">
        <v>118947</v>
      </c>
      <c r="L648" s="81">
        <v>118481</v>
      </c>
      <c r="M648" s="81">
        <v>38693</v>
      </c>
      <c r="N648" s="81">
        <v>38559</v>
      </c>
      <c r="O648" s="81">
        <v>16144</v>
      </c>
      <c r="P648" s="81">
        <v>16087</v>
      </c>
      <c r="Q648" s="81">
        <v>11877</v>
      </c>
      <c r="R648" s="81">
        <v>7725</v>
      </c>
      <c r="S648" s="81">
        <v>0</v>
      </c>
      <c r="T648" s="81">
        <v>0</v>
      </c>
      <c r="U648" s="81">
        <v>0</v>
      </c>
      <c r="V648" s="81">
        <v>0</v>
      </c>
      <c r="W648" s="81">
        <v>0</v>
      </c>
      <c r="X648" s="81">
        <v>0</v>
      </c>
      <c r="Y648" s="100">
        <v>0</v>
      </c>
      <c r="Z648" s="81">
        <v>0</v>
      </c>
      <c r="AA648" s="81">
        <v>822562</v>
      </c>
      <c r="AB648" s="81">
        <v>8528</v>
      </c>
      <c r="AC648" s="81">
        <v>0</v>
      </c>
      <c r="AE648" s="81">
        <v>0</v>
      </c>
      <c r="AF648" s="81">
        <v>0</v>
      </c>
      <c r="AG648" s="81">
        <v>685535</v>
      </c>
      <c r="AH648" s="81">
        <v>439486</v>
      </c>
      <c r="AJ648" s="77">
        <f t="shared" si="11"/>
        <v>0</v>
      </c>
    </row>
    <row r="649" spans="1:36" x14ac:dyDescent="0.3">
      <c r="A649" s="46" t="s">
        <v>1367</v>
      </c>
      <c r="B649" s="77" t="s">
        <v>2076</v>
      </c>
      <c r="C649" s="81">
        <v>407257</v>
      </c>
      <c r="D649" s="97">
        <v>0</v>
      </c>
      <c r="E649" s="98">
        <v>0</v>
      </c>
      <c r="F649" s="81">
        <v>0</v>
      </c>
      <c r="G649" s="81">
        <v>102300</v>
      </c>
      <c r="H649" s="81">
        <v>84856</v>
      </c>
      <c r="I649" s="81">
        <v>252616</v>
      </c>
      <c r="J649" s="81">
        <v>325681</v>
      </c>
      <c r="K649" s="81">
        <v>23650</v>
      </c>
      <c r="L649" s="81">
        <v>24524</v>
      </c>
      <c r="M649" s="81">
        <v>4479</v>
      </c>
      <c r="N649" s="81">
        <v>4390</v>
      </c>
      <c r="O649" s="81">
        <v>1869</v>
      </c>
      <c r="P649" s="81">
        <v>1831</v>
      </c>
      <c r="Q649" s="81">
        <v>0</v>
      </c>
      <c r="R649" s="81">
        <v>0</v>
      </c>
      <c r="S649" s="81">
        <v>0</v>
      </c>
      <c r="T649" s="81">
        <v>0</v>
      </c>
      <c r="U649" s="81">
        <v>0</v>
      </c>
      <c r="V649" s="81">
        <v>0</v>
      </c>
      <c r="W649" s="81">
        <v>0</v>
      </c>
      <c r="X649" s="81">
        <v>0</v>
      </c>
      <c r="Y649" s="100">
        <v>0</v>
      </c>
      <c r="Z649" s="81">
        <v>0</v>
      </c>
      <c r="AA649" s="81">
        <v>22343</v>
      </c>
      <c r="AB649" s="81">
        <v>0</v>
      </c>
      <c r="AC649" s="81">
        <v>0</v>
      </c>
      <c r="AE649" s="81">
        <v>0</v>
      </c>
      <c r="AF649" s="81">
        <v>0</v>
      </c>
      <c r="AG649" s="81">
        <v>102300</v>
      </c>
      <c r="AH649" s="81">
        <v>84856</v>
      </c>
      <c r="AJ649" s="77">
        <f t="shared" si="11"/>
        <v>0</v>
      </c>
    </row>
    <row r="650" spans="1:36" x14ac:dyDescent="0.3">
      <c r="A650" s="46" t="s">
        <v>1383</v>
      </c>
      <c r="B650" s="77" t="s">
        <v>2691</v>
      </c>
      <c r="C650" s="81">
        <v>2638429</v>
      </c>
      <c r="D650" s="97">
        <v>0.35199999999999998</v>
      </c>
      <c r="E650" s="98">
        <v>51.32</v>
      </c>
      <c r="F650" s="81">
        <v>0</v>
      </c>
      <c r="G650" s="81">
        <v>635878</v>
      </c>
      <c r="H650" s="81">
        <v>547798</v>
      </c>
      <c r="I650" s="81">
        <v>1073837</v>
      </c>
      <c r="J650" s="81">
        <v>1160856</v>
      </c>
      <c r="K650" s="81">
        <v>86210</v>
      </c>
      <c r="L650" s="81">
        <v>86327</v>
      </c>
      <c r="M650" s="81">
        <v>21167</v>
      </c>
      <c r="N650" s="81">
        <v>21197</v>
      </c>
      <c r="O650" s="81">
        <v>8831</v>
      </c>
      <c r="P650" s="81">
        <v>8843</v>
      </c>
      <c r="Q650" s="81">
        <v>5813</v>
      </c>
      <c r="R650" s="81">
        <v>4075</v>
      </c>
      <c r="S650" s="81">
        <v>0</v>
      </c>
      <c r="T650" s="81">
        <v>0</v>
      </c>
      <c r="U650" s="81">
        <v>0</v>
      </c>
      <c r="V650" s="81">
        <v>0</v>
      </c>
      <c r="W650" s="81">
        <v>0</v>
      </c>
      <c r="X650" s="81">
        <v>0</v>
      </c>
      <c r="Y650" s="100">
        <v>0</v>
      </c>
      <c r="Z650" s="81">
        <v>0</v>
      </c>
      <c r="AA650" s="81">
        <v>806693</v>
      </c>
      <c r="AB650" s="81">
        <v>0</v>
      </c>
      <c r="AC650" s="81">
        <v>0</v>
      </c>
      <c r="AE650" s="81">
        <v>0</v>
      </c>
      <c r="AF650" s="81">
        <v>0</v>
      </c>
      <c r="AG650" s="81">
        <v>635878</v>
      </c>
      <c r="AH650" s="81">
        <v>547798</v>
      </c>
      <c r="AJ650" s="77">
        <f t="shared" si="11"/>
        <v>0</v>
      </c>
    </row>
    <row r="651" spans="1:36" x14ac:dyDescent="0.3">
      <c r="A651" s="46" t="s">
        <v>1365</v>
      </c>
      <c r="B651" s="77" t="s">
        <v>2692</v>
      </c>
      <c r="C651" s="81">
        <v>1701739</v>
      </c>
      <c r="D651" s="97">
        <v>0.442</v>
      </c>
      <c r="E651" s="98">
        <v>64.44</v>
      </c>
      <c r="F651" s="81">
        <v>0</v>
      </c>
      <c r="G651" s="81">
        <v>299696</v>
      </c>
      <c r="H651" s="81">
        <v>252905</v>
      </c>
      <c r="I651" s="81">
        <v>1068178</v>
      </c>
      <c r="J651" s="81">
        <v>1040460</v>
      </c>
      <c r="K651" s="81">
        <v>97219</v>
      </c>
      <c r="L651" s="81">
        <v>97569</v>
      </c>
      <c r="M651" s="81">
        <v>25526</v>
      </c>
      <c r="N651" s="81">
        <v>25646</v>
      </c>
      <c r="O651" s="81">
        <v>10650</v>
      </c>
      <c r="P651" s="81">
        <v>10700</v>
      </c>
      <c r="Q651" s="81">
        <v>17154</v>
      </c>
      <c r="R651" s="81">
        <v>16366</v>
      </c>
      <c r="S651" s="81">
        <v>0</v>
      </c>
      <c r="T651" s="81">
        <v>0</v>
      </c>
      <c r="U651" s="81">
        <v>0</v>
      </c>
      <c r="V651" s="81">
        <v>0</v>
      </c>
      <c r="W651" s="81">
        <v>0</v>
      </c>
      <c r="X651" s="81">
        <v>0</v>
      </c>
      <c r="Y651" s="100">
        <v>0</v>
      </c>
      <c r="Z651" s="81">
        <v>0</v>
      </c>
      <c r="AA651" s="81">
        <v>183316</v>
      </c>
      <c r="AB651" s="81">
        <v>0</v>
      </c>
      <c r="AC651" s="81">
        <v>0</v>
      </c>
      <c r="AE651" s="81">
        <v>0</v>
      </c>
      <c r="AF651" s="81">
        <v>0</v>
      </c>
      <c r="AG651" s="81">
        <v>299696</v>
      </c>
      <c r="AH651" s="81">
        <v>252905</v>
      </c>
      <c r="AJ651" s="77">
        <f t="shared" si="11"/>
        <v>0</v>
      </c>
    </row>
    <row r="652" spans="1:36" x14ac:dyDescent="0.3">
      <c r="A652" s="46" t="s">
        <v>1353</v>
      </c>
      <c r="B652" s="77" t="s">
        <v>2693</v>
      </c>
      <c r="C652" s="81">
        <v>16188943</v>
      </c>
      <c r="D652" s="97">
        <v>0.84799999999999998</v>
      </c>
      <c r="E652" s="98">
        <v>123.63</v>
      </c>
      <c r="F652" s="81">
        <v>0</v>
      </c>
      <c r="G652" s="81">
        <v>5881195</v>
      </c>
      <c r="H652" s="81">
        <v>3674648</v>
      </c>
      <c r="I652" s="81">
        <v>5188056</v>
      </c>
      <c r="J652" s="81">
        <v>5286587</v>
      </c>
      <c r="K652" s="81">
        <v>558967</v>
      </c>
      <c r="L652" s="81">
        <v>561064</v>
      </c>
      <c r="M652" s="81">
        <v>124753</v>
      </c>
      <c r="N652" s="81">
        <v>126087</v>
      </c>
      <c r="O652" s="81">
        <v>52050</v>
      </c>
      <c r="P652" s="81">
        <v>52606</v>
      </c>
      <c r="Q652" s="81">
        <v>123744</v>
      </c>
      <c r="R652" s="81">
        <v>125882</v>
      </c>
      <c r="S652" s="81">
        <v>0</v>
      </c>
      <c r="T652" s="81">
        <v>0</v>
      </c>
      <c r="U652" s="81">
        <v>0</v>
      </c>
      <c r="V652" s="81">
        <v>0</v>
      </c>
      <c r="W652" s="81">
        <v>0</v>
      </c>
      <c r="X652" s="81">
        <v>0</v>
      </c>
      <c r="Y652" s="100">
        <v>1909713</v>
      </c>
      <c r="Z652" s="81">
        <v>2138415</v>
      </c>
      <c r="AA652" s="81">
        <v>2045117</v>
      </c>
      <c r="AB652" s="81">
        <v>305348</v>
      </c>
      <c r="AC652" s="81">
        <v>0</v>
      </c>
      <c r="AE652" s="81">
        <v>0</v>
      </c>
      <c r="AF652" s="81">
        <v>0</v>
      </c>
      <c r="AG652" s="81">
        <v>5881195</v>
      </c>
      <c r="AH652" s="81">
        <v>3674648</v>
      </c>
      <c r="AJ652" s="77">
        <f t="shared" si="11"/>
        <v>0</v>
      </c>
    </row>
    <row r="653" spans="1:36" x14ac:dyDescent="0.3">
      <c r="A653" s="46" t="s">
        <v>1323</v>
      </c>
      <c r="B653" s="77" t="s">
        <v>2694</v>
      </c>
      <c r="C653" s="81">
        <v>3692190</v>
      </c>
      <c r="D653" s="97">
        <v>0</v>
      </c>
      <c r="E653" s="98">
        <v>0</v>
      </c>
      <c r="F653" s="81">
        <v>0</v>
      </c>
      <c r="G653" s="81">
        <v>2297142</v>
      </c>
      <c r="H653" s="81">
        <v>1455806</v>
      </c>
      <c r="I653" s="81">
        <v>1053000</v>
      </c>
      <c r="J653" s="81">
        <v>1199924</v>
      </c>
      <c r="K653" s="81">
        <v>214360</v>
      </c>
      <c r="L653" s="81">
        <v>217739</v>
      </c>
      <c r="M653" s="81">
        <v>53883</v>
      </c>
      <c r="N653" s="81">
        <v>54543</v>
      </c>
      <c r="O653" s="81">
        <v>22481</v>
      </c>
      <c r="P653" s="81">
        <v>22756</v>
      </c>
      <c r="Q653" s="81">
        <v>21327</v>
      </c>
      <c r="R653" s="81">
        <v>18592</v>
      </c>
      <c r="S653" s="81">
        <v>0</v>
      </c>
      <c r="T653" s="81">
        <v>0</v>
      </c>
      <c r="U653" s="81">
        <v>0</v>
      </c>
      <c r="V653" s="81">
        <v>0</v>
      </c>
      <c r="W653" s="81">
        <v>0</v>
      </c>
      <c r="X653" s="81">
        <v>0</v>
      </c>
      <c r="Y653" s="100">
        <v>0</v>
      </c>
      <c r="Z653" s="81">
        <v>0</v>
      </c>
      <c r="AA653" s="81">
        <v>0</v>
      </c>
      <c r="AB653" s="81">
        <v>29997</v>
      </c>
      <c r="AC653" s="81">
        <v>0</v>
      </c>
      <c r="AE653" s="81">
        <v>0</v>
      </c>
      <c r="AF653" s="81">
        <v>0</v>
      </c>
      <c r="AG653" s="81">
        <v>2297142</v>
      </c>
      <c r="AH653" s="81">
        <v>1455806</v>
      </c>
      <c r="AJ653" s="77">
        <f t="shared" si="11"/>
        <v>0</v>
      </c>
    </row>
    <row r="654" spans="1:36" x14ac:dyDescent="0.3">
      <c r="A654" s="46" t="s">
        <v>1355</v>
      </c>
      <c r="B654" s="77" t="s">
        <v>2695</v>
      </c>
      <c r="C654" s="81">
        <v>13560128</v>
      </c>
      <c r="D654" s="97">
        <v>0.57799999999999996</v>
      </c>
      <c r="E654" s="98">
        <v>84.27</v>
      </c>
      <c r="F654" s="81">
        <v>0</v>
      </c>
      <c r="G654" s="81">
        <v>6589807</v>
      </c>
      <c r="H654" s="81">
        <v>6778945</v>
      </c>
      <c r="I654" s="81">
        <v>5188695</v>
      </c>
      <c r="J654" s="81">
        <v>5835830</v>
      </c>
      <c r="K654" s="81">
        <v>700689</v>
      </c>
      <c r="L654" s="81">
        <v>698301</v>
      </c>
      <c r="M654" s="81">
        <v>195055</v>
      </c>
      <c r="N654" s="81">
        <v>194396</v>
      </c>
      <c r="O654" s="81">
        <v>81381</v>
      </c>
      <c r="P654" s="81">
        <v>81106</v>
      </c>
      <c r="Q654" s="81">
        <v>140538</v>
      </c>
      <c r="R654" s="81">
        <v>150113</v>
      </c>
      <c r="S654" s="81">
        <v>0</v>
      </c>
      <c r="T654" s="81">
        <v>0</v>
      </c>
      <c r="U654" s="81">
        <v>0</v>
      </c>
      <c r="V654" s="81">
        <v>0</v>
      </c>
      <c r="W654" s="81">
        <v>0</v>
      </c>
      <c r="X654" s="81">
        <v>0</v>
      </c>
      <c r="Y654" s="100">
        <v>0</v>
      </c>
      <c r="Z654" s="81">
        <v>0</v>
      </c>
      <c r="AA654" s="81">
        <v>663963</v>
      </c>
      <c r="AB654" s="81">
        <v>0</v>
      </c>
      <c r="AC654" s="81">
        <v>0</v>
      </c>
      <c r="AE654" s="81">
        <v>104670</v>
      </c>
      <c r="AF654" s="81">
        <v>25857</v>
      </c>
      <c r="AG654" s="81">
        <v>6485137</v>
      </c>
      <c r="AH654" s="81">
        <v>6753088</v>
      </c>
      <c r="AJ654" s="77">
        <f t="shared" si="11"/>
        <v>0</v>
      </c>
    </row>
    <row r="655" spans="1:36" x14ac:dyDescent="0.3">
      <c r="A655" s="46" t="s">
        <v>1321</v>
      </c>
      <c r="B655" s="77" t="s">
        <v>2696</v>
      </c>
      <c r="C655" s="81">
        <v>1917585</v>
      </c>
      <c r="D655" s="97">
        <v>0</v>
      </c>
      <c r="E655" s="98">
        <v>0</v>
      </c>
      <c r="F655" s="81">
        <v>0</v>
      </c>
      <c r="G655" s="81">
        <v>374236</v>
      </c>
      <c r="H655" s="81">
        <v>334410</v>
      </c>
      <c r="I655" s="81">
        <v>1354182</v>
      </c>
      <c r="J655" s="81">
        <v>1262821</v>
      </c>
      <c r="K655" s="81">
        <v>138111</v>
      </c>
      <c r="L655" s="81">
        <v>137645</v>
      </c>
      <c r="M655" s="81">
        <v>34484</v>
      </c>
      <c r="N655" s="81">
        <v>34425</v>
      </c>
      <c r="O655" s="81">
        <v>14388</v>
      </c>
      <c r="P655" s="81">
        <v>14362</v>
      </c>
      <c r="Q655" s="81">
        <v>0</v>
      </c>
      <c r="R655" s="81">
        <v>0</v>
      </c>
      <c r="S655" s="81">
        <v>0</v>
      </c>
      <c r="T655" s="81">
        <v>0</v>
      </c>
      <c r="U655" s="81">
        <v>0</v>
      </c>
      <c r="V655" s="81">
        <v>0</v>
      </c>
      <c r="W655" s="81">
        <v>0</v>
      </c>
      <c r="X655" s="81">
        <v>0</v>
      </c>
      <c r="Y655" s="100">
        <v>0</v>
      </c>
      <c r="Z655" s="81">
        <v>0</v>
      </c>
      <c r="AA655" s="81">
        <v>0</v>
      </c>
      <c r="AB655" s="81">
        <v>2184</v>
      </c>
      <c r="AC655" s="81">
        <v>0</v>
      </c>
      <c r="AE655" s="81">
        <v>0</v>
      </c>
      <c r="AF655" s="81">
        <v>0</v>
      </c>
      <c r="AG655" s="81">
        <v>374236</v>
      </c>
      <c r="AH655" s="81">
        <v>334410</v>
      </c>
      <c r="AJ655" s="77">
        <f t="shared" si="11"/>
        <v>0</v>
      </c>
    </row>
    <row r="656" spans="1:36" x14ac:dyDescent="0.3">
      <c r="A656" s="46" t="s">
        <v>1357</v>
      </c>
      <c r="B656" s="77" t="s">
        <v>2697</v>
      </c>
      <c r="C656" s="81">
        <v>1163277</v>
      </c>
      <c r="D656" s="97">
        <v>0</v>
      </c>
      <c r="E656" s="98">
        <v>0</v>
      </c>
      <c r="F656" s="81">
        <v>0</v>
      </c>
      <c r="G656" s="81">
        <v>442577</v>
      </c>
      <c r="H656" s="81">
        <v>322601</v>
      </c>
      <c r="I656" s="81">
        <v>533518</v>
      </c>
      <c r="J656" s="81">
        <v>580339</v>
      </c>
      <c r="K656" s="81">
        <v>62619</v>
      </c>
      <c r="L656" s="81">
        <v>63784</v>
      </c>
      <c r="M656" s="81">
        <v>15594</v>
      </c>
      <c r="N656" s="81">
        <v>15789</v>
      </c>
      <c r="O656" s="81">
        <v>6506</v>
      </c>
      <c r="P656" s="81">
        <v>6587</v>
      </c>
      <c r="Q656" s="81">
        <v>1159</v>
      </c>
      <c r="R656" s="81">
        <v>485</v>
      </c>
      <c r="S656" s="81">
        <v>0</v>
      </c>
      <c r="T656" s="81">
        <v>0</v>
      </c>
      <c r="U656" s="81">
        <v>0</v>
      </c>
      <c r="V656" s="81">
        <v>0</v>
      </c>
      <c r="W656" s="81">
        <v>0</v>
      </c>
      <c r="X656" s="81">
        <v>0</v>
      </c>
      <c r="Y656" s="100">
        <v>0</v>
      </c>
      <c r="Z656" s="81">
        <v>0</v>
      </c>
      <c r="AA656" s="81">
        <v>100000</v>
      </c>
      <c r="AB656" s="81">
        <v>1304</v>
      </c>
      <c r="AC656" s="81">
        <v>0</v>
      </c>
      <c r="AE656" s="81">
        <v>0</v>
      </c>
      <c r="AF656" s="81">
        <v>0</v>
      </c>
      <c r="AG656" s="81">
        <v>442577</v>
      </c>
      <c r="AH656" s="81">
        <v>322601</v>
      </c>
      <c r="AJ656" s="77">
        <f t="shared" si="11"/>
        <v>0</v>
      </c>
    </row>
    <row r="657" spans="1:36" x14ac:dyDescent="0.3">
      <c r="A657" s="46" t="s">
        <v>1359</v>
      </c>
      <c r="B657" s="77" t="s">
        <v>2698</v>
      </c>
      <c r="C657" s="81">
        <v>7416512</v>
      </c>
      <c r="D657" s="97">
        <v>0.67600000000000005</v>
      </c>
      <c r="E657" s="98">
        <v>98.56</v>
      </c>
      <c r="F657" s="81">
        <v>0</v>
      </c>
      <c r="G657" s="81">
        <v>4422734</v>
      </c>
      <c r="H657" s="81">
        <v>3042249</v>
      </c>
      <c r="I657" s="81">
        <v>2205118</v>
      </c>
      <c r="J657" s="81">
        <v>2962896</v>
      </c>
      <c r="K657" s="81">
        <v>307036</v>
      </c>
      <c r="L657" s="81">
        <v>303716</v>
      </c>
      <c r="M657" s="81">
        <v>79664</v>
      </c>
      <c r="N657" s="81">
        <v>78196</v>
      </c>
      <c r="O657" s="81">
        <v>33238</v>
      </c>
      <c r="P657" s="81">
        <v>32625</v>
      </c>
      <c r="Q657" s="81">
        <v>69495</v>
      </c>
      <c r="R657" s="81">
        <v>66573</v>
      </c>
      <c r="S657" s="81">
        <v>0</v>
      </c>
      <c r="T657" s="81">
        <v>0</v>
      </c>
      <c r="U657" s="81">
        <v>0</v>
      </c>
      <c r="V657" s="81">
        <v>0</v>
      </c>
      <c r="W657" s="81">
        <v>0</v>
      </c>
      <c r="X657" s="81">
        <v>0</v>
      </c>
      <c r="Y657" s="100">
        <v>0</v>
      </c>
      <c r="Z657" s="81">
        <v>0</v>
      </c>
      <c r="AA657" s="81">
        <v>299227</v>
      </c>
      <c r="AB657" s="81">
        <v>0</v>
      </c>
      <c r="AC657" s="81">
        <v>0</v>
      </c>
      <c r="AE657" s="81">
        <v>0</v>
      </c>
      <c r="AF657" s="81">
        <v>0</v>
      </c>
      <c r="AG657" s="81">
        <v>4422734</v>
      </c>
      <c r="AH657" s="81">
        <v>3042249</v>
      </c>
      <c r="AJ657" s="77">
        <f t="shared" si="11"/>
        <v>0</v>
      </c>
    </row>
    <row r="658" spans="1:36" x14ac:dyDescent="0.3">
      <c r="A658" s="46" t="s">
        <v>1317</v>
      </c>
      <c r="B658" s="77" t="s">
        <v>2085</v>
      </c>
      <c r="C658" s="81">
        <v>1922014</v>
      </c>
      <c r="D658" s="97">
        <v>0</v>
      </c>
      <c r="E658" s="98">
        <v>0</v>
      </c>
      <c r="F658" s="81">
        <v>0</v>
      </c>
      <c r="G658" s="81">
        <v>800403</v>
      </c>
      <c r="H658" s="81">
        <v>511075</v>
      </c>
      <c r="I658" s="81">
        <v>896379</v>
      </c>
      <c r="J658" s="81">
        <v>1128635</v>
      </c>
      <c r="K658" s="81">
        <v>79337</v>
      </c>
      <c r="L658" s="81">
        <v>80385</v>
      </c>
      <c r="M658" s="81">
        <v>20343</v>
      </c>
      <c r="N658" s="81">
        <v>20958</v>
      </c>
      <c r="O658" s="81">
        <v>8488</v>
      </c>
      <c r="P658" s="81">
        <v>8743</v>
      </c>
      <c r="Q658" s="81">
        <v>7328</v>
      </c>
      <c r="R658" s="81">
        <v>6095</v>
      </c>
      <c r="S658" s="81">
        <v>0</v>
      </c>
      <c r="T658" s="81">
        <v>0</v>
      </c>
      <c r="U658" s="81">
        <v>0</v>
      </c>
      <c r="V658" s="81">
        <v>0</v>
      </c>
      <c r="W658" s="81">
        <v>0</v>
      </c>
      <c r="X658" s="81">
        <v>0</v>
      </c>
      <c r="Y658" s="100">
        <v>0</v>
      </c>
      <c r="Z658" s="81">
        <v>0</v>
      </c>
      <c r="AA658" s="81">
        <v>100000</v>
      </c>
      <c r="AB658" s="81">
        <v>9736</v>
      </c>
      <c r="AC658" s="81">
        <v>0</v>
      </c>
      <c r="AE658" s="81">
        <v>0</v>
      </c>
      <c r="AF658" s="81">
        <v>0</v>
      </c>
      <c r="AG658" s="81">
        <v>800403</v>
      </c>
      <c r="AH658" s="81">
        <v>511075</v>
      </c>
      <c r="AJ658" s="77">
        <f t="shared" si="11"/>
        <v>0</v>
      </c>
    </row>
    <row r="659" spans="1:36" x14ac:dyDescent="0.3">
      <c r="A659" s="46" t="s">
        <v>1361</v>
      </c>
      <c r="B659" s="77" t="s">
        <v>2699</v>
      </c>
      <c r="C659" s="81">
        <v>6403421</v>
      </c>
      <c r="D659" s="97">
        <v>1.01</v>
      </c>
      <c r="E659" s="98">
        <v>147.25</v>
      </c>
      <c r="F659" s="81">
        <v>0</v>
      </c>
      <c r="G659" s="81">
        <v>3530839</v>
      </c>
      <c r="H659" s="81">
        <v>1792690</v>
      </c>
      <c r="I659" s="81">
        <v>1877740</v>
      </c>
      <c r="J659" s="81">
        <v>2347526</v>
      </c>
      <c r="K659" s="81">
        <v>213370</v>
      </c>
      <c r="L659" s="81">
        <v>217389</v>
      </c>
      <c r="M659" s="81">
        <v>50992</v>
      </c>
      <c r="N659" s="81">
        <v>51172</v>
      </c>
      <c r="O659" s="81">
        <v>21275</v>
      </c>
      <c r="P659" s="81">
        <v>19839</v>
      </c>
      <c r="Q659" s="81">
        <v>60876</v>
      </c>
      <c r="R659" s="81">
        <v>59025</v>
      </c>
      <c r="S659" s="81">
        <v>0</v>
      </c>
      <c r="T659" s="81">
        <v>0</v>
      </c>
      <c r="U659" s="81">
        <v>0</v>
      </c>
      <c r="V659" s="81">
        <v>0</v>
      </c>
      <c r="W659" s="81">
        <v>0</v>
      </c>
      <c r="X659" s="81">
        <v>0</v>
      </c>
      <c r="Y659" s="100">
        <v>0</v>
      </c>
      <c r="Z659" s="81">
        <v>0</v>
      </c>
      <c r="AA659" s="81">
        <v>613877</v>
      </c>
      <c r="AB659" s="81">
        <v>34452</v>
      </c>
      <c r="AC659" s="81">
        <v>0</v>
      </c>
      <c r="AE659" s="81">
        <v>0</v>
      </c>
      <c r="AF659" s="81">
        <v>0</v>
      </c>
      <c r="AG659" s="81">
        <v>3530839</v>
      </c>
      <c r="AH659" s="81">
        <v>1792690</v>
      </c>
      <c r="AJ659" s="77">
        <f t="shared" si="11"/>
        <v>0</v>
      </c>
    </row>
    <row r="660" spans="1:36" x14ac:dyDescent="0.3">
      <c r="A660" s="46" t="s">
        <v>1363</v>
      </c>
      <c r="B660" s="77" t="s">
        <v>2700</v>
      </c>
      <c r="C660" s="81">
        <v>2202207</v>
      </c>
      <c r="D660" s="97">
        <v>0.28599999999999998</v>
      </c>
      <c r="E660" s="98">
        <v>41.69</v>
      </c>
      <c r="F660" s="81">
        <v>0</v>
      </c>
      <c r="G660" s="81">
        <v>430604</v>
      </c>
      <c r="H660" s="81">
        <v>344622</v>
      </c>
      <c r="I660" s="81">
        <v>1398153</v>
      </c>
      <c r="J660" s="81">
        <v>1633845</v>
      </c>
      <c r="K660" s="81">
        <v>167585</v>
      </c>
      <c r="L660" s="81">
        <v>172129</v>
      </c>
      <c r="M660" s="81">
        <v>44625</v>
      </c>
      <c r="N660" s="81">
        <v>45660</v>
      </c>
      <c r="O660" s="81">
        <v>18619</v>
      </c>
      <c r="P660" s="81">
        <v>19050</v>
      </c>
      <c r="Q660" s="81">
        <v>26025</v>
      </c>
      <c r="R660" s="81">
        <v>26112</v>
      </c>
      <c r="S660" s="81">
        <v>0</v>
      </c>
      <c r="T660" s="81">
        <v>0</v>
      </c>
      <c r="U660" s="81">
        <v>0</v>
      </c>
      <c r="V660" s="81">
        <v>0</v>
      </c>
      <c r="W660" s="81">
        <v>0</v>
      </c>
      <c r="X660" s="81">
        <v>0</v>
      </c>
      <c r="Y660" s="100">
        <v>0</v>
      </c>
      <c r="Z660" s="81">
        <v>0</v>
      </c>
      <c r="AA660" s="81">
        <v>116596</v>
      </c>
      <c r="AB660" s="81">
        <v>0</v>
      </c>
      <c r="AC660" s="81">
        <v>0</v>
      </c>
      <c r="AE660" s="81">
        <v>0</v>
      </c>
      <c r="AF660" s="81">
        <v>0</v>
      </c>
      <c r="AG660" s="81">
        <v>430604</v>
      </c>
      <c r="AH660" s="81">
        <v>344622</v>
      </c>
      <c r="AJ660" s="77">
        <f t="shared" si="11"/>
        <v>0</v>
      </c>
    </row>
    <row r="661" spans="1:36" x14ac:dyDescent="0.3">
      <c r="A661" s="46" t="s">
        <v>1371</v>
      </c>
      <c r="B661" s="77" t="s">
        <v>2701</v>
      </c>
      <c r="C661" s="81">
        <v>700828</v>
      </c>
      <c r="D661" s="97">
        <v>0</v>
      </c>
      <c r="E661" s="98">
        <v>0</v>
      </c>
      <c r="F661" s="81">
        <v>0</v>
      </c>
      <c r="G661" s="81">
        <v>97779</v>
      </c>
      <c r="H661" s="81">
        <v>85598</v>
      </c>
      <c r="I661" s="81">
        <v>293734</v>
      </c>
      <c r="J661" s="81">
        <v>373941</v>
      </c>
      <c r="K661" s="81">
        <v>204458</v>
      </c>
      <c r="L661" s="81">
        <v>210050</v>
      </c>
      <c r="M661" s="81">
        <v>65418</v>
      </c>
      <c r="N661" s="81">
        <v>65313</v>
      </c>
      <c r="O661" s="81">
        <v>27294</v>
      </c>
      <c r="P661" s="81">
        <v>27250</v>
      </c>
      <c r="Q661" s="81">
        <v>0</v>
      </c>
      <c r="R661" s="81">
        <v>0</v>
      </c>
      <c r="S661" s="81">
        <v>0</v>
      </c>
      <c r="T661" s="81">
        <v>0</v>
      </c>
      <c r="U661" s="81">
        <v>0</v>
      </c>
      <c r="V661" s="81">
        <v>0</v>
      </c>
      <c r="W661" s="81">
        <v>0</v>
      </c>
      <c r="X661" s="81">
        <v>0</v>
      </c>
      <c r="Y661" s="100">
        <v>0</v>
      </c>
      <c r="Z661" s="81">
        <v>0</v>
      </c>
      <c r="AA661" s="81">
        <v>0</v>
      </c>
      <c r="AB661" s="81">
        <v>12145</v>
      </c>
      <c r="AC661" s="81">
        <v>0</v>
      </c>
      <c r="AE661" s="81">
        <v>0</v>
      </c>
      <c r="AF661" s="81">
        <v>0</v>
      </c>
      <c r="AG661" s="81">
        <v>97779</v>
      </c>
      <c r="AH661" s="81">
        <v>85598</v>
      </c>
      <c r="AJ661" s="77">
        <f t="shared" si="11"/>
        <v>0</v>
      </c>
    </row>
    <row r="662" spans="1:36" x14ac:dyDescent="0.3">
      <c r="A662" s="46" t="s">
        <v>1373</v>
      </c>
      <c r="B662" s="77" t="s">
        <v>2702</v>
      </c>
      <c r="C662" s="81">
        <v>661108</v>
      </c>
      <c r="D662" s="97">
        <v>0.154</v>
      </c>
      <c r="E662" s="98">
        <v>22.45</v>
      </c>
      <c r="F662" s="81">
        <v>0</v>
      </c>
      <c r="G662" s="81">
        <v>230085</v>
      </c>
      <c r="H662" s="81">
        <v>125174</v>
      </c>
      <c r="I662" s="81">
        <v>289154</v>
      </c>
      <c r="J662" s="81">
        <v>266980</v>
      </c>
      <c r="K662" s="81">
        <v>97045</v>
      </c>
      <c r="L662" s="81">
        <v>100540</v>
      </c>
      <c r="M662" s="81">
        <v>26095</v>
      </c>
      <c r="N662" s="81">
        <v>23834</v>
      </c>
      <c r="O662" s="81">
        <v>10888</v>
      </c>
      <c r="P662" s="81">
        <v>9943</v>
      </c>
      <c r="Q662" s="81">
        <v>7841</v>
      </c>
      <c r="R662" s="81">
        <v>5429</v>
      </c>
      <c r="S662" s="81">
        <v>0</v>
      </c>
      <c r="T662" s="81">
        <v>0</v>
      </c>
      <c r="U662" s="81">
        <v>0</v>
      </c>
      <c r="V662" s="81">
        <v>0</v>
      </c>
      <c r="W662" s="81">
        <v>0</v>
      </c>
      <c r="X662" s="81">
        <v>0</v>
      </c>
      <c r="Y662" s="100">
        <v>0</v>
      </c>
      <c r="Z662" s="81">
        <v>0</v>
      </c>
      <c r="AA662" s="81">
        <v>0</v>
      </c>
      <c r="AB662" s="81">
        <v>0</v>
      </c>
      <c r="AC662" s="81">
        <v>0</v>
      </c>
      <c r="AE662" s="81">
        <v>0</v>
      </c>
      <c r="AF662" s="81">
        <v>0</v>
      </c>
      <c r="AG662" s="81">
        <v>230085</v>
      </c>
      <c r="AH662" s="81">
        <v>125174</v>
      </c>
      <c r="AJ662" s="77">
        <f t="shared" si="11"/>
        <v>0</v>
      </c>
    </row>
    <row r="663" spans="1:36" x14ac:dyDescent="0.3">
      <c r="A663" s="46" t="s">
        <v>1369</v>
      </c>
      <c r="B663" s="77" t="s">
        <v>2703</v>
      </c>
      <c r="C663" s="81">
        <v>5176874</v>
      </c>
      <c r="D663" s="97">
        <v>0.89</v>
      </c>
      <c r="E663" s="98">
        <v>129.76</v>
      </c>
      <c r="F663" s="81">
        <v>0</v>
      </c>
      <c r="G663" s="81">
        <v>2245417</v>
      </c>
      <c r="H663" s="81">
        <v>1839890</v>
      </c>
      <c r="I663" s="81">
        <v>1605912</v>
      </c>
      <c r="J663" s="81">
        <v>1662515</v>
      </c>
      <c r="K663" s="81">
        <v>302143</v>
      </c>
      <c r="L663" s="81">
        <v>308026</v>
      </c>
      <c r="M663" s="81">
        <v>74121</v>
      </c>
      <c r="N663" s="81">
        <v>75575</v>
      </c>
      <c r="O663" s="81">
        <v>30925</v>
      </c>
      <c r="P663" s="81">
        <v>20918</v>
      </c>
      <c r="Q663" s="81">
        <v>72922</v>
      </c>
      <c r="R663" s="81">
        <v>70568</v>
      </c>
      <c r="S663" s="81">
        <v>0</v>
      </c>
      <c r="T663" s="81">
        <v>0</v>
      </c>
      <c r="U663" s="81">
        <v>0</v>
      </c>
      <c r="V663" s="81">
        <v>0</v>
      </c>
      <c r="W663" s="81">
        <v>0</v>
      </c>
      <c r="X663" s="81">
        <v>0</v>
      </c>
      <c r="Y663" s="100">
        <v>0</v>
      </c>
      <c r="Z663" s="81">
        <v>0</v>
      </c>
      <c r="AA663" s="81">
        <v>845434</v>
      </c>
      <c r="AB663" s="81">
        <v>0</v>
      </c>
      <c r="AC663" s="81">
        <v>0</v>
      </c>
      <c r="AE663" s="81">
        <v>0</v>
      </c>
      <c r="AF663" s="81">
        <v>0</v>
      </c>
      <c r="AG663" s="81">
        <v>2245417</v>
      </c>
      <c r="AH663" s="81">
        <v>1839890</v>
      </c>
      <c r="AJ663" s="77">
        <f t="shared" si="11"/>
        <v>0</v>
      </c>
    </row>
    <row r="664" spans="1:36" x14ac:dyDescent="0.3">
      <c r="A664" s="46" t="s">
        <v>1315</v>
      </c>
      <c r="B664" s="77" t="s">
        <v>2091</v>
      </c>
      <c r="C664" s="81">
        <v>1075592</v>
      </c>
      <c r="D664" s="97">
        <v>7.9000000000000001E-2</v>
      </c>
      <c r="E664" s="98">
        <v>11.51</v>
      </c>
      <c r="F664" s="81">
        <v>0</v>
      </c>
      <c r="G664" s="81">
        <v>383507</v>
      </c>
      <c r="H664" s="81">
        <v>291030</v>
      </c>
      <c r="I664" s="81">
        <v>474439</v>
      </c>
      <c r="J664" s="81">
        <v>405505</v>
      </c>
      <c r="K664" s="81">
        <v>83006</v>
      </c>
      <c r="L664" s="81">
        <v>84579</v>
      </c>
      <c r="M664" s="81">
        <v>20612</v>
      </c>
      <c r="N664" s="81">
        <v>20553</v>
      </c>
      <c r="O664" s="81">
        <v>8600</v>
      </c>
      <c r="P664" s="81">
        <v>5384</v>
      </c>
      <c r="Q664" s="81">
        <v>5428</v>
      </c>
      <c r="R664" s="81">
        <v>0</v>
      </c>
      <c r="S664" s="81">
        <v>0</v>
      </c>
      <c r="T664" s="81">
        <v>0</v>
      </c>
      <c r="U664" s="81">
        <v>0</v>
      </c>
      <c r="V664" s="81">
        <v>0</v>
      </c>
      <c r="W664" s="81">
        <v>0</v>
      </c>
      <c r="X664" s="81">
        <v>0</v>
      </c>
      <c r="Y664" s="100">
        <v>0</v>
      </c>
      <c r="Z664" s="81">
        <v>0</v>
      </c>
      <c r="AA664" s="81">
        <v>100000</v>
      </c>
      <c r="AB664" s="81">
        <v>0</v>
      </c>
      <c r="AC664" s="81">
        <v>0</v>
      </c>
      <c r="AE664" s="81">
        <v>0</v>
      </c>
      <c r="AF664" s="81">
        <v>0</v>
      </c>
      <c r="AG664" s="81">
        <v>383507</v>
      </c>
      <c r="AH664" s="81">
        <v>291030</v>
      </c>
      <c r="AJ664" s="77">
        <f t="shared" si="11"/>
        <v>0</v>
      </c>
    </row>
    <row r="665" spans="1:36" x14ac:dyDescent="0.3">
      <c r="A665" s="46" t="s">
        <v>1375</v>
      </c>
      <c r="B665" s="77" t="s">
        <v>2704</v>
      </c>
      <c r="C665" s="81">
        <v>1291590</v>
      </c>
      <c r="D665" s="97">
        <v>0</v>
      </c>
      <c r="E665" s="98">
        <v>0</v>
      </c>
      <c r="F665" s="81">
        <v>0</v>
      </c>
      <c r="G665" s="81">
        <v>338216</v>
      </c>
      <c r="H665" s="81">
        <v>330447</v>
      </c>
      <c r="I665" s="81">
        <v>552186</v>
      </c>
      <c r="J665" s="81">
        <v>549641</v>
      </c>
      <c r="K665" s="81">
        <v>296376</v>
      </c>
      <c r="L665" s="81">
        <v>303191</v>
      </c>
      <c r="M665" s="81">
        <v>73956</v>
      </c>
      <c r="N665" s="81">
        <v>73926</v>
      </c>
      <c r="O665" s="81">
        <v>30856</v>
      </c>
      <c r="P665" s="81">
        <v>30844</v>
      </c>
      <c r="Q665" s="81">
        <v>0</v>
      </c>
      <c r="R665" s="81">
        <v>0</v>
      </c>
      <c r="S665" s="81">
        <v>0</v>
      </c>
      <c r="T665" s="81">
        <v>0</v>
      </c>
      <c r="U665" s="81">
        <v>0</v>
      </c>
      <c r="V665" s="81">
        <v>0</v>
      </c>
      <c r="W665" s="81">
        <v>0</v>
      </c>
      <c r="X665" s="81">
        <v>0</v>
      </c>
      <c r="Y665" s="100">
        <v>0</v>
      </c>
      <c r="Z665" s="81">
        <v>0</v>
      </c>
      <c r="AA665" s="81">
        <v>0</v>
      </c>
      <c r="AB665" s="81">
        <v>0</v>
      </c>
      <c r="AC665" s="81">
        <v>0</v>
      </c>
      <c r="AE665" s="81">
        <v>0</v>
      </c>
      <c r="AF665" s="81">
        <v>0</v>
      </c>
      <c r="AG665" s="81">
        <v>338216</v>
      </c>
      <c r="AH665" s="81">
        <v>330447</v>
      </c>
      <c r="AJ665" s="77">
        <f t="shared" si="11"/>
        <v>0</v>
      </c>
    </row>
    <row r="666" spans="1:36" x14ac:dyDescent="0.3">
      <c r="A666" s="46" t="s">
        <v>1377</v>
      </c>
      <c r="B666" s="77" t="s">
        <v>2705</v>
      </c>
      <c r="C666" s="81">
        <v>3237578</v>
      </c>
      <c r="D666" s="97">
        <v>0.38</v>
      </c>
      <c r="E666" s="98">
        <v>55.4</v>
      </c>
      <c r="F666" s="81">
        <v>0</v>
      </c>
      <c r="G666" s="81">
        <v>1921636</v>
      </c>
      <c r="H666" s="81">
        <v>1812368</v>
      </c>
      <c r="I666" s="81">
        <v>906744</v>
      </c>
      <c r="J666" s="81">
        <v>1014637</v>
      </c>
      <c r="K666" s="81">
        <v>170032</v>
      </c>
      <c r="L666" s="81">
        <v>175216</v>
      </c>
      <c r="M666" s="81">
        <v>52190</v>
      </c>
      <c r="N666" s="81">
        <v>53329</v>
      </c>
      <c r="O666" s="81">
        <v>21775</v>
      </c>
      <c r="P666" s="81">
        <v>21911</v>
      </c>
      <c r="Q666" s="81">
        <v>23945</v>
      </c>
      <c r="R666" s="81">
        <v>24985</v>
      </c>
      <c r="S666" s="81">
        <v>0</v>
      </c>
      <c r="T666" s="81">
        <v>0</v>
      </c>
      <c r="U666" s="81">
        <v>0</v>
      </c>
      <c r="V666" s="81">
        <v>0</v>
      </c>
      <c r="W666" s="81">
        <v>0</v>
      </c>
      <c r="X666" s="81">
        <v>0</v>
      </c>
      <c r="Y666" s="100">
        <v>0</v>
      </c>
      <c r="Z666" s="81">
        <v>0</v>
      </c>
      <c r="AA666" s="81">
        <v>141256</v>
      </c>
      <c r="AB666" s="81">
        <v>0</v>
      </c>
      <c r="AC666" s="81">
        <v>0</v>
      </c>
      <c r="AE666" s="81">
        <v>0</v>
      </c>
      <c r="AF666" s="81">
        <v>0</v>
      </c>
      <c r="AG666" s="81">
        <v>1921636</v>
      </c>
      <c r="AH666" s="81">
        <v>1812368</v>
      </c>
      <c r="AJ666" s="77">
        <f t="shared" si="11"/>
        <v>0</v>
      </c>
    </row>
    <row r="667" spans="1:36" x14ac:dyDescent="0.3">
      <c r="A667" s="46" t="s">
        <v>1385</v>
      </c>
      <c r="B667" s="77" t="s">
        <v>2706</v>
      </c>
      <c r="C667" s="81">
        <v>6516483</v>
      </c>
      <c r="D667" s="97">
        <v>0.33</v>
      </c>
      <c r="E667" s="98">
        <v>48.11</v>
      </c>
      <c r="F667" s="81">
        <v>0</v>
      </c>
      <c r="G667" s="81">
        <v>2361666</v>
      </c>
      <c r="H667" s="81">
        <v>2542181</v>
      </c>
      <c r="I667" s="81">
        <v>3398827</v>
      </c>
      <c r="J667" s="81">
        <v>4321551</v>
      </c>
      <c r="K667" s="81">
        <v>497047</v>
      </c>
      <c r="L667" s="81">
        <v>484466</v>
      </c>
      <c r="M667" s="81">
        <v>145021</v>
      </c>
      <c r="N667" s="81">
        <v>144033</v>
      </c>
      <c r="O667" s="81">
        <v>60506</v>
      </c>
      <c r="P667" s="81">
        <v>60093</v>
      </c>
      <c r="Q667" s="81">
        <v>53416</v>
      </c>
      <c r="R667" s="81">
        <v>67246</v>
      </c>
      <c r="S667" s="81">
        <v>0</v>
      </c>
      <c r="T667" s="81">
        <v>0</v>
      </c>
      <c r="U667" s="81">
        <v>0</v>
      </c>
      <c r="V667" s="81">
        <v>0</v>
      </c>
      <c r="W667" s="81">
        <v>0</v>
      </c>
      <c r="X667" s="81">
        <v>0</v>
      </c>
      <c r="Y667" s="100">
        <v>0</v>
      </c>
      <c r="Z667" s="81">
        <v>0</v>
      </c>
      <c r="AA667" s="81">
        <v>0</v>
      </c>
      <c r="AB667" s="81">
        <v>0</v>
      </c>
      <c r="AC667" s="81">
        <v>0</v>
      </c>
      <c r="AE667" s="81">
        <v>0</v>
      </c>
      <c r="AF667" s="81">
        <v>0</v>
      </c>
      <c r="AG667" s="81">
        <v>2361666</v>
      </c>
      <c r="AH667" s="81">
        <v>2542181</v>
      </c>
      <c r="AJ667" s="77">
        <f t="shared" si="11"/>
        <v>0</v>
      </c>
    </row>
    <row r="668" spans="1:36" x14ac:dyDescent="0.3">
      <c r="A668" s="46" t="s">
        <v>1387</v>
      </c>
      <c r="B668" s="77" t="s">
        <v>2707</v>
      </c>
      <c r="C668" s="81">
        <v>63232103</v>
      </c>
      <c r="D668" s="97">
        <v>0.88200000000000001</v>
      </c>
      <c r="E668" s="98">
        <v>128.59</v>
      </c>
      <c r="F668" s="81">
        <v>-2101170</v>
      </c>
      <c r="G668" s="81">
        <v>28806266</v>
      </c>
      <c r="H668" s="81">
        <v>17926692</v>
      </c>
      <c r="I668" s="81">
        <v>0</v>
      </c>
      <c r="J668" s="81">
        <v>0</v>
      </c>
      <c r="K668" s="81">
        <v>1809478</v>
      </c>
      <c r="L668" s="81">
        <v>1792411</v>
      </c>
      <c r="M668" s="81">
        <v>431694</v>
      </c>
      <c r="N668" s="81">
        <v>431619</v>
      </c>
      <c r="O668" s="81">
        <v>180113</v>
      </c>
      <c r="P668" s="81">
        <v>180081</v>
      </c>
      <c r="Q668" s="81">
        <v>423319</v>
      </c>
      <c r="R668" s="81">
        <v>428127</v>
      </c>
      <c r="S668" s="81">
        <v>996816</v>
      </c>
      <c r="T668" s="81">
        <v>999494</v>
      </c>
      <c r="U668" s="81">
        <v>7052760</v>
      </c>
      <c r="V668" s="81">
        <v>7143513</v>
      </c>
      <c r="W668" s="81">
        <v>2550929</v>
      </c>
      <c r="X668" s="81">
        <v>2621261</v>
      </c>
      <c r="Y668" s="100">
        <v>2927992</v>
      </c>
      <c r="Z668" s="81">
        <v>2582207</v>
      </c>
      <c r="AA668" s="81">
        <v>0</v>
      </c>
      <c r="AB668" s="81">
        <v>552736</v>
      </c>
      <c r="AC668" s="81">
        <v>17500000</v>
      </c>
      <c r="AE668" s="81">
        <v>107854</v>
      </c>
      <c r="AF668" s="81">
        <v>19642</v>
      </c>
      <c r="AG668" s="81">
        <v>28698412</v>
      </c>
      <c r="AH668" s="81">
        <v>17907050</v>
      </c>
      <c r="AJ668" s="77">
        <f t="shared" si="11"/>
        <v>2101170</v>
      </c>
    </row>
    <row r="669" spans="1:36" x14ac:dyDescent="0.3">
      <c r="A669" s="46" t="s">
        <v>1347</v>
      </c>
      <c r="B669" s="77" t="s">
        <v>2708</v>
      </c>
      <c r="C669" s="81">
        <v>12453199</v>
      </c>
      <c r="D669" s="97">
        <v>0.78900000000000003</v>
      </c>
      <c r="E669" s="98">
        <v>115.03</v>
      </c>
      <c r="F669" s="81">
        <v>0</v>
      </c>
      <c r="G669" s="81">
        <v>6397887</v>
      </c>
      <c r="H669" s="81">
        <v>5955047</v>
      </c>
      <c r="I669" s="81">
        <v>3003390</v>
      </c>
      <c r="J669" s="81">
        <v>3286009</v>
      </c>
      <c r="K669" s="81">
        <v>331035</v>
      </c>
      <c r="L669" s="81">
        <v>336103</v>
      </c>
      <c r="M669" s="81">
        <v>84772</v>
      </c>
      <c r="N669" s="81">
        <v>87379</v>
      </c>
      <c r="O669" s="81">
        <v>35369</v>
      </c>
      <c r="P669" s="81">
        <v>36456</v>
      </c>
      <c r="Q669" s="81">
        <v>76006</v>
      </c>
      <c r="R669" s="81">
        <v>76226</v>
      </c>
      <c r="S669" s="81">
        <v>0</v>
      </c>
      <c r="T669" s="81">
        <v>0</v>
      </c>
      <c r="U669" s="81">
        <v>0</v>
      </c>
      <c r="V669" s="81">
        <v>0</v>
      </c>
      <c r="W669" s="81">
        <v>0</v>
      </c>
      <c r="X669" s="81">
        <v>0</v>
      </c>
      <c r="Y669" s="100">
        <v>0</v>
      </c>
      <c r="Z669" s="81">
        <v>0</v>
      </c>
      <c r="AA669" s="81">
        <v>2416117</v>
      </c>
      <c r="AB669" s="81">
        <v>108623</v>
      </c>
      <c r="AC669" s="81">
        <v>0</v>
      </c>
      <c r="AE669" s="81">
        <v>0</v>
      </c>
      <c r="AF669" s="81">
        <v>0</v>
      </c>
      <c r="AG669" s="81">
        <v>6397887</v>
      </c>
      <c r="AH669" s="81">
        <v>5955047</v>
      </c>
      <c r="AJ669" s="77">
        <f t="shared" si="11"/>
        <v>0</v>
      </c>
    </row>
    <row r="670" spans="1:36" x14ac:dyDescent="0.3">
      <c r="A670" s="46" t="s">
        <v>1389</v>
      </c>
      <c r="B670" s="77" t="s">
        <v>2709</v>
      </c>
      <c r="C670" s="81">
        <v>5450741</v>
      </c>
      <c r="D670" s="97">
        <v>0.59699999999999998</v>
      </c>
      <c r="E670" s="98">
        <v>87.04</v>
      </c>
      <c r="F670" s="81">
        <v>0</v>
      </c>
      <c r="G670" s="81">
        <v>3132129</v>
      </c>
      <c r="H670" s="81">
        <v>1815666</v>
      </c>
      <c r="I670" s="81">
        <v>920391</v>
      </c>
      <c r="J670" s="81">
        <v>976468</v>
      </c>
      <c r="K670" s="81">
        <v>204982</v>
      </c>
      <c r="L670" s="81">
        <v>211856</v>
      </c>
      <c r="M670" s="81">
        <v>56669</v>
      </c>
      <c r="N670" s="81">
        <v>58602</v>
      </c>
      <c r="O670" s="81">
        <v>23644</v>
      </c>
      <c r="P670" s="81">
        <v>19349</v>
      </c>
      <c r="Q670" s="81">
        <v>43577</v>
      </c>
      <c r="R670" s="81">
        <v>42034</v>
      </c>
      <c r="S670" s="81">
        <v>0</v>
      </c>
      <c r="T670" s="81">
        <v>0</v>
      </c>
      <c r="U670" s="81">
        <v>0</v>
      </c>
      <c r="V670" s="81">
        <v>0</v>
      </c>
      <c r="W670" s="81">
        <v>0</v>
      </c>
      <c r="X670" s="81">
        <v>0</v>
      </c>
      <c r="Y670" s="100">
        <v>0</v>
      </c>
      <c r="Z670" s="81">
        <v>0</v>
      </c>
      <c r="AA670" s="81">
        <v>1020367</v>
      </c>
      <c r="AB670" s="81">
        <v>48982</v>
      </c>
      <c r="AC670" s="81">
        <v>0</v>
      </c>
      <c r="AE670" s="81">
        <v>0</v>
      </c>
      <c r="AF670" s="81">
        <v>0</v>
      </c>
      <c r="AG670" s="81">
        <v>3132129</v>
      </c>
      <c r="AH670" s="81">
        <v>1815666</v>
      </c>
      <c r="AJ670" s="77">
        <f t="shared" si="11"/>
        <v>0</v>
      </c>
    </row>
    <row r="671" spans="1:36" x14ac:dyDescent="0.3">
      <c r="A671" s="46" t="s">
        <v>1392</v>
      </c>
      <c r="B671" s="77" t="s">
        <v>2710</v>
      </c>
      <c r="C671" s="81">
        <v>3216264</v>
      </c>
      <c r="D671" s="97">
        <v>0.98199999999999998</v>
      </c>
      <c r="E671" s="98">
        <v>143.16999999999999</v>
      </c>
      <c r="F671" s="81">
        <v>0</v>
      </c>
      <c r="G671" s="81">
        <v>1449504</v>
      </c>
      <c r="H671" s="81">
        <v>1110527</v>
      </c>
      <c r="I671" s="81">
        <v>1651532</v>
      </c>
      <c r="J671" s="81">
        <v>1468086</v>
      </c>
      <c r="K671" s="81">
        <v>70716</v>
      </c>
      <c r="L671" s="81">
        <v>71007</v>
      </c>
      <c r="M671" s="81">
        <v>17392</v>
      </c>
      <c r="N671" s="81">
        <v>17587</v>
      </c>
      <c r="O671" s="81">
        <v>7256</v>
      </c>
      <c r="P671" s="81">
        <v>7337</v>
      </c>
      <c r="Q671" s="81">
        <v>19864</v>
      </c>
      <c r="R671" s="81">
        <v>19973</v>
      </c>
      <c r="S671" s="81">
        <v>0</v>
      </c>
      <c r="T671" s="81">
        <v>0</v>
      </c>
      <c r="U671" s="81">
        <v>0</v>
      </c>
      <c r="V671" s="81">
        <v>0</v>
      </c>
      <c r="W671" s="81">
        <v>0</v>
      </c>
      <c r="X671" s="81">
        <v>0</v>
      </c>
      <c r="Y671" s="100">
        <v>0</v>
      </c>
      <c r="Z671" s="81">
        <v>0</v>
      </c>
      <c r="AA671" s="81">
        <v>0</v>
      </c>
      <c r="AB671" s="81">
        <v>0</v>
      </c>
      <c r="AC671" s="81">
        <v>0</v>
      </c>
      <c r="AE671" s="81">
        <v>0</v>
      </c>
      <c r="AF671" s="81">
        <v>0</v>
      </c>
      <c r="AG671" s="81">
        <v>1449504</v>
      </c>
      <c r="AH671" s="81">
        <v>1110527</v>
      </c>
      <c r="AJ671" s="77">
        <f t="shared" si="11"/>
        <v>0</v>
      </c>
    </row>
    <row r="672" spans="1:36" x14ac:dyDescent="0.3">
      <c r="A672" s="46" t="s">
        <v>1394</v>
      </c>
      <c r="B672" s="77" t="s">
        <v>2711</v>
      </c>
      <c r="C672" s="81">
        <v>2074407</v>
      </c>
      <c r="D672" s="97">
        <v>1.0569999999999999</v>
      </c>
      <c r="E672" s="98">
        <v>154.11000000000001</v>
      </c>
      <c r="F672" s="81">
        <v>-107888</v>
      </c>
      <c r="G672" s="81">
        <v>984008</v>
      </c>
      <c r="H672" s="81">
        <v>829608</v>
      </c>
      <c r="I672" s="81">
        <v>1006791</v>
      </c>
      <c r="J672" s="81">
        <v>943652</v>
      </c>
      <c r="K672" s="81">
        <v>48464</v>
      </c>
      <c r="L672" s="81">
        <v>50911</v>
      </c>
      <c r="M672" s="81">
        <v>13048</v>
      </c>
      <c r="N672" s="81">
        <v>13572</v>
      </c>
      <c r="O672" s="81">
        <v>5444</v>
      </c>
      <c r="P672" s="81">
        <v>5662</v>
      </c>
      <c r="Q672" s="81">
        <v>16652</v>
      </c>
      <c r="R672" s="81">
        <v>17058</v>
      </c>
      <c r="S672" s="81">
        <v>0</v>
      </c>
      <c r="T672" s="81">
        <v>0</v>
      </c>
      <c r="U672" s="81">
        <v>0</v>
      </c>
      <c r="V672" s="81">
        <v>0</v>
      </c>
      <c r="W672" s="81">
        <v>0</v>
      </c>
      <c r="X672" s="81">
        <v>0</v>
      </c>
      <c r="Y672" s="100">
        <v>0</v>
      </c>
      <c r="Z672" s="81">
        <v>0</v>
      </c>
      <c r="AA672" s="81">
        <v>0</v>
      </c>
      <c r="AB672" s="81">
        <v>0</v>
      </c>
      <c r="AC672" s="81">
        <v>0</v>
      </c>
      <c r="AE672" s="81">
        <v>0</v>
      </c>
      <c r="AF672" s="81">
        <v>9602</v>
      </c>
      <c r="AG672" s="81">
        <v>984008</v>
      </c>
      <c r="AH672" s="81">
        <v>820006</v>
      </c>
      <c r="AJ672" s="77">
        <f t="shared" si="11"/>
        <v>107888</v>
      </c>
    </row>
    <row r="673" spans="1:36" x14ac:dyDescent="0.3">
      <c r="A673" s="46" t="s">
        <v>1400</v>
      </c>
      <c r="B673" s="77" t="s">
        <v>2712</v>
      </c>
      <c r="C673" s="81">
        <v>714618</v>
      </c>
      <c r="D673" s="97">
        <v>0.79900000000000004</v>
      </c>
      <c r="E673" s="98">
        <v>116.49</v>
      </c>
      <c r="F673" s="81">
        <v>0</v>
      </c>
      <c r="G673" s="81">
        <v>411082</v>
      </c>
      <c r="H673" s="81">
        <v>287191</v>
      </c>
      <c r="I673" s="81">
        <v>288841</v>
      </c>
      <c r="J673" s="81">
        <v>208002</v>
      </c>
      <c r="K673" s="81">
        <v>10369</v>
      </c>
      <c r="L673" s="81">
        <v>11126</v>
      </c>
      <c r="M673" s="81">
        <v>1843</v>
      </c>
      <c r="N673" s="81">
        <v>1948</v>
      </c>
      <c r="O673" s="81">
        <v>769</v>
      </c>
      <c r="P673" s="81">
        <v>0</v>
      </c>
      <c r="Q673" s="81">
        <v>1714</v>
      </c>
      <c r="R673" s="81">
        <v>1570</v>
      </c>
      <c r="S673" s="81">
        <v>0</v>
      </c>
      <c r="T673" s="81">
        <v>0</v>
      </c>
      <c r="U673" s="81">
        <v>0</v>
      </c>
      <c r="V673" s="81">
        <v>0</v>
      </c>
      <c r="W673" s="81">
        <v>0</v>
      </c>
      <c r="X673" s="81">
        <v>0</v>
      </c>
      <c r="Y673" s="100">
        <v>0</v>
      </c>
      <c r="Z673" s="81">
        <v>0</v>
      </c>
      <c r="AA673" s="81">
        <v>0</v>
      </c>
      <c r="AB673" s="81">
        <v>0</v>
      </c>
      <c r="AC673" s="81">
        <v>0</v>
      </c>
      <c r="AE673" s="81">
        <v>0</v>
      </c>
      <c r="AF673" s="81">
        <v>0</v>
      </c>
      <c r="AG673" s="81">
        <v>411082</v>
      </c>
      <c r="AH673" s="81">
        <v>287191</v>
      </c>
      <c r="AJ673" s="77">
        <f t="shared" si="11"/>
        <v>0</v>
      </c>
    </row>
    <row r="674" spans="1:36" x14ac:dyDescent="0.3">
      <c r="A674" s="46" t="s">
        <v>1396</v>
      </c>
      <c r="B674" s="77" t="s">
        <v>2713</v>
      </c>
      <c r="C674" s="81">
        <v>1842364</v>
      </c>
      <c r="D674" s="97">
        <v>0.99</v>
      </c>
      <c r="E674" s="98">
        <v>144.34</v>
      </c>
      <c r="F674" s="81">
        <v>-16960</v>
      </c>
      <c r="G674" s="81">
        <v>707864</v>
      </c>
      <c r="H674" s="81">
        <v>684007</v>
      </c>
      <c r="I674" s="81">
        <v>1050030</v>
      </c>
      <c r="J674" s="81">
        <v>953358</v>
      </c>
      <c r="K674" s="81">
        <v>48930</v>
      </c>
      <c r="L674" s="81">
        <v>25530</v>
      </c>
      <c r="M674" s="81">
        <v>13782</v>
      </c>
      <c r="N674" s="81">
        <v>13106</v>
      </c>
      <c r="O674" s="81">
        <v>5750</v>
      </c>
      <c r="P674" s="81">
        <v>5585</v>
      </c>
      <c r="Q674" s="81">
        <v>16008</v>
      </c>
      <c r="R674" s="81">
        <v>15838</v>
      </c>
      <c r="S674" s="81">
        <v>0</v>
      </c>
      <c r="T674" s="81">
        <v>0</v>
      </c>
      <c r="U674" s="81">
        <v>0</v>
      </c>
      <c r="V674" s="81">
        <v>0</v>
      </c>
      <c r="W674" s="81">
        <v>0</v>
      </c>
      <c r="X674" s="81">
        <v>0</v>
      </c>
      <c r="Y674" s="100">
        <v>0</v>
      </c>
      <c r="Z674" s="81">
        <v>0</v>
      </c>
      <c r="AA674" s="81">
        <v>0</v>
      </c>
      <c r="AB674" s="81">
        <v>0</v>
      </c>
      <c r="AC674" s="81">
        <v>0</v>
      </c>
      <c r="AE674" s="81">
        <v>0</v>
      </c>
      <c r="AF674" s="81">
        <v>0</v>
      </c>
      <c r="AG674" s="81">
        <v>707864</v>
      </c>
      <c r="AH674" s="81">
        <v>684007</v>
      </c>
      <c r="AJ674" s="77">
        <f t="shared" si="11"/>
        <v>16960</v>
      </c>
    </row>
    <row r="675" spans="1:36" x14ac:dyDescent="0.3">
      <c r="A675" s="46" t="s">
        <v>1398</v>
      </c>
      <c r="B675" s="77" t="s">
        <v>2714</v>
      </c>
      <c r="C675" s="81">
        <v>2566184</v>
      </c>
      <c r="D675" s="97">
        <v>1.026</v>
      </c>
      <c r="E675" s="98">
        <v>149.59</v>
      </c>
      <c r="F675" s="81">
        <v>0</v>
      </c>
      <c r="G675" s="81">
        <v>1000689</v>
      </c>
      <c r="H675" s="81">
        <v>609173</v>
      </c>
      <c r="I675" s="81">
        <v>1483342</v>
      </c>
      <c r="J675" s="81">
        <v>1236595</v>
      </c>
      <c r="K675" s="81">
        <v>49047</v>
      </c>
      <c r="L675" s="81">
        <v>49862</v>
      </c>
      <c r="M675" s="81">
        <v>12418</v>
      </c>
      <c r="N675" s="81">
        <v>12554</v>
      </c>
      <c r="O675" s="81">
        <v>5181</v>
      </c>
      <c r="P675" s="81">
        <v>5237</v>
      </c>
      <c r="Q675" s="81">
        <v>15507</v>
      </c>
      <c r="R675" s="81">
        <v>15555</v>
      </c>
      <c r="S675" s="81">
        <v>0</v>
      </c>
      <c r="T675" s="81">
        <v>0</v>
      </c>
      <c r="U675" s="81">
        <v>0</v>
      </c>
      <c r="V675" s="81">
        <v>0</v>
      </c>
      <c r="W675" s="81">
        <v>0</v>
      </c>
      <c r="X675" s="81">
        <v>0</v>
      </c>
      <c r="Y675" s="100">
        <v>0</v>
      </c>
      <c r="Z675" s="81">
        <v>0</v>
      </c>
      <c r="AA675" s="81">
        <v>0</v>
      </c>
      <c r="AB675" s="81">
        <v>0</v>
      </c>
      <c r="AC675" s="81">
        <v>0</v>
      </c>
      <c r="AE675" s="81">
        <v>0</v>
      </c>
      <c r="AF675" s="81">
        <v>0</v>
      </c>
      <c r="AG675" s="81">
        <v>1000689</v>
      </c>
      <c r="AH675" s="81">
        <v>609173</v>
      </c>
      <c r="AJ675" s="77">
        <f t="shared" si="11"/>
        <v>0</v>
      </c>
    </row>
    <row r="676" spans="1:36" x14ac:dyDescent="0.3">
      <c r="A676" s="46" t="s">
        <v>1405</v>
      </c>
      <c r="B676" s="77" t="s">
        <v>2715</v>
      </c>
      <c r="C676" s="81">
        <v>2189623</v>
      </c>
      <c r="D676" s="97">
        <v>0.628</v>
      </c>
      <c r="E676" s="98">
        <v>91.56</v>
      </c>
      <c r="F676" s="81">
        <v>-121042</v>
      </c>
      <c r="G676" s="81">
        <v>1322302</v>
      </c>
      <c r="H676" s="81">
        <v>1168382</v>
      </c>
      <c r="I676" s="81">
        <v>531809</v>
      </c>
      <c r="J676" s="81">
        <v>535351</v>
      </c>
      <c r="K676" s="81">
        <v>90812</v>
      </c>
      <c r="L676" s="81">
        <v>83356</v>
      </c>
      <c r="M676" s="81">
        <v>24178</v>
      </c>
      <c r="N676" s="81">
        <v>24283</v>
      </c>
      <c r="O676" s="81">
        <v>10088</v>
      </c>
      <c r="P676" s="81">
        <v>10131</v>
      </c>
      <c r="Q676" s="81">
        <v>10311</v>
      </c>
      <c r="R676" s="81">
        <v>9415</v>
      </c>
      <c r="S676" s="81">
        <v>0</v>
      </c>
      <c r="T676" s="81">
        <v>0</v>
      </c>
      <c r="U676" s="81">
        <v>0</v>
      </c>
      <c r="V676" s="81">
        <v>0</v>
      </c>
      <c r="W676" s="81">
        <v>0</v>
      </c>
      <c r="X676" s="81">
        <v>0</v>
      </c>
      <c r="Y676" s="100">
        <v>0</v>
      </c>
      <c r="Z676" s="81">
        <v>0</v>
      </c>
      <c r="AA676" s="81">
        <v>200123</v>
      </c>
      <c r="AB676" s="81">
        <v>0</v>
      </c>
      <c r="AC676" s="81">
        <v>0</v>
      </c>
      <c r="AE676" s="81">
        <v>24840</v>
      </c>
      <c r="AF676" s="81">
        <v>0</v>
      </c>
      <c r="AG676" s="81">
        <v>1297462</v>
      </c>
      <c r="AH676" s="81">
        <v>1168382</v>
      </c>
      <c r="AJ676" s="77">
        <f t="shared" si="11"/>
        <v>121042</v>
      </c>
    </row>
    <row r="677" spans="1:36" x14ac:dyDescent="0.3">
      <c r="A677" s="46" t="s">
        <v>1403</v>
      </c>
      <c r="B677" s="77" t="s">
        <v>2716</v>
      </c>
      <c r="C677" s="81">
        <v>1654676</v>
      </c>
      <c r="D677" s="97">
        <v>0.91700000000000004</v>
      </c>
      <c r="E677" s="98">
        <v>133.69</v>
      </c>
      <c r="F677" s="81">
        <v>-83288</v>
      </c>
      <c r="G677" s="81">
        <v>846406</v>
      </c>
      <c r="H677" s="81">
        <v>632546</v>
      </c>
      <c r="I677" s="81">
        <v>638282</v>
      </c>
      <c r="J677" s="81">
        <v>531346</v>
      </c>
      <c r="K677" s="81">
        <v>48581</v>
      </c>
      <c r="L677" s="81">
        <v>49047</v>
      </c>
      <c r="M677" s="81">
        <v>12643</v>
      </c>
      <c r="N677" s="81">
        <v>12808</v>
      </c>
      <c r="O677" s="81">
        <v>5275</v>
      </c>
      <c r="P677" s="81">
        <v>5343</v>
      </c>
      <c r="Q677" s="81">
        <v>11315</v>
      </c>
      <c r="R677" s="81">
        <v>11898</v>
      </c>
      <c r="S677" s="81">
        <v>0</v>
      </c>
      <c r="T677" s="81">
        <v>0</v>
      </c>
      <c r="U677" s="81">
        <v>0</v>
      </c>
      <c r="V677" s="81">
        <v>0</v>
      </c>
      <c r="W677" s="81">
        <v>0</v>
      </c>
      <c r="X677" s="81">
        <v>0</v>
      </c>
      <c r="Y677" s="100">
        <v>0</v>
      </c>
      <c r="Z677" s="81">
        <v>0</v>
      </c>
      <c r="AA677" s="81">
        <v>92174</v>
      </c>
      <c r="AB677" s="81">
        <v>0</v>
      </c>
      <c r="AC677" s="81">
        <v>0</v>
      </c>
      <c r="AE677" s="81">
        <v>0</v>
      </c>
      <c r="AF677" s="81">
        <v>4474</v>
      </c>
      <c r="AG677" s="81">
        <v>846406</v>
      </c>
      <c r="AH677" s="81">
        <v>628072</v>
      </c>
      <c r="AJ677" s="77">
        <f t="shared" si="11"/>
        <v>83288</v>
      </c>
    </row>
    <row r="678" spans="1:36" x14ac:dyDescent="0.3">
      <c r="A678" s="72" t="s">
        <v>2105</v>
      </c>
      <c r="B678" s="77" t="s">
        <v>2106</v>
      </c>
      <c r="C678" s="81">
        <v>3915265036</v>
      </c>
      <c r="D678" s="97">
        <v>513.74800000000005</v>
      </c>
      <c r="E678" s="98">
        <v>75406.889999999912</v>
      </c>
      <c r="F678" s="81">
        <v>-689986297</v>
      </c>
      <c r="G678" s="81">
        <v>2043077251</v>
      </c>
      <c r="H678" s="81">
        <v>1787738595</v>
      </c>
      <c r="I678" s="81">
        <v>1049656510</v>
      </c>
      <c r="J678" s="81">
        <v>1001103093</v>
      </c>
      <c r="K678" s="81">
        <v>168381497</v>
      </c>
      <c r="L678" s="81">
        <v>168359869</v>
      </c>
      <c r="M678" s="81">
        <v>43525774</v>
      </c>
      <c r="N678" s="81">
        <v>43521530</v>
      </c>
      <c r="O678" s="81">
        <v>18160034</v>
      </c>
      <c r="P678" s="81">
        <v>17617319</v>
      </c>
      <c r="Q678" s="81">
        <v>35504658</v>
      </c>
      <c r="R678" s="81">
        <v>35543700</v>
      </c>
      <c r="S678" s="81">
        <v>35298772</v>
      </c>
      <c r="T678" s="81">
        <v>35541466</v>
      </c>
      <c r="U678" s="81">
        <v>180496922</v>
      </c>
      <c r="V678" s="81">
        <v>180663152</v>
      </c>
      <c r="W678" s="81">
        <v>66043255</v>
      </c>
      <c r="X678" s="81">
        <v>66469941</v>
      </c>
      <c r="Y678" s="100">
        <v>38856067</v>
      </c>
      <c r="Z678" s="81">
        <v>36346171</v>
      </c>
      <c r="AA678" s="81">
        <v>207398390</v>
      </c>
      <c r="AB678" s="81">
        <v>4130572</v>
      </c>
      <c r="AC678" s="81">
        <v>24735334</v>
      </c>
      <c r="AE678" s="81">
        <v>4892896</v>
      </c>
      <c r="AF678" s="81">
        <v>4958003</v>
      </c>
      <c r="AG678" s="81">
        <v>2038184355</v>
      </c>
      <c r="AH678" s="81">
        <v>1782780592</v>
      </c>
      <c r="AJ678" s="77">
        <f t="shared" si="11"/>
        <v>689986297</v>
      </c>
    </row>
    <row r="679" spans="1:36" x14ac:dyDescent="0.3">
      <c r="A679" s="72" t="s">
        <v>2107</v>
      </c>
      <c r="B679" s="77" t="s">
        <v>2108</v>
      </c>
      <c r="C679" s="81">
        <v>110230272</v>
      </c>
      <c r="D679" s="97">
        <v>18.111999999999998</v>
      </c>
      <c r="E679" s="98">
        <v>2640.6200000000003</v>
      </c>
      <c r="F679" s="81">
        <v>-2752594</v>
      </c>
      <c r="G679" s="81">
        <v>44505400</v>
      </c>
      <c r="H679" s="81">
        <v>44404137</v>
      </c>
      <c r="I679" s="81">
        <v>33075331</v>
      </c>
      <c r="J679" s="81">
        <v>33252922</v>
      </c>
      <c r="K679" s="81">
        <v>3714080</v>
      </c>
      <c r="L679" s="81">
        <v>3792487</v>
      </c>
      <c r="M679" s="81">
        <v>991239</v>
      </c>
      <c r="N679" s="81">
        <v>990669</v>
      </c>
      <c r="O679" s="81">
        <v>413571</v>
      </c>
      <c r="P679" s="81">
        <v>413335</v>
      </c>
      <c r="Q679" s="81">
        <v>764236</v>
      </c>
      <c r="R679" s="81">
        <v>752626</v>
      </c>
      <c r="S679" s="81">
        <v>0</v>
      </c>
      <c r="T679" s="81">
        <v>0</v>
      </c>
      <c r="U679" s="81">
        <v>0</v>
      </c>
      <c r="V679" s="81">
        <v>0</v>
      </c>
      <c r="W679" s="81">
        <v>0</v>
      </c>
      <c r="X679" s="81">
        <v>0</v>
      </c>
      <c r="Y679" s="100">
        <v>7360416</v>
      </c>
      <c r="Z679" s="81">
        <v>13108201</v>
      </c>
      <c r="AA679" s="81">
        <v>15690702</v>
      </c>
      <c r="AB679" s="81">
        <v>178799</v>
      </c>
      <c r="AC679" s="81">
        <v>3536498</v>
      </c>
      <c r="AE679" s="81">
        <v>107031</v>
      </c>
      <c r="AF679" s="81">
        <v>41814</v>
      </c>
      <c r="AG679" s="81">
        <v>44398369</v>
      </c>
      <c r="AH679" s="81">
        <v>44362323</v>
      </c>
      <c r="AJ679" s="77">
        <f t="shared" si="11"/>
        <v>2752594</v>
      </c>
    </row>
    <row r="680" spans="1:36" x14ac:dyDescent="0.3">
      <c r="A680" s="46" t="s">
        <v>1406</v>
      </c>
      <c r="B680" s="77" t="s">
        <v>2717</v>
      </c>
      <c r="C680" s="81">
        <v>4025495308</v>
      </c>
      <c r="D680" s="97">
        <v>531.85999999999979</v>
      </c>
      <c r="E680" s="98">
        <v>78047.509999999922</v>
      </c>
      <c r="F680" s="81">
        <v>-692738891</v>
      </c>
      <c r="G680" s="81">
        <v>2087582651</v>
      </c>
      <c r="H680" s="81">
        <v>1832142732</v>
      </c>
      <c r="I680" s="81">
        <v>1082731841</v>
      </c>
      <c r="J680" s="81">
        <v>1034356015</v>
      </c>
      <c r="K680" s="81">
        <v>172095577</v>
      </c>
      <c r="L680" s="81">
        <v>172152356</v>
      </c>
      <c r="M680" s="81">
        <v>44517013</v>
      </c>
      <c r="N680" s="81">
        <v>44512199</v>
      </c>
      <c r="O680" s="81">
        <v>18573605</v>
      </c>
      <c r="P680" s="81">
        <v>18030654</v>
      </c>
      <c r="Q680" s="81">
        <v>36268894</v>
      </c>
      <c r="R680" s="81">
        <v>36296326</v>
      </c>
      <c r="S680" s="81">
        <v>35298772</v>
      </c>
      <c r="T680" s="81">
        <v>35541466</v>
      </c>
      <c r="U680" s="81">
        <v>180496922</v>
      </c>
      <c r="V680" s="81">
        <v>180663152</v>
      </c>
      <c r="W680" s="81">
        <v>66043255</v>
      </c>
      <c r="X680" s="81">
        <v>66469941</v>
      </c>
      <c r="Y680" s="100">
        <v>46216483</v>
      </c>
      <c r="Z680" s="81">
        <v>49454372</v>
      </c>
      <c r="AA680" s="81">
        <v>223089092</v>
      </c>
      <c r="AB680" s="81">
        <v>4309371</v>
      </c>
      <c r="AC680" s="81">
        <v>28271832</v>
      </c>
      <c r="AE680" s="81">
        <v>4999927</v>
      </c>
      <c r="AF680" s="81">
        <v>4999817</v>
      </c>
      <c r="AG680" s="81">
        <v>2082582724</v>
      </c>
      <c r="AH680" s="81">
        <v>1827142915</v>
      </c>
      <c r="AJ680" s="77">
        <f t="shared" si="11"/>
        <v>692738891</v>
      </c>
    </row>
    <row r="681" spans="1:36" x14ac:dyDescent="0.3">
      <c r="C681" s="81"/>
      <c r="D681" s="97"/>
      <c r="E681" s="98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Z681" s="81"/>
      <c r="AA681" s="81"/>
      <c r="AB681" s="81"/>
      <c r="AC681" s="81"/>
      <c r="AE681" s="81"/>
      <c r="AF681" s="81"/>
      <c r="AG681" s="81"/>
      <c r="AH681" s="81"/>
    </row>
    <row r="682" spans="1:36" x14ac:dyDescent="0.3">
      <c r="C682" s="81"/>
      <c r="D682" s="97"/>
      <c r="E682" s="98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Z682" s="81"/>
      <c r="AA682" s="81"/>
      <c r="AB682" s="81"/>
      <c r="AC682" s="81"/>
      <c r="AE682" s="81"/>
      <c r="AF682" s="81"/>
      <c r="AG682" s="81"/>
      <c r="AH682" s="81"/>
    </row>
    <row r="683" spans="1:36" x14ac:dyDescent="0.3">
      <c r="A683" s="46" t="s">
        <v>2907</v>
      </c>
      <c r="C683" s="81"/>
      <c r="D683" s="97"/>
      <c r="E683" s="98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Z683" s="81"/>
      <c r="AA683" s="81"/>
      <c r="AB683" s="81"/>
      <c r="AC683" s="81"/>
      <c r="AE683" s="81"/>
      <c r="AF683" s="81"/>
      <c r="AG683" s="81"/>
      <c r="AH683" s="81"/>
    </row>
    <row r="684" spans="1:36" x14ac:dyDescent="0.3">
      <c r="A684" s="46" t="s">
        <v>2718</v>
      </c>
      <c r="B684" s="77" t="s">
        <v>2719</v>
      </c>
      <c r="C684" s="81" t="s">
        <v>2775</v>
      </c>
      <c r="D684" s="97"/>
      <c r="E684" s="98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Z684" s="81"/>
      <c r="AA684" s="81"/>
      <c r="AB684" s="81"/>
      <c r="AC684" s="81"/>
      <c r="AE684" s="81"/>
      <c r="AF684" s="81"/>
      <c r="AG684" s="81"/>
      <c r="AH684" s="81"/>
    </row>
    <row r="685" spans="1:36" x14ac:dyDescent="0.3">
      <c r="A685" s="46" t="s">
        <v>2718</v>
      </c>
      <c r="B685" s="77" t="s">
        <v>2720</v>
      </c>
      <c r="C685" s="81" t="s">
        <v>2776</v>
      </c>
      <c r="D685" s="97"/>
      <c r="E685" s="98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Z685" s="81"/>
    </row>
  </sheetData>
  <hyperlinks>
    <hyperlink ref="A2" location="'Key'!L1" display="DABTL1" xr:uid="{4149CA32-CBD4-44D9-8D18-4AAD77C8F22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E4FC1-700F-4AC0-ABF9-B79F9571D023}">
  <dimension ref="A1:AE686"/>
  <sheetViews>
    <sheetView topLeftCell="I643" workbookViewId="0">
      <selection activeCell="E5" sqref="E5:G5"/>
    </sheetView>
  </sheetViews>
  <sheetFormatPr defaultRowHeight="14.4" x14ac:dyDescent="0.3"/>
  <cols>
    <col min="27" max="27" width="13.44140625" bestFit="1" customWidth="1"/>
  </cols>
  <sheetData>
    <row r="1" spans="1:31" x14ac:dyDescent="0.3">
      <c r="A1">
        <v>1</v>
      </c>
      <c r="B1">
        <f>A1+1</f>
        <v>2</v>
      </c>
      <c r="C1">
        <f t="shared" ref="C1:AB1" si="0">B1+1</f>
        <v>3</v>
      </c>
      <c r="D1">
        <f t="shared" si="0"/>
        <v>4</v>
      </c>
      <c r="E1">
        <f t="shared" si="0"/>
        <v>5</v>
      </c>
      <c r="F1">
        <f t="shared" si="0"/>
        <v>6</v>
      </c>
      <c r="G1">
        <f t="shared" si="0"/>
        <v>7</v>
      </c>
      <c r="H1">
        <f t="shared" si="0"/>
        <v>8</v>
      </c>
      <c r="I1">
        <f t="shared" si="0"/>
        <v>9</v>
      </c>
      <c r="J1">
        <f t="shared" si="0"/>
        <v>10</v>
      </c>
      <c r="K1">
        <f t="shared" si="0"/>
        <v>11</v>
      </c>
      <c r="L1">
        <f t="shared" si="0"/>
        <v>12</v>
      </c>
      <c r="M1">
        <f t="shared" si="0"/>
        <v>13</v>
      </c>
      <c r="N1">
        <f t="shared" si="0"/>
        <v>14</v>
      </c>
      <c r="O1">
        <f t="shared" si="0"/>
        <v>15</v>
      </c>
      <c r="P1">
        <f t="shared" si="0"/>
        <v>16</v>
      </c>
      <c r="Q1">
        <f t="shared" si="0"/>
        <v>17</v>
      </c>
      <c r="R1">
        <f t="shared" si="0"/>
        <v>18</v>
      </c>
      <c r="S1">
        <f t="shared" si="0"/>
        <v>19</v>
      </c>
      <c r="T1">
        <f t="shared" si="0"/>
        <v>20</v>
      </c>
      <c r="U1">
        <f t="shared" si="0"/>
        <v>21</v>
      </c>
      <c r="V1">
        <f t="shared" si="0"/>
        <v>22</v>
      </c>
      <c r="W1">
        <f t="shared" si="0"/>
        <v>23</v>
      </c>
      <c r="X1">
        <f t="shared" si="0"/>
        <v>24</v>
      </c>
      <c r="Y1">
        <f t="shared" si="0"/>
        <v>25</v>
      </c>
      <c r="Z1">
        <f t="shared" si="0"/>
        <v>26</v>
      </c>
      <c r="AA1">
        <f t="shared" si="0"/>
        <v>27</v>
      </c>
      <c r="AB1">
        <f t="shared" si="0"/>
        <v>28</v>
      </c>
    </row>
    <row r="2" spans="1:31" ht="129.6" x14ac:dyDescent="0.3">
      <c r="A2" s="45" t="s">
        <v>2804</v>
      </c>
      <c r="B2" t="s">
        <v>2805</v>
      </c>
      <c r="C2" t="s">
        <v>2113</v>
      </c>
      <c r="D2" t="s">
        <v>2114</v>
      </c>
      <c r="E2" s="73" t="s">
        <v>2806</v>
      </c>
      <c r="F2" s="73" t="s">
        <v>2807</v>
      </c>
      <c r="G2" s="73" t="s">
        <v>2808</v>
      </c>
      <c r="H2" s="73" t="s">
        <v>2809</v>
      </c>
      <c r="I2" s="73" t="s">
        <v>2810</v>
      </c>
      <c r="J2" s="73" t="s">
        <v>2811</v>
      </c>
      <c r="K2" s="73" t="s">
        <v>2812</v>
      </c>
      <c r="L2" s="73" t="s">
        <v>2813</v>
      </c>
      <c r="M2" s="73" t="s">
        <v>2814</v>
      </c>
      <c r="N2" s="73" t="s">
        <v>2815</v>
      </c>
      <c r="O2" s="73" t="s">
        <v>2816</v>
      </c>
      <c r="P2" s="73" t="s">
        <v>2817</v>
      </c>
      <c r="Q2" s="73" t="s">
        <v>2818</v>
      </c>
      <c r="R2" s="73" t="s">
        <v>2819</v>
      </c>
      <c r="S2" s="73" t="s">
        <v>2820</v>
      </c>
      <c r="T2" s="73" t="s">
        <v>2821</v>
      </c>
      <c r="U2" s="73" t="s">
        <v>2822</v>
      </c>
      <c r="V2" s="73" t="s">
        <v>2823</v>
      </c>
      <c r="W2" s="73" t="s">
        <v>2824</v>
      </c>
      <c r="X2" s="73" t="s">
        <v>2825</v>
      </c>
      <c r="Y2" s="73" t="s">
        <v>2826</v>
      </c>
      <c r="Z2" s="73" t="s">
        <v>2827</v>
      </c>
      <c r="AA2" s="73" t="s">
        <v>2828</v>
      </c>
      <c r="AB2" s="73" t="s">
        <v>2829</v>
      </c>
      <c r="AC2" s="47" t="s">
        <v>2830</v>
      </c>
      <c r="AD2" s="47" t="s">
        <v>2831</v>
      </c>
      <c r="AE2" s="47" t="s">
        <v>2832</v>
      </c>
    </row>
    <row r="3" spans="1:31" x14ac:dyDescent="0.3">
      <c r="A3" s="46" t="s">
        <v>5</v>
      </c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  <c r="AC3" s="47"/>
      <c r="AD3" s="47"/>
      <c r="AE3" s="47"/>
    </row>
    <row r="4" spans="1:31" x14ac:dyDescent="0.3">
      <c r="A4" s="46" t="s">
        <v>5</v>
      </c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47"/>
      <c r="AD4" s="47"/>
      <c r="AE4" s="47"/>
    </row>
    <row r="5" spans="1:31" x14ac:dyDescent="0.3">
      <c r="A5" s="46" t="s">
        <v>5</v>
      </c>
      <c r="B5" t="s">
        <v>2178</v>
      </c>
      <c r="C5">
        <v>1</v>
      </c>
      <c r="D5">
        <v>1</v>
      </c>
      <c r="E5" s="44">
        <v>82533590</v>
      </c>
      <c r="F5" s="44">
        <v>1327201</v>
      </c>
      <c r="G5" s="44">
        <v>0</v>
      </c>
      <c r="H5" s="44">
        <v>0</v>
      </c>
      <c r="I5" s="44">
        <v>7212029</v>
      </c>
      <c r="J5" s="44">
        <v>14445629</v>
      </c>
      <c r="K5" s="44">
        <v>0</v>
      </c>
      <c r="L5" s="44">
        <v>0</v>
      </c>
      <c r="M5" s="44">
        <v>473407</v>
      </c>
      <c r="N5" s="44">
        <v>1773790</v>
      </c>
      <c r="O5" s="44">
        <v>783815</v>
      </c>
      <c r="P5" s="44">
        <v>0</v>
      </c>
      <c r="Q5" s="44">
        <v>1949702</v>
      </c>
      <c r="R5" s="44">
        <v>4017955</v>
      </c>
      <c r="S5" s="44">
        <v>205885</v>
      </c>
      <c r="T5" s="44">
        <v>85900</v>
      </c>
      <c r="U5" s="44">
        <v>719679</v>
      </c>
      <c r="V5" s="44">
        <v>238144</v>
      </c>
      <c r="W5" s="44">
        <v>0</v>
      </c>
      <c r="X5" s="44">
        <v>5306481</v>
      </c>
      <c r="Y5" s="44">
        <v>0</v>
      </c>
      <c r="Z5" s="44">
        <v>1247799</v>
      </c>
      <c r="AA5" s="44">
        <v>122321006</v>
      </c>
      <c r="AB5" s="44">
        <v>4449735</v>
      </c>
      <c r="AC5" s="44">
        <f>AA5-SUM(J5:K5)</f>
        <v>107875377</v>
      </c>
      <c r="AD5" s="74">
        <f>AA5-E5</f>
        <v>39787416</v>
      </c>
      <c r="AE5" s="44">
        <f>SUM(F5:G5)+SUM(M5:P5)+SUM(S5:V5)+SUM(Y5:Z5)</f>
        <v>6855620</v>
      </c>
    </row>
    <row r="6" spans="1:31" x14ac:dyDescent="0.3">
      <c r="A6" s="46" t="s">
        <v>7</v>
      </c>
      <c r="B6" t="s">
        <v>2179</v>
      </c>
      <c r="C6">
        <v>1</v>
      </c>
      <c r="D6">
        <v>0</v>
      </c>
      <c r="E6" s="44">
        <v>6472338</v>
      </c>
      <c r="F6" s="44">
        <v>0</v>
      </c>
      <c r="G6" s="44">
        <v>0</v>
      </c>
      <c r="H6" s="44">
        <v>4318</v>
      </c>
      <c r="I6" s="44">
        <v>1522484</v>
      </c>
      <c r="J6" s="44">
        <v>1223052</v>
      </c>
      <c r="K6" s="44">
        <v>0</v>
      </c>
      <c r="L6" s="44">
        <v>0</v>
      </c>
      <c r="M6" s="44">
        <v>0</v>
      </c>
      <c r="N6" s="44">
        <v>0</v>
      </c>
      <c r="O6" s="44">
        <v>0</v>
      </c>
      <c r="P6" s="44">
        <v>681971</v>
      </c>
      <c r="Q6" s="44">
        <v>81872</v>
      </c>
      <c r="R6" s="44">
        <v>245032</v>
      </c>
      <c r="S6" s="44">
        <v>11639</v>
      </c>
      <c r="T6" s="44">
        <v>4856</v>
      </c>
      <c r="U6" s="44">
        <v>45901</v>
      </c>
      <c r="V6" s="44">
        <v>10530</v>
      </c>
      <c r="W6" s="44">
        <v>0</v>
      </c>
      <c r="X6" s="44">
        <v>67761</v>
      </c>
      <c r="Y6" s="44">
        <v>0</v>
      </c>
      <c r="Z6" s="44">
        <v>0</v>
      </c>
      <c r="AA6" s="44">
        <v>10371754</v>
      </c>
      <c r="AB6" s="44">
        <v>0</v>
      </c>
      <c r="AC6" s="44">
        <f t="shared" ref="AC6:AC69" si="1">AA6-SUM(J6:K6)</f>
        <v>9148702</v>
      </c>
      <c r="AD6" s="74">
        <f t="shared" ref="AD6:AD69" si="2">AA6-E6</f>
        <v>3899416</v>
      </c>
      <c r="AE6" s="44">
        <f t="shared" ref="AE6:AE69" si="3">SUM(F6:G6)+SUM(M6:P6)+SUM(S6:V6)+SUM(Y6:Z6)</f>
        <v>754897</v>
      </c>
    </row>
    <row r="7" spans="1:31" x14ac:dyDescent="0.3">
      <c r="A7" s="46" t="s">
        <v>9</v>
      </c>
      <c r="B7" t="s">
        <v>2180</v>
      </c>
      <c r="C7">
        <v>1</v>
      </c>
      <c r="D7">
        <v>0</v>
      </c>
      <c r="E7" s="44">
        <v>12836257</v>
      </c>
      <c r="F7" s="44">
        <v>0</v>
      </c>
      <c r="G7" s="44">
        <v>950728</v>
      </c>
      <c r="H7" s="44">
        <v>0</v>
      </c>
      <c r="I7" s="44">
        <v>4933861</v>
      </c>
      <c r="J7" s="44">
        <v>6735778</v>
      </c>
      <c r="K7" s="44">
        <v>0</v>
      </c>
      <c r="L7" s="44">
        <v>0</v>
      </c>
      <c r="M7" s="44">
        <v>0</v>
      </c>
      <c r="N7" s="44">
        <v>0</v>
      </c>
      <c r="O7" s="44">
        <v>0</v>
      </c>
      <c r="P7" s="44">
        <v>1479327</v>
      </c>
      <c r="Q7" s="44">
        <v>564034</v>
      </c>
      <c r="R7" s="44">
        <v>660779</v>
      </c>
      <c r="S7" s="44">
        <v>69687</v>
      </c>
      <c r="T7" s="44">
        <v>29075</v>
      </c>
      <c r="U7" s="44">
        <v>280649</v>
      </c>
      <c r="V7" s="44">
        <v>66984</v>
      </c>
      <c r="W7" s="44">
        <v>0</v>
      </c>
      <c r="X7" s="44">
        <v>0</v>
      </c>
      <c r="Y7" s="44">
        <v>0</v>
      </c>
      <c r="Z7" s="44">
        <v>0</v>
      </c>
      <c r="AA7" s="44">
        <v>28607159</v>
      </c>
      <c r="AB7" s="44">
        <v>0</v>
      </c>
      <c r="AC7" s="44">
        <f t="shared" si="1"/>
        <v>21871381</v>
      </c>
      <c r="AD7" s="74">
        <f t="shared" si="2"/>
        <v>15770902</v>
      </c>
      <c r="AE7" s="44">
        <f t="shared" si="3"/>
        <v>2876450</v>
      </c>
    </row>
    <row r="8" spans="1:31" x14ac:dyDescent="0.3">
      <c r="A8" s="46" t="s">
        <v>21</v>
      </c>
      <c r="B8" t="s">
        <v>1425</v>
      </c>
      <c r="C8">
        <v>1</v>
      </c>
      <c r="D8">
        <v>0</v>
      </c>
      <c r="E8" s="44">
        <v>11596744</v>
      </c>
      <c r="F8" s="44">
        <v>0</v>
      </c>
      <c r="G8" s="44">
        <v>0</v>
      </c>
      <c r="H8" s="44">
        <v>0</v>
      </c>
      <c r="I8" s="44">
        <v>2661133</v>
      </c>
      <c r="J8" s="44">
        <v>2130458</v>
      </c>
      <c r="K8" s="44">
        <v>0</v>
      </c>
      <c r="L8" s="44">
        <v>0</v>
      </c>
      <c r="M8" s="44">
        <v>0</v>
      </c>
      <c r="N8" s="44">
        <v>0</v>
      </c>
      <c r="O8" s="44">
        <v>0</v>
      </c>
      <c r="P8" s="44">
        <v>815349</v>
      </c>
      <c r="Q8" s="44">
        <v>227268</v>
      </c>
      <c r="R8" s="44">
        <v>727187</v>
      </c>
      <c r="S8" s="44">
        <v>27653</v>
      </c>
      <c r="T8" s="44">
        <v>11538</v>
      </c>
      <c r="U8" s="44">
        <v>113471</v>
      </c>
      <c r="V8" s="44">
        <v>25285</v>
      </c>
      <c r="W8" s="44">
        <v>0</v>
      </c>
      <c r="X8" s="44">
        <v>173163</v>
      </c>
      <c r="Y8" s="44">
        <v>0</v>
      </c>
      <c r="Z8" s="44">
        <v>0</v>
      </c>
      <c r="AA8" s="44">
        <v>18509249</v>
      </c>
      <c r="AB8" s="44">
        <v>0</v>
      </c>
      <c r="AC8" s="44">
        <f t="shared" si="1"/>
        <v>16378791</v>
      </c>
      <c r="AD8" s="74">
        <f t="shared" si="2"/>
        <v>6912505</v>
      </c>
      <c r="AE8" s="44">
        <f t="shared" si="3"/>
        <v>993296</v>
      </c>
    </row>
    <row r="9" spans="1:31" x14ac:dyDescent="0.3">
      <c r="A9" s="46" t="s">
        <v>11</v>
      </c>
      <c r="B9" t="s">
        <v>2181</v>
      </c>
      <c r="C9">
        <v>1</v>
      </c>
      <c r="D9">
        <v>0</v>
      </c>
      <c r="E9" s="44">
        <v>16669595</v>
      </c>
      <c r="F9" s="44">
        <v>244962</v>
      </c>
      <c r="G9" s="44">
        <v>0</v>
      </c>
      <c r="H9" s="44">
        <v>0</v>
      </c>
      <c r="I9" s="44">
        <v>1006058</v>
      </c>
      <c r="J9" s="44">
        <v>3168214</v>
      </c>
      <c r="K9" s="44">
        <v>0</v>
      </c>
      <c r="L9" s="44">
        <v>0</v>
      </c>
      <c r="M9" s="44">
        <v>0</v>
      </c>
      <c r="N9" s="44">
        <v>0</v>
      </c>
      <c r="O9" s="44">
        <v>0</v>
      </c>
      <c r="P9" s="44">
        <v>1590004</v>
      </c>
      <c r="Q9" s="44">
        <v>215073</v>
      </c>
      <c r="R9" s="44">
        <v>745896</v>
      </c>
      <c r="S9" s="44">
        <v>28672</v>
      </c>
      <c r="T9" s="44">
        <v>11963</v>
      </c>
      <c r="U9" s="44">
        <v>120403</v>
      </c>
      <c r="V9" s="44">
        <v>33534</v>
      </c>
      <c r="W9" s="44">
        <v>0</v>
      </c>
      <c r="X9" s="44">
        <v>929437</v>
      </c>
      <c r="Y9" s="44">
        <v>0</v>
      </c>
      <c r="Z9" s="44">
        <v>0</v>
      </c>
      <c r="AA9" s="44">
        <v>24763811</v>
      </c>
      <c r="AB9" s="44">
        <v>110625</v>
      </c>
      <c r="AC9" s="44">
        <f t="shared" si="1"/>
        <v>21595597</v>
      </c>
      <c r="AD9" s="74">
        <f t="shared" si="2"/>
        <v>8094216</v>
      </c>
      <c r="AE9" s="44">
        <f t="shared" si="3"/>
        <v>2029538</v>
      </c>
    </row>
    <row r="10" spans="1:31" x14ac:dyDescent="0.3">
      <c r="A10" s="46" t="s">
        <v>23</v>
      </c>
      <c r="B10" t="s">
        <v>2182</v>
      </c>
      <c r="C10">
        <v>1</v>
      </c>
      <c r="D10">
        <v>0</v>
      </c>
      <c r="E10" s="44">
        <v>16365389</v>
      </c>
      <c r="F10" s="44">
        <v>0</v>
      </c>
      <c r="G10" s="44">
        <v>0</v>
      </c>
      <c r="H10" s="44">
        <v>11050</v>
      </c>
      <c r="I10" s="44">
        <v>2713732</v>
      </c>
      <c r="J10" s="44">
        <v>3065880</v>
      </c>
      <c r="K10" s="44">
        <v>0</v>
      </c>
      <c r="L10" s="44">
        <v>0</v>
      </c>
      <c r="M10" s="44">
        <v>0</v>
      </c>
      <c r="N10" s="44">
        <v>0</v>
      </c>
      <c r="O10" s="44">
        <v>0</v>
      </c>
      <c r="P10" s="44">
        <v>945939</v>
      </c>
      <c r="Q10" s="44">
        <v>336046</v>
      </c>
      <c r="R10" s="44">
        <v>541259</v>
      </c>
      <c r="S10" s="44">
        <v>82030</v>
      </c>
      <c r="T10" s="44">
        <v>34225</v>
      </c>
      <c r="U10" s="44">
        <v>287813</v>
      </c>
      <c r="V10" s="44">
        <v>66657</v>
      </c>
      <c r="W10" s="44">
        <v>0</v>
      </c>
      <c r="X10" s="44">
        <v>386878</v>
      </c>
      <c r="Y10" s="44">
        <v>0</v>
      </c>
      <c r="Z10" s="44">
        <v>0</v>
      </c>
      <c r="AA10" s="44">
        <v>24836898</v>
      </c>
      <c r="AB10" s="44">
        <v>0</v>
      </c>
      <c r="AC10" s="44">
        <f t="shared" si="1"/>
        <v>21771018</v>
      </c>
      <c r="AD10" s="74">
        <f t="shared" si="2"/>
        <v>8471509</v>
      </c>
      <c r="AE10" s="44">
        <f t="shared" si="3"/>
        <v>1416664</v>
      </c>
    </row>
    <row r="11" spans="1:31" x14ac:dyDescent="0.3">
      <c r="A11" s="46" t="s">
        <v>17</v>
      </c>
      <c r="B11" t="s">
        <v>2183</v>
      </c>
      <c r="C11">
        <v>1</v>
      </c>
      <c r="D11">
        <v>0</v>
      </c>
      <c r="E11" s="44">
        <v>446504</v>
      </c>
      <c r="F11" s="44">
        <v>31586</v>
      </c>
      <c r="G11" s="44">
        <v>0</v>
      </c>
      <c r="H11" s="44">
        <v>0</v>
      </c>
      <c r="I11" s="44">
        <v>286813</v>
      </c>
      <c r="J11" s="44">
        <v>347101</v>
      </c>
      <c r="K11" s="44">
        <v>0</v>
      </c>
      <c r="L11" s="44">
        <v>0</v>
      </c>
      <c r="M11" s="44">
        <v>0</v>
      </c>
      <c r="N11" s="44">
        <v>0</v>
      </c>
      <c r="O11" s="44">
        <v>0</v>
      </c>
      <c r="P11" s="44">
        <v>159438</v>
      </c>
      <c r="Q11" s="44">
        <v>1649</v>
      </c>
      <c r="R11" s="44">
        <v>28581</v>
      </c>
      <c r="S11" s="44">
        <v>4479</v>
      </c>
      <c r="T11" s="44">
        <v>1869</v>
      </c>
      <c r="U11" s="44">
        <v>26679</v>
      </c>
      <c r="V11" s="44">
        <v>3118</v>
      </c>
      <c r="W11" s="44">
        <v>0</v>
      </c>
      <c r="X11" s="44">
        <v>0</v>
      </c>
      <c r="Y11" s="44">
        <v>0</v>
      </c>
      <c r="Z11" s="44">
        <v>0</v>
      </c>
      <c r="AA11" s="44">
        <v>1337817</v>
      </c>
      <c r="AB11" s="44">
        <v>0</v>
      </c>
      <c r="AC11" s="44">
        <f t="shared" si="1"/>
        <v>990716</v>
      </c>
      <c r="AD11" s="74">
        <f t="shared" si="2"/>
        <v>891313</v>
      </c>
      <c r="AE11" s="44">
        <f t="shared" si="3"/>
        <v>227169</v>
      </c>
    </row>
    <row r="12" spans="1:31" x14ac:dyDescent="0.3">
      <c r="A12" s="46" t="s">
        <v>19</v>
      </c>
      <c r="B12" t="s">
        <v>2184</v>
      </c>
      <c r="C12">
        <v>1</v>
      </c>
      <c r="D12">
        <v>1</v>
      </c>
      <c r="E12" s="44">
        <v>12125179</v>
      </c>
      <c r="F12" s="44">
        <v>0</v>
      </c>
      <c r="G12" s="44">
        <v>0</v>
      </c>
      <c r="H12" s="44">
        <v>26341</v>
      </c>
      <c r="I12" s="44">
        <v>3330113</v>
      </c>
      <c r="J12" s="44">
        <v>5485511</v>
      </c>
      <c r="K12" s="44">
        <v>1249399</v>
      </c>
      <c r="L12" s="44">
        <v>856976</v>
      </c>
      <c r="M12" s="44">
        <v>0</v>
      </c>
      <c r="N12" s="44">
        <v>0</v>
      </c>
      <c r="O12" s="44">
        <v>0</v>
      </c>
      <c r="P12" s="44">
        <v>1210415</v>
      </c>
      <c r="Q12" s="44">
        <v>480083</v>
      </c>
      <c r="R12" s="44">
        <v>229072</v>
      </c>
      <c r="S12" s="44">
        <v>99932</v>
      </c>
      <c r="T12" s="44">
        <v>41694</v>
      </c>
      <c r="U12" s="44">
        <v>363946</v>
      </c>
      <c r="V12" s="44">
        <v>79427</v>
      </c>
      <c r="W12" s="44">
        <v>0</v>
      </c>
      <c r="X12" s="44">
        <v>0</v>
      </c>
      <c r="Y12" s="44">
        <v>531</v>
      </c>
      <c r="Z12" s="44">
        <v>0</v>
      </c>
      <c r="AA12" s="44">
        <v>25578619</v>
      </c>
      <c r="AB12" s="44">
        <v>0</v>
      </c>
      <c r="AC12" s="44">
        <f t="shared" si="1"/>
        <v>18843709</v>
      </c>
      <c r="AD12" s="74">
        <f t="shared" si="2"/>
        <v>13453440</v>
      </c>
      <c r="AE12" s="44">
        <f t="shared" si="3"/>
        <v>1795945</v>
      </c>
    </row>
    <row r="13" spans="1:31" x14ac:dyDescent="0.3">
      <c r="A13" s="46" t="s">
        <v>13</v>
      </c>
      <c r="B13" t="s">
        <v>2185</v>
      </c>
      <c r="C13">
        <v>1</v>
      </c>
      <c r="D13">
        <v>0</v>
      </c>
      <c r="E13" s="44">
        <v>2361337</v>
      </c>
      <c r="F13" s="44">
        <v>82638</v>
      </c>
      <c r="G13" s="44">
        <v>0</v>
      </c>
      <c r="H13" s="44">
        <v>1280</v>
      </c>
      <c r="I13" s="44">
        <v>114049</v>
      </c>
      <c r="J13" s="44">
        <v>615772</v>
      </c>
      <c r="K13" s="44">
        <v>0</v>
      </c>
      <c r="L13" s="44">
        <v>0</v>
      </c>
      <c r="M13" s="44">
        <v>0</v>
      </c>
      <c r="N13" s="44">
        <v>0</v>
      </c>
      <c r="O13" s="44">
        <v>0</v>
      </c>
      <c r="P13" s="44">
        <v>130444</v>
      </c>
      <c r="Q13" s="44">
        <v>31215</v>
      </c>
      <c r="R13" s="44">
        <v>124174</v>
      </c>
      <c r="S13" s="44">
        <v>4060</v>
      </c>
      <c r="T13" s="44">
        <v>1694</v>
      </c>
      <c r="U13" s="44">
        <v>18232</v>
      </c>
      <c r="V13" s="44">
        <v>4243</v>
      </c>
      <c r="W13" s="44">
        <v>0</v>
      </c>
      <c r="X13" s="44">
        <v>127520</v>
      </c>
      <c r="Y13" s="44">
        <v>0</v>
      </c>
      <c r="Z13" s="44">
        <v>0</v>
      </c>
      <c r="AA13" s="44">
        <v>3616658</v>
      </c>
      <c r="AB13" s="44">
        <v>100000</v>
      </c>
      <c r="AC13" s="44">
        <f t="shared" si="1"/>
        <v>3000886</v>
      </c>
      <c r="AD13" s="74">
        <f t="shared" si="2"/>
        <v>1255321</v>
      </c>
      <c r="AE13" s="44">
        <f t="shared" si="3"/>
        <v>241311</v>
      </c>
    </row>
    <row r="14" spans="1:31" x14ac:dyDescent="0.3">
      <c r="A14" s="46" t="s">
        <v>15</v>
      </c>
      <c r="B14" t="s">
        <v>2186</v>
      </c>
      <c r="C14">
        <v>1</v>
      </c>
      <c r="D14">
        <v>0</v>
      </c>
      <c r="E14" s="44">
        <v>15092989</v>
      </c>
      <c r="F14" s="44">
        <v>0</v>
      </c>
      <c r="G14" s="44">
        <v>0</v>
      </c>
      <c r="H14" s="44">
        <v>0</v>
      </c>
      <c r="I14" s="44">
        <v>3765093</v>
      </c>
      <c r="J14" s="44">
        <v>3590604</v>
      </c>
      <c r="K14" s="44">
        <v>0</v>
      </c>
      <c r="L14" s="44">
        <v>0</v>
      </c>
      <c r="M14" s="44">
        <v>0</v>
      </c>
      <c r="N14" s="44">
        <v>0</v>
      </c>
      <c r="O14" s="44">
        <v>0</v>
      </c>
      <c r="P14" s="44">
        <v>1505267</v>
      </c>
      <c r="Q14" s="44">
        <v>700824</v>
      </c>
      <c r="R14" s="44">
        <v>701591</v>
      </c>
      <c r="S14" s="44">
        <v>74496</v>
      </c>
      <c r="T14" s="44">
        <v>31081</v>
      </c>
      <c r="U14" s="44">
        <v>296609</v>
      </c>
      <c r="V14" s="44">
        <v>67755</v>
      </c>
      <c r="W14" s="44">
        <v>0</v>
      </c>
      <c r="X14" s="44">
        <v>0</v>
      </c>
      <c r="Y14" s="44">
        <v>0</v>
      </c>
      <c r="Z14" s="44">
        <v>0</v>
      </c>
      <c r="AA14" s="44">
        <v>25826309</v>
      </c>
      <c r="AB14" s="44">
        <v>0</v>
      </c>
      <c r="AC14" s="44">
        <f t="shared" si="1"/>
        <v>22235705</v>
      </c>
      <c r="AD14" s="74">
        <f t="shared" si="2"/>
        <v>10733320</v>
      </c>
      <c r="AE14" s="44">
        <f t="shared" si="3"/>
        <v>1975208</v>
      </c>
    </row>
    <row r="15" spans="1:31" x14ac:dyDescent="0.3">
      <c r="A15" s="46" t="s">
        <v>25</v>
      </c>
      <c r="B15" t="s">
        <v>2187</v>
      </c>
      <c r="C15">
        <v>1</v>
      </c>
      <c r="D15">
        <v>0</v>
      </c>
      <c r="E15" s="44">
        <v>3595287</v>
      </c>
      <c r="F15" s="44">
        <v>0</v>
      </c>
      <c r="G15" s="44">
        <v>0</v>
      </c>
      <c r="H15" s="44">
        <v>0</v>
      </c>
      <c r="I15" s="44">
        <v>837747</v>
      </c>
      <c r="J15" s="44">
        <v>1304307</v>
      </c>
      <c r="K15" s="44">
        <v>0</v>
      </c>
      <c r="L15" s="44">
        <v>0</v>
      </c>
      <c r="M15" s="44">
        <v>0</v>
      </c>
      <c r="N15" s="44">
        <v>0</v>
      </c>
      <c r="O15" s="44">
        <v>0</v>
      </c>
      <c r="P15" s="44">
        <v>485462</v>
      </c>
      <c r="Q15" s="44">
        <v>126067</v>
      </c>
      <c r="R15" s="44">
        <v>113754</v>
      </c>
      <c r="S15" s="44">
        <v>17512</v>
      </c>
      <c r="T15" s="44">
        <v>7306</v>
      </c>
      <c r="U15" s="44">
        <v>70250</v>
      </c>
      <c r="V15" s="44">
        <v>15700</v>
      </c>
      <c r="W15" s="44">
        <v>0</v>
      </c>
      <c r="X15" s="44">
        <v>0</v>
      </c>
      <c r="Y15" s="44">
        <v>0</v>
      </c>
      <c r="Z15" s="44">
        <v>0</v>
      </c>
      <c r="AA15" s="44">
        <v>6573392</v>
      </c>
      <c r="AB15" s="44">
        <v>0</v>
      </c>
      <c r="AC15" s="44">
        <f t="shared" si="1"/>
        <v>5269085</v>
      </c>
      <c r="AD15" s="74">
        <f t="shared" si="2"/>
        <v>2978105</v>
      </c>
      <c r="AE15" s="44">
        <f t="shared" si="3"/>
        <v>596230</v>
      </c>
    </row>
    <row r="16" spans="1:31" x14ac:dyDescent="0.3">
      <c r="A16" s="46" t="s">
        <v>27</v>
      </c>
      <c r="B16" t="s">
        <v>2188</v>
      </c>
      <c r="C16">
        <v>1</v>
      </c>
      <c r="D16">
        <v>0</v>
      </c>
      <c r="E16" s="44">
        <v>13025180</v>
      </c>
      <c r="F16" s="44">
        <v>46328</v>
      </c>
      <c r="G16" s="44">
        <v>0</v>
      </c>
      <c r="H16" s="44">
        <v>0</v>
      </c>
      <c r="I16" s="44">
        <v>924451</v>
      </c>
      <c r="J16" s="44">
        <v>3873817</v>
      </c>
      <c r="K16" s="44">
        <v>0</v>
      </c>
      <c r="L16" s="44">
        <v>0</v>
      </c>
      <c r="M16" s="44">
        <v>0</v>
      </c>
      <c r="N16" s="44">
        <v>0</v>
      </c>
      <c r="O16" s="44">
        <v>0</v>
      </c>
      <c r="P16" s="44">
        <v>885261</v>
      </c>
      <c r="Q16" s="44">
        <v>697962</v>
      </c>
      <c r="R16" s="44">
        <v>405433</v>
      </c>
      <c r="S16" s="44">
        <v>19983</v>
      </c>
      <c r="T16" s="44">
        <v>8338</v>
      </c>
      <c r="U16" s="44">
        <v>84812</v>
      </c>
      <c r="V16" s="44">
        <v>25600</v>
      </c>
      <c r="W16" s="44">
        <v>0</v>
      </c>
      <c r="X16" s="44">
        <v>518627</v>
      </c>
      <c r="Y16" s="44">
        <v>0</v>
      </c>
      <c r="Z16" s="44">
        <v>0</v>
      </c>
      <c r="AA16" s="44">
        <v>20515792</v>
      </c>
      <c r="AB16" s="44">
        <v>100000</v>
      </c>
      <c r="AC16" s="44">
        <f t="shared" si="1"/>
        <v>16641975</v>
      </c>
      <c r="AD16" s="74">
        <f t="shared" si="2"/>
        <v>7490612</v>
      </c>
      <c r="AE16" s="44">
        <f t="shared" si="3"/>
        <v>1070322</v>
      </c>
    </row>
    <row r="17" spans="1:31" x14ac:dyDescent="0.3">
      <c r="A17" s="46" t="s">
        <v>30</v>
      </c>
      <c r="B17" t="s">
        <v>2189</v>
      </c>
      <c r="C17">
        <v>1</v>
      </c>
      <c r="D17">
        <v>0</v>
      </c>
      <c r="E17" s="44">
        <v>5184835</v>
      </c>
      <c r="F17" s="44">
        <v>0</v>
      </c>
      <c r="G17" s="44">
        <v>0</v>
      </c>
      <c r="H17" s="44">
        <v>0</v>
      </c>
      <c r="I17" s="44">
        <v>609553</v>
      </c>
      <c r="J17" s="44">
        <v>1338515</v>
      </c>
      <c r="K17" s="44">
        <v>0</v>
      </c>
      <c r="L17" s="44">
        <v>0</v>
      </c>
      <c r="M17" s="44">
        <v>0</v>
      </c>
      <c r="N17" s="44">
        <v>0</v>
      </c>
      <c r="O17" s="44">
        <v>0</v>
      </c>
      <c r="P17" s="44">
        <v>1037889</v>
      </c>
      <c r="Q17" s="44">
        <v>144996</v>
      </c>
      <c r="R17" s="44">
        <v>0</v>
      </c>
      <c r="S17" s="44">
        <v>9108</v>
      </c>
      <c r="T17" s="44">
        <v>3800</v>
      </c>
      <c r="U17" s="44">
        <v>33960</v>
      </c>
      <c r="V17" s="44">
        <v>11579</v>
      </c>
      <c r="W17" s="44">
        <v>0</v>
      </c>
      <c r="X17" s="44">
        <v>66336</v>
      </c>
      <c r="Y17" s="44">
        <v>0</v>
      </c>
      <c r="Z17" s="44">
        <v>0</v>
      </c>
      <c r="AA17" s="44">
        <v>8440571</v>
      </c>
      <c r="AB17" s="44">
        <v>0</v>
      </c>
      <c r="AC17" s="44">
        <f t="shared" si="1"/>
        <v>7102056</v>
      </c>
      <c r="AD17" s="74">
        <f t="shared" si="2"/>
        <v>3255736</v>
      </c>
      <c r="AE17" s="44">
        <f t="shared" si="3"/>
        <v>1096336</v>
      </c>
    </row>
    <row r="18" spans="1:31" x14ac:dyDescent="0.3">
      <c r="A18" s="46" t="s">
        <v>32</v>
      </c>
      <c r="B18" t="s">
        <v>2190</v>
      </c>
      <c r="C18">
        <v>1</v>
      </c>
      <c r="D18">
        <v>0</v>
      </c>
      <c r="E18" s="44">
        <v>4132849</v>
      </c>
      <c r="F18" s="44">
        <v>0</v>
      </c>
      <c r="G18" s="44">
        <v>0</v>
      </c>
      <c r="H18" s="44">
        <v>3993</v>
      </c>
      <c r="I18" s="44">
        <v>417919</v>
      </c>
      <c r="J18" s="44">
        <v>979077</v>
      </c>
      <c r="K18" s="44">
        <v>0</v>
      </c>
      <c r="L18" s="44">
        <v>0</v>
      </c>
      <c r="M18" s="44">
        <v>0</v>
      </c>
      <c r="N18" s="44">
        <v>0</v>
      </c>
      <c r="O18" s="44">
        <v>0</v>
      </c>
      <c r="P18" s="44">
        <v>731092</v>
      </c>
      <c r="Q18" s="44">
        <v>2104</v>
      </c>
      <c r="R18" s="44">
        <v>25522</v>
      </c>
      <c r="S18" s="44">
        <v>4434</v>
      </c>
      <c r="T18" s="44">
        <v>1850</v>
      </c>
      <c r="U18" s="44">
        <v>16601</v>
      </c>
      <c r="V18" s="44">
        <v>5587</v>
      </c>
      <c r="W18" s="44">
        <v>0</v>
      </c>
      <c r="X18" s="44">
        <v>59517</v>
      </c>
      <c r="Y18" s="44">
        <v>0</v>
      </c>
      <c r="Z18" s="44">
        <v>0</v>
      </c>
      <c r="AA18" s="44">
        <v>6380545</v>
      </c>
      <c r="AB18" s="44">
        <v>100000</v>
      </c>
      <c r="AC18" s="44">
        <f t="shared" si="1"/>
        <v>5401468</v>
      </c>
      <c r="AD18" s="74">
        <f t="shared" si="2"/>
        <v>2247696</v>
      </c>
      <c r="AE18" s="44">
        <f t="shared" si="3"/>
        <v>759564</v>
      </c>
    </row>
    <row r="19" spans="1:31" x14ac:dyDescent="0.3">
      <c r="A19" s="46" t="s">
        <v>46</v>
      </c>
      <c r="B19" t="s">
        <v>1436</v>
      </c>
      <c r="C19">
        <v>1</v>
      </c>
      <c r="D19">
        <v>0</v>
      </c>
      <c r="E19" s="44">
        <v>7895316</v>
      </c>
      <c r="F19" s="44">
        <v>0</v>
      </c>
      <c r="G19" s="44">
        <v>0</v>
      </c>
      <c r="H19" s="44">
        <v>0</v>
      </c>
      <c r="I19" s="44">
        <v>628090</v>
      </c>
      <c r="J19" s="44">
        <v>3187315</v>
      </c>
      <c r="K19" s="44">
        <v>1</v>
      </c>
      <c r="L19" s="44">
        <v>0</v>
      </c>
      <c r="M19" s="44">
        <v>0</v>
      </c>
      <c r="N19" s="44">
        <v>0</v>
      </c>
      <c r="O19" s="44">
        <v>0</v>
      </c>
      <c r="P19" s="44">
        <v>927700</v>
      </c>
      <c r="Q19" s="44">
        <v>77444</v>
      </c>
      <c r="R19" s="44">
        <v>0</v>
      </c>
      <c r="S19" s="44">
        <v>7250</v>
      </c>
      <c r="T19" s="44">
        <v>3025</v>
      </c>
      <c r="U19" s="44">
        <v>28018</v>
      </c>
      <c r="V19" s="44">
        <v>9030</v>
      </c>
      <c r="W19" s="44">
        <v>0</v>
      </c>
      <c r="X19" s="44">
        <v>324204</v>
      </c>
      <c r="Y19" s="44">
        <v>0</v>
      </c>
      <c r="Z19" s="44">
        <v>0</v>
      </c>
      <c r="AA19" s="44">
        <v>13087393</v>
      </c>
      <c r="AB19" s="44">
        <v>100000</v>
      </c>
      <c r="AC19" s="44">
        <f t="shared" si="1"/>
        <v>9900077</v>
      </c>
      <c r="AD19" s="74">
        <f t="shared" si="2"/>
        <v>5192077</v>
      </c>
      <c r="AE19" s="44">
        <f t="shared" si="3"/>
        <v>975023</v>
      </c>
    </row>
    <row r="20" spans="1:31" x14ac:dyDescent="0.3">
      <c r="A20" s="46" t="s">
        <v>34</v>
      </c>
      <c r="B20" t="s">
        <v>2191</v>
      </c>
      <c r="C20">
        <v>1</v>
      </c>
      <c r="D20">
        <v>0</v>
      </c>
      <c r="E20" s="44">
        <v>4750490</v>
      </c>
      <c r="F20" s="44">
        <v>0</v>
      </c>
      <c r="G20" s="44">
        <v>0</v>
      </c>
      <c r="H20" s="44">
        <v>0</v>
      </c>
      <c r="I20" s="44">
        <v>564163</v>
      </c>
      <c r="J20" s="44">
        <v>1374634</v>
      </c>
      <c r="K20" s="44">
        <v>0</v>
      </c>
      <c r="L20" s="44">
        <v>0</v>
      </c>
      <c r="M20" s="44">
        <v>0</v>
      </c>
      <c r="N20" s="44">
        <v>0</v>
      </c>
      <c r="O20" s="44">
        <v>0</v>
      </c>
      <c r="P20" s="44">
        <v>962122</v>
      </c>
      <c r="Q20" s="44">
        <v>175505</v>
      </c>
      <c r="R20" s="44">
        <v>0</v>
      </c>
      <c r="S20" s="44">
        <v>5273</v>
      </c>
      <c r="T20" s="44">
        <v>2200</v>
      </c>
      <c r="U20" s="44">
        <v>20329</v>
      </c>
      <c r="V20" s="44">
        <v>6900</v>
      </c>
      <c r="W20" s="44">
        <v>0</v>
      </c>
      <c r="X20" s="44">
        <v>105638</v>
      </c>
      <c r="Y20" s="44">
        <v>0</v>
      </c>
      <c r="Z20" s="44">
        <v>0</v>
      </c>
      <c r="AA20" s="44">
        <v>7967254</v>
      </c>
      <c r="AB20" s="44">
        <v>100000</v>
      </c>
      <c r="AC20" s="44">
        <f t="shared" si="1"/>
        <v>6592620</v>
      </c>
      <c r="AD20" s="74">
        <f t="shared" si="2"/>
        <v>3216764</v>
      </c>
      <c r="AE20" s="44">
        <f t="shared" si="3"/>
        <v>996824</v>
      </c>
    </row>
    <row r="21" spans="1:31" x14ac:dyDescent="0.3">
      <c r="A21" s="46" t="s">
        <v>38</v>
      </c>
      <c r="B21" t="s">
        <v>2192</v>
      </c>
      <c r="C21">
        <v>1</v>
      </c>
      <c r="D21">
        <v>0</v>
      </c>
      <c r="E21" s="44">
        <v>3196746</v>
      </c>
      <c r="F21" s="44">
        <v>0</v>
      </c>
      <c r="G21" s="44">
        <v>0</v>
      </c>
      <c r="H21" s="44">
        <v>0</v>
      </c>
      <c r="I21" s="44">
        <v>354311</v>
      </c>
      <c r="J21" s="44">
        <v>484344</v>
      </c>
      <c r="K21" s="44">
        <v>0</v>
      </c>
      <c r="L21" s="44">
        <v>0</v>
      </c>
      <c r="M21" s="44">
        <v>0</v>
      </c>
      <c r="N21" s="44">
        <v>0</v>
      </c>
      <c r="O21" s="44">
        <v>0</v>
      </c>
      <c r="P21" s="44">
        <v>532551</v>
      </c>
      <c r="Q21" s="44">
        <v>14747</v>
      </c>
      <c r="R21" s="44">
        <v>0</v>
      </c>
      <c r="S21" s="44">
        <v>3385</v>
      </c>
      <c r="T21" s="44">
        <v>1413</v>
      </c>
      <c r="U21" s="44">
        <v>12407</v>
      </c>
      <c r="V21" s="44">
        <v>3910</v>
      </c>
      <c r="W21" s="44">
        <v>0</v>
      </c>
      <c r="X21" s="44">
        <v>82278</v>
      </c>
      <c r="Y21" s="44">
        <v>0</v>
      </c>
      <c r="Z21" s="44">
        <v>0</v>
      </c>
      <c r="AA21" s="44">
        <v>4686092</v>
      </c>
      <c r="AB21" s="44">
        <v>100000</v>
      </c>
      <c r="AC21" s="44">
        <f t="shared" si="1"/>
        <v>4201748</v>
      </c>
      <c r="AD21" s="74">
        <f t="shared" si="2"/>
        <v>1489346</v>
      </c>
      <c r="AE21" s="44">
        <f t="shared" si="3"/>
        <v>553666</v>
      </c>
    </row>
    <row r="22" spans="1:31" x14ac:dyDescent="0.3">
      <c r="A22" s="46" t="s">
        <v>44</v>
      </c>
      <c r="B22" t="s">
        <v>2193</v>
      </c>
      <c r="C22">
        <v>1</v>
      </c>
      <c r="D22">
        <v>0</v>
      </c>
      <c r="E22" s="44">
        <v>5036865</v>
      </c>
      <c r="F22" s="44">
        <v>0</v>
      </c>
      <c r="G22" s="44">
        <v>0</v>
      </c>
      <c r="H22" s="44">
        <v>0</v>
      </c>
      <c r="I22" s="44">
        <v>360220</v>
      </c>
      <c r="J22" s="44">
        <v>1453289</v>
      </c>
      <c r="K22" s="44">
        <v>0</v>
      </c>
      <c r="L22" s="44">
        <v>0</v>
      </c>
      <c r="M22" s="44">
        <v>0</v>
      </c>
      <c r="N22" s="44">
        <v>0</v>
      </c>
      <c r="O22" s="44">
        <v>0</v>
      </c>
      <c r="P22" s="44">
        <v>1208967</v>
      </c>
      <c r="Q22" s="44">
        <v>209235</v>
      </c>
      <c r="R22" s="44">
        <v>36596</v>
      </c>
      <c r="S22" s="44">
        <v>5123</v>
      </c>
      <c r="T22" s="44">
        <v>2138</v>
      </c>
      <c r="U22" s="44">
        <v>19980</v>
      </c>
      <c r="V22" s="44">
        <v>7200</v>
      </c>
      <c r="W22" s="44">
        <v>0</v>
      </c>
      <c r="X22" s="44">
        <v>109929</v>
      </c>
      <c r="Y22" s="44">
        <v>0</v>
      </c>
      <c r="Z22" s="44">
        <v>0</v>
      </c>
      <c r="AA22" s="44">
        <v>8449542</v>
      </c>
      <c r="AB22" s="44">
        <v>100000</v>
      </c>
      <c r="AC22" s="44">
        <f t="shared" si="1"/>
        <v>6996253</v>
      </c>
      <c r="AD22" s="74">
        <f t="shared" si="2"/>
        <v>3412677</v>
      </c>
      <c r="AE22" s="44">
        <f t="shared" si="3"/>
        <v>1243408</v>
      </c>
    </row>
    <row r="23" spans="1:31" x14ac:dyDescent="0.3">
      <c r="A23" s="46" t="s">
        <v>42</v>
      </c>
      <c r="B23" t="s">
        <v>2194</v>
      </c>
      <c r="C23">
        <v>1</v>
      </c>
      <c r="D23">
        <v>0</v>
      </c>
      <c r="E23" s="44">
        <v>8043368</v>
      </c>
      <c r="F23" s="44">
        <v>0</v>
      </c>
      <c r="G23" s="44">
        <v>0</v>
      </c>
      <c r="H23" s="44">
        <v>256</v>
      </c>
      <c r="I23" s="44">
        <v>1064736</v>
      </c>
      <c r="J23" s="44">
        <v>2268169</v>
      </c>
      <c r="K23" s="44">
        <v>0</v>
      </c>
      <c r="L23" s="44">
        <v>0</v>
      </c>
      <c r="M23" s="44">
        <v>0</v>
      </c>
      <c r="N23" s="44">
        <v>0</v>
      </c>
      <c r="O23" s="44">
        <v>0</v>
      </c>
      <c r="P23" s="44">
        <v>1173284</v>
      </c>
      <c r="Q23" s="44">
        <v>271500</v>
      </c>
      <c r="R23" s="44">
        <v>0</v>
      </c>
      <c r="S23" s="44">
        <v>11205</v>
      </c>
      <c r="T23" s="44">
        <v>4675</v>
      </c>
      <c r="U23" s="44">
        <v>37280</v>
      </c>
      <c r="V23" s="44">
        <v>14770</v>
      </c>
      <c r="W23" s="44">
        <v>0</v>
      </c>
      <c r="X23" s="44">
        <v>313336</v>
      </c>
      <c r="Y23" s="44">
        <v>0</v>
      </c>
      <c r="Z23" s="44">
        <v>0</v>
      </c>
      <c r="AA23" s="44">
        <v>13202579</v>
      </c>
      <c r="AB23" s="44">
        <v>100000</v>
      </c>
      <c r="AC23" s="44">
        <f t="shared" si="1"/>
        <v>10934410</v>
      </c>
      <c r="AD23" s="74">
        <f t="shared" si="2"/>
        <v>5159211</v>
      </c>
      <c r="AE23" s="44">
        <f t="shared" si="3"/>
        <v>1241214</v>
      </c>
    </row>
    <row r="24" spans="1:31" x14ac:dyDescent="0.3">
      <c r="A24" s="46" t="s">
        <v>52</v>
      </c>
      <c r="B24" t="s">
        <v>2195</v>
      </c>
      <c r="C24">
        <v>1</v>
      </c>
      <c r="D24">
        <v>0</v>
      </c>
      <c r="E24" s="44">
        <v>3292799</v>
      </c>
      <c r="F24" s="44">
        <v>0</v>
      </c>
      <c r="G24" s="44">
        <v>0</v>
      </c>
      <c r="H24" s="44">
        <v>0</v>
      </c>
      <c r="I24" s="44">
        <v>337497</v>
      </c>
      <c r="J24" s="44">
        <v>706688</v>
      </c>
      <c r="K24" s="44">
        <v>0</v>
      </c>
      <c r="L24" s="44">
        <v>0</v>
      </c>
      <c r="M24" s="44">
        <v>0</v>
      </c>
      <c r="N24" s="44">
        <v>0</v>
      </c>
      <c r="O24" s="44">
        <v>0</v>
      </c>
      <c r="P24" s="44">
        <v>605253</v>
      </c>
      <c r="Q24" s="44">
        <v>36508</v>
      </c>
      <c r="R24" s="44">
        <v>0</v>
      </c>
      <c r="S24" s="44">
        <v>2861</v>
      </c>
      <c r="T24" s="44">
        <v>1194</v>
      </c>
      <c r="U24" s="44">
        <v>9844</v>
      </c>
      <c r="V24" s="44">
        <v>3411</v>
      </c>
      <c r="W24" s="44">
        <v>0</v>
      </c>
      <c r="X24" s="44">
        <v>37407</v>
      </c>
      <c r="Y24" s="44">
        <v>0</v>
      </c>
      <c r="Z24" s="44">
        <v>0</v>
      </c>
      <c r="AA24" s="44">
        <v>5033462</v>
      </c>
      <c r="AB24" s="44">
        <v>100000</v>
      </c>
      <c r="AC24" s="44">
        <f t="shared" si="1"/>
        <v>4326774</v>
      </c>
      <c r="AD24" s="74">
        <f t="shared" si="2"/>
        <v>1740663</v>
      </c>
      <c r="AE24" s="44">
        <f t="shared" si="3"/>
        <v>622563</v>
      </c>
    </row>
    <row r="25" spans="1:31" x14ac:dyDescent="0.3">
      <c r="A25" s="46" t="s">
        <v>40</v>
      </c>
      <c r="B25" t="s">
        <v>2196</v>
      </c>
      <c r="C25">
        <v>1</v>
      </c>
      <c r="D25">
        <v>0</v>
      </c>
      <c r="E25" s="44">
        <v>10276429</v>
      </c>
      <c r="F25" s="44">
        <v>0</v>
      </c>
      <c r="G25" s="44">
        <v>0</v>
      </c>
      <c r="H25" s="44">
        <v>2028</v>
      </c>
      <c r="I25" s="44">
        <v>974011</v>
      </c>
      <c r="J25" s="44">
        <v>1080257</v>
      </c>
      <c r="K25" s="44">
        <v>54411</v>
      </c>
      <c r="L25" s="44">
        <v>0</v>
      </c>
      <c r="M25" s="44">
        <v>0</v>
      </c>
      <c r="N25" s="44">
        <v>0</v>
      </c>
      <c r="O25" s="44">
        <v>0</v>
      </c>
      <c r="P25" s="44">
        <v>1568466</v>
      </c>
      <c r="Q25" s="44">
        <v>136537</v>
      </c>
      <c r="R25" s="44">
        <v>65358</v>
      </c>
      <c r="S25" s="44">
        <v>11999</v>
      </c>
      <c r="T25" s="44">
        <v>5006</v>
      </c>
      <c r="U25" s="44">
        <v>45959</v>
      </c>
      <c r="V25" s="44">
        <v>13394</v>
      </c>
      <c r="W25" s="44">
        <v>0</v>
      </c>
      <c r="X25" s="44">
        <v>133764</v>
      </c>
      <c r="Y25" s="44">
        <v>0</v>
      </c>
      <c r="Z25" s="44">
        <v>0</v>
      </c>
      <c r="AA25" s="44">
        <v>14367619</v>
      </c>
      <c r="AB25" s="44">
        <v>100000</v>
      </c>
      <c r="AC25" s="44">
        <f t="shared" si="1"/>
        <v>13232951</v>
      </c>
      <c r="AD25" s="74">
        <f t="shared" si="2"/>
        <v>4091190</v>
      </c>
      <c r="AE25" s="44">
        <f t="shared" si="3"/>
        <v>1644824</v>
      </c>
    </row>
    <row r="26" spans="1:31" x14ac:dyDescent="0.3">
      <c r="A26" s="46" t="s">
        <v>48</v>
      </c>
      <c r="B26" t="s">
        <v>2197</v>
      </c>
      <c r="C26">
        <v>1</v>
      </c>
      <c r="D26">
        <v>0</v>
      </c>
      <c r="E26" s="44">
        <v>5125189</v>
      </c>
      <c r="F26" s="44">
        <v>0</v>
      </c>
      <c r="G26" s="44">
        <v>0</v>
      </c>
      <c r="H26" s="44">
        <v>0</v>
      </c>
      <c r="I26" s="44">
        <v>529634</v>
      </c>
      <c r="J26" s="44">
        <v>1297270</v>
      </c>
      <c r="K26" s="44">
        <v>0</v>
      </c>
      <c r="L26" s="44">
        <v>0</v>
      </c>
      <c r="M26" s="44">
        <v>0</v>
      </c>
      <c r="N26" s="44">
        <v>0</v>
      </c>
      <c r="O26" s="44">
        <v>0</v>
      </c>
      <c r="P26" s="44">
        <v>1061015</v>
      </c>
      <c r="Q26" s="44">
        <v>101772</v>
      </c>
      <c r="R26" s="44">
        <v>0</v>
      </c>
      <c r="S26" s="44">
        <v>5033</v>
      </c>
      <c r="T26" s="44">
        <v>2100</v>
      </c>
      <c r="U26" s="44">
        <v>17999</v>
      </c>
      <c r="V26" s="44">
        <v>6635</v>
      </c>
      <c r="W26" s="44">
        <v>0</v>
      </c>
      <c r="X26" s="44">
        <v>101006</v>
      </c>
      <c r="Y26" s="44">
        <v>0</v>
      </c>
      <c r="Z26" s="44">
        <v>0</v>
      </c>
      <c r="AA26" s="44">
        <v>8247653</v>
      </c>
      <c r="AB26" s="44">
        <v>100000</v>
      </c>
      <c r="AC26" s="44">
        <f t="shared" si="1"/>
        <v>6950383</v>
      </c>
      <c r="AD26" s="74">
        <f t="shared" si="2"/>
        <v>3122464</v>
      </c>
      <c r="AE26" s="44">
        <f t="shared" si="3"/>
        <v>1092782</v>
      </c>
    </row>
    <row r="27" spans="1:31" x14ac:dyDescent="0.3">
      <c r="A27" s="46" t="s">
        <v>50</v>
      </c>
      <c r="B27" t="s">
        <v>2198</v>
      </c>
      <c r="C27">
        <v>1</v>
      </c>
      <c r="D27">
        <v>0</v>
      </c>
      <c r="E27" s="44">
        <v>12387394</v>
      </c>
      <c r="F27" s="44">
        <v>0</v>
      </c>
      <c r="G27" s="44">
        <v>0</v>
      </c>
      <c r="H27" s="44">
        <v>0</v>
      </c>
      <c r="I27" s="44">
        <v>1084177</v>
      </c>
      <c r="J27" s="44">
        <v>3584530</v>
      </c>
      <c r="K27" s="44">
        <v>0</v>
      </c>
      <c r="L27" s="44">
        <v>0</v>
      </c>
      <c r="M27" s="44">
        <v>0</v>
      </c>
      <c r="N27" s="44">
        <v>0</v>
      </c>
      <c r="O27" s="44">
        <v>0</v>
      </c>
      <c r="P27" s="44">
        <v>2310749</v>
      </c>
      <c r="Q27" s="44">
        <v>561732</v>
      </c>
      <c r="R27" s="44">
        <v>33012</v>
      </c>
      <c r="S27" s="44">
        <v>19564</v>
      </c>
      <c r="T27" s="44">
        <v>8163</v>
      </c>
      <c r="U27" s="44">
        <v>73570</v>
      </c>
      <c r="V27" s="44">
        <v>25632</v>
      </c>
      <c r="W27" s="44">
        <v>0</v>
      </c>
      <c r="X27" s="44">
        <v>256381</v>
      </c>
      <c r="Y27" s="44">
        <v>0</v>
      </c>
      <c r="Z27" s="44">
        <v>0</v>
      </c>
      <c r="AA27" s="44">
        <v>20344904</v>
      </c>
      <c r="AB27" s="44">
        <v>114359</v>
      </c>
      <c r="AC27" s="44">
        <f t="shared" si="1"/>
        <v>16760374</v>
      </c>
      <c r="AD27" s="74">
        <f t="shared" si="2"/>
        <v>7957510</v>
      </c>
      <c r="AE27" s="44">
        <f t="shared" si="3"/>
        <v>2437678</v>
      </c>
    </row>
    <row r="28" spans="1:31" x14ac:dyDescent="0.3">
      <c r="A28" s="46" t="s">
        <v>36</v>
      </c>
      <c r="B28" t="s">
        <v>1445</v>
      </c>
      <c r="C28">
        <v>1</v>
      </c>
      <c r="D28">
        <v>0</v>
      </c>
      <c r="E28" s="44">
        <v>10685954</v>
      </c>
      <c r="F28" s="44">
        <v>0</v>
      </c>
      <c r="G28" s="44">
        <v>0</v>
      </c>
      <c r="H28" s="44">
        <v>0</v>
      </c>
      <c r="I28" s="44">
        <v>1080447</v>
      </c>
      <c r="J28" s="44">
        <v>2087933</v>
      </c>
      <c r="K28" s="44">
        <v>1050</v>
      </c>
      <c r="L28" s="44">
        <v>0</v>
      </c>
      <c r="M28" s="44">
        <v>0</v>
      </c>
      <c r="N28" s="44">
        <v>0</v>
      </c>
      <c r="O28" s="44">
        <v>0</v>
      </c>
      <c r="P28" s="44">
        <v>1882184</v>
      </c>
      <c r="Q28" s="44">
        <v>404236</v>
      </c>
      <c r="R28" s="44">
        <v>37061</v>
      </c>
      <c r="S28" s="44">
        <v>11115</v>
      </c>
      <c r="T28" s="44">
        <v>4638</v>
      </c>
      <c r="U28" s="44">
        <v>42057</v>
      </c>
      <c r="V28" s="44">
        <v>15514</v>
      </c>
      <c r="W28" s="44">
        <v>0</v>
      </c>
      <c r="X28" s="44">
        <v>238689</v>
      </c>
      <c r="Y28" s="44">
        <v>0</v>
      </c>
      <c r="Z28" s="44">
        <v>0</v>
      </c>
      <c r="AA28" s="44">
        <v>16490878</v>
      </c>
      <c r="AB28" s="44">
        <v>102276</v>
      </c>
      <c r="AC28" s="44">
        <f t="shared" si="1"/>
        <v>14401895</v>
      </c>
      <c r="AD28" s="74">
        <f t="shared" si="2"/>
        <v>5804924</v>
      </c>
      <c r="AE28" s="44">
        <f t="shared" si="3"/>
        <v>1955508</v>
      </c>
    </row>
    <row r="29" spans="1:31" x14ac:dyDescent="0.3">
      <c r="A29" s="46" t="s">
        <v>57</v>
      </c>
      <c r="B29" t="s">
        <v>1446</v>
      </c>
      <c r="C29">
        <v>1</v>
      </c>
      <c r="D29">
        <v>0</v>
      </c>
      <c r="E29" s="44">
        <v>12799460</v>
      </c>
      <c r="F29" s="44">
        <v>0</v>
      </c>
      <c r="G29" s="44">
        <v>0</v>
      </c>
      <c r="H29" s="44">
        <v>0</v>
      </c>
      <c r="I29" s="44">
        <v>1995527</v>
      </c>
      <c r="J29" s="44">
        <v>3077511</v>
      </c>
      <c r="K29" s="44">
        <v>0</v>
      </c>
      <c r="L29" s="44">
        <v>0</v>
      </c>
      <c r="M29" s="44">
        <v>0</v>
      </c>
      <c r="N29" s="44">
        <v>0</v>
      </c>
      <c r="O29" s="44">
        <v>0</v>
      </c>
      <c r="P29" s="44">
        <v>1931561</v>
      </c>
      <c r="Q29" s="44">
        <v>316335</v>
      </c>
      <c r="R29" s="44">
        <v>172009</v>
      </c>
      <c r="S29" s="44">
        <v>21496</v>
      </c>
      <c r="T29" s="44">
        <v>8969</v>
      </c>
      <c r="U29" s="44">
        <v>82948</v>
      </c>
      <c r="V29" s="44">
        <v>27886</v>
      </c>
      <c r="W29" s="44">
        <v>0</v>
      </c>
      <c r="X29" s="44">
        <v>201965</v>
      </c>
      <c r="Y29" s="44">
        <v>47253</v>
      </c>
      <c r="Z29" s="44">
        <v>0</v>
      </c>
      <c r="AA29" s="44">
        <v>20682920</v>
      </c>
      <c r="AB29" s="44">
        <v>0</v>
      </c>
      <c r="AC29" s="44">
        <f t="shared" si="1"/>
        <v>17605409</v>
      </c>
      <c r="AD29" s="74">
        <f t="shared" si="2"/>
        <v>7883460</v>
      </c>
      <c r="AE29" s="44">
        <f t="shared" si="3"/>
        <v>2120113</v>
      </c>
    </row>
    <row r="30" spans="1:31" x14ac:dyDescent="0.3">
      <c r="A30" s="46" t="s">
        <v>55</v>
      </c>
      <c r="B30" t="s">
        <v>2199</v>
      </c>
      <c r="C30">
        <v>1</v>
      </c>
      <c r="D30">
        <v>0</v>
      </c>
      <c r="E30" s="44">
        <v>52423892</v>
      </c>
      <c r="F30" s="44">
        <v>0</v>
      </c>
      <c r="G30" s="44">
        <v>0</v>
      </c>
      <c r="H30" s="44">
        <v>28127</v>
      </c>
      <c r="I30" s="44">
        <v>3112461</v>
      </c>
      <c r="J30" s="44">
        <v>6261209</v>
      </c>
      <c r="K30" s="44">
        <v>0</v>
      </c>
      <c r="L30" s="44">
        <v>0</v>
      </c>
      <c r="M30" s="44">
        <v>0</v>
      </c>
      <c r="N30" s="44">
        <v>0</v>
      </c>
      <c r="O30" s="44">
        <v>0</v>
      </c>
      <c r="P30" s="44">
        <v>7275837</v>
      </c>
      <c r="Q30" s="44">
        <v>945929</v>
      </c>
      <c r="R30" s="44">
        <v>726352</v>
      </c>
      <c r="S30" s="44">
        <v>85641</v>
      </c>
      <c r="T30" s="44">
        <v>35731</v>
      </c>
      <c r="U30" s="44">
        <v>325676</v>
      </c>
      <c r="V30" s="44">
        <v>113033</v>
      </c>
      <c r="W30" s="44">
        <v>0</v>
      </c>
      <c r="X30" s="44">
        <v>2415125</v>
      </c>
      <c r="Y30" s="44">
        <v>0</v>
      </c>
      <c r="Z30" s="44">
        <v>0</v>
      </c>
      <c r="AA30" s="44">
        <v>73749013</v>
      </c>
      <c r="AB30" s="44">
        <v>477949</v>
      </c>
      <c r="AC30" s="44">
        <f t="shared" si="1"/>
        <v>67487804</v>
      </c>
      <c r="AD30" s="74">
        <f t="shared" si="2"/>
        <v>21325121</v>
      </c>
      <c r="AE30" s="44">
        <f t="shared" si="3"/>
        <v>7835918</v>
      </c>
    </row>
    <row r="31" spans="1:31" x14ac:dyDescent="0.3">
      <c r="A31" s="46" t="s">
        <v>63</v>
      </c>
      <c r="B31" t="s">
        <v>2200</v>
      </c>
      <c r="C31">
        <v>1</v>
      </c>
      <c r="D31">
        <v>0</v>
      </c>
      <c r="E31" s="44">
        <v>10551097</v>
      </c>
      <c r="F31" s="44">
        <v>0</v>
      </c>
      <c r="G31" s="44">
        <v>0</v>
      </c>
      <c r="H31" s="44">
        <v>0</v>
      </c>
      <c r="I31" s="44">
        <v>1172319</v>
      </c>
      <c r="J31" s="44">
        <v>1309395</v>
      </c>
      <c r="K31" s="44">
        <v>0</v>
      </c>
      <c r="L31" s="44">
        <v>0</v>
      </c>
      <c r="M31" s="44">
        <v>0</v>
      </c>
      <c r="N31" s="44">
        <v>0</v>
      </c>
      <c r="O31" s="44">
        <v>0</v>
      </c>
      <c r="P31" s="44">
        <v>1369352</v>
      </c>
      <c r="Q31" s="44">
        <v>380959</v>
      </c>
      <c r="R31" s="44">
        <v>166940</v>
      </c>
      <c r="S31" s="44">
        <v>11055</v>
      </c>
      <c r="T31" s="44">
        <v>4613</v>
      </c>
      <c r="U31" s="44">
        <v>43105</v>
      </c>
      <c r="V31" s="44">
        <v>14126</v>
      </c>
      <c r="W31" s="44">
        <v>0</v>
      </c>
      <c r="X31" s="44">
        <v>166175</v>
      </c>
      <c r="Y31" s="44">
        <v>0</v>
      </c>
      <c r="Z31" s="44">
        <v>0</v>
      </c>
      <c r="AA31" s="44">
        <v>15189136</v>
      </c>
      <c r="AB31" s="44">
        <v>100000</v>
      </c>
      <c r="AC31" s="44">
        <f t="shared" si="1"/>
        <v>13879741</v>
      </c>
      <c r="AD31" s="74">
        <f t="shared" si="2"/>
        <v>4638039</v>
      </c>
      <c r="AE31" s="44">
        <f t="shared" si="3"/>
        <v>1442251</v>
      </c>
    </row>
    <row r="32" spans="1:31" x14ac:dyDescent="0.3">
      <c r="A32" s="46" t="s">
        <v>69</v>
      </c>
      <c r="B32" t="s">
        <v>1449</v>
      </c>
      <c r="C32">
        <v>1</v>
      </c>
      <c r="D32">
        <v>0</v>
      </c>
      <c r="E32" s="44">
        <v>13285157</v>
      </c>
      <c r="F32" s="44">
        <v>0</v>
      </c>
      <c r="G32" s="44">
        <v>0</v>
      </c>
      <c r="H32" s="44">
        <v>0</v>
      </c>
      <c r="I32" s="44">
        <v>1499601</v>
      </c>
      <c r="J32" s="44">
        <v>2625376</v>
      </c>
      <c r="K32" s="44">
        <v>0</v>
      </c>
      <c r="L32" s="44">
        <v>0</v>
      </c>
      <c r="M32" s="44">
        <v>0</v>
      </c>
      <c r="N32" s="44">
        <v>0</v>
      </c>
      <c r="O32" s="44">
        <v>0</v>
      </c>
      <c r="P32" s="44">
        <v>1823239</v>
      </c>
      <c r="Q32" s="44">
        <v>102173</v>
      </c>
      <c r="R32" s="44">
        <v>18976</v>
      </c>
      <c r="S32" s="44">
        <v>21242</v>
      </c>
      <c r="T32" s="44">
        <v>8863</v>
      </c>
      <c r="U32" s="44">
        <v>83997</v>
      </c>
      <c r="V32" s="44">
        <v>25805</v>
      </c>
      <c r="W32" s="44">
        <v>0</v>
      </c>
      <c r="X32" s="44">
        <v>0</v>
      </c>
      <c r="Y32" s="44">
        <v>0</v>
      </c>
      <c r="Z32" s="44">
        <v>0</v>
      </c>
      <c r="AA32" s="44">
        <v>19494429</v>
      </c>
      <c r="AB32" s="44">
        <v>0</v>
      </c>
      <c r="AC32" s="44">
        <f t="shared" si="1"/>
        <v>16869053</v>
      </c>
      <c r="AD32" s="74">
        <f t="shared" si="2"/>
        <v>6209272</v>
      </c>
      <c r="AE32" s="44">
        <f t="shared" si="3"/>
        <v>1963146</v>
      </c>
    </row>
    <row r="33" spans="1:31" x14ac:dyDescent="0.3">
      <c r="A33" s="46" t="s">
        <v>59</v>
      </c>
      <c r="B33" t="s">
        <v>1450</v>
      </c>
      <c r="C33">
        <v>1</v>
      </c>
      <c r="D33">
        <v>0</v>
      </c>
      <c r="E33" s="44">
        <v>10567796</v>
      </c>
      <c r="F33" s="44">
        <v>0</v>
      </c>
      <c r="G33" s="44">
        <v>0</v>
      </c>
      <c r="H33" s="44">
        <v>0</v>
      </c>
      <c r="I33" s="44">
        <v>1206023</v>
      </c>
      <c r="J33" s="44">
        <v>3172063</v>
      </c>
      <c r="K33" s="44">
        <v>0</v>
      </c>
      <c r="L33" s="44">
        <v>0</v>
      </c>
      <c r="M33" s="44">
        <v>0</v>
      </c>
      <c r="N33" s="44">
        <v>0</v>
      </c>
      <c r="O33" s="44">
        <v>0</v>
      </c>
      <c r="P33" s="44">
        <v>2480635</v>
      </c>
      <c r="Q33" s="44">
        <v>331863</v>
      </c>
      <c r="R33" s="44">
        <v>133355</v>
      </c>
      <c r="S33" s="44">
        <v>25691</v>
      </c>
      <c r="T33" s="44">
        <v>10719</v>
      </c>
      <c r="U33" s="44">
        <v>100656</v>
      </c>
      <c r="V33" s="44">
        <v>31335</v>
      </c>
      <c r="W33" s="44">
        <v>0</v>
      </c>
      <c r="X33" s="44">
        <v>245882</v>
      </c>
      <c r="Y33" s="44">
        <v>0</v>
      </c>
      <c r="Z33" s="44">
        <v>0</v>
      </c>
      <c r="AA33" s="44">
        <v>18306018</v>
      </c>
      <c r="AB33" s="44">
        <v>100000</v>
      </c>
      <c r="AC33" s="44">
        <f t="shared" si="1"/>
        <v>15133955</v>
      </c>
      <c r="AD33" s="74">
        <f t="shared" si="2"/>
        <v>7738222</v>
      </c>
      <c r="AE33" s="44">
        <f t="shared" si="3"/>
        <v>2649036</v>
      </c>
    </row>
    <row r="34" spans="1:31" x14ac:dyDescent="0.3">
      <c r="A34" s="46" t="s">
        <v>67</v>
      </c>
      <c r="B34" t="s">
        <v>2201</v>
      </c>
      <c r="C34">
        <v>1</v>
      </c>
      <c r="D34">
        <v>0</v>
      </c>
      <c r="E34" s="44">
        <v>14822697</v>
      </c>
      <c r="F34" s="44">
        <v>0</v>
      </c>
      <c r="G34" s="44">
        <v>0</v>
      </c>
      <c r="H34" s="44">
        <v>0</v>
      </c>
      <c r="I34" s="44">
        <v>2158487</v>
      </c>
      <c r="J34" s="44">
        <v>5507159</v>
      </c>
      <c r="K34" s="44">
        <v>0</v>
      </c>
      <c r="L34" s="44">
        <v>0</v>
      </c>
      <c r="M34" s="44">
        <v>0</v>
      </c>
      <c r="N34" s="44">
        <v>0</v>
      </c>
      <c r="O34" s="44">
        <v>0</v>
      </c>
      <c r="P34" s="44">
        <v>3025229</v>
      </c>
      <c r="Q34" s="44">
        <v>1125274</v>
      </c>
      <c r="R34" s="44">
        <v>100157</v>
      </c>
      <c r="S34" s="44">
        <v>37615</v>
      </c>
      <c r="T34" s="44">
        <v>15694</v>
      </c>
      <c r="U34" s="44">
        <v>145567</v>
      </c>
      <c r="V34" s="44">
        <v>48613</v>
      </c>
      <c r="W34" s="44">
        <v>0</v>
      </c>
      <c r="X34" s="44">
        <v>198332</v>
      </c>
      <c r="Y34" s="44">
        <v>0</v>
      </c>
      <c r="Z34" s="44">
        <v>0</v>
      </c>
      <c r="AA34" s="44">
        <v>27184824</v>
      </c>
      <c r="AB34" s="44">
        <v>0</v>
      </c>
      <c r="AC34" s="44">
        <f t="shared" si="1"/>
        <v>21677665</v>
      </c>
      <c r="AD34" s="74">
        <f t="shared" si="2"/>
        <v>12362127</v>
      </c>
      <c r="AE34" s="44">
        <f t="shared" si="3"/>
        <v>3272718</v>
      </c>
    </row>
    <row r="35" spans="1:31" x14ac:dyDescent="0.3">
      <c r="A35" s="46" t="s">
        <v>61</v>
      </c>
      <c r="B35" t="s">
        <v>2202</v>
      </c>
      <c r="C35">
        <v>1</v>
      </c>
      <c r="D35">
        <v>0</v>
      </c>
      <c r="E35" s="44">
        <v>5203703</v>
      </c>
      <c r="F35" s="44">
        <v>0</v>
      </c>
      <c r="G35" s="44">
        <v>290478</v>
      </c>
      <c r="H35" s="44">
        <v>7829</v>
      </c>
      <c r="I35" s="44">
        <v>517156</v>
      </c>
      <c r="J35" s="44">
        <v>823209</v>
      </c>
      <c r="K35" s="44">
        <v>0</v>
      </c>
      <c r="L35" s="44">
        <v>0</v>
      </c>
      <c r="M35" s="44">
        <v>0</v>
      </c>
      <c r="N35" s="44">
        <v>0</v>
      </c>
      <c r="O35" s="44">
        <v>0</v>
      </c>
      <c r="P35" s="44">
        <v>483130</v>
      </c>
      <c r="Q35" s="44">
        <v>85640</v>
      </c>
      <c r="R35" s="44">
        <v>42069</v>
      </c>
      <c r="S35" s="44">
        <v>7340</v>
      </c>
      <c r="T35" s="44">
        <v>3063</v>
      </c>
      <c r="U35" s="44">
        <v>28251</v>
      </c>
      <c r="V35" s="44">
        <v>3154</v>
      </c>
      <c r="W35" s="44">
        <v>0</v>
      </c>
      <c r="X35" s="44">
        <v>84000</v>
      </c>
      <c r="Y35" s="44">
        <v>0</v>
      </c>
      <c r="Z35" s="44">
        <v>0</v>
      </c>
      <c r="AA35" s="44">
        <v>7579022</v>
      </c>
      <c r="AB35" s="44">
        <v>100000</v>
      </c>
      <c r="AC35" s="44">
        <f t="shared" si="1"/>
        <v>6755813</v>
      </c>
      <c r="AD35" s="74">
        <f t="shared" si="2"/>
        <v>2375319</v>
      </c>
      <c r="AE35" s="44">
        <f t="shared" si="3"/>
        <v>815416</v>
      </c>
    </row>
    <row r="36" spans="1:31" x14ac:dyDescent="0.3">
      <c r="A36" s="46" t="s">
        <v>75</v>
      </c>
      <c r="B36" t="s">
        <v>2203</v>
      </c>
      <c r="C36">
        <v>1</v>
      </c>
      <c r="D36">
        <v>0</v>
      </c>
      <c r="E36" s="44">
        <v>17515622</v>
      </c>
      <c r="F36" s="44">
        <v>0</v>
      </c>
      <c r="G36" s="44">
        <v>0</v>
      </c>
      <c r="H36" s="44">
        <v>8950</v>
      </c>
      <c r="I36" s="44">
        <v>2143023</v>
      </c>
      <c r="J36" s="44">
        <v>4801023</v>
      </c>
      <c r="K36" s="44">
        <v>0</v>
      </c>
      <c r="L36" s="44">
        <v>0</v>
      </c>
      <c r="M36" s="44">
        <v>0</v>
      </c>
      <c r="N36" s="44">
        <v>0</v>
      </c>
      <c r="O36" s="44">
        <v>0</v>
      </c>
      <c r="P36" s="44">
        <v>2383401</v>
      </c>
      <c r="Q36" s="44">
        <v>373304</v>
      </c>
      <c r="R36" s="44">
        <v>92069</v>
      </c>
      <c r="S36" s="44">
        <v>21002</v>
      </c>
      <c r="T36" s="44">
        <v>8763</v>
      </c>
      <c r="U36" s="44">
        <v>81725</v>
      </c>
      <c r="V36" s="44">
        <v>27516</v>
      </c>
      <c r="W36" s="44">
        <v>0</v>
      </c>
      <c r="X36" s="44">
        <v>1194486</v>
      </c>
      <c r="Y36" s="44">
        <v>0</v>
      </c>
      <c r="Z36" s="44">
        <v>0</v>
      </c>
      <c r="AA36" s="44">
        <v>28650884</v>
      </c>
      <c r="AB36" s="44">
        <v>152109</v>
      </c>
      <c r="AC36" s="44">
        <f t="shared" si="1"/>
        <v>23849861</v>
      </c>
      <c r="AD36" s="74">
        <f t="shared" si="2"/>
        <v>11135262</v>
      </c>
      <c r="AE36" s="44">
        <f t="shared" si="3"/>
        <v>2522407</v>
      </c>
    </row>
    <row r="37" spans="1:31" x14ac:dyDescent="0.3">
      <c r="A37" s="46" t="s">
        <v>71</v>
      </c>
      <c r="B37" t="s">
        <v>1454</v>
      </c>
      <c r="C37">
        <v>1</v>
      </c>
      <c r="D37">
        <v>0</v>
      </c>
      <c r="E37" s="44">
        <v>24269782</v>
      </c>
      <c r="F37" s="44">
        <v>0</v>
      </c>
      <c r="G37" s="44">
        <v>0</v>
      </c>
      <c r="H37" s="44">
        <v>0</v>
      </c>
      <c r="I37" s="44">
        <v>2073066</v>
      </c>
      <c r="J37" s="44">
        <v>6677939</v>
      </c>
      <c r="K37" s="44">
        <v>0</v>
      </c>
      <c r="L37" s="44">
        <v>0</v>
      </c>
      <c r="M37" s="44">
        <v>0</v>
      </c>
      <c r="N37" s="44">
        <v>0</v>
      </c>
      <c r="O37" s="44">
        <v>0</v>
      </c>
      <c r="P37" s="44">
        <v>4769866</v>
      </c>
      <c r="Q37" s="44">
        <v>1477358</v>
      </c>
      <c r="R37" s="44">
        <v>226730</v>
      </c>
      <c r="S37" s="44">
        <v>59051</v>
      </c>
      <c r="T37" s="44">
        <v>24638</v>
      </c>
      <c r="U37" s="44">
        <v>236495</v>
      </c>
      <c r="V37" s="44">
        <v>73264</v>
      </c>
      <c r="W37" s="44">
        <v>0</v>
      </c>
      <c r="X37" s="44">
        <v>455250</v>
      </c>
      <c r="Y37" s="44">
        <v>0</v>
      </c>
      <c r="Z37" s="44">
        <v>0</v>
      </c>
      <c r="AA37" s="44">
        <v>40343439</v>
      </c>
      <c r="AB37" s="44">
        <v>0</v>
      </c>
      <c r="AC37" s="44">
        <f t="shared" si="1"/>
        <v>33665500</v>
      </c>
      <c r="AD37" s="74">
        <f t="shared" si="2"/>
        <v>16073657</v>
      </c>
      <c r="AE37" s="44">
        <f t="shared" si="3"/>
        <v>5163314</v>
      </c>
    </row>
    <row r="38" spans="1:31" x14ac:dyDescent="0.3">
      <c r="A38" s="46" t="s">
        <v>65</v>
      </c>
      <c r="B38" t="s">
        <v>1455</v>
      </c>
      <c r="C38">
        <v>1</v>
      </c>
      <c r="D38">
        <v>0</v>
      </c>
      <c r="E38" s="44">
        <v>17853752</v>
      </c>
      <c r="F38" s="44">
        <v>0</v>
      </c>
      <c r="G38" s="44">
        <v>0</v>
      </c>
      <c r="H38" s="44">
        <v>0</v>
      </c>
      <c r="I38" s="44">
        <v>2149703</v>
      </c>
      <c r="J38" s="44">
        <v>3985620</v>
      </c>
      <c r="K38" s="44">
        <v>0</v>
      </c>
      <c r="L38" s="44">
        <v>0</v>
      </c>
      <c r="M38" s="44">
        <v>0</v>
      </c>
      <c r="N38" s="44">
        <v>0</v>
      </c>
      <c r="O38" s="44">
        <v>0</v>
      </c>
      <c r="P38" s="44">
        <v>2283808</v>
      </c>
      <c r="Q38" s="44">
        <v>574398</v>
      </c>
      <c r="R38" s="44">
        <v>236373</v>
      </c>
      <c r="S38" s="44">
        <v>39367</v>
      </c>
      <c r="T38" s="44">
        <v>16425</v>
      </c>
      <c r="U38" s="44">
        <v>149120</v>
      </c>
      <c r="V38" s="44">
        <v>47889</v>
      </c>
      <c r="W38" s="44">
        <v>0</v>
      </c>
      <c r="X38" s="44">
        <v>251187</v>
      </c>
      <c r="Y38" s="44">
        <v>0</v>
      </c>
      <c r="Z38" s="44">
        <v>0</v>
      </c>
      <c r="AA38" s="44">
        <v>27587642</v>
      </c>
      <c r="AB38" s="44">
        <v>179735</v>
      </c>
      <c r="AC38" s="44">
        <f t="shared" si="1"/>
        <v>23602022</v>
      </c>
      <c r="AD38" s="74">
        <f t="shared" si="2"/>
        <v>9733890</v>
      </c>
      <c r="AE38" s="44">
        <f t="shared" si="3"/>
        <v>2536609</v>
      </c>
    </row>
    <row r="39" spans="1:31" x14ac:dyDescent="0.3">
      <c r="A39" s="46" t="s">
        <v>73</v>
      </c>
      <c r="B39" t="s">
        <v>2204</v>
      </c>
      <c r="C39">
        <v>1</v>
      </c>
      <c r="D39">
        <v>0</v>
      </c>
      <c r="E39" s="44">
        <v>14702548</v>
      </c>
      <c r="F39" s="44">
        <v>0</v>
      </c>
      <c r="G39" s="44">
        <v>0</v>
      </c>
      <c r="H39" s="44">
        <v>0</v>
      </c>
      <c r="I39" s="44">
        <v>2519148</v>
      </c>
      <c r="J39" s="44">
        <v>4087566</v>
      </c>
      <c r="K39" s="44">
        <v>0</v>
      </c>
      <c r="L39" s="44">
        <v>0</v>
      </c>
      <c r="M39" s="44">
        <v>0</v>
      </c>
      <c r="N39" s="44">
        <v>0</v>
      </c>
      <c r="O39" s="44">
        <v>0</v>
      </c>
      <c r="P39" s="44">
        <v>3182930</v>
      </c>
      <c r="Q39" s="44">
        <v>1194812</v>
      </c>
      <c r="R39" s="44">
        <v>294852</v>
      </c>
      <c r="S39" s="44">
        <v>52954</v>
      </c>
      <c r="T39" s="44">
        <v>22094</v>
      </c>
      <c r="U39" s="44">
        <v>204691</v>
      </c>
      <c r="V39" s="44">
        <v>53467</v>
      </c>
      <c r="W39" s="44">
        <v>0</v>
      </c>
      <c r="X39" s="44">
        <v>267300</v>
      </c>
      <c r="Y39" s="44">
        <v>4264</v>
      </c>
      <c r="Z39" s="44">
        <v>0</v>
      </c>
      <c r="AA39" s="44">
        <v>26586626</v>
      </c>
      <c r="AB39" s="44">
        <v>0</v>
      </c>
      <c r="AC39" s="44">
        <f t="shared" si="1"/>
        <v>22499060</v>
      </c>
      <c r="AD39" s="74">
        <f t="shared" si="2"/>
        <v>11884078</v>
      </c>
      <c r="AE39" s="44">
        <f t="shared" si="3"/>
        <v>3520400</v>
      </c>
    </row>
    <row r="40" spans="1:31" x14ac:dyDescent="0.3">
      <c r="A40" s="46" t="s">
        <v>77</v>
      </c>
      <c r="B40" t="s">
        <v>2205</v>
      </c>
      <c r="C40">
        <v>1</v>
      </c>
      <c r="D40">
        <v>0</v>
      </c>
      <c r="E40" s="44">
        <v>14234588</v>
      </c>
      <c r="F40" s="44">
        <v>0</v>
      </c>
      <c r="G40" s="44">
        <v>0</v>
      </c>
      <c r="H40" s="44">
        <v>0</v>
      </c>
      <c r="I40" s="44">
        <v>2440452</v>
      </c>
      <c r="J40" s="44">
        <v>2713285</v>
      </c>
      <c r="K40" s="44">
        <v>0</v>
      </c>
      <c r="L40" s="44">
        <v>0</v>
      </c>
      <c r="M40" s="44">
        <v>0</v>
      </c>
      <c r="N40" s="44">
        <v>0</v>
      </c>
      <c r="O40" s="44">
        <v>0</v>
      </c>
      <c r="P40" s="44">
        <v>2600961</v>
      </c>
      <c r="Q40" s="44">
        <v>300869</v>
      </c>
      <c r="R40" s="44">
        <v>194468</v>
      </c>
      <c r="S40" s="44">
        <v>24268</v>
      </c>
      <c r="T40" s="44">
        <v>10125</v>
      </c>
      <c r="U40" s="44">
        <v>92501</v>
      </c>
      <c r="V40" s="44">
        <v>29050</v>
      </c>
      <c r="W40" s="44">
        <v>0</v>
      </c>
      <c r="X40" s="44">
        <v>392185</v>
      </c>
      <c r="Y40" s="44">
        <v>0</v>
      </c>
      <c r="Z40" s="44">
        <v>0</v>
      </c>
      <c r="AA40" s="44">
        <v>23032752</v>
      </c>
      <c r="AB40" s="44">
        <v>0</v>
      </c>
      <c r="AC40" s="44">
        <f t="shared" si="1"/>
        <v>20319467</v>
      </c>
      <c r="AD40" s="74">
        <f t="shared" si="2"/>
        <v>8798164</v>
      </c>
      <c r="AE40" s="44">
        <f t="shared" si="3"/>
        <v>2756905</v>
      </c>
    </row>
    <row r="41" spans="1:31" x14ac:dyDescent="0.3">
      <c r="A41" s="46" t="s">
        <v>100</v>
      </c>
      <c r="B41" t="s">
        <v>2206</v>
      </c>
      <c r="C41">
        <v>1</v>
      </c>
      <c r="D41">
        <v>0</v>
      </c>
      <c r="E41" s="44">
        <v>3357504</v>
      </c>
      <c r="F41" s="44">
        <v>0</v>
      </c>
      <c r="G41" s="44">
        <v>166648</v>
      </c>
      <c r="H41" s="44">
        <v>0</v>
      </c>
      <c r="I41" s="44">
        <v>393253</v>
      </c>
      <c r="J41" s="44">
        <v>188882</v>
      </c>
      <c r="K41" s="44">
        <v>0</v>
      </c>
      <c r="L41" s="44">
        <v>0</v>
      </c>
      <c r="M41" s="44">
        <v>0</v>
      </c>
      <c r="N41" s="44">
        <v>0</v>
      </c>
      <c r="O41" s="44">
        <v>0</v>
      </c>
      <c r="P41" s="44">
        <v>569881</v>
      </c>
      <c r="Q41" s="44">
        <v>0</v>
      </c>
      <c r="R41" s="44">
        <v>39974</v>
      </c>
      <c r="S41" s="44">
        <v>3371</v>
      </c>
      <c r="T41" s="44">
        <v>1406</v>
      </c>
      <c r="U41" s="44">
        <v>12582</v>
      </c>
      <c r="V41" s="44">
        <v>3523</v>
      </c>
      <c r="W41" s="44">
        <v>0</v>
      </c>
      <c r="X41" s="44">
        <v>76933</v>
      </c>
      <c r="Y41" s="44">
        <v>4176</v>
      </c>
      <c r="Z41" s="44">
        <v>0</v>
      </c>
      <c r="AA41" s="44">
        <v>4818133</v>
      </c>
      <c r="AB41" s="44">
        <v>0</v>
      </c>
      <c r="AC41" s="44">
        <f t="shared" si="1"/>
        <v>4629251</v>
      </c>
      <c r="AD41" s="74">
        <f t="shared" si="2"/>
        <v>1460629</v>
      </c>
      <c r="AE41" s="44">
        <f t="shared" si="3"/>
        <v>761587</v>
      </c>
    </row>
    <row r="42" spans="1:31" x14ac:dyDescent="0.3">
      <c r="A42" s="46" t="s">
        <v>80</v>
      </c>
      <c r="B42" t="s">
        <v>1459</v>
      </c>
      <c r="C42">
        <v>1</v>
      </c>
      <c r="D42">
        <v>0</v>
      </c>
      <c r="E42" s="44">
        <v>9986156</v>
      </c>
      <c r="F42" s="44">
        <v>0</v>
      </c>
      <c r="G42" s="44">
        <v>0</v>
      </c>
      <c r="H42" s="44">
        <v>0</v>
      </c>
      <c r="I42" s="44">
        <v>1337485</v>
      </c>
      <c r="J42" s="44">
        <v>2510607</v>
      </c>
      <c r="K42" s="44">
        <v>115375</v>
      </c>
      <c r="L42" s="44">
        <v>0</v>
      </c>
      <c r="M42" s="44">
        <v>0</v>
      </c>
      <c r="N42" s="44">
        <v>0</v>
      </c>
      <c r="O42" s="44">
        <v>0</v>
      </c>
      <c r="P42" s="44">
        <v>1997869</v>
      </c>
      <c r="Q42" s="44">
        <v>260945</v>
      </c>
      <c r="R42" s="44">
        <v>0</v>
      </c>
      <c r="S42" s="44">
        <v>17227</v>
      </c>
      <c r="T42" s="44">
        <v>7188</v>
      </c>
      <c r="U42" s="44">
        <v>66988</v>
      </c>
      <c r="V42" s="44">
        <v>21540</v>
      </c>
      <c r="W42" s="44">
        <v>0</v>
      </c>
      <c r="X42" s="44">
        <v>149871</v>
      </c>
      <c r="Y42" s="44">
        <v>0</v>
      </c>
      <c r="Z42" s="44">
        <v>0</v>
      </c>
      <c r="AA42" s="44">
        <v>16471251</v>
      </c>
      <c r="AB42" s="44">
        <v>0</v>
      </c>
      <c r="AC42" s="44">
        <f t="shared" si="1"/>
        <v>13845269</v>
      </c>
      <c r="AD42" s="74">
        <f t="shared" si="2"/>
        <v>6485095</v>
      </c>
      <c r="AE42" s="44">
        <f t="shared" si="3"/>
        <v>2110812</v>
      </c>
    </row>
    <row r="43" spans="1:31" x14ac:dyDescent="0.3">
      <c r="A43" s="46" t="s">
        <v>84</v>
      </c>
      <c r="B43" t="s">
        <v>2207</v>
      </c>
      <c r="C43">
        <v>1</v>
      </c>
      <c r="D43">
        <v>0</v>
      </c>
      <c r="E43" s="44">
        <v>2834273</v>
      </c>
      <c r="F43" s="44">
        <v>0</v>
      </c>
      <c r="G43" s="44">
        <v>0</v>
      </c>
      <c r="H43" s="44">
        <v>451</v>
      </c>
      <c r="I43" s="44">
        <v>236881</v>
      </c>
      <c r="J43" s="44">
        <v>939543</v>
      </c>
      <c r="K43" s="44">
        <v>0</v>
      </c>
      <c r="L43" s="44">
        <v>0</v>
      </c>
      <c r="M43" s="44">
        <v>0</v>
      </c>
      <c r="N43" s="44">
        <v>0</v>
      </c>
      <c r="O43" s="44">
        <v>0</v>
      </c>
      <c r="P43" s="44">
        <v>405460</v>
      </c>
      <c r="Q43" s="44">
        <v>19667</v>
      </c>
      <c r="R43" s="44">
        <v>20647</v>
      </c>
      <c r="S43" s="44">
        <v>9183</v>
      </c>
      <c r="T43" s="44">
        <v>3831</v>
      </c>
      <c r="U43" s="44">
        <v>26213</v>
      </c>
      <c r="V43" s="44">
        <v>0</v>
      </c>
      <c r="W43" s="44">
        <v>0</v>
      </c>
      <c r="X43" s="44">
        <v>50614</v>
      </c>
      <c r="Y43" s="44">
        <v>0</v>
      </c>
      <c r="Z43" s="44">
        <v>0</v>
      </c>
      <c r="AA43" s="44">
        <v>4546763</v>
      </c>
      <c r="AB43" s="44">
        <v>0</v>
      </c>
      <c r="AC43" s="44">
        <f t="shared" si="1"/>
        <v>3607220</v>
      </c>
      <c r="AD43" s="74">
        <f t="shared" si="2"/>
        <v>1712490</v>
      </c>
      <c r="AE43" s="44">
        <f t="shared" si="3"/>
        <v>444687</v>
      </c>
    </row>
    <row r="44" spans="1:31" x14ac:dyDescent="0.3">
      <c r="A44" s="46" t="s">
        <v>86</v>
      </c>
      <c r="B44" t="s">
        <v>2208</v>
      </c>
      <c r="C44">
        <v>1</v>
      </c>
      <c r="D44">
        <v>0</v>
      </c>
      <c r="E44" s="44">
        <v>9484067</v>
      </c>
      <c r="F44" s="44">
        <v>0</v>
      </c>
      <c r="G44" s="44">
        <v>0</v>
      </c>
      <c r="H44" s="44">
        <v>0</v>
      </c>
      <c r="I44" s="44">
        <v>1100471</v>
      </c>
      <c r="J44" s="44">
        <v>1688644</v>
      </c>
      <c r="K44" s="44">
        <v>0</v>
      </c>
      <c r="L44" s="44">
        <v>0</v>
      </c>
      <c r="M44" s="44">
        <v>0</v>
      </c>
      <c r="N44" s="44">
        <v>0</v>
      </c>
      <c r="O44" s="44">
        <v>0</v>
      </c>
      <c r="P44" s="44">
        <v>1688548</v>
      </c>
      <c r="Q44" s="44">
        <v>219873</v>
      </c>
      <c r="R44" s="44">
        <v>107487</v>
      </c>
      <c r="S44" s="44">
        <v>9632</v>
      </c>
      <c r="T44" s="44">
        <v>4019</v>
      </c>
      <c r="U44" s="44">
        <v>36232</v>
      </c>
      <c r="V44" s="44">
        <v>12090</v>
      </c>
      <c r="W44" s="44">
        <v>0</v>
      </c>
      <c r="X44" s="44">
        <v>426451</v>
      </c>
      <c r="Y44" s="44">
        <v>0</v>
      </c>
      <c r="Z44" s="44">
        <v>0</v>
      </c>
      <c r="AA44" s="44">
        <v>14777514</v>
      </c>
      <c r="AB44" s="44">
        <v>100000</v>
      </c>
      <c r="AC44" s="44">
        <f t="shared" si="1"/>
        <v>13088870</v>
      </c>
      <c r="AD44" s="74">
        <f t="shared" si="2"/>
        <v>5293447</v>
      </c>
      <c r="AE44" s="44">
        <f t="shared" si="3"/>
        <v>1750521</v>
      </c>
    </row>
    <row r="45" spans="1:31" x14ac:dyDescent="0.3">
      <c r="A45" s="46" t="s">
        <v>90</v>
      </c>
      <c r="B45" t="s">
        <v>2209</v>
      </c>
      <c r="C45">
        <v>1</v>
      </c>
      <c r="D45">
        <v>0</v>
      </c>
      <c r="E45" s="44">
        <v>5268407</v>
      </c>
      <c r="F45" s="44">
        <v>0</v>
      </c>
      <c r="G45" s="44">
        <v>0</v>
      </c>
      <c r="H45" s="44">
        <v>0</v>
      </c>
      <c r="I45" s="44">
        <v>426677</v>
      </c>
      <c r="J45" s="44">
        <v>537497</v>
      </c>
      <c r="K45" s="44">
        <v>0</v>
      </c>
      <c r="L45" s="44">
        <v>0</v>
      </c>
      <c r="M45" s="44">
        <v>0</v>
      </c>
      <c r="N45" s="44">
        <v>0</v>
      </c>
      <c r="O45" s="44">
        <v>0</v>
      </c>
      <c r="P45" s="44">
        <v>1034369</v>
      </c>
      <c r="Q45" s="44">
        <v>106252</v>
      </c>
      <c r="R45" s="44">
        <v>0</v>
      </c>
      <c r="S45" s="44">
        <v>5977</v>
      </c>
      <c r="T45" s="44">
        <v>2494</v>
      </c>
      <c r="U45" s="44">
        <v>21844</v>
      </c>
      <c r="V45" s="44">
        <v>6894</v>
      </c>
      <c r="W45" s="44">
        <v>0</v>
      </c>
      <c r="X45" s="44">
        <v>98300</v>
      </c>
      <c r="Y45" s="44">
        <v>0</v>
      </c>
      <c r="Z45" s="44">
        <v>0</v>
      </c>
      <c r="AA45" s="44">
        <v>7508711</v>
      </c>
      <c r="AB45" s="44">
        <v>100000</v>
      </c>
      <c r="AC45" s="44">
        <f t="shared" si="1"/>
        <v>6971214</v>
      </c>
      <c r="AD45" s="74">
        <f t="shared" si="2"/>
        <v>2240304</v>
      </c>
      <c r="AE45" s="44">
        <f t="shared" si="3"/>
        <v>1071578</v>
      </c>
    </row>
    <row r="46" spans="1:31" x14ac:dyDescent="0.3">
      <c r="A46" s="46" t="s">
        <v>82</v>
      </c>
      <c r="B46" t="s">
        <v>1463</v>
      </c>
      <c r="C46">
        <v>1</v>
      </c>
      <c r="D46">
        <v>0</v>
      </c>
      <c r="E46" s="44">
        <v>11026805</v>
      </c>
      <c r="F46" s="44">
        <v>0</v>
      </c>
      <c r="G46" s="44">
        <v>0</v>
      </c>
      <c r="H46" s="44">
        <v>4783</v>
      </c>
      <c r="I46" s="44">
        <v>2161389</v>
      </c>
      <c r="J46" s="44">
        <v>3701400</v>
      </c>
      <c r="K46" s="44">
        <v>217535</v>
      </c>
      <c r="L46" s="44">
        <v>0</v>
      </c>
      <c r="M46" s="44">
        <v>0</v>
      </c>
      <c r="N46" s="44">
        <v>0</v>
      </c>
      <c r="O46" s="44">
        <v>0</v>
      </c>
      <c r="P46" s="44">
        <v>1879116</v>
      </c>
      <c r="Q46" s="44">
        <v>249874</v>
      </c>
      <c r="R46" s="44">
        <v>277903</v>
      </c>
      <c r="S46" s="44">
        <v>13078</v>
      </c>
      <c r="T46" s="44">
        <v>5456</v>
      </c>
      <c r="U46" s="44">
        <v>50736</v>
      </c>
      <c r="V46" s="44">
        <v>15718</v>
      </c>
      <c r="W46" s="44">
        <v>0</v>
      </c>
      <c r="X46" s="44">
        <v>254112</v>
      </c>
      <c r="Y46" s="44">
        <v>45377</v>
      </c>
      <c r="Z46" s="44">
        <v>0</v>
      </c>
      <c r="AA46" s="44">
        <v>19903282</v>
      </c>
      <c r="AB46" s="44">
        <v>100000</v>
      </c>
      <c r="AC46" s="44">
        <f t="shared" si="1"/>
        <v>15984347</v>
      </c>
      <c r="AD46" s="74">
        <f t="shared" si="2"/>
        <v>8876477</v>
      </c>
      <c r="AE46" s="44">
        <f t="shared" si="3"/>
        <v>2009481</v>
      </c>
    </row>
    <row r="47" spans="1:31" x14ac:dyDescent="0.3">
      <c r="A47" s="46" t="s">
        <v>92</v>
      </c>
      <c r="B47" t="s">
        <v>2210</v>
      </c>
      <c r="C47">
        <v>1</v>
      </c>
      <c r="D47">
        <v>0</v>
      </c>
      <c r="E47" s="44">
        <v>18679215</v>
      </c>
      <c r="F47" s="44">
        <v>0</v>
      </c>
      <c r="G47" s="44">
        <v>0</v>
      </c>
      <c r="H47" s="44">
        <v>0</v>
      </c>
      <c r="I47" s="44">
        <v>821094</v>
      </c>
      <c r="J47" s="44">
        <v>3442772</v>
      </c>
      <c r="K47" s="44">
        <v>0</v>
      </c>
      <c r="L47" s="44">
        <v>0</v>
      </c>
      <c r="M47" s="44">
        <v>0</v>
      </c>
      <c r="N47" s="44">
        <v>0</v>
      </c>
      <c r="O47" s="44">
        <v>0</v>
      </c>
      <c r="P47" s="44">
        <v>2988610</v>
      </c>
      <c r="Q47" s="44">
        <v>615050</v>
      </c>
      <c r="R47" s="44">
        <v>127548</v>
      </c>
      <c r="S47" s="44">
        <v>31937</v>
      </c>
      <c r="T47" s="44">
        <v>13325</v>
      </c>
      <c r="U47" s="44">
        <v>116617</v>
      </c>
      <c r="V47" s="44">
        <v>41585</v>
      </c>
      <c r="W47" s="44">
        <v>0</v>
      </c>
      <c r="X47" s="44">
        <v>477387</v>
      </c>
      <c r="Y47" s="44">
        <v>0</v>
      </c>
      <c r="Z47" s="44">
        <v>0</v>
      </c>
      <c r="AA47" s="44">
        <v>27355140</v>
      </c>
      <c r="AB47" s="44">
        <v>129603</v>
      </c>
      <c r="AC47" s="44">
        <f t="shared" si="1"/>
        <v>23912368</v>
      </c>
      <c r="AD47" s="74">
        <f t="shared" si="2"/>
        <v>8675925</v>
      </c>
      <c r="AE47" s="44">
        <f t="shared" si="3"/>
        <v>3192074</v>
      </c>
    </row>
    <row r="48" spans="1:31" x14ac:dyDescent="0.3">
      <c r="A48" s="46" t="s">
        <v>88</v>
      </c>
      <c r="B48" t="s">
        <v>2211</v>
      </c>
      <c r="C48">
        <v>1</v>
      </c>
      <c r="D48">
        <v>0</v>
      </c>
      <c r="E48" s="44">
        <v>14173760</v>
      </c>
      <c r="F48" s="44">
        <v>0</v>
      </c>
      <c r="G48" s="44">
        <v>0</v>
      </c>
      <c r="H48" s="44">
        <v>25147</v>
      </c>
      <c r="I48" s="44">
        <v>1508556</v>
      </c>
      <c r="J48" s="44">
        <v>1048570</v>
      </c>
      <c r="K48" s="44">
        <v>0</v>
      </c>
      <c r="L48" s="44">
        <v>0</v>
      </c>
      <c r="M48" s="44">
        <v>0</v>
      </c>
      <c r="N48" s="44">
        <v>0</v>
      </c>
      <c r="O48" s="44">
        <v>0</v>
      </c>
      <c r="P48" s="44">
        <v>1793976</v>
      </c>
      <c r="Q48" s="44">
        <v>301157</v>
      </c>
      <c r="R48" s="44">
        <v>380514</v>
      </c>
      <c r="S48" s="44">
        <v>17077</v>
      </c>
      <c r="T48" s="44">
        <v>7125</v>
      </c>
      <c r="U48" s="44">
        <v>68502</v>
      </c>
      <c r="V48" s="44">
        <v>22981</v>
      </c>
      <c r="W48" s="44">
        <v>0</v>
      </c>
      <c r="X48" s="44">
        <v>159730</v>
      </c>
      <c r="Y48" s="44">
        <v>0</v>
      </c>
      <c r="Z48" s="44">
        <v>0</v>
      </c>
      <c r="AA48" s="44">
        <v>19507095</v>
      </c>
      <c r="AB48" s="44">
        <v>122173</v>
      </c>
      <c r="AC48" s="44">
        <f t="shared" si="1"/>
        <v>18458525</v>
      </c>
      <c r="AD48" s="74">
        <f t="shared" si="2"/>
        <v>5333335</v>
      </c>
      <c r="AE48" s="44">
        <f t="shared" si="3"/>
        <v>1909661</v>
      </c>
    </row>
    <row r="49" spans="1:31" x14ac:dyDescent="0.3">
      <c r="A49" s="46" t="s">
        <v>94</v>
      </c>
      <c r="B49" t="s">
        <v>2212</v>
      </c>
      <c r="C49">
        <v>1</v>
      </c>
      <c r="D49">
        <v>0</v>
      </c>
      <c r="E49" s="44">
        <v>8401321</v>
      </c>
      <c r="F49" s="44">
        <v>0</v>
      </c>
      <c r="G49" s="44">
        <v>0</v>
      </c>
      <c r="H49" s="44">
        <v>0</v>
      </c>
      <c r="I49" s="44">
        <v>935571</v>
      </c>
      <c r="J49" s="44">
        <v>1275928</v>
      </c>
      <c r="K49" s="44">
        <v>0</v>
      </c>
      <c r="L49" s="44">
        <v>0</v>
      </c>
      <c r="M49" s="44">
        <v>0</v>
      </c>
      <c r="N49" s="44">
        <v>0</v>
      </c>
      <c r="O49" s="44">
        <v>0</v>
      </c>
      <c r="P49" s="44">
        <v>1360184</v>
      </c>
      <c r="Q49" s="44">
        <v>162525</v>
      </c>
      <c r="R49" s="44">
        <v>104957</v>
      </c>
      <c r="S49" s="44">
        <v>14725</v>
      </c>
      <c r="T49" s="44">
        <v>6144</v>
      </c>
      <c r="U49" s="44">
        <v>44853</v>
      </c>
      <c r="V49" s="44">
        <v>20077</v>
      </c>
      <c r="W49" s="44">
        <v>0</v>
      </c>
      <c r="X49" s="44">
        <v>169472</v>
      </c>
      <c r="Y49" s="44">
        <v>0</v>
      </c>
      <c r="Z49" s="44">
        <v>0</v>
      </c>
      <c r="AA49" s="44">
        <v>12495757</v>
      </c>
      <c r="AB49" s="44">
        <v>0</v>
      </c>
      <c r="AC49" s="44">
        <f t="shared" si="1"/>
        <v>11219829</v>
      </c>
      <c r="AD49" s="74">
        <f t="shared" si="2"/>
        <v>4094436</v>
      </c>
      <c r="AE49" s="44">
        <f t="shared" si="3"/>
        <v>1445983</v>
      </c>
    </row>
    <row r="50" spans="1:31" x14ac:dyDescent="0.3">
      <c r="A50" s="46" t="s">
        <v>96</v>
      </c>
      <c r="B50" t="s">
        <v>2213</v>
      </c>
      <c r="C50">
        <v>1</v>
      </c>
      <c r="D50">
        <v>0</v>
      </c>
      <c r="E50" s="44">
        <v>9240738</v>
      </c>
      <c r="F50" s="44">
        <v>0</v>
      </c>
      <c r="G50" s="44">
        <v>0</v>
      </c>
      <c r="H50" s="44">
        <v>15568</v>
      </c>
      <c r="I50" s="44">
        <v>1303070</v>
      </c>
      <c r="J50" s="44">
        <v>1198256</v>
      </c>
      <c r="K50" s="44">
        <v>0</v>
      </c>
      <c r="L50" s="44">
        <v>0</v>
      </c>
      <c r="M50" s="44">
        <v>0</v>
      </c>
      <c r="N50" s="44">
        <v>0</v>
      </c>
      <c r="O50" s="44">
        <v>0</v>
      </c>
      <c r="P50" s="44">
        <v>1288602</v>
      </c>
      <c r="Q50" s="44">
        <v>43279</v>
      </c>
      <c r="R50" s="44">
        <v>132307</v>
      </c>
      <c r="S50" s="44">
        <v>15774</v>
      </c>
      <c r="T50" s="44">
        <v>6581</v>
      </c>
      <c r="U50" s="44">
        <v>60988</v>
      </c>
      <c r="V50" s="44">
        <v>17430</v>
      </c>
      <c r="W50" s="44">
        <v>0</v>
      </c>
      <c r="X50" s="44">
        <v>131324</v>
      </c>
      <c r="Y50" s="44">
        <v>0</v>
      </c>
      <c r="Z50" s="44">
        <v>0</v>
      </c>
      <c r="AA50" s="44">
        <v>13453917</v>
      </c>
      <c r="AB50" s="44">
        <v>100000</v>
      </c>
      <c r="AC50" s="44">
        <f t="shared" si="1"/>
        <v>12255661</v>
      </c>
      <c r="AD50" s="74">
        <f t="shared" si="2"/>
        <v>4213179</v>
      </c>
      <c r="AE50" s="44">
        <f t="shared" si="3"/>
        <v>1389375</v>
      </c>
    </row>
    <row r="51" spans="1:31" x14ac:dyDescent="0.3">
      <c r="A51" s="46" t="s">
        <v>98</v>
      </c>
      <c r="B51" t="s">
        <v>2214</v>
      </c>
      <c r="C51">
        <v>1</v>
      </c>
      <c r="D51">
        <v>0</v>
      </c>
      <c r="E51" s="44">
        <v>15408308</v>
      </c>
      <c r="F51" s="44">
        <v>0</v>
      </c>
      <c r="G51" s="44">
        <v>0</v>
      </c>
      <c r="H51" s="44">
        <v>0</v>
      </c>
      <c r="I51" s="44">
        <v>1135951</v>
      </c>
      <c r="J51" s="44">
        <v>3384446</v>
      </c>
      <c r="K51" s="44">
        <v>0</v>
      </c>
      <c r="L51" s="44">
        <v>0</v>
      </c>
      <c r="M51" s="44">
        <v>0</v>
      </c>
      <c r="N51" s="44">
        <v>0</v>
      </c>
      <c r="O51" s="44">
        <v>0</v>
      </c>
      <c r="P51" s="44">
        <v>2687343</v>
      </c>
      <c r="Q51" s="44">
        <v>160775</v>
      </c>
      <c r="R51" s="44">
        <v>290795</v>
      </c>
      <c r="S51" s="44">
        <v>18306</v>
      </c>
      <c r="T51" s="44">
        <v>7638</v>
      </c>
      <c r="U51" s="44">
        <v>74094</v>
      </c>
      <c r="V51" s="44">
        <v>26349</v>
      </c>
      <c r="W51" s="44">
        <v>0</v>
      </c>
      <c r="X51" s="44">
        <v>560628</v>
      </c>
      <c r="Y51" s="44">
        <v>0</v>
      </c>
      <c r="Z51" s="44">
        <v>0</v>
      </c>
      <c r="AA51" s="44">
        <v>23754633</v>
      </c>
      <c r="AB51" s="44">
        <v>139051</v>
      </c>
      <c r="AC51" s="44">
        <f t="shared" si="1"/>
        <v>20370187</v>
      </c>
      <c r="AD51" s="74">
        <f t="shared" si="2"/>
        <v>8346325</v>
      </c>
      <c r="AE51" s="44">
        <f t="shared" si="3"/>
        <v>2813730</v>
      </c>
    </row>
    <row r="52" spans="1:31" x14ac:dyDescent="0.3">
      <c r="A52" s="46" t="s">
        <v>102</v>
      </c>
      <c r="B52" t="s">
        <v>1469</v>
      </c>
      <c r="C52">
        <v>1</v>
      </c>
      <c r="D52">
        <v>0</v>
      </c>
      <c r="E52" s="44">
        <v>26282179</v>
      </c>
      <c r="F52" s="44">
        <v>0</v>
      </c>
      <c r="G52" s="44">
        <v>0</v>
      </c>
      <c r="H52" s="44">
        <v>0</v>
      </c>
      <c r="I52" s="44">
        <v>2546536</v>
      </c>
      <c r="J52" s="44">
        <v>5517809</v>
      </c>
      <c r="K52" s="44">
        <v>230086</v>
      </c>
      <c r="L52" s="44">
        <v>0</v>
      </c>
      <c r="M52" s="44">
        <v>0</v>
      </c>
      <c r="N52" s="44">
        <v>0</v>
      </c>
      <c r="O52" s="44">
        <v>0</v>
      </c>
      <c r="P52" s="44">
        <v>3355510</v>
      </c>
      <c r="Q52" s="44">
        <v>1317167</v>
      </c>
      <c r="R52" s="44">
        <v>281127</v>
      </c>
      <c r="S52" s="44">
        <v>37944</v>
      </c>
      <c r="T52" s="44">
        <v>15831</v>
      </c>
      <c r="U52" s="44">
        <v>143470</v>
      </c>
      <c r="V52" s="44">
        <v>45912</v>
      </c>
      <c r="W52" s="44">
        <v>0</v>
      </c>
      <c r="X52" s="44">
        <v>890402</v>
      </c>
      <c r="Y52" s="44">
        <v>12169</v>
      </c>
      <c r="Z52" s="44">
        <v>0</v>
      </c>
      <c r="AA52" s="44">
        <v>40676142</v>
      </c>
      <c r="AB52" s="44">
        <v>210306</v>
      </c>
      <c r="AC52" s="44">
        <f t="shared" si="1"/>
        <v>34928247</v>
      </c>
      <c r="AD52" s="74">
        <f t="shared" si="2"/>
        <v>14393963</v>
      </c>
      <c r="AE52" s="44">
        <f t="shared" si="3"/>
        <v>3610836</v>
      </c>
    </row>
    <row r="53" spans="1:31" x14ac:dyDescent="0.3">
      <c r="A53" s="46" t="s">
        <v>105</v>
      </c>
      <c r="B53" t="s">
        <v>2215</v>
      </c>
      <c r="C53">
        <v>1</v>
      </c>
      <c r="D53">
        <v>0</v>
      </c>
      <c r="E53" s="44">
        <v>31348678</v>
      </c>
      <c r="F53" s="44">
        <v>0</v>
      </c>
      <c r="G53" s="44">
        <v>0</v>
      </c>
      <c r="H53" s="44">
        <v>13183</v>
      </c>
      <c r="I53" s="44">
        <v>1864086</v>
      </c>
      <c r="J53" s="44">
        <v>3323653</v>
      </c>
      <c r="K53" s="44">
        <v>0</v>
      </c>
      <c r="L53" s="44">
        <v>0</v>
      </c>
      <c r="M53" s="44">
        <v>0</v>
      </c>
      <c r="N53" s="44">
        <v>0</v>
      </c>
      <c r="O53" s="44">
        <v>0</v>
      </c>
      <c r="P53" s="44">
        <v>5156356</v>
      </c>
      <c r="Q53" s="44">
        <v>874558</v>
      </c>
      <c r="R53" s="44">
        <v>0</v>
      </c>
      <c r="S53" s="44">
        <v>65148</v>
      </c>
      <c r="T53" s="44">
        <v>27181</v>
      </c>
      <c r="U53" s="44">
        <v>251349</v>
      </c>
      <c r="V53" s="44">
        <v>79565</v>
      </c>
      <c r="W53" s="44">
        <v>0</v>
      </c>
      <c r="X53" s="44">
        <v>3527361</v>
      </c>
      <c r="Y53" s="44">
        <v>0</v>
      </c>
      <c r="Z53" s="44">
        <v>0</v>
      </c>
      <c r="AA53" s="44">
        <v>46531118</v>
      </c>
      <c r="AB53" s="44">
        <v>211759</v>
      </c>
      <c r="AC53" s="44">
        <f t="shared" si="1"/>
        <v>43207465</v>
      </c>
      <c r="AD53" s="74">
        <f t="shared" si="2"/>
        <v>15182440</v>
      </c>
      <c r="AE53" s="44">
        <f t="shared" si="3"/>
        <v>5579599</v>
      </c>
    </row>
    <row r="54" spans="1:31" x14ac:dyDescent="0.3">
      <c r="A54" s="46" t="s">
        <v>117</v>
      </c>
      <c r="B54" t="s">
        <v>2216</v>
      </c>
      <c r="C54">
        <v>1</v>
      </c>
      <c r="D54">
        <v>0</v>
      </c>
      <c r="E54" s="44">
        <v>6106381</v>
      </c>
      <c r="F54" s="44">
        <v>0</v>
      </c>
      <c r="G54" s="44">
        <v>0</v>
      </c>
      <c r="H54" s="44">
        <v>0</v>
      </c>
      <c r="I54" s="44">
        <v>848920</v>
      </c>
      <c r="J54" s="44">
        <v>2581738</v>
      </c>
      <c r="K54" s="44">
        <v>0</v>
      </c>
      <c r="L54" s="44">
        <v>0</v>
      </c>
      <c r="M54" s="44">
        <v>0</v>
      </c>
      <c r="N54" s="44">
        <v>0</v>
      </c>
      <c r="O54" s="44">
        <v>0</v>
      </c>
      <c r="P54" s="44">
        <v>1141638</v>
      </c>
      <c r="Q54" s="44">
        <v>5098</v>
      </c>
      <c r="R54" s="44">
        <v>0</v>
      </c>
      <c r="S54" s="44">
        <v>11550</v>
      </c>
      <c r="T54" s="44">
        <v>4819</v>
      </c>
      <c r="U54" s="44">
        <v>45086</v>
      </c>
      <c r="V54" s="44">
        <v>13602</v>
      </c>
      <c r="W54" s="44">
        <v>0</v>
      </c>
      <c r="X54" s="44">
        <v>126432</v>
      </c>
      <c r="Y54" s="44">
        <v>0</v>
      </c>
      <c r="Z54" s="44">
        <v>0</v>
      </c>
      <c r="AA54" s="44">
        <v>10885264</v>
      </c>
      <c r="AB54" s="44">
        <v>0</v>
      </c>
      <c r="AC54" s="44">
        <f t="shared" si="1"/>
        <v>8303526</v>
      </c>
      <c r="AD54" s="74">
        <f t="shared" si="2"/>
        <v>4778883</v>
      </c>
      <c r="AE54" s="44">
        <f t="shared" si="3"/>
        <v>1216695</v>
      </c>
    </row>
    <row r="55" spans="1:31" x14ac:dyDescent="0.3">
      <c r="A55" s="46" t="s">
        <v>107</v>
      </c>
      <c r="B55" t="s">
        <v>2217</v>
      </c>
      <c r="C55">
        <v>1</v>
      </c>
      <c r="D55">
        <v>0</v>
      </c>
      <c r="E55" s="44">
        <v>9771667</v>
      </c>
      <c r="F55" s="44">
        <v>0</v>
      </c>
      <c r="G55" s="44">
        <v>0</v>
      </c>
      <c r="H55" s="44">
        <v>0</v>
      </c>
      <c r="I55" s="44">
        <v>1577277</v>
      </c>
      <c r="J55" s="44">
        <v>1726523</v>
      </c>
      <c r="K55" s="44">
        <v>0</v>
      </c>
      <c r="L55" s="44">
        <v>0</v>
      </c>
      <c r="M55" s="44">
        <v>0</v>
      </c>
      <c r="N55" s="44">
        <v>0</v>
      </c>
      <c r="O55" s="44">
        <v>0</v>
      </c>
      <c r="P55" s="44">
        <v>1356271</v>
      </c>
      <c r="Q55" s="44">
        <v>236228</v>
      </c>
      <c r="R55" s="44">
        <v>0</v>
      </c>
      <c r="S55" s="44">
        <v>13347</v>
      </c>
      <c r="T55" s="44">
        <v>5569</v>
      </c>
      <c r="U55" s="44">
        <v>51843</v>
      </c>
      <c r="V55" s="44">
        <v>16840</v>
      </c>
      <c r="W55" s="44">
        <v>0</v>
      </c>
      <c r="X55" s="44">
        <v>161533</v>
      </c>
      <c r="Y55" s="44">
        <v>0</v>
      </c>
      <c r="Z55" s="44">
        <v>0</v>
      </c>
      <c r="AA55" s="44">
        <v>14917098</v>
      </c>
      <c r="AB55" s="44">
        <v>0</v>
      </c>
      <c r="AC55" s="44">
        <f t="shared" si="1"/>
        <v>13190575</v>
      </c>
      <c r="AD55" s="74">
        <f t="shared" si="2"/>
        <v>5145431</v>
      </c>
      <c r="AE55" s="44">
        <f t="shared" si="3"/>
        <v>1443870</v>
      </c>
    </row>
    <row r="56" spans="1:31" x14ac:dyDescent="0.3">
      <c r="A56" s="46" t="s">
        <v>113</v>
      </c>
      <c r="B56" t="s">
        <v>1473</v>
      </c>
      <c r="C56">
        <v>1</v>
      </c>
      <c r="D56">
        <v>0</v>
      </c>
      <c r="E56" s="44">
        <v>6647811</v>
      </c>
      <c r="F56" s="44">
        <v>0</v>
      </c>
      <c r="G56" s="44">
        <v>0</v>
      </c>
      <c r="H56" s="44">
        <v>0</v>
      </c>
      <c r="I56" s="44">
        <v>779262</v>
      </c>
      <c r="J56" s="44">
        <v>1002919</v>
      </c>
      <c r="K56" s="44">
        <v>0</v>
      </c>
      <c r="L56" s="44">
        <v>0</v>
      </c>
      <c r="M56" s="44">
        <v>0</v>
      </c>
      <c r="N56" s="44">
        <v>0</v>
      </c>
      <c r="O56" s="44">
        <v>0</v>
      </c>
      <c r="P56" s="44">
        <v>647436</v>
      </c>
      <c r="Q56" s="44">
        <v>136948</v>
      </c>
      <c r="R56" s="44">
        <v>0</v>
      </c>
      <c r="S56" s="44">
        <v>10052</v>
      </c>
      <c r="T56" s="44">
        <v>4194</v>
      </c>
      <c r="U56" s="44">
        <v>40367</v>
      </c>
      <c r="V56" s="44">
        <v>7405</v>
      </c>
      <c r="W56" s="44">
        <v>0</v>
      </c>
      <c r="X56" s="44">
        <v>116824</v>
      </c>
      <c r="Y56" s="44">
        <v>0</v>
      </c>
      <c r="Z56" s="44">
        <v>0</v>
      </c>
      <c r="AA56" s="44">
        <v>9393218</v>
      </c>
      <c r="AB56" s="44">
        <v>0</v>
      </c>
      <c r="AC56" s="44">
        <f t="shared" si="1"/>
        <v>8390299</v>
      </c>
      <c r="AD56" s="74">
        <f t="shared" si="2"/>
        <v>2745407</v>
      </c>
      <c r="AE56" s="44">
        <f t="shared" si="3"/>
        <v>709454</v>
      </c>
    </row>
    <row r="57" spans="1:31" x14ac:dyDescent="0.3">
      <c r="A57" s="46" t="s">
        <v>111</v>
      </c>
      <c r="B57" t="s">
        <v>2218</v>
      </c>
      <c r="C57">
        <v>1</v>
      </c>
      <c r="D57">
        <v>0</v>
      </c>
      <c r="E57" s="44">
        <v>9471498</v>
      </c>
      <c r="F57" s="44">
        <v>0</v>
      </c>
      <c r="G57" s="44">
        <v>0</v>
      </c>
      <c r="H57" s="44">
        <v>0</v>
      </c>
      <c r="I57" s="44">
        <v>1078093</v>
      </c>
      <c r="J57" s="44">
        <v>1817917</v>
      </c>
      <c r="K57" s="44">
        <v>0</v>
      </c>
      <c r="L57" s="44">
        <v>0</v>
      </c>
      <c r="M57" s="44">
        <v>0</v>
      </c>
      <c r="N57" s="44">
        <v>0</v>
      </c>
      <c r="O57" s="44">
        <v>0</v>
      </c>
      <c r="P57" s="44">
        <v>1691934</v>
      </c>
      <c r="Q57" s="44">
        <v>218724</v>
      </c>
      <c r="R57" s="44">
        <v>0</v>
      </c>
      <c r="S57" s="44">
        <v>12898</v>
      </c>
      <c r="T57" s="44">
        <v>5381</v>
      </c>
      <c r="U57" s="44">
        <v>50969</v>
      </c>
      <c r="V57" s="44">
        <v>16294</v>
      </c>
      <c r="W57" s="44">
        <v>0</v>
      </c>
      <c r="X57" s="44">
        <v>390820</v>
      </c>
      <c r="Y57" s="44">
        <v>0</v>
      </c>
      <c r="Z57" s="44">
        <v>0</v>
      </c>
      <c r="AA57" s="44">
        <v>14754528</v>
      </c>
      <c r="AB57" s="44">
        <v>0</v>
      </c>
      <c r="AC57" s="44">
        <f t="shared" si="1"/>
        <v>12936611</v>
      </c>
      <c r="AD57" s="74">
        <f t="shared" si="2"/>
        <v>5283030</v>
      </c>
      <c r="AE57" s="44">
        <f t="shared" si="3"/>
        <v>1777476</v>
      </c>
    </row>
    <row r="58" spans="1:31" x14ac:dyDescent="0.3">
      <c r="A58" s="46" t="s">
        <v>109</v>
      </c>
      <c r="B58" t="s">
        <v>2219</v>
      </c>
      <c r="C58">
        <v>1</v>
      </c>
      <c r="D58">
        <v>0</v>
      </c>
      <c r="E58" s="44">
        <v>8952995</v>
      </c>
      <c r="F58" s="44">
        <v>0</v>
      </c>
      <c r="G58" s="44">
        <v>0</v>
      </c>
      <c r="H58" s="44">
        <v>0</v>
      </c>
      <c r="I58" s="44">
        <v>1198419</v>
      </c>
      <c r="J58" s="44">
        <v>2229345</v>
      </c>
      <c r="K58" s="44">
        <v>0</v>
      </c>
      <c r="L58" s="44">
        <v>0</v>
      </c>
      <c r="M58" s="44">
        <v>0</v>
      </c>
      <c r="N58" s="44">
        <v>0</v>
      </c>
      <c r="O58" s="44">
        <v>0</v>
      </c>
      <c r="P58" s="44">
        <v>1545699</v>
      </c>
      <c r="Q58" s="44">
        <v>197940</v>
      </c>
      <c r="R58" s="44">
        <v>0</v>
      </c>
      <c r="S58" s="44">
        <v>14291</v>
      </c>
      <c r="T58" s="44">
        <v>5963</v>
      </c>
      <c r="U58" s="44">
        <v>57609</v>
      </c>
      <c r="V58" s="44">
        <v>15421</v>
      </c>
      <c r="W58" s="44">
        <v>0</v>
      </c>
      <c r="X58" s="44">
        <v>129511</v>
      </c>
      <c r="Y58" s="44">
        <v>0</v>
      </c>
      <c r="Z58" s="44">
        <v>0</v>
      </c>
      <c r="AA58" s="44">
        <v>14347193</v>
      </c>
      <c r="AB58" s="44">
        <v>0</v>
      </c>
      <c r="AC58" s="44">
        <f t="shared" si="1"/>
        <v>12117848</v>
      </c>
      <c r="AD58" s="74">
        <f t="shared" si="2"/>
        <v>5394198</v>
      </c>
      <c r="AE58" s="44">
        <f t="shared" si="3"/>
        <v>1638983</v>
      </c>
    </row>
    <row r="59" spans="1:31" x14ac:dyDescent="0.3">
      <c r="A59" s="46" t="s">
        <v>115</v>
      </c>
      <c r="B59" t="s">
        <v>2220</v>
      </c>
      <c r="C59">
        <v>1</v>
      </c>
      <c r="D59">
        <v>0</v>
      </c>
      <c r="E59" s="44">
        <v>7152415</v>
      </c>
      <c r="F59" s="44">
        <v>0</v>
      </c>
      <c r="G59" s="44">
        <v>0</v>
      </c>
      <c r="H59" s="44">
        <v>2162</v>
      </c>
      <c r="I59" s="44">
        <v>678520</v>
      </c>
      <c r="J59" s="44">
        <v>1876313</v>
      </c>
      <c r="K59" s="44">
        <v>0</v>
      </c>
      <c r="L59" s="44">
        <v>0</v>
      </c>
      <c r="M59" s="44">
        <v>0</v>
      </c>
      <c r="N59" s="44">
        <v>0</v>
      </c>
      <c r="O59" s="44">
        <v>0</v>
      </c>
      <c r="P59" s="44">
        <v>1300717</v>
      </c>
      <c r="Q59" s="44">
        <v>74376</v>
      </c>
      <c r="R59" s="44">
        <v>0</v>
      </c>
      <c r="S59" s="44">
        <v>12359</v>
      </c>
      <c r="T59" s="44">
        <v>5156</v>
      </c>
      <c r="U59" s="44">
        <v>48814</v>
      </c>
      <c r="V59" s="44">
        <v>12119</v>
      </c>
      <c r="W59" s="44">
        <v>0</v>
      </c>
      <c r="X59" s="44">
        <v>300000</v>
      </c>
      <c r="Y59" s="44">
        <v>0</v>
      </c>
      <c r="Z59" s="44">
        <v>0</v>
      </c>
      <c r="AA59" s="44">
        <v>11462951</v>
      </c>
      <c r="AB59" s="44">
        <v>0</v>
      </c>
      <c r="AC59" s="44">
        <f t="shared" si="1"/>
        <v>9586638</v>
      </c>
      <c r="AD59" s="74">
        <f t="shared" si="2"/>
        <v>4310536</v>
      </c>
      <c r="AE59" s="44">
        <f t="shared" si="3"/>
        <v>1379165</v>
      </c>
    </row>
    <row r="60" spans="1:31" x14ac:dyDescent="0.3">
      <c r="A60" s="46" t="s">
        <v>152</v>
      </c>
      <c r="B60" t="s">
        <v>2221</v>
      </c>
      <c r="C60">
        <v>1</v>
      </c>
      <c r="D60">
        <v>0</v>
      </c>
      <c r="E60" s="44">
        <v>7674494</v>
      </c>
      <c r="F60" s="44">
        <v>0</v>
      </c>
      <c r="G60" s="44">
        <v>0</v>
      </c>
      <c r="H60" s="44">
        <v>6931</v>
      </c>
      <c r="I60" s="44">
        <v>745097</v>
      </c>
      <c r="J60" s="44">
        <v>4772185</v>
      </c>
      <c r="K60" s="44">
        <v>0</v>
      </c>
      <c r="L60" s="44">
        <v>0</v>
      </c>
      <c r="M60" s="44">
        <v>0</v>
      </c>
      <c r="N60" s="44">
        <v>0</v>
      </c>
      <c r="O60" s="44">
        <v>0</v>
      </c>
      <c r="P60" s="44">
        <v>1212543</v>
      </c>
      <c r="Q60" s="44">
        <v>168225</v>
      </c>
      <c r="R60" s="44">
        <v>58629</v>
      </c>
      <c r="S60" s="44">
        <v>20777</v>
      </c>
      <c r="T60" s="44">
        <v>8669</v>
      </c>
      <c r="U60" s="44">
        <v>75084</v>
      </c>
      <c r="V60" s="44">
        <v>23730</v>
      </c>
      <c r="W60" s="44">
        <v>0</v>
      </c>
      <c r="X60" s="44">
        <v>132675</v>
      </c>
      <c r="Y60" s="44">
        <v>1094</v>
      </c>
      <c r="Z60" s="44">
        <v>0</v>
      </c>
      <c r="AA60" s="44">
        <v>14900133</v>
      </c>
      <c r="AB60" s="44">
        <v>0</v>
      </c>
      <c r="AC60" s="44">
        <f t="shared" si="1"/>
        <v>10127948</v>
      </c>
      <c r="AD60" s="74">
        <f t="shared" si="2"/>
        <v>7225639</v>
      </c>
      <c r="AE60" s="44">
        <f t="shared" si="3"/>
        <v>1341897</v>
      </c>
    </row>
    <row r="61" spans="1:31" x14ac:dyDescent="0.3">
      <c r="A61" s="46" t="s">
        <v>138</v>
      </c>
      <c r="B61" t="s">
        <v>2222</v>
      </c>
      <c r="C61">
        <v>1</v>
      </c>
      <c r="D61">
        <v>0</v>
      </c>
      <c r="E61" s="44">
        <v>7596392</v>
      </c>
      <c r="F61" s="44">
        <v>0</v>
      </c>
      <c r="G61" s="44">
        <v>0</v>
      </c>
      <c r="H61" s="44">
        <v>0</v>
      </c>
      <c r="I61" s="44">
        <v>754498</v>
      </c>
      <c r="J61" s="44">
        <v>1252088</v>
      </c>
      <c r="K61" s="44">
        <v>0</v>
      </c>
      <c r="L61" s="44">
        <v>0</v>
      </c>
      <c r="M61" s="44">
        <v>0</v>
      </c>
      <c r="N61" s="44">
        <v>0</v>
      </c>
      <c r="O61" s="44">
        <v>0</v>
      </c>
      <c r="P61" s="44">
        <v>1078300</v>
      </c>
      <c r="Q61" s="44">
        <v>173979</v>
      </c>
      <c r="R61" s="44">
        <v>65904</v>
      </c>
      <c r="S61" s="44">
        <v>11580</v>
      </c>
      <c r="T61" s="44">
        <v>4831</v>
      </c>
      <c r="U61" s="44">
        <v>42756</v>
      </c>
      <c r="V61" s="44">
        <v>15470</v>
      </c>
      <c r="W61" s="44">
        <v>0</v>
      </c>
      <c r="X61" s="44">
        <v>76768</v>
      </c>
      <c r="Y61" s="44">
        <v>0</v>
      </c>
      <c r="Z61" s="44">
        <v>0</v>
      </c>
      <c r="AA61" s="44">
        <v>11072566</v>
      </c>
      <c r="AB61" s="44">
        <v>0</v>
      </c>
      <c r="AC61" s="44">
        <f t="shared" si="1"/>
        <v>9820478</v>
      </c>
      <c r="AD61" s="74">
        <f t="shared" si="2"/>
        <v>3476174</v>
      </c>
      <c r="AE61" s="44">
        <f t="shared" si="3"/>
        <v>1152937</v>
      </c>
    </row>
    <row r="62" spans="1:31" x14ac:dyDescent="0.3">
      <c r="A62" s="46" t="s">
        <v>124</v>
      </c>
      <c r="B62" t="s">
        <v>1479</v>
      </c>
      <c r="C62">
        <v>1</v>
      </c>
      <c r="D62">
        <v>0</v>
      </c>
      <c r="E62" s="44">
        <v>11976213</v>
      </c>
      <c r="F62" s="44">
        <v>0</v>
      </c>
      <c r="G62" s="44">
        <v>0</v>
      </c>
      <c r="H62" s="44">
        <v>2170</v>
      </c>
      <c r="I62" s="44">
        <v>1250667</v>
      </c>
      <c r="J62" s="44">
        <v>2734741</v>
      </c>
      <c r="K62" s="44">
        <v>0</v>
      </c>
      <c r="L62" s="44">
        <v>0</v>
      </c>
      <c r="M62" s="44">
        <v>0</v>
      </c>
      <c r="N62" s="44">
        <v>0</v>
      </c>
      <c r="O62" s="44">
        <v>0</v>
      </c>
      <c r="P62" s="44">
        <v>967504</v>
      </c>
      <c r="Q62" s="44">
        <v>452498</v>
      </c>
      <c r="R62" s="44">
        <v>53453</v>
      </c>
      <c r="S62" s="44">
        <v>12523</v>
      </c>
      <c r="T62" s="44">
        <v>5225</v>
      </c>
      <c r="U62" s="44">
        <v>49338</v>
      </c>
      <c r="V62" s="44">
        <v>15416</v>
      </c>
      <c r="W62" s="44">
        <v>0</v>
      </c>
      <c r="X62" s="44">
        <v>247225</v>
      </c>
      <c r="Y62" s="44">
        <v>0</v>
      </c>
      <c r="Z62" s="44">
        <v>0</v>
      </c>
      <c r="AA62" s="44">
        <v>17766973</v>
      </c>
      <c r="AB62" s="44">
        <v>100000</v>
      </c>
      <c r="AC62" s="44">
        <f t="shared" si="1"/>
        <v>15032232</v>
      </c>
      <c r="AD62" s="74">
        <f t="shared" si="2"/>
        <v>5790760</v>
      </c>
      <c r="AE62" s="44">
        <f t="shared" si="3"/>
        <v>1050006</v>
      </c>
    </row>
    <row r="63" spans="1:31" x14ac:dyDescent="0.3">
      <c r="A63" s="46" t="s">
        <v>126</v>
      </c>
      <c r="B63" t="s">
        <v>2223</v>
      </c>
      <c r="C63">
        <v>1</v>
      </c>
      <c r="D63">
        <v>0</v>
      </c>
      <c r="E63" s="44">
        <v>4346109</v>
      </c>
      <c r="F63" s="44">
        <v>0</v>
      </c>
      <c r="G63" s="44">
        <v>256703</v>
      </c>
      <c r="H63" s="44">
        <v>0</v>
      </c>
      <c r="I63" s="44">
        <v>339316</v>
      </c>
      <c r="J63" s="44">
        <v>2544588</v>
      </c>
      <c r="K63" s="44">
        <v>432186</v>
      </c>
      <c r="L63" s="44">
        <v>0</v>
      </c>
      <c r="M63" s="44">
        <v>0</v>
      </c>
      <c r="N63" s="44">
        <v>0</v>
      </c>
      <c r="O63" s="44">
        <v>0</v>
      </c>
      <c r="P63" s="44">
        <v>399603</v>
      </c>
      <c r="Q63" s="44">
        <v>110875</v>
      </c>
      <c r="R63" s="44">
        <v>0</v>
      </c>
      <c r="S63" s="44">
        <v>11505</v>
      </c>
      <c r="T63" s="44">
        <v>4800</v>
      </c>
      <c r="U63" s="44">
        <v>35940</v>
      </c>
      <c r="V63" s="44">
        <v>0</v>
      </c>
      <c r="W63" s="44">
        <v>0</v>
      </c>
      <c r="X63" s="44">
        <v>54000</v>
      </c>
      <c r="Y63" s="44">
        <v>0</v>
      </c>
      <c r="Z63" s="44">
        <v>0</v>
      </c>
      <c r="AA63" s="44">
        <v>8535625</v>
      </c>
      <c r="AB63" s="44">
        <v>0</v>
      </c>
      <c r="AC63" s="44">
        <f t="shared" si="1"/>
        <v>5558851</v>
      </c>
      <c r="AD63" s="74">
        <f t="shared" si="2"/>
        <v>4189516</v>
      </c>
      <c r="AE63" s="44">
        <f t="shared" si="3"/>
        <v>708551</v>
      </c>
    </row>
    <row r="64" spans="1:31" x14ac:dyDescent="0.3">
      <c r="A64" s="46" t="s">
        <v>144</v>
      </c>
      <c r="B64" t="s">
        <v>2224</v>
      </c>
      <c r="C64">
        <v>1</v>
      </c>
      <c r="D64">
        <v>0</v>
      </c>
      <c r="E64" s="44">
        <v>7832665</v>
      </c>
      <c r="F64" s="44">
        <v>0</v>
      </c>
      <c r="G64" s="44">
        <v>0</v>
      </c>
      <c r="H64" s="44">
        <v>0</v>
      </c>
      <c r="I64" s="44">
        <v>1105785</v>
      </c>
      <c r="J64" s="44">
        <v>2434514</v>
      </c>
      <c r="K64" s="44">
        <v>0</v>
      </c>
      <c r="L64" s="44">
        <v>0</v>
      </c>
      <c r="M64" s="44">
        <v>0</v>
      </c>
      <c r="N64" s="44">
        <v>0</v>
      </c>
      <c r="O64" s="44">
        <v>0</v>
      </c>
      <c r="P64" s="44">
        <v>944333</v>
      </c>
      <c r="Q64" s="44">
        <v>180316</v>
      </c>
      <c r="R64" s="44">
        <v>107154</v>
      </c>
      <c r="S64" s="44">
        <v>10396</v>
      </c>
      <c r="T64" s="44">
        <v>4338</v>
      </c>
      <c r="U64" s="44">
        <v>41008</v>
      </c>
      <c r="V64" s="44">
        <v>12931</v>
      </c>
      <c r="W64" s="44">
        <v>0</v>
      </c>
      <c r="X64" s="44">
        <v>99112</v>
      </c>
      <c r="Y64" s="44">
        <v>0</v>
      </c>
      <c r="Z64" s="44">
        <v>0</v>
      </c>
      <c r="AA64" s="44">
        <v>12772552</v>
      </c>
      <c r="AB64" s="44">
        <v>100000</v>
      </c>
      <c r="AC64" s="44">
        <f t="shared" si="1"/>
        <v>10338038</v>
      </c>
      <c r="AD64" s="74">
        <f t="shared" si="2"/>
        <v>4939887</v>
      </c>
      <c r="AE64" s="44">
        <f t="shared" si="3"/>
        <v>1013006</v>
      </c>
    </row>
    <row r="65" spans="1:31" x14ac:dyDescent="0.3">
      <c r="A65" s="46" t="s">
        <v>128</v>
      </c>
      <c r="B65" t="s">
        <v>2225</v>
      </c>
      <c r="C65">
        <v>1</v>
      </c>
      <c r="D65">
        <v>0</v>
      </c>
      <c r="E65" s="44">
        <v>4037638</v>
      </c>
      <c r="F65" s="44">
        <v>0</v>
      </c>
      <c r="G65" s="44">
        <v>111903</v>
      </c>
      <c r="H65" s="44">
        <v>0</v>
      </c>
      <c r="I65" s="44">
        <v>373151</v>
      </c>
      <c r="J65" s="44">
        <v>839594</v>
      </c>
      <c r="K65" s="44">
        <v>0</v>
      </c>
      <c r="L65" s="44">
        <v>0</v>
      </c>
      <c r="M65" s="44">
        <v>0</v>
      </c>
      <c r="N65" s="44">
        <v>0</v>
      </c>
      <c r="O65" s="44">
        <v>0</v>
      </c>
      <c r="P65" s="44">
        <v>371341</v>
      </c>
      <c r="Q65" s="44">
        <v>52494</v>
      </c>
      <c r="R65" s="44">
        <v>0</v>
      </c>
      <c r="S65" s="44">
        <v>7805</v>
      </c>
      <c r="T65" s="44">
        <v>3256</v>
      </c>
      <c r="U65" s="44">
        <v>29649</v>
      </c>
      <c r="V65" s="44">
        <v>7350</v>
      </c>
      <c r="W65" s="44">
        <v>0</v>
      </c>
      <c r="X65" s="44">
        <v>56436</v>
      </c>
      <c r="Y65" s="44">
        <v>0</v>
      </c>
      <c r="Z65" s="44">
        <v>0</v>
      </c>
      <c r="AA65" s="44">
        <v>5890617</v>
      </c>
      <c r="AB65" s="44">
        <v>100000</v>
      </c>
      <c r="AC65" s="44">
        <f t="shared" si="1"/>
        <v>5051023</v>
      </c>
      <c r="AD65" s="74">
        <f t="shared" si="2"/>
        <v>1852979</v>
      </c>
      <c r="AE65" s="44">
        <f t="shared" si="3"/>
        <v>531304</v>
      </c>
    </row>
    <row r="66" spans="1:31" x14ac:dyDescent="0.3">
      <c r="A66" s="46" t="s">
        <v>130</v>
      </c>
      <c r="B66" t="s">
        <v>2226</v>
      </c>
      <c r="C66">
        <v>1</v>
      </c>
      <c r="D66">
        <v>0</v>
      </c>
      <c r="E66" s="44">
        <v>22322096</v>
      </c>
      <c r="F66" s="44">
        <v>0</v>
      </c>
      <c r="G66" s="44">
        <v>0</v>
      </c>
      <c r="H66" s="44">
        <v>0</v>
      </c>
      <c r="I66" s="44">
        <v>1083875</v>
      </c>
      <c r="J66" s="44">
        <v>4582239</v>
      </c>
      <c r="K66" s="44">
        <v>0</v>
      </c>
      <c r="L66" s="44">
        <v>0</v>
      </c>
      <c r="M66" s="44">
        <v>0</v>
      </c>
      <c r="N66" s="44">
        <v>0</v>
      </c>
      <c r="O66" s="44">
        <v>0</v>
      </c>
      <c r="P66" s="44">
        <v>2041204</v>
      </c>
      <c r="Q66" s="44">
        <v>558681</v>
      </c>
      <c r="R66" s="44">
        <v>467241</v>
      </c>
      <c r="S66" s="44">
        <v>32552</v>
      </c>
      <c r="T66" s="44">
        <v>13581</v>
      </c>
      <c r="U66" s="44">
        <v>123898</v>
      </c>
      <c r="V66" s="44">
        <v>44120</v>
      </c>
      <c r="W66" s="44">
        <v>0</v>
      </c>
      <c r="X66" s="44">
        <v>2202569</v>
      </c>
      <c r="Y66" s="44">
        <v>0</v>
      </c>
      <c r="Z66" s="44">
        <v>0</v>
      </c>
      <c r="AA66" s="44">
        <v>33472056</v>
      </c>
      <c r="AB66" s="44">
        <v>357648</v>
      </c>
      <c r="AC66" s="44">
        <f t="shared" si="1"/>
        <v>28889817</v>
      </c>
      <c r="AD66" s="74">
        <f t="shared" si="2"/>
        <v>11149960</v>
      </c>
      <c r="AE66" s="44">
        <f t="shared" si="3"/>
        <v>2255355</v>
      </c>
    </row>
    <row r="67" spans="1:31" x14ac:dyDescent="0.3">
      <c r="A67" s="46" t="s">
        <v>120</v>
      </c>
      <c r="B67" t="s">
        <v>2227</v>
      </c>
      <c r="C67">
        <v>1</v>
      </c>
      <c r="D67">
        <v>0</v>
      </c>
      <c r="E67" s="44">
        <v>3482629</v>
      </c>
      <c r="F67" s="44">
        <v>0</v>
      </c>
      <c r="G67" s="44">
        <v>0</v>
      </c>
      <c r="H67" s="44">
        <v>523</v>
      </c>
      <c r="I67" s="44">
        <v>546056</v>
      </c>
      <c r="J67" s="44">
        <v>1280087</v>
      </c>
      <c r="K67" s="44">
        <v>0</v>
      </c>
      <c r="L67" s="44">
        <v>0</v>
      </c>
      <c r="M67" s="44">
        <v>0</v>
      </c>
      <c r="N67" s="44">
        <v>0</v>
      </c>
      <c r="O67" s="44">
        <v>0</v>
      </c>
      <c r="P67" s="44">
        <v>402698</v>
      </c>
      <c r="Q67" s="44">
        <v>221450</v>
      </c>
      <c r="R67" s="44">
        <v>17763</v>
      </c>
      <c r="S67" s="44">
        <v>9662</v>
      </c>
      <c r="T67" s="44">
        <v>4031</v>
      </c>
      <c r="U67" s="44">
        <v>36523</v>
      </c>
      <c r="V67" s="44">
        <v>7321</v>
      </c>
      <c r="W67" s="44">
        <v>0</v>
      </c>
      <c r="X67" s="44">
        <v>67500</v>
      </c>
      <c r="Y67" s="44">
        <v>0</v>
      </c>
      <c r="Z67" s="44">
        <v>0</v>
      </c>
      <c r="AA67" s="44">
        <v>6076243</v>
      </c>
      <c r="AB67" s="44">
        <v>0</v>
      </c>
      <c r="AC67" s="44">
        <f t="shared" si="1"/>
        <v>4796156</v>
      </c>
      <c r="AD67" s="74">
        <f t="shared" si="2"/>
        <v>2593614</v>
      </c>
      <c r="AE67" s="44">
        <f t="shared" si="3"/>
        <v>460235</v>
      </c>
    </row>
    <row r="68" spans="1:31" x14ac:dyDescent="0.3">
      <c r="A68" s="46" t="s">
        <v>132</v>
      </c>
      <c r="B68" t="s">
        <v>2228</v>
      </c>
      <c r="C68">
        <v>1</v>
      </c>
      <c r="D68">
        <v>0</v>
      </c>
      <c r="E68" s="44">
        <v>9845459</v>
      </c>
      <c r="F68" s="44">
        <v>0</v>
      </c>
      <c r="G68" s="44">
        <v>0</v>
      </c>
      <c r="H68" s="44">
        <v>0</v>
      </c>
      <c r="I68" s="44">
        <v>1011023</v>
      </c>
      <c r="J68" s="44">
        <v>2112300</v>
      </c>
      <c r="K68" s="44">
        <v>0</v>
      </c>
      <c r="L68" s="44">
        <v>0</v>
      </c>
      <c r="M68" s="44">
        <v>0</v>
      </c>
      <c r="N68" s="44">
        <v>0</v>
      </c>
      <c r="O68" s="44">
        <v>0</v>
      </c>
      <c r="P68" s="44">
        <v>1243199</v>
      </c>
      <c r="Q68" s="44">
        <v>167157</v>
      </c>
      <c r="R68" s="44">
        <v>226670</v>
      </c>
      <c r="S68" s="44">
        <v>17736</v>
      </c>
      <c r="T68" s="44">
        <v>7400</v>
      </c>
      <c r="U68" s="44">
        <v>67046</v>
      </c>
      <c r="V68" s="44">
        <v>22778</v>
      </c>
      <c r="W68" s="44">
        <v>0</v>
      </c>
      <c r="X68" s="44">
        <v>155082</v>
      </c>
      <c r="Y68" s="44">
        <v>0</v>
      </c>
      <c r="Z68" s="44">
        <v>0</v>
      </c>
      <c r="AA68" s="44">
        <v>14875850</v>
      </c>
      <c r="AB68" s="44">
        <v>0</v>
      </c>
      <c r="AC68" s="44">
        <f t="shared" si="1"/>
        <v>12763550</v>
      </c>
      <c r="AD68" s="74">
        <f t="shared" si="2"/>
        <v>5030391</v>
      </c>
      <c r="AE68" s="44">
        <f t="shared" si="3"/>
        <v>1358159</v>
      </c>
    </row>
    <row r="69" spans="1:31" x14ac:dyDescent="0.3">
      <c r="A69" s="46" t="s">
        <v>150</v>
      </c>
      <c r="B69" t="s">
        <v>2229</v>
      </c>
      <c r="C69">
        <v>1</v>
      </c>
      <c r="D69">
        <v>0</v>
      </c>
      <c r="E69" s="44">
        <v>10202527</v>
      </c>
      <c r="F69" s="44">
        <v>0</v>
      </c>
      <c r="G69" s="44">
        <v>0</v>
      </c>
      <c r="H69" s="44">
        <v>7364</v>
      </c>
      <c r="I69" s="44">
        <v>1435413</v>
      </c>
      <c r="J69" s="44">
        <v>1862311</v>
      </c>
      <c r="K69" s="44">
        <v>0</v>
      </c>
      <c r="L69" s="44">
        <v>0</v>
      </c>
      <c r="M69" s="44">
        <v>0</v>
      </c>
      <c r="N69" s="44">
        <v>0</v>
      </c>
      <c r="O69" s="44">
        <v>0</v>
      </c>
      <c r="P69" s="44">
        <v>1572324</v>
      </c>
      <c r="Q69" s="44">
        <v>491264</v>
      </c>
      <c r="R69" s="44">
        <v>164584</v>
      </c>
      <c r="S69" s="44">
        <v>15609</v>
      </c>
      <c r="T69" s="44">
        <v>6513</v>
      </c>
      <c r="U69" s="44">
        <v>61454</v>
      </c>
      <c r="V69" s="44">
        <v>19769</v>
      </c>
      <c r="W69" s="44">
        <v>0</v>
      </c>
      <c r="X69" s="44">
        <v>297145</v>
      </c>
      <c r="Y69" s="44">
        <v>0</v>
      </c>
      <c r="Z69" s="44">
        <v>0</v>
      </c>
      <c r="AA69" s="44">
        <v>16136277</v>
      </c>
      <c r="AB69" s="44">
        <v>100000</v>
      </c>
      <c r="AC69" s="44">
        <f t="shared" si="1"/>
        <v>14273966</v>
      </c>
      <c r="AD69" s="74">
        <f t="shared" si="2"/>
        <v>5933750</v>
      </c>
      <c r="AE69" s="44">
        <f t="shared" si="3"/>
        <v>1675669</v>
      </c>
    </row>
    <row r="70" spans="1:31" x14ac:dyDescent="0.3">
      <c r="A70" s="46" t="s">
        <v>134</v>
      </c>
      <c r="B70" t="s">
        <v>2230</v>
      </c>
      <c r="C70">
        <v>1</v>
      </c>
      <c r="D70">
        <v>0</v>
      </c>
      <c r="E70" s="44">
        <v>4822645</v>
      </c>
      <c r="F70" s="44">
        <v>0</v>
      </c>
      <c r="G70" s="44">
        <v>0</v>
      </c>
      <c r="H70" s="44">
        <v>0</v>
      </c>
      <c r="I70" s="44">
        <v>739304</v>
      </c>
      <c r="J70" s="44">
        <v>1137149</v>
      </c>
      <c r="K70" s="44">
        <v>0</v>
      </c>
      <c r="L70" s="44">
        <v>0</v>
      </c>
      <c r="M70" s="44">
        <v>0</v>
      </c>
      <c r="N70" s="44">
        <v>0</v>
      </c>
      <c r="O70" s="44">
        <v>0</v>
      </c>
      <c r="P70" s="44">
        <v>685312</v>
      </c>
      <c r="Q70" s="44">
        <v>88332</v>
      </c>
      <c r="R70" s="44">
        <v>121659</v>
      </c>
      <c r="S70" s="44">
        <v>6651</v>
      </c>
      <c r="T70" s="44">
        <v>2775</v>
      </c>
      <c r="U70" s="44">
        <v>26271</v>
      </c>
      <c r="V70" s="44">
        <v>7607</v>
      </c>
      <c r="W70" s="44">
        <v>0</v>
      </c>
      <c r="X70" s="44">
        <v>193378</v>
      </c>
      <c r="Y70" s="44">
        <v>0</v>
      </c>
      <c r="Z70" s="44">
        <v>0</v>
      </c>
      <c r="AA70" s="44">
        <v>7831083</v>
      </c>
      <c r="AB70" s="44">
        <v>100000</v>
      </c>
      <c r="AC70" s="44">
        <f t="shared" ref="AC70:AC133" si="4">AA70-SUM(J70:K70)</f>
        <v>6693934</v>
      </c>
      <c r="AD70" s="74">
        <f t="shared" ref="AD70:AD133" si="5">AA70-E70</f>
        <v>3008438</v>
      </c>
      <c r="AE70" s="44">
        <f t="shared" ref="AE70:AE133" si="6">SUM(F70:G70)+SUM(M70:P70)+SUM(S70:V70)+SUM(Y70:Z70)</f>
        <v>728616</v>
      </c>
    </row>
    <row r="71" spans="1:31" x14ac:dyDescent="0.3">
      <c r="A71" s="46" t="s">
        <v>142</v>
      </c>
      <c r="B71" t="s">
        <v>2231</v>
      </c>
      <c r="C71">
        <v>1</v>
      </c>
      <c r="D71">
        <v>0</v>
      </c>
      <c r="E71" s="44">
        <v>6552702</v>
      </c>
      <c r="F71" s="44">
        <v>0</v>
      </c>
      <c r="G71" s="44">
        <v>0</v>
      </c>
      <c r="H71" s="44">
        <v>2277</v>
      </c>
      <c r="I71" s="44">
        <v>578325</v>
      </c>
      <c r="J71" s="44">
        <v>807761</v>
      </c>
      <c r="K71" s="44">
        <v>0</v>
      </c>
      <c r="L71" s="44">
        <v>0</v>
      </c>
      <c r="M71" s="44">
        <v>0</v>
      </c>
      <c r="N71" s="44">
        <v>0</v>
      </c>
      <c r="O71" s="44">
        <v>0</v>
      </c>
      <c r="P71" s="44">
        <v>569282</v>
      </c>
      <c r="Q71" s="44">
        <v>77176</v>
      </c>
      <c r="R71" s="44">
        <v>25238</v>
      </c>
      <c r="S71" s="44">
        <v>6981</v>
      </c>
      <c r="T71" s="44">
        <v>2913</v>
      </c>
      <c r="U71" s="44">
        <v>26504</v>
      </c>
      <c r="V71" s="44">
        <v>8469</v>
      </c>
      <c r="W71" s="44">
        <v>0</v>
      </c>
      <c r="X71" s="44">
        <v>77100</v>
      </c>
      <c r="Y71" s="44">
        <v>0</v>
      </c>
      <c r="Z71" s="44">
        <v>0</v>
      </c>
      <c r="AA71" s="44">
        <v>8734728</v>
      </c>
      <c r="AB71" s="44">
        <v>0</v>
      </c>
      <c r="AC71" s="44">
        <f t="shared" si="4"/>
        <v>7926967</v>
      </c>
      <c r="AD71" s="74">
        <f t="shared" si="5"/>
        <v>2182026</v>
      </c>
      <c r="AE71" s="44">
        <f t="shared" si="6"/>
        <v>614149</v>
      </c>
    </row>
    <row r="72" spans="1:31" x14ac:dyDescent="0.3">
      <c r="A72" s="46" t="s">
        <v>140</v>
      </c>
      <c r="B72" t="s">
        <v>2232</v>
      </c>
      <c r="C72">
        <v>1</v>
      </c>
      <c r="D72">
        <v>0</v>
      </c>
      <c r="E72" s="44">
        <v>50787782</v>
      </c>
      <c r="F72" s="44">
        <v>0</v>
      </c>
      <c r="G72" s="44">
        <v>0</v>
      </c>
      <c r="H72" s="44">
        <v>0</v>
      </c>
      <c r="I72" s="44">
        <v>1575676</v>
      </c>
      <c r="J72" s="44">
        <v>9745688</v>
      </c>
      <c r="K72" s="44">
        <v>0</v>
      </c>
      <c r="L72" s="44">
        <v>0</v>
      </c>
      <c r="M72" s="44">
        <v>0</v>
      </c>
      <c r="N72" s="44">
        <v>0</v>
      </c>
      <c r="O72" s="44">
        <v>0</v>
      </c>
      <c r="P72" s="44">
        <v>4724759</v>
      </c>
      <c r="Q72" s="44">
        <v>845039</v>
      </c>
      <c r="R72" s="44">
        <v>1143611</v>
      </c>
      <c r="S72" s="44">
        <v>68863</v>
      </c>
      <c r="T72" s="44">
        <v>28731</v>
      </c>
      <c r="U72" s="44">
        <v>269290</v>
      </c>
      <c r="V72" s="44">
        <v>99566</v>
      </c>
      <c r="W72" s="44">
        <v>0</v>
      </c>
      <c r="X72" s="44">
        <v>3066147</v>
      </c>
      <c r="Y72" s="44">
        <v>0</v>
      </c>
      <c r="Z72" s="44">
        <v>0</v>
      </c>
      <c r="AA72" s="44">
        <v>72355152</v>
      </c>
      <c r="AB72" s="44">
        <v>422610</v>
      </c>
      <c r="AC72" s="44">
        <f t="shared" si="4"/>
        <v>62609464</v>
      </c>
      <c r="AD72" s="74">
        <f t="shared" si="5"/>
        <v>21567370</v>
      </c>
      <c r="AE72" s="44">
        <f t="shared" si="6"/>
        <v>5191209</v>
      </c>
    </row>
    <row r="73" spans="1:31" x14ac:dyDescent="0.3">
      <c r="A73" s="46" t="s">
        <v>136</v>
      </c>
      <c r="B73" t="s">
        <v>2233</v>
      </c>
      <c r="C73">
        <v>1</v>
      </c>
      <c r="D73">
        <v>0</v>
      </c>
      <c r="E73" s="44">
        <v>9313438</v>
      </c>
      <c r="F73" s="44">
        <v>0</v>
      </c>
      <c r="G73" s="44">
        <v>0</v>
      </c>
      <c r="H73" s="44">
        <v>0</v>
      </c>
      <c r="I73" s="44">
        <v>813302</v>
      </c>
      <c r="J73" s="44">
        <v>474086</v>
      </c>
      <c r="K73" s="44">
        <v>0</v>
      </c>
      <c r="L73" s="44">
        <v>0</v>
      </c>
      <c r="M73" s="44">
        <v>0</v>
      </c>
      <c r="N73" s="44">
        <v>0</v>
      </c>
      <c r="O73" s="44">
        <v>0</v>
      </c>
      <c r="P73" s="44">
        <v>1189099</v>
      </c>
      <c r="Q73" s="44">
        <v>373651</v>
      </c>
      <c r="R73" s="44">
        <v>58282</v>
      </c>
      <c r="S73" s="44">
        <v>21931</v>
      </c>
      <c r="T73" s="44">
        <v>9150</v>
      </c>
      <c r="U73" s="44">
        <v>86443</v>
      </c>
      <c r="V73" s="44">
        <v>24800</v>
      </c>
      <c r="W73" s="44">
        <v>0</v>
      </c>
      <c r="X73" s="44">
        <v>136560</v>
      </c>
      <c r="Y73" s="44">
        <v>0</v>
      </c>
      <c r="Z73" s="44">
        <v>0</v>
      </c>
      <c r="AA73" s="44">
        <v>12500742</v>
      </c>
      <c r="AB73" s="44">
        <v>0</v>
      </c>
      <c r="AC73" s="44">
        <f t="shared" si="4"/>
        <v>12026656</v>
      </c>
      <c r="AD73" s="74">
        <f t="shared" si="5"/>
        <v>3187304</v>
      </c>
      <c r="AE73" s="44">
        <f t="shared" si="6"/>
        <v>1331423</v>
      </c>
    </row>
    <row r="74" spans="1:31" x14ac:dyDescent="0.3">
      <c r="A74" s="46" t="s">
        <v>122</v>
      </c>
      <c r="B74" t="s">
        <v>2234</v>
      </c>
      <c r="C74">
        <v>1</v>
      </c>
      <c r="D74">
        <v>0</v>
      </c>
      <c r="E74" s="44">
        <v>7763199</v>
      </c>
      <c r="F74" s="44">
        <v>0</v>
      </c>
      <c r="G74" s="44">
        <v>275127</v>
      </c>
      <c r="H74" s="44">
        <v>0</v>
      </c>
      <c r="I74" s="44">
        <v>679026</v>
      </c>
      <c r="J74" s="44">
        <v>1459458</v>
      </c>
      <c r="K74" s="44">
        <v>0</v>
      </c>
      <c r="L74" s="44">
        <v>0</v>
      </c>
      <c r="M74" s="44">
        <v>0</v>
      </c>
      <c r="N74" s="44">
        <v>0</v>
      </c>
      <c r="O74" s="44">
        <v>0</v>
      </c>
      <c r="P74" s="44">
        <v>867914</v>
      </c>
      <c r="Q74" s="44">
        <v>372284</v>
      </c>
      <c r="R74" s="44">
        <v>19747</v>
      </c>
      <c r="S74" s="44">
        <v>8074</v>
      </c>
      <c r="T74" s="44">
        <v>3369</v>
      </c>
      <c r="U74" s="44">
        <v>32154</v>
      </c>
      <c r="V74" s="44">
        <v>10252</v>
      </c>
      <c r="W74" s="44">
        <v>0</v>
      </c>
      <c r="X74" s="44">
        <v>388728</v>
      </c>
      <c r="Y74" s="44">
        <v>0</v>
      </c>
      <c r="Z74" s="44">
        <v>0</v>
      </c>
      <c r="AA74" s="44">
        <v>11879332</v>
      </c>
      <c r="AB74" s="44">
        <v>100000</v>
      </c>
      <c r="AC74" s="44">
        <f t="shared" si="4"/>
        <v>10419874</v>
      </c>
      <c r="AD74" s="74">
        <f t="shared" si="5"/>
        <v>4116133</v>
      </c>
      <c r="AE74" s="44">
        <f t="shared" si="6"/>
        <v>1196890</v>
      </c>
    </row>
    <row r="75" spans="1:31" x14ac:dyDescent="0.3">
      <c r="A75" s="46" t="s">
        <v>146</v>
      </c>
      <c r="B75" t="s">
        <v>2235</v>
      </c>
      <c r="C75">
        <v>1</v>
      </c>
      <c r="D75">
        <v>0</v>
      </c>
      <c r="E75" s="44">
        <v>4509374</v>
      </c>
      <c r="F75" s="44">
        <v>0</v>
      </c>
      <c r="G75" s="44">
        <v>147825</v>
      </c>
      <c r="H75" s="44">
        <v>689</v>
      </c>
      <c r="I75" s="44">
        <v>538839</v>
      </c>
      <c r="J75" s="44">
        <v>1044089</v>
      </c>
      <c r="K75" s="44">
        <v>0</v>
      </c>
      <c r="L75" s="44">
        <v>0</v>
      </c>
      <c r="M75" s="44">
        <v>0</v>
      </c>
      <c r="N75" s="44">
        <v>0</v>
      </c>
      <c r="O75" s="44">
        <v>0</v>
      </c>
      <c r="P75" s="44">
        <v>647361</v>
      </c>
      <c r="Q75" s="44">
        <v>19752</v>
      </c>
      <c r="R75" s="44">
        <v>0</v>
      </c>
      <c r="S75" s="44">
        <v>2172</v>
      </c>
      <c r="T75" s="44">
        <v>906</v>
      </c>
      <c r="U75" s="44">
        <v>16485</v>
      </c>
      <c r="V75" s="44">
        <v>2895</v>
      </c>
      <c r="W75" s="44">
        <v>0</v>
      </c>
      <c r="X75" s="44">
        <v>194319</v>
      </c>
      <c r="Y75" s="44">
        <v>0</v>
      </c>
      <c r="Z75" s="44">
        <v>0</v>
      </c>
      <c r="AA75" s="44">
        <v>7124706</v>
      </c>
      <c r="AB75" s="44">
        <v>100000</v>
      </c>
      <c r="AC75" s="44">
        <f t="shared" si="4"/>
        <v>6080617</v>
      </c>
      <c r="AD75" s="74">
        <f t="shared" si="5"/>
        <v>2615332</v>
      </c>
      <c r="AE75" s="44">
        <f t="shared" si="6"/>
        <v>817644</v>
      </c>
    </row>
    <row r="76" spans="1:31" x14ac:dyDescent="0.3">
      <c r="A76" s="46" t="s">
        <v>148</v>
      </c>
      <c r="B76" t="s">
        <v>2236</v>
      </c>
      <c r="C76">
        <v>1</v>
      </c>
      <c r="D76">
        <v>0</v>
      </c>
      <c r="E76" s="44">
        <v>5229069</v>
      </c>
      <c r="F76" s="44">
        <v>0</v>
      </c>
      <c r="G76" s="44">
        <v>0</v>
      </c>
      <c r="H76" s="44">
        <v>4020</v>
      </c>
      <c r="I76" s="44">
        <v>491362</v>
      </c>
      <c r="J76" s="44">
        <v>720357</v>
      </c>
      <c r="K76" s="44">
        <v>0</v>
      </c>
      <c r="L76" s="44">
        <v>0</v>
      </c>
      <c r="M76" s="44">
        <v>0</v>
      </c>
      <c r="N76" s="44">
        <v>0</v>
      </c>
      <c r="O76" s="44">
        <v>0</v>
      </c>
      <c r="P76" s="44">
        <v>575405</v>
      </c>
      <c r="Q76" s="44">
        <v>21612</v>
      </c>
      <c r="R76" s="44">
        <v>0</v>
      </c>
      <c r="S76" s="44">
        <v>7011</v>
      </c>
      <c r="T76" s="44">
        <v>2925</v>
      </c>
      <c r="U76" s="44">
        <v>25397</v>
      </c>
      <c r="V76" s="44">
        <v>8256</v>
      </c>
      <c r="W76" s="44">
        <v>0</v>
      </c>
      <c r="X76" s="44">
        <v>234016</v>
      </c>
      <c r="Y76" s="44">
        <v>0</v>
      </c>
      <c r="Z76" s="44">
        <v>0</v>
      </c>
      <c r="AA76" s="44">
        <v>7319430</v>
      </c>
      <c r="AB76" s="44">
        <v>100000</v>
      </c>
      <c r="AC76" s="44">
        <f t="shared" si="4"/>
        <v>6599073</v>
      </c>
      <c r="AD76" s="74">
        <f t="shared" si="5"/>
        <v>2090361</v>
      </c>
      <c r="AE76" s="44">
        <f t="shared" si="6"/>
        <v>618994</v>
      </c>
    </row>
    <row r="77" spans="1:31" x14ac:dyDescent="0.3">
      <c r="A77" s="46" t="s">
        <v>154</v>
      </c>
      <c r="B77" t="s">
        <v>2237</v>
      </c>
      <c r="C77">
        <v>1</v>
      </c>
      <c r="D77">
        <v>0</v>
      </c>
      <c r="E77" s="44">
        <v>7186445</v>
      </c>
      <c r="F77" s="44">
        <v>0</v>
      </c>
      <c r="G77" s="44">
        <v>250006</v>
      </c>
      <c r="H77" s="44">
        <v>0</v>
      </c>
      <c r="I77" s="44">
        <v>705440</v>
      </c>
      <c r="J77" s="44">
        <v>764654</v>
      </c>
      <c r="K77" s="44">
        <v>0</v>
      </c>
      <c r="L77" s="44">
        <v>0</v>
      </c>
      <c r="M77" s="44">
        <v>0</v>
      </c>
      <c r="N77" s="44">
        <v>0</v>
      </c>
      <c r="O77" s="44">
        <v>0</v>
      </c>
      <c r="P77" s="44">
        <v>817740</v>
      </c>
      <c r="Q77" s="44">
        <v>265122</v>
      </c>
      <c r="R77" s="44">
        <v>80440</v>
      </c>
      <c r="S77" s="44">
        <v>9947</v>
      </c>
      <c r="T77" s="44">
        <v>4150</v>
      </c>
      <c r="U77" s="44">
        <v>38969</v>
      </c>
      <c r="V77" s="44">
        <v>11248</v>
      </c>
      <c r="W77" s="44">
        <v>0</v>
      </c>
      <c r="X77" s="44">
        <v>71567</v>
      </c>
      <c r="Y77" s="44">
        <v>0</v>
      </c>
      <c r="Z77" s="44">
        <v>0</v>
      </c>
      <c r="AA77" s="44">
        <v>10205728</v>
      </c>
      <c r="AB77" s="44">
        <v>100000</v>
      </c>
      <c r="AC77" s="44">
        <f t="shared" si="4"/>
        <v>9441074</v>
      </c>
      <c r="AD77" s="74">
        <f t="shared" si="5"/>
        <v>3019283</v>
      </c>
      <c r="AE77" s="44">
        <f t="shared" si="6"/>
        <v>1132060</v>
      </c>
    </row>
    <row r="78" spans="1:31" x14ac:dyDescent="0.3">
      <c r="A78" s="46" t="s">
        <v>157</v>
      </c>
      <c r="B78" t="s">
        <v>2238</v>
      </c>
      <c r="C78">
        <v>1</v>
      </c>
      <c r="D78">
        <v>0</v>
      </c>
      <c r="E78" s="44">
        <v>63809451</v>
      </c>
      <c r="F78" s="44">
        <v>1106315</v>
      </c>
      <c r="G78" s="44">
        <v>0</v>
      </c>
      <c r="H78" s="44">
        <v>26475</v>
      </c>
      <c r="I78" s="44">
        <v>5268409</v>
      </c>
      <c r="J78" s="44">
        <v>12778053</v>
      </c>
      <c r="K78" s="44">
        <v>0</v>
      </c>
      <c r="L78" s="44">
        <v>0</v>
      </c>
      <c r="M78" s="44">
        <v>0</v>
      </c>
      <c r="N78" s="44">
        <v>0</v>
      </c>
      <c r="O78" s="44">
        <v>0</v>
      </c>
      <c r="P78" s="44">
        <v>9037207</v>
      </c>
      <c r="Q78" s="44">
        <v>793279</v>
      </c>
      <c r="R78" s="44">
        <v>0</v>
      </c>
      <c r="S78" s="44">
        <v>99018</v>
      </c>
      <c r="T78" s="44">
        <v>41313</v>
      </c>
      <c r="U78" s="44">
        <v>383227</v>
      </c>
      <c r="V78" s="44">
        <v>133248</v>
      </c>
      <c r="W78" s="44">
        <v>0</v>
      </c>
      <c r="X78" s="44">
        <v>1386068</v>
      </c>
      <c r="Y78" s="44">
        <v>0</v>
      </c>
      <c r="Z78" s="44">
        <v>0</v>
      </c>
      <c r="AA78" s="44">
        <v>94862063</v>
      </c>
      <c r="AB78" s="44">
        <v>501348</v>
      </c>
      <c r="AC78" s="44">
        <f t="shared" si="4"/>
        <v>82084010</v>
      </c>
      <c r="AD78" s="74">
        <f t="shared" si="5"/>
        <v>31052612</v>
      </c>
      <c r="AE78" s="44">
        <f t="shared" si="6"/>
        <v>10800328</v>
      </c>
    </row>
    <row r="79" spans="1:31" x14ac:dyDescent="0.3">
      <c r="A79" s="46" t="s">
        <v>161</v>
      </c>
      <c r="B79" t="s">
        <v>2239</v>
      </c>
      <c r="C79">
        <v>1</v>
      </c>
      <c r="D79">
        <v>0</v>
      </c>
      <c r="E79" s="44">
        <v>21964537</v>
      </c>
      <c r="F79" s="44">
        <v>0</v>
      </c>
      <c r="G79" s="44">
        <v>0</v>
      </c>
      <c r="H79" s="44">
        <v>0</v>
      </c>
      <c r="I79" s="44">
        <v>2712667</v>
      </c>
      <c r="J79" s="44">
        <v>3448252</v>
      </c>
      <c r="K79" s="44">
        <v>0</v>
      </c>
      <c r="L79" s="44">
        <v>0</v>
      </c>
      <c r="M79" s="44">
        <v>0</v>
      </c>
      <c r="N79" s="44">
        <v>0</v>
      </c>
      <c r="O79" s="44">
        <v>0</v>
      </c>
      <c r="P79" s="44">
        <v>5232918</v>
      </c>
      <c r="Q79" s="44">
        <v>902090</v>
      </c>
      <c r="R79" s="44">
        <v>0</v>
      </c>
      <c r="S79" s="44">
        <v>65133</v>
      </c>
      <c r="T79" s="44">
        <v>27175</v>
      </c>
      <c r="U79" s="44">
        <v>244825</v>
      </c>
      <c r="V79" s="44">
        <v>74076</v>
      </c>
      <c r="W79" s="44">
        <v>0</v>
      </c>
      <c r="X79" s="44">
        <v>371608</v>
      </c>
      <c r="Y79" s="44">
        <v>50827</v>
      </c>
      <c r="Z79" s="44">
        <v>0</v>
      </c>
      <c r="AA79" s="44">
        <v>35094108</v>
      </c>
      <c r="AB79" s="44">
        <v>0</v>
      </c>
      <c r="AC79" s="44">
        <f t="shared" si="4"/>
        <v>31645856</v>
      </c>
      <c r="AD79" s="74">
        <f t="shared" si="5"/>
        <v>13129571</v>
      </c>
      <c r="AE79" s="44">
        <f t="shared" si="6"/>
        <v>5694954</v>
      </c>
    </row>
    <row r="80" spans="1:31" x14ac:dyDescent="0.3">
      <c r="A80" s="46" t="s">
        <v>159</v>
      </c>
      <c r="B80" t="s">
        <v>1497</v>
      </c>
      <c r="C80">
        <v>1</v>
      </c>
      <c r="D80">
        <v>0</v>
      </c>
      <c r="E80" s="44">
        <v>7599851</v>
      </c>
      <c r="F80" s="44">
        <v>0</v>
      </c>
      <c r="G80" s="44">
        <v>0</v>
      </c>
      <c r="H80" s="44">
        <v>0</v>
      </c>
      <c r="I80" s="44">
        <v>461326</v>
      </c>
      <c r="J80" s="44">
        <v>1787254</v>
      </c>
      <c r="K80" s="44">
        <v>0</v>
      </c>
      <c r="L80" s="44">
        <v>0</v>
      </c>
      <c r="M80" s="44">
        <v>0</v>
      </c>
      <c r="N80" s="44">
        <v>0</v>
      </c>
      <c r="O80" s="44">
        <v>0</v>
      </c>
      <c r="P80" s="44">
        <v>1937096</v>
      </c>
      <c r="Q80" s="44">
        <v>307222</v>
      </c>
      <c r="R80" s="44">
        <v>0</v>
      </c>
      <c r="S80" s="44">
        <v>16193</v>
      </c>
      <c r="T80" s="44">
        <v>6756</v>
      </c>
      <c r="U80" s="44">
        <v>60988</v>
      </c>
      <c r="V80" s="44">
        <v>20719</v>
      </c>
      <c r="W80" s="44">
        <v>0</v>
      </c>
      <c r="X80" s="44">
        <v>164736</v>
      </c>
      <c r="Y80" s="44">
        <v>0</v>
      </c>
      <c r="Z80" s="44">
        <v>0</v>
      </c>
      <c r="AA80" s="44">
        <v>12362141</v>
      </c>
      <c r="AB80" s="44">
        <v>0</v>
      </c>
      <c r="AC80" s="44">
        <f t="shared" si="4"/>
        <v>10574887</v>
      </c>
      <c r="AD80" s="74">
        <f t="shared" si="5"/>
        <v>4762290</v>
      </c>
      <c r="AE80" s="44">
        <f t="shared" si="6"/>
        <v>2041752</v>
      </c>
    </row>
    <row r="81" spans="1:31" x14ac:dyDescent="0.3">
      <c r="A81" s="46" t="s">
        <v>164</v>
      </c>
      <c r="B81" t="s">
        <v>2240</v>
      </c>
      <c r="C81">
        <v>1</v>
      </c>
      <c r="D81">
        <v>0</v>
      </c>
      <c r="E81" s="44">
        <v>7527836</v>
      </c>
      <c r="F81" s="44">
        <v>0</v>
      </c>
      <c r="G81" s="44">
        <v>283125</v>
      </c>
      <c r="H81" s="44">
        <v>0</v>
      </c>
      <c r="I81" s="44">
        <v>977416</v>
      </c>
      <c r="J81" s="44">
        <v>788058</v>
      </c>
      <c r="K81" s="44">
        <v>0</v>
      </c>
      <c r="L81" s="44">
        <v>0</v>
      </c>
      <c r="M81" s="44">
        <v>0</v>
      </c>
      <c r="N81" s="44">
        <v>0</v>
      </c>
      <c r="O81" s="44">
        <v>0</v>
      </c>
      <c r="P81" s="44">
        <v>1128053</v>
      </c>
      <c r="Q81" s="44">
        <v>60372</v>
      </c>
      <c r="R81" s="44">
        <v>23314</v>
      </c>
      <c r="S81" s="44">
        <v>8913</v>
      </c>
      <c r="T81" s="44">
        <v>3719</v>
      </c>
      <c r="U81" s="44">
        <v>34368</v>
      </c>
      <c r="V81" s="44">
        <v>10914</v>
      </c>
      <c r="W81" s="44">
        <v>0</v>
      </c>
      <c r="X81" s="44">
        <v>81817</v>
      </c>
      <c r="Y81" s="44">
        <v>0</v>
      </c>
      <c r="Z81" s="44">
        <v>0</v>
      </c>
      <c r="AA81" s="44">
        <v>10927905</v>
      </c>
      <c r="AB81" s="44">
        <v>100000</v>
      </c>
      <c r="AC81" s="44">
        <f t="shared" si="4"/>
        <v>10139847</v>
      </c>
      <c r="AD81" s="74">
        <f t="shared" si="5"/>
        <v>3400069</v>
      </c>
      <c r="AE81" s="44">
        <f t="shared" si="6"/>
        <v>1469092</v>
      </c>
    </row>
    <row r="82" spans="1:31" x14ac:dyDescent="0.3">
      <c r="A82" s="46" t="s">
        <v>166</v>
      </c>
      <c r="B82" t="s">
        <v>1499</v>
      </c>
      <c r="C82">
        <v>1</v>
      </c>
      <c r="D82">
        <v>0</v>
      </c>
      <c r="E82" s="44">
        <v>8424076</v>
      </c>
      <c r="F82" s="44">
        <v>0</v>
      </c>
      <c r="G82" s="44">
        <v>0</v>
      </c>
      <c r="H82" s="44">
        <v>0</v>
      </c>
      <c r="I82" s="44">
        <v>958712</v>
      </c>
      <c r="J82" s="44">
        <v>867499</v>
      </c>
      <c r="K82" s="44">
        <v>0</v>
      </c>
      <c r="L82" s="44">
        <v>0</v>
      </c>
      <c r="M82" s="44">
        <v>0</v>
      </c>
      <c r="N82" s="44">
        <v>0</v>
      </c>
      <c r="O82" s="44">
        <v>0</v>
      </c>
      <c r="P82" s="44">
        <v>1386831</v>
      </c>
      <c r="Q82" s="44">
        <v>170696</v>
      </c>
      <c r="R82" s="44">
        <v>0</v>
      </c>
      <c r="S82" s="44">
        <v>11595</v>
      </c>
      <c r="T82" s="44">
        <v>4838</v>
      </c>
      <c r="U82" s="44">
        <v>41532</v>
      </c>
      <c r="V82" s="44">
        <v>13767</v>
      </c>
      <c r="W82" s="44">
        <v>0</v>
      </c>
      <c r="X82" s="44">
        <v>128230</v>
      </c>
      <c r="Y82" s="44">
        <v>0</v>
      </c>
      <c r="Z82" s="44">
        <v>0</v>
      </c>
      <c r="AA82" s="44">
        <v>12007776</v>
      </c>
      <c r="AB82" s="44">
        <v>0</v>
      </c>
      <c r="AC82" s="44">
        <f t="shared" si="4"/>
        <v>11140277</v>
      </c>
      <c r="AD82" s="74">
        <f t="shared" si="5"/>
        <v>3583700</v>
      </c>
      <c r="AE82" s="44">
        <f t="shared" si="6"/>
        <v>1458563</v>
      </c>
    </row>
    <row r="83" spans="1:31" x14ac:dyDescent="0.3">
      <c r="A83" s="46" t="s">
        <v>170</v>
      </c>
      <c r="B83" t="s">
        <v>2241</v>
      </c>
      <c r="C83">
        <v>1</v>
      </c>
      <c r="D83">
        <v>0</v>
      </c>
      <c r="E83" s="44">
        <v>11624108</v>
      </c>
      <c r="F83" s="44">
        <v>0</v>
      </c>
      <c r="G83" s="44">
        <v>0</v>
      </c>
      <c r="H83" s="44">
        <v>0</v>
      </c>
      <c r="I83" s="44">
        <v>1620375</v>
      </c>
      <c r="J83" s="44">
        <v>3140649</v>
      </c>
      <c r="K83" s="44">
        <v>0</v>
      </c>
      <c r="L83" s="44">
        <v>0</v>
      </c>
      <c r="M83" s="44">
        <v>0</v>
      </c>
      <c r="N83" s="44">
        <v>0</v>
      </c>
      <c r="O83" s="44">
        <v>0</v>
      </c>
      <c r="P83" s="44">
        <v>2065997</v>
      </c>
      <c r="Q83" s="44">
        <v>281961</v>
      </c>
      <c r="R83" s="44">
        <v>138266</v>
      </c>
      <c r="S83" s="44">
        <v>14336</v>
      </c>
      <c r="T83" s="44">
        <v>5981</v>
      </c>
      <c r="U83" s="44">
        <v>56619</v>
      </c>
      <c r="V83" s="44">
        <v>17369</v>
      </c>
      <c r="W83" s="44">
        <v>0</v>
      </c>
      <c r="X83" s="44">
        <v>123521</v>
      </c>
      <c r="Y83" s="44">
        <v>0</v>
      </c>
      <c r="Z83" s="44">
        <v>0</v>
      </c>
      <c r="AA83" s="44">
        <v>19089182</v>
      </c>
      <c r="AB83" s="44">
        <v>100000</v>
      </c>
      <c r="AC83" s="44">
        <f t="shared" si="4"/>
        <v>15948533</v>
      </c>
      <c r="AD83" s="74">
        <f t="shared" si="5"/>
        <v>7465074</v>
      </c>
      <c r="AE83" s="44">
        <f t="shared" si="6"/>
        <v>2160302</v>
      </c>
    </row>
    <row r="84" spans="1:31" x14ac:dyDescent="0.3">
      <c r="A84" s="46" t="s">
        <v>178</v>
      </c>
      <c r="B84" t="s">
        <v>2242</v>
      </c>
      <c r="C84">
        <v>1</v>
      </c>
      <c r="D84">
        <v>0</v>
      </c>
      <c r="E84" s="44">
        <v>10854095</v>
      </c>
      <c r="F84" s="44">
        <v>0</v>
      </c>
      <c r="G84" s="44">
        <v>0</v>
      </c>
      <c r="H84" s="44">
        <v>7013</v>
      </c>
      <c r="I84" s="44">
        <v>1501689</v>
      </c>
      <c r="J84" s="44">
        <v>2099473</v>
      </c>
      <c r="K84" s="44">
        <v>630</v>
      </c>
      <c r="L84" s="44">
        <v>0</v>
      </c>
      <c r="M84" s="44">
        <v>0</v>
      </c>
      <c r="N84" s="44">
        <v>0</v>
      </c>
      <c r="O84" s="44">
        <v>0</v>
      </c>
      <c r="P84" s="44">
        <v>1536392</v>
      </c>
      <c r="Q84" s="44">
        <v>192720</v>
      </c>
      <c r="R84" s="44">
        <v>222215</v>
      </c>
      <c r="S84" s="44">
        <v>11729</v>
      </c>
      <c r="T84" s="44">
        <v>4894</v>
      </c>
      <c r="U84" s="44">
        <v>44503</v>
      </c>
      <c r="V84" s="44">
        <v>14552</v>
      </c>
      <c r="W84" s="44">
        <v>0</v>
      </c>
      <c r="X84" s="44">
        <v>145595</v>
      </c>
      <c r="Y84" s="44">
        <v>0</v>
      </c>
      <c r="Z84" s="44">
        <v>0</v>
      </c>
      <c r="AA84" s="44">
        <v>16635500</v>
      </c>
      <c r="AB84" s="44">
        <v>100000</v>
      </c>
      <c r="AC84" s="44">
        <f t="shared" si="4"/>
        <v>14535397</v>
      </c>
      <c r="AD84" s="74">
        <f t="shared" si="5"/>
        <v>5781405</v>
      </c>
      <c r="AE84" s="44">
        <f t="shared" si="6"/>
        <v>1612070</v>
      </c>
    </row>
    <row r="85" spans="1:31" x14ac:dyDescent="0.3">
      <c r="A85" s="46" t="s">
        <v>172</v>
      </c>
      <c r="B85" t="s">
        <v>2243</v>
      </c>
      <c r="C85">
        <v>1</v>
      </c>
      <c r="D85">
        <v>0</v>
      </c>
      <c r="E85" s="44">
        <v>18930783</v>
      </c>
      <c r="F85" s="44">
        <v>0</v>
      </c>
      <c r="G85" s="44">
        <v>0</v>
      </c>
      <c r="H85" s="44">
        <v>10411</v>
      </c>
      <c r="I85" s="44">
        <v>1678961</v>
      </c>
      <c r="J85" s="44">
        <v>4012823</v>
      </c>
      <c r="K85" s="44">
        <v>0</v>
      </c>
      <c r="L85" s="44">
        <v>0</v>
      </c>
      <c r="M85" s="44">
        <v>0</v>
      </c>
      <c r="N85" s="44">
        <v>0</v>
      </c>
      <c r="O85" s="44">
        <v>0</v>
      </c>
      <c r="P85" s="44">
        <v>3221740</v>
      </c>
      <c r="Q85" s="44">
        <v>362056</v>
      </c>
      <c r="R85" s="44">
        <v>391194</v>
      </c>
      <c r="S85" s="44">
        <v>27668</v>
      </c>
      <c r="T85" s="44">
        <v>11544</v>
      </c>
      <c r="U85" s="44">
        <v>105666</v>
      </c>
      <c r="V85" s="44">
        <v>35534</v>
      </c>
      <c r="W85" s="44">
        <v>0</v>
      </c>
      <c r="X85" s="44">
        <v>373543</v>
      </c>
      <c r="Y85" s="44">
        <v>0</v>
      </c>
      <c r="Z85" s="44">
        <v>0</v>
      </c>
      <c r="AA85" s="44">
        <v>29161923</v>
      </c>
      <c r="AB85" s="44">
        <v>155921</v>
      </c>
      <c r="AC85" s="44">
        <f t="shared" si="4"/>
        <v>25149100</v>
      </c>
      <c r="AD85" s="74">
        <f t="shared" si="5"/>
        <v>10231140</v>
      </c>
      <c r="AE85" s="44">
        <f t="shared" si="6"/>
        <v>3402152</v>
      </c>
    </row>
    <row r="86" spans="1:31" x14ac:dyDescent="0.3">
      <c r="A86" s="46" t="s">
        <v>168</v>
      </c>
      <c r="B86" t="s">
        <v>1503</v>
      </c>
      <c r="C86">
        <v>1</v>
      </c>
      <c r="D86">
        <v>0</v>
      </c>
      <c r="E86" s="44">
        <v>4642486</v>
      </c>
      <c r="F86" s="44">
        <v>0</v>
      </c>
      <c r="G86" s="44">
        <v>0</v>
      </c>
      <c r="H86" s="44">
        <v>0</v>
      </c>
      <c r="I86" s="44">
        <v>800689</v>
      </c>
      <c r="J86" s="44">
        <v>972282</v>
      </c>
      <c r="K86" s="44">
        <v>0</v>
      </c>
      <c r="L86" s="44">
        <v>0</v>
      </c>
      <c r="M86" s="44">
        <v>0</v>
      </c>
      <c r="N86" s="44">
        <v>0</v>
      </c>
      <c r="O86" s="44">
        <v>0</v>
      </c>
      <c r="P86" s="44">
        <v>1050431</v>
      </c>
      <c r="Q86" s="44">
        <v>13389</v>
      </c>
      <c r="R86" s="44">
        <v>70573</v>
      </c>
      <c r="S86" s="44">
        <v>4479</v>
      </c>
      <c r="T86" s="44">
        <v>1869</v>
      </c>
      <c r="U86" s="44">
        <v>17533</v>
      </c>
      <c r="V86" s="44">
        <v>4724</v>
      </c>
      <c r="W86" s="44">
        <v>0</v>
      </c>
      <c r="X86" s="44">
        <v>151833</v>
      </c>
      <c r="Y86" s="44">
        <v>0</v>
      </c>
      <c r="Z86" s="44">
        <v>0</v>
      </c>
      <c r="AA86" s="44">
        <v>7730288</v>
      </c>
      <c r="AB86" s="44">
        <v>100000</v>
      </c>
      <c r="AC86" s="44">
        <f t="shared" si="4"/>
        <v>6758006</v>
      </c>
      <c r="AD86" s="74">
        <f t="shared" si="5"/>
        <v>3087802</v>
      </c>
      <c r="AE86" s="44">
        <f t="shared" si="6"/>
        <v>1079036</v>
      </c>
    </row>
    <row r="87" spans="1:31" x14ac:dyDescent="0.3">
      <c r="A87" s="46" t="s">
        <v>174</v>
      </c>
      <c r="B87" t="s">
        <v>2244</v>
      </c>
      <c r="C87">
        <v>1</v>
      </c>
      <c r="D87">
        <v>0</v>
      </c>
      <c r="E87" s="44">
        <v>9231647</v>
      </c>
      <c r="F87" s="44">
        <v>0</v>
      </c>
      <c r="G87" s="44">
        <v>0</v>
      </c>
      <c r="H87" s="44">
        <v>8419</v>
      </c>
      <c r="I87" s="44">
        <v>1031857</v>
      </c>
      <c r="J87" s="44">
        <v>2530819</v>
      </c>
      <c r="K87" s="44">
        <v>0</v>
      </c>
      <c r="L87" s="44">
        <v>0</v>
      </c>
      <c r="M87" s="44">
        <v>0</v>
      </c>
      <c r="N87" s="44">
        <v>0</v>
      </c>
      <c r="O87" s="44">
        <v>0</v>
      </c>
      <c r="P87" s="44">
        <v>1570768</v>
      </c>
      <c r="Q87" s="44">
        <v>100272</v>
      </c>
      <c r="R87" s="44">
        <v>36285</v>
      </c>
      <c r="S87" s="44">
        <v>11070</v>
      </c>
      <c r="T87" s="44">
        <v>4619</v>
      </c>
      <c r="U87" s="44">
        <v>43047</v>
      </c>
      <c r="V87" s="44">
        <v>14181</v>
      </c>
      <c r="W87" s="44">
        <v>0</v>
      </c>
      <c r="X87" s="44">
        <v>136589</v>
      </c>
      <c r="Y87" s="44">
        <v>0</v>
      </c>
      <c r="Z87" s="44">
        <v>0</v>
      </c>
      <c r="AA87" s="44">
        <v>14719573</v>
      </c>
      <c r="AB87" s="44">
        <v>100000</v>
      </c>
      <c r="AC87" s="44">
        <f t="shared" si="4"/>
        <v>12188754</v>
      </c>
      <c r="AD87" s="74">
        <f t="shared" si="5"/>
        <v>5487926</v>
      </c>
      <c r="AE87" s="44">
        <f t="shared" si="6"/>
        <v>1643685</v>
      </c>
    </row>
    <row r="88" spans="1:31" x14ac:dyDescent="0.3">
      <c r="A88" s="46" t="s">
        <v>176</v>
      </c>
      <c r="B88" t="s">
        <v>1505</v>
      </c>
      <c r="C88">
        <v>1</v>
      </c>
      <c r="D88">
        <v>0</v>
      </c>
      <c r="E88" s="44">
        <v>17697072</v>
      </c>
      <c r="F88" s="44">
        <v>0</v>
      </c>
      <c r="G88" s="44">
        <v>0</v>
      </c>
      <c r="H88" s="44">
        <v>0</v>
      </c>
      <c r="I88" s="44">
        <v>1845194</v>
      </c>
      <c r="J88" s="44">
        <v>2836512</v>
      </c>
      <c r="K88" s="44">
        <v>94445</v>
      </c>
      <c r="L88" s="44">
        <v>0</v>
      </c>
      <c r="M88" s="44">
        <v>0</v>
      </c>
      <c r="N88" s="44">
        <v>0</v>
      </c>
      <c r="O88" s="44">
        <v>0</v>
      </c>
      <c r="P88" s="44">
        <v>2699277</v>
      </c>
      <c r="Q88" s="44">
        <v>274340</v>
      </c>
      <c r="R88" s="44">
        <v>74341</v>
      </c>
      <c r="S88" s="44">
        <v>19983</v>
      </c>
      <c r="T88" s="44">
        <v>8338</v>
      </c>
      <c r="U88" s="44">
        <v>78405</v>
      </c>
      <c r="V88" s="44">
        <v>25922</v>
      </c>
      <c r="W88" s="44">
        <v>0</v>
      </c>
      <c r="X88" s="44">
        <v>255058</v>
      </c>
      <c r="Y88" s="44">
        <v>0</v>
      </c>
      <c r="Z88" s="44">
        <v>0</v>
      </c>
      <c r="AA88" s="44">
        <v>25908887</v>
      </c>
      <c r="AB88" s="44">
        <v>154286</v>
      </c>
      <c r="AC88" s="44">
        <f t="shared" si="4"/>
        <v>22977930</v>
      </c>
      <c r="AD88" s="74">
        <f t="shared" si="5"/>
        <v>8211815</v>
      </c>
      <c r="AE88" s="44">
        <f t="shared" si="6"/>
        <v>2831925</v>
      </c>
    </row>
    <row r="89" spans="1:31" x14ac:dyDescent="0.3">
      <c r="A89" s="46" t="s">
        <v>181</v>
      </c>
      <c r="B89" t="s">
        <v>1506</v>
      </c>
      <c r="C89">
        <v>1</v>
      </c>
      <c r="D89">
        <v>0</v>
      </c>
      <c r="E89" s="44">
        <v>11329627</v>
      </c>
      <c r="F89" s="44">
        <v>0</v>
      </c>
      <c r="G89" s="44">
        <v>283996</v>
      </c>
      <c r="H89" s="44">
        <v>0</v>
      </c>
      <c r="I89" s="44">
        <v>1643574</v>
      </c>
      <c r="J89" s="44">
        <v>2949832</v>
      </c>
      <c r="K89" s="44">
        <v>675960</v>
      </c>
      <c r="L89" s="44">
        <v>0</v>
      </c>
      <c r="M89" s="44">
        <v>0</v>
      </c>
      <c r="N89" s="44">
        <v>0</v>
      </c>
      <c r="O89" s="44">
        <v>0</v>
      </c>
      <c r="P89" s="44">
        <v>718762</v>
      </c>
      <c r="Q89" s="44">
        <v>124885</v>
      </c>
      <c r="R89" s="44">
        <v>0</v>
      </c>
      <c r="S89" s="44">
        <v>17227</v>
      </c>
      <c r="T89" s="44">
        <v>7188</v>
      </c>
      <c r="U89" s="44">
        <v>66347</v>
      </c>
      <c r="V89" s="44">
        <v>15863</v>
      </c>
      <c r="W89" s="44">
        <v>0</v>
      </c>
      <c r="X89" s="44">
        <v>522240</v>
      </c>
      <c r="Y89" s="44">
        <v>0</v>
      </c>
      <c r="Z89" s="44">
        <v>0</v>
      </c>
      <c r="AA89" s="44">
        <v>18355501</v>
      </c>
      <c r="AB89" s="44">
        <v>100000</v>
      </c>
      <c r="AC89" s="44">
        <f t="shared" si="4"/>
        <v>14729709</v>
      </c>
      <c r="AD89" s="74">
        <f t="shared" si="5"/>
        <v>7025874</v>
      </c>
      <c r="AE89" s="44">
        <f t="shared" si="6"/>
        <v>1109383</v>
      </c>
    </row>
    <row r="90" spans="1:31" x14ac:dyDescent="0.3">
      <c r="A90" s="46" t="s">
        <v>183</v>
      </c>
      <c r="B90" t="s">
        <v>2245</v>
      </c>
      <c r="C90">
        <v>1</v>
      </c>
      <c r="D90">
        <v>0</v>
      </c>
      <c r="E90" s="44">
        <v>13455767</v>
      </c>
      <c r="F90" s="44">
        <v>0</v>
      </c>
      <c r="G90" s="44">
        <v>0</v>
      </c>
      <c r="H90" s="44">
        <v>3812</v>
      </c>
      <c r="I90" s="44">
        <v>1672040</v>
      </c>
      <c r="J90" s="44">
        <v>4488466</v>
      </c>
      <c r="K90" s="44">
        <v>0</v>
      </c>
      <c r="L90" s="44">
        <v>0</v>
      </c>
      <c r="M90" s="44">
        <v>0</v>
      </c>
      <c r="N90" s="44">
        <v>0</v>
      </c>
      <c r="O90" s="44">
        <v>0</v>
      </c>
      <c r="P90" s="44">
        <v>1333391</v>
      </c>
      <c r="Q90" s="44">
        <v>356706</v>
      </c>
      <c r="R90" s="44">
        <v>27098</v>
      </c>
      <c r="S90" s="44">
        <v>28387</v>
      </c>
      <c r="T90" s="44">
        <v>11844</v>
      </c>
      <c r="U90" s="44">
        <v>111840</v>
      </c>
      <c r="V90" s="44">
        <v>28020</v>
      </c>
      <c r="W90" s="44">
        <v>0</v>
      </c>
      <c r="X90" s="44">
        <v>433390</v>
      </c>
      <c r="Y90" s="44">
        <v>0</v>
      </c>
      <c r="Z90" s="44">
        <v>0</v>
      </c>
      <c r="AA90" s="44">
        <v>21950761</v>
      </c>
      <c r="AB90" s="44">
        <v>100000</v>
      </c>
      <c r="AC90" s="44">
        <f t="shared" si="4"/>
        <v>17462295</v>
      </c>
      <c r="AD90" s="74">
        <f t="shared" si="5"/>
        <v>8494994</v>
      </c>
      <c r="AE90" s="44">
        <f t="shared" si="6"/>
        <v>1513482</v>
      </c>
    </row>
    <row r="91" spans="1:31" x14ac:dyDescent="0.3">
      <c r="A91" s="46" t="s">
        <v>187</v>
      </c>
      <c r="B91" t="s">
        <v>2246</v>
      </c>
      <c r="C91">
        <v>1</v>
      </c>
      <c r="D91">
        <v>0</v>
      </c>
      <c r="E91" s="44">
        <v>12343851</v>
      </c>
      <c r="F91" s="44">
        <v>0</v>
      </c>
      <c r="G91" s="44">
        <v>0</v>
      </c>
      <c r="H91" s="44">
        <v>0</v>
      </c>
      <c r="I91" s="44">
        <v>1837197</v>
      </c>
      <c r="J91" s="44">
        <v>1769202</v>
      </c>
      <c r="K91" s="44">
        <v>179224</v>
      </c>
      <c r="L91" s="44">
        <v>0</v>
      </c>
      <c r="M91" s="44">
        <v>0</v>
      </c>
      <c r="N91" s="44">
        <v>0</v>
      </c>
      <c r="O91" s="44">
        <v>0</v>
      </c>
      <c r="P91" s="44">
        <v>1418908</v>
      </c>
      <c r="Q91" s="44">
        <v>456066</v>
      </c>
      <c r="R91" s="44">
        <v>40959</v>
      </c>
      <c r="S91" s="44">
        <v>19699</v>
      </c>
      <c r="T91" s="44">
        <v>8219</v>
      </c>
      <c r="U91" s="44">
        <v>75725</v>
      </c>
      <c r="V91" s="44">
        <v>23867</v>
      </c>
      <c r="W91" s="44">
        <v>0</v>
      </c>
      <c r="X91" s="44">
        <v>142354</v>
      </c>
      <c r="Y91" s="44">
        <v>0</v>
      </c>
      <c r="Z91" s="44">
        <v>0</v>
      </c>
      <c r="AA91" s="44">
        <v>18315271</v>
      </c>
      <c r="AB91" s="44">
        <v>0</v>
      </c>
      <c r="AC91" s="44">
        <f t="shared" si="4"/>
        <v>16366845</v>
      </c>
      <c r="AD91" s="74">
        <f t="shared" si="5"/>
        <v>5971420</v>
      </c>
      <c r="AE91" s="44">
        <f t="shared" si="6"/>
        <v>1546418</v>
      </c>
    </row>
    <row r="92" spans="1:31" x14ac:dyDescent="0.3">
      <c r="A92" s="46" t="s">
        <v>185</v>
      </c>
      <c r="B92" t="s">
        <v>2247</v>
      </c>
      <c r="C92">
        <v>1</v>
      </c>
      <c r="D92">
        <v>0</v>
      </c>
      <c r="E92" s="44">
        <v>3218394</v>
      </c>
      <c r="F92" s="44">
        <v>0</v>
      </c>
      <c r="G92" s="44">
        <v>0</v>
      </c>
      <c r="H92" s="44">
        <v>0</v>
      </c>
      <c r="I92" s="44">
        <v>367207</v>
      </c>
      <c r="J92" s="44">
        <v>660620</v>
      </c>
      <c r="K92" s="44">
        <v>0</v>
      </c>
      <c r="L92" s="44">
        <v>0</v>
      </c>
      <c r="M92" s="44">
        <v>0</v>
      </c>
      <c r="N92" s="44">
        <v>0</v>
      </c>
      <c r="O92" s="44">
        <v>0</v>
      </c>
      <c r="P92" s="44">
        <v>486698</v>
      </c>
      <c r="Q92" s="44">
        <v>65787</v>
      </c>
      <c r="R92" s="44">
        <v>0</v>
      </c>
      <c r="S92" s="44">
        <v>6846</v>
      </c>
      <c r="T92" s="44">
        <v>2856</v>
      </c>
      <c r="U92" s="44">
        <v>26329</v>
      </c>
      <c r="V92" s="44">
        <v>7874</v>
      </c>
      <c r="W92" s="44">
        <v>0</v>
      </c>
      <c r="X92" s="44">
        <v>0</v>
      </c>
      <c r="Y92" s="44">
        <v>0</v>
      </c>
      <c r="Z92" s="44">
        <v>0</v>
      </c>
      <c r="AA92" s="44">
        <v>4842611</v>
      </c>
      <c r="AB92" s="44">
        <v>0</v>
      </c>
      <c r="AC92" s="44">
        <f t="shared" si="4"/>
        <v>4181991</v>
      </c>
      <c r="AD92" s="74">
        <f t="shared" si="5"/>
        <v>1624217</v>
      </c>
      <c r="AE92" s="44">
        <f t="shared" si="6"/>
        <v>530603</v>
      </c>
    </row>
    <row r="93" spans="1:31" x14ac:dyDescent="0.3">
      <c r="A93" s="46" t="s">
        <v>189</v>
      </c>
      <c r="B93" t="s">
        <v>1510</v>
      </c>
      <c r="C93">
        <v>1</v>
      </c>
      <c r="D93">
        <v>0</v>
      </c>
      <c r="E93" s="44">
        <v>11132418</v>
      </c>
      <c r="F93" s="44">
        <v>0</v>
      </c>
      <c r="G93" s="44">
        <v>0</v>
      </c>
      <c r="H93" s="44">
        <v>0</v>
      </c>
      <c r="I93" s="44">
        <v>1322712</v>
      </c>
      <c r="J93" s="44">
        <v>1791502</v>
      </c>
      <c r="K93" s="44">
        <v>3964</v>
      </c>
      <c r="L93" s="44">
        <v>0</v>
      </c>
      <c r="M93" s="44">
        <v>0</v>
      </c>
      <c r="N93" s="44">
        <v>0</v>
      </c>
      <c r="O93" s="44">
        <v>0</v>
      </c>
      <c r="P93" s="44">
        <v>984627</v>
      </c>
      <c r="Q93" s="44">
        <v>238727</v>
      </c>
      <c r="R93" s="44">
        <v>0</v>
      </c>
      <c r="S93" s="44">
        <v>12239</v>
      </c>
      <c r="T93" s="44">
        <v>5106</v>
      </c>
      <c r="U93" s="44">
        <v>47707</v>
      </c>
      <c r="V93" s="44">
        <v>14057</v>
      </c>
      <c r="W93" s="44">
        <v>0</v>
      </c>
      <c r="X93" s="44">
        <v>323662</v>
      </c>
      <c r="Y93" s="44">
        <v>0</v>
      </c>
      <c r="Z93" s="44">
        <v>0</v>
      </c>
      <c r="AA93" s="44">
        <v>15876721</v>
      </c>
      <c r="AB93" s="44">
        <v>100000</v>
      </c>
      <c r="AC93" s="44">
        <f t="shared" si="4"/>
        <v>14081255</v>
      </c>
      <c r="AD93" s="74">
        <f t="shared" si="5"/>
        <v>4744303</v>
      </c>
      <c r="AE93" s="44">
        <f t="shared" si="6"/>
        <v>1063736</v>
      </c>
    </row>
    <row r="94" spans="1:31" x14ac:dyDescent="0.3">
      <c r="A94" s="46" t="s">
        <v>191</v>
      </c>
      <c r="B94" t="s">
        <v>2248</v>
      </c>
      <c r="C94">
        <v>1</v>
      </c>
      <c r="D94">
        <v>0</v>
      </c>
      <c r="E94" s="44">
        <v>18252048</v>
      </c>
      <c r="F94" s="44">
        <v>0</v>
      </c>
      <c r="G94" s="44">
        <v>0</v>
      </c>
      <c r="H94" s="44">
        <v>0</v>
      </c>
      <c r="I94" s="44">
        <v>2720883</v>
      </c>
      <c r="J94" s="44">
        <v>1891108</v>
      </c>
      <c r="K94" s="44">
        <v>0</v>
      </c>
      <c r="L94" s="44">
        <v>0</v>
      </c>
      <c r="M94" s="44">
        <v>0</v>
      </c>
      <c r="N94" s="44">
        <v>0</v>
      </c>
      <c r="O94" s="44">
        <v>0</v>
      </c>
      <c r="P94" s="44">
        <v>1932981</v>
      </c>
      <c r="Q94" s="44">
        <v>487145</v>
      </c>
      <c r="R94" s="44">
        <v>0</v>
      </c>
      <c r="S94" s="44">
        <v>32042</v>
      </c>
      <c r="T94" s="44">
        <v>13369</v>
      </c>
      <c r="U94" s="44">
        <v>112015</v>
      </c>
      <c r="V94" s="44">
        <v>37839</v>
      </c>
      <c r="W94" s="44">
        <v>0</v>
      </c>
      <c r="X94" s="44">
        <v>281600</v>
      </c>
      <c r="Y94" s="44">
        <v>2222</v>
      </c>
      <c r="Z94" s="44">
        <v>0</v>
      </c>
      <c r="AA94" s="44">
        <v>25763252</v>
      </c>
      <c r="AB94" s="44">
        <v>0</v>
      </c>
      <c r="AC94" s="44">
        <f t="shared" si="4"/>
        <v>23872144</v>
      </c>
      <c r="AD94" s="74">
        <f t="shared" si="5"/>
        <v>7511204</v>
      </c>
      <c r="AE94" s="44">
        <f t="shared" si="6"/>
        <v>2130468</v>
      </c>
    </row>
    <row r="95" spans="1:31" x14ac:dyDescent="0.3">
      <c r="A95" s="46" t="s">
        <v>193</v>
      </c>
      <c r="B95" t="s">
        <v>2249</v>
      </c>
      <c r="C95">
        <v>1</v>
      </c>
      <c r="D95">
        <v>0</v>
      </c>
      <c r="E95" s="44">
        <v>14492877</v>
      </c>
      <c r="F95" s="44">
        <v>0</v>
      </c>
      <c r="G95" s="44">
        <v>507748</v>
      </c>
      <c r="H95" s="44">
        <v>0</v>
      </c>
      <c r="I95" s="44">
        <v>256100</v>
      </c>
      <c r="J95" s="44">
        <v>2473210</v>
      </c>
      <c r="K95" s="44">
        <v>0</v>
      </c>
      <c r="L95" s="44">
        <v>0</v>
      </c>
      <c r="M95" s="44">
        <v>0</v>
      </c>
      <c r="N95" s="44">
        <v>0</v>
      </c>
      <c r="O95" s="44">
        <v>0</v>
      </c>
      <c r="P95" s="44">
        <v>1346228</v>
      </c>
      <c r="Q95" s="44">
        <v>494350</v>
      </c>
      <c r="R95" s="44">
        <v>14048</v>
      </c>
      <c r="S95" s="44">
        <v>26769</v>
      </c>
      <c r="T95" s="44">
        <v>11169</v>
      </c>
      <c r="U95" s="44">
        <v>106539</v>
      </c>
      <c r="V95" s="44">
        <v>28888</v>
      </c>
      <c r="W95" s="44">
        <v>0</v>
      </c>
      <c r="X95" s="44">
        <v>226069</v>
      </c>
      <c r="Y95" s="44">
        <v>43246</v>
      </c>
      <c r="Z95" s="44">
        <v>0</v>
      </c>
      <c r="AA95" s="44">
        <v>20027241</v>
      </c>
      <c r="AB95" s="44">
        <v>100000</v>
      </c>
      <c r="AC95" s="44">
        <f t="shared" si="4"/>
        <v>17554031</v>
      </c>
      <c r="AD95" s="74">
        <f t="shared" si="5"/>
        <v>5534364</v>
      </c>
      <c r="AE95" s="44">
        <f t="shared" si="6"/>
        <v>2070587</v>
      </c>
    </row>
    <row r="96" spans="1:31" x14ac:dyDescent="0.3">
      <c r="A96" s="46" t="s">
        <v>195</v>
      </c>
      <c r="B96" t="s">
        <v>2250</v>
      </c>
      <c r="C96">
        <v>1</v>
      </c>
      <c r="D96">
        <v>0</v>
      </c>
      <c r="E96" s="44">
        <v>15129948</v>
      </c>
      <c r="F96" s="44">
        <v>0</v>
      </c>
      <c r="G96" s="44">
        <v>0</v>
      </c>
      <c r="H96" s="44">
        <v>0</v>
      </c>
      <c r="I96" s="44">
        <v>1591086</v>
      </c>
      <c r="J96" s="44">
        <v>598769</v>
      </c>
      <c r="K96" s="44">
        <v>4347</v>
      </c>
      <c r="L96" s="44">
        <v>0</v>
      </c>
      <c r="M96" s="44">
        <v>0</v>
      </c>
      <c r="N96" s="44">
        <v>0</v>
      </c>
      <c r="O96" s="44">
        <v>0</v>
      </c>
      <c r="P96" s="44">
        <v>1034254</v>
      </c>
      <c r="Q96" s="44">
        <v>444404</v>
      </c>
      <c r="R96" s="44">
        <v>0</v>
      </c>
      <c r="S96" s="44">
        <v>21691</v>
      </c>
      <c r="T96" s="44">
        <v>9050</v>
      </c>
      <c r="U96" s="44">
        <v>84987</v>
      </c>
      <c r="V96" s="44">
        <v>25545</v>
      </c>
      <c r="W96" s="44">
        <v>0</v>
      </c>
      <c r="X96" s="44">
        <v>515760</v>
      </c>
      <c r="Y96" s="44">
        <v>0</v>
      </c>
      <c r="Z96" s="44">
        <v>0</v>
      </c>
      <c r="AA96" s="44">
        <v>19459841</v>
      </c>
      <c r="AB96" s="44">
        <v>0</v>
      </c>
      <c r="AC96" s="44">
        <f t="shared" si="4"/>
        <v>18856725</v>
      </c>
      <c r="AD96" s="74">
        <f t="shared" si="5"/>
        <v>4329893</v>
      </c>
      <c r="AE96" s="44">
        <f t="shared" si="6"/>
        <v>1175527</v>
      </c>
    </row>
    <row r="97" spans="1:31" x14ac:dyDescent="0.3">
      <c r="A97" s="46" t="s">
        <v>208</v>
      </c>
      <c r="B97" t="s">
        <v>1514</v>
      </c>
      <c r="C97">
        <v>1</v>
      </c>
      <c r="D97">
        <v>0</v>
      </c>
      <c r="E97" s="44">
        <v>7378752</v>
      </c>
      <c r="F97" s="44">
        <v>0</v>
      </c>
      <c r="G97" s="44">
        <v>352002</v>
      </c>
      <c r="H97" s="44">
        <v>520</v>
      </c>
      <c r="I97" s="44">
        <v>995817</v>
      </c>
      <c r="J97" s="44">
        <v>2390257</v>
      </c>
      <c r="K97" s="44">
        <v>9783</v>
      </c>
      <c r="L97" s="44">
        <v>0</v>
      </c>
      <c r="M97" s="44">
        <v>0</v>
      </c>
      <c r="N97" s="44">
        <v>0</v>
      </c>
      <c r="O97" s="44">
        <v>0</v>
      </c>
      <c r="P97" s="44">
        <v>557523</v>
      </c>
      <c r="Q97" s="44">
        <v>43656</v>
      </c>
      <c r="R97" s="44">
        <v>461536</v>
      </c>
      <c r="S97" s="44">
        <v>22770</v>
      </c>
      <c r="T97" s="44">
        <v>9500</v>
      </c>
      <c r="U97" s="44">
        <v>81259</v>
      </c>
      <c r="V97" s="44">
        <v>883</v>
      </c>
      <c r="W97" s="44">
        <v>0</v>
      </c>
      <c r="X97" s="44">
        <v>97200</v>
      </c>
      <c r="Y97" s="44">
        <v>0</v>
      </c>
      <c r="Z97" s="44">
        <v>0</v>
      </c>
      <c r="AA97" s="44">
        <v>12401458</v>
      </c>
      <c r="AB97" s="44">
        <v>0</v>
      </c>
      <c r="AC97" s="44">
        <f t="shared" si="4"/>
        <v>10001418</v>
      </c>
      <c r="AD97" s="74">
        <f t="shared" si="5"/>
        <v>5022706</v>
      </c>
      <c r="AE97" s="44">
        <f t="shared" si="6"/>
        <v>1023937</v>
      </c>
    </row>
    <row r="98" spans="1:31" x14ac:dyDescent="0.3">
      <c r="A98" s="46" t="s">
        <v>200</v>
      </c>
      <c r="B98" t="s">
        <v>2251</v>
      </c>
      <c r="C98">
        <v>1</v>
      </c>
      <c r="D98">
        <v>0</v>
      </c>
      <c r="E98" s="44">
        <v>3675640</v>
      </c>
      <c r="F98" s="44">
        <v>0</v>
      </c>
      <c r="G98" s="44">
        <v>143067</v>
      </c>
      <c r="H98" s="44">
        <v>0</v>
      </c>
      <c r="I98" s="44">
        <v>318328</v>
      </c>
      <c r="J98" s="44">
        <v>231631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351247</v>
      </c>
      <c r="Q98" s="44">
        <v>0</v>
      </c>
      <c r="R98" s="44">
        <v>174468</v>
      </c>
      <c r="S98" s="44">
        <v>7685</v>
      </c>
      <c r="T98" s="44">
        <v>3206</v>
      </c>
      <c r="U98" s="44">
        <v>30814</v>
      </c>
      <c r="V98" s="44">
        <v>3302</v>
      </c>
      <c r="W98" s="44">
        <v>0</v>
      </c>
      <c r="X98" s="44">
        <v>380000</v>
      </c>
      <c r="Y98" s="44">
        <v>70</v>
      </c>
      <c r="Z98" s="44">
        <v>0</v>
      </c>
      <c r="AA98" s="44">
        <v>5319458</v>
      </c>
      <c r="AB98" s="44">
        <v>0</v>
      </c>
      <c r="AC98" s="44">
        <f t="shared" si="4"/>
        <v>5087827</v>
      </c>
      <c r="AD98" s="74">
        <f t="shared" si="5"/>
        <v>1643818</v>
      </c>
      <c r="AE98" s="44">
        <f t="shared" si="6"/>
        <v>539391</v>
      </c>
    </row>
    <row r="99" spans="1:31" x14ac:dyDescent="0.3">
      <c r="A99" s="46" t="s">
        <v>198</v>
      </c>
      <c r="B99" t="s">
        <v>2252</v>
      </c>
      <c r="C99">
        <v>1</v>
      </c>
      <c r="D99">
        <v>0</v>
      </c>
      <c r="E99" s="44">
        <v>4814072</v>
      </c>
      <c r="F99" s="44">
        <v>0</v>
      </c>
      <c r="G99" s="44">
        <v>148960</v>
      </c>
      <c r="H99" s="44">
        <v>0</v>
      </c>
      <c r="I99" s="44">
        <v>916085</v>
      </c>
      <c r="J99" s="44">
        <v>547496</v>
      </c>
      <c r="K99" s="44">
        <v>0</v>
      </c>
      <c r="L99" s="44">
        <v>0</v>
      </c>
      <c r="M99" s="44">
        <v>0</v>
      </c>
      <c r="N99" s="44">
        <v>0</v>
      </c>
      <c r="O99" s="44">
        <v>0</v>
      </c>
      <c r="P99" s="44">
        <v>712735</v>
      </c>
      <c r="Q99" s="44">
        <v>19303</v>
      </c>
      <c r="R99" s="44">
        <v>200688</v>
      </c>
      <c r="S99" s="44">
        <v>15340</v>
      </c>
      <c r="T99" s="44">
        <v>6400</v>
      </c>
      <c r="U99" s="44">
        <v>62502</v>
      </c>
      <c r="V99" s="44">
        <v>4659</v>
      </c>
      <c r="W99" s="44">
        <v>0</v>
      </c>
      <c r="X99" s="44">
        <v>0</v>
      </c>
      <c r="Y99" s="44">
        <v>0</v>
      </c>
      <c r="Z99" s="44">
        <v>0</v>
      </c>
      <c r="AA99" s="44">
        <v>7448240</v>
      </c>
      <c r="AB99" s="44">
        <v>0</v>
      </c>
      <c r="AC99" s="44">
        <f t="shared" si="4"/>
        <v>6900744</v>
      </c>
      <c r="AD99" s="74">
        <f t="shared" si="5"/>
        <v>2634168</v>
      </c>
      <c r="AE99" s="44">
        <f t="shared" si="6"/>
        <v>950596</v>
      </c>
    </row>
    <row r="100" spans="1:31" x14ac:dyDescent="0.3">
      <c r="A100" s="46" t="s">
        <v>202</v>
      </c>
      <c r="B100" t="s">
        <v>2253</v>
      </c>
      <c r="C100">
        <v>1</v>
      </c>
      <c r="D100">
        <v>0</v>
      </c>
      <c r="E100" s="44">
        <v>16217662</v>
      </c>
      <c r="F100" s="44">
        <v>0</v>
      </c>
      <c r="G100" s="44">
        <v>218990</v>
      </c>
      <c r="H100" s="44">
        <v>0</v>
      </c>
      <c r="I100" s="44">
        <v>1040960</v>
      </c>
      <c r="J100" s="44">
        <v>3941325</v>
      </c>
      <c r="K100" s="44">
        <v>732004</v>
      </c>
      <c r="L100" s="44">
        <v>0</v>
      </c>
      <c r="M100" s="44">
        <v>0</v>
      </c>
      <c r="N100" s="44">
        <v>0</v>
      </c>
      <c r="O100" s="44">
        <v>0</v>
      </c>
      <c r="P100" s="44">
        <v>896835</v>
      </c>
      <c r="Q100" s="44">
        <v>138544</v>
      </c>
      <c r="R100" s="44">
        <v>573819</v>
      </c>
      <c r="S100" s="44">
        <v>25945</v>
      </c>
      <c r="T100" s="44">
        <v>10825</v>
      </c>
      <c r="U100" s="44">
        <v>106190</v>
      </c>
      <c r="V100" s="44">
        <v>21921</v>
      </c>
      <c r="W100" s="44">
        <v>0</v>
      </c>
      <c r="X100" s="44">
        <v>161330</v>
      </c>
      <c r="Y100" s="44">
        <v>0</v>
      </c>
      <c r="Z100" s="44">
        <v>0</v>
      </c>
      <c r="AA100" s="44">
        <v>24086350</v>
      </c>
      <c r="AB100" s="44">
        <v>100000</v>
      </c>
      <c r="AC100" s="44">
        <f t="shared" si="4"/>
        <v>19413021</v>
      </c>
      <c r="AD100" s="74">
        <f t="shared" si="5"/>
        <v>7868688</v>
      </c>
      <c r="AE100" s="44">
        <f t="shared" si="6"/>
        <v>1280706</v>
      </c>
    </row>
    <row r="101" spans="1:31" x14ac:dyDescent="0.3">
      <c r="A101" s="46" t="s">
        <v>204</v>
      </c>
      <c r="B101" t="s">
        <v>2254</v>
      </c>
      <c r="C101">
        <v>1</v>
      </c>
      <c r="D101">
        <v>0</v>
      </c>
      <c r="E101" s="44">
        <v>10803851</v>
      </c>
      <c r="F101" s="44">
        <v>0</v>
      </c>
      <c r="G101" s="44">
        <v>224558</v>
      </c>
      <c r="H101" s="44">
        <v>2743</v>
      </c>
      <c r="I101" s="44">
        <v>1619160</v>
      </c>
      <c r="J101" s="44">
        <v>1102689</v>
      </c>
      <c r="K101" s="44">
        <v>0</v>
      </c>
      <c r="L101" s="44">
        <v>0</v>
      </c>
      <c r="M101" s="44">
        <v>0</v>
      </c>
      <c r="N101" s="44">
        <v>0</v>
      </c>
      <c r="O101" s="44">
        <v>0</v>
      </c>
      <c r="P101" s="44">
        <v>1131873</v>
      </c>
      <c r="Q101" s="44">
        <v>367763</v>
      </c>
      <c r="R101" s="44">
        <v>320068</v>
      </c>
      <c r="S101" s="44">
        <v>26380</v>
      </c>
      <c r="T101" s="44">
        <v>11006</v>
      </c>
      <c r="U101" s="44">
        <v>108462</v>
      </c>
      <c r="V101" s="44">
        <v>23865</v>
      </c>
      <c r="W101" s="44">
        <v>0</v>
      </c>
      <c r="X101" s="44">
        <v>0</v>
      </c>
      <c r="Y101" s="44">
        <v>2199</v>
      </c>
      <c r="Z101" s="44">
        <v>0</v>
      </c>
      <c r="AA101" s="44">
        <v>15744617</v>
      </c>
      <c r="AB101" s="44">
        <v>0</v>
      </c>
      <c r="AC101" s="44">
        <f t="shared" si="4"/>
        <v>14641928</v>
      </c>
      <c r="AD101" s="74">
        <f t="shared" si="5"/>
        <v>4940766</v>
      </c>
      <c r="AE101" s="44">
        <f t="shared" si="6"/>
        <v>1528343</v>
      </c>
    </row>
    <row r="102" spans="1:31" x14ac:dyDescent="0.3">
      <c r="A102" s="46" t="s">
        <v>206</v>
      </c>
      <c r="B102" t="s">
        <v>2255</v>
      </c>
      <c r="C102">
        <v>1</v>
      </c>
      <c r="D102">
        <v>0</v>
      </c>
      <c r="E102" s="44">
        <v>2344167</v>
      </c>
      <c r="F102" s="44">
        <v>0</v>
      </c>
      <c r="G102" s="44">
        <v>143187</v>
      </c>
      <c r="H102" s="44">
        <v>0</v>
      </c>
      <c r="I102" s="44">
        <v>207584</v>
      </c>
      <c r="J102" s="44">
        <v>141382</v>
      </c>
      <c r="K102" s="44">
        <v>13234</v>
      </c>
      <c r="L102" s="44">
        <v>0</v>
      </c>
      <c r="M102" s="44">
        <v>0</v>
      </c>
      <c r="N102" s="44">
        <v>0</v>
      </c>
      <c r="O102" s="44">
        <v>0</v>
      </c>
      <c r="P102" s="44">
        <v>194914</v>
      </c>
      <c r="Q102" s="44">
        <v>2581</v>
      </c>
      <c r="R102" s="44">
        <v>42496</v>
      </c>
      <c r="S102" s="44">
        <v>8209</v>
      </c>
      <c r="T102" s="44">
        <v>3425</v>
      </c>
      <c r="U102" s="44">
        <v>25630</v>
      </c>
      <c r="V102" s="44">
        <v>438</v>
      </c>
      <c r="W102" s="44">
        <v>0</v>
      </c>
      <c r="X102" s="44">
        <v>0</v>
      </c>
      <c r="Y102" s="44">
        <v>3825</v>
      </c>
      <c r="Z102" s="44">
        <v>0</v>
      </c>
      <c r="AA102" s="44">
        <v>3131072</v>
      </c>
      <c r="AB102" s="44">
        <v>0</v>
      </c>
      <c r="AC102" s="44">
        <f t="shared" si="4"/>
        <v>2976456</v>
      </c>
      <c r="AD102" s="74">
        <f t="shared" si="5"/>
        <v>786905</v>
      </c>
      <c r="AE102" s="44">
        <f t="shared" si="6"/>
        <v>379628</v>
      </c>
    </row>
    <row r="103" spans="1:31" x14ac:dyDescent="0.3">
      <c r="A103" s="46" t="s">
        <v>211</v>
      </c>
      <c r="B103" t="s">
        <v>2256</v>
      </c>
      <c r="C103">
        <v>1</v>
      </c>
      <c r="D103">
        <v>0</v>
      </c>
      <c r="E103" s="44">
        <v>7776505</v>
      </c>
      <c r="F103" s="44">
        <v>0</v>
      </c>
      <c r="G103" s="44">
        <v>0</v>
      </c>
      <c r="H103" s="44">
        <v>0</v>
      </c>
      <c r="I103" s="44">
        <v>683652</v>
      </c>
      <c r="J103" s="44">
        <v>2195525</v>
      </c>
      <c r="K103" s="44">
        <v>0</v>
      </c>
      <c r="L103" s="44">
        <v>0</v>
      </c>
      <c r="M103" s="44">
        <v>0</v>
      </c>
      <c r="N103" s="44">
        <v>0</v>
      </c>
      <c r="O103" s="44">
        <v>0</v>
      </c>
      <c r="P103" s="44">
        <v>1061454</v>
      </c>
      <c r="Q103" s="44">
        <v>183279</v>
      </c>
      <c r="R103" s="44">
        <v>66333</v>
      </c>
      <c r="S103" s="44">
        <v>7835</v>
      </c>
      <c r="T103" s="44">
        <v>3269</v>
      </c>
      <c r="U103" s="44">
        <v>30465</v>
      </c>
      <c r="V103" s="44">
        <v>9619</v>
      </c>
      <c r="W103" s="44">
        <v>0</v>
      </c>
      <c r="X103" s="44">
        <v>156015</v>
      </c>
      <c r="Y103" s="44">
        <v>0</v>
      </c>
      <c r="Z103" s="44">
        <v>0</v>
      </c>
      <c r="AA103" s="44">
        <v>12173951</v>
      </c>
      <c r="AB103" s="44">
        <v>100000</v>
      </c>
      <c r="AC103" s="44">
        <f t="shared" si="4"/>
        <v>9978426</v>
      </c>
      <c r="AD103" s="74">
        <f t="shared" si="5"/>
        <v>4397446</v>
      </c>
      <c r="AE103" s="44">
        <f t="shared" si="6"/>
        <v>1112642</v>
      </c>
    </row>
    <row r="104" spans="1:31" x14ac:dyDescent="0.3">
      <c r="A104" s="46" t="s">
        <v>213</v>
      </c>
      <c r="B104" t="s">
        <v>2257</v>
      </c>
      <c r="C104">
        <v>1</v>
      </c>
      <c r="D104">
        <v>0</v>
      </c>
      <c r="E104" s="44">
        <v>21260553</v>
      </c>
      <c r="F104" s="44">
        <v>0</v>
      </c>
      <c r="G104" s="44">
        <v>0</v>
      </c>
      <c r="H104" s="44">
        <v>8169</v>
      </c>
      <c r="I104" s="44">
        <v>1427355</v>
      </c>
      <c r="J104" s="44">
        <v>3371901</v>
      </c>
      <c r="K104" s="44">
        <v>0</v>
      </c>
      <c r="L104" s="44">
        <v>0</v>
      </c>
      <c r="M104" s="44">
        <v>0</v>
      </c>
      <c r="N104" s="44">
        <v>0</v>
      </c>
      <c r="O104" s="44">
        <v>0</v>
      </c>
      <c r="P104" s="44">
        <v>2688322</v>
      </c>
      <c r="Q104" s="44">
        <v>757675</v>
      </c>
      <c r="R104" s="44">
        <v>179861</v>
      </c>
      <c r="S104" s="44">
        <v>38499</v>
      </c>
      <c r="T104" s="44">
        <v>16063</v>
      </c>
      <c r="U104" s="44">
        <v>143062</v>
      </c>
      <c r="V104" s="44">
        <v>47330</v>
      </c>
      <c r="W104" s="44">
        <v>0</v>
      </c>
      <c r="X104" s="44">
        <v>468206</v>
      </c>
      <c r="Y104" s="44">
        <v>0</v>
      </c>
      <c r="Z104" s="44">
        <v>0</v>
      </c>
      <c r="AA104" s="44">
        <v>30406996</v>
      </c>
      <c r="AB104" s="44">
        <v>147875</v>
      </c>
      <c r="AC104" s="44">
        <f t="shared" si="4"/>
        <v>27035095</v>
      </c>
      <c r="AD104" s="74">
        <f t="shared" si="5"/>
        <v>9146443</v>
      </c>
      <c r="AE104" s="44">
        <f t="shared" si="6"/>
        <v>2933276</v>
      </c>
    </row>
    <row r="105" spans="1:31" x14ac:dyDescent="0.3">
      <c r="A105" s="46" t="s">
        <v>219</v>
      </c>
      <c r="B105" t="s">
        <v>2258</v>
      </c>
      <c r="C105">
        <v>1</v>
      </c>
      <c r="D105">
        <v>0</v>
      </c>
      <c r="E105" s="44">
        <v>6345084</v>
      </c>
      <c r="F105" s="44">
        <v>0</v>
      </c>
      <c r="G105" s="44">
        <v>0</v>
      </c>
      <c r="H105" s="44">
        <v>3960</v>
      </c>
      <c r="I105" s="44">
        <v>462710</v>
      </c>
      <c r="J105" s="44">
        <v>794350</v>
      </c>
      <c r="K105" s="44">
        <v>0</v>
      </c>
      <c r="L105" s="44">
        <v>0</v>
      </c>
      <c r="M105" s="44">
        <v>0</v>
      </c>
      <c r="N105" s="44">
        <v>0</v>
      </c>
      <c r="O105" s="44">
        <v>0</v>
      </c>
      <c r="P105" s="44">
        <v>984320</v>
      </c>
      <c r="Q105" s="44">
        <v>218010</v>
      </c>
      <c r="R105" s="44">
        <v>33011</v>
      </c>
      <c r="S105" s="44">
        <v>8449</v>
      </c>
      <c r="T105" s="44">
        <v>3525</v>
      </c>
      <c r="U105" s="44">
        <v>33785</v>
      </c>
      <c r="V105" s="44">
        <v>11109</v>
      </c>
      <c r="W105" s="44">
        <v>0</v>
      </c>
      <c r="X105" s="44">
        <v>260512</v>
      </c>
      <c r="Y105" s="44">
        <v>0</v>
      </c>
      <c r="Z105" s="44">
        <v>0</v>
      </c>
      <c r="AA105" s="44">
        <v>9158825</v>
      </c>
      <c r="AB105" s="44">
        <v>100000</v>
      </c>
      <c r="AC105" s="44">
        <f t="shared" si="4"/>
        <v>8364475</v>
      </c>
      <c r="AD105" s="74">
        <f t="shared" si="5"/>
        <v>2813741</v>
      </c>
      <c r="AE105" s="44">
        <f t="shared" si="6"/>
        <v>1041188</v>
      </c>
    </row>
    <row r="106" spans="1:31" x14ac:dyDescent="0.3">
      <c r="A106" s="46" t="s">
        <v>215</v>
      </c>
      <c r="B106" t="s">
        <v>2259</v>
      </c>
      <c r="C106">
        <v>1</v>
      </c>
      <c r="D106">
        <v>0</v>
      </c>
      <c r="E106" s="44">
        <v>16177430</v>
      </c>
      <c r="F106" s="44">
        <v>0</v>
      </c>
      <c r="G106" s="44">
        <v>0</v>
      </c>
      <c r="H106" s="44">
        <v>18910</v>
      </c>
      <c r="I106" s="44">
        <v>2227819</v>
      </c>
      <c r="J106" s="44">
        <v>3559457</v>
      </c>
      <c r="K106" s="44">
        <v>178037</v>
      </c>
      <c r="L106" s="44">
        <v>0</v>
      </c>
      <c r="M106" s="44">
        <v>0</v>
      </c>
      <c r="N106" s="44">
        <v>0</v>
      </c>
      <c r="O106" s="44">
        <v>0</v>
      </c>
      <c r="P106" s="44">
        <v>2354604</v>
      </c>
      <c r="Q106" s="44">
        <v>215786</v>
      </c>
      <c r="R106" s="44">
        <v>27676</v>
      </c>
      <c r="S106" s="44">
        <v>28447</v>
      </c>
      <c r="T106" s="44">
        <v>11869</v>
      </c>
      <c r="U106" s="44">
        <v>113529</v>
      </c>
      <c r="V106" s="44">
        <v>34191</v>
      </c>
      <c r="W106" s="44">
        <v>0</v>
      </c>
      <c r="X106" s="44">
        <v>134322</v>
      </c>
      <c r="Y106" s="44">
        <v>0</v>
      </c>
      <c r="Z106" s="44">
        <v>0</v>
      </c>
      <c r="AA106" s="44">
        <v>25082077</v>
      </c>
      <c r="AB106" s="44">
        <v>0</v>
      </c>
      <c r="AC106" s="44">
        <f t="shared" si="4"/>
        <v>21344583</v>
      </c>
      <c r="AD106" s="74">
        <f t="shared" si="5"/>
        <v>8904647</v>
      </c>
      <c r="AE106" s="44">
        <f t="shared" si="6"/>
        <v>2542640</v>
      </c>
    </row>
    <row r="107" spans="1:31" x14ac:dyDescent="0.3">
      <c r="A107" s="46" t="s">
        <v>217</v>
      </c>
      <c r="B107" t="s">
        <v>2260</v>
      </c>
      <c r="C107">
        <v>1</v>
      </c>
      <c r="D107">
        <v>0</v>
      </c>
      <c r="E107" s="44">
        <v>9488870</v>
      </c>
      <c r="F107" s="44">
        <v>0</v>
      </c>
      <c r="G107" s="44">
        <v>0</v>
      </c>
      <c r="H107" s="44">
        <v>0</v>
      </c>
      <c r="I107" s="44">
        <v>662968</v>
      </c>
      <c r="J107" s="44">
        <v>1198135</v>
      </c>
      <c r="K107" s="44">
        <v>0</v>
      </c>
      <c r="L107" s="44">
        <v>0</v>
      </c>
      <c r="M107" s="44">
        <v>0</v>
      </c>
      <c r="N107" s="44">
        <v>0</v>
      </c>
      <c r="O107" s="44">
        <v>0</v>
      </c>
      <c r="P107" s="44">
        <v>958685</v>
      </c>
      <c r="Q107" s="44">
        <v>145171</v>
      </c>
      <c r="R107" s="44">
        <v>0</v>
      </c>
      <c r="S107" s="44">
        <v>10516</v>
      </c>
      <c r="T107" s="44">
        <v>4388</v>
      </c>
      <c r="U107" s="44">
        <v>41358</v>
      </c>
      <c r="V107" s="44">
        <v>12979</v>
      </c>
      <c r="W107" s="44">
        <v>0</v>
      </c>
      <c r="X107" s="44">
        <v>85523</v>
      </c>
      <c r="Y107" s="44">
        <v>0</v>
      </c>
      <c r="Z107" s="44">
        <v>0</v>
      </c>
      <c r="AA107" s="44">
        <v>12608593</v>
      </c>
      <c r="AB107" s="44">
        <v>100000</v>
      </c>
      <c r="AC107" s="44">
        <f t="shared" si="4"/>
        <v>11410458</v>
      </c>
      <c r="AD107" s="74">
        <f t="shared" si="5"/>
        <v>3119723</v>
      </c>
      <c r="AE107" s="44">
        <f t="shared" si="6"/>
        <v>1027926</v>
      </c>
    </row>
    <row r="108" spans="1:31" x14ac:dyDescent="0.3">
      <c r="A108" s="46" t="s">
        <v>222</v>
      </c>
      <c r="B108" t="s">
        <v>2261</v>
      </c>
      <c r="C108">
        <v>1</v>
      </c>
      <c r="D108">
        <v>0</v>
      </c>
      <c r="E108" s="44">
        <v>672621</v>
      </c>
      <c r="F108" s="44">
        <v>0</v>
      </c>
      <c r="G108" s="44">
        <v>100000</v>
      </c>
      <c r="H108" s="44">
        <v>132</v>
      </c>
      <c r="I108" s="44">
        <v>17641</v>
      </c>
      <c r="J108" s="44">
        <v>11222</v>
      </c>
      <c r="K108" s="44">
        <v>0</v>
      </c>
      <c r="L108" s="44">
        <v>0</v>
      </c>
      <c r="M108" s="44">
        <v>0</v>
      </c>
      <c r="N108" s="44">
        <v>0</v>
      </c>
      <c r="O108" s="44">
        <v>0</v>
      </c>
      <c r="P108" s="44">
        <v>141093</v>
      </c>
      <c r="Q108" s="44">
        <v>0</v>
      </c>
      <c r="R108" s="44">
        <v>0</v>
      </c>
      <c r="S108" s="44">
        <v>1109</v>
      </c>
      <c r="T108" s="44">
        <v>463</v>
      </c>
      <c r="U108" s="44">
        <v>4078</v>
      </c>
      <c r="V108" s="44">
        <v>0</v>
      </c>
      <c r="W108" s="44">
        <v>0</v>
      </c>
      <c r="X108" s="44">
        <v>16200</v>
      </c>
      <c r="Y108" s="44">
        <v>1318</v>
      </c>
      <c r="Z108" s="44">
        <v>0</v>
      </c>
      <c r="AA108" s="44">
        <v>965877</v>
      </c>
      <c r="AB108" s="44">
        <v>0</v>
      </c>
      <c r="AC108" s="44">
        <f t="shared" si="4"/>
        <v>954655</v>
      </c>
      <c r="AD108" s="74">
        <f t="shared" si="5"/>
        <v>293256</v>
      </c>
      <c r="AE108" s="44">
        <f t="shared" si="6"/>
        <v>248061</v>
      </c>
    </row>
    <row r="109" spans="1:31" x14ac:dyDescent="0.3">
      <c r="A109" s="46" t="s">
        <v>228</v>
      </c>
      <c r="B109" t="s">
        <v>2262</v>
      </c>
      <c r="C109">
        <v>1</v>
      </c>
      <c r="D109">
        <v>0</v>
      </c>
      <c r="E109" s="44">
        <v>1124058</v>
      </c>
      <c r="F109" s="44">
        <v>0</v>
      </c>
      <c r="G109" s="44">
        <v>237714</v>
      </c>
      <c r="H109" s="44">
        <v>183</v>
      </c>
      <c r="I109" s="44">
        <v>49695</v>
      </c>
      <c r="J109" s="44">
        <v>117452</v>
      </c>
      <c r="K109" s="44">
        <v>0</v>
      </c>
      <c r="L109" s="44">
        <v>0</v>
      </c>
      <c r="M109" s="44">
        <v>0</v>
      </c>
      <c r="N109" s="44">
        <v>0</v>
      </c>
      <c r="O109" s="44">
        <v>0</v>
      </c>
      <c r="P109" s="44">
        <v>290783</v>
      </c>
      <c r="Q109" s="44">
        <v>637</v>
      </c>
      <c r="R109" s="44">
        <v>54975</v>
      </c>
      <c r="S109" s="44">
        <v>3356</v>
      </c>
      <c r="T109" s="44">
        <v>1400</v>
      </c>
      <c r="U109" s="44">
        <v>13631</v>
      </c>
      <c r="V109" s="44">
        <v>0</v>
      </c>
      <c r="W109" s="44">
        <v>0</v>
      </c>
      <c r="X109" s="44">
        <v>0</v>
      </c>
      <c r="Y109" s="44">
        <v>0</v>
      </c>
      <c r="Z109" s="44">
        <v>0</v>
      </c>
      <c r="AA109" s="44">
        <v>1893884</v>
      </c>
      <c r="AB109" s="44">
        <v>100000</v>
      </c>
      <c r="AC109" s="44">
        <f t="shared" si="4"/>
        <v>1776432</v>
      </c>
      <c r="AD109" s="74">
        <f t="shared" si="5"/>
        <v>769826</v>
      </c>
      <c r="AE109" s="44">
        <f t="shared" si="6"/>
        <v>546884</v>
      </c>
    </row>
    <row r="110" spans="1:31" x14ac:dyDescent="0.3">
      <c r="A110" s="46" t="s">
        <v>224</v>
      </c>
      <c r="B110" t="s">
        <v>1527</v>
      </c>
      <c r="C110">
        <v>1</v>
      </c>
      <c r="D110">
        <v>0</v>
      </c>
      <c r="E110" s="44">
        <v>3878744</v>
      </c>
      <c r="F110" s="44">
        <v>0</v>
      </c>
      <c r="G110" s="44">
        <v>70000</v>
      </c>
      <c r="H110" s="44">
        <v>0</v>
      </c>
      <c r="I110" s="44">
        <v>424266</v>
      </c>
      <c r="J110" s="44">
        <v>573225</v>
      </c>
      <c r="K110" s="44">
        <v>0</v>
      </c>
      <c r="L110" s="44">
        <v>0</v>
      </c>
      <c r="M110" s="44">
        <v>0</v>
      </c>
      <c r="N110" s="44">
        <v>0</v>
      </c>
      <c r="O110" s="44">
        <v>0</v>
      </c>
      <c r="P110" s="44">
        <v>762716</v>
      </c>
      <c r="Q110" s="44">
        <v>106639</v>
      </c>
      <c r="R110" s="44">
        <v>97009</v>
      </c>
      <c r="S110" s="44">
        <v>5632</v>
      </c>
      <c r="T110" s="44">
        <v>2350</v>
      </c>
      <c r="U110" s="44">
        <v>21611</v>
      </c>
      <c r="V110" s="44">
        <v>5751</v>
      </c>
      <c r="W110" s="44">
        <v>0</v>
      </c>
      <c r="X110" s="44">
        <v>80000</v>
      </c>
      <c r="Y110" s="44">
        <v>0</v>
      </c>
      <c r="Z110" s="44">
        <v>0</v>
      </c>
      <c r="AA110" s="44">
        <v>6027943</v>
      </c>
      <c r="AB110" s="44">
        <v>100000</v>
      </c>
      <c r="AC110" s="44">
        <f t="shared" si="4"/>
        <v>5454718</v>
      </c>
      <c r="AD110" s="74">
        <f t="shared" si="5"/>
        <v>2149199</v>
      </c>
      <c r="AE110" s="44">
        <f t="shared" si="6"/>
        <v>868060</v>
      </c>
    </row>
    <row r="111" spans="1:31" x14ac:dyDescent="0.3">
      <c r="A111" s="46" t="s">
        <v>226</v>
      </c>
      <c r="B111" t="s">
        <v>2263</v>
      </c>
      <c r="C111">
        <v>1</v>
      </c>
      <c r="D111">
        <v>0</v>
      </c>
      <c r="E111" s="44">
        <v>6118186</v>
      </c>
      <c r="F111" s="44">
        <v>0</v>
      </c>
      <c r="G111" s="44">
        <v>181328</v>
      </c>
      <c r="H111" s="44">
        <v>0</v>
      </c>
      <c r="I111" s="44">
        <v>809022</v>
      </c>
      <c r="J111" s="44">
        <v>1224440</v>
      </c>
      <c r="K111" s="44">
        <v>188416</v>
      </c>
      <c r="L111" s="44">
        <v>0</v>
      </c>
      <c r="M111" s="44">
        <v>0</v>
      </c>
      <c r="N111" s="44">
        <v>0</v>
      </c>
      <c r="O111" s="44">
        <v>0</v>
      </c>
      <c r="P111" s="44">
        <v>525663</v>
      </c>
      <c r="Q111" s="44">
        <v>73356</v>
      </c>
      <c r="R111" s="44">
        <v>129521</v>
      </c>
      <c r="S111" s="44">
        <v>11699</v>
      </c>
      <c r="T111" s="44">
        <v>4881</v>
      </c>
      <c r="U111" s="44">
        <v>44037</v>
      </c>
      <c r="V111" s="44">
        <v>8845</v>
      </c>
      <c r="W111" s="44">
        <v>0</v>
      </c>
      <c r="X111" s="44">
        <v>0</v>
      </c>
      <c r="Y111" s="44">
        <v>16795</v>
      </c>
      <c r="Z111" s="44">
        <v>0</v>
      </c>
      <c r="AA111" s="44">
        <v>9336189</v>
      </c>
      <c r="AB111" s="44">
        <v>0</v>
      </c>
      <c r="AC111" s="44">
        <f t="shared" si="4"/>
        <v>7923333</v>
      </c>
      <c r="AD111" s="74">
        <f t="shared" si="5"/>
        <v>3218003</v>
      </c>
      <c r="AE111" s="44">
        <f t="shared" si="6"/>
        <v>793248</v>
      </c>
    </row>
    <row r="112" spans="1:31" x14ac:dyDescent="0.3">
      <c r="A112" s="46" t="s">
        <v>230</v>
      </c>
      <c r="B112" t="s">
        <v>2264</v>
      </c>
      <c r="C112">
        <v>1</v>
      </c>
      <c r="D112">
        <v>0</v>
      </c>
      <c r="E112" s="44">
        <v>2798746</v>
      </c>
      <c r="F112" s="44">
        <v>0</v>
      </c>
      <c r="G112" s="44">
        <v>100000</v>
      </c>
      <c r="H112" s="44">
        <v>0</v>
      </c>
      <c r="I112" s="44">
        <v>563433</v>
      </c>
      <c r="J112" s="44">
        <v>470001</v>
      </c>
      <c r="K112" s="44">
        <v>0</v>
      </c>
      <c r="L112" s="44">
        <v>0</v>
      </c>
      <c r="M112" s="44">
        <v>0</v>
      </c>
      <c r="N112" s="44">
        <v>0</v>
      </c>
      <c r="O112" s="44">
        <v>0</v>
      </c>
      <c r="P112" s="44">
        <v>330813</v>
      </c>
      <c r="Q112" s="44">
        <v>45791</v>
      </c>
      <c r="R112" s="44">
        <v>93669</v>
      </c>
      <c r="S112" s="44">
        <v>3970</v>
      </c>
      <c r="T112" s="44">
        <v>1656</v>
      </c>
      <c r="U112" s="44">
        <v>13631</v>
      </c>
      <c r="V112" s="44">
        <v>3611</v>
      </c>
      <c r="W112" s="44">
        <v>0</v>
      </c>
      <c r="X112" s="44">
        <v>34623</v>
      </c>
      <c r="Y112" s="44">
        <v>3938</v>
      </c>
      <c r="Z112" s="44">
        <v>0</v>
      </c>
      <c r="AA112" s="44">
        <v>4463882</v>
      </c>
      <c r="AB112" s="44">
        <v>100000</v>
      </c>
      <c r="AC112" s="44">
        <f t="shared" si="4"/>
        <v>3993881</v>
      </c>
      <c r="AD112" s="74">
        <f t="shared" si="5"/>
        <v>1665136</v>
      </c>
      <c r="AE112" s="44">
        <f t="shared" si="6"/>
        <v>457619</v>
      </c>
    </row>
    <row r="113" spans="1:31" x14ac:dyDescent="0.3">
      <c r="A113" s="46" t="s">
        <v>232</v>
      </c>
      <c r="B113" t="s">
        <v>2265</v>
      </c>
      <c r="C113">
        <v>1</v>
      </c>
      <c r="D113">
        <v>0</v>
      </c>
      <c r="E113" s="44">
        <v>4853826</v>
      </c>
      <c r="F113" s="44">
        <v>0</v>
      </c>
      <c r="G113" s="44">
        <v>249655</v>
      </c>
      <c r="H113" s="44">
        <v>4442</v>
      </c>
      <c r="I113" s="44">
        <v>408896</v>
      </c>
      <c r="J113" s="44">
        <v>773602</v>
      </c>
      <c r="K113" s="44">
        <v>0</v>
      </c>
      <c r="L113" s="44">
        <v>0</v>
      </c>
      <c r="M113" s="44">
        <v>0</v>
      </c>
      <c r="N113" s="44">
        <v>0</v>
      </c>
      <c r="O113" s="44">
        <v>0</v>
      </c>
      <c r="P113" s="44">
        <v>348024</v>
      </c>
      <c r="Q113" s="44">
        <v>4466</v>
      </c>
      <c r="R113" s="44">
        <v>0</v>
      </c>
      <c r="S113" s="44">
        <v>4794</v>
      </c>
      <c r="T113" s="44">
        <v>2000</v>
      </c>
      <c r="U113" s="44">
        <v>16252</v>
      </c>
      <c r="V113" s="44">
        <v>2803</v>
      </c>
      <c r="W113" s="44">
        <v>0</v>
      </c>
      <c r="X113" s="44">
        <v>0</v>
      </c>
      <c r="Y113" s="44">
        <v>3994</v>
      </c>
      <c r="Z113" s="44">
        <v>0</v>
      </c>
      <c r="AA113" s="44">
        <v>6672754</v>
      </c>
      <c r="AB113" s="44">
        <v>100000</v>
      </c>
      <c r="AC113" s="44">
        <f t="shared" si="4"/>
        <v>5899152</v>
      </c>
      <c r="AD113" s="74">
        <f t="shared" si="5"/>
        <v>1818928</v>
      </c>
      <c r="AE113" s="44">
        <f t="shared" si="6"/>
        <v>627522</v>
      </c>
    </row>
    <row r="114" spans="1:31" x14ac:dyDescent="0.3">
      <c r="A114" s="46" t="s">
        <v>234</v>
      </c>
      <c r="B114" t="s">
        <v>2266</v>
      </c>
      <c r="C114">
        <v>1</v>
      </c>
      <c r="D114">
        <v>0</v>
      </c>
      <c r="E114" s="44">
        <v>2366880</v>
      </c>
      <c r="F114" s="44">
        <v>0</v>
      </c>
      <c r="G114" s="44">
        <v>70000</v>
      </c>
      <c r="H114" s="44">
        <v>0</v>
      </c>
      <c r="I114" s="44">
        <v>115716</v>
      </c>
      <c r="J114" s="44">
        <v>776175</v>
      </c>
      <c r="K114" s="44">
        <v>143330</v>
      </c>
      <c r="L114" s="44">
        <v>0</v>
      </c>
      <c r="M114" s="44">
        <v>0</v>
      </c>
      <c r="N114" s="44">
        <v>0</v>
      </c>
      <c r="O114" s="44">
        <v>0</v>
      </c>
      <c r="P114" s="44">
        <v>321763</v>
      </c>
      <c r="Q114" s="44">
        <v>11516</v>
      </c>
      <c r="R114" s="44">
        <v>17873</v>
      </c>
      <c r="S114" s="44">
        <v>5048</v>
      </c>
      <c r="T114" s="44">
        <v>2106</v>
      </c>
      <c r="U114" s="44">
        <v>19514</v>
      </c>
      <c r="V114" s="44">
        <v>0</v>
      </c>
      <c r="W114" s="44">
        <v>0</v>
      </c>
      <c r="X114" s="44">
        <v>48000</v>
      </c>
      <c r="Y114" s="44">
        <v>10960</v>
      </c>
      <c r="Z114" s="44">
        <v>0</v>
      </c>
      <c r="AA114" s="44">
        <v>3908881</v>
      </c>
      <c r="AB114" s="44">
        <v>100000</v>
      </c>
      <c r="AC114" s="44">
        <f t="shared" si="4"/>
        <v>2989376</v>
      </c>
      <c r="AD114" s="74">
        <f t="shared" si="5"/>
        <v>1542001</v>
      </c>
      <c r="AE114" s="44">
        <f t="shared" si="6"/>
        <v>429391</v>
      </c>
    </row>
    <row r="115" spans="1:31" x14ac:dyDescent="0.3">
      <c r="A115" s="46" t="s">
        <v>236</v>
      </c>
      <c r="B115" t="s">
        <v>2267</v>
      </c>
      <c r="C115">
        <v>1</v>
      </c>
      <c r="D115">
        <v>0</v>
      </c>
      <c r="E115" s="44">
        <v>2447134</v>
      </c>
      <c r="F115" s="44">
        <v>0</v>
      </c>
      <c r="G115" s="44">
        <v>192600</v>
      </c>
      <c r="H115" s="44">
        <v>0</v>
      </c>
      <c r="I115" s="44">
        <v>254220</v>
      </c>
      <c r="J115" s="44">
        <v>129966</v>
      </c>
      <c r="K115" s="44">
        <v>0</v>
      </c>
      <c r="L115" s="44">
        <v>0</v>
      </c>
      <c r="M115" s="44">
        <v>0</v>
      </c>
      <c r="N115" s="44">
        <v>0</v>
      </c>
      <c r="O115" s="44">
        <v>0</v>
      </c>
      <c r="P115" s="44">
        <v>297410</v>
      </c>
      <c r="Q115" s="44">
        <v>2113</v>
      </c>
      <c r="R115" s="44">
        <v>52770</v>
      </c>
      <c r="S115" s="44">
        <v>3970</v>
      </c>
      <c r="T115" s="44">
        <v>1656</v>
      </c>
      <c r="U115" s="44">
        <v>14621</v>
      </c>
      <c r="V115" s="44">
        <v>122</v>
      </c>
      <c r="W115" s="44">
        <v>0</v>
      </c>
      <c r="X115" s="44">
        <v>28350</v>
      </c>
      <c r="Y115" s="44">
        <v>290</v>
      </c>
      <c r="Z115" s="44">
        <v>0</v>
      </c>
      <c r="AA115" s="44">
        <v>3425222</v>
      </c>
      <c r="AB115" s="44">
        <v>0</v>
      </c>
      <c r="AC115" s="44">
        <f t="shared" si="4"/>
        <v>3295256</v>
      </c>
      <c r="AD115" s="74">
        <f t="shared" si="5"/>
        <v>978088</v>
      </c>
      <c r="AE115" s="44">
        <f t="shared" si="6"/>
        <v>510669</v>
      </c>
    </row>
    <row r="116" spans="1:31" x14ac:dyDescent="0.3">
      <c r="A116" s="46" t="s">
        <v>238</v>
      </c>
      <c r="B116" t="s">
        <v>2268</v>
      </c>
      <c r="C116">
        <v>1</v>
      </c>
      <c r="D116">
        <v>0</v>
      </c>
      <c r="E116" s="44">
        <v>11556540</v>
      </c>
      <c r="F116" s="44">
        <v>0</v>
      </c>
      <c r="G116" s="44">
        <v>125580</v>
      </c>
      <c r="H116" s="44">
        <v>3617</v>
      </c>
      <c r="I116" s="44">
        <v>1184149</v>
      </c>
      <c r="J116" s="44">
        <v>2832534</v>
      </c>
      <c r="K116" s="44">
        <v>0</v>
      </c>
      <c r="L116" s="44">
        <v>0</v>
      </c>
      <c r="M116" s="44">
        <v>0</v>
      </c>
      <c r="N116" s="44">
        <v>0</v>
      </c>
      <c r="O116" s="44">
        <v>0</v>
      </c>
      <c r="P116" s="44">
        <v>2820839</v>
      </c>
      <c r="Q116" s="44">
        <v>186892</v>
      </c>
      <c r="R116" s="44">
        <v>55430</v>
      </c>
      <c r="S116" s="44">
        <v>16823</v>
      </c>
      <c r="T116" s="44">
        <v>7019</v>
      </c>
      <c r="U116" s="44">
        <v>62386</v>
      </c>
      <c r="V116" s="44">
        <v>21089</v>
      </c>
      <c r="W116" s="44">
        <v>0</v>
      </c>
      <c r="X116" s="44">
        <v>83978</v>
      </c>
      <c r="Y116" s="44">
        <v>0</v>
      </c>
      <c r="Z116" s="44">
        <v>0</v>
      </c>
      <c r="AA116" s="44">
        <v>18956876</v>
      </c>
      <c r="AB116" s="44">
        <v>100000</v>
      </c>
      <c r="AC116" s="44">
        <f t="shared" si="4"/>
        <v>16124342</v>
      </c>
      <c r="AD116" s="74">
        <f t="shared" si="5"/>
        <v>7400336</v>
      </c>
      <c r="AE116" s="44">
        <f t="shared" si="6"/>
        <v>3053736</v>
      </c>
    </row>
    <row r="117" spans="1:31" x14ac:dyDescent="0.3">
      <c r="A117" s="46" t="s">
        <v>242</v>
      </c>
      <c r="B117" t="s">
        <v>2269</v>
      </c>
      <c r="C117">
        <v>1</v>
      </c>
      <c r="D117">
        <v>0</v>
      </c>
      <c r="E117" s="44">
        <v>4145174</v>
      </c>
      <c r="F117" s="44">
        <v>0</v>
      </c>
      <c r="G117" s="44">
        <v>92649</v>
      </c>
      <c r="H117" s="44">
        <v>0</v>
      </c>
      <c r="I117" s="44">
        <v>404583</v>
      </c>
      <c r="J117" s="44">
        <v>353062</v>
      </c>
      <c r="K117" s="44">
        <v>0</v>
      </c>
      <c r="L117" s="44">
        <v>0</v>
      </c>
      <c r="M117" s="44">
        <v>0</v>
      </c>
      <c r="N117" s="44">
        <v>0</v>
      </c>
      <c r="O117" s="44">
        <v>0</v>
      </c>
      <c r="P117" s="44">
        <v>407392</v>
      </c>
      <c r="Q117" s="44">
        <v>21417</v>
      </c>
      <c r="R117" s="44">
        <v>135828</v>
      </c>
      <c r="S117" s="44">
        <v>4134</v>
      </c>
      <c r="T117" s="44">
        <v>1725</v>
      </c>
      <c r="U117" s="44">
        <v>16951</v>
      </c>
      <c r="V117" s="44">
        <v>3573</v>
      </c>
      <c r="W117" s="44">
        <v>0</v>
      </c>
      <c r="X117" s="44">
        <v>39199</v>
      </c>
      <c r="Y117" s="44">
        <v>0</v>
      </c>
      <c r="Z117" s="44">
        <v>0</v>
      </c>
      <c r="AA117" s="44">
        <v>5625687</v>
      </c>
      <c r="AB117" s="44">
        <v>100000</v>
      </c>
      <c r="AC117" s="44">
        <f t="shared" si="4"/>
        <v>5272625</v>
      </c>
      <c r="AD117" s="74">
        <f t="shared" si="5"/>
        <v>1480513</v>
      </c>
      <c r="AE117" s="44">
        <f t="shared" si="6"/>
        <v>526424</v>
      </c>
    </row>
    <row r="118" spans="1:31" x14ac:dyDescent="0.3">
      <c r="A118" s="46" t="s">
        <v>240</v>
      </c>
      <c r="B118" t="s">
        <v>2270</v>
      </c>
      <c r="C118">
        <v>1</v>
      </c>
      <c r="D118">
        <v>0</v>
      </c>
      <c r="E118" s="44">
        <v>3147857</v>
      </c>
      <c r="F118" s="44">
        <v>0</v>
      </c>
      <c r="G118" s="44">
        <v>100000</v>
      </c>
      <c r="H118" s="44">
        <v>4228</v>
      </c>
      <c r="I118" s="44">
        <v>580621</v>
      </c>
      <c r="J118" s="44">
        <v>1013415</v>
      </c>
      <c r="K118" s="44">
        <v>0</v>
      </c>
      <c r="L118" s="44">
        <v>0</v>
      </c>
      <c r="M118" s="44">
        <v>0</v>
      </c>
      <c r="N118" s="44">
        <v>0</v>
      </c>
      <c r="O118" s="44">
        <v>0</v>
      </c>
      <c r="P118" s="44">
        <v>396111</v>
      </c>
      <c r="Q118" s="44">
        <v>74099</v>
      </c>
      <c r="R118" s="44">
        <v>68029</v>
      </c>
      <c r="S118" s="44">
        <v>5273</v>
      </c>
      <c r="T118" s="44">
        <v>2200</v>
      </c>
      <c r="U118" s="44">
        <v>18815</v>
      </c>
      <c r="V118" s="44">
        <v>4157</v>
      </c>
      <c r="W118" s="44">
        <v>0</v>
      </c>
      <c r="X118" s="44">
        <v>56250</v>
      </c>
      <c r="Y118" s="44">
        <v>0</v>
      </c>
      <c r="Z118" s="44">
        <v>0</v>
      </c>
      <c r="AA118" s="44">
        <v>5471055</v>
      </c>
      <c r="AB118" s="44">
        <v>100000</v>
      </c>
      <c r="AC118" s="44">
        <f t="shared" si="4"/>
        <v>4457640</v>
      </c>
      <c r="AD118" s="74">
        <f t="shared" si="5"/>
        <v>2323198</v>
      </c>
      <c r="AE118" s="44">
        <f t="shared" si="6"/>
        <v>526556</v>
      </c>
    </row>
    <row r="119" spans="1:31" x14ac:dyDescent="0.3">
      <c r="A119" s="46" t="s">
        <v>244</v>
      </c>
      <c r="B119" t="s">
        <v>2271</v>
      </c>
      <c r="C119">
        <v>1</v>
      </c>
      <c r="D119">
        <v>0</v>
      </c>
      <c r="E119" s="44">
        <v>10079943</v>
      </c>
      <c r="F119" s="44">
        <v>0</v>
      </c>
      <c r="G119" s="44">
        <v>117847</v>
      </c>
      <c r="H119" s="44">
        <v>0</v>
      </c>
      <c r="I119" s="44">
        <v>1028234</v>
      </c>
      <c r="J119" s="44">
        <v>824185</v>
      </c>
      <c r="K119" s="44">
        <v>0</v>
      </c>
      <c r="L119" s="44">
        <v>0</v>
      </c>
      <c r="M119" s="44">
        <v>0</v>
      </c>
      <c r="N119" s="44">
        <v>0</v>
      </c>
      <c r="O119" s="44">
        <v>0</v>
      </c>
      <c r="P119" s="44">
        <v>1336881</v>
      </c>
      <c r="Q119" s="44">
        <v>246703</v>
      </c>
      <c r="R119" s="44">
        <v>202979</v>
      </c>
      <c r="S119" s="44">
        <v>13797</v>
      </c>
      <c r="T119" s="44">
        <v>5756</v>
      </c>
      <c r="U119" s="44">
        <v>53241</v>
      </c>
      <c r="V119" s="44">
        <v>14309</v>
      </c>
      <c r="W119" s="44">
        <v>0</v>
      </c>
      <c r="X119" s="44">
        <v>105496</v>
      </c>
      <c r="Y119" s="44">
        <v>0</v>
      </c>
      <c r="Z119" s="44">
        <v>0</v>
      </c>
      <c r="AA119" s="44">
        <v>14029371</v>
      </c>
      <c r="AB119" s="44">
        <v>100000</v>
      </c>
      <c r="AC119" s="44">
        <f t="shared" si="4"/>
        <v>13205186</v>
      </c>
      <c r="AD119" s="74">
        <f t="shared" si="5"/>
        <v>3949428</v>
      </c>
      <c r="AE119" s="44">
        <f t="shared" si="6"/>
        <v>1541831</v>
      </c>
    </row>
    <row r="120" spans="1:31" x14ac:dyDescent="0.3">
      <c r="A120" s="46" t="s">
        <v>249</v>
      </c>
      <c r="B120" t="s">
        <v>2272</v>
      </c>
      <c r="C120">
        <v>1</v>
      </c>
      <c r="D120">
        <v>0</v>
      </c>
      <c r="E120" s="44">
        <v>19489651</v>
      </c>
      <c r="F120" s="44">
        <v>0</v>
      </c>
      <c r="G120" s="44">
        <v>0</v>
      </c>
      <c r="H120" s="44">
        <v>0</v>
      </c>
      <c r="I120" s="44">
        <v>2424828</v>
      </c>
      <c r="J120" s="44">
        <v>3729963</v>
      </c>
      <c r="K120" s="44">
        <v>843867</v>
      </c>
      <c r="L120" s="44">
        <v>0</v>
      </c>
      <c r="M120" s="44">
        <v>0</v>
      </c>
      <c r="N120" s="44">
        <v>0</v>
      </c>
      <c r="O120" s="44">
        <v>0</v>
      </c>
      <c r="P120" s="44">
        <v>1164367</v>
      </c>
      <c r="Q120" s="44">
        <v>521997</v>
      </c>
      <c r="R120" s="44">
        <v>1012375</v>
      </c>
      <c r="S120" s="44">
        <v>44311</v>
      </c>
      <c r="T120" s="44">
        <v>18488</v>
      </c>
      <c r="U120" s="44">
        <v>185352</v>
      </c>
      <c r="V120" s="44">
        <v>39442</v>
      </c>
      <c r="W120" s="44">
        <v>0</v>
      </c>
      <c r="X120" s="44">
        <v>373181</v>
      </c>
      <c r="Y120" s="44">
        <v>0</v>
      </c>
      <c r="Z120" s="44">
        <v>0</v>
      </c>
      <c r="AA120" s="44">
        <v>29847822</v>
      </c>
      <c r="AB120" s="44">
        <v>100000</v>
      </c>
      <c r="AC120" s="44">
        <f t="shared" si="4"/>
        <v>25273992</v>
      </c>
      <c r="AD120" s="74">
        <f t="shared" si="5"/>
        <v>10358171</v>
      </c>
      <c r="AE120" s="44">
        <f t="shared" si="6"/>
        <v>1451960</v>
      </c>
    </row>
    <row r="121" spans="1:31" x14ac:dyDescent="0.3">
      <c r="A121" s="46" t="s">
        <v>251</v>
      </c>
      <c r="B121" t="s">
        <v>2273</v>
      </c>
      <c r="C121">
        <v>1</v>
      </c>
      <c r="D121">
        <v>0</v>
      </c>
      <c r="E121" s="44">
        <v>9010758</v>
      </c>
      <c r="F121" s="44">
        <v>0</v>
      </c>
      <c r="G121" s="44">
        <v>0</v>
      </c>
      <c r="H121" s="44">
        <v>0</v>
      </c>
      <c r="I121" s="44">
        <v>1382677</v>
      </c>
      <c r="J121" s="44">
        <v>587221</v>
      </c>
      <c r="K121" s="44">
        <v>0</v>
      </c>
      <c r="L121" s="44">
        <v>0</v>
      </c>
      <c r="M121" s="44">
        <v>0</v>
      </c>
      <c r="N121" s="44">
        <v>0</v>
      </c>
      <c r="O121" s="44">
        <v>0</v>
      </c>
      <c r="P121" s="44">
        <v>670412</v>
      </c>
      <c r="Q121" s="44">
        <v>295560</v>
      </c>
      <c r="R121" s="44">
        <v>409235</v>
      </c>
      <c r="S121" s="44">
        <v>20583</v>
      </c>
      <c r="T121" s="44">
        <v>8588</v>
      </c>
      <c r="U121" s="44">
        <v>86501</v>
      </c>
      <c r="V121" s="44">
        <v>20848</v>
      </c>
      <c r="W121" s="44">
        <v>0</v>
      </c>
      <c r="X121" s="44">
        <v>95760</v>
      </c>
      <c r="Y121" s="44">
        <v>0</v>
      </c>
      <c r="Z121" s="44">
        <v>0</v>
      </c>
      <c r="AA121" s="44">
        <v>12588143</v>
      </c>
      <c r="AB121" s="44">
        <v>0</v>
      </c>
      <c r="AC121" s="44">
        <f t="shared" si="4"/>
        <v>12000922</v>
      </c>
      <c r="AD121" s="74">
        <f t="shared" si="5"/>
        <v>3577385</v>
      </c>
      <c r="AE121" s="44">
        <f t="shared" si="6"/>
        <v>806932</v>
      </c>
    </row>
    <row r="122" spans="1:31" x14ac:dyDescent="0.3">
      <c r="A122" s="46" t="s">
        <v>253</v>
      </c>
      <c r="B122" t="s">
        <v>2274</v>
      </c>
      <c r="C122">
        <v>1</v>
      </c>
      <c r="D122">
        <v>0</v>
      </c>
      <c r="E122" s="44">
        <v>19076936</v>
      </c>
      <c r="F122" s="44">
        <v>0</v>
      </c>
      <c r="G122" s="44">
        <v>727915</v>
      </c>
      <c r="H122" s="44">
        <v>31183</v>
      </c>
      <c r="I122" s="44">
        <v>4700360</v>
      </c>
      <c r="J122" s="44">
        <v>2458032</v>
      </c>
      <c r="K122" s="44">
        <v>0</v>
      </c>
      <c r="L122" s="44">
        <v>0</v>
      </c>
      <c r="M122" s="44">
        <v>0</v>
      </c>
      <c r="N122" s="44">
        <v>0</v>
      </c>
      <c r="O122" s="44">
        <v>0</v>
      </c>
      <c r="P122" s="44">
        <v>1983570</v>
      </c>
      <c r="Q122" s="44">
        <v>243273</v>
      </c>
      <c r="R122" s="44">
        <v>880161</v>
      </c>
      <c r="S122" s="44">
        <v>55276</v>
      </c>
      <c r="T122" s="44">
        <v>23063</v>
      </c>
      <c r="U122" s="44">
        <v>222340</v>
      </c>
      <c r="V122" s="44">
        <v>48578</v>
      </c>
      <c r="W122" s="44">
        <v>0</v>
      </c>
      <c r="X122" s="44">
        <v>1462768</v>
      </c>
      <c r="Y122" s="44">
        <v>0</v>
      </c>
      <c r="Z122" s="44">
        <v>0</v>
      </c>
      <c r="AA122" s="44">
        <v>31913455</v>
      </c>
      <c r="AB122" s="44">
        <v>0</v>
      </c>
      <c r="AC122" s="44">
        <f t="shared" si="4"/>
        <v>29455423</v>
      </c>
      <c r="AD122" s="74">
        <f t="shared" si="5"/>
        <v>12836519</v>
      </c>
      <c r="AE122" s="44">
        <f t="shared" si="6"/>
        <v>3060742</v>
      </c>
    </row>
    <row r="123" spans="1:31" x14ac:dyDescent="0.3">
      <c r="A123" s="46" t="s">
        <v>257</v>
      </c>
      <c r="B123" t="s">
        <v>2275</v>
      </c>
      <c r="C123">
        <v>1</v>
      </c>
      <c r="D123">
        <v>0</v>
      </c>
      <c r="E123" s="44">
        <v>4004399</v>
      </c>
      <c r="F123" s="44">
        <v>0</v>
      </c>
      <c r="G123" s="44">
        <v>232682</v>
      </c>
      <c r="H123" s="44">
        <v>0</v>
      </c>
      <c r="I123" s="44">
        <v>410998</v>
      </c>
      <c r="J123" s="44">
        <v>1133854</v>
      </c>
      <c r="K123" s="44">
        <v>0</v>
      </c>
      <c r="L123" s="44">
        <v>0</v>
      </c>
      <c r="M123" s="44">
        <v>0</v>
      </c>
      <c r="N123" s="44">
        <v>0</v>
      </c>
      <c r="O123" s="44">
        <v>0</v>
      </c>
      <c r="P123" s="44">
        <v>307503</v>
      </c>
      <c r="Q123" s="44">
        <v>3824</v>
      </c>
      <c r="R123" s="44">
        <v>100050</v>
      </c>
      <c r="S123" s="44">
        <v>16448</v>
      </c>
      <c r="T123" s="44">
        <v>6863</v>
      </c>
      <c r="U123" s="44">
        <v>39785</v>
      </c>
      <c r="V123" s="44">
        <v>771</v>
      </c>
      <c r="W123" s="44">
        <v>0</v>
      </c>
      <c r="X123" s="44">
        <v>77002</v>
      </c>
      <c r="Y123" s="44">
        <v>0</v>
      </c>
      <c r="Z123" s="44">
        <v>0</v>
      </c>
      <c r="AA123" s="44">
        <v>6334179</v>
      </c>
      <c r="AB123" s="44">
        <v>0</v>
      </c>
      <c r="AC123" s="44">
        <f t="shared" si="4"/>
        <v>5200325</v>
      </c>
      <c r="AD123" s="74">
        <f t="shared" si="5"/>
        <v>2329780</v>
      </c>
      <c r="AE123" s="44">
        <f t="shared" si="6"/>
        <v>604052</v>
      </c>
    </row>
    <row r="124" spans="1:31" x14ac:dyDescent="0.3">
      <c r="A124" s="46" t="s">
        <v>259</v>
      </c>
      <c r="B124" t="s">
        <v>2276</v>
      </c>
      <c r="C124">
        <v>1</v>
      </c>
      <c r="D124">
        <v>0</v>
      </c>
      <c r="E124" s="44">
        <v>3707922</v>
      </c>
      <c r="F124" s="44">
        <v>0</v>
      </c>
      <c r="G124" s="44">
        <v>505490</v>
      </c>
      <c r="H124" s="44">
        <v>2848</v>
      </c>
      <c r="I124" s="44">
        <v>1077453</v>
      </c>
      <c r="J124" s="44">
        <v>670146</v>
      </c>
      <c r="K124" s="44">
        <v>0</v>
      </c>
      <c r="L124" s="44">
        <v>0</v>
      </c>
      <c r="M124" s="44">
        <v>0</v>
      </c>
      <c r="N124" s="44">
        <v>0</v>
      </c>
      <c r="O124" s="44">
        <v>0</v>
      </c>
      <c r="P124" s="44">
        <v>961525</v>
      </c>
      <c r="Q124" s="44">
        <v>70451</v>
      </c>
      <c r="R124" s="44">
        <v>122901</v>
      </c>
      <c r="S124" s="44">
        <v>22650</v>
      </c>
      <c r="T124" s="44">
        <v>9450</v>
      </c>
      <c r="U124" s="44">
        <v>71589</v>
      </c>
      <c r="V124" s="44">
        <v>14856</v>
      </c>
      <c r="W124" s="44">
        <v>0</v>
      </c>
      <c r="X124" s="44">
        <v>0</v>
      </c>
      <c r="Y124" s="44">
        <v>0</v>
      </c>
      <c r="Z124" s="44">
        <v>0</v>
      </c>
      <c r="AA124" s="44">
        <v>7237281</v>
      </c>
      <c r="AB124" s="44">
        <v>0</v>
      </c>
      <c r="AC124" s="44">
        <f t="shared" si="4"/>
        <v>6567135</v>
      </c>
      <c r="AD124" s="74">
        <f t="shared" si="5"/>
        <v>3529359</v>
      </c>
      <c r="AE124" s="44">
        <f t="shared" si="6"/>
        <v>1585560</v>
      </c>
    </row>
    <row r="125" spans="1:31" x14ac:dyDescent="0.3">
      <c r="A125" s="46" t="s">
        <v>261</v>
      </c>
      <c r="B125" t="s">
        <v>2277</v>
      </c>
      <c r="C125">
        <v>1</v>
      </c>
      <c r="D125">
        <v>0</v>
      </c>
      <c r="E125" s="44">
        <v>5832222</v>
      </c>
      <c r="F125" s="44">
        <v>0</v>
      </c>
      <c r="G125" s="44">
        <v>27384</v>
      </c>
      <c r="H125" s="44">
        <v>2098</v>
      </c>
      <c r="I125" s="44">
        <v>459460</v>
      </c>
      <c r="J125" s="44">
        <v>433748</v>
      </c>
      <c r="K125" s="44">
        <v>0</v>
      </c>
      <c r="L125" s="44">
        <v>0</v>
      </c>
      <c r="M125" s="44">
        <v>0</v>
      </c>
      <c r="N125" s="44">
        <v>0</v>
      </c>
      <c r="O125" s="44">
        <v>0</v>
      </c>
      <c r="P125" s="44">
        <v>508731</v>
      </c>
      <c r="Q125" s="44">
        <v>3048</v>
      </c>
      <c r="R125" s="44">
        <v>239014</v>
      </c>
      <c r="S125" s="44">
        <v>13093</v>
      </c>
      <c r="T125" s="44">
        <v>5463</v>
      </c>
      <c r="U125" s="44">
        <v>53940</v>
      </c>
      <c r="V125" s="44">
        <v>0</v>
      </c>
      <c r="W125" s="44">
        <v>0</v>
      </c>
      <c r="X125" s="44">
        <v>0</v>
      </c>
      <c r="Y125" s="44">
        <v>2989</v>
      </c>
      <c r="Z125" s="44">
        <v>0</v>
      </c>
      <c r="AA125" s="44">
        <v>7581190</v>
      </c>
      <c r="AB125" s="44">
        <v>0</v>
      </c>
      <c r="AC125" s="44">
        <f t="shared" si="4"/>
        <v>7147442</v>
      </c>
      <c r="AD125" s="74">
        <f t="shared" si="5"/>
        <v>1748968</v>
      </c>
      <c r="AE125" s="44">
        <f t="shared" si="6"/>
        <v>611600</v>
      </c>
    </row>
    <row r="126" spans="1:31" x14ac:dyDescent="0.3">
      <c r="A126" s="46" t="s">
        <v>263</v>
      </c>
      <c r="B126" t="s">
        <v>2278</v>
      </c>
      <c r="C126">
        <v>1</v>
      </c>
      <c r="D126">
        <v>0</v>
      </c>
      <c r="E126" s="44">
        <v>57278339</v>
      </c>
      <c r="F126" s="44">
        <v>0</v>
      </c>
      <c r="G126" s="44">
        <v>0</v>
      </c>
      <c r="H126" s="44">
        <v>0</v>
      </c>
      <c r="I126" s="44">
        <v>3304604</v>
      </c>
      <c r="J126" s="44">
        <v>4014568</v>
      </c>
      <c r="K126" s="44">
        <v>0</v>
      </c>
      <c r="L126" s="44">
        <v>0</v>
      </c>
      <c r="M126" s="44">
        <v>0</v>
      </c>
      <c r="N126" s="44">
        <v>0</v>
      </c>
      <c r="O126" s="44">
        <v>0</v>
      </c>
      <c r="P126" s="44">
        <v>1786042</v>
      </c>
      <c r="Q126" s="44">
        <v>1151463</v>
      </c>
      <c r="R126" s="44">
        <v>2171372</v>
      </c>
      <c r="S126" s="44">
        <v>68294</v>
      </c>
      <c r="T126" s="44">
        <v>28494</v>
      </c>
      <c r="U126" s="44">
        <v>281522</v>
      </c>
      <c r="V126" s="44">
        <v>83187</v>
      </c>
      <c r="W126" s="44">
        <v>0</v>
      </c>
      <c r="X126" s="44">
        <v>796411</v>
      </c>
      <c r="Y126" s="44">
        <v>0</v>
      </c>
      <c r="Z126" s="44">
        <v>0</v>
      </c>
      <c r="AA126" s="44">
        <v>70964296</v>
      </c>
      <c r="AB126" s="44">
        <v>2515164</v>
      </c>
      <c r="AC126" s="44">
        <f t="shared" si="4"/>
        <v>66949728</v>
      </c>
      <c r="AD126" s="74">
        <f t="shared" si="5"/>
        <v>13685957</v>
      </c>
      <c r="AE126" s="44">
        <f t="shared" si="6"/>
        <v>2247539</v>
      </c>
    </row>
    <row r="127" spans="1:31" x14ac:dyDescent="0.3">
      <c r="A127" s="46" t="s">
        <v>247</v>
      </c>
      <c r="B127" t="s">
        <v>2279</v>
      </c>
      <c r="C127">
        <v>1</v>
      </c>
      <c r="D127">
        <v>0</v>
      </c>
      <c r="E127" s="44">
        <v>35704500</v>
      </c>
      <c r="F127" s="44">
        <v>0</v>
      </c>
      <c r="G127" s="44">
        <v>222138</v>
      </c>
      <c r="H127" s="44">
        <v>0</v>
      </c>
      <c r="I127" s="44">
        <v>10845643</v>
      </c>
      <c r="J127" s="44">
        <v>8017772</v>
      </c>
      <c r="K127" s="44">
        <v>0</v>
      </c>
      <c r="L127" s="44">
        <v>0</v>
      </c>
      <c r="M127" s="44">
        <v>0</v>
      </c>
      <c r="N127" s="44">
        <v>0</v>
      </c>
      <c r="O127" s="44">
        <v>0</v>
      </c>
      <c r="P127" s="44">
        <v>4047702</v>
      </c>
      <c r="Q127" s="44">
        <v>1488166</v>
      </c>
      <c r="R127" s="44">
        <v>1418751</v>
      </c>
      <c r="S127" s="44">
        <v>144737</v>
      </c>
      <c r="T127" s="44">
        <v>60388</v>
      </c>
      <c r="U127" s="44">
        <v>503455</v>
      </c>
      <c r="V127" s="44">
        <v>141227</v>
      </c>
      <c r="W127" s="44">
        <v>0</v>
      </c>
      <c r="X127" s="44">
        <v>0</v>
      </c>
      <c r="Y127" s="44">
        <v>0</v>
      </c>
      <c r="Z127" s="44">
        <v>0</v>
      </c>
      <c r="AA127" s="44">
        <v>62594479</v>
      </c>
      <c r="AB127" s="44">
        <v>0</v>
      </c>
      <c r="AC127" s="44">
        <f t="shared" si="4"/>
        <v>54576707</v>
      </c>
      <c r="AD127" s="74">
        <f t="shared" si="5"/>
        <v>26889979</v>
      </c>
      <c r="AE127" s="44">
        <f t="shared" si="6"/>
        <v>5119647</v>
      </c>
    </row>
    <row r="128" spans="1:31" x14ac:dyDescent="0.3">
      <c r="A128" s="46" t="s">
        <v>269</v>
      </c>
      <c r="B128" t="s">
        <v>2280</v>
      </c>
      <c r="C128">
        <v>1</v>
      </c>
      <c r="D128">
        <v>0</v>
      </c>
      <c r="E128" s="44">
        <v>5354906</v>
      </c>
      <c r="F128" s="44">
        <v>0</v>
      </c>
      <c r="G128" s="44">
        <v>341381</v>
      </c>
      <c r="H128" s="44">
        <v>0</v>
      </c>
      <c r="I128" s="44">
        <v>1015309</v>
      </c>
      <c r="J128" s="44">
        <v>1552390</v>
      </c>
      <c r="K128" s="44">
        <v>0</v>
      </c>
      <c r="L128" s="44">
        <v>0</v>
      </c>
      <c r="M128" s="44">
        <v>0</v>
      </c>
      <c r="N128" s="44">
        <v>0</v>
      </c>
      <c r="O128" s="44">
        <v>0</v>
      </c>
      <c r="P128" s="44">
        <v>1340934</v>
      </c>
      <c r="Q128" s="44">
        <v>98086</v>
      </c>
      <c r="R128" s="44">
        <v>247113</v>
      </c>
      <c r="S128" s="44">
        <v>27803</v>
      </c>
      <c r="T128" s="44">
        <v>11600</v>
      </c>
      <c r="U128" s="44">
        <v>89064</v>
      </c>
      <c r="V128" s="44">
        <v>28611</v>
      </c>
      <c r="W128" s="44">
        <v>0</v>
      </c>
      <c r="X128" s="44">
        <v>0</v>
      </c>
      <c r="Y128" s="44">
        <v>0</v>
      </c>
      <c r="Z128" s="44">
        <v>0</v>
      </c>
      <c r="AA128" s="44">
        <v>10107197</v>
      </c>
      <c r="AB128" s="44">
        <v>0</v>
      </c>
      <c r="AC128" s="44">
        <f t="shared" si="4"/>
        <v>8554807</v>
      </c>
      <c r="AD128" s="74">
        <f t="shared" si="5"/>
        <v>4752291</v>
      </c>
      <c r="AE128" s="44">
        <f t="shared" si="6"/>
        <v>1839393</v>
      </c>
    </row>
    <row r="129" spans="1:31" x14ac:dyDescent="0.3">
      <c r="A129" s="46" t="s">
        <v>265</v>
      </c>
      <c r="B129" t="s">
        <v>2281</v>
      </c>
      <c r="C129">
        <v>1</v>
      </c>
      <c r="D129">
        <v>0</v>
      </c>
      <c r="E129" s="44">
        <v>10372076</v>
      </c>
      <c r="F129" s="44">
        <v>0</v>
      </c>
      <c r="G129" s="44">
        <v>438238</v>
      </c>
      <c r="H129" s="44">
        <v>0</v>
      </c>
      <c r="I129" s="44">
        <v>1844100</v>
      </c>
      <c r="J129" s="44">
        <v>1296395</v>
      </c>
      <c r="K129" s="44">
        <v>216431</v>
      </c>
      <c r="L129" s="44">
        <v>0</v>
      </c>
      <c r="M129" s="44">
        <v>0</v>
      </c>
      <c r="N129" s="44">
        <v>0</v>
      </c>
      <c r="O129" s="44">
        <v>0</v>
      </c>
      <c r="P129" s="44">
        <v>976753</v>
      </c>
      <c r="Q129" s="44">
        <v>70107</v>
      </c>
      <c r="R129" s="44">
        <v>459010</v>
      </c>
      <c r="S129" s="44">
        <v>28462</v>
      </c>
      <c r="T129" s="44">
        <v>11875</v>
      </c>
      <c r="U129" s="44">
        <v>114228</v>
      </c>
      <c r="V129" s="44">
        <v>23680</v>
      </c>
      <c r="W129" s="44">
        <v>0</v>
      </c>
      <c r="X129" s="44">
        <v>0</v>
      </c>
      <c r="Y129" s="44">
        <v>0</v>
      </c>
      <c r="Z129" s="44">
        <v>0</v>
      </c>
      <c r="AA129" s="44">
        <v>15851355</v>
      </c>
      <c r="AB129" s="44">
        <v>0</v>
      </c>
      <c r="AC129" s="44">
        <f t="shared" si="4"/>
        <v>14338529</v>
      </c>
      <c r="AD129" s="74">
        <f t="shared" si="5"/>
        <v>5479279</v>
      </c>
      <c r="AE129" s="44">
        <f t="shared" si="6"/>
        <v>1593236</v>
      </c>
    </row>
    <row r="130" spans="1:31" x14ac:dyDescent="0.3">
      <c r="A130" s="46" t="s">
        <v>267</v>
      </c>
      <c r="B130" t="s">
        <v>2282</v>
      </c>
      <c r="C130">
        <v>1</v>
      </c>
      <c r="D130">
        <v>0</v>
      </c>
      <c r="E130" s="44">
        <v>1947944</v>
      </c>
      <c r="F130" s="44">
        <v>0</v>
      </c>
      <c r="G130" s="44">
        <v>100000</v>
      </c>
      <c r="H130" s="44">
        <v>0</v>
      </c>
      <c r="I130" s="44">
        <v>221248</v>
      </c>
      <c r="J130" s="44">
        <v>779481</v>
      </c>
      <c r="K130" s="44">
        <v>0</v>
      </c>
      <c r="L130" s="44">
        <v>0</v>
      </c>
      <c r="M130" s="44">
        <v>0</v>
      </c>
      <c r="N130" s="44">
        <v>0</v>
      </c>
      <c r="O130" s="44">
        <v>0</v>
      </c>
      <c r="P130" s="44">
        <v>421446</v>
      </c>
      <c r="Q130" s="44">
        <v>15158</v>
      </c>
      <c r="R130" s="44">
        <v>191056</v>
      </c>
      <c r="S130" s="44">
        <v>16313</v>
      </c>
      <c r="T130" s="44">
        <v>6806</v>
      </c>
      <c r="U130" s="44">
        <v>60813</v>
      </c>
      <c r="V130" s="44">
        <v>264</v>
      </c>
      <c r="W130" s="44">
        <v>0</v>
      </c>
      <c r="X130" s="44">
        <v>0</v>
      </c>
      <c r="Y130" s="44">
        <v>0</v>
      </c>
      <c r="Z130" s="44">
        <v>0</v>
      </c>
      <c r="AA130" s="44">
        <v>3760529</v>
      </c>
      <c r="AB130" s="44">
        <v>0</v>
      </c>
      <c r="AC130" s="44">
        <f t="shared" si="4"/>
        <v>2981048</v>
      </c>
      <c r="AD130" s="74">
        <f t="shared" si="5"/>
        <v>1812585</v>
      </c>
      <c r="AE130" s="44">
        <f t="shared" si="6"/>
        <v>605642</v>
      </c>
    </row>
    <row r="131" spans="1:31" x14ac:dyDescent="0.3">
      <c r="A131" s="46" t="s">
        <v>271</v>
      </c>
      <c r="B131" t="s">
        <v>2283</v>
      </c>
      <c r="C131">
        <v>1</v>
      </c>
      <c r="D131">
        <v>0</v>
      </c>
      <c r="E131" s="44">
        <v>39568357</v>
      </c>
      <c r="F131" s="44">
        <v>0</v>
      </c>
      <c r="G131" s="44">
        <v>0</v>
      </c>
      <c r="H131" s="44">
        <v>8341</v>
      </c>
      <c r="I131" s="44">
        <v>10042749</v>
      </c>
      <c r="J131" s="44">
        <v>4627272</v>
      </c>
      <c r="K131" s="44">
        <v>0</v>
      </c>
      <c r="L131" s="44">
        <v>0</v>
      </c>
      <c r="M131" s="44">
        <v>0</v>
      </c>
      <c r="N131" s="44">
        <v>0</v>
      </c>
      <c r="O131" s="44">
        <v>0</v>
      </c>
      <c r="P131" s="44">
        <v>3044022</v>
      </c>
      <c r="Q131" s="44">
        <v>1822127</v>
      </c>
      <c r="R131" s="44">
        <v>2486240</v>
      </c>
      <c r="S131" s="44">
        <v>170817</v>
      </c>
      <c r="T131" s="44">
        <v>71269</v>
      </c>
      <c r="U131" s="44">
        <v>687525</v>
      </c>
      <c r="V131" s="44">
        <v>141563</v>
      </c>
      <c r="W131" s="44">
        <v>0</v>
      </c>
      <c r="X131" s="44">
        <v>0</v>
      </c>
      <c r="Y131" s="44">
        <v>0</v>
      </c>
      <c r="Z131" s="44">
        <v>0</v>
      </c>
      <c r="AA131" s="44">
        <v>62670282</v>
      </c>
      <c r="AB131" s="44">
        <v>0</v>
      </c>
      <c r="AC131" s="44">
        <f t="shared" si="4"/>
        <v>58043010</v>
      </c>
      <c r="AD131" s="74">
        <f t="shared" si="5"/>
        <v>23101925</v>
      </c>
      <c r="AE131" s="44">
        <f t="shared" si="6"/>
        <v>4115196</v>
      </c>
    </row>
    <row r="132" spans="1:31" x14ac:dyDescent="0.3">
      <c r="A132" s="46" t="s">
        <v>255</v>
      </c>
      <c r="B132" t="s">
        <v>2284</v>
      </c>
      <c r="C132">
        <v>1</v>
      </c>
      <c r="D132">
        <v>0</v>
      </c>
      <c r="E132" s="44">
        <v>2235859</v>
      </c>
      <c r="F132" s="44">
        <v>0</v>
      </c>
      <c r="G132" s="44">
        <v>83975</v>
      </c>
      <c r="H132" s="44">
        <v>0</v>
      </c>
      <c r="I132" s="44">
        <v>330483</v>
      </c>
      <c r="J132" s="44">
        <v>481807</v>
      </c>
      <c r="K132" s="44">
        <v>0</v>
      </c>
      <c r="L132" s="44">
        <v>0</v>
      </c>
      <c r="M132" s="44">
        <v>0</v>
      </c>
      <c r="N132" s="44">
        <v>0</v>
      </c>
      <c r="O132" s="44">
        <v>0</v>
      </c>
      <c r="P132" s="44">
        <v>510064</v>
      </c>
      <c r="Q132" s="44">
        <v>44400</v>
      </c>
      <c r="R132" s="44">
        <v>186106</v>
      </c>
      <c r="S132" s="44">
        <v>17092</v>
      </c>
      <c r="T132" s="44">
        <v>7131</v>
      </c>
      <c r="U132" s="44">
        <v>61512</v>
      </c>
      <c r="V132" s="44">
        <v>0</v>
      </c>
      <c r="W132" s="44">
        <v>0</v>
      </c>
      <c r="X132" s="44">
        <v>0</v>
      </c>
      <c r="Y132" s="44">
        <v>0</v>
      </c>
      <c r="Z132" s="44">
        <v>0</v>
      </c>
      <c r="AA132" s="44">
        <v>3958429</v>
      </c>
      <c r="AB132" s="44">
        <v>0</v>
      </c>
      <c r="AC132" s="44">
        <f t="shared" si="4"/>
        <v>3476622</v>
      </c>
      <c r="AD132" s="74">
        <f t="shared" si="5"/>
        <v>1722570</v>
      </c>
      <c r="AE132" s="44">
        <f t="shared" si="6"/>
        <v>679774</v>
      </c>
    </row>
    <row r="133" spans="1:31" x14ac:dyDescent="0.3">
      <c r="A133" s="46" t="s">
        <v>276</v>
      </c>
      <c r="B133" t="s">
        <v>2285</v>
      </c>
      <c r="C133">
        <v>1</v>
      </c>
      <c r="D133">
        <v>0</v>
      </c>
      <c r="E133" s="44">
        <v>9583491</v>
      </c>
      <c r="F133" s="44">
        <v>0</v>
      </c>
      <c r="G133" s="44">
        <v>0</v>
      </c>
      <c r="H133" s="44">
        <v>0</v>
      </c>
      <c r="I133" s="44">
        <v>2004752</v>
      </c>
      <c r="J133" s="44">
        <v>982092</v>
      </c>
      <c r="K133" s="44">
        <v>0</v>
      </c>
      <c r="L133" s="44">
        <v>0</v>
      </c>
      <c r="M133" s="44">
        <v>0</v>
      </c>
      <c r="N133" s="44">
        <v>0</v>
      </c>
      <c r="O133" s="44">
        <v>0</v>
      </c>
      <c r="P133" s="44">
        <v>1162660</v>
      </c>
      <c r="Q133" s="44">
        <v>114556</v>
      </c>
      <c r="R133" s="44">
        <v>275835</v>
      </c>
      <c r="S133" s="44">
        <v>25151</v>
      </c>
      <c r="T133" s="44">
        <v>10494</v>
      </c>
      <c r="U133" s="44">
        <v>96695</v>
      </c>
      <c r="V133" s="44">
        <v>27873</v>
      </c>
      <c r="W133" s="44">
        <v>0</v>
      </c>
      <c r="X133" s="44">
        <v>163404</v>
      </c>
      <c r="Y133" s="44">
        <v>878</v>
      </c>
      <c r="Z133" s="44">
        <v>0</v>
      </c>
      <c r="AA133" s="44">
        <v>14447881</v>
      </c>
      <c r="AB133" s="44">
        <v>0</v>
      </c>
      <c r="AC133" s="44">
        <f t="shared" si="4"/>
        <v>13465789</v>
      </c>
      <c r="AD133" s="74">
        <f t="shared" si="5"/>
        <v>4864390</v>
      </c>
      <c r="AE133" s="44">
        <f t="shared" si="6"/>
        <v>1323751</v>
      </c>
    </row>
    <row r="134" spans="1:31" x14ac:dyDescent="0.3">
      <c r="A134" s="46" t="s">
        <v>278</v>
      </c>
      <c r="B134" t="s">
        <v>2286</v>
      </c>
      <c r="C134">
        <v>1</v>
      </c>
      <c r="D134">
        <v>0</v>
      </c>
      <c r="E134" s="44">
        <v>7655264</v>
      </c>
      <c r="F134" s="44">
        <v>0</v>
      </c>
      <c r="G134" s="44">
        <v>0</v>
      </c>
      <c r="H134" s="44">
        <v>0</v>
      </c>
      <c r="I134" s="44">
        <v>2323574</v>
      </c>
      <c r="J134" s="44">
        <v>3209780</v>
      </c>
      <c r="K134" s="44">
        <v>340122</v>
      </c>
      <c r="L134" s="44">
        <v>0</v>
      </c>
      <c r="M134" s="44">
        <v>0</v>
      </c>
      <c r="N134" s="44">
        <v>0</v>
      </c>
      <c r="O134" s="44">
        <v>0</v>
      </c>
      <c r="P134" s="44">
        <v>1318223</v>
      </c>
      <c r="Q134" s="44">
        <v>217034</v>
      </c>
      <c r="R134" s="44">
        <v>881049</v>
      </c>
      <c r="S134" s="44">
        <v>61568</v>
      </c>
      <c r="T134" s="44">
        <v>25688</v>
      </c>
      <c r="U134" s="44">
        <v>207836</v>
      </c>
      <c r="V134" s="44">
        <v>64849</v>
      </c>
      <c r="W134" s="44">
        <v>0</v>
      </c>
      <c r="X134" s="44">
        <v>377955</v>
      </c>
      <c r="Y134" s="44">
        <v>0</v>
      </c>
      <c r="Z134" s="44">
        <v>0</v>
      </c>
      <c r="AA134" s="44">
        <v>16682942</v>
      </c>
      <c r="AB134" s="44">
        <v>0</v>
      </c>
      <c r="AC134" s="44">
        <f t="shared" ref="AC134:AC197" si="7">AA134-SUM(J134:K134)</f>
        <v>13133040</v>
      </c>
      <c r="AD134" s="74">
        <f t="shared" ref="AD134:AD197" si="8">AA134-E134</f>
        <v>9027678</v>
      </c>
      <c r="AE134" s="44">
        <f t="shared" ref="AE134:AE197" si="9">SUM(F134:G134)+SUM(M134:P134)+SUM(S134:V134)+SUM(Y134:Z134)</f>
        <v>1678164</v>
      </c>
    </row>
    <row r="135" spans="1:31" x14ac:dyDescent="0.3">
      <c r="A135" s="46" t="s">
        <v>328</v>
      </c>
      <c r="B135" t="s">
        <v>2287</v>
      </c>
      <c r="C135">
        <v>1</v>
      </c>
      <c r="D135">
        <v>0</v>
      </c>
      <c r="E135" s="44">
        <v>25072045</v>
      </c>
      <c r="F135" s="44">
        <v>0</v>
      </c>
      <c r="G135" s="44">
        <v>0</v>
      </c>
      <c r="H135" s="44">
        <v>86689</v>
      </c>
      <c r="I135" s="44">
        <v>5489784</v>
      </c>
      <c r="J135" s="44">
        <v>7994481</v>
      </c>
      <c r="K135" s="44">
        <v>0</v>
      </c>
      <c r="L135" s="44">
        <v>0</v>
      </c>
      <c r="M135" s="44">
        <v>0</v>
      </c>
      <c r="N135" s="44">
        <v>0</v>
      </c>
      <c r="O135" s="44">
        <v>0</v>
      </c>
      <c r="P135" s="44">
        <v>2728380</v>
      </c>
      <c r="Q135" s="44">
        <v>198877</v>
      </c>
      <c r="R135" s="44">
        <v>1406402</v>
      </c>
      <c r="S135" s="44">
        <v>165933</v>
      </c>
      <c r="T135" s="44">
        <v>69231</v>
      </c>
      <c r="U135" s="44">
        <v>643080</v>
      </c>
      <c r="V135" s="44">
        <v>159766</v>
      </c>
      <c r="W135" s="44">
        <v>0</v>
      </c>
      <c r="X135" s="44">
        <v>542631</v>
      </c>
      <c r="Y135" s="44">
        <v>0</v>
      </c>
      <c r="Z135" s="44">
        <v>0</v>
      </c>
      <c r="AA135" s="44">
        <v>44557299</v>
      </c>
      <c r="AB135" s="44">
        <v>0</v>
      </c>
      <c r="AC135" s="44">
        <f t="shared" si="7"/>
        <v>36562818</v>
      </c>
      <c r="AD135" s="74">
        <f t="shared" si="8"/>
        <v>19485254</v>
      </c>
      <c r="AE135" s="44">
        <f t="shared" si="9"/>
        <v>3766390</v>
      </c>
    </row>
    <row r="136" spans="1:31" x14ac:dyDescent="0.3">
      <c r="A136" s="46" t="s">
        <v>322</v>
      </c>
      <c r="B136" t="s">
        <v>2288</v>
      </c>
      <c r="C136">
        <v>1</v>
      </c>
      <c r="D136">
        <v>0</v>
      </c>
      <c r="E136" s="44">
        <v>15005325</v>
      </c>
      <c r="F136" s="44">
        <v>0</v>
      </c>
      <c r="G136" s="44">
        <v>0</v>
      </c>
      <c r="H136" s="44">
        <v>6538</v>
      </c>
      <c r="I136" s="44">
        <v>3165975</v>
      </c>
      <c r="J136" s="44">
        <v>2976632</v>
      </c>
      <c r="K136" s="44">
        <v>0</v>
      </c>
      <c r="L136" s="44">
        <v>0</v>
      </c>
      <c r="M136" s="44">
        <v>0</v>
      </c>
      <c r="N136" s="44">
        <v>0</v>
      </c>
      <c r="O136" s="44">
        <v>0</v>
      </c>
      <c r="P136" s="44">
        <v>1193903</v>
      </c>
      <c r="Q136" s="44">
        <v>194169</v>
      </c>
      <c r="R136" s="44">
        <v>802140</v>
      </c>
      <c r="S136" s="44">
        <v>54048</v>
      </c>
      <c r="T136" s="44">
        <v>22550</v>
      </c>
      <c r="U136" s="44">
        <v>213836</v>
      </c>
      <c r="V136" s="44">
        <v>45577</v>
      </c>
      <c r="W136" s="44">
        <v>0</v>
      </c>
      <c r="X136" s="44">
        <v>326700</v>
      </c>
      <c r="Y136" s="44">
        <v>0</v>
      </c>
      <c r="Z136" s="44">
        <v>0</v>
      </c>
      <c r="AA136" s="44">
        <v>24007393</v>
      </c>
      <c r="AB136" s="44">
        <v>0</v>
      </c>
      <c r="AC136" s="44">
        <f t="shared" si="7"/>
        <v>21030761</v>
      </c>
      <c r="AD136" s="74">
        <f t="shared" si="8"/>
        <v>9002068</v>
      </c>
      <c r="AE136" s="44">
        <f t="shared" si="9"/>
        <v>1529914</v>
      </c>
    </row>
    <row r="137" spans="1:31" x14ac:dyDescent="0.3">
      <c r="A137" s="46" t="s">
        <v>294</v>
      </c>
      <c r="B137" t="s">
        <v>2289</v>
      </c>
      <c r="C137">
        <v>1</v>
      </c>
      <c r="D137">
        <v>0</v>
      </c>
      <c r="E137" s="44">
        <v>4715891</v>
      </c>
      <c r="F137" s="44">
        <v>0</v>
      </c>
      <c r="G137" s="44">
        <v>0</v>
      </c>
      <c r="H137" s="44">
        <v>0</v>
      </c>
      <c r="I137" s="44">
        <v>1171541</v>
      </c>
      <c r="J137" s="44">
        <v>2711635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  <c r="P137" s="44">
        <v>830857</v>
      </c>
      <c r="Q137" s="44">
        <v>539795</v>
      </c>
      <c r="R137" s="44">
        <v>84878</v>
      </c>
      <c r="S137" s="44">
        <v>33765</v>
      </c>
      <c r="T137" s="44">
        <v>14088</v>
      </c>
      <c r="U137" s="44">
        <v>116442</v>
      </c>
      <c r="V137" s="44">
        <v>30764</v>
      </c>
      <c r="W137" s="44">
        <v>0</v>
      </c>
      <c r="X137" s="44">
        <v>0</v>
      </c>
      <c r="Y137" s="44">
        <v>0</v>
      </c>
      <c r="Z137" s="44">
        <v>0</v>
      </c>
      <c r="AA137" s="44">
        <v>10249656</v>
      </c>
      <c r="AB137" s="44">
        <v>0</v>
      </c>
      <c r="AC137" s="44">
        <f t="shared" si="7"/>
        <v>7538021</v>
      </c>
      <c r="AD137" s="74">
        <f t="shared" si="8"/>
        <v>5533765</v>
      </c>
      <c r="AE137" s="44">
        <f t="shared" si="9"/>
        <v>1025916</v>
      </c>
    </row>
    <row r="138" spans="1:31" x14ac:dyDescent="0.3">
      <c r="A138" s="46" t="s">
        <v>280</v>
      </c>
      <c r="B138" t="s">
        <v>2290</v>
      </c>
      <c r="C138">
        <v>1</v>
      </c>
      <c r="D138">
        <v>1</v>
      </c>
      <c r="E138" s="44">
        <v>544747100</v>
      </c>
      <c r="F138" s="44">
        <v>9566610</v>
      </c>
      <c r="G138" s="44">
        <v>0</v>
      </c>
      <c r="H138" s="44">
        <v>60530</v>
      </c>
      <c r="I138" s="44">
        <v>47251374</v>
      </c>
      <c r="J138" s="44">
        <v>118574279</v>
      </c>
      <c r="K138" s="44">
        <v>0</v>
      </c>
      <c r="L138" s="44">
        <v>0</v>
      </c>
      <c r="M138" s="44">
        <v>2134485</v>
      </c>
      <c r="N138" s="44">
        <v>8384119</v>
      </c>
      <c r="O138" s="44">
        <v>7018035</v>
      </c>
      <c r="P138" s="44">
        <v>0</v>
      </c>
      <c r="Q138" s="44">
        <v>2763442</v>
      </c>
      <c r="R138" s="44">
        <v>26199380</v>
      </c>
      <c r="S138" s="44">
        <v>668722</v>
      </c>
      <c r="T138" s="44">
        <v>279006</v>
      </c>
      <c r="U138" s="44">
        <v>2580359</v>
      </c>
      <c r="V138" s="44">
        <v>943112</v>
      </c>
      <c r="W138" s="44">
        <v>0</v>
      </c>
      <c r="X138" s="44">
        <v>16594227</v>
      </c>
      <c r="Y138" s="44">
        <v>0</v>
      </c>
      <c r="Z138" s="44">
        <v>0</v>
      </c>
      <c r="AA138" s="44">
        <v>787764780</v>
      </c>
      <c r="AB138" s="44">
        <v>21113422</v>
      </c>
      <c r="AC138" s="44">
        <f t="shared" si="7"/>
        <v>669190501</v>
      </c>
      <c r="AD138" s="74">
        <f t="shared" si="8"/>
        <v>243017680</v>
      </c>
      <c r="AE138" s="44">
        <f t="shared" si="9"/>
        <v>31574448</v>
      </c>
    </row>
    <row r="139" spans="1:31" x14ac:dyDescent="0.3">
      <c r="A139" s="46" t="s">
        <v>282</v>
      </c>
      <c r="B139" t="s">
        <v>2291</v>
      </c>
      <c r="C139">
        <v>1</v>
      </c>
      <c r="D139">
        <v>0</v>
      </c>
      <c r="E139" s="44">
        <v>9166516</v>
      </c>
      <c r="F139" s="44">
        <v>152143</v>
      </c>
      <c r="G139" s="44">
        <v>0</v>
      </c>
      <c r="H139" s="44">
        <v>0</v>
      </c>
      <c r="I139" s="44">
        <v>2684945</v>
      </c>
      <c r="J139" s="44">
        <v>2710673</v>
      </c>
      <c r="K139" s="44">
        <v>0</v>
      </c>
      <c r="L139" s="44">
        <v>0</v>
      </c>
      <c r="M139" s="44">
        <v>0</v>
      </c>
      <c r="N139" s="44">
        <v>0</v>
      </c>
      <c r="O139" s="44">
        <v>0</v>
      </c>
      <c r="P139" s="44">
        <v>1227257</v>
      </c>
      <c r="Q139" s="44">
        <v>146022</v>
      </c>
      <c r="R139" s="44">
        <v>499829</v>
      </c>
      <c r="S139" s="44">
        <v>32896</v>
      </c>
      <c r="T139" s="44">
        <v>13725</v>
      </c>
      <c r="U139" s="44">
        <v>145509</v>
      </c>
      <c r="V139" s="44">
        <v>31886</v>
      </c>
      <c r="W139" s="44">
        <v>0</v>
      </c>
      <c r="X139" s="44">
        <v>1254320</v>
      </c>
      <c r="Y139" s="44">
        <v>0</v>
      </c>
      <c r="Z139" s="44">
        <v>0</v>
      </c>
      <c r="AA139" s="44">
        <v>18065721</v>
      </c>
      <c r="AB139" s="44">
        <v>0</v>
      </c>
      <c r="AC139" s="44">
        <f t="shared" si="7"/>
        <v>15355048</v>
      </c>
      <c r="AD139" s="74">
        <f t="shared" si="8"/>
        <v>8899205</v>
      </c>
      <c r="AE139" s="44">
        <f t="shared" si="9"/>
        <v>1603416</v>
      </c>
    </row>
    <row r="140" spans="1:31" x14ac:dyDescent="0.3">
      <c r="A140" s="46" t="s">
        <v>284</v>
      </c>
      <c r="B140" t="s">
        <v>2292</v>
      </c>
      <c r="C140">
        <v>1</v>
      </c>
      <c r="D140">
        <v>0</v>
      </c>
      <c r="E140" s="44">
        <v>11493872</v>
      </c>
      <c r="F140" s="44">
        <v>0</v>
      </c>
      <c r="G140" s="44">
        <v>0</v>
      </c>
      <c r="H140" s="44">
        <v>0</v>
      </c>
      <c r="I140" s="44">
        <v>1926085</v>
      </c>
      <c r="J140" s="44">
        <v>3535483</v>
      </c>
      <c r="K140" s="44">
        <v>0</v>
      </c>
      <c r="L140" s="44">
        <v>0</v>
      </c>
      <c r="M140" s="44">
        <v>0</v>
      </c>
      <c r="N140" s="44">
        <v>0</v>
      </c>
      <c r="O140" s="44">
        <v>0</v>
      </c>
      <c r="P140" s="44">
        <v>1102483</v>
      </c>
      <c r="Q140" s="44">
        <v>248076</v>
      </c>
      <c r="R140" s="44">
        <v>845208</v>
      </c>
      <c r="S140" s="44">
        <v>35218</v>
      </c>
      <c r="T140" s="44">
        <v>14694</v>
      </c>
      <c r="U140" s="44">
        <v>146848</v>
      </c>
      <c r="V140" s="44">
        <v>38802</v>
      </c>
      <c r="W140" s="44">
        <v>0</v>
      </c>
      <c r="X140" s="44">
        <v>170392</v>
      </c>
      <c r="Y140" s="44">
        <v>0</v>
      </c>
      <c r="Z140" s="44">
        <v>0</v>
      </c>
      <c r="AA140" s="44">
        <v>19557161</v>
      </c>
      <c r="AB140" s="44">
        <v>0</v>
      </c>
      <c r="AC140" s="44">
        <f t="shared" si="7"/>
        <v>16021678</v>
      </c>
      <c r="AD140" s="74">
        <f t="shared" si="8"/>
        <v>8063289</v>
      </c>
      <c r="AE140" s="44">
        <f t="shared" si="9"/>
        <v>1338045</v>
      </c>
    </row>
    <row r="141" spans="1:31" x14ac:dyDescent="0.3">
      <c r="A141" s="46" t="s">
        <v>290</v>
      </c>
      <c r="B141" t="s">
        <v>1558</v>
      </c>
      <c r="C141">
        <v>1</v>
      </c>
      <c r="D141">
        <v>0</v>
      </c>
      <c r="E141" s="44">
        <v>9080423</v>
      </c>
      <c r="F141" s="44">
        <v>142423</v>
      </c>
      <c r="G141" s="44">
        <v>0</v>
      </c>
      <c r="H141" s="44">
        <v>0</v>
      </c>
      <c r="I141" s="44">
        <v>1314665</v>
      </c>
      <c r="J141" s="44">
        <v>3885587</v>
      </c>
      <c r="K141" s="44">
        <v>0</v>
      </c>
      <c r="L141" s="44">
        <v>0</v>
      </c>
      <c r="M141" s="44">
        <v>0</v>
      </c>
      <c r="N141" s="44">
        <v>0</v>
      </c>
      <c r="O141" s="44">
        <v>0</v>
      </c>
      <c r="P141" s="44">
        <v>1009843</v>
      </c>
      <c r="Q141" s="44">
        <v>175085</v>
      </c>
      <c r="R141" s="44">
        <v>647694</v>
      </c>
      <c r="S141" s="44">
        <v>19339</v>
      </c>
      <c r="T141" s="44">
        <v>8069</v>
      </c>
      <c r="U141" s="44">
        <v>84113</v>
      </c>
      <c r="V141" s="44">
        <v>24681</v>
      </c>
      <c r="W141" s="44">
        <v>0</v>
      </c>
      <c r="X141" s="44">
        <v>126140</v>
      </c>
      <c r="Y141" s="44">
        <v>0</v>
      </c>
      <c r="Z141" s="44">
        <v>0</v>
      </c>
      <c r="AA141" s="44">
        <v>16518062</v>
      </c>
      <c r="AB141" s="44">
        <v>0</v>
      </c>
      <c r="AC141" s="44">
        <f t="shared" si="7"/>
        <v>12632475</v>
      </c>
      <c r="AD141" s="74">
        <f t="shared" si="8"/>
        <v>7437639</v>
      </c>
      <c r="AE141" s="44">
        <f t="shared" si="9"/>
        <v>1288468</v>
      </c>
    </row>
    <row r="142" spans="1:31" x14ac:dyDescent="0.3">
      <c r="A142" s="46" t="s">
        <v>292</v>
      </c>
      <c r="B142" t="s">
        <v>2293</v>
      </c>
      <c r="C142">
        <v>1</v>
      </c>
      <c r="D142">
        <v>0</v>
      </c>
      <c r="E142" s="44">
        <v>12894796</v>
      </c>
      <c r="F142" s="44">
        <v>0</v>
      </c>
      <c r="G142" s="44">
        <v>0</v>
      </c>
      <c r="H142" s="44">
        <v>0</v>
      </c>
      <c r="I142" s="44">
        <v>1787776</v>
      </c>
      <c r="J142" s="44">
        <v>3939376</v>
      </c>
      <c r="K142" s="44">
        <v>0</v>
      </c>
      <c r="L142" s="44">
        <v>0</v>
      </c>
      <c r="M142" s="44">
        <v>0</v>
      </c>
      <c r="N142" s="44">
        <v>0</v>
      </c>
      <c r="O142" s="44">
        <v>0</v>
      </c>
      <c r="P142" s="44">
        <v>1210269</v>
      </c>
      <c r="Q142" s="44">
        <v>205365</v>
      </c>
      <c r="R142" s="44">
        <v>1108230</v>
      </c>
      <c r="S142" s="44">
        <v>28088</v>
      </c>
      <c r="T142" s="44">
        <v>11719</v>
      </c>
      <c r="U142" s="44">
        <v>113355</v>
      </c>
      <c r="V142" s="44">
        <v>32942</v>
      </c>
      <c r="W142" s="44">
        <v>0</v>
      </c>
      <c r="X142" s="44">
        <v>184447</v>
      </c>
      <c r="Y142" s="44">
        <v>19075</v>
      </c>
      <c r="Z142" s="44">
        <v>0</v>
      </c>
      <c r="AA142" s="44">
        <v>21535438</v>
      </c>
      <c r="AB142" s="44">
        <v>0</v>
      </c>
      <c r="AC142" s="44">
        <f t="shared" si="7"/>
        <v>17596062</v>
      </c>
      <c r="AD142" s="74">
        <f t="shared" si="8"/>
        <v>8640642</v>
      </c>
      <c r="AE142" s="44">
        <f t="shared" si="9"/>
        <v>1415448</v>
      </c>
    </row>
    <row r="143" spans="1:31" x14ac:dyDescent="0.3">
      <c r="A143" s="46" t="s">
        <v>286</v>
      </c>
      <c r="B143" t="s">
        <v>2294</v>
      </c>
      <c r="C143">
        <v>1</v>
      </c>
      <c r="D143">
        <v>0</v>
      </c>
      <c r="E143" s="44">
        <v>10638703</v>
      </c>
      <c r="F143" s="44">
        <v>119158</v>
      </c>
      <c r="G143" s="44">
        <v>520911</v>
      </c>
      <c r="H143" s="44">
        <v>0</v>
      </c>
      <c r="I143" s="44">
        <v>1531810</v>
      </c>
      <c r="J143" s="44">
        <v>2580819</v>
      </c>
      <c r="K143" s="44">
        <v>0</v>
      </c>
      <c r="L143" s="44">
        <v>0</v>
      </c>
      <c r="M143" s="44">
        <v>0</v>
      </c>
      <c r="N143" s="44">
        <v>0</v>
      </c>
      <c r="O143" s="44">
        <v>0</v>
      </c>
      <c r="P143" s="44">
        <v>1024750</v>
      </c>
      <c r="Q143" s="44">
        <v>164876</v>
      </c>
      <c r="R143" s="44">
        <v>1103225</v>
      </c>
      <c r="S143" s="44">
        <v>20013</v>
      </c>
      <c r="T143" s="44">
        <v>8350</v>
      </c>
      <c r="U143" s="44">
        <v>83414</v>
      </c>
      <c r="V143" s="44">
        <v>25024</v>
      </c>
      <c r="W143" s="44">
        <v>0</v>
      </c>
      <c r="X143" s="44">
        <v>174853</v>
      </c>
      <c r="Y143" s="44">
        <v>0</v>
      </c>
      <c r="Z143" s="44">
        <v>0</v>
      </c>
      <c r="AA143" s="44">
        <v>17995906</v>
      </c>
      <c r="AB143" s="44">
        <v>100000</v>
      </c>
      <c r="AC143" s="44">
        <f t="shared" si="7"/>
        <v>15415087</v>
      </c>
      <c r="AD143" s="74">
        <f t="shared" si="8"/>
        <v>7357203</v>
      </c>
      <c r="AE143" s="44">
        <f t="shared" si="9"/>
        <v>1801620</v>
      </c>
    </row>
    <row r="144" spans="1:31" x14ac:dyDescent="0.3">
      <c r="A144" s="46" t="s">
        <v>288</v>
      </c>
      <c r="B144" t="s">
        <v>2295</v>
      </c>
      <c r="C144">
        <v>1</v>
      </c>
      <c r="D144">
        <v>0</v>
      </c>
      <c r="E144" s="44">
        <v>14317125</v>
      </c>
      <c r="F144" s="44">
        <v>0</v>
      </c>
      <c r="G144" s="44">
        <v>0</v>
      </c>
      <c r="H144" s="44">
        <v>0</v>
      </c>
      <c r="I144" s="44">
        <v>3539141</v>
      </c>
      <c r="J144" s="44">
        <v>5320507</v>
      </c>
      <c r="K144" s="44">
        <v>0</v>
      </c>
      <c r="L144" s="44">
        <v>0</v>
      </c>
      <c r="M144" s="44">
        <v>0</v>
      </c>
      <c r="N144" s="44">
        <v>0</v>
      </c>
      <c r="O144" s="44">
        <v>0</v>
      </c>
      <c r="P144" s="44">
        <v>1249106</v>
      </c>
      <c r="Q144" s="44">
        <v>258121</v>
      </c>
      <c r="R144" s="44">
        <v>1089468</v>
      </c>
      <c r="S144" s="44">
        <v>67530</v>
      </c>
      <c r="T144" s="44">
        <v>28175</v>
      </c>
      <c r="U144" s="44">
        <v>288745</v>
      </c>
      <c r="V144" s="44">
        <v>60874</v>
      </c>
      <c r="W144" s="44">
        <v>0</v>
      </c>
      <c r="X144" s="44">
        <v>243000</v>
      </c>
      <c r="Y144" s="44">
        <v>0</v>
      </c>
      <c r="Z144" s="44">
        <v>0</v>
      </c>
      <c r="AA144" s="44">
        <v>26461792</v>
      </c>
      <c r="AB144" s="44">
        <v>0</v>
      </c>
      <c r="AC144" s="44">
        <f t="shared" si="7"/>
        <v>21141285</v>
      </c>
      <c r="AD144" s="74">
        <f t="shared" si="8"/>
        <v>12144667</v>
      </c>
      <c r="AE144" s="44">
        <f t="shared" si="9"/>
        <v>1694430</v>
      </c>
    </row>
    <row r="145" spans="1:31" x14ac:dyDescent="0.3">
      <c r="A145" s="46" t="s">
        <v>320</v>
      </c>
      <c r="B145" t="s">
        <v>1562</v>
      </c>
      <c r="C145">
        <v>1</v>
      </c>
      <c r="D145">
        <v>0</v>
      </c>
      <c r="E145" s="44">
        <v>12961598</v>
      </c>
      <c r="F145" s="44">
        <v>0</v>
      </c>
      <c r="G145" s="44">
        <v>0</v>
      </c>
      <c r="H145" s="44">
        <v>2602</v>
      </c>
      <c r="I145" s="44">
        <v>2414194</v>
      </c>
      <c r="J145" s="44">
        <v>3424046</v>
      </c>
      <c r="K145" s="44">
        <v>0</v>
      </c>
      <c r="L145" s="44">
        <v>0</v>
      </c>
      <c r="M145" s="44">
        <v>0</v>
      </c>
      <c r="N145" s="44">
        <v>0</v>
      </c>
      <c r="O145" s="44">
        <v>0</v>
      </c>
      <c r="P145" s="44">
        <v>1740060</v>
      </c>
      <c r="Q145" s="44">
        <v>455407</v>
      </c>
      <c r="R145" s="44">
        <v>279803</v>
      </c>
      <c r="S145" s="44">
        <v>26829</v>
      </c>
      <c r="T145" s="44">
        <v>11194</v>
      </c>
      <c r="U145" s="44">
        <v>105549</v>
      </c>
      <c r="V145" s="44">
        <v>29733</v>
      </c>
      <c r="W145" s="44">
        <v>0</v>
      </c>
      <c r="X145" s="44">
        <v>179001</v>
      </c>
      <c r="Y145" s="44">
        <v>0</v>
      </c>
      <c r="Z145" s="44">
        <v>0</v>
      </c>
      <c r="AA145" s="44">
        <v>21630016</v>
      </c>
      <c r="AB145" s="44">
        <v>0</v>
      </c>
      <c r="AC145" s="44">
        <f t="shared" si="7"/>
        <v>18205970</v>
      </c>
      <c r="AD145" s="74">
        <f t="shared" si="8"/>
        <v>8668418</v>
      </c>
      <c r="AE145" s="44">
        <f t="shared" si="9"/>
        <v>1913365</v>
      </c>
    </row>
    <row r="146" spans="1:31" x14ac:dyDescent="0.3">
      <c r="A146" s="46" t="s">
        <v>296</v>
      </c>
      <c r="B146" t="s">
        <v>2296</v>
      </c>
      <c r="C146">
        <v>1</v>
      </c>
      <c r="D146">
        <v>0</v>
      </c>
      <c r="E146" s="44">
        <v>7326660</v>
      </c>
      <c r="F146" s="44">
        <v>0</v>
      </c>
      <c r="G146" s="44">
        <v>0</v>
      </c>
      <c r="H146" s="44">
        <v>0</v>
      </c>
      <c r="I146" s="44">
        <v>1557855</v>
      </c>
      <c r="J146" s="44">
        <v>2063482</v>
      </c>
      <c r="K146" s="44">
        <v>0</v>
      </c>
      <c r="L146" s="44">
        <v>0</v>
      </c>
      <c r="M146" s="44">
        <v>0</v>
      </c>
      <c r="N146" s="44">
        <v>0</v>
      </c>
      <c r="O146" s="44">
        <v>0</v>
      </c>
      <c r="P146" s="44">
        <v>1210387</v>
      </c>
      <c r="Q146" s="44">
        <v>185742</v>
      </c>
      <c r="R146" s="44">
        <v>175740</v>
      </c>
      <c r="S146" s="44">
        <v>20103</v>
      </c>
      <c r="T146" s="44">
        <v>8388</v>
      </c>
      <c r="U146" s="44">
        <v>81492</v>
      </c>
      <c r="V146" s="44">
        <v>21759</v>
      </c>
      <c r="W146" s="44">
        <v>0</v>
      </c>
      <c r="X146" s="44">
        <v>134616</v>
      </c>
      <c r="Y146" s="44">
        <v>0</v>
      </c>
      <c r="Z146" s="44">
        <v>0</v>
      </c>
      <c r="AA146" s="44">
        <v>12786224</v>
      </c>
      <c r="AB146" s="44">
        <v>0</v>
      </c>
      <c r="AC146" s="44">
        <f t="shared" si="7"/>
        <v>10722742</v>
      </c>
      <c r="AD146" s="74">
        <f t="shared" si="8"/>
        <v>5459564</v>
      </c>
      <c r="AE146" s="44">
        <f t="shared" si="9"/>
        <v>1342129</v>
      </c>
    </row>
    <row r="147" spans="1:31" x14ac:dyDescent="0.3">
      <c r="A147" s="46" t="s">
        <v>308</v>
      </c>
      <c r="B147" t="s">
        <v>2297</v>
      </c>
      <c r="C147">
        <v>1</v>
      </c>
      <c r="D147">
        <v>0</v>
      </c>
      <c r="E147" s="44">
        <v>9476317</v>
      </c>
      <c r="F147" s="44">
        <v>0</v>
      </c>
      <c r="G147" s="44">
        <v>0</v>
      </c>
      <c r="H147" s="44">
        <v>0</v>
      </c>
      <c r="I147" s="44">
        <v>2030227</v>
      </c>
      <c r="J147" s="44">
        <v>2328793</v>
      </c>
      <c r="K147" s="44">
        <v>0</v>
      </c>
      <c r="L147" s="44">
        <v>0</v>
      </c>
      <c r="M147" s="44">
        <v>0</v>
      </c>
      <c r="N147" s="44">
        <v>0</v>
      </c>
      <c r="O147" s="44">
        <v>0</v>
      </c>
      <c r="P147" s="44">
        <v>1327964</v>
      </c>
      <c r="Q147" s="44">
        <v>285592</v>
      </c>
      <c r="R147" s="44">
        <v>271759</v>
      </c>
      <c r="S147" s="44">
        <v>33331</v>
      </c>
      <c r="T147" s="44">
        <v>13906</v>
      </c>
      <c r="U147" s="44">
        <v>140616</v>
      </c>
      <c r="V147" s="44">
        <v>26976</v>
      </c>
      <c r="W147" s="44">
        <v>0</v>
      </c>
      <c r="X147" s="44">
        <v>0</v>
      </c>
      <c r="Y147" s="44">
        <v>0</v>
      </c>
      <c r="Z147" s="44">
        <v>0</v>
      </c>
      <c r="AA147" s="44">
        <v>15935481</v>
      </c>
      <c r="AB147" s="44">
        <v>0</v>
      </c>
      <c r="AC147" s="44">
        <f t="shared" si="7"/>
        <v>13606688</v>
      </c>
      <c r="AD147" s="74">
        <f t="shared" si="8"/>
        <v>6459164</v>
      </c>
      <c r="AE147" s="44">
        <f t="shared" si="9"/>
        <v>1542793</v>
      </c>
    </row>
    <row r="148" spans="1:31" x14ac:dyDescent="0.3">
      <c r="A148" s="46" t="s">
        <v>298</v>
      </c>
      <c r="B148" t="s">
        <v>2298</v>
      </c>
      <c r="C148">
        <v>1</v>
      </c>
      <c r="D148">
        <v>0</v>
      </c>
      <c r="E148" s="44">
        <v>21555158</v>
      </c>
      <c r="F148" s="44">
        <v>0</v>
      </c>
      <c r="G148" s="44">
        <v>0</v>
      </c>
      <c r="H148" s="44">
        <v>9631</v>
      </c>
      <c r="I148" s="44">
        <v>3495113</v>
      </c>
      <c r="J148" s="44">
        <v>2766893</v>
      </c>
      <c r="K148" s="44">
        <v>343392</v>
      </c>
      <c r="L148" s="44">
        <v>0</v>
      </c>
      <c r="M148" s="44">
        <v>0</v>
      </c>
      <c r="N148" s="44">
        <v>0</v>
      </c>
      <c r="O148" s="44">
        <v>0</v>
      </c>
      <c r="P148" s="44">
        <v>2041228</v>
      </c>
      <c r="Q148" s="44">
        <v>479733</v>
      </c>
      <c r="R148" s="44">
        <v>489028</v>
      </c>
      <c r="S148" s="44">
        <v>33690</v>
      </c>
      <c r="T148" s="44">
        <v>14056</v>
      </c>
      <c r="U148" s="44">
        <v>138402</v>
      </c>
      <c r="V148" s="44">
        <v>39295</v>
      </c>
      <c r="W148" s="44">
        <v>0</v>
      </c>
      <c r="X148" s="44">
        <v>213767</v>
      </c>
      <c r="Y148" s="44">
        <v>7236</v>
      </c>
      <c r="Z148" s="44">
        <v>0</v>
      </c>
      <c r="AA148" s="44">
        <v>31626622</v>
      </c>
      <c r="AB148" s="44">
        <v>0</v>
      </c>
      <c r="AC148" s="44">
        <f t="shared" si="7"/>
        <v>28516337</v>
      </c>
      <c r="AD148" s="74">
        <f t="shared" si="8"/>
        <v>10071464</v>
      </c>
      <c r="AE148" s="44">
        <f t="shared" si="9"/>
        <v>2273907</v>
      </c>
    </row>
    <row r="149" spans="1:31" x14ac:dyDescent="0.3">
      <c r="A149" s="46" t="s">
        <v>302</v>
      </c>
      <c r="B149" t="s">
        <v>2299</v>
      </c>
      <c r="C149">
        <v>1</v>
      </c>
      <c r="D149">
        <v>0</v>
      </c>
      <c r="E149" s="44">
        <v>11671354</v>
      </c>
      <c r="F149" s="44">
        <v>0</v>
      </c>
      <c r="G149" s="44">
        <v>0</v>
      </c>
      <c r="H149" s="44">
        <v>0</v>
      </c>
      <c r="I149" s="44">
        <v>2721649</v>
      </c>
      <c r="J149" s="44">
        <v>3653716</v>
      </c>
      <c r="K149" s="44">
        <v>0</v>
      </c>
      <c r="L149" s="44">
        <v>0</v>
      </c>
      <c r="M149" s="44">
        <v>0</v>
      </c>
      <c r="N149" s="44">
        <v>0</v>
      </c>
      <c r="O149" s="44">
        <v>0</v>
      </c>
      <c r="P149" s="44">
        <v>1563897</v>
      </c>
      <c r="Q149" s="44">
        <v>189085</v>
      </c>
      <c r="R149" s="44">
        <v>766640</v>
      </c>
      <c r="S149" s="44">
        <v>45419</v>
      </c>
      <c r="T149" s="44">
        <v>18950</v>
      </c>
      <c r="U149" s="44">
        <v>185759</v>
      </c>
      <c r="V149" s="44">
        <v>47693</v>
      </c>
      <c r="W149" s="44">
        <v>0</v>
      </c>
      <c r="X149" s="44">
        <v>110823</v>
      </c>
      <c r="Y149" s="44">
        <v>0</v>
      </c>
      <c r="Z149" s="44">
        <v>0</v>
      </c>
      <c r="AA149" s="44">
        <v>20974985</v>
      </c>
      <c r="AB149" s="44">
        <v>0</v>
      </c>
      <c r="AC149" s="44">
        <f t="shared" si="7"/>
        <v>17321269</v>
      </c>
      <c r="AD149" s="74">
        <f t="shared" si="8"/>
        <v>9303631</v>
      </c>
      <c r="AE149" s="44">
        <f t="shared" si="9"/>
        <v>1861718</v>
      </c>
    </row>
    <row r="150" spans="1:31" x14ac:dyDescent="0.3">
      <c r="A150" s="46" t="s">
        <v>304</v>
      </c>
      <c r="B150" t="s">
        <v>2300</v>
      </c>
      <c r="C150">
        <v>1</v>
      </c>
      <c r="D150">
        <v>0</v>
      </c>
      <c r="E150" s="44">
        <v>16089878</v>
      </c>
      <c r="F150" s="44">
        <v>0</v>
      </c>
      <c r="G150" s="44">
        <v>0</v>
      </c>
      <c r="H150" s="44">
        <v>0</v>
      </c>
      <c r="I150" s="44">
        <v>2965046</v>
      </c>
      <c r="J150" s="44">
        <v>4552055</v>
      </c>
      <c r="K150" s="44">
        <v>0</v>
      </c>
      <c r="L150" s="44">
        <v>0</v>
      </c>
      <c r="M150" s="44">
        <v>0</v>
      </c>
      <c r="N150" s="44">
        <v>0</v>
      </c>
      <c r="O150" s="44">
        <v>0</v>
      </c>
      <c r="P150" s="44">
        <v>2142501</v>
      </c>
      <c r="Q150" s="44">
        <v>751577</v>
      </c>
      <c r="R150" s="44">
        <v>475431</v>
      </c>
      <c r="S150" s="44">
        <v>54857</v>
      </c>
      <c r="T150" s="44">
        <v>22888</v>
      </c>
      <c r="U150" s="44">
        <v>215758</v>
      </c>
      <c r="V150" s="44">
        <v>60084</v>
      </c>
      <c r="W150" s="44">
        <v>0</v>
      </c>
      <c r="X150" s="44">
        <v>505505</v>
      </c>
      <c r="Y150" s="44">
        <v>0</v>
      </c>
      <c r="Z150" s="44">
        <v>0</v>
      </c>
      <c r="AA150" s="44">
        <v>27835580</v>
      </c>
      <c r="AB150" s="44">
        <v>0</v>
      </c>
      <c r="AC150" s="44">
        <f t="shared" si="7"/>
        <v>23283525</v>
      </c>
      <c r="AD150" s="74">
        <f t="shared" si="8"/>
        <v>11745702</v>
      </c>
      <c r="AE150" s="44">
        <f t="shared" si="9"/>
        <v>2496088</v>
      </c>
    </row>
    <row r="151" spans="1:31" x14ac:dyDescent="0.3">
      <c r="A151" s="46" t="s">
        <v>300</v>
      </c>
      <c r="B151" t="s">
        <v>2301</v>
      </c>
      <c r="C151">
        <v>1</v>
      </c>
      <c r="D151">
        <v>0</v>
      </c>
      <c r="E151" s="44">
        <v>23103917</v>
      </c>
      <c r="F151" s="44">
        <v>0</v>
      </c>
      <c r="G151" s="44">
        <v>0</v>
      </c>
      <c r="H151" s="44">
        <v>0</v>
      </c>
      <c r="I151" s="44">
        <v>3731251</v>
      </c>
      <c r="J151" s="44">
        <v>3300358</v>
      </c>
      <c r="K151" s="44">
        <v>0</v>
      </c>
      <c r="L151" s="44">
        <v>0</v>
      </c>
      <c r="M151" s="44">
        <v>0</v>
      </c>
      <c r="N151" s="44">
        <v>0</v>
      </c>
      <c r="O151" s="44">
        <v>0</v>
      </c>
      <c r="P151" s="44">
        <v>2751804</v>
      </c>
      <c r="Q151" s="44">
        <v>792049</v>
      </c>
      <c r="R151" s="44">
        <v>997285</v>
      </c>
      <c r="S151" s="44">
        <v>79783</v>
      </c>
      <c r="T151" s="44">
        <v>33288</v>
      </c>
      <c r="U151" s="44">
        <v>300512</v>
      </c>
      <c r="V151" s="44">
        <v>84293</v>
      </c>
      <c r="W151" s="44">
        <v>0</v>
      </c>
      <c r="X151" s="44">
        <v>396689</v>
      </c>
      <c r="Y151" s="44">
        <v>0</v>
      </c>
      <c r="Z151" s="44">
        <v>0</v>
      </c>
      <c r="AA151" s="44">
        <v>35571229</v>
      </c>
      <c r="AB151" s="44">
        <v>0</v>
      </c>
      <c r="AC151" s="44">
        <f t="shared" si="7"/>
        <v>32270871</v>
      </c>
      <c r="AD151" s="74">
        <f t="shared" si="8"/>
        <v>12467312</v>
      </c>
      <c r="AE151" s="44">
        <f t="shared" si="9"/>
        <v>3249680</v>
      </c>
    </row>
    <row r="152" spans="1:31" x14ac:dyDescent="0.3">
      <c r="A152" s="46" t="s">
        <v>306</v>
      </c>
      <c r="B152" t="s">
        <v>2302</v>
      </c>
      <c r="C152">
        <v>1</v>
      </c>
      <c r="D152">
        <v>0</v>
      </c>
      <c r="E152" s="44">
        <v>6724992</v>
      </c>
      <c r="F152" s="44">
        <v>0</v>
      </c>
      <c r="G152" s="44">
        <v>0</v>
      </c>
      <c r="H152" s="44">
        <v>2127</v>
      </c>
      <c r="I152" s="44">
        <v>1135741</v>
      </c>
      <c r="J152" s="44">
        <v>1358024</v>
      </c>
      <c r="K152" s="44">
        <v>0</v>
      </c>
      <c r="L152" s="44">
        <v>0</v>
      </c>
      <c r="M152" s="44">
        <v>0</v>
      </c>
      <c r="N152" s="44">
        <v>0</v>
      </c>
      <c r="O152" s="44">
        <v>0</v>
      </c>
      <c r="P152" s="44">
        <v>1347428</v>
      </c>
      <c r="Q152" s="44">
        <v>156874</v>
      </c>
      <c r="R152" s="44">
        <v>157664</v>
      </c>
      <c r="S152" s="44">
        <v>13137</v>
      </c>
      <c r="T152" s="44">
        <v>5481</v>
      </c>
      <c r="U152" s="44">
        <v>55571</v>
      </c>
      <c r="V152" s="44">
        <v>13264</v>
      </c>
      <c r="W152" s="44">
        <v>0</v>
      </c>
      <c r="X152" s="44">
        <v>84418</v>
      </c>
      <c r="Y152" s="44">
        <v>0</v>
      </c>
      <c r="Z152" s="44">
        <v>0</v>
      </c>
      <c r="AA152" s="44">
        <v>11054721</v>
      </c>
      <c r="AB152" s="44">
        <v>0</v>
      </c>
      <c r="AC152" s="44">
        <f t="shared" si="7"/>
        <v>9696697</v>
      </c>
      <c r="AD152" s="74">
        <f t="shared" si="8"/>
        <v>4329729</v>
      </c>
      <c r="AE152" s="44">
        <f t="shared" si="9"/>
        <v>1434881</v>
      </c>
    </row>
    <row r="153" spans="1:31" x14ac:dyDescent="0.3">
      <c r="A153" s="46" t="s">
        <v>312</v>
      </c>
      <c r="B153" t="s">
        <v>2303</v>
      </c>
      <c r="C153">
        <v>1</v>
      </c>
      <c r="D153">
        <v>0</v>
      </c>
      <c r="E153" s="44">
        <v>29185513</v>
      </c>
      <c r="F153" s="44">
        <v>1085813</v>
      </c>
      <c r="G153" s="44">
        <v>0</v>
      </c>
      <c r="H153" s="44">
        <v>0</v>
      </c>
      <c r="I153" s="44">
        <v>2734716</v>
      </c>
      <c r="J153" s="44">
        <v>4891863</v>
      </c>
      <c r="K153" s="44">
        <v>0</v>
      </c>
      <c r="L153" s="44">
        <v>0</v>
      </c>
      <c r="M153" s="44">
        <v>0</v>
      </c>
      <c r="N153" s="44">
        <v>0</v>
      </c>
      <c r="O153" s="44">
        <v>0</v>
      </c>
      <c r="P153" s="44">
        <v>1764760</v>
      </c>
      <c r="Q153" s="44">
        <v>687199</v>
      </c>
      <c r="R153" s="44">
        <v>1382011</v>
      </c>
      <c r="S153" s="44">
        <v>48460</v>
      </c>
      <c r="T153" s="44">
        <v>20219</v>
      </c>
      <c r="U153" s="44">
        <v>178362</v>
      </c>
      <c r="V153" s="44">
        <v>66544</v>
      </c>
      <c r="W153" s="44">
        <v>0</v>
      </c>
      <c r="X153" s="44">
        <v>1068649</v>
      </c>
      <c r="Y153" s="44">
        <v>0</v>
      </c>
      <c r="Z153" s="44">
        <v>0</v>
      </c>
      <c r="AA153" s="44">
        <v>43114109</v>
      </c>
      <c r="AB153" s="44">
        <v>820537</v>
      </c>
      <c r="AC153" s="44">
        <f t="shared" si="7"/>
        <v>38222246</v>
      </c>
      <c r="AD153" s="74">
        <f t="shared" si="8"/>
        <v>13928596</v>
      </c>
      <c r="AE153" s="44">
        <f t="shared" si="9"/>
        <v>3164158</v>
      </c>
    </row>
    <row r="154" spans="1:31" x14ac:dyDescent="0.3">
      <c r="A154" s="46" t="s">
        <v>314</v>
      </c>
      <c r="B154" t="s">
        <v>2304</v>
      </c>
      <c r="C154">
        <v>1</v>
      </c>
      <c r="D154">
        <v>0</v>
      </c>
      <c r="E154" s="44">
        <v>22194133</v>
      </c>
      <c r="F154" s="44">
        <v>0</v>
      </c>
      <c r="G154" s="44">
        <v>0</v>
      </c>
      <c r="H154" s="44">
        <v>0</v>
      </c>
      <c r="I154" s="44">
        <v>5038690</v>
      </c>
      <c r="J154" s="44">
        <v>5945169</v>
      </c>
      <c r="K154" s="44">
        <v>0</v>
      </c>
      <c r="L154" s="44">
        <v>0</v>
      </c>
      <c r="M154" s="44">
        <v>0</v>
      </c>
      <c r="N154" s="44">
        <v>0</v>
      </c>
      <c r="O154" s="44">
        <v>0</v>
      </c>
      <c r="P154" s="44">
        <v>2527912</v>
      </c>
      <c r="Q154" s="44">
        <v>818897</v>
      </c>
      <c r="R154" s="44">
        <v>1054444</v>
      </c>
      <c r="S154" s="44">
        <v>96172</v>
      </c>
      <c r="T154" s="44">
        <v>40125</v>
      </c>
      <c r="U154" s="44">
        <v>363014</v>
      </c>
      <c r="V154" s="44">
        <v>105026</v>
      </c>
      <c r="W154" s="44">
        <v>0</v>
      </c>
      <c r="X154" s="44">
        <v>340200</v>
      </c>
      <c r="Y154" s="44">
        <v>0</v>
      </c>
      <c r="Z154" s="44">
        <v>0</v>
      </c>
      <c r="AA154" s="44">
        <v>38523782</v>
      </c>
      <c r="AB154" s="44">
        <v>0</v>
      </c>
      <c r="AC154" s="44">
        <f t="shared" si="7"/>
        <v>32578613</v>
      </c>
      <c r="AD154" s="74">
        <f t="shared" si="8"/>
        <v>16329649</v>
      </c>
      <c r="AE154" s="44">
        <f t="shared" si="9"/>
        <v>3132249</v>
      </c>
    </row>
    <row r="155" spans="1:31" x14ac:dyDescent="0.3">
      <c r="A155" s="46" t="s">
        <v>274</v>
      </c>
      <c r="B155" t="s">
        <v>2305</v>
      </c>
      <c r="C155">
        <v>1</v>
      </c>
      <c r="D155">
        <v>0</v>
      </c>
      <c r="E155" s="44">
        <v>10243531</v>
      </c>
      <c r="F155" s="44">
        <v>0</v>
      </c>
      <c r="G155" s="44">
        <v>0</v>
      </c>
      <c r="H155" s="44">
        <v>0</v>
      </c>
      <c r="I155" s="44">
        <v>1232471</v>
      </c>
      <c r="J155" s="44">
        <v>3577953</v>
      </c>
      <c r="K155" s="44">
        <v>0</v>
      </c>
      <c r="L155" s="44">
        <v>0</v>
      </c>
      <c r="M155" s="44">
        <v>0</v>
      </c>
      <c r="N155" s="44">
        <v>0</v>
      </c>
      <c r="O155" s="44">
        <v>0</v>
      </c>
      <c r="P155" s="44">
        <v>1073586</v>
      </c>
      <c r="Q155" s="44">
        <v>253803</v>
      </c>
      <c r="R155" s="44">
        <v>340501</v>
      </c>
      <c r="S155" s="44">
        <v>20313</v>
      </c>
      <c r="T155" s="44">
        <v>8475</v>
      </c>
      <c r="U155" s="44">
        <v>81259</v>
      </c>
      <c r="V155" s="44">
        <v>24349</v>
      </c>
      <c r="W155" s="44">
        <v>0</v>
      </c>
      <c r="X155" s="44">
        <v>180158</v>
      </c>
      <c r="Y155" s="44">
        <v>0</v>
      </c>
      <c r="Z155" s="44">
        <v>0</v>
      </c>
      <c r="AA155" s="44">
        <v>17036399</v>
      </c>
      <c r="AB155" s="44">
        <v>0</v>
      </c>
      <c r="AC155" s="44">
        <f t="shared" si="7"/>
        <v>13458446</v>
      </c>
      <c r="AD155" s="74">
        <f t="shared" si="8"/>
        <v>6792868</v>
      </c>
      <c r="AE155" s="44">
        <f t="shared" si="9"/>
        <v>1207982</v>
      </c>
    </row>
    <row r="156" spans="1:31" x14ac:dyDescent="0.3">
      <c r="A156" s="46" t="s">
        <v>316</v>
      </c>
      <c r="B156" t="s">
        <v>2306</v>
      </c>
      <c r="C156">
        <v>1</v>
      </c>
      <c r="D156">
        <v>0</v>
      </c>
      <c r="E156" s="44">
        <v>5206493</v>
      </c>
      <c r="F156" s="44">
        <v>0</v>
      </c>
      <c r="G156" s="44">
        <v>0</v>
      </c>
      <c r="H156" s="44">
        <v>5429</v>
      </c>
      <c r="I156" s="44">
        <v>1045409</v>
      </c>
      <c r="J156" s="44">
        <v>524219</v>
      </c>
      <c r="K156" s="44">
        <v>0</v>
      </c>
      <c r="L156" s="44">
        <v>0</v>
      </c>
      <c r="M156" s="44">
        <v>0</v>
      </c>
      <c r="N156" s="44">
        <v>0</v>
      </c>
      <c r="O156" s="44">
        <v>0</v>
      </c>
      <c r="P156" s="44">
        <v>686391</v>
      </c>
      <c r="Q156" s="44">
        <v>154966</v>
      </c>
      <c r="R156" s="44">
        <v>202763</v>
      </c>
      <c r="S156" s="44">
        <v>8643</v>
      </c>
      <c r="T156" s="44">
        <v>3606</v>
      </c>
      <c r="U156" s="44">
        <v>35067</v>
      </c>
      <c r="V156" s="44">
        <v>9970</v>
      </c>
      <c r="W156" s="44">
        <v>0</v>
      </c>
      <c r="X156" s="44">
        <v>81245</v>
      </c>
      <c r="Y156" s="44">
        <v>0</v>
      </c>
      <c r="Z156" s="44">
        <v>0</v>
      </c>
      <c r="AA156" s="44">
        <v>7964201</v>
      </c>
      <c r="AB156" s="44">
        <v>0</v>
      </c>
      <c r="AC156" s="44">
        <f t="shared" si="7"/>
        <v>7439982</v>
      </c>
      <c r="AD156" s="74">
        <f t="shared" si="8"/>
        <v>2757708</v>
      </c>
      <c r="AE156" s="44">
        <f t="shared" si="9"/>
        <v>743677</v>
      </c>
    </row>
    <row r="157" spans="1:31" x14ac:dyDescent="0.3">
      <c r="A157" s="46" t="s">
        <v>318</v>
      </c>
      <c r="B157" t="s">
        <v>2307</v>
      </c>
      <c r="C157">
        <v>1</v>
      </c>
      <c r="D157">
        <v>0</v>
      </c>
      <c r="E157" s="44">
        <v>15988880</v>
      </c>
      <c r="F157" s="44">
        <v>0</v>
      </c>
      <c r="G157" s="44">
        <v>0</v>
      </c>
      <c r="H157" s="44">
        <v>0</v>
      </c>
      <c r="I157" s="44">
        <v>3748165</v>
      </c>
      <c r="J157" s="44">
        <v>3759031</v>
      </c>
      <c r="K157" s="44">
        <v>0</v>
      </c>
      <c r="L157" s="44">
        <v>0</v>
      </c>
      <c r="M157" s="44">
        <v>0</v>
      </c>
      <c r="N157" s="44">
        <v>0</v>
      </c>
      <c r="O157" s="44">
        <v>0</v>
      </c>
      <c r="P157" s="44">
        <v>2151682</v>
      </c>
      <c r="Q157" s="44">
        <v>795963</v>
      </c>
      <c r="R157" s="44">
        <v>633024</v>
      </c>
      <c r="S157" s="44">
        <v>76218</v>
      </c>
      <c r="T157" s="44">
        <v>31800</v>
      </c>
      <c r="U157" s="44">
        <v>314375</v>
      </c>
      <c r="V157" s="44">
        <v>72523</v>
      </c>
      <c r="W157" s="44">
        <v>0</v>
      </c>
      <c r="X157" s="44">
        <v>270000</v>
      </c>
      <c r="Y157" s="44">
        <v>0</v>
      </c>
      <c r="Z157" s="44">
        <v>0</v>
      </c>
      <c r="AA157" s="44">
        <v>27841661</v>
      </c>
      <c r="AB157" s="44">
        <v>0</v>
      </c>
      <c r="AC157" s="44">
        <f t="shared" si="7"/>
        <v>24082630</v>
      </c>
      <c r="AD157" s="74">
        <f t="shared" si="8"/>
        <v>11852781</v>
      </c>
      <c r="AE157" s="44">
        <f t="shared" si="9"/>
        <v>2646598</v>
      </c>
    </row>
    <row r="158" spans="1:31" x14ac:dyDescent="0.3">
      <c r="A158" s="46" t="s">
        <v>324</v>
      </c>
      <c r="B158" t="s">
        <v>2308</v>
      </c>
      <c r="C158">
        <v>1</v>
      </c>
      <c r="D158">
        <v>0</v>
      </c>
      <c r="E158" s="44">
        <v>13755173</v>
      </c>
      <c r="F158" s="44">
        <v>0</v>
      </c>
      <c r="G158" s="44">
        <v>0</v>
      </c>
      <c r="H158" s="44">
        <v>0</v>
      </c>
      <c r="I158" s="44">
        <v>981757</v>
      </c>
      <c r="J158" s="44">
        <v>3491301</v>
      </c>
      <c r="K158" s="44">
        <v>0</v>
      </c>
      <c r="L158" s="44">
        <v>0</v>
      </c>
      <c r="M158" s="44">
        <v>0</v>
      </c>
      <c r="N158" s="44">
        <v>0</v>
      </c>
      <c r="O158" s="44">
        <v>0</v>
      </c>
      <c r="P158" s="44">
        <v>1784940</v>
      </c>
      <c r="Q158" s="44">
        <v>51090</v>
      </c>
      <c r="R158" s="44">
        <v>591365</v>
      </c>
      <c r="S158" s="44">
        <v>26754</v>
      </c>
      <c r="T158" s="44">
        <v>11163</v>
      </c>
      <c r="U158" s="44">
        <v>111898</v>
      </c>
      <c r="V158" s="44">
        <v>33064</v>
      </c>
      <c r="W158" s="44">
        <v>0</v>
      </c>
      <c r="X158" s="44">
        <v>260275</v>
      </c>
      <c r="Y158" s="44">
        <v>0</v>
      </c>
      <c r="Z158" s="44">
        <v>0</v>
      </c>
      <c r="AA158" s="44">
        <v>21098780</v>
      </c>
      <c r="AB158" s="44">
        <v>0</v>
      </c>
      <c r="AC158" s="44">
        <f t="shared" si="7"/>
        <v>17607479</v>
      </c>
      <c r="AD158" s="74">
        <f t="shared" si="8"/>
        <v>7343607</v>
      </c>
      <c r="AE158" s="44">
        <f t="shared" si="9"/>
        <v>1967819</v>
      </c>
    </row>
    <row r="159" spans="1:31" x14ac:dyDescent="0.3">
      <c r="A159" s="46" t="s">
        <v>310</v>
      </c>
      <c r="B159" t="s">
        <v>2309</v>
      </c>
      <c r="C159">
        <v>1</v>
      </c>
      <c r="D159">
        <v>0</v>
      </c>
      <c r="E159" s="44">
        <v>39889012</v>
      </c>
      <c r="F159" s="44">
        <v>118798</v>
      </c>
      <c r="G159" s="44">
        <v>0</v>
      </c>
      <c r="H159" s="44">
        <v>0</v>
      </c>
      <c r="I159" s="44">
        <v>4856515</v>
      </c>
      <c r="J159" s="44">
        <v>8099072</v>
      </c>
      <c r="K159" s="44">
        <v>0</v>
      </c>
      <c r="L159" s="44">
        <v>0</v>
      </c>
      <c r="M159" s="44">
        <v>0</v>
      </c>
      <c r="N159" s="44">
        <v>0</v>
      </c>
      <c r="O159" s="44">
        <v>0</v>
      </c>
      <c r="P159" s="44">
        <v>3282160</v>
      </c>
      <c r="Q159" s="44">
        <v>538935</v>
      </c>
      <c r="R159" s="44">
        <v>2274734</v>
      </c>
      <c r="S159" s="44">
        <v>168255</v>
      </c>
      <c r="T159" s="44">
        <v>70200</v>
      </c>
      <c r="U159" s="44">
        <v>481961</v>
      </c>
      <c r="V159" s="44">
        <v>176407</v>
      </c>
      <c r="W159" s="44">
        <v>0</v>
      </c>
      <c r="X159" s="44">
        <v>933905</v>
      </c>
      <c r="Y159" s="44">
        <v>0</v>
      </c>
      <c r="Z159" s="44">
        <v>0</v>
      </c>
      <c r="AA159" s="44">
        <v>60889954</v>
      </c>
      <c r="AB159" s="44">
        <v>301599</v>
      </c>
      <c r="AC159" s="44">
        <f t="shared" si="7"/>
        <v>52790882</v>
      </c>
      <c r="AD159" s="74">
        <f t="shared" si="8"/>
        <v>21000942</v>
      </c>
      <c r="AE159" s="44">
        <f t="shared" si="9"/>
        <v>4297781</v>
      </c>
    </row>
    <row r="160" spans="1:31" x14ac:dyDescent="0.3">
      <c r="A160" s="46" t="s">
        <v>326</v>
      </c>
      <c r="B160" t="s">
        <v>2310</v>
      </c>
      <c r="C160">
        <v>1</v>
      </c>
      <c r="D160">
        <v>0</v>
      </c>
      <c r="E160" s="44">
        <v>34222597</v>
      </c>
      <c r="F160" s="44">
        <v>0</v>
      </c>
      <c r="G160" s="44">
        <v>0</v>
      </c>
      <c r="H160" s="44">
        <v>0</v>
      </c>
      <c r="I160" s="44">
        <v>4720791</v>
      </c>
      <c r="J160" s="44">
        <v>4077431</v>
      </c>
      <c r="K160" s="44">
        <v>0</v>
      </c>
      <c r="L160" s="44">
        <v>0</v>
      </c>
      <c r="M160" s="44">
        <v>0</v>
      </c>
      <c r="N160" s="44">
        <v>0</v>
      </c>
      <c r="O160" s="44">
        <v>0</v>
      </c>
      <c r="P160" s="44">
        <v>2479628</v>
      </c>
      <c r="Q160" s="44">
        <v>1099431</v>
      </c>
      <c r="R160" s="44">
        <v>1391278</v>
      </c>
      <c r="S160" s="44">
        <v>104276</v>
      </c>
      <c r="T160" s="44">
        <v>43506</v>
      </c>
      <c r="U160" s="44">
        <v>412352</v>
      </c>
      <c r="V160" s="44">
        <v>113202</v>
      </c>
      <c r="W160" s="44">
        <v>0</v>
      </c>
      <c r="X160" s="44">
        <v>643437</v>
      </c>
      <c r="Y160" s="44">
        <v>0</v>
      </c>
      <c r="Z160" s="44">
        <v>0</v>
      </c>
      <c r="AA160" s="44">
        <v>49307929</v>
      </c>
      <c r="AB160" s="44">
        <v>0</v>
      </c>
      <c r="AC160" s="44">
        <f t="shared" si="7"/>
        <v>45230498</v>
      </c>
      <c r="AD160" s="74">
        <f t="shared" si="8"/>
        <v>15085332</v>
      </c>
      <c r="AE160" s="44">
        <f t="shared" si="9"/>
        <v>3152964</v>
      </c>
    </row>
    <row r="161" spans="1:31" x14ac:dyDescent="0.3">
      <c r="A161" s="46" t="s">
        <v>331</v>
      </c>
      <c r="B161" t="s">
        <v>2311</v>
      </c>
      <c r="C161">
        <v>1</v>
      </c>
      <c r="D161">
        <v>0</v>
      </c>
      <c r="E161" s="44">
        <v>3820318</v>
      </c>
      <c r="F161" s="44">
        <v>0</v>
      </c>
      <c r="G161" s="44">
        <v>70000</v>
      </c>
      <c r="H161" s="44">
        <v>0</v>
      </c>
      <c r="I161" s="44">
        <v>442345</v>
      </c>
      <c r="J161" s="44">
        <v>405899</v>
      </c>
      <c r="K161" s="44">
        <v>0</v>
      </c>
      <c r="L161" s="44">
        <v>0</v>
      </c>
      <c r="M161" s="44">
        <v>0</v>
      </c>
      <c r="N161" s="44">
        <v>0</v>
      </c>
      <c r="O161" s="44">
        <v>0</v>
      </c>
      <c r="P161" s="44">
        <v>334787</v>
      </c>
      <c r="Q161" s="44">
        <v>0</v>
      </c>
      <c r="R161" s="44">
        <v>0</v>
      </c>
      <c r="S161" s="44">
        <v>4284</v>
      </c>
      <c r="T161" s="44">
        <v>1788</v>
      </c>
      <c r="U161" s="44">
        <v>17184</v>
      </c>
      <c r="V161" s="44">
        <v>4533</v>
      </c>
      <c r="W161" s="44">
        <v>0</v>
      </c>
      <c r="X161" s="44">
        <v>66424</v>
      </c>
      <c r="Y161" s="44">
        <v>1248</v>
      </c>
      <c r="Z161" s="44">
        <v>0</v>
      </c>
      <c r="AA161" s="44">
        <v>5168810</v>
      </c>
      <c r="AB161" s="44">
        <v>100000</v>
      </c>
      <c r="AC161" s="44">
        <f t="shared" si="7"/>
        <v>4762911</v>
      </c>
      <c r="AD161" s="74">
        <f t="shared" si="8"/>
        <v>1348492</v>
      </c>
      <c r="AE161" s="44">
        <f t="shared" si="9"/>
        <v>433824</v>
      </c>
    </row>
    <row r="162" spans="1:31" x14ac:dyDescent="0.3">
      <c r="A162" s="46" t="s">
        <v>333</v>
      </c>
      <c r="B162" t="s">
        <v>2833</v>
      </c>
      <c r="C162">
        <v>1</v>
      </c>
      <c r="D162">
        <v>1</v>
      </c>
      <c r="E162" s="44">
        <v>2926366</v>
      </c>
      <c r="F162" s="44">
        <v>0</v>
      </c>
      <c r="G162" s="44">
        <v>100000</v>
      </c>
      <c r="H162" s="44">
        <v>0</v>
      </c>
      <c r="I162" s="44">
        <v>247907</v>
      </c>
      <c r="J162" s="44">
        <v>37509</v>
      </c>
      <c r="K162" s="44">
        <v>0</v>
      </c>
      <c r="L162" s="44">
        <v>461824</v>
      </c>
      <c r="M162" s="44">
        <v>0</v>
      </c>
      <c r="N162" s="44">
        <v>0</v>
      </c>
      <c r="O162" s="44">
        <v>0</v>
      </c>
      <c r="P162" s="44">
        <v>220919</v>
      </c>
      <c r="Q162" s="44">
        <v>64219</v>
      </c>
      <c r="R162" s="44">
        <v>0</v>
      </c>
      <c r="S162" s="44">
        <v>3745</v>
      </c>
      <c r="T162" s="44">
        <v>1563</v>
      </c>
      <c r="U162" s="44">
        <v>14446</v>
      </c>
      <c r="V162" s="44">
        <v>2069</v>
      </c>
      <c r="W162" s="44">
        <v>0</v>
      </c>
      <c r="X162" s="44">
        <v>124480</v>
      </c>
      <c r="Y162" s="44">
        <v>0</v>
      </c>
      <c r="Z162" s="44">
        <v>0</v>
      </c>
      <c r="AA162" s="44">
        <v>4205047</v>
      </c>
      <c r="AB162" s="44">
        <v>100000</v>
      </c>
      <c r="AC162" s="44">
        <f t="shared" si="7"/>
        <v>4167538</v>
      </c>
      <c r="AD162" s="74">
        <f t="shared" si="8"/>
        <v>1278681</v>
      </c>
      <c r="AE162" s="44">
        <f t="shared" si="9"/>
        <v>342742</v>
      </c>
    </row>
    <row r="163" spans="1:31" x14ac:dyDescent="0.3">
      <c r="A163" s="46" t="s">
        <v>335</v>
      </c>
      <c r="B163" t="s">
        <v>2312</v>
      </c>
      <c r="C163">
        <v>1</v>
      </c>
      <c r="D163">
        <v>0</v>
      </c>
      <c r="E163" s="44">
        <v>444848</v>
      </c>
      <c r="F163" s="44">
        <v>0</v>
      </c>
      <c r="G163" s="44">
        <v>170528</v>
      </c>
      <c r="H163" s="44">
        <v>0</v>
      </c>
      <c r="I163" s="44">
        <v>17613</v>
      </c>
      <c r="J163" s="44">
        <v>5571</v>
      </c>
      <c r="K163" s="44">
        <v>0</v>
      </c>
      <c r="L163" s="44">
        <v>0</v>
      </c>
      <c r="M163" s="44">
        <v>0</v>
      </c>
      <c r="N163" s="44">
        <v>0</v>
      </c>
      <c r="O163" s="44">
        <v>0</v>
      </c>
      <c r="P163" s="44">
        <v>79144</v>
      </c>
      <c r="Q163" s="44">
        <v>0</v>
      </c>
      <c r="R163" s="44">
        <v>0</v>
      </c>
      <c r="S163" s="44">
        <v>2397</v>
      </c>
      <c r="T163" s="44">
        <v>1000</v>
      </c>
      <c r="U163" s="44">
        <v>7398</v>
      </c>
      <c r="V163" s="44">
        <v>0</v>
      </c>
      <c r="W163" s="44">
        <v>0</v>
      </c>
      <c r="X163" s="44">
        <v>13500</v>
      </c>
      <c r="Y163" s="44">
        <v>1555</v>
      </c>
      <c r="Z163" s="44">
        <v>0</v>
      </c>
      <c r="AA163" s="44">
        <v>743554</v>
      </c>
      <c r="AB163" s="44">
        <v>0</v>
      </c>
      <c r="AC163" s="44">
        <f t="shared" si="7"/>
        <v>737983</v>
      </c>
      <c r="AD163" s="74">
        <f t="shared" si="8"/>
        <v>298706</v>
      </c>
      <c r="AE163" s="44">
        <f t="shared" si="9"/>
        <v>262022</v>
      </c>
    </row>
    <row r="164" spans="1:31" x14ac:dyDescent="0.3">
      <c r="A164" s="46" t="s">
        <v>339</v>
      </c>
      <c r="B164" t="s">
        <v>2313</v>
      </c>
      <c r="C164">
        <v>1</v>
      </c>
      <c r="D164">
        <v>0</v>
      </c>
      <c r="E164" s="44">
        <v>909105</v>
      </c>
      <c r="F164" s="44">
        <v>0</v>
      </c>
      <c r="G164" s="44">
        <v>285697</v>
      </c>
      <c r="H164" s="44">
        <v>44</v>
      </c>
      <c r="I164" s="44">
        <v>15352</v>
      </c>
      <c r="J164" s="44">
        <v>56957</v>
      </c>
      <c r="K164" s="44">
        <v>0</v>
      </c>
      <c r="L164" s="44">
        <v>0</v>
      </c>
      <c r="M164" s="44">
        <v>0</v>
      </c>
      <c r="N164" s="44">
        <v>0</v>
      </c>
      <c r="O164" s="44">
        <v>0</v>
      </c>
      <c r="P164" s="44">
        <v>65912</v>
      </c>
      <c r="Q164" s="44">
        <v>317</v>
      </c>
      <c r="R164" s="44">
        <v>0</v>
      </c>
      <c r="S164" s="44">
        <v>1408</v>
      </c>
      <c r="T164" s="44">
        <v>588</v>
      </c>
      <c r="U164" s="44">
        <v>5301</v>
      </c>
      <c r="V164" s="44">
        <v>0</v>
      </c>
      <c r="W164" s="44">
        <v>0</v>
      </c>
      <c r="X164" s="44">
        <v>24300</v>
      </c>
      <c r="Y164" s="44">
        <v>0</v>
      </c>
      <c r="Z164" s="44">
        <v>0</v>
      </c>
      <c r="AA164" s="44">
        <v>1364981</v>
      </c>
      <c r="AB164" s="44">
        <v>0</v>
      </c>
      <c r="AC164" s="44">
        <f t="shared" si="7"/>
        <v>1308024</v>
      </c>
      <c r="AD164" s="74">
        <f t="shared" si="8"/>
        <v>455876</v>
      </c>
      <c r="AE164" s="44">
        <f t="shared" si="9"/>
        <v>358906</v>
      </c>
    </row>
    <row r="165" spans="1:31" x14ac:dyDescent="0.3">
      <c r="A165" s="46" t="s">
        <v>341</v>
      </c>
      <c r="B165" t="s">
        <v>2314</v>
      </c>
      <c r="C165">
        <v>1</v>
      </c>
      <c r="D165">
        <v>0</v>
      </c>
      <c r="E165" s="44">
        <v>8500836</v>
      </c>
      <c r="F165" s="44">
        <v>0</v>
      </c>
      <c r="G165" s="44">
        <v>75884</v>
      </c>
      <c r="H165" s="44">
        <v>0</v>
      </c>
      <c r="I165" s="44">
        <v>793249</v>
      </c>
      <c r="J165" s="44">
        <v>1696488</v>
      </c>
      <c r="K165" s="44">
        <v>0</v>
      </c>
      <c r="L165" s="44">
        <v>0</v>
      </c>
      <c r="M165" s="44">
        <v>0</v>
      </c>
      <c r="N165" s="44">
        <v>0</v>
      </c>
      <c r="O165" s="44">
        <v>0</v>
      </c>
      <c r="P165" s="44">
        <v>863022</v>
      </c>
      <c r="Q165" s="44">
        <v>226169</v>
      </c>
      <c r="R165" s="44">
        <v>101418</v>
      </c>
      <c r="S165" s="44">
        <v>10231</v>
      </c>
      <c r="T165" s="44">
        <v>4269</v>
      </c>
      <c r="U165" s="44">
        <v>39901</v>
      </c>
      <c r="V165" s="44">
        <v>13437</v>
      </c>
      <c r="W165" s="44">
        <v>0</v>
      </c>
      <c r="X165" s="44">
        <v>163268</v>
      </c>
      <c r="Y165" s="44">
        <v>0</v>
      </c>
      <c r="Z165" s="44">
        <v>0</v>
      </c>
      <c r="AA165" s="44">
        <v>12488172</v>
      </c>
      <c r="AB165" s="44">
        <v>100000</v>
      </c>
      <c r="AC165" s="44">
        <f t="shared" si="7"/>
        <v>10791684</v>
      </c>
      <c r="AD165" s="74">
        <f t="shared" si="8"/>
        <v>3987336</v>
      </c>
      <c r="AE165" s="44">
        <f t="shared" si="9"/>
        <v>1006744</v>
      </c>
    </row>
    <row r="166" spans="1:31" x14ac:dyDescent="0.3">
      <c r="A166" s="46" t="s">
        <v>343</v>
      </c>
      <c r="B166" t="s">
        <v>2315</v>
      </c>
      <c r="C166">
        <v>1</v>
      </c>
      <c r="D166">
        <v>0</v>
      </c>
      <c r="E166" s="44">
        <v>321561</v>
      </c>
      <c r="F166" s="44">
        <v>0</v>
      </c>
      <c r="G166" s="44">
        <v>70000</v>
      </c>
      <c r="H166" s="44">
        <v>56</v>
      </c>
      <c r="I166" s="44">
        <v>14512</v>
      </c>
      <c r="J166" s="44">
        <v>89117</v>
      </c>
      <c r="K166" s="44">
        <v>0</v>
      </c>
      <c r="L166" s="44">
        <v>0</v>
      </c>
      <c r="M166" s="44">
        <v>0</v>
      </c>
      <c r="N166" s="44">
        <v>0</v>
      </c>
      <c r="O166" s="44">
        <v>0</v>
      </c>
      <c r="P166" s="44">
        <v>119661</v>
      </c>
      <c r="Q166" s="44">
        <v>0</v>
      </c>
      <c r="R166" s="44">
        <v>0</v>
      </c>
      <c r="S166" s="44">
        <v>1183</v>
      </c>
      <c r="T166" s="44">
        <v>494</v>
      </c>
      <c r="U166" s="44">
        <v>4136</v>
      </c>
      <c r="V166" s="44">
        <v>0</v>
      </c>
      <c r="W166" s="44">
        <v>0</v>
      </c>
      <c r="X166" s="44">
        <v>2700</v>
      </c>
      <c r="Y166" s="44">
        <v>0</v>
      </c>
      <c r="Z166" s="44">
        <v>0</v>
      </c>
      <c r="AA166" s="44">
        <v>623420</v>
      </c>
      <c r="AB166" s="44">
        <v>0</v>
      </c>
      <c r="AC166" s="44">
        <f t="shared" si="7"/>
        <v>534303</v>
      </c>
      <c r="AD166" s="74">
        <f t="shared" si="8"/>
        <v>301859</v>
      </c>
      <c r="AE166" s="44">
        <f t="shared" si="9"/>
        <v>195474</v>
      </c>
    </row>
    <row r="167" spans="1:31" x14ac:dyDescent="0.3">
      <c r="A167" s="46" t="s">
        <v>337</v>
      </c>
      <c r="B167" t="s">
        <v>2316</v>
      </c>
      <c r="C167">
        <v>1</v>
      </c>
      <c r="D167">
        <v>0</v>
      </c>
      <c r="E167" s="44">
        <v>1852895</v>
      </c>
      <c r="F167" s="44">
        <v>0</v>
      </c>
      <c r="G167" s="44">
        <v>150669</v>
      </c>
      <c r="H167" s="44">
        <v>233</v>
      </c>
      <c r="I167" s="44">
        <v>64850</v>
      </c>
      <c r="J167" s="44">
        <v>110726</v>
      </c>
      <c r="K167" s="44">
        <v>0</v>
      </c>
      <c r="L167" s="44">
        <v>0</v>
      </c>
      <c r="M167" s="44">
        <v>0</v>
      </c>
      <c r="N167" s="44">
        <v>0</v>
      </c>
      <c r="O167" s="44">
        <v>0</v>
      </c>
      <c r="P167" s="44">
        <v>355892</v>
      </c>
      <c r="Q167" s="44">
        <v>70132</v>
      </c>
      <c r="R167" s="44">
        <v>0</v>
      </c>
      <c r="S167" s="44">
        <v>14051</v>
      </c>
      <c r="T167" s="44">
        <v>5863</v>
      </c>
      <c r="U167" s="44">
        <v>39668</v>
      </c>
      <c r="V167" s="44">
        <v>0</v>
      </c>
      <c r="W167" s="44">
        <v>0</v>
      </c>
      <c r="X167" s="44">
        <v>405000</v>
      </c>
      <c r="Y167" s="44">
        <v>0</v>
      </c>
      <c r="Z167" s="44">
        <v>0</v>
      </c>
      <c r="AA167" s="44">
        <v>3069979</v>
      </c>
      <c r="AB167" s="44">
        <v>0</v>
      </c>
      <c r="AC167" s="44">
        <f t="shared" si="7"/>
        <v>2959253</v>
      </c>
      <c r="AD167" s="74">
        <f t="shared" si="8"/>
        <v>1217084</v>
      </c>
      <c r="AE167" s="44">
        <f t="shared" si="9"/>
        <v>566143</v>
      </c>
    </row>
    <row r="168" spans="1:31" x14ac:dyDescent="0.3">
      <c r="A168" s="46" t="s">
        <v>345</v>
      </c>
      <c r="B168" t="s">
        <v>2317</v>
      </c>
      <c r="C168">
        <v>1</v>
      </c>
      <c r="D168">
        <v>0</v>
      </c>
      <c r="E168" s="44">
        <v>736469</v>
      </c>
      <c r="F168" s="44">
        <v>0</v>
      </c>
      <c r="G168" s="44">
        <v>181474</v>
      </c>
      <c r="H168" s="44">
        <v>336</v>
      </c>
      <c r="I168" s="44">
        <v>33864</v>
      </c>
      <c r="J168" s="44">
        <v>49048</v>
      </c>
      <c r="K168" s="44">
        <v>0</v>
      </c>
      <c r="L168" s="44">
        <v>0</v>
      </c>
      <c r="M168" s="44">
        <v>0</v>
      </c>
      <c r="N168" s="44">
        <v>0</v>
      </c>
      <c r="O168" s="44">
        <v>0</v>
      </c>
      <c r="P168" s="44">
        <v>104052</v>
      </c>
      <c r="Q168" s="44">
        <v>0</v>
      </c>
      <c r="R168" s="44">
        <v>0</v>
      </c>
      <c r="S168" s="44">
        <v>3925</v>
      </c>
      <c r="T168" s="44">
        <v>1638</v>
      </c>
      <c r="U168" s="44">
        <v>14679</v>
      </c>
      <c r="V168" s="44">
        <v>0</v>
      </c>
      <c r="W168" s="44">
        <v>0</v>
      </c>
      <c r="X168" s="44">
        <v>0</v>
      </c>
      <c r="Y168" s="44">
        <v>0</v>
      </c>
      <c r="Z168" s="44">
        <v>0</v>
      </c>
      <c r="AA168" s="44">
        <v>1125485</v>
      </c>
      <c r="AB168" s="44">
        <v>0</v>
      </c>
      <c r="AC168" s="44">
        <f t="shared" si="7"/>
        <v>1076437</v>
      </c>
      <c r="AD168" s="74">
        <f t="shared" si="8"/>
        <v>389016</v>
      </c>
      <c r="AE168" s="44">
        <f t="shared" si="9"/>
        <v>305768</v>
      </c>
    </row>
    <row r="169" spans="1:31" x14ac:dyDescent="0.3">
      <c r="A169" s="46" t="s">
        <v>347</v>
      </c>
      <c r="B169" t="s">
        <v>2318</v>
      </c>
      <c r="C169">
        <v>1</v>
      </c>
      <c r="D169">
        <v>0</v>
      </c>
      <c r="E169" s="44">
        <v>5596241</v>
      </c>
      <c r="F169" s="44">
        <v>0</v>
      </c>
      <c r="G169" s="44">
        <v>247326</v>
      </c>
      <c r="H169" s="44">
        <v>0</v>
      </c>
      <c r="I169" s="44">
        <v>391488</v>
      </c>
      <c r="J169" s="44">
        <v>1296870</v>
      </c>
      <c r="K169" s="44">
        <v>236347</v>
      </c>
      <c r="L169" s="44">
        <v>0</v>
      </c>
      <c r="M169" s="44">
        <v>0</v>
      </c>
      <c r="N169" s="44">
        <v>0</v>
      </c>
      <c r="O169" s="44">
        <v>0</v>
      </c>
      <c r="P169" s="44">
        <v>279521</v>
      </c>
      <c r="Q169" s="44">
        <v>100554</v>
      </c>
      <c r="R169" s="44">
        <v>16328</v>
      </c>
      <c r="S169" s="44">
        <v>12329</v>
      </c>
      <c r="T169" s="44">
        <v>5144</v>
      </c>
      <c r="U169" s="44">
        <v>44154</v>
      </c>
      <c r="V169" s="44">
        <v>916</v>
      </c>
      <c r="W169" s="44">
        <v>0</v>
      </c>
      <c r="X169" s="44">
        <v>81000</v>
      </c>
      <c r="Y169" s="44">
        <v>0</v>
      </c>
      <c r="Z169" s="44">
        <v>0</v>
      </c>
      <c r="AA169" s="44">
        <v>8308218</v>
      </c>
      <c r="AB169" s="44">
        <v>100000</v>
      </c>
      <c r="AC169" s="44">
        <f t="shared" si="7"/>
        <v>6775001</v>
      </c>
      <c r="AD169" s="74">
        <f t="shared" si="8"/>
        <v>2711977</v>
      </c>
      <c r="AE169" s="44">
        <f t="shared" si="9"/>
        <v>589390</v>
      </c>
    </row>
    <row r="170" spans="1:31" x14ac:dyDescent="0.3">
      <c r="A170" s="46" t="s">
        <v>349</v>
      </c>
      <c r="B170" t="s">
        <v>2834</v>
      </c>
      <c r="C170">
        <v>1</v>
      </c>
      <c r="D170">
        <v>1</v>
      </c>
      <c r="E170" s="44">
        <v>1617418</v>
      </c>
      <c r="F170" s="44">
        <v>0</v>
      </c>
      <c r="G170" s="44">
        <v>109232</v>
      </c>
      <c r="H170" s="44">
        <v>0</v>
      </c>
      <c r="I170" s="44">
        <v>128117</v>
      </c>
      <c r="J170" s="44">
        <v>139373</v>
      </c>
      <c r="K170" s="44">
        <v>0</v>
      </c>
      <c r="L170" s="44">
        <v>196014</v>
      </c>
      <c r="M170" s="44">
        <v>0</v>
      </c>
      <c r="N170" s="44">
        <v>0</v>
      </c>
      <c r="O170" s="44">
        <v>0</v>
      </c>
      <c r="P170" s="44">
        <v>247669</v>
      </c>
      <c r="Q170" s="44">
        <v>10629</v>
      </c>
      <c r="R170" s="44">
        <v>20084</v>
      </c>
      <c r="S170" s="44">
        <v>3131</v>
      </c>
      <c r="T170" s="44">
        <v>1306</v>
      </c>
      <c r="U170" s="44">
        <v>10194</v>
      </c>
      <c r="V170" s="44">
        <v>915</v>
      </c>
      <c r="W170" s="44">
        <v>0</v>
      </c>
      <c r="X170" s="44">
        <v>151200</v>
      </c>
      <c r="Y170" s="44">
        <v>3796</v>
      </c>
      <c r="Z170" s="44">
        <v>0</v>
      </c>
      <c r="AA170" s="44">
        <v>2639078</v>
      </c>
      <c r="AB170" s="44">
        <v>0</v>
      </c>
      <c r="AC170" s="44">
        <f t="shared" si="7"/>
        <v>2499705</v>
      </c>
      <c r="AD170" s="74">
        <f t="shared" si="8"/>
        <v>1021660</v>
      </c>
      <c r="AE170" s="44">
        <f t="shared" si="9"/>
        <v>376243</v>
      </c>
    </row>
    <row r="171" spans="1:31" x14ac:dyDescent="0.3">
      <c r="A171" s="46" t="s">
        <v>351</v>
      </c>
      <c r="B171" t="s">
        <v>2319</v>
      </c>
      <c r="C171">
        <v>1</v>
      </c>
      <c r="D171">
        <v>0</v>
      </c>
      <c r="E171" s="44">
        <v>1763960</v>
      </c>
      <c r="F171" s="44">
        <v>0</v>
      </c>
      <c r="G171" s="44">
        <v>127909</v>
      </c>
      <c r="H171" s="44">
        <v>0</v>
      </c>
      <c r="I171" s="44">
        <v>142019</v>
      </c>
      <c r="J171" s="44">
        <v>324657</v>
      </c>
      <c r="K171" s="44">
        <v>0</v>
      </c>
      <c r="L171" s="44">
        <v>0</v>
      </c>
      <c r="M171" s="44">
        <v>0</v>
      </c>
      <c r="N171" s="44">
        <v>0</v>
      </c>
      <c r="O171" s="44">
        <v>0</v>
      </c>
      <c r="P171" s="44">
        <v>163552</v>
      </c>
      <c r="Q171" s="44">
        <v>24586</v>
      </c>
      <c r="R171" s="44">
        <v>0</v>
      </c>
      <c r="S171" s="44">
        <v>3880</v>
      </c>
      <c r="T171" s="44">
        <v>1619</v>
      </c>
      <c r="U171" s="44">
        <v>14388</v>
      </c>
      <c r="V171" s="44">
        <v>0</v>
      </c>
      <c r="W171" s="44">
        <v>0</v>
      </c>
      <c r="X171" s="44">
        <v>25138</v>
      </c>
      <c r="Y171" s="44">
        <v>0</v>
      </c>
      <c r="Z171" s="44">
        <v>0</v>
      </c>
      <c r="AA171" s="44">
        <v>2591708</v>
      </c>
      <c r="AB171" s="44">
        <v>0</v>
      </c>
      <c r="AC171" s="44">
        <f t="shared" si="7"/>
        <v>2267051</v>
      </c>
      <c r="AD171" s="74">
        <f t="shared" si="8"/>
        <v>827748</v>
      </c>
      <c r="AE171" s="44">
        <f t="shared" si="9"/>
        <v>311348</v>
      </c>
    </row>
    <row r="172" spans="1:31" x14ac:dyDescent="0.3">
      <c r="A172" s="46" t="s">
        <v>366</v>
      </c>
      <c r="B172" t="s">
        <v>2320</v>
      </c>
      <c r="C172">
        <v>1</v>
      </c>
      <c r="D172">
        <v>0</v>
      </c>
      <c r="E172" s="44">
        <v>6937033</v>
      </c>
      <c r="F172" s="44">
        <v>0</v>
      </c>
      <c r="G172" s="44">
        <v>0</v>
      </c>
      <c r="H172" s="44">
        <v>0</v>
      </c>
      <c r="I172" s="44">
        <v>441014</v>
      </c>
      <c r="J172" s="44">
        <v>652956</v>
      </c>
      <c r="K172" s="44">
        <v>0</v>
      </c>
      <c r="L172" s="44">
        <v>0</v>
      </c>
      <c r="M172" s="44">
        <v>0</v>
      </c>
      <c r="N172" s="44">
        <v>0</v>
      </c>
      <c r="O172" s="44">
        <v>0</v>
      </c>
      <c r="P172" s="44">
        <v>974674</v>
      </c>
      <c r="Q172" s="44">
        <v>171809</v>
      </c>
      <c r="R172" s="44">
        <v>0</v>
      </c>
      <c r="S172" s="44">
        <v>10890</v>
      </c>
      <c r="T172" s="44">
        <v>4544</v>
      </c>
      <c r="U172" s="44">
        <v>42872</v>
      </c>
      <c r="V172" s="44">
        <v>8744</v>
      </c>
      <c r="W172" s="44">
        <v>0</v>
      </c>
      <c r="X172" s="44">
        <v>97907</v>
      </c>
      <c r="Y172" s="44">
        <v>0</v>
      </c>
      <c r="Z172" s="44">
        <v>0</v>
      </c>
      <c r="AA172" s="44">
        <v>9342443</v>
      </c>
      <c r="AB172" s="44">
        <v>0</v>
      </c>
      <c r="AC172" s="44">
        <f t="shared" si="7"/>
        <v>8689487</v>
      </c>
      <c r="AD172" s="74">
        <f t="shared" si="8"/>
        <v>2405410</v>
      </c>
      <c r="AE172" s="44">
        <f t="shared" si="9"/>
        <v>1041724</v>
      </c>
    </row>
    <row r="173" spans="1:31" x14ac:dyDescent="0.3">
      <c r="A173" s="46" t="s">
        <v>356</v>
      </c>
      <c r="B173" t="s">
        <v>2321</v>
      </c>
      <c r="C173">
        <v>1</v>
      </c>
      <c r="D173">
        <v>0</v>
      </c>
      <c r="E173" s="44">
        <v>5513602</v>
      </c>
      <c r="F173" s="44">
        <v>0</v>
      </c>
      <c r="G173" s="44">
        <v>0</v>
      </c>
      <c r="H173" s="44">
        <v>0</v>
      </c>
      <c r="I173" s="44">
        <v>584026</v>
      </c>
      <c r="J173" s="44">
        <v>1164723</v>
      </c>
      <c r="K173" s="44">
        <v>0</v>
      </c>
      <c r="L173" s="44">
        <v>0</v>
      </c>
      <c r="M173" s="44">
        <v>0</v>
      </c>
      <c r="N173" s="44">
        <v>0</v>
      </c>
      <c r="O173" s="44">
        <v>0</v>
      </c>
      <c r="P173" s="44">
        <v>715172</v>
      </c>
      <c r="Q173" s="44">
        <v>160270</v>
      </c>
      <c r="R173" s="44">
        <v>0</v>
      </c>
      <c r="S173" s="44">
        <v>7160</v>
      </c>
      <c r="T173" s="44">
        <v>2988</v>
      </c>
      <c r="U173" s="44">
        <v>26504</v>
      </c>
      <c r="V173" s="44">
        <v>8560</v>
      </c>
      <c r="W173" s="44">
        <v>0</v>
      </c>
      <c r="X173" s="44">
        <v>264663</v>
      </c>
      <c r="Y173" s="44">
        <v>0</v>
      </c>
      <c r="Z173" s="44">
        <v>0</v>
      </c>
      <c r="AA173" s="44">
        <v>8447668</v>
      </c>
      <c r="AB173" s="44">
        <v>100000</v>
      </c>
      <c r="AC173" s="44">
        <f t="shared" si="7"/>
        <v>7282945</v>
      </c>
      <c r="AD173" s="74">
        <f t="shared" si="8"/>
        <v>2934066</v>
      </c>
      <c r="AE173" s="44">
        <f t="shared" si="9"/>
        <v>760384</v>
      </c>
    </row>
    <row r="174" spans="1:31" x14ac:dyDescent="0.3">
      <c r="A174" s="46" t="s">
        <v>360</v>
      </c>
      <c r="B174" t="s">
        <v>2322</v>
      </c>
      <c r="C174">
        <v>1</v>
      </c>
      <c r="D174">
        <v>0</v>
      </c>
      <c r="E174" s="44">
        <v>19708344</v>
      </c>
      <c r="F174" s="44">
        <v>0</v>
      </c>
      <c r="G174" s="44">
        <v>0</v>
      </c>
      <c r="H174" s="44">
        <v>14375</v>
      </c>
      <c r="I174" s="44">
        <v>983489</v>
      </c>
      <c r="J174" s="44">
        <v>4164242</v>
      </c>
      <c r="K174" s="44">
        <v>0</v>
      </c>
      <c r="L174" s="44">
        <v>0</v>
      </c>
      <c r="M174" s="44">
        <v>0</v>
      </c>
      <c r="N174" s="44">
        <v>0</v>
      </c>
      <c r="O174" s="44">
        <v>0</v>
      </c>
      <c r="P174" s="44">
        <v>3254298</v>
      </c>
      <c r="Q174" s="44">
        <v>276672</v>
      </c>
      <c r="R174" s="44">
        <v>105154</v>
      </c>
      <c r="S174" s="44">
        <v>22006</v>
      </c>
      <c r="T174" s="44">
        <v>9181</v>
      </c>
      <c r="U174" s="44">
        <v>85220</v>
      </c>
      <c r="V174" s="44">
        <v>32741</v>
      </c>
      <c r="W174" s="44">
        <v>0</v>
      </c>
      <c r="X174" s="44">
        <v>152513</v>
      </c>
      <c r="Y174" s="44">
        <v>32260</v>
      </c>
      <c r="Z174" s="44">
        <v>0</v>
      </c>
      <c r="AA174" s="44">
        <v>28840495</v>
      </c>
      <c r="AB174" s="44">
        <v>200831</v>
      </c>
      <c r="AC174" s="44">
        <f t="shared" si="7"/>
        <v>24676253</v>
      </c>
      <c r="AD174" s="74">
        <f t="shared" si="8"/>
        <v>9132151</v>
      </c>
      <c r="AE174" s="44">
        <f t="shared" si="9"/>
        <v>3435706</v>
      </c>
    </row>
    <row r="175" spans="1:31" x14ac:dyDescent="0.3">
      <c r="A175" s="46" t="s">
        <v>362</v>
      </c>
      <c r="B175" t="s">
        <v>2323</v>
      </c>
      <c r="C175">
        <v>1</v>
      </c>
      <c r="D175">
        <v>0</v>
      </c>
      <c r="E175" s="44">
        <v>6865595</v>
      </c>
      <c r="F175" s="44">
        <v>0</v>
      </c>
      <c r="G175" s="44">
        <v>227664</v>
      </c>
      <c r="H175" s="44">
        <v>0</v>
      </c>
      <c r="I175" s="44">
        <v>465440</v>
      </c>
      <c r="J175" s="44">
        <v>812959</v>
      </c>
      <c r="K175" s="44">
        <v>0</v>
      </c>
      <c r="L175" s="44">
        <v>0</v>
      </c>
      <c r="M175" s="44">
        <v>0</v>
      </c>
      <c r="N175" s="44">
        <v>0</v>
      </c>
      <c r="O175" s="44">
        <v>0</v>
      </c>
      <c r="P175" s="44">
        <v>517128</v>
      </c>
      <c r="Q175" s="44">
        <v>72666</v>
      </c>
      <c r="R175" s="44">
        <v>112047</v>
      </c>
      <c r="S175" s="44">
        <v>18141</v>
      </c>
      <c r="T175" s="44">
        <v>7569</v>
      </c>
      <c r="U175" s="44">
        <v>70890</v>
      </c>
      <c r="V175" s="44">
        <v>0</v>
      </c>
      <c r="W175" s="44">
        <v>0</v>
      </c>
      <c r="X175" s="44">
        <v>137700</v>
      </c>
      <c r="Y175" s="44">
        <v>0</v>
      </c>
      <c r="Z175" s="44">
        <v>0</v>
      </c>
      <c r="AA175" s="44">
        <v>9307799</v>
      </c>
      <c r="AB175" s="44">
        <v>0</v>
      </c>
      <c r="AC175" s="44">
        <f t="shared" si="7"/>
        <v>8494840</v>
      </c>
      <c r="AD175" s="74">
        <f t="shared" si="8"/>
        <v>2442204</v>
      </c>
      <c r="AE175" s="44">
        <f t="shared" si="9"/>
        <v>841392</v>
      </c>
    </row>
    <row r="176" spans="1:31" x14ac:dyDescent="0.3">
      <c r="A176" s="46" t="s">
        <v>358</v>
      </c>
      <c r="B176" t="s">
        <v>2324</v>
      </c>
      <c r="C176">
        <v>1</v>
      </c>
      <c r="D176">
        <v>0</v>
      </c>
      <c r="E176" s="44">
        <v>25018138</v>
      </c>
      <c r="F176" s="44">
        <v>0</v>
      </c>
      <c r="G176" s="44">
        <v>0</v>
      </c>
      <c r="H176" s="44">
        <v>0</v>
      </c>
      <c r="I176" s="44">
        <v>2238147</v>
      </c>
      <c r="J176" s="44">
        <v>3758626</v>
      </c>
      <c r="K176" s="44">
        <v>0</v>
      </c>
      <c r="L176" s="44">
        <v>0</v>
      </c>
      <c r="M176" s="44">
        <v>0</v>
      </c>
      <c r="N176" s="44">
        <v>0</v>
      </c>
      <c r="O176" s="44">
        <v>0</v>
      </c>
      <c r="P176" s="44">
        <v>4371145</v>
      </c>
      <c r="Q176" s="44">
        <v>854333</v>
      </c>
      <c r="R176" s="44">
        <v>398073</v>
      </c>
      <c r="S176" s="44">
        <v>33915</v>
      </c>
      <c r="T176" s="44">
        <v>14150</v>
      </c>
      <c r="U176" s="44">
        <v>129956</v>
      </c>
      <c r="V176" s="44">
        <v>43118</v>
      </c>
      <c r="W176" s="44">
        <v>0</v>
      </c>
      <c r="X176" s="44">
        <v>490300</v>
      </c>
      <c r="Y176" s="44">
        <v>0</v>
      </c>
      <c r="Z176" s="44">
        <v>0</v>
      </c>
      <c r="AA176" s="44">
        <v>37349901</v>
      </c>
      <c r="AB176" s="44">
        <v>241483</v>
      </c>
      <c r="AC176" s="44">
        <f t="shared" si="7"/>
        <v>33591275</v>
      </c>
      <c r="AD176" s="74">
        <f t="shared" si="8"/>
        <v>12331763</v>
      </c>
      <c r="AE176" s="44">
        <f t="shared" si="9"/>
        <v>4592284</v>
      </c>
    </row>
    <row r="177" spans="1:31" x14ac:dyDescent="0.3">
      <c r="A177" s="46" t="s">
        <v>354</v>
      </c>
      <c r="B177" t="s">
        <v>1594</v>
      </c>
      <c r="C177">
        <v>1</v>
      </c>
      <c r="D177">
        <v>0</v>
      </c>
      <c r="E177" s="44">
        <v>9818511</v>
      </c>
      <c r="F177" s="44">
        <v>0</v>
      </c>
      <c r="G177" s="44">
        <v>0</v>
      </c>
      <c r="H177" s="44">
        <v>0</v>
      </c>
      <c r="I177" s="44">
        <v>1072294</v>
      </c>
      <c r="J177" s="44">
        <v>936844</v>
      </c>
      <c r="K177" s="44">
        <v>0</v>
      </c>
      <c r="L177" s="44">
        <v>0</v>
      </c>
      <c r="M177" s="44">
        <v>0</v>
      </c>
      <c r="N177" s="44">
        <v>0</v>
      </c>
      <c r="O177" s="44">
        <v>0</v>
      </c>
      <c r="P177" s="44">
        <v>2008253</v>
      </c>
      <c r="Q177" s="44">
        <v>132354</v>
      </c>
      <c r="R177" s="44">
        <v>0</v>
      </c>
      <c r="S177" s="44">
        <v>11669</v>
      </c>
      <c r="T177" s="44">
        <v>4869</v>
      </c>
      <c r="U177" s="44">
        <v>43746</v>
      </c>
      <c r="V177" s="44">
        <v>16193</v>
      </c>
      <c r="W177" s="44">
        <v>0</v>
      </c>
      <c r="X177" s="44">
        <v>95060</v>
      </c>
      <c r="Y177" s="44">
        <v>0</v>
      </c>
      <c r="Z177" s="44">
        <v>0</v>
      </c>
      <c r="AA177" s="44">
        <v>14139793</v>
      </c>
      <c r="AB177" s="44">
        <v>102613</v>
      </c>
      <c r="AC177" s="44">
        <f t="shared" si="7"/>
        <v>13202949</v>
      </c>
      <c r="AD177" s="74">
        <f t="shared" si="8"/>
        <v>4321282</v>
      </c>
      <c r="AE177" s="44">
        <f t="shared" si="9"/>
        <v>2084730</v>
      </c>
    </row>
    <row r="178" spans="1:31" x14ac:dyDescent="0.3">
      <c r="A178" s="46" t="s">
        <v>364</v>
      </c>
      <c r="B178" t="s">
        <v>1595</v>
      </c>
      <c r="C178">
        <v>1</v>
      </c>
      <c r="D178">
        <v>0</v>
      </c>
      <c r="E178" s="44">
        <v>3604388</v>
      </c>
      <c r="F178" s="44">
        <v>0</v>
      </c>
      <c r="G178" s="44">
        <v>88986</v>
      </c>
      <c r="H178" s="44">
        <v>0</v>
      </c>
      <c r="I178" s="44">
        <v>327342</v>
      </c>
      <c r="J178" s="44">
        <v>993795</v>
      </c>
      <c r="K178" s="44">
        <v>0</v>
      </c>
      <c r="L178" s="44">
        <v>0</v>
      </c>
      <c r="M178" s="44">
        <v>0</v>
      </c>
      <c r="N178" s="44">
        <v>0</v>
      </c>
      <c r="O178" s="44">
        <v>0</v>
      </c>
      <c r="P178" s="44">
        <v>745447</v>
      </c>
      <c r="Q178" s="44">
        <v>0</v>
      </c>
      <c r="R178" s="44">
        <v>0</v>
      </c>
      <c r="S178" s="44">
        <v>4344</v>
      </c>
      <c r="T178" s="44">
        <v>1813</v>
      </c>
      <c r="U178" s="44">
        <v>16252</v>
      </c>
      <c r="V178" s="44">
        <v>4428</v>
      </c>
      <c r="W178" s="44">
        <v>0</v>
      </c>
      <c r="X178" s="44">
        <v>41103</v>
      </c>
      <c r="Y178" s="44">
        <v>0</v>
      </c>
      <c r="Z178" s="44">
        <v>0</v>
      </c>
      <c r="AA178" s="44">
        <v>5827898</v>
      </c>
      <c r="AB178" s="44">
        <v>100000</v>
      </c>
      <c r="AC178" s="44">
        <f t="shared" si="7"/>
        <v>4834103</v>
      </c>
      <c r="AD178" s="74">
        <f t="shared" si="8"/>
        <v>2223510</v>
      </c>
      <c r="AE178" s="44">
        <f t="shared" si="9"/>
        <v>861270</v>
      </c>
    </row>
    <row r="179" spans="1:31" x14ac:dyDescent="0.3">
      <c r="A179" s="46" t="s">
        <v>379</v>
      </c>
      <c r="B179" t="s">
        <v>2325</v>
      </c>
      <c r="C179">
        <v>1</v>
      </c>
      <c r="D179">
        <v>0</v>
      </c>
      <c r="E179" s="44">
        <v>1051446</v>
      </c>
      <c r="F179" s="44">
        <v>0</v>
      </c>
      <c r="G179" s="44">
        <v>142853</v>
      </c>
      <c r="H179" s="44">
        <v>0</v>
      </c>
      <c r="I179" s="44">
        <v>115646</v>
      </c>
      <c r="J179" s="44">
        <v>216666</v>
      </c>
      <c r="K179" s="44">
        <v>0</v>
      </c>
      <c r="L179" s="44">
        <v>0</v>
      </c>
      <c r="M179" s="44">
        <v>0</v>
      </c>
      <c r="N179" s="44">
        <v>0</v>
      </c>
      <c r="O179" s="44">
        <v>0</v>
      </c>
      <c r="P179" s="44">
        <v>119092</v>
      </c>
      <c r="Q179" s="44">
        <v>0</v>
      </c>
      <c r="R179" s="44">
        <v>0</v>
      </c>
      <c r="S179" s="44">
        <v>1828</v>
      </c>
      <c r="T179" s="44">
        <v>763</v>
      </c>
      <c r="U179" s="44">
        <v>9145</v>
      </c>
      <c r="V179" s="44">
        <v>0</v>
      </c>
      <c r="W179" s="44">
        <v>0</v>
      </c>
      <c r="X179" s="44">
        <v>0</v>
      </c>
      <c r="Y179" s="44">
        <v>845</v>
      </c>
      <c r="Z179" s="44">
        <v>0</v>
      </c>
      <c r="AA179" s="44">
        <v>1658284</v>
      </c>
      <c r="AB179" s="44">
        <v>0</v>
      </c>
      <c r="AC179" s="44">
        <f t="shared" si="7"/>
        <v>1441618</v>
      </c>
      <c r="AD179" s="74">
        <f t="shared" si="8"/>
        <v>606838</v>
      </c>
      <c r="AE179" s="44">
        <f t="shared" si="9"/>
        <v>274526</v>
      </c>
    </row>
    <row r="180" spans="1:31" x14ac:dyDescent="0.3">
      <c r="A180" s="46" t="s">
        <v>371</v>
      </c>
      <c r="B180" t="s">
        <v>2326</v>
      </c>
      <c r="C180">
        <v>1</v>
      </c>
      <c r="D180">
        <v>0</v>
      </c>
      <c r="E180" s="44">
        <v>30390942</v>
      </c>
      <c r="F180" s="44">
        <v>0</v>
      </c>
      <c r="G180" s="44">
        <v>0</v>
      </c>
      <c r="H180" s="44">
        <v>0</v>
      </c>
      <c r="I180" s="44">
        <v>2368042</v>
      </c>
      <c r="J180" s="44">
        <v>10368853</v>
      </c>
      <c r="K180" s="44">
        <v>105565</v>
      </c>
      <c r="L180" s="44">
        <v>0</v>
      </c>
      <c r="M180" s="44">
        <v>0</v>
      </c>
      <c r="N180" s="44">
        <v>0</v>
      </c>
      <c r="O180" s="44">
        <v>0</v>
      </c>
      <c r="P180" s="44">
        <v>3632582</v>
      </c>
      <c r="Q180" s="44">
        <v>1480322</v>
      </c>
      <c r="R180" s="44">
        <v>555407</v>
      </c>
      <c r="S180" s="44">
        <v>40311</v>
      </c>
      <c r="T180" s="44">
        <v>16819</v>
      </c>
      <c r="U180" s="44">
        <v>157508</v>
      </c>
      <c r="V180" s="44">
        <v>54702</v>
      </c>
      <c r="W180" s="44">
        <v>0</v>
      </c>
      <c r="X180" s="44">
        <v>1544902</v>
      </c>
      <c r="Y180" s="44">
        <v>0</v>
      </c>
      <c r="Z180" s="44">
        <v>0</v>
      </c>
      <c r="AA180" s="44">
        <v>50715955</v>
      </c>
      <c r="AB180" s="44">
        <v>257549</v>
      </c>
      <c r="AC180" s="44">
        <f t="shared" si="7"/>
        <v>40241537</v>
      </c>
      <c r="AD180" s="74">
        <f t="shared" si="8"/>
        <v>20325013</v>
      </c>
      <c r="AE180" s="44">
        <f t="shared" si="9"/>
        <v>3901922</v>
      </c>
    </row>
    <row r="181" spans="1:31" x14ac:dyDescent="0.3">
      <c r="A181" s="46" t="s">
        <v>373</v>
      </c>
      <c r="B181" t="s">
        <v>2327</v>
      </c>
      <c r="C181">
        <v>1</v>
      </c>
      <c r="D181">
        <v>0</v>
      </c>
      <c r="E181" s="44">
        <v>15853693</v>
      </c>
      <c r="F181" s="44">
        <v>0</v>
      </c>
      <c r="G181" s="44">
        <v>0</v>
      </c>
      <c r="H181" s="44">
        <v>0</v>
      </c>
      <c r="I181" s="44">
        <v>1665733</v>
      </c>
      <c r="J181" s="44">
        <v>3114333</v>
      </c>
      <c r="K181" s="44">
        <v>45399</v>
      </c>
      <c r="L181" s="44">
        <v>0</v>
      </c>
      <c r="M181" s="44">
        <v>0</v>
      </c>
      <c r="N181" s="44">
        <v>0</v>
      </c>
      <c r="O181" s="44">
        <v>0</v>
      </c>
      <c r="P181" s="44">
        <v>2268887</v>
      </c>
      <c r="Q181" s="44">
        <v>125970</v>
      </c>
      <c r="R181" s="44">
        <v>132832</v>
      </c>
      <c r="S181" s="44">
        <v>24298</v>
      </c>
      <c r="T181" s="44">
        <v>10138</v>
      </c>
      <c r="U181" s="44">
        <v>92792</v>
      </c>
      <c r="V181" s="44">
        <v>30577</v>
      </c>
      <c r="W181" s="44">
        <v>0</v>
      </c>
      <c r="X181" s="44">
        <v>276595</v>
      </c>
      <c r="Y181" s="44">
        <v>0</v>
      </c>
      <c r="Z181" s="44">
        <v>0</v>
      </c>
      <c r="AA181" s="44">
        <v>23641247</v>
      </c>
      <c r="AB181" s="44">
        <v>100000</v>
      </c>
      <c r="AC181" s="44">
        <f t="shared" si="7"/>
        <v>20481515</v>
      </c>
      <c r="AD181" s="74">
        <f t="shared" si="8"/>
        <v>7787554</v>
      </c>
      <c r="AE181" s="44">
        <f t="shared" si="9"/>
        <v>2426692</v>
      </c>
    </row>
    <row r="182" spans="1:31" x14ac:dyDescent="0.3">
      <c r="A182" s="46" t="s">
        <v>375</v>
      </c>
      <c r="B182" t="s">
        <v>2328</v>
      </c>
      <c r="C182">
        <v>1</v>
      </c>
      <c r="D182">
        <v>0</v>
      </c>
      <c r="E182" s="44">
        <v>7301687</v>
      </c>
      <c r="F182" s="44">
        <v>0</v>
      </c>
      <c r="G182" s="44">
        <v>0</v>
      </c>
      <c r="H182" s="44">
        <v>0</v>
      </c>
      <c r="I182" s="44">
        <v>1030716</v>
      </c>
      <c r="J182" s="44">
        <v>1575610</v>
      </c>
      <c r="K182" s="44">
        <v>0</v>
      </c>
      <c r="L182" s="44">
        <v>0</v>
      </c>
      <c r="M182" s="44">
        <v>0</v>
      </c>
      <c r="N182" s="44">
        <v>0</v>
      </c>
      <c r="O182" s="44">
        <v>0</v>
      </c>
      <c r="P182" s="44">
        <v>993824</v>
      </c>
      <c r="Q182" s="44">
        <v>272836</v>
      </c>
      <c r="R182" s="44">
        <v>63960</v>
      </c>
      <c r="S182" s="44">
        <v>13467</v>
      </c>
      <c r="T182" s="44">
        <v>5619</v>
      </c>
      <c r="U182" s="44">
        <v>52250</v>
      </c>
      <c r="V182" s="44">
        <v>15076</v>
      </c>
      <c r="W182" s="44">
        <v>0</v>
      </c>
      <c r="X182" s="44">
        <v>128256</v>
      </c>
      <c r="Y182" s="44">
        <v>0</v>
      </c>
      <c r="Z182" s="44">
        <v>0</v>
      </c>
      <c r="AA182" s="44">
        <v>11453301</v>
      </c>
      <c r="AB182" s="44">
        <v>0</v>
      </c>
      <c r="AC182" s="44">
        <f t="shared" si="7"/>
        <v>9877691</v>
      </c>
      <c r="AD182" s="74">
        <f t="shared" si="8"/>
        <v>4151614</v>
      </c>
      <c r="AE182" s="44">
        <f t="shared" si="9"/>
        <v>1080236</v>
      </c>
    </row>
    <row r="183" spans="1:31" x14ac:dyDescent="0.3">
      <c r="A183" s="46" t="s">
        <v>377</v>
      </c>
      <c r="B183" t="s">
        <v>2329</v>
      </c>
      <c r="C183">
        <v>1</v>
      </c>
      <c r="D183">
        <v>0</v>
      </c>
      <c r="E183" s="44">
        <v>3105247</v>
      </c>
      <c r="F183" s="44">
        <v>0</v>
      </c>
      <c r="G183" s="44">
        <v>74724</v>
      </c>
      <c r="H183" s="44">
        <v>0</v>
      </c>
      <c r="I183" s="44">
        <v>322324</v>
      </c>
      <c r="J183" s="44">
        <v>1028056</v>
      </c>
      <c r="K183" s="44">
        <v>0</v>
      </c>
      <c r="L183" s="44">
        <v>0</v>
      </c>
      <c r="M183" s="44">
        <v>0</v>
      </c>
      <c r="N183" s="44">
        <v>0</v>
      </c>
      <c r="O183" s="44">
        <v>0</v>
      </c>
      <c r="P183" s="44">
        <v>157566</v>
      </c>
      <c r="Q183" s="44">
        <v>33352</v>
      </c>
      <c r="R183" s="44">
        <v>0</v>
      </c>
      <c r="S183" s="44">
        <v>6426</v>
      </c>
      <c r="T183" s="44">
        <v>2681</v>
      </c>
      <c r="U183" s="44">
        <v>21786</v>
      </c>
      <c r="V183" s="44">
        <v>2315</v>
      </c>
      <c r="W183" s="44">
        <v>0</v>
      </c>
      <c r="X183" s="44">
        <v>48600</v>
      </c>
      <c r="Y183" s="44">
        <v>0</v>
      </c>
      <c r="Z183" s="44">
        <v>0</v>
      </c>
      <c r="AA183" s="44">
        <v>4803077</v>
      </c>
      <c r="AB183" s="44">
        <v>0</v>
      </c>
      <c r="AC183" s="44">
        <f t="shared" si="7"/>
        <v>3775021</v>
      </c>
      <c r="AD183" s="74">
        <f t="shared" si="8"/>
        <v>1697830</v>
      </c>
      <c r="AE183" s="44">
        <f t="shared" si="9"/>
        <v>265498</v>
      </c>
    </row>
    <row r="184" spans="1:31" x14ac:dyDescent="0.3">
      <c r="A184" s="46" t="s">
        <v>369</v>
      </c>
      <c r="B184" t="s">
        <v>1601</v>
      </c>
      <c r="C184">
        <v>1</v>
      </c>
      <c r="D184">
        <v>0</v>
      </c>
      <c r="E184" s="44">
        <v>11366130</v>
      </c>
      <c r="F184" s="44">
        <v>0</v>
      </c>
      <c r="G184" s="44">
        <v>0</v>
      </c>
      <c r="H184" s="44">
        <v>4545</v>
      </c>
      <c r="I184" s="44">
        <v>1842460</v>
      </c>
      <c r="J184" s="44">
        <v>3654187</v>
      </c>
      <c r="K184" s="44">
        <v>493092</v>
      </c>
      <c r="L184" s="44">
        <v>0</v>
      </c>
      <c r="M184" s="44">
        <v>0</v>
      </c>
      <c r="N184" s="44">
        <v>0</v>
      </c>
      <c r="O184" s="44">
        <v>0</v>
      </c>
      <c r="P184" s="44">
        <v>1646113</v>
      </c>
      <c r="Q184" s="44">
        <v>198970</v>
      </c>
      <c r="R184" s="44">
        <v>145818</v>
      </c>
      <c r="S184" s="44">
        <v>26020</v>
      </c>
      <c r="T184" s="44">
        <v>10856</v>
      </c>
      <c r="U184" s="44">
        <v>98850</v>
      </c>
      <c r="V184" s="44">
        <v>30223</v>
      </c>
      <c r="W184" s="44">
        <v>0</v>
      </c>
      <c r="X184" s="44">
        <v>763594</v>
      </c>
      <c r="Y184" s="44">
        <v>0</v>
      </c>
      <c r="Z184" s="44">
        <v>0</v>
      </c>
      <c r="AA184" s="44">
        <v>20280858</v>
      </c>
      <c r="AB184" s="44">
        <v>0</v>
      </c>
      <c r="AC184" s="44">
        <f t="shared" si="7"/>
        <v>16133579</v>
      </c>
      <c r="AD184" s="74">
        <f t="shared" si="8"/>
        <v>8914728</v>
      </c>
      <c r="AE184" s="44">
        <f t="shared" si="9"/>
        <v>1812062</v>
      </c>
    </row>
    <row r="185" spans="1:31" x14ac:dyDescent="0.3">
      <c r="A185" s="46" t="s">
        <v>382</v>
      </c>
      <c r="B185" t="s">
        <v>2330</v>
      </c>
      <c r="C185">
        <v>1</v>
      </c>
      <c r="D185">
        <v>0</v>
      </c>
      <c r="E185" s="44">
        <v>7773072</v>
      </c>
      <c r="F185" s="44">
        <v>0</v>
      </c>
      <c r="G185" s="44">
        <v>0</v>
      </c>
      <c r="H185" s="44">
        <v>0</v>
      </c>
      <c r="I185" s="44">
        <v>1079071</v>
      </c>
      <c r="J185" s="44">
        <v>863377</v>
      </c>
      <c r="K185" s="44">
        <v>0</v>
      </c>
      <c r="L185" s="44">
        <v>0</v>
      </c>
      <c r="M185" s="44">
        <v>0</v>
      </c>
      <c r="N185" s="44">
        <v>0</v>
      </c>
      <c r="O185" s="44">
        <v>0</v>
      </c>
      <c r="P185" s="44">
        <v>1081760</v>
      </c>
      <c r="Q185" s="44">
        <v>169156</v>
      </c>
      <c r="R185" s="44">
        <v>32933</v>
      </c>
      <c r="S185" s="44">
        <v>12523</v>
      </c>
      <c r="T185" s="44">
        <v>5225</v>
      </c>
      <c r="U185" s="44">
        <v>48115</v>
      </c>
      <c r="V185" s="44">
        <v>15902</v>
      </c>
      <c r="W185" s="44">
        <v>0</v>
      </c>
      <c r="X185" s="44">
        <v>76982</v>
      </c>
      <c r="Y185" s="44">
        <v>0</v>
      </c>
      <c r="Z185" s="44">
        <v>0</v>
      </c>
      <c r="AA185" s="44">
        <v>11158116</v>
      </c>
      <c r="AB185" s="44">
        <v>0</v>
      </c>
      <c r="AC185" s="44">
        <f t="shared" si="7"/>
        <v>10294739</v>
      </c>
      <c r="AD185" s="74">
        <f t="shared" si="8"/>
        <v>3385044</v>
      </c>
      <c r="AE185" s="44">
        <f t="shared" si="9"/>
        <v>1163525</v>
      </c>
    </row>
    <row r="186" spans="1:31" x14ac:dyDescent="0.3">
      <c r="A186" s="46" t="s">
        <v>384</v>
      </c>
      <c r="B186" t="s">
        <v>2331</v>
      </c>
      <c r="C186">
        <v>1</v>
      </c>
      <c r="D186">
        <v>0</v>
      </c>
      <c r="E186" s="44">
        <v>18477592</v>
      </c>
      <c r="F186" s="44">
        <v>0</v>
      </c>
      <c r="G186" s="44">
        <v>729993</v>
      </c>
      <c r="H186" s="44">
        <v>0</v>
      </c>
      <c r="I186" s="44">
        <v>1179170</v>
      </c>
      <c r="J186" s="44">
        <v>1552634</v>
      </c>
      <c r="K186" s="44">
        <v>0</v>
      </c>
      <c r="L186" s="44">
        <v>0</v>
      </c>
      <c r="M186" s="44">
        <v>0</v>
      </c>
      <c r="N186" s="44">
        <v>0</v>
      </c>
      <c r="O186" s="44">
        <v>0</v>
      </c>
      <c r="P186" s="44">
        <v>3114799</v>
      </c>
      <c r="Q186" s="44">
        <v>272385</v>
      </c>
      <c r="R186" s="44">
        <v>299943</v>
      </c>
      <c r="S186" s="44">
        <v>38454</v>
      </c>
      <c r="T186" s="44">
        <v>16044</v>
      </c>
      <c r="U186" s="44">
        <v>139218</v>
      </c>
      <c r="V186" s="44">
        <v>48392</v>
      </c>
      <c r="W186" s="44">
        <v>0</v>
      </c>
      <c r="X186" s="44">
        <v>369252</v>
      </c>
      <c r="Y186" s="44">
        <v>0</v>
      </c>
      <c r="Z186" s="44">
        <v>0</v>
      </c>
      <c r="AA186" s="44">
        <v>26237876</v>
      </c>
      <c r="AB186" s="44">
        <v>116085</v>
      </c>
      <c r="AC186" s="44">
        <f t="shared" si="7"/>
        <v>24685242</v>
      </c>
      <c r="AD186" s="74">
        <f t="shared" si="8"/>
        <v>7760284</v>
      </c>
      <c r="AE186" s="44">
        <f t="shared" si="9"/>
        <v>4086900</v>
      </c>
    </row>
    <row r="187" spans="1:31" x14ac:dyDescent="0.3">
      <c r="A187" s="46" t="s">
        <v>386</v>
      </c>
      <c r="B187" t="s">
        <v>2332</v>
      </c>
      <c r="C187">
        <v>1</v>
      </c>
      <c r="D187">
        <v>0</v>
      </c>
      <c r="E187" s="44">
        <v>8383199</v>
      </c>
      <c r="F187" s="44">
        <v>0</v>
      </c>
      <c r="G187" s="44">
        <v>0</v>
      </c>
      <c r="H187" s="44">
        <v>0</v>
      </c>
      <c r="I187" s="44">
        <v>1403460</v>
      </c>
      <c r="J187" s="44">
        <v>1687562</v>
      </c>
      <c r="K187" s="44">
        <v>0</v>
      </c>
      <c r="L187" s="44">
        <v>0</v>
      </c>
      <c r="M187" s="44">
        <v>0</v>
      </c>
      <c r="N187" s="44">
        <v>0</v>
      </c>
      <c r="O187" s="44">
        <v>0</v>
      </c>
      <c r="P187" s="44">
        <v>1630590</v>
      </c>
      <c r="Q187" s="44">
        <v>128519</v>
      </c>
      <c r="R187" s="44">
        <v>265465</v>
      </c>
      <c r="S187" s="44">
        <v>12973</v>
      </c>
      <c r="T187" s="44">
        <v>5413</v>
      </c>
      <c r="U187" s="44">
        <v>51726</v>
      </c>
      <c r="V187" s="44">
        <v>15948</v>
      </c>
      <c r="W187" s="44">
        <v>0</v>
      </c>
      <c r="X187" s="44">
        <v>80976</v>
      </c>
      <c r="Y187" s="44">
        <v>0</v>
      </c>
      <c r="Z187" s="44">
        <v>0</v>
      </c>
      <c r="AA187" s="44">
        <v>13665831</v>
      </c>
      <c r="AB187" s="44">
        <v>0</v>
      </c>
      <c r="AC187" s="44">
        <f t="shared" si="7"/>
        <v>11978269</v>
      </c>
      <c r="AD187" s="74">
        <f t="shared" si="8"/>
        <v>5282632</v>
      </c>
      <c r="AE187" s="44">
        <f t="shared" si="9"/>
        <v>1716650</v>
      </c>
    </row>
    <row r="188" spans="1:31" x14ac:dyDescent="0.3">
      <c r="A188" s="46" t="s">
        <v>388</v>
      </c>
      <c r="B188" t="s">
        <v>2333</v>
      </c>
      <c r="C188">
        <v>1</v>
      </c>
      <c r="D188">
        <v>0</v>
      </c>
      <c r="E188" s="44">
        <v>4649740</v>
      </c>
      <c r="F188" s="44">
        <v>0</v>
      </c>
      <c r="G188" s="44">
        <v>0</v>
      </c>
      <c r="H188" s="44">
        <v>2598</v>
      </c>
      <c r="I188" s="44">
        <v>331295</v>
      </c>
      <c r="J188" s="44">
        <v>280943</v>
      </c>
      <c r="K188" s="44">
        <v>0</v>
      </c>
      <c r="L188" s="44">
        <v>0</v>
      </c>
      <c r="M188" s="44">
        <v>0</v>
      </c>
      <c r="N188" s="44">
        <v>0</v>
      </c>
      <c r="O188" s="44">
        <v>0</v>
      </c>
      <c r="P188" s="44">
        <v>535032</v>
      </c>
      <c r="Q188" s="44">
        <v>55944</v>
      </c>
      <c r="R188" s="44">
        <v>33778</v>
      </c>
      <c r="S188" s="44">
        <v>5647</v>
      </c>
      <c r="T188" s="44">
        <v>2356</v>
      </c>
      <c r="U188" s="44">
        <v>23242</v>
      </c>
      <c r="V188" s="44">
        <v>6979</v>
      </c>
      <c r="W188" s="44">
        <v>0</v>
      </c>
      <c r="X188" s="44">
        <v>60827</v>
      </c>
      <c r="Y188" s="44">
        <v>0</v>
      </c>
      <c r="Z188" s="44">
        <v>0</v>
      </c>
      <c r="AA188" s="44">
        <v>5988381</v>
      </c>
      <c r="AB188" s="44">
        <v>0</v>
      </c>
      <c r="AC188" s="44">
        <f t="shared" si="7"/>
        <v>5707438</v>
      </c>
      <c r="AD188" s="74">
        <f t="shared" si="8"/>
        <v>1338641</v>
      </c>
      <c r="AE188" s="44">
        <f t="shared" si="9"/>
        <v>573256</v>
      </c>
    </row>
    <row r="189" spans="1:31" x14ac:dyDescent="0.3">
      <c r="A189" s="46" t="s">
        <v>390</v>
      </c>
      <c r="B189" t="s">
        <v>2334</v>
      </c>
      <c r="C189">
        <v>1</v>
      </c>
      <c r="D189">
        <v>0</v>
      </c>
      <c r="E189" s="44">
        <v>8378050</v>
      </c>
      <c r="F189" s="44">
        <v>0</v>
      </c>
      <c r="G189" s="44">
        <v>0</v>
      </c>
      <c r="H189" s="44">
        <v>4866</v>
      </c>
      <c r="I189" s="44">
        <v>1474781</v>
      </c>
      <c r="J189" s="44">
        <v>2462135</v>
      </c>
      <c r="K189" s="44">
        <v>0</v>
      </c>
      <c r="L189" s="44">
        <v>0</v>
      </c>
      <c r="M189" s="44">
        <v>0</v>
      </c>
      <c r="N189" s="44">
        <v>0</v>
      </c>
      <c r="O189" s="44">
        <v>0</v>
      </c>
      <c r="P189" s="44">
        <v>1485165</v>
      </c>
      <c r="Q189" s="44">
        <v>123207</v>
      </c>
      <c r="R189" s="44">
        <v>322558</v>
      </c>
      <c r="S189" s="44">
        <v>17901</v>
      </c>
      <c r="T189" s="44">
        <v>7469</v>
      </c>
      <c r="U189" s="44">
        <v>73104</v>
      </c>
      <c r="V189" s="44">
        <v>23077</v>
      </c>
      <c r="W189" s="44">
        <v>0</v>
      </c>
      <c r="X189" s="44">
        <v>85000</v>
      </c>
      <c r="Y189" s="44">
        <v>0</v>
      </c>
      <c r="Z189" s="44">
        <v>0</v>
      </c>
      <c r="AA189" s="44">
        <v>14457313</v>
      </c>
      <c r="AB189" s="44">
        <v>0</v>
      </c>
      <c r="AC189" s="44">
        <f t="shared" si="7"/>
        <v>11995178</v>
      </c>
      <c r="AD189" s="74">
        <f t="shared" si="8"/>
        <v>6079263</v>
      </c>
      <c r="AE189" s="44">
        <f t="shared" si="9"/>
        <v>1606716</v>
      </c>
    </row>
    <row r="190" spans="1:31" x14ac:dyDescent="0.3">
      <c r="A190" s="46" t="s">
        <v>392</v>
      </c>
      <c r="B190" t="s">
        <v>1607</v>
      </c>
      <c r="C190">
        <v>1</v>
      </c>
      <c r="D190">
        <v>0</v>
      </c>
      <c r="E190" s="44">
        <v>9072941</v>
      </c>
      <c r="F190" s="44">
        <v>0</v>
      </c>
      <c r="G190" s="44">
        <v>0</v>
      </c>
      <c r="H190" s="44">
        <v>3208</v>
      </c>
      <c r="I190" s="44">
        <v>1328014</v>
      </c>
      <c r="J190" s="44">
        <v>2084807</v>
      </c>
      <c r="K190" s="44">
        <v>0</v>
      </c>
      <c r="L190" s="44">
        <v>0</v>
      </c>
      <c r="M190" s="44">
        <v>0</v>
      </c>
      <c r="N190" s="44">
        <v>0</v>
      </c>
      <c r="O190" s="44">
        <v>0</v>
      </c>
      <c r="P190" s="44">
        <v>1091123</v>
      </c>
      <c r="Q190" s="44">
        <v>131509</v>
      </c>
      <c r="R190" s="44">
        <v>275852</v>
      </c>
      <c r="S190" s="44">
        <v>11550</v>
      </c>
      <c r="T190" s="44">
        <v>4819</v>
      </c>
      <c r="U190" s="44">
        <v>46425</v>
      </c>
      <c r="V190" s="44">
        <v>15374</v>
      </c>
      <c r="W190" s="44">
        <v>0</v>
      </c>
      <c r="X190" s="44">
        <v>111626</v>
      </c>
      <c r="Y190" s="44">
        <v>0</v>
      </c>
      <c r="Z190" s="44">
        <v>0</v>
      </c>
      <c r="AA190" s="44">
        <v>14177248</v>
      </c>
      <c r="AB190" s="44">
        <v>0</v>
      </c>
      <c r="AC190" s="44">
        <f t="shared" si="7"/>
        <v>12092441</v>
      </c>
      <c r="AD190" s="74">
        <f t="shared" si="8"/>
        <v>5104307</v>
      </c>
      <c r="AE190" s="44">
        <f t="shared" si="9"/>
        <v>1169291</v>
      </c>
    </row>
    <row r="191" spans="1:31" x14ac:dyDescent="0.3">
      <c r="A191" s="46" t="s">
        <v>394</v>
      </c>
      <c r="B191" t="s">
        <v>2335</v>
      </c>
      <c r="C191">
        <v>1</v>
      </c>
      <c r="D191">
        <v>0</v>
      </c>
      <c r="E191" s="44">
        <v>7472089</v>
      </c>
      <c r="F191" s="44">
        <v>0</v>
      </c>
      <c r="G191" s="44">
        <v>0</v>
      </c>
      <c r="H191" s="44">
        <v>7336</v>
      </c>
      <c r="I191" s="44">
        <v>985905</v>
      </c>
      <c r="J191" s="44">
        <v>523269</v>
      </c>
      <c r="K191" s="44">
        <v>0</v>
      </c>
      <c r="L191" s="44">
        <v>0</v>
      </c>
      <c r="M191" s="44">
        <v>0</v>
      </c>
      <c r="N191" s="44">
        <v>0</v>
      </c>
      <c r="O191" s="44">
        <v>0</v>
      </c>
      <c r="P191" s="44">
        <v>1268359</v>
      </c>
      <c r="Q191" s="44">
        <v>100916</v>
      </c>
      <c r="R191" s="44">
        <v>81435</v>
      </c>
      <c r="S191" s="44">
        <v>9887</v>
      </c>
      <c r="T191" s="44">
        <v>4125</v>
      </c>
      <c r="U191" s="44">
        <v>38270</v>
      </c>
      <c r="V191" s="44">
        <v>12075</v>
      </c>
      <c r="W191" s="44">
        <v>0</v>
      </c>
      <c r="X191" s="44">
        <v>96617</v>
      </c>
      <c r="Y191" s="44">
        <v>0</v>
      </c>
      <c r="Z191" s="44">
        <v>0</v>
      </c>
      <c r="AA191" s="44">
        <v>10600283</v>
      </c>
      <c r="AB191" s="44">
        <v>0</v>
      </c>
      <c r="AC191" s="44">
        <f t="shared" si="7"/>
        <v>10077014</v>
      </c>
      <c r="AD191" s="74">
        <f t="shared" si="8"/>
        <v>3128194</v>
      </c>
      <c r="AE191" s="44">
        <f t="shared" si="9"/>
        <v>1332716</v>
      </c>
    </row>
    <row r="192" spans="1:31" x14ac:dyDescent="0.3">
      <c r="A192" s="46" t="s">
        <v>396</v>
      </c>
      <c r="B192" t="s">
        <v>2336</v>
      </c>
      <c r="C192">
        <v>1</v>
      </c>
      <c r="D192">
        <v>0</v>
      </c>
      <c r="E192" s="44">
        <v>9018287</v>
      </c>
      <c r="F192" s="44">
        <v>0</v>
      </c>
      <c r="G192" s="44">
        <v>0</v>
      </c>
      <c r="H192" s="44">
        <v>0</v>
      </c>
      <c r="I192" s="44">
        <v>1317569</v>
      </c>
      <c r="J192" s="44">
        <v>1789212</v>
      </c>
      <c r="K192" s="44">
        <v>0</v>
      </c>
      <c r="L192" s="44">
        <v>0</v>
      </c>
      <c r="M192" s="44">
        <v>0</v>
      </c>
      <c r="N192" s="44">
        <v>0</v>
      </c>
      <c r="O192" s="44">
        <v>0</v>
      </c>
      <c r="P192" s="44">
        <v>1004298</v>
      </c>
      <c r="Q192" s="44">
        <v>106916</v>
      </c>
      <c r="R192" s="44">
        <v>131624</v>
      </c>
      <c r="S192" s="44">
        <v>13857</v>
      </c>
      <c r="T192" s="44">
        <v>5781</v>
      </c>
      <c r="U192" s="44">
        <v>55279</v>
      </c>
      <c r="V192" s="44">
        <v>16296</v>
      </c>
      <c r="W192" s="44">
        <v>0</v>
      </c>
      <c r="X192" s="44">
        <v>195381</v>
      </c>
      <c r="Y192" s="44">
        <v>0</v>
      </c>
      <c r="Z192" s="44">
        <v>0</v>
      </c>
      <c r="AA192" s="44">
        <v>13654500</v>
      </c>
      <c r="AB192" s="44">
        <v>0</v>
      </c>
      <c r="AC192" s="44">
        <f t="shared" si="7"/>
        <v>11865288</v>
      </c>
      <c r="AD192" s="74">
        <f t="shared" si="8"/>
        <v>4636213</v>
      </c>
      <c r="AE192" s="44">
        <f t="shared" si="9"/>
        <v>1095511</v>
      </c>
    </row>
    <row r="193" spans="1:31" x14ac:dyDescent="0.3">
      <c r="A193" s="46" t="s">
        <v>399</v>
      </c>
      <c r="B193" t="s">
        <v>2337</v>
      </c>
      <c r="C193">
        <v>1</v>
      </c>
      <c r="D193">
        <v>0</v>
      </c>
      <c r="E193" s="44">
        <v>10646076</v>
      </c>
      <c r="F193" s="44">
        <v>0</v>
      </c>
      <c r="G193" s="44">
        <v>184142</v>
      </c>
      <c r="H193" s="44">
        <v>20338</v>
      </c>
      <c r="I193" s="44">
        <v>1480194</v>
      </c>
      <c r="J193" s="44">
        <v>908195</v>
      </c>
      <c r="K193" s="44">
        <v>132713</v>
      </c>
      <c r="L193" s="44">
        <v>0</v>
      </c>
      <c r="M193" s="44">
        <v>0</v>
      </c>
      <c r="N193" s="44">
        <v>0</v>
      </c>
      <c r="O193" s="44">
        <v>0</v>
      </c>
      <c r="P193" s="44">
        <v>849959</v>
      </c>
      <c r="Q193" s="44">
        <v>140682</v>
      </c>
      <c r="R193" s="44">
        <v>506303</v>
      </c>
      <c r="S193" s="44">
        <v>18261</v>
      </c>
      <c r="T193" s="44">
        <v>7619</v>
      </c>
      <c r="U193" s="44">
        <v>72929</v>
      </c>
      <c r="V193" s="44">
        <v>15664</v>
      </c>
      <c r="W193" s="44">
        <v>0</v>
      </c>
      <c r="X193" s="44">
        <v>61824</v>
      </c>
      <c r="Y193" s="44">
        <v>0</v>
      </c>
      <c r="Z193" s="44">
        <v>0</v>
      </c>
      <c r="AA193" s="44">
        <v>15044899</v>
      </c>
      <c r="AB193" s="44">
        <v>0</v>
      </c>
      <c r="AC193" s="44">
        <f t="shared" si="7"/>
        <v>14003991</v>
      </c>
      <c r="AD193" s="74">
        <f t="shared" si="8"/>
        <v>4398823</v>
      </c>
      <c r="AE193" s="44">
        <f t="shared" si="9"/>
        <v>1148574</v>
      </c>
    </row>
    <row r="194" spans="1:31" x14ac:dyDescent="0.3">
      <c r="A194" s="46" t="s">
        <v>401</v>
      </c>
      <c r="B194" t="s">
        <v>2338</v>
      </c>
      <c r="C194">
        <v>1</v>
      </c>
      <c r="D194">
        <v>0</v>
      </c>
      <c r="E194" s="44">
        <v>10753448</v>
      </c>
      <c r="F194" s="44">
        <v>0</v>
      </c>
      <c r="G194" s="44">
        <v>188575</v>
      </c>
      <c r="H194" s="44">
        <v>3857</v>
      </c>
      <c r="I194" s="44">
        <v>1608021</v>
      </c>
      <c r="J194" s="44">
        <v>2979965</v>
      </c>
      <c r="K194" s="44">
        <v>659665</v>
      </c>
      <c r="L194" s="44">
        <v>0</v>
      </c>
      <c r="M194" s="44">
        <v>0</v>
      </c>
      <c r="N194" s="44">
        <v>0</v>
      </c>
      <c r="O194" s="44">
        <v>0</v>
      </c>
      <c r="P194" s="44">
        <v>989941</v>
      </c>
      <c r="Q194" s="44">
        <v>285709</v>
      </c>
      <c r="R194" s="44">
        <v>854474</v>
      </c>
      <c r="S194" s="44">
        <v>21197</v>
      </c>
      <c r="T194" s="44">
        <v>8844</v>
      </c>
      <c r="U194" s="44">
        <v>84754</v>
      </c>
      <c r="V194" s="44">
        <v>18388</v>
      </c>
      <c r="W194" s="44">
        <v>0</v>
      </c>
      <c r="X194" s="44">
        <v>115007</v>
      </c>
      <c r="Y194" s="44">
        <v>0</v>
      </c>
      <c r="Z194" s="44">
        <v>0</v>
      </c>
      <c r="AA194" s="44">
        <v>18571845</v>
      </c>
      <c r="AB194" s="44">
        <v>100000</v>
      </c>
      <c r="AC194" s="44">
        <f t="shared" si="7"/>
        <v>14932215</v>
      </c>
      <c r="AD194" s="74">
        <f t="shared" si="8"/>
        <v>7818397</v>
      </c>
      <c r="AE194" s="44">
        <f t="shared" si="9"/>
        <v>1311699</v>
      </c>
    </row>
    <row r="195" spans="1:31" x14ac:dyDescent="0.3">
      <c r="A195" s="46" t="s">
        <v>403</v>
      </c>
      <c r="B195" t="s">
        <v>1612</v>
      </c>
      <c r="C195">
        <v>1</v>
      </c>
      <c r="D195">
        <v>0</v>
      </c>
      <c r="E195" s="44">
        <v>6954864</v>
      </c>
      <c r="F195" s="44">
        <v>0</v>
      </c>
      <c r="G195" s="44">
        <v>166717</v>
      </c>
      <c r="H195" s="44">
        <v>0</v>
      </c>
      <c r="I195" s="44">
        <v>1089814</v>
      </c>
      <c r="J195" s="44">
        <v>1366245</v>
      </c>
      <c r="K195" s="44">
        <v>0</v>
      </c>
      <c r="L195" s="44">
        <v>0</v>
      </c>
      <c r="M195" s="44">
        <v>0</v>
      </c>
      <c r="N195" s="44">
        <v>0</v>
      </c>
      <c r="O195" s="44">
        <v>0</v>
      </c>
      <c r="P195" s="44">
        <v>1067723</v>
      </c>
      <c r="Q195" s="44">
        <v>56313</v>
      </c>
      <c r="R195" s="44">
        <v>422707</v>
      </c>
      <c r="S195" s="44">
        <v>19834</v>
      </c>
      <c r="T195" s="44">
        <v>8275</v>
      </c>
      <c r="U195" s="44">
        <v>80385</v>
      </c>
      <c r="V195" s="44">
        <v>18135</v>
      </c>
      <c r="W195" s="44">
        <v>0</v>
      </c>
      <c r="X195" s="44">
        <v>0</v>
      </c>
      <c r="Y195" s="44">
        <v>0</v>
      </c>
      <c r="Z195" s="44">
        <v>0</v>
      </c>
      <c r="AA195" s="44">
        <v>11251012</v>
      </c>
      <c r="AB195" s="44">
        <v>0</v>
      </c>
      <c r="AC195" s="44">
        <f t="shared" si="7"/>
        <v>9884767</v>
      </c>
      <c r="AD195" s="74">
        <f t="shared" si="8"/>
        <v>4296148</v>
      </c>
      <c r="AE195" s="44">
        <f t="shared" si="9"/>
        <v>1361069</v>
      </c>
    </row>
    <row r="196" spans="1:31" x14ac:dyDescent="0.3">
      <c r="A196" s="46" t="s">
        <v>405</v>
      </c>
      <c r="B196" t="s">
        <v>2339</v>
      </c>
      <c r="C196">
        <v>1</v>
      </c>
      <c r="D196">
        <v>0</v>
      </c>
      <c r="E196" s="44">
        <v>8292799</v>
      </c>
      <c r="F196" s="44">
        <v>0</v>
      </c>
      <c r="G196" s="44">
        <v>281504</v>
      </c>
      <c r="H196" s="44">
        <v>0</v>
      </c>
      <c r="I196" s="44">
        <v>1401483</v>
      </c>
      <c r="J196" s="44">
        <v>1404870</v>
      </c>
      <c r="K196" s="44">
        <v>0</v>
      </c>
      <c r="L196" s="44">
        <v>0</v>
      </c>
      <c r="M196" s="44">
        <v>0</v>
      </c>
      <c r="N196" s="44">
        <v>0</v>
      </c>
      <c r="O196" s="44">
        <v>0</v>
      </c>
      <c r="P196" s="44">
        <v>1114736</v>
      </c>
      <c r="Q196" s="44">
        <v>91094</v>
      </c>
      <c r="R196" s="44">
        <v>340132</v>
      </c>
      <c r="S196" s="44">
        <v>17646</v>
      </c>
      <c r="T196" s="44">
        <v>7363</v>
      </c>
      <c r="U196" s="44">
        <v>66522</v>
      </c>
      <c r="V196" s="44">
        <v>16506</v>
      </c>
      <c r="W196" s="44">
        <v>0</v>
      </c>
      <c r="X196" s="44">
        <v>110592</v>
      </c>
      <c r="Y196" s="44">
        <v>0</v>
      </c>
      <c r="Z196" s="44">
        <v>0</v>
      </c>
      <c r="AA196" s="44">
        <v>13145247</v>
      </c>
      <c r="AB196" s="44">
        <v>0</v>
      </c>
      <c r="AC196" s="44">
        <f t="shared" si="7"/>
        <v>11740377</v>
      </c>
      <c r="AD196" s="74">
        <f t="shared" si="8"/>
        <v>4852448</v>
      </c>
      <c r="AE196" s="44">
        <f t="shared" si="9"/>
        <v>1504277</v>
      </c>
    </row>
    <row r="197" spans="1:31" x14ac:dyDescent="0.3">
      <c r="A197" s="46" t="s">
        <v>407</v>
      </c>
      <c r="B197" t="s">
        <v>1614</v>
      </c>
      <c r="C197">
        <v>1</v>
      </c>
      <c r="D197">
        <v>0</v>
      </c>
      <c r="E197" s="44">
        <v>1618118</v>
      </c>
      <c r="F197" s="44">
        <v>0</v>
      </c>
      <c r="G197" s="44">
        <v>210056</v>
      </c>
      <c r="H197" s="44">
        <v>323</v>
      </c>
      <c r="I197" s="44">
        <v>65863</v>
      </c>
      <c r="J197" s="44">
        <v>114268</v>
      </c>
      <c r="K197" s="44">
        <v>0</v>
      </c>
      <c r="L197" s="44">
        <v>0</v>
      </c>
      <c r="M197" s="44">
        <v>0</v>
      </c>
      <c r="N197" s="44">
        <v>0</v>
      </c>
      <c r="O197" s="44">
        <v>0</v>
      </c>
      <c r="P197" s="44">
        <v>198384</v>
      </c>
      <c r="Q197" s="44">
        <v>2146</v>
      </c>
      <c r="R197" s="44">
        <v>16416</v>
      </c>
      <c r="S197" s="44">
        <v>5782</v>
      </c>
      <c r="T197" s="44">
        <v>2413</v>
      </c>
      <c r="U197" s="44">
        <v>24057</v>
      </c>
      <c r="V197" s="44">
        <v>0</v>
      </c>
      <c r="W197" s="44">
        <v>0</v>
      </c>
      <c r="X197" s="44">
        <v>45900</v>
      </c>
      <c r="Y197" s="44">
        <v>0</v>
      </c>
      <c r="Z197" s="44">
        <v>0</v>
      </c>
      <c r="AA197" s="44">
        <v>2303726</v>
      </c>
      <c r="AB197" s="44">
        <v>0</v>
      </c>
      <c r="AC197" s="44">
        <f t="shared" si="7"/>
        <v>2189458</v>
      </c>
      <c r="AD197" s="74">
        <f t="shared" si="8"/>
        <v>685608</v>
      </c>
      <c r="AE197" s="44">
        <f t="shared" si="9"/>
        <v>440692</v>
      </c>
    </row>
    <row r="198" spans="1:31" x14ac:dyDescent="0.3">
      <c r="A198" s="46" t="s">
        <v>409</v>
      </c>
      <c r="B198" t="s">
        <v>1615</v>
      </c>
      <c r="C198">
        <v>1</v>
      </c>
      <c r="D198">
        <v>0</v>
      </c>
      <c r="E198" s="44">
        <v>1073360</v>
      </c>
      <c r="F198" s="44">
        <v>0</v>
      </c>
      <c r="G198" s="44">
        <v>200976</v>
      </c>
      <c r="H198" s="44">
        <v>182</v>
      </c>
      <c r="I198" s="44">
        <v>49331</v>
      </c>
      <c r="J198" s="44">
        <v>90464</v>
      </c>
      <c r="K198" s="44">
        <v>0</v>
      </c>
      <c r="L198" s="44">
        <v>0</v>
      </c>
      <c r="M198" s="44">
        <v>0</v>
      </c>
      <c r="N198" s="44">
        <v>0</v>
      </c>
      <c r="O198" s="44">
        <v>0</v>
      </c>
      <c r="P198" s="44">
        <v>124201</v>
      </c>
      <c r="Q198" s="44">
        <v>15647</v>
      </c>
      <c r="R198" s="44">
        <v>14044</v>
      </c>
      <c r="S198" s="44">
        <v>4419</v>
      </c>
      <c r="T198" s="44">
        <v>1844</v>
      </c>
      <c r="U198" s="44">
        <v>17300</v>
      </c>
      <c r="V198" s="44">
        <v>0</v>
      </c>
      <c r="W198" s="44">
        <v>0</v>
      </c>
      <c r="X198" s="44">
        <v>0</v>
      </c>
      <c r="Y198" s="44">
        <v>0</v>
      </c>
      <c r="Z198" s="44">
        <v>0</v>
      </c>
      <c r="AA198" s="44">
        <v>1591768</v>
      </c>
      <c r="AB198" s="44">
        <v>0</v>
      </c>
      <c r="AC198" s="44">
        <f t="shared" ref="AC198:AC261" si="10">AA198-SUM(J198:K198)</f>
        <v>1501304</v>
      </c>
      <c r="AD198" s="74">
        <f t="shared" ref="AD198:AD261" si="11">AA198-E198</f>
        <v>518408</v>
      </c>
      <c r="AE198" s="44">
        <f t="shared" ref="AE198:AE261" si="12">SUM(F198:G198)+SUM(M198:P198)+SUM(S198:V198)+SUM(Y198:Z198)</f>
        <v>348740</v>
      </c>
    </row>
    <row r="199" spans="1:31" x14ac:dyDescent="0.3">
      <c r="A199" s="46" t="s">
        <v>412</v>
      </c>
      <c r="B199" t="s">
        <v>2340</v>
      </c>
      <c r="C199">
        <v>1</v>
      </c>
      <c r="D199">
        <v>0</v>
      </c>
      <c r="E199" s="44">
        <v>472786</v>
      </c>
      <c r="F199" s="44">
        <v>0</v>
      </c>
      <c r="G199" s="44">
        <v>223843</v>
      </c>
      <c r="H199" s="44">
        <v>0</v>
      </c>
      <c r="I199" s="44">
        <v>23325</v>
      </c>
      <c r="J199" s="44">
        <v>22162</v>
      </c>
      <c r="K199" s="44">
        <v>0</v>
      </c>
      <c r="L199" s="44">
        <v>0</v>
      </c>
      <c r="M199" s="44">
        <v>0</v>
      </c>
      <c r="N199" s="44">
        <v>0</v>
      </c>
      <c r="O199" s="44">
        <v>0</v>
      </c>
      <c r="P199" s="44">
        <v>111244</v>
      </c>
      <c r="Q199" s="44">
        <v>0</v>
      </c>
      <c r="R199" s="44">
        <v>2730</v>
      </c>
      <c r="S199" s="44">
        <v>1738</v>
      </c>
      <c r="T199" s="44">
        <v>725</v>
      </c>
      <c r="U199" s="44">
        <v>6874</v>
      </c>
      <c r="V199" s="44">
        <v>0</v>
      </c>
      <c r="W199" s="44">
        <v>0</v>
      </c>
      <c r="X199" s="44">
        <v>0</v>
      </c>
      <c r="Y199" s="44">
        <v>0</v>
      </c>
      <c r="Z199" s="44">
        <v>0</v>
      </c>
      <c r="AA199" s="44">
        <v>865427</v>
      </c>
      <c r="AB199" s="44">
        <v>0</v>
      </c>
      <c r="AC199" s="44">
        <f t="shared" si="10"/>
        <v>843265</v>
      </c>
      <c r="AD199" s="74">
        <f t="shared" si="11"/>
        <v>392641</v>
      </c>
      <c r="AE199" s="44">
        <f t="shared" si="12"/>
        <v>344424</v>
      </c>
    </row>
    <row r="200" spans="1:31" x14ac:dyDescent="0.3">
      <c r="A200" s="46" t="s">
        <v>414</v>
      </c>
      <c r="B200" t="s">
        <v>2341</v>
      </c>
      <c r="C200">
        <v>1</v>
      </c>
      <c r="D200">
        <v>0</v>
      </c>
      <c r="E200" s="44">
        <v>325493</v>
      </c>
      <c r="F200" s="44">
        <v>0</v>
      </c>
      <c r="G200" s="44">
        <v>180008</v>
      </c>
      <c r="H200" s="44">
        <v>0</v>
      </c>
      <c r="I200" s="44">
        <v>25528</v>
      </c>
      <c r="J200" s="44">
        <v>59675</v>
      </c>
      <c r="K200" s="44">
        <v>0</v>
      </c>
      <c r="L200" s="44">
        <v>0</v>
      </c>
      <c r="M200" s="44">
        <v>0</v>
      </c>
      <c r="N200" s="44">
        <v>0</v>
      </c>
      <c r="O200" s="44">
        <v>0</v>
      </c>
      <c r="P200" s="44">
        <v>24079</v>
      </c>
      <c r="Q200" s="44">
        <v>0</v>
      </c>
      <c r="R200" s="44">
        <v>0</v>
      </c>
      <c r="S200" s="44">
        <v>1064</v>
      </c>
      <c r="T200" s="44">
        <v>444</v>
      </c>
      <c r="U200" s="44">
        <v>4544</v>
      </c>
      <c r="V200" s="44">
        <v>0</v>
      </c>
      <c r="W200" s="44">
        <v>0</v>
      </c>
      <c r="X200" s="44">
        <v>18900</v>
      </c>
      <c r="Y200" s="44">
        <v>0</v>
      </c>
      <c r="Z200" s="44">
        <v>0</v>
      </c>
      <c r="AA200" s="44">
        <v>639735</v>
      </c>
      <c r="AB200" s="44">
        <v>0</v>
      </c>
      <c r="AC200" s="44">
        <f t="shared" si="10"/>
        <v>580060</v>
      </c>
      <c r="AD200" s="74">
        <f t="shared" si="11"/>
        <v>314242</v>
      </c>
      <c r="AE200" s="44">
        <f t="shared" si="12"/>
        <v>210139</v>
      </c>
    </row>
    <row r="201" spans="1:31" x14ac:dyDescent="0.3">
      <c r="A201" s="46" t="s">
        <v>416</v>
      </c>
      <c r="B201" t="s">
        <v>2342</v>
      </c>
      <c r="C201">
        <v>1</v>
      </c>
      <c r="D201">
        <v>0</v>
      </c>
      <c r="E201" s="44">
        <v>262645</v>
      </c>
      <c r="F201" s="44">
        <v>0</v>
      </c>
      <c r="G201" s="44">
        <v>202087</v>
      </c>
      <c r="H201" s="44">
        <v>0</v>
      </c>
      <c r="I201" s="44">
        <v>6192</v>
      </c>
      <c r="J201" s="44">
        <v>15184</v>
      </c>
      <c r="K201" s="44">
        <v>0</v>
      </c>
      <c r="L201" s="44">
        <v>0</v>
      </c>
      <c r="M201" s="44">
        <v>0</v>
      </c>
      <c r="N201" s="44">
        <v>0</v>
      </c>
      <c r="O201" s="44">
        <v>0</v>
      </c>
      <c r="P201" s="44">
        <v>50060</v>
      </c>
      <c r="Q201" s="44">
        <v>0</v>
      </c>
      <c r="R201" s="44">
        <v>0</v>
      </c>
      <c r="S201" s="44">
        <v>884</v>
      </c>
      <c r="T201" s="44">
        <v>369</v>
      </c>
      <c r="U201" s="44">
        <v>3262</v>
      </c>
      <c r="V201" s="44">
        <v>0</v>
      </c>
      <c r="W201" s="44">
        <v>0</v>
      </c>
      <c r="X201" s="44">
        <v>0</v>
      </c>
      <c r="Y201" s="44">
        <v>0</v>
      </c>
      <c r="Z201" s="44">
        <v>0</v>
      </c>
      <c r="AA201" s="44">
        <v>540683</v>
      </c>
      <c r="AB201" s="44">
        <v>0</v>
      </c>
      <c r="AC201" s="44">
        <f t="shared" si="10"/>
        <v>525499</v>
      </c>
      <c r="AD201" s="74">
        <f t="shared" si="11"/>
        <v>278038</v>
      </c>
      <c r="AE201" s="44">
        <f t="shared" si="12"/>
        <v>256662</v>
      </c>
    </row>
    <row r="202" spans="1:31" x14ac:dyDescent="0.3">
      <c r="A202" s="46" t="s">
        <v>418</v>
      </c>
      <c r="B202" t="s">
        <v>2343</v>
      </c>
      <c r="C202">
        <v>1</v>
      </c>
      <c r="D202">
        <v>0</v>
      </c>
      <c r="E202" s="44">
        <v>847067</v>
      </c>
      <c r="F202" s="44">
        <v>0</v>
      </c>
      <c r="G202" s="44">
        <v>207132</v>
      </c>
      <c r="H202" s="44">
        <v>0</v>
      </c>
      <c r="I202" s="44">
        <v>30658</v>
      </c>
      <c r="J202" s="44">
        <v>70371</v>
      </c>
      <c r="K202" s="44">
        <v>0</v>
      </c>
      <c r="L202" s="44">
        <v>0</v>
      </c>
      <c r="M202" s="44">
        <v>0</v>
      </c>
      <c r="N202" s="44">
        <v>0</v>
      </c>
      <c r="O202" s="44">
        <v>0</v>
      </c>
      <c r="P202" s="44">
        <v>116294</v>
      </c>
      <c r="Q202" s="44">
        <v>0</v>
      </c>
      <c r="R202" s="44">
        <v>0</v>
      </c>
      <c r="S202" s="44">
        <v>2067</v>
      </c>
      <c r="T202" s="44">
        <v>863</v>
      </c>
      <c r="U202" s="44">
        <v>7281</v>
      </c>
      <c r="V202" s="44">
        <v>0</v>
      </c>
      <c r="W202" s="44">
        <v>0</v>
      </c>
      <c r="X202" s="44">
        <v>0</v>
      </c>
      <c r="Y202" s="44">
        <v>0</v>
      </c>
      <c r="Z202" s="44">
        <v>0</v>
      </c>
      <c r="AA202" s="44">
        <v>1281733</v>
      </c>
      <c r="AB202" s="44">
        <v>0</v>
      </c>
      <c r="AC202" s="44">
        <f t="shared" si="10"/>
        <v>1211362</v>
      </c>
      <c r="AD202" s="74">
        <f t="shared" si="11"/>
        <v>434666</v>
      </c>
      <c r="AE202" s="44">
        <f t="shared" si="12"/>
        <v>333637</v>
      </c>
    </row>
    <row r="203" spans="1:31" x14ac:dyDescent="0.3">
      <c r="A203" s="46" t="s">
        <v>437</v>
      </c>
      <c r="B203" t="s">
        <v>1620</v>
      </c>
      <c r="C203">
        <v>1</v>
      </c>
      <c r="D203">
        <v>0</v>
      </c>
      <c r="E203" s="44">
        <v>7537062</v>
      </c>
      <c r="F203" s="44">
        <v>0</v>
      </c>
      <c r="G203" s="44">
        <v>0</v>
      </c>
      <c r="H203" s="44">
        <v>0</v>
      </c>
      <c r="I203" s="44">
        <v>1294242</v>
      </c>
      <c r="J203" s="44">
        <v>1379342</v>
      </c>
      <c r="K203" s="44">
        <v>0</v>
      </c>
      <c r="L203" s="44">
        <v>0</v>
      </c>
      <c r="M203" s="44">
        <v>0</v>
      </c>
      <c r="N203" s="44">
        <v>0</v>
      </c>
      <c r="O203" s="44">
        <v>0</v>
      </c>
      <c r="P203" s="44">
        <v>1215350</v>
      </c>
      <c r="Q203" s="44">
        <v>38249</v>
      </c>
      <c r="R203" s="44">
        <v>32275</v>
      </c>
      <c r="S203" s="44">
        <v>10426</v>
      </c>
      <c r="T203" s="44">
        <v>4350</v>
      </c>
      <c r="U203" s="44">
        <v>40426</v>
      </c>
      <c r="V203" s="44">
        <v>13070</v>
      </c>
      <c r="W203" s="44">
        <v>0</v>
      </c>
      <c r="X203" s="44">
        <v>87204</v>
      </c>
      <c r="Y203" s="44">
        <v>0</v>
      </c>
      <c r="Z203" s="44">
        <v>0</v>
      </c>
      <c r="AA203" s="44">
        <v>11651996</v>
      </c>
      <c r="AB203" s="44">
        <v>100000</v>
      </c>
      <c r="AC203" s="44">
        <f t="shared" si="10"/>
        <v>10272654</v>
      </c>
      <c r="AD203" s="74">
        <f t="shared" si="11"/>
        <v>4114934</v>
      </c>
      <c r="AE203" s="44">
        <f t="shared" si="12"/>
        <v>1283622</v>
      </c>
    </row>
    <row r="204" spans="1:31" x14ac:dyDescent="0.3">
      <c r="A204" s="46" t="s">
        <v>423</v>
      </c>
      <c r="B204" t="s">
        <v>1621</v>
      </c>
      <c r="C204">
        <v>1</v>
      </c>
      <c r="D204">
        <v>0</v>
      </c>
      <c r="E204" s="44">
        <v>7332514</v>
      </c>
      <c r="F204" s="44">
        <v>0</v>
      </c>
      <c r="G204" s="44">
        <v>0</v>
      </c>
      <c r="H204" s="44">
        <v>0</v>
      </c>
      <c r="I204" s="44">
        <v>927743</v>
      </c>
      <c r="J204" s="44">
        <v>767354</v>
      </c>
      <c r="K204" s="44">
        <v>0</v>
      </c>
      <c r="L204" s="44">
        <v>0</v>
      </c>
      <c r="M204" s="44">
        <v>0</v>
      </c>
      <c r="N204" s="44">
        <v>0</v>
      </c>
      <c r="O204" s="44">
        <v>0</v>
      </c>
      <c r="P204" s="44">
        <v>1420098</v>
      </c>
      <c r="Q204" s="44">
        <v>109081</v>
      </c>
      <c r="R204" s="44">
        <v>43361</v>
      </c>
      <c r="S204" s="44">
        <v>14006</v>
      </c>
      <c r="T204" s="44">
        <v>5844</v>
      </c>
      <c r="U204" s="44">
        <v>54580</v>
      </c>
      <c r="V204" s="44">
        <v>17129</v>
      </c>
      <c r="W204" s="44">
        <v>0</v>
      </c>
      <c r="X204" s="44">
        <v>111626</v>
      </c>
      <c r="Y204" s="44">
        <v>0</v>
      </c>
      <c r="Z204" s="44">
        <v>0</v>
      </c>
      <c r="AA204" s="44">
        <v>10803336</v>
      </c>
      <c r="AB204" s="44">
        <v>0</v>
      </c>
      <c r="AC204" s="44">
        <f t="shared" si="10"/>
        <v>10035982</v>
      </c>
      <c r="AD204" s="74">
        <f t="shared" si="11"/>
        <v>3470822</v>
      </c>
      <c r="AE204" s="44">
        <f t="shared" si="12"/>
        <v>1511657</v>
      </c>
    </row>
    <row r="205" spans="1:31" x14ac:dyDescent="0.3">
      <c r="A205" s="46" t="s">
        <v>425</v>
      </c>
      <c r="B205" t="s">
        <v>2344</v>
      </c>
      <c r="C205">
        <v>1</v>
      </c>
      <c r="D205">
        <v>0</v>
      </c>
      <c r="E205" s="44">
        <v>8554730</v>
      </c>
      <c r="F205" s="44">
        <v>0</v>
      </c>
      <c r="G205" s="44">
        <v>0</v>
      </c>
      <c r="H205" s="44">
        <v>0</v>
      </c>
      <c r="I205" s="44">
        <v>1022306</v>
      </c>
      <c r="J205" s="44">
        <v>1716449</v>
      </c>
      <c r="K205" s="44">
        <v>0</v>
      </c>
      <c r="L205" s="44">
        <v>0</v>
      </c>
      <c r="M205" s="44">
        <v>0</v>
      </c>
      <c r="N205" s="44">
        <v>0</v>
      </c>
      <c r="O205" s="44">
        <v>0</v>
      </c>
      <c r="P205" s="44">
        <v>1798636</v>
      </c>
      <c r="Q205" s="44">
        <v>233094</v>
      </c>
      <c r="R205" s="44">
        <v>119893</v>
      </c>
      <c r="S205" s="44">
        <v>16373</v>
      </c>
      <c r="T205" s="44">
        <v>6831</v>
      </c>
      <c r="U205" s="44">
        <v>65182</v>
      </c>
      <c r="V205" s="44">
        <v>20975</v>
      </c>
      <c r="W205" s="44">
        <v>0</v>
      </c>
      <c r="X205" s="44">
        <v>59764</v>
      </c>
      <c r="Y205" s="44">
        <v>0</v>
      </c>
      <c r="Z205" s="44">
        <v>0</v>
      </c>
      <c r="AA205" s="44">
        <v>13614233</v>
      </c>
      <c r="AB205" s="44">
        <v>100000</v>
      </c>
      <c r="AC205" s="44">
        <f t="shared" si="10"/>
        <v>11897784</v>
      </c>
      <c r="AD205" s="74">
        <f t="shared" si="11"/>
        <v>5059503</v>
      </c>
      <c r="AE205" s="44">
        <f t="shared" si="12"/>
        <v>1907997</v>
      </c>
    </row>
    <row r="206" spans="1:31" x14ac:dyDescent="0.3">
      <c r="A206" s="46" t="s">
        <v>427</v>
      </c>
      <c r="B206" t="s">
        <v>2345</v>
      </c>
      <c r="C206">
        <v>1</v>
      </c>
      <c r="D206">
        <v>0</v>
      </c>
      <c r="E206" s="44">
        <v>9978061</v>
      </c>
      <c r="F206" s="44">
        <v>0</v>
      </c>
      <c r="G206" s="44">
        <v>0</v>
      </c>
      <c r="H206" s="44">
        <v>0</v>
      </c>
      <c r="I206" s="44">
        <v>960084</v>
      </c>
      <c r="J206" s="44">
        <v>563463</v>
      </c>
      <c r="K206" s="44">
        <v>0</v>
      </c>
      <c r="L206" s="44">
        <v>0</v>
      </c>
      <c r="M206" s="44">
        <v>0</v>
      </c>
      <c r="N206" s="44">
        <v>0</v>
      </c>
      <c r="O206" s="44">
        <v>0</v>
      </c>
      <c r="P206" s="44">
        <v>1344203</v>
      </c>
      <c r="Q206" s="44">
        <v>79844</v>
      </c>
      <c r="R206" s="44">
        <v>175762</v>
      </c>
      <c r="S206" s="44">
        <v>17032</v>
      </c>
      <c r="T206" s="44">
        <v>7106</v>
      </c>
      <c r="U206" s="44">
        <v>59881</v>
      </c>
      <c r="V206" s="44">
        <v>22425</v>
      </c>
      <c r="W206" s="44">
        <v>0</v>
      </c>
      <c r="X206" s="44">
        <v>152881</v>
      </c>
      <c r="Y206" s="44">
        <v>3453</v>
      </c>
      <c r="Z206" s="44">
        <v>0</v>
      </c>
      <c r="AA206" s="44">
        <v>13364195</v>
      </c>
      <c r="AB206" s="44">
        <v>100000</v>
      </c>
      <c r="AC206" s="44">
        <f t="shared" si="10"/>
        <v>12800732</v>
      </c>
      <c r="AD206" s="74">
        <f t="shared" si="11"/>
        <v>3386134</v>
      </c>
      <c r="AE206" s="44">
        <f t="shared" si="12"/>
        <v>1454100</v>
      </c>
    </row>
    <row r="207" spans="1:31" x14ac:dyDescent="0.3">
      <c r="A207" s="46" t="s">
        <v>421</v>
      </c>
      <c r="B207" t="s">
        <v>2346</v>
      </c>
      <c r="C207">
        <v>1</v>
      </c>
      <c r="D207">
        <v>0</v>
      </c>
      <c r="E207" s="44">
        <v>9870234</v>
      </c>
      <c r="F207" s="44">
        <v>0</v>
      </c>
      <c r="G207" s="44">
        <v>0</v>
      </c>
      <c r="H207" s="44">
        <v>1862</v>
      </c>
      <c r="I207" s="44">
        <v>1038652</v>
      </c>
      <c r="J207" s="44">
        <v>1210593</v>
      </c>
      <c r="K207" s="44">
        <v>75090</v>
      </c>
      <c r="L207" s="44">
        <v>0</v>
      </c>
      <c r="M207" s="44">
        <v>0</v>
      </c>
      <c r="N207" s="44">
        <v>0</v>
      </c>
      <c r="O207" s="44">
        <v>0</v>
      </c>
      <c r="P207" s="44">
        <v>1039683</v>
      </c>
      <c r="Q207" s="44">
        <v>0</v>
      </c>
      <c r="R207" s="44">
        <v>33455</v>
      </c>
      <c r="S207" s="44">
        <v>12748</v>
      </c>
      <c r="T207" s="44">
        <v>5319</v>
      </c>
      <c r="U207" s="44">
        <v>45027</v>
      </c>
      <c r="V207" s="44">
        <v>14786</v>
      </c>
      <c r="W207" s="44">
        <v>0</v>
      </c>
      <c r="X207" s="44">
        <v>0</v>
      </c>
      <c r="Y207" s="44">
        <v>0</v>
      </c>
      <c r="Z207" s="44">
        <v>0</v>
      </c>
      <c r="AA207" s="44">
        <v>13347449</v>
      </c>
      <c r="AB207" s="44">
        <v>100000</v>
      </c>
      <c r="AC207" s="44">
        <f t="shared" si="10"/>
        <v>12061766</v>
      </c>
      <c r="AD207" s="74">
        <f t="shared" si="11"/>
        <v>3477215</v>
      </c>
      <c r="AE207" s="44">
        <f t="shared" si="12"/>
        <v>1117563</v>
      </c>
    </row>
    <row r="208" spans="1:31" x14ac:dyDescent="0.3">
      <c r="A208" s="46" t="s">
        <v>431</v>
      </c>
      <c r="B208" t="s">
        <v>2347</v>
      </c>
      <c r="C208">
        <v>1</v>
      </c>
      <c r="D208">
        <v>0</v>
      </c>
      <c r="E208" s="44">
        <v>4910773</v>
      </c>
      <c r="F208" s="44">
        <v>0</v>
      </c>
      <c r="G208" s="44">
        <v>0</v>
      </c>
      <c r="H208" s="44">
        <v>0</v>
      </c>
      <c r="I208" s="44">
        <v>783719</v>
      </c>
      <c r="J208" s="44">
        <v>207561</v>
      </c>
      <c r="K208" s="44">
        <v>0</v>
      </c>
      <c r="L208" s="44">
        <v>0</v>
      </c>
      <c r="M208" s="44">
        <v>0</v>
      </c>
      <c r="N208" s="44">
        <v>0</v>
      </c>
      <c r="O208" s="44">
        <v>0</v>
      </c>
      <c r="P208" s="44">
        <v>547720</v>
      </c>
      <c r="Q208" s="44">
        <v>59507</v>
      </c>
      <c r="R208" s="44">
        <v>77204</v>
      </c>
      <c r="S208" s="44">
        <v>8359</v>
      </c>
      <c r="T208" s="44">
        <v>3488</v>
      </c>
      <c r="U208" s="44">
        <v>32387</v>
      </c>
      <c r="V208" s="44">
        <v>5941</v>
      </c>
      <c r="W208" s="44">
        <v>0</v>
      </c>
      <c r="X208" s="44">
        <v>149078</v>
      </c>
      <c r="Y208" s="44">
        <v>0</v>
      </c>
      <c r="Z208" s="44">
        <v>0</v>
      </c>
      <c r="AA208" s="44">
        <v>6785737</v>
      </c>
      <c r="AB208" s="44">
        <v>100000</v>
      </c>
      <c r="AC208" s="44">
        <f t="shared" si="10"/>
        <v>6578176</v>
      </c>
      <c r="AD208" s="74">
        <f t="shared" si="11"/>
        <v>1874964</v>
      </c>
      <c r="AE208" s="44">
        <f t="shared" si="12"/>
        <v>597895</v>
      </c>
    </row>
    <row r="209" spans="1:31" x14ac:dyDescent="0.3">
      <c r="A209" s="46" t="s">
        <v>435</v>
      </c>
      <c r="B209" t="s">
        <v>1626</v>
      </c>
      <c r="C209">
        <v>1</v>
      </c>
      <c r="D209">
        <v>0</v>
      </c>
      <c r="E209" s="44">
        <v>2470139</v>
      </c>
      <c r="F209" s="44">
        <v>0</v>
      </c>
      <c r="G209" s="44">
        <v>0</v>
      </c>
      <c r="H209" s="44">
        <v>0</v>
      </c>
      <c r="I209" s="44">
        <v>418095</v>
      </c>
      <c r="J209" s="44">
        <v>350501</v>
      </c>
      <c r="K209" s="44">
        <v>0</v>
      </c>
      <c r="L209" s="44">
        <v>0</v>
      </c>
      <c r="M209" s="44">
        <v>0</v>
      </c>
      <c r="N209" s="44">
        <v>0</v>
      </c>
      <c r="O209" s="44">
        <v>0</v>
      </c>
      <c r="P209" s="44">
        <v>510043</v>
      </c>
      <c r="Q209" s="44">
        <v>17194</v>
      </c>
      <c r="R209" s="44">
        <v>0</v>
      </c>
      <c r="S209" s="44">
        <v>2861</v>
      </c>
      <c r="T209" s="44">
        <v>1194</v>
      </c>
      <c r="U209" s="44">
        <v>10194</v>
      </c>
      <c r="V209" s="44">
        <v>3009</v>
      </c>
      <c r="W209" s="44">
        <v>0</v>
      </c>
      <c r="X209" s="44">
        <v>0</v>
      </c>
      <c r="Y209" s="44">
        <v>0</v>
      </c>
      <c r="Z209" s="44">
        <v>0</v>
      </c>
      <c r="AA209" s="44">
        <v>3783230</v>
      </c>
      <c r="AB209" s="44">
        <v>100000</v>
      </c>
      <c r="AC209" s="44">
        <f t="shared" si="10"/>
        <v>3432729</v>
      </c>
      <c r="AD209" s="74">
        <f t="shared" si="11"/>
        <v>1313091</v>
      </c>
      <c r="AE209" s="44">
        <f t="shared" si="12"/>
        <v>527301</v>
      </c>
    </row>
    <row r="210" spans="1:31" x14ac:dyDescent="0.3">
      <c r="A210" s="46" t="s">
        <v>433</v>
      </c>
      <c r="B210" t="s">
        <v>2348</v>
      </c>
      <c r="C210">
        <v>1</v>
      </c>
      <c r="D210">
        <v>0</v>
      </c>
      <c r="E210" s="44">
        <v>606318</v>
      </c>
      <c r="F210" s="44">
        <v>0</v>
      </c>
      <c r="G210" s="44">
        <v>271313</v>
      </c>
      <c r="H210" s="44">
        <v>103</v>
      </c>
      <c r="I210" s="44">
        <v>36567</v>
      </c>
      <c r="J210" s="44">
        <v>21035</v>
      </c>
      <c r="K210" s="44">
        <v>0</v>
      </c>
      <c r="L210" s="44">
        <v>0</v>
      </c>
      <c r="M210" s="44">
        <v>0</v>
      </c>
      <c r="N210" s="44">
        <v>0</v>
      </c>
      <c r="O210" s="44">
        <v>0</v>
      </c>
      <c r="P210" s="44">
        <v>141867</v>
      </c>
      <c r="Q210" s="44">
        <v>0</v>
      </c>
      <c r="R210" s="44">
        <v>0</v>
      </c>
      <c r="S210" s="44">
        <v>3775</v>
      </c>
      <c r="T210" s="44">
        <v>1575</v>
      </c>
      <c r="U210" s="44">
        <v>12873</v>
      </c>
      <c r="V210" s="44">
        <v>0</v>
      </c>
      <c r="W210" s="44">
        <v>0</v>
      </c>
      <c r="X210" s="44">
        <v>0</v>
      </c>
      <c r="Y210" s="44">
        <v>2008</v>
      </c>
      <c r="Z210" s="44">
        <v>0</v>
      </c>
      <c r="AA210" s="44">
        <v>1097434</v>
      </c>
      <c r="AB210" s="44">
        <v>0</v>
      </c>
      <c r="AC210" s="44">
        <f t="shared" si="10"/>
        <v>1076399</v>
      </c>
      <c r="AD210" s="74">
        <f t="shared" si="11"/>
        <v>491116</v>
      </c>
      <c r="AE210" s="44">
        <f t="shared" si="12"/>
        <v>433411</v>
      </c>
    </row>
    <row r="211" spans="1:31" x14ac:dyDescent="0.3">
      <c r="A211" s="46" t="s">
        <v>429</v>
      </c>
      <c r="B211" t="s">
        <v>1628</v>
      </c>
      <c r="C211">
        <v>1</v>
      </c>
      <c r="D211">
        <v>0</v>
      </c>
      <c r="E211" s="44">
        <v>13000880</v>
      </c>
      <c r="F211" s="44">
        <v>0</v>
      </c>
      <c r="G211" s="44">
        <v>0</v>
      </c>
      <c r="H211" s="44">
        <v>4522</v>
      </c>
      <c r="I211" s="44">
        <v>1385768</v>
      </c>
      <c r="J211" s="44">
        <v>2983528</v>
      </c>
      <c r="K211" s="44">
        <v>84038</v>
      </c>
      <c r="L211" s="44">
        <v>0</v>
      </c>
      <c r="M211" s="44">
        <v>0</v>
      </c>
      <c r="N211" s="44">
        <v>0</v>
      </c>
      <c r="O211" s="44">
        <v>0</v>
      </c>
      <c r="P211" s="44">
        <v>1496607</v>
      </c>
      <c r="Q211" s="44">
        <v>43371</v>
      </c>
      <c r="R211" s="44">
        <v>113718</v>
      </c>
      <c r="S211" s="44">
        <v>16867</v>
      </c>
      <c r="T211" s="44">
        <v>7038</v>
      </c>
      <c r="U211" s="44">
        <v>64366</v>
      </c>
      <c r="V211" s="44">
        <v>21663</v>
      </c>
      <c r="W211" s="44">
        <v>0</v>
      </c>
      <c r="X211" s="44">
        <v>189864</v>
      </c>
      <c r="Y211" s="44">
        <v>0</v>
      </c>
      <c r="Z211" s="44">
        <v>0</v>
      </c>
      <c r="AA211" s="44">
        <v>19412230</v>
      </c>
      <c r="AB211" s="44">
        <v>101498</v>
      </c>
      <c r="AC211" s="44">
        <f t="shared" si="10"/>
        <v>16344664</v>
      </c>
      <c r="AD211" s="74">
        <f t="shared" si="11"/>
        <v>6411350</v>
      </c>
      <c r="AE211" s="44">
        <f t="shared" si="12"/>
        <v>1606541</v>
      </c>
    </row>
    <row r="212" spans="1:31" x14ac:dyDescent="0.3">
      <c r="A212" s="46" t="s">
        <v>2118</v>
      </c>
      <c r="B212" t="s">
        <v>2119</v>
      </c>
      <c r="C212">
        <v>1</v>
      </c>
      <c r="D212">
        <v>1</v>
      </c>
      <c r="E212" s="44">
        <v>22199796</v>
      </c>
      <c r="F212" s="44">
        <v>0</v>
      </c>
      <c r="G212" s="44">
        <v>0</v>
      </c>
      <c r="H212" s="44">
        <v>0</v>
      </c>
      <c r="I212" s="44">
        <v>1863495</v>
      </c>
      <c r="J212" s="44">
        <v>8100770</v>
      </c>
      <c r="K212" s="44">
        <v>1</v>
      </c>
      <c r="L212" s="44">
        <v>3557412</v>
      </c>
      <c r="M212" s="44">
        <v>0</v>
      </c>
      <c r="N212" s="44">
        <v>0</v>
      </c>
      <c r="O212" s="44">
        <v>0</v>
      </c>
      <c r="P212" s="44">
        <v>4082840</v>
      </c>
      <c r="Q212" s="44">
        <v>353310</v>
      </c>
      <c r="R212" s="44">
        <v>294368</v>
      </c>
      <c r="S212" s="44">
        <v>32027</v>
      </c>
      <c r="T212" s="44">
        <v>13363</v>
      </c>
      <c r="U212" s="44">
        <v>125645</v>
      </c>
      <c r="V212" s="44">
        <v>44754</v>
      </c>
      <c r="W212" s="44">
        <v>0</v>
      </c>
      <c r="X212" s="44">
        <v>1372241</v>
      </c>
      <c r="Y212" s="44">
        <v>0</v>
      </c>
      <c r="Z212" s="44">
        <v>0</v>
      </c>
      <c r="AA212" s="44">
        <v>42040022</v>
      </c>
      <c r="AB212" s="44">
        <v>154059</v>
      </c>
      <c r="AC212" s="44">
        <f t="shared" si="10"/>
        <v>33939251</v>
      </c>
      <c r="AD212" s="74">
        <f t="shared" si="11"/>
        <v>19840226</v>
      </c>
      <c r="AE212" s="44">
        <f t="shared" si="12"/>
        <v>4298629</v>
      </c>
    </row>
    <row r="213" spans="1:31" x14ac:dyDescent="0.3">
      <c r="A213" s="46" t="s">
        <v>456</v>
      </c>
      <c r="B213" t="s">
        <v>2349</v>
      </c>
      <c r="C213">
        <v>1</v>
      </c>
      <c r="D213">
        <v>0</v>
      </c>
      <c r="E213" s="44">
        <v>16976873</v>
      </c>
      <c r="F213" s="44">
        <v>0</v>
      </c>
      <c r="G213" s="44">
        <v>0</v>
      </c>
      <c r="H213" s="44">
        <v>0</v>
      </c>
      <c r="I213" s="44">
        <v>2297837</v>
      </c>
      <c r="J213" s="44">
        <v>3257559</v>
      </c>
      <c r="K213" s="44">
        <v>268928</v>
      </c>
      <c r="L213" s="44">
        <v>0</v>
      </c>
      <c r="M213" s="44">
        <v>0</v>
      </c>
      <c r="N213" s="44">
        <v>0</v>
      </c>
      <c r="O213" s="44">
        <v>0</v>
      </c>
      <c r="P213" s="44">
        <v>1722622</v>
      </c>
      <c r="Q213" s="44">
        <v>514723</v>
      </c>
      <c r="R213" s="44">
        <v>0</v>
      </c>
      <c r="S213" s="44">
        <v>27309</v>
      </c>
      <c r="T213" s="44">
        <v>11394</v>
      </c>
      <c r="U213" s="44">
        <v>107471</v>
      </c>
      <c r="V213" s="44">
        <v>34102</v>
      </c>
      <c r="W213" s="44">
        <v>0</v>
      </c>
      <c r="X213" s="44">
        <v>285307</v>
      </c>
      <c r="Y213" s="44">
        <v>0</v>
      </c>
      <c r="Z213" s="44">
        <v>0</v>
      </c>
      <c r="AA213" s="44">
        <v>25504125</v>
      </c>
      <c r="AB213" s="44">
        <v>0</v>
      </c>
      <c r="AC213" s="44">
        <f t="shared" si="10"/>
        <v>21977638</v>
      </c>
      <c r="AD213" s="74">
        <f t="shared" si="11"/>
        <v>8527252</v>
      </c>
      <c r="AE213" s="44">
        <f t="shared" si="12"/>
        <v>1902898</v>
      </c>
    </row>
    <row r="214" spans="1:31" x14ac:dyDescent="0.3">
      <c r="A214" s="46" t="s">
        <v>440</v>
      </c>
      <c r="B214" t="s">
        <v>2350</v>
      </c>
      <c r="C214">
        <v>1</v>
      </c>
      <c r="D214">
        <v>0</v>
      </c>
      <c r="E214" s="44">
        <v>3556000</v>
      </c>
      <c r="F214" s="44">
        <v>0</v>
      </c>
      <c r="G214" s="44">
        <v>0</v>
      </c>
      <c r="H214" s="44">
        <v>0</v>
      </c>
      <c r="I214" s="44">
        <v>457533</v>
      </c>
      <c r="J214" s="44">
        <v>480410</v>
      </c>
      <c r="K214" s="44">
        <v>38146</v>
      </c>
      <c r="L214" s="44">
        <v>0</v>
      </c>
      <c r="M214" s="44">
        <v>0</v>
      </c>
      <c r="N214" s="44">
        <v>0</v>
      </c>
      <c r="O214" s="44">
        <v>0</v>
      </c>
      <c r="P214" s="44">
        <v>351705</v>
      </c>
      <c r="Q214" s="44">
        <v>10131</v>
      </c>
      <c r="R214" s="44">
        <v>0</v>
      </c>
      <c r="S214" s="44">
        <v>7460</v>
      </c>
      <c r="T214" s="44">
        <v>3113</v>
      </c>
      <c r="U214" s="44">
        <v>28018</v>
      </c>
      <c r="V214" s="44">
        <v>2724</v>
      </c>
      <c r="W214" s="44">
        <v>0</v>
      </c>
      <c r="X214" s="44">
        <v>48735</v>
      </c>
      <c r="Y214" s="44">
        <v>1320</v>
      </c>
      <c r="Z214" s="44">
        <v>0</v>
      </c>
      <c r="AA214" s="44">
        <v>4985295</v>
      </c>
      <c r="AB214" s="44">
        <v>0</v>
      </c>
      <c r="AC214" s="44">
        <f t="shared" si="10"/>
        <v>4466739</v>
      </c>
      <c r="AD214" s="74">
        <f t="shared" si="11"/>
        <v>1429295</v>
      </c>
      <c r="AE214" s="44">
        <f t="shared" si="12"/>
        <v>394340</v>
      </c>
    </row>
    <row r="215" spans="1:31" x14ac:dyDescent="0.3">
      <c r="A215" s="46" t="s">
        <v>448</v>
      </c>
      <c r="B215" t="s">
        <v>2351</v>
      </c>
      <c r="C215">
        <v>1</v>
      </c>
      <c r="D215">
        <v>0</v>
      </c>
      <c r="E215" s="44">
        <v>39931008</v>
      </c>
      <c r="F215" s="44">
        <v>0</v>
      </c>
      <c r="G215" s="44">
        <v>0</v>
      </c>
      <c r="H215" s="44">
        <v>23619</v>
      </c>
      <c r="I215" s="44">
        <v>5613118</v>
      </c>
      <c r="J215" s="44">
        <v>6958799</v>
      </c>
      <c r="K215" s="44">
        <v>0</v>
      </c>
      <c r="L215" s="44">
        <v>0</v>
      </c>
      <c r="M215" s="44">
        <v>0</v>
      </c>
      <c r="N215" s="44">
        <v>0</v>
      </c>
      <c r="O215" s="44">
        <v>0</v>
      </c>
      <c r="P215" s="44">
        <v>4324294</v>
      </c>
      <c r="Q215" s="44">
        <v>877367</v>
      </c>
      <c r="R215" s="44">
        <v>0</v>
      </c>
      <c r="S215" s="44">
        <v>56505</v>
      </c>
      <c r="T215" s="44">
        <v>23575</v>
      </c>
      <c r="U215" s="44">
        <v>222224</v>
      </c>
      <c r="V215" s="44">
        <v>78868</v>
      </c>
      <c r="W215" s="44">
        <v>0</v>
      </c>
      <c r="X215" s="44">
        <v>915415</v>
      </c>
      <c r="Y215" s="44">
        <v>0</v>
      </c>
      <c r="Z215" s="44">
        <v>0</v>
      </c>
      <c r="AA215" s="44">
        <v>59024792</v>
      </c>
      <c r="AB215" s="44">
        <v>404452</v>
      </c>
      <c r="AC215" s="44">
        <f t="shared" si="10"/>
        <v>52065993</v>
      </c>
      <c r="AD215" s="74">
        <f t="shared" si="11"/>
        <v>19093784</v>
      </c>
      <c r="AE215" s="44">
        <f t="shared" si="12"/>
        <v>4705466</v>
      </c>
    </row>
    <row r="216" spans="1:31" x14ac:dyDescent="0.3">
      <c r="A216" s="46" t="s">
        <v>446</v>
      </c>
      <c r="B216" t="s">
        <v>2352</v>
      </c>
      <c r="C216">
        <v>1</v>
      </c>
      <c r="D216">
        <v>0</v>
      </c>
      <c r="E216" s="44">
        <v>10433122</v>
      </c>
      <c r="F216" s="44">
        <v>0</v>
      </c>
      <c r="G216" s="44">
        <v>0</v>
      </c>
      <c r="H216" s="44">
        <v>0</v>
      </c>
      <c r="I216" s="44">
        <v>1134197</v>
      </c>
      <c r="J216" s="44">
        <v>1781869</v>
      </c>
      <c r="K216" s="44">
        <v>0</v>
      </c>
      <c r="L216" s="44">
        <v>0</v>
      </c>
      <c r="M216" s="44">
        <v>0</v>
      </c>
      <c r="N216" s="44">
        <v>0</v>
      </c>
      <c r="O216" s="44">
        <v>0</v>
      </c>
      <c r="P216" s="44">
        <v>1091166</v>
      </c>
      <c r="Q216" s="44">
        <v>258331</v>
      </c>
      <c r="R216" s="44">
        <v>0</v>
      </c>
      <c r="S216" s="44">
        <v>21406</v>
      </c>
      <c r="T216" s="44">
        <v>8931</v>
      </c>
      <c r="U216" s="44">
        <v>85628</v>
      </c>
      <c r="V216" s="44">
        <v>22858</v>
      </c>
      <c r="W216" s="44">
        <v>0</v>
      </c>
      <c r="X216" s="44">
        <v>224186</v>
      </c>
      <c r="Y216" s="44">
        <v>0</v>
      </c>
      <c r="Z216" s="44">
        <v>0</v>
      </c>
      <c r="AA216" s="44">
        <v>15061694</v>
      </c>
      <c r="AB216" s="44">
        <v>0</v>
      </c>
      <c r="AC216" s="44">
        <f t="shared" si="10"/>
        <v>13279825</v>
      </c>
      <c r="AD216" s="74">
        <f t="shared" si="11"/>
        <v>4628572</v>
      </c>
      <c r="AE216" s="44">
        <f t="shared" si="12"/>
        <v>1229989</v>
      </c>
    </row>
    <row r="217" spans="1:31" x14ac:dyDescent="0.3">
      <c r="A217" s="46" t="s">
        <v>458</v>
      </c>
      <c r="B217" t="s">
        <v>1633</v>
      </c>
      <c r="C217">
        <v>1</v>
      </c>
      <c r="D217">
        <v>0</v>
      </c>
      <c r="E217" s="44">
        <v>6567163</v>
      </c>
      <c r="F217" s="44">
        <v>0</v>
      </c>
      <c r="G217" s="44">
        <v>0</v>
      </c>
      <c r="H217" s="44">
        <v>0</v>
      </c>
      <c r="I217" s="44">
        <v>659631</v>
      </c>
      <c r="J217" s="44">
        <v>1301498</v>
      </c>
      <c r="K217" s="44">
        <v>169187</v>
      </c>
      <c r="L217" s="44">
        <v>0</v>
      </c>
      <c r="M217" s="44">
        <v>0</v>
      </c>
      <c r="N217" s="44">
        <v>0</v>
      </c>
      <c r="O217" s="44">
        <v>0</v>
      </c>
      <c r="P217" s="44">
        <v>550431</v>
      </c>
      <c r="Q217" s="44">
        <v>63692</v>
      </c>
      <c r="R217" s="44">
        <v>0</v>
      </c>
      <c r="S217" s="44">
        <v>13407</v>
      </c>
      <c r="T217" s="44">
        <v>5594</v>
      </c>
      <c r="U217" s="44">
        <v>51377</v>
      </c>
      <c r="V217" s="44">
        <v>5718</v>
      </c>
      <c r="W217" s="44">
        <v>0</v>
      </c>
      <c r="X217" s="44">
        <v>0</v>
      </c>
      <c r="Y217" s="44">
        <v>0</v>
      </c>
      <c r="Z217" s="44">
        <v>0</v>
      </c>
      <c r="AA217" s="44">
        <v>9387698</v>
      </c>
      <c r="AB217" s="44">
        <v>0</v>
      </c>
      <c r="AC217" s="44">
        <f t="shared" si="10"/>
        <v>7917013</v>
      </c>
      <c r="AD217" s="74">
        <f t="shared" si="11"/>
        <v>2820535</v>
      </c>
      <c r="AE217" s="44">
        <f t="shared" si="12"/>
        <v>626527</v>
      </c>
    </row>
    <row r="218" spans="1:31" x14ac:dyDescent="0.3">
      <c r="A218" s="46" t="s">
        <v>442</v>
      </c>
      <c r="B218" t="s">
        <v>1634</v>
      </c>
      <c r="C218">
        <v>1</v>
      </c>
      <c r="D218">
        <v>0</v>
      </c>
      <c r="E218" s="44">
        <v>3286859</v>
      </c>
      <c r="F218" s="44">
        <v>0</v>
      </c>
      <c r="G218" s="44">
        <v>0</v>
      </c>
      <c r="H218" s="44">
        <v>2484</v>
      </c>
      <c r="I218" s="44">
        <v>388339</v>
      </c>
      <c r="J218" s="44">
        <v>725762</v>
      </c>
      <c r="K218" s="44">
        <v>147070</v>
      </c>
      <c r="L218" s="44">
        <v>0</v>
      </c>
      <c r="M218" s="44">
        <v>0</v>
      </c>
      <c r="N218" s="44">
        <v>0</v>
      </c>
      <c r="O218" s="44">
        <v>0</v>
      </c>
      <c r="P218" s="44">
        <v>281629</v>
      </c>
      <c r="Q218" s="44">
        <v>18364</v>
      </c>
      <c r="R218" s="44">
        <v>176190</v>
      </c>
      <c r="S218" s="44">
        <v>6951</v>
      </c>
      <c r="T218" s="44">
        <v>2900</v>
      </c>
      <c r="U218" s="44">
        <v>27028</v>
      </c>
      <c r="V218" s="44">
        <v>3582</v>
      </c>
      <c r="W218" s="44">
        <v>0</v>
      </c>
      <c r="X218" s="44">
        <v>107310</v>
      </c>
      <c r="Y218" s="44">
        <v>3277</v>
      </c>
      <c r="Z218" s="44">
        <v>0</v>
      </c>
      <c r="AA218" s="44">
        <v>5177745</v>
      </c>
      <c r="AB218" s="44">
        <v>100000</v>
      </c>
      <c r="AC218" s="44">
        <f t="shared" si="10"/>
        <v>4304913</v>
      </c>
      <c r="AD218" s="74">
        <f t="shared" si="11"/>
        <v>1890886</v>
      </c>
      <c r="AE218" s="44">
        <f t="shared" si="12"/>
        <v>325367</v>
      </c>
    </row>
    <row r="219" spans="1:31" x14ac:dyDescent="0.3">
      <c r="A219" s="46" t="s">
        <v>454</v>
      </c>
      <c r="B219" t="s">
        <v>1635</v>
      </c>
      <c r="C219">
        <v>1</v>
      </c>
      <c r="D219">
        <v>0</v>
      </c>
      <c r="E219" s="44">
        <v>2884816</v>
      </c>
      <c r="F219" s="44">
        <v>0</v>
      </c>
      <c r="G219" s="44">
        <v>0</v>
      </c>
      <c r="H219" s="44">
        <v>0</v>
      </c>
      <c r="I219" s="44">
        <v>337552</v>
      </c>
      <c r="J219" s="44">
        <v>454397</v>
      </c>
      <c r="K219" s="44">
        <v>0</v>
      </c>
      <c r="L219" s="44">
        <v>0</v>
      </c>
      <c r="M219" s="44">
        <v>0</v>
      </c>
      <c r="N219" s="44">
        <v>0</v>
      </c>
      <c r="O219" s="44">
        <v>0</v>
      </c>
      <c r="P219" s="44">
        <v>319211</v>
      </c>
      <c r="Q219" s="44">
        <v>55380</v>
      </c>
      <c r="R219" s="44">
        <v>0</v>
      </c>
      <c r="S219" s="44">
        <v>6516</v>
      </c>
      <c r="T219" s="44">
        <v>2719</v>
      </c>
      <c r="U219" s="44">
        <v>23708</v>
      </c>
      <c r="V219" s="44">
        <v>5464</v>
      </c>
      <c r="W219" s="44">
        <v>0</v>
      </c>
      <c r="X219" s="44">
        <v>113616</v>
      </c>
      <c r="Y219" s="44">
        <v>0</v>
      </c>
      <c r="Z219" s="44">
        <v>0</v>
      </c>
      <c r="AA219" s="44">
        <v>4203379</v>
      </c>
      <c r="AB219" s="44">
        <v>0</v>
      </c>
      <c r="AC219" s="44">
        <f t="shared" si="10"/>
        <v>3748982</v>
      </c>
      <c r="AD219" s="74">
        <f t="shared" si="11"/>
        <v>1318563</v>
      </c>
      <c r="AE219" s="44">
        <f t="shared" si="12"/>
        <v>357618</v>
      </c>
    </row>
    <row r="220" spans="1:31" x14ac:dyDescent="0.3">
      <c r="A220" s="46" t="s">
        <v>452</v>
      </c>
      <c r="B220" t="s">
        <v>2353</v>
      </c>
      <c r="C220">
        <v>1</v>
      </c>
      <c r="D220">
        <v>0</v>
      </c>
      <c r="E220" s="44">
        <v>2585821</v>
      </c>
      <c r="F220" s="44">
        <v>0</v>
      </c>
      <c r="G220" s="44">
        <v>62551</v>
      </c>
      <c r="H220" s="44">
        <v>0</v>
      </c>
      <c r="I220" s="44">
        <v>251487</v>
      </c>
      <c r="J220" s="44">
        <v>456345</v>
      </c>
      <c r="K220" s="44">
        <v>0</v>
      </c>
      <c r="L220" s="44">
        <v>0</v>
      </c>
      <c r="M220" s="44">
        <v>0</v>
      </c>
      <c r="N220" s="44">
        <v>0</v>
      </c>
      <c r="O220" s="44">
        <v>0</v>
      </c>
      <c r="P220" s="44">
        <v>275648</v>
      </c>
      <c r="Q220" s="44">
        <v>6248</v>
      </c>
      <c r="R220" s="44">
        <v>0</v>
      </c>
      <c r="S220" s="44">
        <v>5048</v>
      </c>
      <c r="T220" s="44">
        <v>2106</v>
      </c>
      <c r="U220" s="44">
        <v>19863</v>
      </c>
      <c r="V220" s="44">
        <v>2553</v>
      </c>
      <c r="W220" s="44">
        <v>0</v>
      </c>
      <c r="X220" s="44">
        <v>35649</v>
      </c>
      <c r="Y220" s="44">
        <v>19298</v>
      </c>
      <c r="Z220" s="44">
        <v>0</v>
      </c>
      <c r="AA220" s="44">
        <v>3722617</v>
      </c>
      <c r="AB220" s="44">
        <v>100000</v>
      </c>
      <c r="AC220" s="44">
        <f t="shared" si="10"/>
        <v>3266272</v>
      </c>
      <c r="AD220" s="74">
        <f t="shared" si="11"/>
        <v>1136796</v>
      </c>
      <c r="AE220" s="44">
        <f t="shared" si="12"/>
        <v>387067</v>
      </c>
    </row>
    <row r="221" spans="1:31" x14ac:dyDescent="0.3">
      <c r="A221" s="46" t="s">
        <v>450</v>
      </c>
      <c r="B221" t="s">
        <v>2354</v>
      </c>
      <c r="C221">
        <v>1</v>
      </c>
      <c r="D221">
        <v>0</v>
      </c>
      <c r="E221" s="44">
        <v>4525816</v>
      </c>
      <c r="F221" s="44">
        <v>0</v>
      </c>
      <c r="G221" s="44">
        <v>0</v>
      </c>
      <c r="H221" s="44">
        <v>2500</v>
      </c>
      <c r="I221" s="44">
        <v>352042</v>
      </c>
      <c r="J221" s="44">
        <v>936142</v>
      </c>
      <c r="K221" s="44">
        <v>0</v>
      </c>
      <c r="L221" s="44">
        <v>0</v>
      </c>
      <c r="M221" s="44">
        <v>0</v>
      </c>
      <c r="N221" s="44">
        <v>0</v>
      </c>
      <c r="O221" s="44">
        <v>0</v>
      </c>
      <c r="P221" s="44">
        <v>370358</v>
      </c>
      <c r="Q221" s="44">
        <v>12906</v>
      </c>
      <c r="R221" s="44">
        <v>0</v>
      </c>
      <c r="S221" s="44">
        <v>7610</v>
      </c>
      <c r="T221" s="44">
        <v>3175</v>
      </c>
      <c r="U221" s="44">
        <v>29242</v>
      </c>
      <c r="V221" s="44">
        <v>6282</v>
      </c>
      <c r="W221" s="44">
        <v>0</v>
      </c>
      <c r="X221" s="44">
        <v>77943</v>
      </c>
      <c r="Y221" s="44">
        <v>0</v>
      </c>
      <c r="Z221" s="44">
        <v>0</v>
      </c>
      <c r="AA221" s="44">
        <v>6324016</v>
      </c>
      <c r="AB221" s="44">
        <v>100000</v>
      </c>
      <c r="AC221" s="44">
        <f t="shared" si="10"/>
        <v>5387874</v>
      </c>
      <c r="AD221" s="74">
        <f t="shared" si="11"/>
        <v>1798200</v>
      </c>
      <c r="AE221" s="44">
        <f t="shared" si="12"/>
        <v>416667</v>
      </c>
    </row>
    <row r="222" spans="1:31" x14ac:dyDescent="0.3">
      <c r="A222" s="46" t="s">
        <v>460</v>
      </c>
      <c r="B222" t="s">
        <v>2355</v>
      </c>
      <c r="C222">
        <v>1</v>
      </c>
      <c r="D222">
        <v>0</v>
      </c>
      <c r="E222" s="44">
        <v>34100460</v>
      </c>
      <c r="F222" s="44">
        <v>0</v>
      </c>
      <c r="G222" s="44">
        <v>0</v>
      </c>
      <c r="H222" s="44">
        <v>0</v>
      </c>
      <c r="I222" s="44">
        <v>2673866</v>
      </c>
      <c r="J222" s="44">
        <v>4805976</v>
      </c>
      <c r="K222" s="44">
        <v>360104</v>
      </c>
      <c r="L222" s="44">
        <v>0</v>
      </c>
      <c r="M222" s="44">
        <v>0</v>
      </c>
      <c r="N222" s="44">
        <v>0</v>
      </c>
      <c r="O222" s="44">
        <v>0</v>
      </c>
      <c r="P222" s="44">
        <v>2691928</v>
      </c>
      <c r="Q222" s="44">
        <v>541018</v>
      </c>
      <c r="R222" s="44">
        <v>46379</v>
      </c>
      <c r="S222" s="44">
        <v>68519</v>
      </c>
      <c r="T222" s="44">
        <v>28588</v>
      </c>
      <c r="U222" s="44">
        <v>252281</v>
      </c>
      <c r="V222" s="44">
        <v>80472</v>
      </c>
      <c r="W222" s="44">
        <v>0</v>
      </c>
      <c r="X222" s="44">
        <v>3570540</v>
      </c>
      <c r="Y222" s="44">
        <v>0</v>
      </c>
      <c r="Z222" s="44">
        <v>0</v>
      </c>
      <c r="AA222" s="44">
        <v>49220131</v>
      </c>
      <c r="AB222" s="44">
        <v>222343</v>
      </c>
      <c r="AC222" s="44">
        <f t="shared" si="10"/>
        <v>44054051</v>
      </c>
      <c r="AD222" s="74">
        <f t="shared" si="11"/>
        <v>15119671</v>
      </c>
      <c r="AE222" s="44">
        <f t="shared" si="12"/>
        <v>3121788</v>
      </c>
    </row>
    <row r="223" spans="1:31" x14ac:dyDescent="0.3">
      <c r="A223" s="46" t="s">
        <v>444</v>
      </c>
      <c r="B223" t="s">
        <v>2356</v>
      </c>
      <c r="C223">
        <v>1</v>
      </c>
      <c r="D223">
        <v>0</v>
      </c>
      <c r="E223" s="44">
        <v>30650756</v>
      </c>
      <c r="F223" s="44">
        <v>0</v>
      </c>
      <c r="G223" s="44">
        <v>0</v>
      </c>
      <c r="H223" s="44">
        <v>12182</v>
      </c>
      <c r="I223" s="44">
        <v>5162373</v>
      </c>
      <c r="J223" s="44">
        <v>4562251</v>
      </c>
      <c r="K223" s="44">
        <v>0</v>
      </c>
      <c r="L223" s="44">
        <v>0</v>
      </c>
      <c r="M223" s="44">
        <v>0</v>
      </c>
      <c r="N223" s="44">
        <v>0</v>
      </c>
      <c r="O223" s="44">
        <v>0</v>
      </c>
      <c r="P223" s="44">
        <v>2788896</v>
      </c>
      <c r="Q223" s="44">
        <v>901075</v>
      </c>
      <c r="R223" s="44">
        <v>118772</v>
      </c>
      <c r="S223" s="44">
        <v>48430</v>
      </c>
      <c r="T223" s="44">
        <v>20206</v>
      </c>
      <c r="U223" s="44">
        <v>188381</v>
      </c>
      <c r="V223" s="44">
        <v>64938</v>
      </c>
      <c r="W223" s="44">
        <v>0</v>
      </c>
      <c r="X223" s="44">
        <v>1312233</v>
      </c>
      <c r="Y223" s="44">
        <v>0</v>
      </c>
      <c r="Z223" s="44">
        <v>0</v>
      </c>
      <c r="AA223" s="44">
        <v>45830493</v>
      </c>
      <c r="AB223" s="44">
        <v>273578</v>
      </c>
      <c r="AC223" s="44">
        <f t="shared" si="10"/>
        <v>41268242</v>
      </c>
      <c r="AD223" s="74">
        <f t="shared" si="11"/>
        <v>15179737</v>
      </c>
      <c r="AE223" s="44">
        <f t="shared" si="12"/>
        <v>3110851</v>
      </c>
    </row>
    <row r="224" spans="1:31" x14ac:dyDescent="0.3">
      <c r="A224" s="46" t="s">
        <v>465</v>
      </c>
      <c r="B224" t="s">
        <v>2357</v>
      </c>
      <c r="C224">
        <v>1</v>
      </c>
      <c r="D224">
        <v>0</v>
      </c>
      <c r="E224" s="44">
        <v>5509610</v>
      </c>
      <c r="F224" s="44">
        <v>0</v>
      </c>
      <c r="G224" s="44">
        <v>0</v>
      </c>
      <c r="H224" s="44">
        <v>4838</v>
      </c>
      <c r="I224" s="44">
        <v>707191</v>
      </c>
      <c r="J224" s="44">
        <v>1409738</v>
      </c>
      <c r="K224" s="44">
        <v>0</v>
      </c>
      <c r="L224" s="44">
        <v>0</v>
      </c>
      <c r="M224" s="44">
        <v>0</v>
      </c>
      <c r="N224" s="44">
        <v>0</v>
      </c>
      <c r="O224" s="44">
        <v>0</v>
      </c>
      <c r="P224" s="44">
        <v>510713</v>
      </c>
      <c r="Q224" s="44">
        <v>28375</v>
      </c>
      <c r="R224" s="44">
        <v>0</v>
      </c>
      <c r="S224" s="44">
        <v>6426</v>
      </c>
      <c r="T224" s="44">
        <v>2681</v>
      </c>
      <c r="U224" s="44">
        <v>23650</v>
      </c>
      <c r="V224" s="44">
        <v>7329</v>
      </c>
      <c r="W224" s="44">
        <v>0</v>
      </c>
      <c r="X224" s="44">
        <v>406744</v>
      </c>
      <c r="Y224" s="44">
        <v>0</v>
      </c>
      <c r="Z224" s="44">
        <v>0</v>
      </c>
      <c r="AA224" s="44">
        <v>8617295</v>
      </c>
      <c r="AB224" s="44">
        <v>100000</v>
      </c>
      <c r="AC224" s="44">
        <f t="shared" si="10"/>
        <v>7207557</v>
      </c>
      <c r="AD224" s="74">
        <f t="shared" si="11"/>
        <v>3107685</v>
      </c>
      <c r="AE224" s="44">
        <f t="shared" si="12"/>
        <v>550799</v>
      </c>
    </row>
    <row r="225" spans="1:31" x14ac:dyDescent="0.3">
      <c r="A225" s="46" t="s">
        <v>467</v>
      </c>
      <c r="B225" t="s">
        <v>2358</v>
      </c>
      <c r="C225">
        <v>1</v>
      </c>
      <c r="D225">
        <v>0</v>
      </c>
      <c r="E225" s="44">
        <v>3855243</v>
      </c>
      <c r="F225" s="44">
        <v>0</v>
      </c>
      <c r="G225" s="44">
        <v>0</v>
      </c>
      <c r="H225" s="44">
        <v>0</v>
      </c>
      <c r="I225" s="44">
        <v>564618</v>
      </c>
      <c r="J225" s="44">
        <v>705075</v>
      </c>
      <c r="K225" s="44">
        <v>0</v>
      </c>
      <c r="L225" s="44">
        <v>0</v>
      </c>
      <c r="M225" s="44">
        <v>0</v>
      </c>
      <c r="N225" s="44">
        <v>0</v>
      </c>
      <c r="O225" s="44">
        <v>0</v>
      </c>
      <c r="P225" s="44">
        <v>770649</v>
      </c>
      <c r="Q225" s="44">
        <v>13796</v>
      </c>
      <c r="R225" s="44">
        <v>0</v>
      </c>
      <c r="S225" s="44">
        <v>5453</v>
      </c>
      <c r="T225" s="44">
        <v>2275</v>
      </c>
      <c r="U225" s="44">
        <v>21320</v>
      </c>
      <c r="V225" s="44">
        <v>5637</v>
      </c>
      <c r="W225" s="44">
        <v>0</v>
      </c>
      <c r="X225" s="44">
        <v>79095</v>
      </c>
      <c r="Y225" s="44">
        <v>3888</v>
      </c>
      <c r="Z225" s="44">
        <v>0</v>
      </c>
      <c r="AA225" s="44">
        <v>6027049</v>
      </c>
      <c r="AB225" s="44">
        <v>0</v>
      </c>
      <c r="AC225" s="44">
        <f t="shared" si="10"/>
        <v>5321974</v>
      </c>
      <c r="AD225" s="74">
        <f t="shared" si="11"/>
        <v>2171806</v>
      </c>
      <c r="AE225" s="44">
        <f t="shared" si="12"/>
        <v>809222</v>
      </c>
    </row>
    <row r="226" spans="1:31" x14ac:dyDescent="0.3">
      <c r="A226" s="46" t="s">
        <v>469</v>
      </c>
      <c r="B226" t="s">
        <v>2359</v>
      </c>
      <c r="C226">
        <v>1</v>
      </c>
      <c r="D226">
        <v>0</v>
      </c>
      <c r="E226" s="44">
        <v>13220880</v>
      </c>
      <c r="F226" s="44">
        <v>0</v>
      </c>
      <c r="G226" s="44">
        <v>0</v>
      </c>
      <c r="H226" s="44">
        <v>13179</v>
      </c>
      <c r="I226" s="44">
        <v>1214558</v>
      </c>
      <c r="J226" s="44">
        <v>3457628</v>
      </c>
      <c r="K226" s="44">
        <v>0</v>
      </c>
      <c r="L226" s="44">
        <v>0</v>
      </c>
      <c r="M226" s="44">
        <v>0</v>
      </c>
      <c r="N226" s="44">
        <v>0</v>
      </c>
      <c r="O226" s="44">
        <v>0</v>
      </c>
      <c r="P226" s="44">
        <v>1234832</v>
      </c>
      <c r="Q226" s="44">
        <v>117577</v>
      </c>
      <c r="R226" s="44">
        <v>0</v>
      </c>
      <c r="S226" s="44">
        <v>20403</v>
      </c>
      <c r="T226" s="44">
        <v>8513</v>
      </c>
      <c r="U226" s="44">
        <v>77007</v>
      </c>
      <c r="V226" s="44">
        <v>24226</v>
      </c>
      <c r="W226" s="44">
        <v>0</v>
      </c>
      <c r="X226" s="44">
        <v>152015</v>
      </c>
      <c r="Y226" s="44">
        <v>0</v>
      </c>
      <c r="Z226" s="44">
        <v>0</v>
      </c>
      <c r="AA226" s="44">
        <v>19540818</v>
      </c>
      <c r="AB226" s="44">
        <v>117907</v>
      </c>
      <c r="AC226" s="44">
        <f t="shared" si="10"/>
        <v>16083190</v>
      </c>
      <c r="AD226" s="74">
        <f t="shared" si="11"/>
        <v>6319938</v>
      </c>
      <c r="AE226" s="44">
        <f t="shared" si="12"/>
        <v>1364981</v>
      </c>
    </row>
    <row r="227" spans="1:31" x14ac:dyDescent="0.3">
      <c r="A227" s="46" t="s">
        <v>471</v>
      </c>
      <c r="B227" t="s">
        <v>2360</v>
      </c>
      <c r="C227">
        <v>1</v>
      </c>
      <c r="D227">
        <v>0</v>
      </c>
      <c r="E227" s="44">
        <v>11421573</v>
      </c>
      <c r="F227" s="44">
        <v>0</v>
      </c>
      <c r="G227" s="44">
        <v>0</v>
      </c>
      <c r="H227" s="44">
        <v>30411</v>
      </c>
      <c r="I227" s="44">
        <v>1512467</v>
      </c>
      <c r="J227" s="44">
        <v>1458470</v>
      </c>
      <c r="K227" s="44">
        <v>204447</v>
      </c>
      <c r="L227" s="44">
        <v>0</v>
      </c>
      <c r="M227" s="44">
        <v>0</v>
      </c>
      <c r="N227" s="44">
        <v>0</v>
      </c>
      <c r="O227" s="44">
        <v>0</v>
      </c>
      <c r="P227" s="44">
        <v>969079</v>
      </c>
      <c r="Q227" s="44">
        <v>297971</v>
      </c>
      <c r="R227" s="44">
        <v>181706</v>
      </c>
      <c r="S227" s="44">
        <v>14680</v>
      </c>
      <c r="T227" s="44">
        <v>6125</v>
      </c>
      <c r="U227" s="44">
        <v>56444</v>
      </c>
      <c r="V227" s="44">
        <v>14490</v>
      </c>
      <c r="W227" s="44">
        <v>0</v>
      </c>
      <c r="X227" s="44">
        <v>89413</v>
      </c>
      <c r="Y227" s="44">
        <v>0</v>
      </c>
      <c r="Z227" s="44">
        <v>0</v>
      </c>
      <c r="AA227" s="44">
        <v>16257276</v>
      </c>
      <c r="AB227" s="44">
        <v>100000</v>
      </c>
      <c r="AC227" s="44">
        <f t="shared" si="10"/>
        <v>14594359</v>
      </c>
      <c r="AD227" s="74">
        <f t="shared" si="11"/>
        <v>4835703</v>
      </c>
      <c r="AE227" s="44">
        <f t="shared" si="12"/>
        <v>1060818</v>
      </c>
    </row>
    <row r="228" spans="1:31" x14ac:dyDescent="0.3">
      <c r="A228" s="46" t="s">
        <v>463</v>
      </c>
      <c r="B228" t="s">
        <v>2361</v>
      </c>
      <c r="C228">
        <v>1</v>
      </c>
      <c r="D228">
        <v>0</v>
      </c>
      <c r="E228" s="44">
        <v>7723464</v>
      </c>
      <c r="F228" s="44">
        <v>0</v>
      </c>
      <c r="G228" s="44">
        <v>0</v>
      </c>
      <c r="H228" s="44">
        <v>0</v>
      </c>
      <c r="I228" s="44">
        <v>1127486</v>
      </c>
      <c r="J228" s="44">
        <v>1187684</v>
      </c>
      <c r="K228" s="44">
        <v>0</v>
      </c>
      <c r="L228" s="44">
        <v>0</v>
      </c>
      <c r="M228" s="44">
        <v>0</v>
      </c>
      <c r="N228" s="44">
        <v>0</v>
      </c>
      <c r="O228" s="44">
        <v>0</v>
      </c>
      <c r="P228" s="44">
        <v>757854</v>
      </c>
      <c r="Q228" s="44">
        <v>89053</v>
      </c>
      <c r="R228" s="44">
        <v>0</v>
      </c>
      <c r="S228" s="44">
        <v>14186</v>
      </c>
      <c r="T228" s="44">
        <v>5919</v>
      </c>
      <c r="U228" s="44">
        <v>53532</v>
      </c>
      <c r="V228" s="44">
        <v>14781</v>
      </c>
      <c r="W228" s="44">
        <v>0</v>
      </c>
      <c r="X228" s="44">
        <v>0</v>
      </c>
      <c r="Y228" s="44">
        <v>0</v>
      </c>
      <c r="Z228" s="44">
        <v>0</v>
      </c>
      <c r="AA228" s="44">
        <v>10973959</v>
      </c>
      <c r="AB228" s="44">
        <v>100000</v>
      </c>
      <c r="AC228" s="44">
        <f t="shared" si="10"/>
        <v>9786275</v>
      </c>
      <c r="AD228" s="74">
        <f t="shared" si="11"/>
        <v>3250495</v>
      </c>
      <c r="AE228" s="44">
        <f t="shared" si="12"/>
        <v>846272</v>
      </c>
    </row>
    <row r="229" spans="1:31" x14ac:dyDescent="0.3">
      <c r="A229" s="46" t="s">
        <v>474</v>
      </c>
      <c r="B229" t="s">
        <v>2362</v>
      </c>
      <c r="C229">
        <v>1</v>
      </c>
      <c r="D229">
        <v>0</v>
      </c>
      <c r="E229" s="44">
        <v>5828132</v>
      </c>
      <c r="F229" s="44">
        <v>0</v>
      </c>
      <c r="G229" s="44">
        <v>0</v>
      </c>
      <c r="H229" s="44">
        <v>1678</v>
      </c>
      <c r="I229" s="44">
        <v>711884</v>
      </c>
      <c r="J229" s="44">
        <v>1810364</v>
      </c>
      <c r="K229" s="44">
        <v>0</v>
      </c>
      <c r="L229" s="44">
        <v>0</v>
      </c>
      <c r="M229" s="44">
        <v>0</v>
      </c>
      <c r="N229" s="44">
        <v>0</v>
      </c>
      <c r="O229" s="44">
        <v>0</v>
      </c>
      <c r="P229" s="44">
        <v>952841</v>
      </c>
      <c r="Q229" s="44">
        <v>170382</v>
      </c>
      <c r="R229" s="44">
        <v>162148</v>
      </c>
      <c r="S229" s="44">
        <v>15954</v>
      </c>
      <c r="T229" s="44">
        <v>6656</v>
      </c>
      <c r="U229" s="44">
        <v>60813</v>
      </c>
      <c r="V229" s="44">
        <v>19459</v>
      </c>
      <c r="W229" s="44">
        <v>0</v>
      </c>
      <c r="X229" s="44">
        <v>0</v>
      </c>
      <c r="Y229" s="44">
        <v>0</v>
      </c>
      <c r="Z229" s="44">
        <v>0</v>
      </c>
      <c r="AA229" s="44">
        <v>9740311</v>
      </c>
      <c r="AB229" s="44">
        <v>0</v>
      </c>
      <c r="AC229" s="44">
        <f t="shared" si="10"/>
        <v>7929947</v>
      </c>
      <c r="AD229" s="74">
        <f t="shared" si="11"/>
        <v>3912179</v>
      </c>
      <c r="AE229" s="44">
        <f t="shared" si="12"/>
        <v>1055723</v>
      </c>
    </row>
    <row r="230" spans="1:31" x14ac:dyDescent="0.3">
      <c r="A230" s="46" t="s">
        <v>476</v>
      </c>
      <c r="B230" t="s">
        <v>1646</v>
      </c>
      <c r="C230">
        <v>1</v>
      </c>
      <c r="D230">
        <v>0</v>
      </c>
      <c r="E230" s="44">
        <v>6750741</v>
      </c>
      <c r="F230" s="44">
        <v>0</v>
      </c>
      <c r="G230" s="44">
        <v>0</v>
      </c>
      <c r="H230" s="44">
        <v>0</v>
      </c>
      <c r="I230" s="44">
        <v>821523</v>
      </c>
      <c r="J230" s="44">
        <v>1346338</v>
      </c>
      <c r="K230" s="44">
        <v>0</v>
      </c>
      <c r="L230" s="44">
        <v>0</v>
      </c>
      <c r="M230" s="44">
        <v>0</v>
      </c>
      <c r="N230" s="44">
        <v>0</v>
      </c>
      <c r="O230" s="44">
        <v>0</v>
      </c>
      <c r="P230" s="44">
        <v>1021239</v>
      </c>
      <c r="Q230" s="44">
        <v>147504</v>
      </c>
      <c r="R230" s="44">
        <v>128237</v>
      </c>
      <c r="S230" s="44">
        <v>11744</v>
      </c>
      <c r="T230" s="44">
        <v>4900</v>
      </c>
      <c r="U230" s="44">
        <v>46600</v>
      </c>
      <c r="V230" s="44">
        <v>13793</v>
      </c>
      <c r="W230" s="44">
        <v>0</v>
      </c>
      <c r="X230" s="44">
        <v>61177</v>
      </c>
      <c r="Y230" s="44">
        <v>0</v>
      </c>
      <c r="Z230" s="44">
        <v>0</v>
      </c>
      <c r="AA230" s="44">
        <v>10353796</v>
      </c>
      <c r="AB230" s="44">
        <v>0</v>
      </c>
      <c r="AC230" s="44">
        <f t="shared" si="10"/>
        <v>9007458</v>
      </c>
      <c r="AD230" s="74">
        <f t="shared" si="11"/>
        <v>3603055</v>
      </c>
      <c r="AE230" s="44">
        <f t="shared" si="12"/>
        <v>1098276</v>
      </c>
    </row>
    <row r="231" spans="1:31" x14ac:dyDescent="0.3">
      <c r="A231" s="46" t="s">
        <v>482</v>
      </c>
      <c r="B231" t="s">
        <v>2363</v>
      </c>
      <c r="C231">
        <v>1</v>
      </c>
      <c r="D231">
        <v>0</v>
      </c>
      <c r="E231" s="44">
        <v>5323291</v>
      </c>
      <c r="F231" s="44">
        <v>0</v>
      </c>
      <c r="G231" s="44">
        <v>0</v>
      </c>
      <c r="H231" s="44">
        <v>0</v>
      </c>
      <c r="I231" s="44">
        <v>676354</v>
      </c>
      <c r="J231" s="44">
        <v>1397022</v>
      </c>
      <c r="K231" s="44">
        <v>0</v>
      </c>
      <c r="L231" s="44">
        <v>0</v>
      </c>
      <c r="M231" s="44">
        <v>0</v>
      </c>
      <c r="N231" s="44">
        <v>0</v>
      </c>
      <c r="O231" s="44">
        <v>0</v>
      </c>
      <c r="P231" s="44">
        <v>661839</v>
      </c>
      <c r="Q231" s="44">
        <v>181916</v>
      </c>
      <c r="R231" s="44">
        <v>113670</v>
      </c>
      <c r="S231" s="44">
        <v>13482</v>
      </c>
      <c r="T231" s="44">
        <v>5625</v>
      </c>
      <c r="U231" s="44">
        <v>51726</v>
      </c>
      <c r="V231" s="44">
        <v>12197</v>
      </c>
      <c r="W231" s="44">
        <v>0</v>
      </c>
      <c r="X231" s="44">
        <v>97200</v>
      </c>
      <c r="Y231" s="44">
        <v>4248</v>
      </c>
      <c r="Z231" s="44">
        <v>0</v>
      </c>
      <c r="AA231" s="44">
        <v>8538570</v>
      </c>
      <c r="AB231" s="44">
        <v>0</v>
      </c>
      <c r="AC231" s="44">
        <f t="shared" si="10"/>
        <v>7141548</v>
      </c>
      <c r="AD231" s="74">
        <f t="shared" si="11"/>
        <v>3215279</v>
      </c>
      <c r="AE231" s="44">
        <f t="shared" si="12"/>
        <v>749117</v>
      </c>
    </row>
    <row r="232" spans="1:31" x14ac:dyDescent="0.3">
      <c r="A232" s="46" t="s">
        <v>484</v>
      </c>
      <c r="B232" t="s">
        <v>2364</v>
      </c>
      <c r="C232">
        <v>1</v>
      </c>
      <c r="D232">
        <v>0</v>
      </c>
      <c r="E232" s="44">
        <v>10673928</v>
      </c>
      <c r="F232" s="44">
        <v>0</v>
      </c>
      <c r="G232" s="44">
        <v>0</v>
      </c>
      <c r="H232" s="44">
        <v>1383</v>
      </c>
      <c r="I232" s="44">
        <v>1228966</v>
      </c>
      <c r="J232" s="44">
        <v>908580</v>
      </c>
      <c r="K232" s="44">
        <v>0</v>
      </c>
      <c r="L232" s="44">
        <v>0</v>
      </c>
      <c r="M232" s="44">
        <v>0</v>
      </c>
      <c r="N232" s="44">
        <v>0</v>
      </c>
      <c r="O232" s="44">
        <v>0</v>
      </c>
      <c r="P232" s="44">
        <v>1435826</v>
      </c>
      <c r="Q232" s="44">
        <v>207080</v>
      </c>
      <c r="R232" s="44">
        <v>228280</v>
      </c>
      <c r="S232" s="44">
        <v>21826</v>
      </c>
      <c r="T232" s="44">
        <v>9106</v>
      </c>
      <c r="U232" s="44">
        <v>86618</v>
      </c>
      <c r="V232" s="44">
        <v>23765</v>
      </c>
      <c r="W232" s="44">
        <v>0</v>
      </c>
      <c r="X232" s="44">
        <v>106400</v>
      </c>
      <c r="Y232" s="44">
        <v>0</v>
      </c>
      <c r="Z232" s="44">
        <v>0</v>
      </c>
      <c r="AA232" s="44">
        <v>14931758</v>
      </c>
      <c r="AB232" s="44">
        <v>0</v>
      </c>
      <c r="AC232" s="44">
        <f t="shared" si="10"/>
        <v>14023178</v>
      </c>
      <c r="AD232" s="74">
        <f t="shared" si="11"/>
        <v>4257830</v>
      </c>
      <c r="AE232" s="44">
        <f t="shared" si="12"/>
        <v>1577141</v>
      </c>
    </row>
    <row r="233" spans="1:31" x14ac:dyDescent="0.3">
      <c r="A233" s="46" t="s">
        <v>486</v>
      </c>
      <c r="B233" t="s">
        <v>2365</v>
      </c>
      <c r="C233">
        <v>1</v>
      </c>
      <c r="D233">
        <v>0</v>
      </c>
      <c r="E233" s="44">
        <v>6444365</v>
      </c>
      <c r="F233" s="44">
        <v>0</v>
      </c>
      <c r="G233" s="44">
        <v>0</v>
      </c>
      <c r="H233" s="44">
        <v>1780</v>
      </c>
      <c r="I233" s="44">
        <v>816577</v>
      </c>
      <c r="J233" s="44">
        <v>872873</v>
      </c>
      <c r="K233" s="44">
        <v>0</v>
      </c>
      <c r="L233" s="44">
        <v>0</v>
      </c>
      <c r="M233" s="44">
        <v>0</v>
      </c>
      <c r="N233" s="44">
        <v>0</v>
      </c>
      <c r="O233" s="44">
        <v>0</v>
      </c>
      <c r="P233" s="44">
        <v>1078223</v>
      </c>
      <c r="Q233" s="44">
        <v>514850</v>
      </c>
      <c r="R233" s="44">
        <v>163894</v>
      </c>
      <c r="S233" s="44">
        <v>9003</v>
      </c>
      <c r="T233" s="44">
        <v>3756</v>
      </c>
      <c r="U233" s="44">
        <v>35999</v>
      </c>
      <c r="V233" s="44">
        <v>11970</v>
      </c>
      <c r="W233" s="44">
        <v>0</v>
      </c>
      <c r="X233" s="44">
        <v>204406</v>
      </c>
      <c r="Y233" s="44">
        <v>0</v>
      </c>
      <c r="Z233" s="44">
        <v>0</v>
      </c>
      <c r="AA233" s="44">
        <v>10157696</v>
      </c>
      <c r="AB233" s="44">
        <v>100000</v>
      </c>
      <c r="AC233" s="44">
        <f t="shared" si="10"/>
        <v>9284823</v>
      </c>
      <c r="AD233" s="74">
        <f t="shared" si="11"/>
        <v>3713331</v>
      </c>
      <c r="AE233" s="44">
        <f t="shared" si="12"/>
        <v>1138951</v>
      </c>
    </row>
    <row r="234" spans="1:31" x14ac:dyDescent="0.3">
      <c r="A234" s="46" t="s">
        <v>480</v>
      </c>
      <c r="B234" t="s">
        <v>2366</v>
      </c>
      <c r="C234">
        <v>1</v>
      </c>
      <c r="D234">
        <v>0</v>
      </c>
      <c r="E234" s="44">
        <v>15558778</v>
      </c>
      <c r="F234" s="44">
        <v>0</v>
      </c>
      <c r="G234" s="44">
        <v>0</v>
      </c>
      <c r="H234" s="44">
        <v>20865</v>
      </c>
      <c r="I234" s="44">
        <v>2234952</v>
      </c>
      <c r="J234" s="44">
        <v>629661</v>
      </c>
      <c r="K234" s="44">
        <v>0</v>
      </c>
      <c r="L234" s="44">
        <v>0</v>
      </c>
      <c r="M234" s="44">
        <v>0</v>
      </c>
      <c r="N234" s="44">
        <v>0</v>
      </c>
      <c r="O234" s="44">
        <v>0</v>
      </c>
      <c r="P234" s="44">
        <v>1899000</v>
      </c>
      <c r="Q234" s="44">
        <v>280397</v>
      </c>
      <c r="R234" s="44">
        <v>345819</v>
      </c>
      <c r="S234" s="44">
        <v>21227</v>
      </c>
      <c r="T234" s="44">
        <v>8856</v>
      </c>
      <c r="U234" s="44">
        <v>90346</v>
      </c>
      <c r="V234" s="44">
        <v>27090</v>
      </c>
      <c r="W234" s="44">
        <v>0</v>
      </c>
      <c r="X234" s="44">
        <v>725767</v>
      </c>
      <c r="Y234" s="44">
        <v>0</v>
      </c>
      <c r="Z234" s="44">
        <v>0</v>
      </c>
      <c r="AA234" s="44">
        <v>21842758</v>
      </c>
      <c r="AB234" s="44">
        <v>136766</v>
      </c>
      <c r="AC234" s="44">
        <f t="shared" si="10"/>
        <v>21213097</v>
      </c>
      <c r="AD234" s="74">
        <f t="shared" si="11"/>
        <v>6283980</v>
      </c>
      <c r="AE234" s="44">
        <f t="shared" si="12"/>
        <v>2046519</v>
      </c>
    </row>
    <row r="235" spans="1:31" x14ac:dyDescent="0.3">
      <c r="A235" s="46" t="s">
        <v>478</v>
      </c>
      <c r="B235" t="s">
        <v>2367</v>
      </c>
      <c r="C235">
        <v>1</v>
      </c>
      <c r="D235">
        <v>0</v>
      </c>
      <c r="E235" s="44">
        <v>9378374</v>
      </c>
      <c r="F235" s="44">
        <v>0</v>
      </c>
      <c r="G235" s="44">
        <v>0</v>
      </c>
      <c r="H235" s="44">
        <v>3022</v>
      </c>
      <c r="I235" s="44">
        <v>1175379</v>
      </c>
      <c r="J235" s="44">
        <v>1115174</v>
      </c>
      <c r="K235" s="44">
        <v>53104</v>
      </c>
      <c r="L235" s="44">
        <v>0</v>
      </c>
      <c r="M235" s="44">
        <v>0</v>
      </c>
      <c r="N235" s="44">
        <v>0</v>
      </c>
      <c r="O235" s="44">
        <v>0</v>
      </c>
      <c r="P235" s="44">
        <v>1034695</v>
      </c>
      <c r="Q235" s="44">
        <v>132620</v>
      </c>
      <c r="R235" s="44">
        <v>121224</v>
      </c>
      <c r="S235" s="44">
        <v>9108</v>
      </c>
      <c r="T235" s="44">
        <v>3800</v>
      </c>
      <c r="U235" s="44">
        <v>35824</v>
      </c>
      <c r="V235" s="44">
        <v>11300</v>
      </c>
      <c r="W235" s="44">
        <v>0</v>
      </c>
      <c r="X235" s="44">
        <v>318269</v>
      </c>
      <c r="Y235" s="44">
        <v>0</v>
      </c>
      <c r="Z235" s="44">
        <v>0</v>
      </c>
      <c r="AA235" s="44">
        <v>13391893</v>
      </c>
      <c r="AB235" s="44">
        <v>100000</v>
      </c>
      <c r="AC235" s="44">
        <f t="shared" si="10"/>
        <v>12223615</v>
      </c>
      <c r="AD235" s="74">
        <f t="shared" si="11"/>
        <v>4013519</v>
      </c>
      <c r="AE235" s="44">
        <f t="shared" si="12"/>
        <v>1094727</v>
      </c>
    </row>
    <row r="236" spans="1:31" x14ac:dyDescent="0.3">
      <c r="A236" s="46" t="s">
        <v>488</v>
      </c>
      <c r="B236" t="s">
        <v>2368</v>
      </c>
      <c r="C236">
        <v>1</v>
      </c>
      <c r="D236">
        <v>0</v>
      </c>
      <c r="E236" s="44">
        <v>7098738</v>
      </c>
      <c r="F236" s="44">
        <v>0</v>
      </c>
      <c r="G236" s="44">
        <v>0</v>
      </c>
      <c r="H236" s="44">
        <v>0</v>
      </c>
      <c r="I236" s="44">
        <v>892895</v>
      </c>
      <c r="J236" s="44">
        <v>843709</v>
      </c>
      <c r="K236" s="44">
        <v>0</v>
      </c>
      <c r="L236" s="44">
        <v>0</v>
      </c>
      <c r="M236" s="44">
        <v>0</v>
      </c>
      <c r="N236" s="44">
        <v>0</v>
      </c>
      <c r="O236" s="44">
        <v>0</v>
      </c>
      <c r="P236" s="44">
        <v>966463</v>
      </c>
      <c r="Q236" s="44">
        <v>27892</v>
      </c>
      <c r="R236" s="44">
        <v>111479</v>
      </c>
      <c r="S236" s="44">
        <v>10666</v>
      </c>
      <c r="T236" s="44">
        <v>4450</v>
      </c>
      <c r="U236" s="44">
        <v>42523</v>
      </c>
      <c r="V236" s="44">
        <v>12974</v>
      </c>
      <c r="W236" s="44">
        <v>0</v>
      </c>
      <c r="X236" s="44">
        <v>124245</v>
      </c>
      <c r="Y236" s="44">
        <v>0</v>
      </c>
      <c r="Z236" s="44">
        <v>0</v>
      </c>
      <c r="AA236" s="44">
        <v>10136034</v>
      </c>
      <c r="AB236" s="44">
        <v>0</v>
      </c>
      <c r="AC236" s="44">
        <f t="shared" si="10"/>
        <v>9292325</v>
      </c>
      <c r="AD236" s="74">
        <f t="shared" si="11"/>
        <v>3037296</v>
      </c>
      <c r="AE236" s="44">
        <f t="shared" si="12"/>
        <v>1037076</v>
      </c>
    </row>
    <row r="237" spans="1:31" x14ac:dyDescent="0.3">
      <c r="A237" s="46" t="s">
        <v>491</v>
      </c>
      <c r="B237" t="s">
        <v>2369</v>
      </c>
      <c r="C237">
        <v>1</v>
      </c>
      <c r="D237">
        <v>0</v>
      </c>
      <c r="E237" s="44">
        <v>2861719</v>
      </c>
      <c r="F237" s="44">
        <v>0</v>
      </c>
      <c r="G237" s="44">
        <v>0</v>
      </c>
      <c r="H237" s="44">
        <v>0</v>
      </c>
      <c r="I237" s="44">
        <v>491350</v>
      </c>
      <c r="J237" s="44">
        <v>344790</v>
      </c>
      <c r="K237" s="44">
        <v>0</v>
      </c>
      <c r="L237" s="44">
        <v>0</v>
      </c>
      <c r="M237" s="44">
        <v>0</v>
      </c>
      <c r="N237" s="44">
        <v>0</v>
      </c>
      <c r="O237" s="44">
        <v>0</v>
      </c>
      <c r="P237" s="44">
        <v>450611</v>
      </c>
      <c r="Q237" s="44">
        <v>73598</v>
      </c>
      <c r="R237" s="44">
        <v>0</v>
      </c>
      <c r="S237" s="44">
        <v>3371</v>
      </c>
      <c r="T237" s="44">
        <v>1406</v>
      </c>
      <c r="U237" s="44">
        <v>12233</v>
      </c>
      <c r="V237" s="44">
        <v>4155</v>
      </c>
      <c r="W237" s="44">
        <v>0</v>
      </c>
      <c r="X237" s="44">
        <v>30843</v>
      </c>
      <c r="Y237" s="44">
        <v>0</v>
      </c>
      <c r="Z237" s="44">
        <v>0</v>
      </c>
      <c r="AA237" s="44">
        <v>4274076</v>
      </c>
      <c r="AB237" s="44">
        <v>100000</v>
      </c>
      <c r="AC237" s="44">
        <f t="shared" si="10"/>
        <v>3929286</v>
      </c>
      <c r="AD237" s="74">
        <f t="shared" si="11"/>
        <v>1412357</v>
      </c>
      <c r="AE237" s="44">
        <f t="shared" si="12"/>
        <v>471776</v>
      </c>
    </row>
    <row r="238" spans="1:31" x14ac:dyDescent="0.3">
      <c r="A238" s="46" t="s">
        <v>495</v>
      </c>
      <c r="B238" t="s">
        <v>2370</v>
      </c>
      <c r="C238">
        <v>1</v>
      </c>
      <c r="D238">
        <v>0</v>
      </c>
      <c r="E238" s="44">
        <v>6375745</v>
      </c>
      <c r="F238" s="44">
        <v>0</v>
      </c>
      <c r="G238" s="44">
        <v>0</v>
      </c>
      <c r="H238" s="44">
        <v>0</v>
      </c>
      <c r="I238" s="44">
        <v>1181795</v>
      </c>
      <c r="J238" s="44">
        <v>1356957</v>
      </c>
      <c r="K238" s="44">
        <v>0</v>
      </c>
      <c r="L238" s="44">
        <v>0</v>
      </c>
      <c r="M238" s="44">
        <v>0</v>
      </c>
      <c r="N238" s="44">
        <v>0</v>
      </c>
      <c r="O238" s="44">
        <v>0</v>
      </c>
      <c r="P238" s="44">
        <v>592309</v>
      </c>
      <c r="Q238" s="44">
        <v>96592</v>
      </c>
      <c r="R238" s="44">
        <v>103505</v>
      </c>
      <c r="S238" s="44">
        <v>21391</v>
      </c>
      <c r="T238" s="44">
        <v>8925</v>
      </c>
      <c r="U238" s="44">
        <v>84637</v>
      </c>
      <c r="V238" s="44">
        <v>19905</v>
      </c>
      <c r="W238" s="44">
        <v>0</v>
      </c>
      <c r="X238" s="44">
        <v>0</v>
      </c>
      <c r="Y238" s="44">
        <v>0</v>
      </c>
      <c r="Z238" s="44">
        <v>0</v>
      </c>
      <c r="AA238" s="44">
        <v>9841761</v>
      </c>
      <c r="AB238" s="44">
        <v>0</v>
      </c>
      <c r="AC238" s="44">
        <f t="shared" si="10"/>
        <v>8484804</v>
      </c>
      <c r="AD238" s="74">
        <f t="shared" si="11"/>
        <v>3466016</v>
      </c>
      <c r="AE238" s="44">
        <f t="shared" si="12"/>
        <v>727167</v>
      </c>
    </row>
    <row r="239" spans="1:31" x14ac:dyDescent="0.3">
      <c r="A239" s="46" t="s">
        <v>499</v>
      </c>
      <c r="B239" t="s">
        <v>2371</v>
      </c>
      <c r="C239">
        <v>1</v>
      </c>
      <c r="D239">
        <v>0</v>
      </c>
      <c r="E239" s="44">
        <v>4457358</v>
      </c>
      <c r="F239" s="44">
        <v>0</v>
      </c>
      <c r="G239" s="44">
        <v>158847</v>
      </c>
      <c r="H239" s="44">
        <v>0</v>
      </c>
      <c r="I239" s="44">
        <v>715724</v>
      </c>
      <c r="J239" s="44">
        <v>458716</v>
      </c>
      <c r="K239" s="44">
        <v>0</v>
      </c>
      <c r="L239" s="44">
        <v>0</v>
      </c>
      <c r="M239" s="44">
        <v>0</v>
      </c>
      <c r="N239" s="44">
        <v>0</v>
      </c>
      <c r="O239" s="44">
        <v>0</v>
      </c>
      <c r="P239" s="44">
        <v>540913</v>
      </c>
      <c r="Q239" s="44">
        <v>34425</v>
      </c>
      <c r="R239" s="44">
        <v>0</v>
      </c>
      <c r="S239" s="44">
        <v>5078</v>
      </c>
      <c r="T239" s="44">
        <v>2119</v>
      </c>
      <c r="U239" s="44">
        <v>19863</v>
      </c>
      <c r="V239" s="44">
        <v>5463</v>
      </c>
      <c r="W239" s="44">
        <v>0</v>
      </c>
      <c r="X239" s="44">
        <v>313099</v>
      </c>
      <c r="Y239" s="44">
        <v>0</v>
      </c>
      <c r="Z239" s="44">
        <v>0</v>
      </c>
      <c r="AA239" s="44">
        <v>6711605</v>
      </c>
      <c r="AB239" s="44">
        <v>100000</v>
      </c>
      <c r="AC239" s="44">
        <f t="shared" si="10"/>
        <v>6252889</v>
      </c>
      <c r="AD239" s="74">
        <f t="shared" si="11"/>
        <v>2254247</v>
      </c>
      <c r="AE239" s="44">
        <f t="shared" si="12"/>
        <v>732283</v>
      </c>
    </row>
    <row r="240" spans="1:31" x14ac:dyDescent="0.3">
      <c r="A240" s="46" t="s">
        <v>505</v>
      </c>
      <c r="B240" t="s">
        <v>1656</v>
      </c>
      <c r="C240">
        <v>1</v>
      </c>
      <c r="D240">
        <v>0</v>
      </c>
      <c r="E240" s="44">
        <v>7649299</v>
      </c>
      <c r="F240" s="44">
        <v>0</v>
      </c>
      <c r="G240" s="44">
        <v>0</v>
      </c>
      <c r="H240" s="44">
        <v>7040</v>
      </c>
      <c r="I240" s="44">
        <v>1220038</v>
      </c>
      <c r="J240" s="44">
        <v>1766203</v>
      </c>
      <c r="K240" s="44">
        <v>0</v>
      </c>
      <c r="L240" s="44">
        <v>0</v>
      </c>
      <c r="M240" s="44">
        <v>0</v>
      </c>
      <c r="N240" s="44">
        <v>0</v>
      </c>
      <c r="O240" s="44">
        <v>0</v>
      </c>
      <c r="P240" s="44">
        <v>958501</v>
      </c>
      <c r="Q240" s="44">
        <v>106059</v>
      </c>
      <c r="R240" s="44">
        <v>88604</v>
      </c>
      <c r="S240" s="44">
        <v>9572</v>
      </c>
      <c r="T240" s="44">
        <v>3994</v>
      </c>
      <c r="U240" s="44">
        <v>38562</v>
      </c>
      <c r="V240" s="44">
        <v>11025</v>
      </c>
      <c r="W240" s="44">
        <v>0</v>
      </c>
      <c r="X240" s="44">
        <v>99759</v>
      </c>
      <c r="Y240" s="44">
        <v>0</v>
      </c>
      <c r="Z240" s="44">
        <v>0</v>
      </c>
      <c r="AA240" s="44">
        <v>11958656</v>
      </c>
      <c r="AB240" s="44">
        <v>100000</v>
      </c>
      <c r="AC240" s="44">
        <f t="shared" si="10"/>
        <v>10192453</v>
      </c>
      <c r="AD240" s="74">
        <f t="shared" si="11"/>
        <v>4309357</v>
      </c>
      <c r="AE240" s="44">
        <f t="shared" si="12"/>
        <v>1021654</v>
      </c>
    </row>
    <row r="241" spans="1:31" x14ac:dyDescent="0.3">
      <c r="A241" s="46" t="s">
        <v>501</v>
      </c>
      <c r="B241" t="s">
        <v>2372</v>
      </c>
      <c r="C241">
        <v>1</v>
      </c>
      <c r="D241">
        <v>0</v>
      </c>
      <c r="E241" s="44">
        <v>3446983</v>
      </c>
      <c r="F241" s="44">
        <v>0</v>
      </c>
      <c r="G241" s="44">
        <v>0</v>
      </c>
      <c r="H241" s="44">
        <v>0</v>
      </c>
      <c r="I241" s="44">
        <v>472729</v>
      </c>
      <c r="J241" s="44">
        <v>577614</v>
      </c>
      <c r="K241" s="44">
        <v>0</v>
      </c>
      <c r="L241" s="44">
        <v>0</v>
      </c>
      <c r="M241" s="44">
        <v>0</v>
      </c>
      <c r="N241" s="44">
        <v>0</v>
      </c>
      <c r="O241" s="44">
        <v>0</v>
      </c>
      <c r="P241" s="44">
        <v>456569</v>
      </c>
      <c r="Q241" s="44">
        <v>86376</v>
      </c>
      <c r="R241" s="44">
        <v>54598</v>
      </c>
      <c r="S241" s="44">
        <v>9572</v>
      </c>
      <c r="T241" s="44">
        <v>3994</v>
      </c>
      <c r="U241" s="44">
        <v>31805</v>
      </c>
      <c r="V241" s="44">
        <v>8984</v>
      </c>
      <c r="W241" s="44">
        <v>0</v>
      </c>
      <c r="X241" s="44">
        <v>69500</v>
      </c>
      <c r="Y241" s="44">
        <v>7730</v>
      </c>
      <c r="Z241" s="44">
        <v>0</v>
      </c>
      <c r="AA241" s="44">
        <v>5226454</v>
      </c>
      <c r="AB241" s="44">
        <v>0</v>
      </c>
      <c r="AC241" s="44">
        <f t="shared" si="10"/>
        <v>4648840</v>
      </c>
      <c r="AD241" s="74">
        <f t="shared" si="11"/>
        <v>1779471</v>
      </c>
      <c r="AE241" s="44">
        <f t="shared" si="12"/>
        <v>518654</v>
      </c>
    </row>
    <row r="242" spans="1:31" x14ac:dyDescent="0.3">
      <c r="A242" s="46" t="s">
        <v>493</v>
      </c>
      <c r="B242" t="s">
        <v>2373</v>
      </c>
      <c r="C242">
        <v>1</v>
      </c>
      <c r="D242">
        <v>0</v>
      </c>
      <c r="E242" s="44">
        <v>10672278</v>
      </c>
      <c r="F242" s="44">
        <v>0</v>
      </c>
      <c r="G242" s="44">
        <v>0</v>
      </c>
      <c r="H242" s="44">
        <v>0</v>
      </c>
      <c r="I242" s="44">
        <v>1754297</v>
      </c>
      <c r="J242" s="44">
        <v>1274007</v>
      </c>
      <c r="K242" s="44">
        <v>0</v>
      </c>
      <c r="L242" s="44">
        <v>0</v>
      </c>
      <c r="M242" s="44">
        <v>0</v>
      </c>
      <c r="N242" s="44">
        <v>0</v>
      </c>
      <c r="O242" s="44">
        <v>0</v>
      </c>
      <c r="P242" s="44">
        <v>1918225</v>
      </c>
      <c r="Q242" s="44">
        <v>249570</v>
      </c>
      <c r="R242" s="44">
        <v>240569</v>
      </c>
      <c r="S242" s="44">
        <v>20028</v>
      </c>
      <c r="T242" s="44">
        <v>8356</v>
      </c>
      <c r="U242" s="44">
        <v>80094</v>
      </c>
      <c r="V242" s="44">
        <v>25010</v>
      </c>
      <c r="W242" s="44">
        <v>0</v>
      </c>
      <c r="X242" s="44">
        <v>55488</v>
      </c>
      <c r="Y242" s="44">
        <v>0</v>
      </c>
      <c r="Z242" s="44">
        <v>0</v>
      </c>
      <c r="AA242" s="44">
        <v>16297922</v>
      </c>
      <c r="AB242" s="44">
        <v>0</v>
      </c>
      <c r="AC242" s="44">
        <f t="shared" si="10"/>
        <v>15023915</v>
      </c>
      <c r="AD242" s="74">
        <f t="shared" si="11"/>
        <v>5625644</v>
      </c>
      <c r="AE242" s="44">
        <f t="shared" si="12"/>
        <v>2051713</v>
      </c>
    </row>
    <row r="243" spans="1:31" x14ac:dyDescent="0.3">
      <c r="A243" s="46" t="s">
        <v>503</v>
      </c>
      <c r="B243" t="s">
        <v>2374</v>
      </c>
      <c r="C243">
        <v>1</v>
      </c>
      <c r="D243">
        <v>0</v>
      </c>
      <c r="E243" s="44">
        <v>4312569</v>
      </c>
      <c r="F243" s="44">
        <v>0</v>
      </c>
      <c r="G243" s="44">
        <v>0</v>
      </c>
      <c r="H243" s="44">
        <v>0</v>
      </c>
      <c r="I243" s="44">
        <v>482751</v>
      </c>
      <c r="J243" s="44">
        <v>1701743</v>
      </c>
      <c r="K243" s="44">
        <v>0</v>
      </c>
      <c r="L243" s="44">
        <v>0</v>
      </c>
      <c r="M243" s="44">
        <v>0</v>
      </c>
      <c r="N243" s="44">
        <v>0</v>
      </c>
      <c r="O243" s="44">
        <v>0</v>
      </c>
      <c r="P243" s="44">
        <v>601504</v>
      </c>
      <c r="Q243" s="44">
        <v>130454</v>
      </c>
      <c r="R243" s="44">
        <v>46829</v>
      </c>
      <c r="S243" s="44">
        <v>6636</v>
      </c>
      <c r="T243" s="44">
        <v>2769</v>
      </c>
      <c r="U243" s="44">
        <v>24873</v>
      </c>
      <c r="V243" s="44">
        <v>8222</v>
      </c>
      <c r="W243" s="44">
        <v>0</v>
      </c>
      <c r="X243" s="44">
        <v>274117</v>
      </c>
      <c r="Y243" s="44">
        <v>0</v>
      </c>
      <c r="Z243" s="44">
        <v>0</v>
      </c>
      <c r="AA243" s="44">
        <v>7592467</v>
      </c>
      <c r="AB243" s="44">
        <v>100000</v>
      </c>
      <c r="AC243" s="44">
        <f t="shared" si="10"/>
        <v>5890724</v>
      </c>
      <c r="AD243" s="74">
        <f t="shared" si="11"/>
        <v>3279898</v>
      </c>
      <c r="AE243" s="44">
        <f t="shared" si="12"/>
        <v>644004</v>
      </c>
    </row>
    <row r="244" spans="1:31" x14ac:dyDescent="0.3">
      <c r="A244" s="46" t="s">
        <v>507</v>
      </c>
      <c r="B244" t="s">
        <v>2375</v>
      </c>
      <c r="C244">
        <v>1</v>
      </c>
      <c r="D244">
        <v>0</v>
      </c>
      <c r="E244" s="44">
        <v>17195731</v>
      </c>
      <c r="F244" s="44">
        <v>0</v>
      </c>
      <c r="G244" s="44">
        <v>0</v>
      </c>
      <c r="H244" s="44">
        <v>0</v>
      </c>
      <c r="I244" s="44">
        <v>2363666</v>
      </c>
      <c r="J244" s="44">
        <v>2996922</v>
      </c>
      <c r="K244" s="44">
        <v>162834</v>
      </c>
      <c r="L244" s="44">
        <v>0</v>
      </c>
      <c r="M244" s="44">
        <v>0</v>
      </c>
      <c r="N244" s="44">
        <v>0</v>
      </c>
      <c r="O244" s="44">
        <v>0</v>
      </c>
      <c r="P244" s="44">
        <v>2503085</v>
      </c>
      <c r="Q244" s="44">
        <v>423388</v>
      </c>
      <c r="R244" s="44">
        <v>238126</v>
      </c>
      <c r="S244" s="44">
        <v>31293</v>
      </c>
      <c r="T244" s="44">
        <v>13056</v>
      </c>
      <c r="U244" s="44">
        <v>116267</v>
      </c>
      <c r="V244" s="44">
        <v>39785</v>
      </c>
      <c r="W244" s="44">
        <v>0</v>
      </c>
      <c r="X244" s="44">
        <v>274186</v>
      </c>
      <c r="Y244" s="44">
        <v>0</v>
      </c>
      <c r="Z244" s="44">
        <v>0</v>
      </c>
      <c r="AA244" s="44">
        <v>26358339</v>
      </c>
      <c r="AB244" s="44">
        <v>0</v>
      </c>
      <c r="AC244" s="44">
        <f t="shared" si="10"/>
        <v>23198583</v>
      </c>
      <c r="AD244" s="74">
        <f t="shared" si="11"/>
        <v>9162608</v>
      </c>
      <c r="AE244" s="44">
        <f t="shared" si="12"/>
        <v>2703486</v>
      </c>
    </row>
    <row r="245" spans="1:31" x14ac:dyDescent="0.3">
      <c r="A245" s="46" t="s">
        <v>509</v>
      </c>
      <c r="B245" t="s">
        <v>1661</v>
      </c>
      <c r="C245">
        <v>1</v>
      </c>
      <c r="D245">
        <v>0</v>
      </c>
      <c r="E245" s="44">
        <v>5224668</v>
      </c>
      <c r="F245" s="44">
        <v>0</v>
      </c>
      <c r="G245" s="44">
        <v>0</v>
      </c>
      <c r="H245" s="44">
        <v>3482</v>
      </c>
      <c r="I245" s="44">
        <v>799412</v>
      </c>
      <c r="J245" s="44">
        <v>1069507</v>
      </c>
      <c r="K245" s="44">
        <v>0</v>
      </c>
      <c r="L245" s="44">
        <v>0</v>
      </c>
      <c r="M245" s="44">
        <v>0</v>
      </c>
      <c r="N245" s="44">
        <v>0</v>
      </c>
      <c r="O245" s="44">
        <v>0</v>
      </c>
      <c r="P245" s="44">
        <v>1006946</v>
      </c>
      <c r="Q245" s="44">
        <v>12981</v>
      </c>
      <c r="R245" s="44">
        <v>32894</v>
      </c>
      <c r="S245" s="44">
        <v>6247</v>
      </c>
      <c r="T245" s="44">
        <v>2606</v>
      </c>
      <c r="U245" s="44">
        <v>24640</v>
      </c>
      <c r="V245" s="44">
        <v>8355</v>
      </c>
      <c r="W245" s="44">
        <v>0</v>
      </c>
      <c r="X245" s="44">
        <v>69466</v>
      </c>
      <c r="Y245" s="44">
        <v>0</v>
      </c>
      <c r="Z245" s="44">
        <v>0</v>
      </c>
      <c r="AA245" s="44">
        <v>8261204</v>
      </c>
      <c r="AB245" s="44">
        <v>100000</v>
      </c>
      <c r="AC245" s="44">
        <f t="shared" si="10"/>
        <v>7191697</v>
      </c>
      <c r="AD245" s="74">
        <f t="shared" si="11"/>
        <v>3036536</v>
      </c>
      <c r="AE245" s="44">
        <f t="shared" si="12"/>
        <v>1048794</v>
      </c>
    </row>
    <row r="246" spans="1:31" x14ac:dyDescent="0.3">
      <c r="A246" s="46" t="s">
        <v>497</v>
      </c>
      <c r="B246" t="s">
        <v>2376</v>
      </c>
      <c r="C246">
        <v>1</v>
      </c>
      <c r="D246">
        <v>0</v>
      </c>
      <c r="E246" s="44">
        <v>13360061</v>
      </c>
      <c r="F246" s="44">
        <v>0</v>
      </c>
      <c r="G246" s="44">
        <v>0</v>
      </c>
      <c r="H246" s="44">
        <v>14031</v>
      </c>
      <c r="I246" s="44">
        <v>2512015</v>
      </c>
      <c r="J246" s="44">
        <v>1926457</v>
      </c>
      <c r="K246" s="44">
        <v>0</v>
      </c>
      <c r="L246" s="44">
        <v>0</v>
      </c>
      <c r="M246" s="44">
        <v>0</v>
      </c>
      <c r="N246" s="44">
        <v>0</v>
      </c>
      <c r="O246" s="44">
        <v>0</v>
      </c>
      <c r="P246" s="44">
        <v>1414323</v>
      </c>
      <c r="Q246" s="44">
        <v>309715</v>
      </c>
      <c r="R246" s="44">
        <v>27054</v>
      </c>
      <c r="S246" s="44">
        <v>29271</v>
      </c>
      <c r="T246" s="44">
        <v>12213</v>
      </c>
      <c r="U246" s="44">
        <v>114927</v>
      </c>
      <c r="V246" s="44">
        <v>35890</v>
      </c>
      <c r="W246" s="44">
        <v>0</v>
      </c>
      <c r="X246" s="44">
        <v>0</v>
      </c>
      <c r="Y246" s="44">
        <v>0</v>
      </c>
      <c r="Z246" s="44">
        <v>0</v>
      </c>
      <c r="AA246" s="44">
        <v>19755957</v>
      </c>
      <c r="AB246" s="44">
        <v>0</v>
      </c>
      <c r="AC246" s="44">
        <f t="shared" si="10"/>
        <v>17829500</v>
      </c>
      <c r="AD246" s="74">
        <f t="shared" si="11"/>
        <v>6395896</v>
      </c>
      <c r="AE246" s="44">
        <f t="shared" si="12"/>
        <v>1606624</v>
      </c>
    </row>
    <row r="247" spans="1:31" x14ac:dyDescent="0.3">
      <c r="A247" s="46" t="s">
        <v>512</v>
      </c>
      <c r="B247" t="s">
        <v>2377</v>
      </c>
      <c r="C247">
        <v>1</v>
      </c>
      <c r="D247">
        <v>0</v>
      </c>
      <c r="E247" s="44">
        <v>8210679</v>
      </c>
      <c r="F247" s="44">
        <v>0</v>
      </c>
      <c r="G247" s="44">
        <v>0</v>
      </c>
      <c r="H247" s="44">
        <v>7818</v>
      </c>
      <c r="I247" s="44">
        <v>2519482</v>
      </c>
      <c r="J247" s="44">
        <v>1977445</v>
      </c>
      <c r="K247" s="44">
        <v>350334</v>
      </c>
      <c r="L247" s="44">
        <v>0</v>
      </c>
      <c r="M247" s="44">
        <v>0</v>
      </c>
      <c r="N247" s="44">
        <v>0</v>
      </c>
      <c r="O247" s="44">
        <v>0</v>
      </c>
      <c r="P247" s="44">
        <v>2215121</v>
      </c>
      <c r="Q247" s="44">
        <v>474782</v>
      </c>
      <c r="R247" s="44">
        <v>480563</v>
      </c>
      <c r="S247" s="44">
        <v>83543</v>
      </c>
      <c r="T247" s="44">
        <v>34856</v>
      </c>
      <c r="U247" s="44">
        <v>232301</v>
      </c>
      <c r="V247" s="44">
        <v>89615</v>
      </c>
      <c r="W247" s="44">
        <v>0</v>
      </c>
      <c r="X247" s="44">
        <v>0</v>
      </c>
      <c r="Y247" s="44">
        <v>0</v>
      </c>
      <c r="Z247" s="44">
        <v>0</v>
      </c>
      <c r="AA247" s="44">
        <v>16676539</v>
      </c>
      <c r="AB247" s="44">
        <v>0</v>
      </c>
      <c r="AC247" s="44">
        <f t="shared" si="10"/>
        <v>14348760</v>
      </c>
      <c r="AD247" s="74">
        <f t="shared" si="11"/>
        <v>8465860</v>
      </c>
      <c r="AE247" s="44">
        <f t="shared" si="12"/>
        <v>2655436</v>
      </c>
    </row>
    <row r="248" spans="1:31" x14ac:dyDescent="0.3">
      <c r="A248" s="46" t="s">
        <v>524</v>
      </c>
      <c r="B248" t="s">
        <v>2378</v>
      </c>
      <c r="C248">
        <v>1</v>
      </c>
      <c r="D248">
        <v>0</v>
      </c>
      <c r="E248" s="44">
        <v>23017036</v>
      </c>
      <c r="F248" s="44">
        <v>0</v>
      </c>
      <c r="G248" s="44">
        <v>1154706</v>
      </c>
      <c r="H248" s="44">
        <v>16326</v>
      </c>
      <c r="I248" s="44">
        <v>4982734</v>
      </c>
      <c r="J248" s="44">
        <v>5060982</v>
      </c>
      <c r="K248" s="44">
        <v>0</v>
      </c>
      <c r="L248" s="44">
        <v>0</v>
      </c>
      <c r="M248" s="44">
        <v>0</v>
      </c>
      <c r="N248" s="44">
        <v>0</v>
      </c>
      <c r="O248" s="44">
        <v>0</v>
      </c>
      <c r="P248" s="44">
        <v>3798759</v>
      </c>
      <c r="Q248" s="44">
        <v>2351204</v>
      </c>
      <c r="R248" s="44">
        <v>771503</v>
      </c>
      <c r="S248" s="44">
        <v>67710</v>
      </c>
      <c r="T248" s="44">
        <v>28250</v>
      </c>
      <c r="U248" s="44">
        <v>248087</v>
      </c>
      <c r="V248" s="44">
        <v>77225</v>
      </c>
      <c r="W248" s="44">
        <v>0</v>
      </c>
      <c r="X248" s="44">
        <v>900000</v>
      </c>
      <c r="Y248" s="44">
        <v>0</v>
      </c>
      <c r="Z248" s="44">
        <v>0</v>
      </c>
      <c r="AA248" s="44">
        <v>42474522</v>
      </c>
      <c r="AB248" s="44">
        <v>0</v>
      </c>
      <c r="AC248" s="44">
        <f t="shared" si="10"/>
        <v>37413540</v>
      </c>
      <c r="AD248" s="74">
        <f t="shared" si="11"/>
        <v>19457486</v>
      </c>
      <c r="AE248" s="44">
        <f t="shared" si="12"/>
        <v>5374737</v>
      </c>
    </row>
    <row r="249" spans="1:31" x14ac:dyDescent="0.3">
      <c r="A249" s="46" t="s">
        <v>526</v>
      </c>
      <c r="B249" t="s">
        <v>2379</v>
      </c>
      <c r="C249">
        <v>1</v>
      </c>
      <c r="D249">
        <v>0</v>
      </c>
      <c r="E249" s="44">
        <v>63195939</v>
      </c>
      <c r="F249" s="44">
        <v>0</v>
      </c>
      <c r="G249" s="44">
        <v>0</v>
      </c>
      <c r="H249" s="44">
        <v>15921</v>
      </c>
      <c r="I249" s="44">
        <v>12477667</v>
      </c>
      <c r="J249" s="44">
        <v>11134974</v>
      </c>
      <c r="K249" s="44">
        <v>0</v>
      </c>
      <c r="L249" s="44">
        <v>0</v>
      </c>
      <c r="M249" s="44">
        <v>0</v>
      </c>
      <c r="N249" s="44">
        <v>0</v>
      </c>
      <c r="O249" s="44">
        <v>0</v>
      </c>
      <c r="P249" s="44">
        <v>7609390</v>
      </c>
      <c r="Q249" s="44">
        <v>2017904</v>
      </c>
      <c r="R249" s="44">
        <v>1464098</v>
      </c>
      <c r="S249" s="44">
        <v>181872</v>
      </c>
      <c r="T249" s="44">
        <v>75881</v>
      </c>
      <c r="U249" s="44">
        <v>680651</v>
      </c>
      <c r="V249" s="44">
        <v>219478</v>
      </c>
      <c r="W249" s="44">
        <v>0</v>
      </c>
      <c r="X249" s="44">
        <v>1157225</v>
      </c>
      <c r="Y249" s="44">
        <v>0</v>
      </c>
      <c r="Z249" s="44">
        <v>0</v>
      </c>
      <c r="AA249" s="44">
        <v>100231000</v>
      </c>
      <c r="AB249" s="44">
        <v>535333</v>
      </c>
      <c r="AC249" s="44">
        <f t="shared" si="10"/>
        <v>89096026</v>
      </c>
      <c r="AD249" s="74">
        <f t="shared" si="11"/>
        <v>37035061</v>
      </c>
      <c r="AE249" s="44">
        <f t="shared" si="12"/>
        <v>8767272</v>
      </c>
    </row>
    <row r="250" spans="1:31" x14ac:dyDescent="0.3">
      <c r="A250" s="46" t="s">
        <v>518</v>
      </c>
      <c r="B250" t="s">
        <v>1666</v>
      </c>
      <c r="C250">
        <v>1</v>
      </c>
      <c r="D250">
        <v>0</v>
      </c>
      <c r="E250" s="44">
        <v>15331178</v>
      </c>
      <c r="F250" s="44">
        <v>0</v>
      </c>
      <c r="G250" s="44">
        <v>0</v>
      </c>
      <c r="H250" s="44">
        <v>0</v>
      </c>
      <c r="I250" s="44">
        <v>3449401</v>
      </c>
      <c r="J250" s="44">
        <v>8608298</v>
      </c>
      <c r="K250" s="44">
        <v>0</v>
      </c>
      <c r="L250" s="44">
        <v>0</v>
      </c>
      <c r="M250" s="44">
        <v>0</v>
      </c>
      <c r="N250" s="44">
        <v>0</v>
      </c>
      <c r="O250" s="44">
        <v>0</v>
      </c>
      <c r="P250" s="44">
        <v>3370789</v>
      </c>
      <c r="Q250" s="44">
        <v>917684</v>
      </c>
      <c r="R250" s="44">
        <v>623006</v>
      </c>
      <c r="S250" s="44">
        <v>52430</v>
      </c>
      <c r="T250" s="44">
        <v>21875</v>
      </c>
      <c r="U250" s="44">
        <v>189604</v>
      </c>
      <c r="V250" s="44">
        <v>61746</v>
      </c>
      <c r="W250" s="44">
        <v>0</v>
      </c>
      <c r="X250" s="44">
        <v>236197</v>
      </c>
      <c r="Y250" s="44">
        <v>0</v>
      </c>
      <c r="Z250" s="44">
        <v>0</v>
      </c>
      <c r="AA250" s="44">
        <v>32862208</v>
      </c>
      <c r="AB250" s="44">
        <v>0</v>
      </c>
      <c r="AC250" s="44">
        <f t="shared" si="10"/>
        <v>24253910</v>
      </c>
      <c r="AD250" s="74">
        <f t="shared" si="11"/>
        <v>17531030</v>
      </c>
      <c r="AE250" s="44">
        <f t="shared" si="12"/>
        <v>3696444</v>
      </c>
    </row>
    <row r="251" spans="1:31" x14ac:dyDescent="0.3">
      <c r="A251" s="46" t="s">
        <v>544</v>
      </c>
      <c r="B251" t="s">
        <v>1667</v>
      </c>
      <c r="C251">
        <v>1</v>
      </c>
      <c r="D251">
        <v>0</v>
      </c>
      <c r="E251" s="44">
        <v>16312295</v>
      </c>
      <c r="F251" s="44">
        <v>0</v>
      </c>
      <c r="G251" s="44">
        <v>0</v>
      </c>
      <c r="H251" s="44">
        <v>0</v>
      </c>
      <c r="I251" s="44">
        <v>1867891</v>
      </c>
      <c r="J251" s="44">
        <v>3119110</v>
      </c>
      <c r="K251" s="44">
        <v>0</v>
      </c>
      <c r="L251" s="44">
        <v>0</v>
      </c>
      <c r="M251" s="44">
        <v>0</v>
      </c>
      <c r="N251" s="44">
        <v>0</v>
      </c>
      <c r="O251" s="44">
        <v>0</v>
      </c>
      <c r="P251" s="44">
        <v>3620096</v>
      </c>
      <c r="Q251" s="44">
        <v>674962</v>
      </c>
      <c r="R251" s="44">
        <v>392658</v>
      </c>
      <c r="S251" s="44">
        <v>56714</v>
      </c>
      <c r="T251" s="44">
        <v>23663</v>
      </c>
      <c r="U251" s="44">
        <v>219894</v>
      </c>
      <c r="V251" s="44">
        <v>70823</v>
      </c>
      <c r="W251" s="44">
        <v>0</v>
      </c>
      <c r="X251" s="44">
        <v>0</v>
      </c>
      <c r="Y251" s="44">
        <v>0</v>
      </c>
      <c r="Z251" s="44">
        <v>0</v>
      </c>
      <c r="AA251" s="44">
        <v>26358106</v>
      </c>
      <c r="AB251" s="44">
        <v>0</v>
      </c>
      <c r="AC251" s="44">
        <f t="shared" si="10"/>
        <v>23238996</v>
      </c>
      <c r="AD251" s="74">
        <f t="shared" si="11"/>
        <v>10045811</v>
      </c>
      <c r="AE251" s="44">
        <f t="shared" si="12"/>
        <v>3991190</v>
      </c>
    </row>
    <row r="252" spans="1:31" x14ac:dyDescent="0.3">
      <c r="A252" s="46" t="s">
        <v>530</v>
      </c>
      <c r="B252" t="s">
        <v>2380</v>
      </c>
      <c r="C252">
        <v>1</v>
      </c>
      <c r="D252">
        <v>0</v>
      </c>
      <c r="E252" s="44">
        <v>8625914</v>
      </c>
      <c r="F252" s="44">
        <v>0</v>
      </c>
      <c r="G252" s="44">
        <v>0</v>
      </c>
      <c r="H252" s="44">
        <v>13193</v>
      </c>
      <c r="I252" s="44">
        <v>1968989</v>
      </c>
      <c r="J252" s="44">
        <v>2772818</v>
      </c>
      <c r="K252" s="44">
        <v>262553</v>
      </c>
      <c r="L252" s="44">
        <v>0</v>
      </c>
      <c r="M252" s="44">
        <v>0</v>
      </c>
      <c r="N252" s="44">
        <v>0</v>
      </c>
      <c r="O252" s="44">
        <v>0</v>
      </c>
      <c r="P252" s="44">
        <v>1697069</v>
      </c>
      <c r="Q252" s="44">
        <v>462139</v>
      </c>
      <c r="R252" s="44">
        <v>212456</v>
      </c>
      <c r="S252" s="44">
        <v>35158</v>
      </c>
      <c r="T252" s="44">
        <v>14669</v>
      </c>
      <c r="U252" s="44">
        <v>133684</v>
      </c>
      <c r="V252" s="44">
        <v>38906</v>
      </c>
      <c r="W252" s="44">
        <v>0</v>
      </c>
      <c r="X252" s="44">
        <v>75937</v>
      </c>
      <c r="Y252" s="44">
        <v>0</v>
      </c>
      <c r="Z252" s="44">
        <v>0</v>
      </c>
      <c r="AA252" s="44">
        <v>16313485</v>
      </c>
      <c r="AB252" s="44">
        <v>0</v>
      </c>
      <c r="AC252" s="44">
        <f t="shared" si="10"/>
        <v>13278114</v>
      </c>
      <c r="AD252" s="74">
        <f t="shared" si="11"/>
        <v>7687571</v>
      </c>
      <c r="AE252" s="44">
        <f t="shared" si="12"/>
        <v>1919486</v>
      </c>
    </row>
    <row r="253" spans="1:31" x14ac:dyDescent="0.3">
      <c r="A253" s="46" t="s">
        <v>540</v>
      </c>
      <c r="B253" t="s">
        <v>2381</v>
      </c>
      <c r="C253">
        <v>1</v>
      </c>
      <c r="D253">
        <v>0</v>
      </c>
      <c r="E253" s="44">
        <v>21249885</v>
      </c>
      <c r="F253" s="44">
        <v>0</v>
      </c>
      <c r="G253" s="44">
        <v>0</v>
      </c>
      <c r="H253" s="44">
        <v>0</v>
      </c>
      <c r="I253" s="44">
        <v>3395311</v>
      </c>
      <c r="J253" s="44">
        <v>6870570</v>
      </c>
      <c r="K253" s="44">
        <v>0</v>
      </c>
      <c r="L253" s="44">
        <v>0</v>
      </c>
      <c r="M253" s="44">
        <v>0</v>
      </c>
      <c r="N253" s="44">
        <v>0</v>
      </c>
      <c r="O253" s="44">
        <v>0</v>
      </c>
      <c r="P253" s="44">
        <v>2647127</v>
      </c>
      <c r="Q253" s="44">
        <v>970889</v>
      </c>
      <c r="R253" s="44">
        <v>242848</v>
      </c>
      <c r="S253" s="44">
        <v>55231</v>
      </c>
      <c r="T253" s="44">
        <v>23044</v>
      </c>
      <c r="U253" s="44">
        <v>222865</v>
      </c>
      <c r="V253" s="44">
        <v>67543</v>
      </c>
      <c r="W253" s="44">
        <v>0</v>
      </c>
      <c r="X253" s="44">
        <v>0</v>
      </c>
      <c r="Y253" s="44">
        <v>0</v>
      </c>
      <c r="Z253" s="44">
        <v>0</v>
      </c>
      <c r="AA253" s="44">
        <v>35745313</v>
      </c>
      <c r="AB253" s="44">
        <v>0</v>
      </c>
      <c r="AC253" s="44">
        <f t="shared" si="10"/>
        <v>28874743</v>
      </c>
      <c r="AD253" s="74">
        <f t="shared" si="11"/>
        <v>14495428</v>
      </c>
      <c r="AE253" s="44">
        <f t="shared" si="12"/>
        <v>3015810</v>
      </c>
    </row>
    <row r="254" spans="1:31" x14ac:dyDescent="0.3">
      <c r="A254" s="46" t="s">
        <v>528</v>
      </c>
      <c r="B254" t="s">
        <v>2382</v>
      </c>
      <c r="C254">
        <v>1</v>
      </c>
      <c r="D254">
        <v>0</v>
      </c>
      <c r="E254" s="44">
        <v>22241027</v>
      </c>
      <c r="F254" s="44">
        <v>0</v>
      </c>
      <c r="G254" s="44">
        <v>0</v>
      </c>
      <c r="H254" s="44">
        <v>4257</v>
      </c>
      <c r="I254" s="44">
        <v>4551467</v>
      </c>
      <c r="J254" s="44">
        <v>2902773</v>
      </c>
      <c r="K254" s="44">
        <v>0</v>
      </c>
      <c r="L254" s="44">
        <v>0</v>
      </c>
      <c r="M254" s="44">
        <v>0</v>
      </c>
      <c r="N254" s="44">
        <v>0</v>
      </c>
      <c r="O254" s="44">
        <v>0</v>
      </c>
      <c r="P254" s="44">
        <v>3348791</v>
      </c>
      <c r="Q254" s="44">
        <v>1101415</v>
      </c>
      <c r="R254" s="44">
        <v>274558</v>
      </c>
      <c r="S254" s="44">
        <v>67874</v>
      </c>
      <c r="T254" s="44">
        <v>28319</v>
      </c>
      <c r="U254" s="44">
        <v>268008</v>
      </c>
      <c r="V254" s="44">
        <v>84869</v>
      </c>
      <c r="W254" s="44">
        <v>0</v>
      </c>
      <c r="X254" s="44">
        <v>286944</v>
      </c>
      <c r="Y254" s="44">
        <v>0</v>
      </c>
      <c r="Z254" s="44">
        <v>0</v>
      </c>
      <c r="AA254" s="44">
        <v>35160302</v>
      </c>
      <c r="AB254" s="44">
        <v>0</v>
      </c>
      <c r="AC254" s="44">
        <f t="shared" si="10"/>
        <v>32257529</v>
      </c>
      <c r="AD254" s="74">
        <f t="shared" si="11"/>
        <v>12919275</v>
      </c>
      <c r="AE254" s="44">
        <f t="shared" si="12"/>
        <v>3797861</v>
      </c>
    </row>
    <row r="255" spans="1:31" x14ac:dyDescent="0.3">
      <c r="A255" s="46" t="s">
        <v>532</v>
      </c>
      <c r="B255" t="s">
        <v>2383</v>
      </c>
      <c r="C255">
        <v>1</v>
      </c>
      <c r="D255">
        <v>0</v>
      </c>
      <c r="E255" s="44">
        <v>13669735</v>
      </c>
      <c r="F255" s="44">
        <v>0</v>
      </c>
      <c r="G255" s="44">
        <v>0</v>
      </c>
      <c r="H255" s="44">
        <v>20494</v>
      </c>
      <c r="I255" s="44">
        <v>3645009</v>
      </c>
      <c r="J255" s="44">
        <v>6520827</v>
      </c>
      <c r="K255" s="44">
        <v>0</v>
      </c>
      <c r="L255" s="44">
        <v>0</v>
      </c>
      <c r="M255" s="44">
        <v>0</v>
      </c>
      <c r="N255" s="44">
        <v>0</v>
      </c>
      <c r="O255" s="44">
        <v>0</v>
      </c>
      <c r="P255" s="44">
        <v>3070270</v>
      </c>
      <c r="Q255" s="44">
        <v>650552</v>
      </c>
      <c r="R255" s="44">
        <v>401417</v>
      </c>
      <c r="S255" s="44">
        <v>89910</v>
      </c>
      <c r="T255" s="44">
        <v>37513</v>
      </c>
      <c r="U255" s="44">
        <v>284551</v>
      </c>
      <c r="V255" s="44">
        <v>98478</v>
      </c>
      <c r="W255" s="44">
        <v>0</v>
      </c>
      <c r="X255" s="44">
        <v>0</v>
      </c>
      <c r="Y255" s="44">
        <v>0</v>
      </c>
      <c r="Z255" s="44">
        <v>0</v>
      </c>
      <c r="AA255" s="44">
        <v>28488756</v>
      </c>
      <c r="AB255" s="44">
        <v>0</v>
      </c>
      <c r="AC255" s="44">
        <f t="shared" si="10"/>
        <v>21967929</v>
      </c>
      <c r="AD255" s="74">
        <f t="shared" si="11"/>
        <v>14819021</v>
      </c>
      <c r="AE255" s="44">
        <f t="shared" si="12"/>
        <v>3580722</v>
      </c>
    </row>
    <row r="256" spans="1:31" x14ac:dyDescent="0.3">
      <c r="A256" s="46" t="s">
        <v>522</v>
      </c>
      <c r="B256" t="s">
        <v>2384</v>
      </c>
      <c r="C256">
        <v>1</v>
      </c>
      <c r="D256">
        <v>0</v>
      </c>
      <c r="E256" s="44">
        <v>23684614</v>
      </c>
      <c r="F256" s="44">
        <v>0</v>
      </c>
      <c r="G256" s="44">
        <v>0</v>
      </c>
      <c r="H256" s="44">
        <v>4322</v>
      </c>
      <c r="I256" s="44">
        <v>5020242</v>
      </c>
      <c r="J256" s="44">
        <v>6474556</v>
      </c>
      <c r="K256" s="44">
        <v>0</v>
      </c>
      <c r="L256" s="44">
        <v>0</v>
      </c>
      <c r="M256" s="44">
        <v>0</v>
      </c>
      <c r="N256" s="44">
        <v>0</v>
      </c>
      <c r="O256" s="44">
        <v>0</v>
      </c>
      <c r="P256" s="44">
        <v>3561441</v>
      </c>
      <c r="Q256" s="44">
        <v>2019740</v>
      </c>
      <c r="R256" s="44">
        <v>538857</v>
      </c>
      <c r="S256" s="44">
        <v>86959</v>
      </c>
      <c r="T256" s="44">
        <v>36281</v>
      </c>
      <c r="U256" s="44">
        <v>354917</v>
      </c>
      <c r="V256" s="44">
        <v>95387</v>
      </c>
      <c r="W256" s="44">
        <v>0</v>
      </c>
      <c r="X256" s="44">
        <v>360000</v>
      </c>
      <c r="Y256" s="44">
        <v>0</v>
      </c>
      <c r="Z256" s="44">
        <v>0</v>
      </c>
      <c r="AA256" s="44">
        <v>42237316</v>
      </c>
      <c r="AB256" s="44">
        <v>0</v>
      </c>
      <c r="AC256" s="44">
        <f t="shared" si="10"/>
        <v>35762760</v>
      </c>
      <c r="AD256" s="74">
        <f t="shared" si="11"/>
        <v>18552702</v>
      </c>
      <c r="AE256" s="44">
        <f t="shared" si="12"/>
        <v>4134985</v>
      </c>
    </row>
    <row r="257" spans="1:31" x14ac:dyDescent="0.3">
      <c r="A257" s="46" t="s">
        <v>520</v>
      </c>
      <c r="B257" t="s">
        <v>1673</v>
      </c>
      <c r="C257">
        <v>1</v>
      </c>
      <c r="D257">
        <v>0</v>
      </c>
      <c r="E257" s="44">
        <v>6607358</v>
      </c>
      <c r="F257" s="44">
        <v>0</v>
      </c>
      <c r="G257" s="44">
        <v>325321</v>
      </c>
      <c r="H257" s="44">
        <v>0</v>
      </c>
      <c r="I257" s="44">
        <v>634966</v>
      </c>
      <c r="J257" s="44">
        <v>1650466</v>
      </c>
      <c r="K257" s="44">
        <v>0</v>
      </c>
      <c r="L257" s="44">
        <v>0</v>
      </c>
      <c r="M257" s="44">
        <v>0</v>
      </c>
      <c r="N257" s="44">
        <v>0</v>
      </c>
      <c r="O257" s="44">
        <v>0</v>
      </c>
      <c r="P257" s="44">
        <v>1113668</v>
      </c>
      <c r="Q257" s="44">
        <v>403733</v>
      </c>
      <c r="R257" s="44">
        <v>181807</v>
      </c>
      <c r="S257" s="44">
        <v>16867</v>
      </c>
      <c r="T257" s="44">
        <v>7038</v>
      </c>
      <c r="U257" s="44">
        <v>59939</v>
      </c>
      <c r="V257" s="44">
        <v>18202</v>
      </c>
      <c r="W257" s="44">
        <v>0</v>
      </c>
      <c r="X257" s="44">
        <v>156349</v>
      </c>
      <c r="Y257" s="44">
        <v>0</v>
      </c>
      <c r="Z257" s="44">
        <v>0</v>
      </c>
      <c r="AA257" s="44">
        <v>11175714</v>
      </c>
      <c r="AB257" s="44">
        <v>0</v>
      </c>
      <c r="AC257" s="44">
        <f t="shared" si="10"/>
        <v>9525248</v>
      </c>
      <c r="AD257" s="74">
        <f t="shared" si="11"/>
        <v>4568356</v>
      </c>
      <c r="AE257" s="44">
        <f t="shared" si="12"/>
        <v>1541035</v>
      </c>
    </row>
    <row r="258" spans="1:31" x14ac:dyDescent="0.3">
      <c r="A258" s="46" t="s">
        <v>534</v>
      </c>
      <c r="B258" t="s">
        <v>2385</v>
      </c>
      <c r="C258">
        <v>1</v>
      </c>
      <c r="D258">
        <v>0</v>
      </c>
      <c r="E258" s="44">
        <v>9173265</v>
      </c>
      <c r="F258" s="44">
        <v>0</v>
      </c>
      <c r="G258" s="44">
        <v>0</v>
      </c>
      <c r="H258" s="44">
        <v>1654</v>
      </c>
      <c r="I258" s="44">
        <v>3741502</v>
      </c>
      <c r="J258" s="44">
        <v>6729668</v>
      </c>
      <c r="K258" s="44">
        <v>0</v>
      </c>
      <c r="L258" s="44">
        <v>0</v>
      </c>
      <c r="M258" s="44">
        <v>0</v>
      </c>
      <c r="N258" s="44">
        <v>0</v>
      </c>
      <c r="O258" s="44">
        <v>0</v>
      </c>
      <c r="P258" s="44">
        <v>3343961</v>
      </c>
      <c r="Q258" s="44">
        <v>836227</v>
      </c>
      <c r="R258" s="44">
        <v>277085</v>
      </c>
      <c r="S258" s="44">
        <v>95198</v>
      </c>
      <c r="T258" s="44">
        <v>39719</v>
      </c>
      <c r="U258" s="44">
        <v>358645</v>
      </c>
      <c r="V258" s="44">
        <v>90583</v>
      </c>
      <c r="W258" s="44">
        <v>478396</v>
      </c>
      <c r="X258" s="44">
        <v>0</v>
      </c>
      <c r="Y258" s="44">
        <v>0</v>
      </c>
      <c r="Z258" s="44">
        <v>0</v>
      </c>
      <c r="AA258" s="44">
        <v>25165903</v>
      </c>
      <c r="AB258" s="44">
        <v>0</v>
      </c>
      <c r="AC258" s="44">
        <f t="shared" si="10"/>
        <v>18436235</v>
      </c>
      <c r="AD258" s="74">
        <f t="shared" si="11"/>
        <v>15992638</v>
      </c>
      <c r="AE258" s="44">
        <f t="shared" si="12"/>
        <v>3928106</v>
      </c>
    </row>
    <row r="259" spans="1:31" x14ac:dyDescent="0.3">
      <c r="A259" s="46" t="s">
        <v>516</v>
      </c>
      <c r="B259" t="s">
        <v>1675</v>
      </c>
      <c r="C259">
        <v>1</v>
      </c>
      <c r="D259">
        <v>0</v>
      </c>
      <c r="E259" s="44">
        <v>22641203</v>
      </c>
      <c r="F259" s="44">
        <v>0</v>
      </c>
      <c r="G259" s="44">
        <v>0</v>
      </c>
      <c r="H259" s="44">
        <v>0</v>
      </c>
      <c r="I259" s="44">
        <v>5036906</v>
      </c>
      <c r="J259" s="44">
        <v>8244674</v>
      </c>
      <c r="K259" s="44">
        <v>0</v>
      </c>
      <c r="L259" s="44">
        <v>0</v>
      </c>
      <c r="M259" s="44">
        <v>0</v>
      </c>
      <c r="N259" s="44">
        <v>0</v>
      </c>
      <c r="O259" s="44">
        <v>0</v>
      </c>
      <c r="P259" s="44">
        <v>3366681</v>
      </c>
      <c r="Q259" s="44">
        <v>1010052</v>
      </c>
      <c r="R259" s="44">
        <v>670096</v>
      </c>
      <c r="S259" s="44">
        <v>58257</v>
      </c>
      <c r="T259" s="44">
        <v>24306</v>
      </c>
      <c r="U259" s="44">
        <v>238301</v>
      </c>
      <c r="V259" s="44">
        <v>72749</v>
      </c>
      <c r="W259" s="44">
        <v>0</v>
      </c>
      <c r="X259" s="44">
        <v>0</v>
      </c>
      <c r="Y259" s="44">
        <v>0</v>
      </c>
      <c r="Z259" s="44">
        <v>0</v>
      </c>
      <c r="AA259" s="44">
        <v>41363225</v>
      </c>
      <c r="AB259" s="44">
        <v>0</v>
      </c>
      <c r="AC259" s="44">
        <f t="shared" si="10"/>
        <v>33118551</v>
      </c>
      <c r="AD259" s="74">
        <f t="shared" si="11"/>
        <v>18722022</v>
      </c>
      <c r="AE259" s="44">
        <f t="shared" si="12"/>
        <v>3760294</v>
      </c>
    </row>
    <row r="260" spans="1:31" x14ac:dyDescent="0.3">
      <c r="A260" s="46" t="s">
        <v>536</v>
      </c>
      <c r="B260" t="s">
        <v>2386</v>
      </c>
      <c r="C260">
        <v>1</v>
      </c>
      <c r="D260">
        <v>1</v>
      </c>
      <c r="E260" s="44">
        <v>447476873</v>
      </c>
      <c r="F260" s="44">
        <v>10741940</v>
      </c>
      <c r="G260" s="44">
        <v>0</v>
      </c>
      <c r="H260" s="44">
        <v>418662</v>
      </c>
      <c r="I260" s="44">
        <v>71888477</v>
      </c>
      <c r="J260" s="44">
        <v>76637254</v>
      </c>
      <c r="K260" s="44">
        <v>0</v>
      </c>
      <c r="L260" s="44">
        <v>0</v>
      </c>
      <c r="M260" s="44">
        <v>1707742</v>
      </c>
      <c r="N260" s="44">
        <v>4704710</v>
      </c>
      <c r="O260" s="44">
        <v>4155198</v>
      </c>
      <c r="P260" s="44">
        <v>0</v>
      </c>
      <c r="Q260" s="44">
        <v>9135889</v>
      </c>
      <c r="R260" s="44">
        <v>10022267</v>
      </c>
      <c r="S260" s="44">
        <v>491838</v>
      </c>
      <c r="T260" s="44">
        <v>205206</v>
      </c>
      <c r="U260" s="44">
        <v>1994247</v>
      </c>
      <c r="V260" s="44">
        <v>688882</v>
      </c>
      <c r="W260" s="44">
        <v>0</v>
      </c>
      <c r="X260" s="44">
        <v>34823720</v>
      </c>
      <c r="Y260" s="44">
        <v>0</v>
      </c>
      <c r="Z260" s="44">
        <v>0</v>
      </c>
      <c r="AA260" s="44">
        <v>675092905</v>
      </c>
      <c r="AB260" s="44">
        <v>14374405</v>
      </c>
      <c r="AC260" s="44">
        <f t="shared" si="10"/>
        <v>598455651</v>
      </c>
      <c r="AD260" s="74">
        <f t="shared" si="11"/>
        <v>227616032</v>
      </c>
      <c r="AE260" s="44">
        <f t="shared" si="12"/>
        <v>24689763</v>
      </c>
    </row>
    <row r="261" spans="1:31" x14ac:dyDescent="0.3">
      <c r="A261" s="46" t="s">
        <v>538</v>
      </c>
      <c r="B261" t="s">
        <v>1677</v>
      </c>
      <c r="C261">
        <v>1</v>
      </c>
      <c r="D261">
        <v>0</v>
      </c>
      <c r="E261" s="44">
        <v>20813120</v>
      </c>
      <c r="F261" s="44">
        <v>0</v>
      </c>
      <c r="G261" s="44">
        <v>0</v>
      </c>
      <c r="H261" s="44">
        <v>0</v>
      </c>
      <c r="I261" s="44">
        <v>6687666</v>
      </c>
      <c r="J261" s="44">
        <v>4044792</v>
      </c>
      <c r="K261" s="44">
        <v>0</v>
      </c>
      <c r="L261" s="44">
        <v>0</v>
      </c>
      <c r="M261" s="44">
        <v>0</v>
      </c>
      <c r="N261" s="44">
        <v>0</v>
      </c>
      <c r="O261" s="44">
        <v>0</v>
      </c>
      <c r="P261" s="44">
        <v>2853681</v>
      </c>
      <c r="Q261" s="44">
        <v>1689293</v>
      </c>
      <c r="R261" s="44">
        <v>528483</v>
      </c>
      <c r="S261" s="44">
        <v>81536</v>
      </c>
      <c r="T261" s="44">
        <v>34019</v>
      </c>
      <c r="U261" s="44">
        <v>335462</v>
      </c>
      <c r="V261" s="44">
        <v>76398</v>
      </c>
      <c r="W261" s="44">
        <v>0</v>
      </c>
      <c r="X261" s="44">
        <v>555039</v>
      </c>
      <c r="Y261" s="44">
        <v>0</v>
      </c>
      <c r="Z261" s="44">
        <v>0</v>
      </c>
      <c r="AA261" s="44">
        <v>37699489</v>
      </c>
      <c r="AB261" s="44">
        <v>189986</v>
      </c>
      <c r="AC261" s="44">
        <f t="shared" si="10"/>
        <v>33654697</v>
      </c>
      <c r="AD261" s="74">
        <f t="shared" si="11"/>
        <v>16886369</v>
      </c>
      <c r="AE261" s="44">
        <f t="shared" si="12"/>
        <v>3381096</v>
      </c>
    </row>
    <row r="262" spans="1:31" x14ac:dyDescent="0.3">
      <c r="A262" s="46" t="s">
        <v>514</v>
      </c>
      <c r="B262" t="s">
        <v>2387</v>
      </c>
      <c r="C262">
        <v>1</v>
      </c>
      <c r="D262">
        <v>0</v>
      </c>
      <c r="E262" s="44">
        <v>28117917</v>
      </c>
      <c r="F262" s="44">
        <v>0</v>
      </c>
      <c r="G262" s="44">
        <v>0</v>
      </c>
      <c r="H262" s="44">
        <v>0</v>
      </c>
      <c r="I262" s="44">
        <v>5310545</v>
      </c>
      <c r="J262" s="44">
        <v>3670278</v>
      </c>
      <c r="K262" s="44">
        <v>0</v>
      </c>
      <c r="L262" s="44">
        <v>0</v>
      </c>
      <c r="M262" s="44">
        <v>0</v>
      </c>
      <c r="N262" s="44">
        <v>0</v>
      </c>
      <c r="O262" s="44">
        <v>0</v>
      </c>
      <c r="P262" s="44">
        <v>3799855</v>
      </c>
      <c r="Q262" s="44">
        <v>891339</v>
      </c>
      <c r="R262" s="44">
        <v>674766</v>
      </c>
      <c r="S262" s="44">
        <v>50423</v>
      </c>
      <c r="T262" s="44">
        <v>21038</v>
      </c>
      <c r="U262" s="44">
        <v>194788</v>
      </c>
      <c r="V262" s="44">
        <v>62803</v>
      </c>
      <c r="W262" s="44">
        <v>0</v>
      </c>
      <c r="X262" s="44">
        <v>359327</v>
      </c>
      <c r="Y262" s="44">
        <v>0</v>
      </c>
      <c r="Z262" s="44">
        <v>0</v>
      </c>
      <c r="AA262" s="44">
        <v>43153079</v>
      </c>
      <c r="AB262" s="44">
        <v>0</v>
      </c>
      <c r="AC262" s="44">
        <f t="shared" ref="AC262:AC325" si="13">AA262-SUM(J262:K262)</f>
        <v>39482801</v>
      </c>
      <c r="AD262" s="74">
        <f t="shared" ref="AD262:AD325" si="14">AA262-E262</f>
        <v>15035162</v>
      </c>
      <c r="AE262" s="44">
        <f t="shared" ref="AE262:AE325" si="15">SUM(F262:G262)+SUM(M262:P262)+SUM(S262:V262)+SUM(Y262:Z262)</f>
        <v>4128907</v>
      </c>
    </row>
    <row r="263" spans="1:31" x14ac:dyDescent="0.3">
      <c r="A263" s="46" t="s">
        <v>542</v>
      </c>
      <c r="B263" t="s">
        <v>2388</v>
      </c>
      <c r="C263">
        <v>1</v>
      </c>
      <c r="D263">
        <v>0</v>
      </c>
      <c r="E263" s="44">
        <v>29035261</v>
      </c>
      <c r="F263" s="44">
        <v>0</v>
      </c>
      <c r="G263" s="44">
        <v>0</v>
      </c>
      <c r="H263" s="44">
        <v>0</v>
      </c>
      <c r="I263" s="44">
        <v>7540670</v>
      </c>
      <c r="J263" s="44">
        <v>7939602</v>
      </c>
      <c r="K263" s="44">
        <v>0</v>
      </c>
      <c r="L263" s="44">
        <v>0</v>
      </c>
      <c r="M263" s="44">
        <v>0</v>
      </c>
      <c r="N263" s="44">
        <v>0</v>
      </c>
      <c r="O263" s="44">
        <v>0</v>
      </c>
      <c r="P263" s="44">
        <v>4829025</v>
      </c>
      <c r="Q263" s="44">
        <v>1429219</v>
      </c>
      <c r="R263" s="44">
        <v>832230</v>
      </c>
      <c r="S263" s="44">
        <v>129742</v>
      </c>
      <c r="T263" s="44">
        <v>54131</v>
      </c>
      <c r="U263" s="44">
        <v>526056</v>
      </c>
      <c r="V263" s="44">
        <v>139172</v>
      </c>
      <c r="W263" s="44">
        <v>0</v>
      </c>
      <c r="X263" s="44">
        <v>342900</v>
      </c>
      <c r="Y263" s="44">
        <v>0</v>
      </c>
      <c r="Z263" s="44">
        <v>0</v>
      </c>
      <c r="AA263" s="44">
        <v>52798008</v>
      </c>
      <c r="AB263" s="44">
        <v>0</v>
      </c>
      <c r="AC263" s="44">
        <f t="shared" si="13"/>
        <v>44858406</v>
      </c>
      <c r="AD263" s="74">
        <f t="shared" si="14"/>
        <v>23762747</v>
      </c>
      <c r="AE263" s="44">
        <f t="shared" si="15"/>
        <v>5678126</v>
      </c>
    </row>
    <row r="264" spans="1:31" x14ac:dyDescent="0.3">
      <c r="A264" s="46" t="s">
        <v>546</v>
      </c>
      <c r="B264" t="s">
        <v>1680</v>
      </c>
      <c r="C264">
        <v>1</v>
      </c>
      <c r="D264">
        <v>0</v>
      </c>
      <c r="E264" s="44">
        <v>4420292</v>
      </c>
      <c r="F264" s="44">
        <v>0</v>
      </c>
      <c r="G264" s="44">
        <v>181923</v>
      </c>
      <c r="H264" s="44">
        <v>0</v>
      </c>
      <c r="I264" s="44">
        <v>836094</v>
      </c>
      <c r="J264" s="44">
        <v>1322276</v>
      </c>
      <c r="K264" s="44">
        <v>0</v>
      </c>
      <c r="L264" s="44">
        <v>0</v>
      </c>
      <c r="M264" s="44">
        <v>0</v>
      </c>
      <c r="N264" s="44">
        <v>0</v>
      </c>
      <c r="O264" s="44">
        <v>0</v>
      </c>
      <c r="P264" s="44">
        <v>1478840</v>
      </c>
      <c r="Q264" s="44">
        <v>126579</v>
      </c>
      <c r="R264" s="44">
        <v>124878</v>
      </c>
      <c r="S264" s="44">
        <v>9917</v>
      </c>
      <c r="T264" s="44">
        <v>4138</v>
      </c>
      <c r="U264" s="44">
        <v>39377</v>
      </c>
      <c r="V264" s="44">
        <v>10269</v>
      </c>
      <c r="W264" s="44">
        <v>0</v>
      </c>
      <c r="X264" s="44">
        <v>0</v>
      </c>
      <c r="Y264" s="44">
        <v>0</v>
      </c>
      <c r="Z264" s="44">
        <v>0</v>
      </c>
      <c r="AA264" s="44">
        <v>8554583</v>
      </c>
      <c r="AB264" s="44">
        <v>0</v>
      </c>
      <c r="AC264" s="44">
        <f t="shared" si="13"/>
        <v>7232307</v>
      </c>
      <c r="AD264" s="74">
        <f t="shared" si="14"/>
        <v>4134291</v>
      </c>
      <c r="AE264" s="44">
        <f t="shared" si="15"/>
        <v>1724464</v>
      </c>
    </row>
    <row r="265" spans="1:31" x14ac:dyDescent="0.3">
      <c r="A265" s="46" t="s">
        <v>549</v>
      </c>
      <c r="B265" t="s">
        <v>2389</v>
      </c>
      <c r="C265">
        <v>1</v>
      </c>
      <c r="D265">
        <v>0</v>
      </c>
      <c r="E265" s="44">
        <v>32543806</v>
      </c>
      <c r="F265" s="44">
        <v>0</v>
      </c>
      <c r="G265" s="44">
        <v>0</v>
      </c>
      <c r="H265" s="44">
        <v>12703</v>
      </c>
      <c r="I265" s="44">
        <v>3597266</v>
      </c>
      <c r="J265" s="44">
        <v>8453439</v>
      </c>
      <c r="K265" s="44">
        <v>209656</v>
      </c>
      <c r="L265" s="44">
        <v>0</v>
      </c>
      <c r="M265" s="44">
        <v>0</v>
      </c>
      <c r="N265" s="44">
        <v>0</v>
      </c>
      <c r="O265" s="44">
        <v>0</v>
      </c>
      <c r="P265" s="44">
        <v>4057455</v>
      </c>
      <c r="Q265" s="44">
        <v>884374</v>
      </c>
      <c r="R265" s="44">
        <v>314220</v>
      </c>
      <c r="S265" s="44">
        <v>58422</v>
      </c>
      <c r="T265" s="44">
        <v>24375</v>
      </c>
      <c r="U265" s="44">
        <v>230612</v>
      </c>
      <c r="V265" s="44">
        <v>76259</v>
      </c>
      <c r="W265" s="44">
        <v>0</v>
      </c>
      <c r="X265" s="44">
        <v>2004118</v>
      </c>
      <c r="Y265" s="44">
        <v>0</v>
      </c>
      <c r="Z265" s="44">
        <v>0</v>
      </c>
      <c r="AA265" s="44">
        <v>52466705</v>
      </c>
      <c r="AB265" s="44">
        <v>585370</v>
      </c>
      <c r="AC265" s="44">
        <f t="shared" si="13"/>
        <v>43803610</v>
      </c>
      <c r="AD265" s="74">
        <f t="shared" si="14"/>
        <v>19922899</v>
      </c>
      <c r="AE265" s="44">
        <f t="shared" si="15"/>
        <v>4447123</v>
      </c>
    </row>
    <row r="266" spans="1:31" x14ac:dyDescent="0.3">
      <c r="A266" s="46" t="s">
        <v>551</v>
      </c>
      <c r="B266" t="s">
        <v>2390</v>
      </c>
      <c r="C266">
        <v>1</v>
      </c>
      <c r="D266">
        <v>0</v>
      </c>
      <c r="E266" s="44">
        <v>9017041</v>
      </c>
      <c r="F266" s="44">
        <v>0</v>
      </c>
      <c r="G266" s="44">
        <v>0</v>
      </c>
      <c r="H266" s="44">
        <v>12020</v>
      </c>
      <c r="I266" s="44">
        <v>1481744</v>
      </c>
      <c r="J266" s="44">
        <v>1751063</v>
      </c>
      <c r="K266" s="44">
        <v>0</v>
      </c>
      <c r="L266" s="44">
        <v>0</v>
      </c>
      <c r="M266" s="44">
        <v>0</v>
      </c>
      <c r="N266" s="44">
        <v>0</v>
      </c>
      <c r="O266" s="44">
        <v>0</v>
      </c>
      <c r="P266" s="44">
        <v>1297299</v>
      </c>
      <c r="Q266" s="44">
        <v>90790</v>
      </c>
      <c r="R266" s="44">
        <v>124941</v>
      </c>
      <c r="S266" s="44">
        <v>13767</v>
      </c>
      <c r="T266" s="44">
        <v>5744</v>
      </c>
      <c r="U266" s="44">
        <v>49687</v>
      </c>
      <c r="V266" s="44">
        <v>16568</v>
      </c>
      <c r="W266" s="44">
        <v>0</v>
      </c>
      <c r="X266" s="44">
        <v>348112</v>
      </c>
      <c r="Y266" s="44">
        <v>0</v>
      </c>
      <c r="Z266" s="44">
        <v>0</v>
      </c>
      <c r="AA266" s="44">
        <v>14208776</v>
      </c>
      <c r="AB266" s="44">
        <v>100000</v>
      </c>
      <c r="AC266" s="44">
        <f t="shared" si="13"/>
        <v>12457713</v>
      </c>
      <c r="AD266" s="74">
        <f t="shared" si="14"/>
        <v>5191735</v>
      </c>
      <c r="AE266" s="44">
        <f t="shared" si="15"/>
        <v>1383065</v>
      </c>
    </row>
    <row r="267" spans="1:31" x14ac:dyDescent="0.3">
      <c r="A267" s="46" t="s">
        <v>553</v>
      </c>
      <c r="B267" t="s">
        <v>1683</v>
      </c>
      <c r="C267">
        <v>1</v>
      </c>
      <c r="D267">
        <v>0</v>
      </c>
      <c r="E267" s="44">
        <v>11643890</v>
      </c>
      <c r="F267" s="44">
        <v>0</v>
      </c>
      <c r="G267" s="44">
        <v>0</v>
      </c>
      <c r="H267" s="44">
        <v>0</v>
      </c>
      <c r="I267" s="44">
        <v>2276168</v>
      </c>
      <c r="J267" s="44">
        <v>2702302</v>
      </c>
      <c r="K267" s="44">
        <v>0</v>
      </c>
      <c r="L267" s="44">
        <v>0</v>
      </c>
      <c r="M267" s="44">
        <v>0</v>
      </c>
      <c r="N267" s="44">
        <v>0</v>
      </c>
      <c r="O267" s="44">
        <v>0</v>
      </c>
      <c r="P267" s="44">
        <v>1326968</v>
      </c>
      <c r="Q267" s="44">
        <v>194154</v>
      </c>
      <c r="R267" s="44">
        <v>40232</v>
      </c>
      <c r="S267" s="44">
        <v>19010</v>
      </c>
      <c r="T267" s="44">
        <v>7931</v>
      </c>
      <c r="U267" s="44">
        <v>73628</v>
      </c>
      <c r="V267" s="44">
        <v>22356</v>
      </c>
      <c r="W267" s="44">
        <v>0</v>
      </c>
      <c r="X267" s="44">
        <v>390003</v>
      </c>
      <c r="Y267" s="44">
        <v>0</v>
      </c>
      <c r="Z267" s="44">
        <v>0</v>
      </c>
      <c r="AA267" s="44">
        <v>18696642</v>
      </c>
      <c r="AB267" s="44">
        <v>0</v>
      </c>
      <c r="AC267" s="44">
        <f t="shared" si="13"/>
        <v>15994340</v>
      </c>
      <c r="AD267" s="74">
        <f t="shared" si="14"/>
        <v>7052752</v>
      </c>
      <c r="AE267" s="44">
        <f t="shared" si="15"/>
        <v>1449893</v>
      </c>
    </row>
    <row r="268" spans="1:31" x14ac:dyDescent="0.3">
      <c r="A268" s="46" t="s">
        <v>555</v>
      </c>
      <c r="B268" t="s">
        <v>2391</v>
      </c>
      <c r="C268">
        <v>1</v>
      </c>
      <c r="D268">
        <v>0</v>
      </c>
      <c r="E268" s="44">
        <v>9831746</v>
      </c>
      <c r="F268" s="44">
        <v>0</v>
      </c>
      <c r="G268" s="44">
        <v>344565</v>
      </c>
      <c r="H268" s="44">
        <v>0</v>
      </c>
      <c r="I268" s="44">
        <v>1408356</v>
      </c>
      <c r="J268" s="44">
        <v>1237543</v>
      </c>
      <c r="K268" s="44">
        <v>0</v>
      </c>
      <c r="L268" s="44">
        <v>0</v>
      </c>
      <c r="M268" s="44">
        <v>0</v>
      </c>
      <c r="N268" s="44">
        <v>0</v>
      </c>
      <c r="O268" s="44">
        <v>0</v>
      </c>
      <c r="P268" s="44">
        <v>1115533</v>
      </c>
      <c r="Q268" s="44">
        <v>249695</v>
      </c>
      <c r="R268" s="44">
        <v>157352</v>
      </c>
      <c r="S268" s="44">
        <v>12134</v>
      </c>
      <c r="T268" s="44">
        <v>5063</v>
      </c>
      <c r="U268" s="44">
        <v>44620</v>
      </c>
      <c r="V268" s="44">
        <v>15642</v>
      </c>
      <c r="W268" s="44">
        <v>0</v>
      </c>
      <c r="X268" s="44">
        <v>430702</v>
      </c>
      <c r="Y268" s="44">
        <v>0</v>
      </c>
      <c r="Z268" s="44">
        <v>0</v>
      </c>
      <c r="AA268" s="44">
        <v>14852951</v>
      </c>
      <c r="AB268" s="44">
        <v>100000</v>
      </c>
      <c r="AC268" s="44">
        <f t="shared" si="13"/>
        <v>13615408</v>
      </c>
      <c r="AD268" s="74">
        <f t="shared" si="14"/>
        <v>5021205</v>
      </c>
      <c r="AE268" s="44">
        <f t="shared" si="15"/>
        <v>1537557</v>
      </c>
    </row>
    <row r="269" spans="1:31" x14ac:dyDescent="0.3">
      <c r="A269" s="46" t="s">
        <v>2120</v>
      </c>
      <c r="B269" t="s">
        <v>2121</v>
      </c>
      <c r="C269">
        <v>1</v>
      </c>
      <c r="D269">
        <v>1</v>
      </c>
      <c r="E269" s="44">
        <v>9249888</v>
      </c>
      <c r="F269" s="44">
        <v>0</v>
      </c>
      <c r="G269" s="44">
        <v>150754</v>
      </c>
      <c r="H269" s="44">
        <v>8476</v>
      </c>
      <c r="I269" s="44">
        <v>1226865</v>
      </c>
      <c r="J269" s="44">
        <v>695230</v>
      </c>
      <c r="K269" s="44">
        <v>666</v>
      </c>
      <c r="L269" s="44">
        <v>1172928</v>
      </c>
      <c r="M269" s="44">
        <v>0</v>
      </c>
      <c r="N269" s="44">
        <v>0</v>
      </c>
      <c r="O269" s="44">
        <v>0</v>
      </c>
      <c r="P269" s="44">
        <v>1087480</v>
      </c>
      <c r="Q269" s="44">
        <v>200468</v>
      </c>
      <c r="R269" s="44">
        <v>48351</v>
      </c>
      <c r="S269" s="44">
        <v>10561</v>
      </c>
      <c r="T269" s="44">
        <v>4406</v>
      </c>
      <c r="U269" s="44">
        <v>39843</v>
      </c>
      <c r="V269" s="44">
        <v>12915</v>
      </c>
      <c r="W269" s="44">
        <v>0</v>
      </c>
      <c r="X269" s="44">
        <v>137627</v>
      </c>
      <c r="Y269" s="44">
        <v>0</v>
      </c>
      <c r="Z269" s="44">
        <v>0</v>
      </c>
      <c r="AA269" s="44">
        <v>14046458</v>
      </c>
      <c r="AB269" s="44">
        <v>100000</v>
      </c>
      <c r="AC269" s="44">
        <f t="shared" si="13"/>
        <v>13350562</v>
      </c>
      <c r="AD269" s="74">
        <f t="shared" si="14"/>
        <v>4796570</v>
      </c>
      <c r="AE269" s="44">
        <f t="shared" si="15"/>
        <v>1305959</v>
      </c>
    </row>
    <row r="270" spans="1:31" x14ac:dyDescent="0.3">
      <c r="A270" s="46" t="s">
        <v>587</v>
      </c>
      <c r="B270" t="s">
        <v>2392</v>
      </c>
      <c r="C270">
        <v>1</v>
      </c>
      <c r="D270">
        <v>0</v>
      </c>
      <c r="E270" s="44">
        <v>9013360</v>
      </c>
      <c r="F270" s="44">
        <v>0</v>
      </c>
      <c r="G270" s="44">
        <v>317335</v>
      </c>
      <c r="H270" s="44">
        <v>0</v>
      </c>
      <c r="I270" s="44">
        <v>1785494</v>
      </c>
      <c r="J270" s="44">
        <v>463632</v>
      </c>
      <c r="K270" s="44">
        <v>0</v>
      </c>
      <c r="L270" s="44">
        <v>0</v>
      </c>
      <c r="M270" s="44">
        <v>0</v>
      </c>
      <c r="N270" s="44">
        <v>0</v>
      </c>
      <c r="O270" s="44">
        <v>0</v>
      </c>
      <c r="P270" s="44">
        <v>1047209</v>
      </c>
      <c r="Q270" s="44">
        <v>632374</v>
      </c>
      <c r="R270" s="44">
        <v>562452</v>
      </c>
      <c r="S270" s="44">
        <v>62601</v>
      </c>
      <c r="T270" s="44">
        <v>26119</v>
      </c>
      <c r="U270" s="44">
        <v>227641</v>
      </c>
      <c r="V270" s="44">
        <v>29126</v>
      </c>
      <c r="W270" s="44">
        <v>0</v>
      </c>
      <c r="X270" s="44">
        <v>216147</v>
      </c>
      <c r="Y270" s="44">
        <v>0</v>
      </c>
      <c r="Z270" s="44">
        <v>0</v>
      </c>
      <c r="AA270" s="44">
        <v>14383490</v>
      </c>
      <c r="AB270" s="44">
        <v>0</v>
      </c>
      <c r="AC270" s="44">
        <f t="shared" si="13"/>
        <v>13919858</v>
      </c>
      <c r="AD270" s="74">
        <f t="shared" si="14"/>
        <v>5370130</v>
      </c>
      <c r="AE270" s="44">
        <f t="shared" si="15"/>
        <v>1710031</v>
      </c>
    </row>
    <row r="271" spans="1:31" x14ac:dyDescent="0.3">
      <c r="A271" s="46" t="s">
        <v>591</v>
      </c>
      <c r="B271" t="s">
        <v>2393</v>
      </c>
      <c r="C271">
        <v>1</v>
      </c>
      <c r="D271">
        <v>1</v>
      </c>
      <c r="E271" s="44">
        <v>92914507</v>
      </c>
      <c r="F271" s="44">
        <v>3847606</v>
      </c>
      <c r="G271" s="44">
        <v>2687597</v>
      </c>
      <c r="H271" s="44">
        <v>0</v>
      </c>
      <c r="I271" s="44">
        <v>7021800</v>
      </c>
      <c r="J271" s="44">
        <v>4728339</v>
      </c>
      <c r="K271" s="44">
        <v>0</v>
      </c>
      <c r="L271" s="44">
        <v>0</v>
      </c>
      <c r="M271" s="44">
        <v>0</v>
      </c>
      <c r="N271" s="44">
        <v>0</v>
      </c>
      <c r="O271" s="44">
        <v>0</v>
      </c>
      <c r="P271" s="44">
        <v>4920242</v>
      </c>
      <c r="Q271" s="44">
        <v>10902748</v>
      </c>
      <c r="R271" s="44">
        <v>1879549</v>
      </c>
      <c r="S271" s="44">
        <v>154249</v>
      </c>
      <c r="T271" s="44">
        <v>64356</v>
      </c>
      <c r="U271" s="44">
        <v>551744</v>
      </c>
      <c r="V271" s="44">
        <v>223272</v>
      </c>
      <c r="W271" s="44">
        <v>0</v>
      </c>
      <c r="X271" s="44">
        <v>2087301</v>
      </c>
      <c r="Y271" s="44">
        <v>0</v>
      </c>
      <c r="Z271" s="44">
        <v>2520255</v>
      </c>
      <c r="AA271" s="44">
        <v>134503565</v>
      </c>
      <c r="AB271" s="44">
        <v>4969842</v>
      </c>
      <c r="AC271" s="44">
        <f t="shared" si="13"/>
        <v>129775226</v>
      </c>
      <c r="AD271" s="74">
        <f t="shared" si="14"/>
        <v>41589058</v>
      </c>
      <c r="AE271" s="44">
        <f t="shared" si="15"/>
        <v>14969321</v>
      </c>
    </row>
    <row r="272" spans="1:31" x14ac:dyDescent="0.3">
      <c r="A272" s="46" t="s">
        <v>655</v>
      </c>
      <c r="B272" t="s">
        <v>2394</v>
      </c>
      <c r="C272">
        <v>1</v>
      </c>
      <c r="D272">
        <v>0</v>
      </c>
      <c r="E272" s="44">
        <v>39840772</v>
      </c>
      <c r="F272" s="44">
        <v>2463723</v>
      </c>
      <c r="G272" s="44">
        <v>1755704</v>
      </c>
      <c r="H272" s="44">
        <v>0</v>
      </c>
      <c r="I272" s="44">
        <v>5638540</v>
      </c>
      <c r="J272" s="44">
        <v>2186741</v>
      </c>
      <c r="K272" s="44">
        <v>0</v>
      </c>
      <c r="L272" s="44">
        <v>0</v>
      </c>
      <c r="M272" s="44">
        <v>0</v>
      </c>
      <c r="N272" s="44">
        <v>0</v>
      </c>
      <c r="O272" s="44">
        <v>0</v>
      </c>
      <c r="P272" s="44">
        <v>3599424</v>
      </c>
      <c r="Q272" s="44">
        <v>3161136</v>
      </c>
      <c r="R272" s="44">
        <v>642712</v>
      </c>
      <c r="S272" s="44">
        <v>158039</v>
      </c>
      <c r="T272" s="44">
        <v>65938</v>
      </c>
      <c r="U272" s="44">
        <v>461398</v>
      </c>
      <c r="V272" s="44">
        <v>156760</v>
      </c>
      <c r="W272" s="44">
        <v>0</v>
      </c>
      <c r="X272" s="44">
        <v>3240000</v>
      </c>
      <c r="Y272" s="44">
        <v>0</v>
      </c>
      <c r="Z272" s="44">
        <v>0</v>
      </c>
      <c r="AA272" s="44">
        <v>63370887</v>
      </c>
      <c r="AB272" s="44">
        <v>1415807</v>
      </c>
      <c r="AC272" s="44">
        <f t="shared" si="13"/>
        <v>61184146</v>
      </c>
      <c r="AD272" s="74">
        <f t="shared" si="14"/>
        <v>23530115</v>
      </c>
      <c r="AE272" s="44">
        <f t="shared" si="15"/>
        <v>8660986</v>
      </c>
    </row>
    <row r="273" spans="1:31" x14ac:dyDescent="0.3">
      <c r="A273" s="46" t="s">
        <v>569</v>
      </c>
      <c r="B273" t="s">
        <v>2395</v>
      </c>
      <c r="C273">
        <v>1</v>
      </c>
      <c r="D273">
        <v>0</v>
      </c>
      <c r="E273" s="44">
        <v>27960392</v>
      </c>
      <c r="F273" s="44">
        <v>0</v>
      </c>
      <c r="G273" s="44">
        <v>3378742</v>
      </c>
      <c r="H273" s="44">
        <v>0</v>
      </c>
      <c r="I273" s="44">
        <v>4349086</v>
      </c>
      <c r="J273" s="44">
        <v>2456987</v>
      </c>
      <c r="K273" s="44">
        <v>0</v>
      </c>
      <c r="L273" s="44">
        <v>0</v>
      </c>
      <c r="M273" s="44">
        <v>0</v>
      </c>
      <c r="N273" s="44">
        <v>0</v>
      </c>
      <c r="O273" s="44">
        <v>0</v>
      </c>
      <c r="P273" s="44">
        <v>4297107</v>
      </c>
      <c r="Q273" s="44">
        <v>2429286</v>
      </c>
      <c r="R273" s="44">
        <v>722007</v>
      </c>
      <c r="S273" s="44">
        <v>108620</v>
      </c>
      <c r="T273" s="44">
        <v>45319</v>
      </c>
      <c r="U273" s="44">
        <v>450040</v>
      </c>
      <c r="V273" s="44">
        <v>98616</v>
      </c>
      <c r="W273" s="44">
        <v>0</v>
      </c>
      <c r="X273" s="44">
        <v>0</v>
      </c>
      <c r="Y273" s="44">
        <v>33193</v>
      </c>
      <c r="Z273" s="44">
        <v>0</v>
      </c>
      <c r="AA273" s="44">
        <v>46329395</v>
      </c>
      <c r="AB273" s="44">
        <v>0</v>
      </c>
      <c r="AC273" s="44">
        <f t="shared" si="13"/>
        <v>43872408</v>
      </c>
      <c r="AD273" s="74">
        <f t="shared" si="14"/>
        <v>18369003</v>
      </c>
      <c r="AE273" s="44">
        <f t="shared" si="15"/>
        <v>8411637</v>
      </c>
    </row>
    <row r="274" spans="1:31" x14ac:dyDescent="0.3">
      <c r="A274" s="46" t="s">
        <v>627</v>
      </c>
      <c r="B274" t="s">
        <v>1690</v>
      </c>
      <c r="C274">
        <v>1</v>
      </c>
      <c r="D274">
        <v>0</v>
      </c>
      <c r="E274" s="44">
        <v>9573221</v>
      </c>
      <c r="F274" s="44">
        <v>0</v>
      </c>
      <c r="G274" s="44">
        <v>947589</v>
      </c>
      <c r="H274" s="44">
        <v>0</v>
      </c>
      <c r="I274" s="44">
        <v>1026607</v>
      </c>
      <c r="J274" s="44">
        <v>1016694</v>
      </c>
      <c r="K274" s="44">
        <v>0</v>
      </c>
      <c r="L274" s="44">
        <v>0</v>
      </c>
      <c r="M274" s="44">
        <v>0</v>
      </c>
      <c r="N274" s="44">
        <v>0</v>
      </c>
      <c r="O274" s="44">
        <v>0</v>
      </c>
      <c r="P274" s="44">
        <v>879706</v>
      </c>
      <c r="Q274" s="44">
        <v>600103</v>
      </c>
      <c r="R274" s="44">
        <v>261956</v>
      </c>
      <c r="S274" s="44">
        <v>31263</v>
      </c>
      <c r="T274" s="44">
        <v>13044</v>
      </c>
      <c r="U274" s="44">
        <v>124713</v>
      </c>
      <c r="V274" s="44">
        <v>30354</v>
      </c>
      <c r="W274" s="44">
        <v>0</v>
      </c>
      <c r="X274" s="44">
        <v>178200</v>
      </c>
      <c r="Y274" s="44">
        <v>4977</v>
      </c>
      <c r="Z274" s="44">
        <v>0</v>
      </c>
      <c r="AA274" s="44">
        <v>14688427</v>
      </c>
      <c r="AB274" s="44">
        <v>0</v>
      </c>
      <c r="AC274" s="44">
        <f t="shared" si="13"/>
        <v>13671733</v>
      </c>
      <c r="AD274" s="74">
        <f t="shared" si="14"/>
        <v>5115206</v>
      </c>
      <c r="AE274" s="44">
        <f t="shared" si="15"/>
        <v>2031646</v>
      </c>
    </row>
    <row r="275" spans="1:31" x14ac:dyDescent="0.3">
      <c r="A275" s="46" t="s">
        <v>607</v>
      </c>
      <c r="B275" t="s">
        <v>2396</v>
      </c>
      <c r="C275">
        <v>1</v>
      </c>
      <c r="D275">
        <v>0</v>
      </c>
      <c r="E275" s="44">
        <v>39265252</v>
      </c>
      <c r="F275" s="44">
        <v>0</v>
      </c>
      <c r="G275" s="44">
        <v>4406095</v>
      </c>
      <c r="H275" s="44">
        <v>0</v>
      </c>
      <c r="I275" s="44">
        <v>3552726</v>
      </c>
      <c r="J275" s="44">
        <v>3640590</v>
      </c>
      <c r="K275" s="44">
        <v>0</v>
      </c>
      <c r="L275" s="44">
        <v>0</v>
      </c>
      <c r="M275" s="44">
        <v>0</v>
      </c>
      <c r="N275" s="44">
        <v>0</v>
      </c>
      <c r="O275" s="44">
        <v>0</v>
      </c>
      <c r="P275" s="44">
        <v>2929155</v>
      </c>
      <c r="Q275" s="44">
        <v>1777601</v>
      </c>
      <c r="R275" s="44">
        <v>655888</v>
      </c>
      <c r="S275" s="44">
        <v>106538</v>
      </c>
      <c r="T275" s="44">
        <v>44450</v>
      </c>
      <c r="U275" s="44">
        <v>430934</v>
      </c>
      <c r="V275" s="44">
        <v>108601</v>
      </c>
      <c r="W275" s="44">
        <v>0</v>
      </c>
      <c r="X275" s="44">
        <v>374934</v>
      </c>
      <c r="Y275" s="44">
        <v>208322</v>
      </c>
      <c r="Z275" s="44">
        <v>0</v>
      </c>
      <c r="AA275" s="44">
        <v>57501086</v>
      </c>
      <c r="AB275" s="44">
        <v>0</v>
      </c>
      <c r="AC275" s="44">
        <f t="shared" si="13"/>
        <v>53860496</v>
      </c>
      <c r="AD275" s="74">
        <f t="shared" si="14"/>
        <v>18235834</v>
      </c>
      <c r="AE275" s="44">
        <f t="shared" si="15"/>
        <v>8234095</v>
      </c>
    </row>
    <row r="276" spans="1:31" x14ac:dyDescent="0.3">
      <c r="A276" s="46" t="s">
        <v>649</v>
      </c>
      <c r="B276" t="s">
        <v>2397</v>
      </c>
      <c r="C276">
        <v>1</v>
      </c>
      <c r="D276">
        <v>0</v>
      </c>
      <c r="E276" s="44">
        <v>7704130</v>
      </c>
      <c r="F276" s="44">
        <v>0</v>
      </c>
      <c r="G276" s="44">
        <v>710955</v>
      </c>
      <c r="H276" s="44">
        <v>0</v>
      </c>
      <c r="I276" s="44">
        <v>1223783</v>
      </c>
      <c r="J276" s="44">
        <v>1293840</v>
      </c>
      <c r="K276" s="44">
        <v>0</v>
      </c>
      <c r="L276" s="44">
        <v>0</v>
      </c>
      <c r="M276" s="44">
        <v>0</v>
      </c>
      <c r="N276" s="44">
        <v>0</v>
      </c>
      <c r="O276" s="44">
        <v>0</v>
      </c>
      <c r="P276" s="44">
        <v>1866368</v>
      </c>
      <c r="Q276" s="44">
        <v>378544</v>
      </c>
      <c r="R276" s="44">
        <v>264083</v>
      </c>
      <c r="S276" s="44">
        <v>39952</v>
      </c>
      <c r="T276" s="44">
        <v>16669</v>
      </c>
      <c r="U276" s="44">
        <v>145625</v>
      </c>
      <c r="V276" s="44">
        <v>30012</v>
      </c>
      <c r="W276" s="44">
        <v>0</v>
      </c>
      <c r="X276" s="44">
        <v>0</v>
      </c>
      <c r="Y276" s="44">
        <v>13483</v>
      </c>
      <c r="Z276" s="44">
        <v>0</v>
      </c>
      <c r="AA276" s="44">
        <v>13687444</v>
      </c>
      <c r="AB276" s="44">
        <v>0</v>
      </c>
      <c r="AC276" s="44">
        <f t="shared" si="13"/>
        <v>12393604</v>
      </c>
      <c r="AD276" s="74">
        <f t="shared" si="14"/>
        <v>5983314</v>
      </c>
      <c r="AE276" s="44">
        <f t="shared" si="15"/>
        <v>2823064</v>
      </c>
    </row>
    <row r="277" spans="1:31" x14ac:dyDescent="0.3">
      <c r="A277" s="46" t="s">
        <v>561</v>
      </c>
      <c r="B277" t="s">
        <v>2398</v>
      </c>
      <c r="C277">
        <v>1</v>
      </c>
      <c r="D277">
        <v>0</v>
      </c>
      <c r="E277" s="44">
        <v>2864769</v>
      </c>
      <c r="F277" s="44">
        <v>0</v>
      </c>
      <c r="G277" s="44">
        <v>413153</v>
      </c>
      <c r="H277" s="44">
        <v>0</v>
      </c>
      <c r="I277" s="44">
        <v>423624</v>
      </c>
      <c r="J277" s="44">
        <v>1799501</v>
      </c>
      <c r="K277" s="44">
        <v>0</v>
      </c>
      <c r="L277" s="44">
        <v>0</v>
      </c>
      <c r="M277" s="44">
        <v>0</v>
      </c>
      <c r="N277" s="44">
        <v>0</v>
      </c>
      <c r="O277" s="44">
        <v>0</v>
      </c>
      <c r="P277" s="44">
        <v>840762</v>
      </c>
      <c r="Q277" s="44">
        <v>61947</v>
      </c>
      <c r="R277" s="44">
        <v>0</v>
      </c>
      <c r="S277" s="44">
        <v>17482</v>
      </c>
      <c r="T277" s="44">
        <v>7294</v>
      </c>
      <c r="U277" s="44">
        <v>58600</v>
      </c>
      <c r="V277" s="44">
        <v>11551</v>
      </c>
      <c r="W277" s="44">
        <v>0</v>
      </c>
      <c r="X277" s="44">
        <v>50400</v>
      </c>
      <c r="Y277" s="44">
        <v>0</v>
      </c>
      <c r="Z277" s="44">
        <v>0</v>
      </c>
      <c r="AA277" s="44">
        <v>6549083</v>
      </c>
      <c r="AB277" s="44">
        <v>0</v>
      </c>
      <c r="AC277" s="44">
        <f t="shared" si="13"/>
        <v>4749582</v>
      </c>
      <c r="AD277" s="74">
        <f t="shared" si="14"/>
        <v>3684314</v>
      </c>
      <c r="AE277" s="44">
        <f t="shared" si="15"/>
        <v>1348842</v>
      </c>
    </row>
    <row r="278" spans="1:31" x14ac:dyDescent="0.3">
      <c r="A278" s="46" t="s">
        <v>645</v>
      </c>
      <c r="B278" t="s">
        <v>2399</v>
      </c>
      <c r="C278">
        <v>1</v>
      </c>
      <c r="D278">
        <v>0</v>
      </c>
      <c r="E278" s="44">
        <v>37897444</v>
      </c>
      <c r="F278" s="44">
        <v>919186</v>
      </c>
      <c r="G278" s="44">
        <v>3926511</v>
      </c>
      <c r="H278" s="44">
        <v>0</v>
      </c>
      <c r="I278" s="44">
        <v>3929458</v>
      </c>
      <c r="J278" s="44">
        <v>14893991</v>
      </c>
      <c r="K278" s="44">
        <v>0</v>
      </c>
      <c r="L278" s="44">
        <v>0</v>
      </c>
      <c r="M278" s="44">
        <v>0</v>
      </c>
      <c r="N278" s="44">
        <v>0</v>
      </c>
      <c r="O278" s="44">
        <v>0</v>
      </c>
      <c r="P278" s="44">
        <v>2097077</v>
      </c>
      <c r="Q278" s="44">
        <v>2092032</v>
      </c>
      <c r="R278" s="44">
        <v>668129</v>
      </c>
      <c r="S278" s="44">
        <v>59501</v>
      </c>
      <c r="T278" s="44">
        <v>24825</v>
      </c>
      <c r="U278" s="44">
        <v>224962</v>
      </c>
      <c r="V278" s="44">
        <v>80935</v>
      </c>
      <c r="W278" s="44">
        <v>0</v>
      </c>
      <c r="X278" s="44">
        <v>1947439</v>
      </c>
      <c r="Y278" s="44">
        <v>0</v>
      </c>
      <c r="Z278" s="44">
        <v>0</v>
      </c>
      <c r="AA278" s="44">
        <v>68761490</v>
      </c>
      <c r="AB278" s="44">
        <v>1058438</v>
      </c>
      <c r="AC278" s="44">
        <f t="shared" si="13"/>
        <v>53867499</v>
      </c>
      <c r="AD278" s="74">
        <f t="shared" si="14"/>
        <v>30864046</v>
      </c>
      <c r="AE278" s="44">
        <f t="shared" si="15"/>
        <v>7332997</v>
      </c>
    </row>
    <row r="279" spans="1:31" x14ac:dyDescent="0.3">
      <c r="A279" s="46" t="s">
        <v>583</v>
      </c>
      <c r="B279" t="s">
        <v>2400</v>
      </c>
      <c r="C279">
        <v>1</v>
      </c>
      <c r="D279">
        <v>0</v>
      </c>
      <c r="E279" s="44">
        <v>56159452</v>
      </c>
      <c r="F279" s="44">
        <v>0</v>
      </c>
      <c r="G279" s="44">
        <v>3657932</v>
      </c>
      <c r="H279" s="44">
        <v>0</v>
      </c>
      <c r="I279" s="44">
        <v>6157052</v>
      </c>
      <c r="J279" s="44">
        <v>5595808</v>
      </c>
      <c r="K279" s="44">
        <v>0</v>
      </c>
      <c r="L279" s="44">
        <v>0</v>
      </c>
      <c r="M279" s="44">
        <v>0</v>
      </c>
      <c r="N279" s="44">
        <v>0</v>
      </c>
      <c r="O279" s="44">
        <v>0</v>
      </c>
      <c r="P279" s="44">
        <v>4243392</v>
      </c>
      <c r="Q279" s="44">
        <v>4478499</v>
      </c>
      <c r="R279" s="44">
        <v>1472830</v>
      </c>
      <c r="S279" s="44">
        <v>105744</v>
      </c>
      <c r="T279" s="44">
        <v>44119</v>
      </c>
      <c r="U279" s="44">
        <v>437749</v>
      </c>
      <c r="V279" s="44">
        <v>127608</v>
      </c>
      <c r="W279" s="44">
        <v>0</v>
      </c>
      <c r="X279" s="44">
        <v>1080418</v>
      </c>
      <c r="Y279" s="44">
        <v>0</v>
      </c>
      <c r="Z279" s="44">
        <v>0</v>
      </c>
      <c r="AA279" s="44">
        <v>83560603</v>
      </c>
      <c r="AB279" s="44">
        <v>1644332</v>
      </c>
      <c r="AC279" s="44">
        <f t="shared" si="13"/>
        <v>77964795</v>
      </c>
      <c r="AD279" s="74">
        <f t="shared" si="14"/>
        <v>27401151</v>
      </c>
      <c r="AE279" s="44">
        <f t="shared" si="15"/>
        <v>8616544</v>
      </c>
    </row>
    <row r="280" spans="1:31" x14ac:dyDescent="0.3">
      <c r="A280" s="46" t="s">
        <v>559</v>
      </c>
      <c r="B280" t="s">
        <v>2401</v>
      </c>
      <c r="C280">
        <v>1</v>
      </c>
      <c r="D280">
        <v>0</v>
      </c>
      <c r="E280" s="44">
        <v>18388253</v>
      </c>
      <c r="F280" s="44">
        <v>0</v>
      </c>
      <c r="G280" s="44">
        <v>2262592</v>
      </c>
      <c r="H280" s="44">
        <v>7136</v>
      </c>
      <c r="I280" s="44">
        <v>3839914</v>
      </c>
      <c r="J280" s="44">
        <v>1880299</v>
      </c>
      <c r="K280" s="44">
        <v>0</v>
      </c>
      <c r="L280" s="44">
        <v>0</v>
      </c>
      <c r="M280" s="44">
        <v>0</v>
      </c>
      <c r="N280" s="44">
        <v>0</v>
      </c>
      <c r="O280" s="44">
        <v>0</v>
      </c>
      <c r="P280" s="44">
        <v>2967972</v>
      </c>
      <c r="Q280" s="44">
        <v>983607</v>
      </c>
      <c r="R280" s="44">
        <v>576342</v>
      </c>
      <c r="S280" s="44">
        <v>72353</v>
      </c>
      <c r="T280" s="44">
        <v>30188</v>
      </c>
      <c r="U280" s="44">
        <v>311987</v>
      </c>
      <c r="V280" s="44">
        <v>67560</v>
      </c>
      <c r="W280" s="44">
        <v>0</v>
      </c>
      <c r="X280" s="44">
        <v>0</v>
      </c>
      <c r="Y280" s="44">
        <v>99700</v>
      </c>
      <c r="Z280" s="44">
        <v>0</v>
      </c>
      <c r="AA280" s="44">
        <v>31487903</v>
      </c>
      <c r="AB280" s="44">
        <v>0</v>
      </c>
      <c r="AC280" s="44">
        <f t="shared" si="13"/>
        <v>29607604</v>
      </c>
      <c r="AD280" s="74">
        <f t="shared" si="14"/>
        <v>13099650</v>
      </c>
      <c r="AE280" s="44">
        <f t="shared" si="15"/>
        <v>5812352</v>
      </c>
    </row>
    <row r="281" spans="1:31" x14ac:dyDescent="0.3">
      <c r="A281" s="46" t="s">
        <v>633</v>
      </c>
      <c r="B281" t="s">
        <v>2402</v>
      </c>
      <c r="C281">
        <v>1</v>
      </c>
      <c r="D281">
        <v>0</v>
      </c>
      <c r="E281" s="44">
        <v>14393982</v>
      </c>
      <c r="F281" s="44">
        <v>0</v>
      </c>
      <c r="G281" s="44">
        <v>2030230</v>
      </c>
      <c r="H281" s="44">
        <v>0</v>
      </c>
      <c r="I281" s="44">
        <v>2050075</v>
      </c>
      <c r="J281" s="44">
        <v>2751021</v>
      </c>
      <c r="K281" s="44">
        <v>0</v>
      </c>
      <c r="L281" s="44">
        <v>0</v>
      </c>
      <c r="M281" s="44">
        <v>0</v>
      </c>
      <c r="N281" s="44">
        <v>0</v>
      </c>
      <c r="O281" s="44">
        <v>0</v>
      </c>
      <c r="P281" s="44">
        <v>1651733</v>
      </c>
      <c r="Q281" s="44">
        <v>353289</v>
      </c>
      <c r="R281" s="44">
        <v>206290</v>
      </c>
      <c r="S281" s="44">
        <v>82974</v>
      </c>
      <c r="T281" s="44">
        <v>34619</v>
      </c>
      <c r="U281" s="44">
        <v>350141</v>
      </c>
      <c r="V281" s="44">
        <v>51070</v>
      </c>
      <c r="W281" s="44">
        <v>0</v>
      </c>
      <c r="X281" s="44">
        <v>0</v>
      </c>
      <c r="Y281" s="44">
        <v>0</v>
      </c>
      <c r="Z281" s="44">
        <v>0</v>
      </c>
      <c r="AA281" s="44">
        <v>23955424</v>
      </c>
      <c r="AB281" s="44">
        <v>0</v>
      </c>
      <c r="AC281" s="44">
        <f t="shared" si="13"/>
        <v>21204403</v>
      </c>
      <c r="AD281" s="74">
        <f t="shared" si="14"/>
        <v>9561442</v>
      </c>
      <c r="AE281" s="44">
        <f t="shared" si="15"/>
        <v>4200767</v>
      </c>
    </row>
    <row r="282" spans="1:31" x14ac:dyDescent="0.3">
      <c r="A282" s="46" t="s">
        <v>615</v>
      </c>
      <c r="B282" t="s">
        <v>2403</v>
      </c>
      <c r="C282">
        <v>1</v>
      </c>
      <c r="D282">
        <v>0</v>
      </c>
      <c r="E282" s="44">
        <v>6811214</v>
      </c>
      <c r="F282" s="44">
        <v>0</v>
      </c>
      <c r="G282" s="44">
        <v>599691</v>
      </c>
      <c r="H282" s="44">
        <v>0</v>
      </c>
      <c r="I282" s="44">
        <v>1831670</v>
      </c>
      <c r="J282" s="44">
        <v>1243421</v>
      </c>
      <c r="K282" s="44">
        <v>0</v>
      </c>
      <c r="L282" s="44">
        <v>0</v>
      </c>
      <c r="M282" s="44">
        <v>0</v>
      </c>
      <c r="N282" s="44">
        <v>0</v>
      </c>
      <c r="O282" s="44">
        <v>0</v>
      </c>
      <c r="P282" s="44">
        <v>850347</v>
      </c>
      <c r="Q282" s="44">
        <v>512531</v>
      </c>
      <c r="R282" s="44">
        <v>89960</v>
      </c>
      <c r="S282" s="44">
        <v>31218</v>
      </c>
      <c r="T282" s="44">
        <v>13025</v>
      </c>
      <c r="U282" s="44">
        <v>139159</v>
      </c>
      <c r="V282" s="44">
        <v>23653</v>
      </c>
      <c r="W282" s="44">
        <v>0</v>
      </c>
      <c r="X282" s="44">
        <v>0</v>
      </c>
      <c r="Y282" s="44">
        <v>9367</v>
      </c>
      <c r="Z282" s="44">
        <v>0</v>
      </c>
      <c r="AA282" s="44">
        <v>12155256</v>
      </c>
      <c r="AB282" s="44">
        <v>0</v>
      </c>
      <c r="AC282" s="44">
        <f t="shared" si="13"/>
        <v>10911835</v>
      </c>
      <c r="AD282" s="74">
        <f t="shared" si="14"/>
        <v>5344042</v>
      </c>
      <c r="AE282" s="44">
        <f t="shared" si="15"/>
        <v>1666460</v>
      </c>
    </row>
    <row r="283" spans="1:31" x14ac:dyDescent="0.3">
      <c r="A283" s="46" t="s">
        <v>657</v>
      </c>
      <c r="B283" t="s">
        <v>1699</v>
      </c>
      <c r="C283">
        <v>1</v>
      </c>
      <c r="D283">
        <v>1</v>
      </c>
      <c r="E283" s="44">
        <v>8490916</v>
      </c>
      <c r="F283" s="44">
        <v>0</v>
      </c>
      <c r="G283" s="44">
        <v>805075</v>
      </c>
      <c r="H283" s="44">
        <v>0</v>
      </c>
      <c r="I283" s="44">
        <v>947816</v>
      </c>
      <c r="J283" s="44">
        <v>903766</v>
      </c>
      <c r="K283" s="44">
        <v>0</v>
      </c>
      <c r="L283" s="44">
        <v>0</v>
      </c>
      <c r="M283" s="44">
        <v>0</v>
      </c>
      <c r="N283" s="44">
        <v>0</v>
      </c>
      <c r="O283" s="44">
        <v>0</v>
      </c>
      <c r="P283" s="44">
        <v>777774</v>
      </c>
      <c r="Q283" s="44">
        <v>232732</v>
      </c>
      <c r="R283" s="44">
        <v>286724</v>
      </c>
      <c r="S283" s="44">
        <v>31548</v>
      </c>
      <c r="T283" s="44">
        <v>13163</v>
      </c>
      <c r="U283" s="44">
        <v>133509</v>
      </c>
      <c r="V283" s="44">
        <v>30018</v>
      </c>
      <c r="W283" s="44">
        <v>0</v>
      </c>
      <c r="X283" s="44">
        <v>0</v>
      </c>
      <c r="Y283" s="44">
        <v>17124</v>
      </c>
      <c r="Z283" s="44">
        <v>0</v>
      </c>
      <c r="AA283" s="44">
        <v>12670165</v>
      </c>
      <c r="AB283" s="44">
        <v>0</v>
      </c>
      <c r="AC283" s="44">
        <f t="shared" si="13"/>
        <v>11766399</v>
      </c>
      <c r="AD283" s="74">
        <f t="shared" si="14"/>
        <v>4179249</v>
      </c>
      <c r="AE283" s="44">
        <f t="shared" si="15"/>
        <v>1808211</v>
      </c>
    </row>
    <row r="284" spans="1:31" x14ac:dyDescent="0.3">
      <c r="A284" s="46" t="s">
        <v>595</v>
      </c>
      <c r="B284" t="s">
        <v>1700</v>
      </c>
      <c r="C284">
        <v>1</v>
      </c>
      <c r="D284">
        <v>0</v>
      </c>
      <c r="E284" s="44">
        <v>4683015</v>
      </c>
      <c r="F284" s="44">
        <v>0</v>
      </c>
      <c r="G284" s="44">
        <v>229331</v>
      </c>
      <c r="H284" s="44">
        <v>0</v>
      </c>
      <c r="I284" s="44">
        <v>2921119</v>
      </c>
      <c r="J284" s="44">
        <v>1977481</v>
      </c>
      <c r="K284" s="44">
        <v>0</v>
      </c>
      <c r="L284" s="44">
        <v>0</v>
      </c>
      <c r="M284" s="44">
        <v>0</v>
      </c>
      <c r="N284" s="44">
        <v>0</v>
      </c>
      <c r="O284" s="44">
        <v>0</v>
      </c>
      <c r="P284" s="44">
        <v>1545938</v>
      </c>
      <c r="Q284" s="44">
        <v>114578</v>
      </c>
      <c r="R284" s="44">
        <v>103242</v>
      </c>
      <c r="S284" s="44">
        <v>64159</v>
      </c>
      <c r="T284" s="44">
        <v>26769</v>
      </c>
      <c r="U284" s="44">
        <v>289852</v>
      </c>
      <c r="V284" s="44">
        <v>38661</v>
      </c>
      <c r="W284" s="44">
        <v>0</v>
      </c>
      <c r="X284" s="44">
        <v>332286</v>
      </c>
      <c r="Y284" s="44">
        <v>4496</v>
      </c>
      <c r="Z284" s="44">
        <v>0</v>
      </c>
      <c r="AA284" s="44">
        <v>12330927</v>
      </c>
      <c r="AB284" s="44">
        <v>0</v>
      </c>
      <c r="AC284" s="44">
        <f t="shared" si="13"/>
        <v>10353446</v>
      </c>
      <c r="AD284" s="74">
        <f t="shared" si="14"/>
        <v>7647912</v>
      </c>
      <c r="AE284" s="44">
        <f t="shared" si="15"/>
        <v>2199206</v>
      </c>
    </row>
    <row r="285" spans="1:31" x14ac:dyDescent="0.3">
      <c r="A285" s="46" t="s">
        <v>605</v>
      </c>
      <c r="B285" t="s">
        <v>2404</v>
      </c>
      <c r="C285">
        <v>1</v>
      </c>
      <c r="D285">
        <v>0</v>
      </c>
      <c r="E285" s="44">
        <v>6602095</v>
      </c>
      <c r="F285" s="44">
        <v>0</v>
      </c>
      <c r="G285" s="44">
        <v>240598</v>
      </c>
      <c r="H285" s="44">
        <v>0</v>
      </c>
      <c r="I285" s="44">
        <v>4169557</v>
      </c>
      <c r="J285" s="44">
        <v>116991</v>
      </c>
      <c r="K285" s="44">
        <v>0</v>
      </c>
      <c r="L285" s="44">
        <v>0</v>
      </c>
      <c r="M285" s="44">
        <v>0</v>
      </c>
      <c r="N285" s="44">
        <v>0</v>
      </c>
      <c r="O285" s="44">
        <v>0</v>
      </c>
      <c r="P285" s="44">
        <v>404434</v>
      </c>
      <c r="Q285" s="44">
        <v>649688</v>
      </c>
      <c r="R285" s="44">
        <v>85685</v>
      </c>
      <c r="S285" s="44">
        <v>95932</v>
      </c>
      <c r="T285" s="44">
        <v>40025</v>
      </c>
      <c r="U285" s="44">
        <v>441244</v>
      </c>
      <c r="V285" s="44">
        <v>0</v>
      </c>
      <c r="W285" s="44">
        <v>0</v>
      </c>
      <c r="X285" s="44">
        <v>589300</v>
      </c>
      <c r="Y285" s="44">
        <v>22561</v>
      </c>
      <c r="Z285" s="44">
        <v>0</v>
      </c>
      <c r="AA285" s="44">
        <v>13458110</v>
      </c>
      <c r="AB285" s="44">
        <v>0</v>
      </c>
      <c r="AC285" s="44">
        <f t="shared" si="13"/>
        <v>13341119</v>
      </c>
      <c r="AD285" s="74">
        <f t="shared" si="14"/>
        <v>6856015</v>
      </c>
      <c r="AE285" s="44">
        <f t="shared" si="15"/>
        <v>1244794</v>
      </c>
    </row>
    <row r="286" spans="1:31" x14ac:dyDescent="0.3">
      <c r="A286" s="46" t="s">
        <v>575</v>
      </c>
      <c r="B286" t="s">
        <v>2405</v>
      </c>
      <c r="C286">
        <v>1</v>
      </c>
      <c r="D286">
        <v>0</v>
      </c>
      <c r="E286" s="44">
        <v>19108037</v>
      </c>
      <c r="F286" s="44">
        <v>0</v>
      </c>
      <c r="G286" s="44">
        <v>1401076</v>
      </c>
      <c r="H286" s="44">
        <v>11370</v>
      </c>
      <c r="I286" s="44">
        <v>2933485</v>
      </c>
      <c r="J286" s="44">
        <v>1579202</v>
      </c>
      <c r="K286" s="44">
        <v>0</v>
      </c>
      <c r="L286" s="44">
        <v>0</v>
      </c>
      <c r="M286" s="44">
        <v>0</v>
      </c>
      <c r="N286" s="44">
        <v>0</v>
      </c>
      <c r="O286" s="44">
        <v>0</v>
      </c>
      <c r="P286" s="44">
        <v>1697548</v>
      </c>
      <c r="Q286" s="44">
        <v>825045</v>
      </c>
      <c r="R286" s="44">
        <v>274147</v>
      </c>
      <c r="S286" s="44">
        <v>53269</v>
      </c>
      <c r="T286" s="44">
        <v>22225</v>
      </c>
      <c r="U286" s="44">
        <v>219894</v>
      </c>
      <c r="V286" s="44">
        <v>53784</v>
      </c>
      <c r="W286" s="44">
        <v>0</v>
      </c>
      <c r="X286" s="44">
        <v>564510</v>
      </c>
      <c r="Y286" s="44">
        <v>0</v>
      </c>
      <c r="Z286" s="44">
        <v>0</v>
      </c>
      <c r="AA286" s="44">
        <v>28743592</v>
      </c>
      <c r="AB286" s="44">
        <v>140010</v>
      </c>
      <c r="AC286" s="44">
        <f t="shared" si="13"/>
        <v>27164390</v>
      </c>
      <c r="AD286" s="74">
        <f t="shared" si="14"/>
        <v>9635555</v>
      </c>
      <c r="AE286" s="44">
        <f t="shared" si="15"/>
        <v>3447796</v>
      </c>
    </row>
    <row r="287" spans="1:31" x14ac:dyDescent="0.3">
      <c r="A287" s="46" t="s">
        <v>581</v>
      </c>
      <c r="B287" t="s">
        <v>1703</v>
      </c>
      <c r="C287">
        <v>1</v>
      </c>
      <c r="D287">
        <v>0</v>
      </c>
      <c r="E287" s="44">
        <v>5841243</v>
      </c>
      <c r="F287" s="44">
        <v>0</v>
      </c>
      <c r="G287" s="44">
        <v>553249</v>
      </c>
      <c r="H287" s="44">
        <v>2239</v>
      </c>
      <c r="I287" s="44">
        <v>397747</v>
      </c>
      <c r="J287" s="44">
        <v>845708</v>
      </c>
      <c r="K287" s="44">
        <v>0</v>
      </c>
      <c r="L287" s="44">
        <v>0</v>
      </c>
      <c r="M287" s="44">
        <v>0</v>
      </c>
      <c r="N287" s="44">
        <v>0</v>
      </c>
      <c r="O287" s="44">
        <v>0</v>
      </c>
      <c r="P287" s="44">
        <v>344088</v>
      </c>
      <c r="Q287" s="44">
        <v>342119</v>
      </c>
      <c r="R287" s="44">
        <v>0</v>
      </c>
      <c r="S287" s="44">
        <v>28432</v>
      </c>
      <c r="T287" s="44">
        <v>11863</v>
      </c>
      <c r="U287" s="44">
        <v>116325</v>
      </c>
      <c r="V287" s="44">
        <v>23976</v>
      </c>
      <c r="W287" s="44">
        <v>0</v>
      </c>
      <c r="X287" s="44">
        <v>0</v>
      </c>
      <c r="Y287" s="44">
        <v>0</v>
      </c>
      <c r="Z287" s="44">
        <v>0</v>
      </c>
      <c r="AA287" s="44">
        <v>8506989</v>
      </c>
      <c r="AB287" s="44">
        <v>0</v>
      </c>
      <c r="AC287" s="44">
        <f t="shared" si="13"/>
        <v>7661281</v>
      </c>
      <c r="AD287" s="74">
        <f t="shared" si="14"/>
        <v>2665746</v>
      </c>
      <c r="AE287" s="44">
        <f t="shared" si="15"/>
        <v>1077933</v>
      </c>
    </row>
    <row r="288" spans="1:31" x14ac:dyDescent="0.3">
      <c r="A288" s="46" t="s">
        <v>585</v>
      </c>
      <c r="B288" t="s">
        <v>2406</v>
      </c>
      <c r="C288">
        <v>1</v>
      </c>
      <c r="D288">
        <v>0</v>
      </c>
      <c r="E288" s="44">
        <v>3962288</v>
      </c>
      <c r="F288" s="44">
        <v>0</v>
      </c>
      <c r="G288" s="44">
        <v>314685</v>
      </c>
      <c r="H288" s="44">
        <v>0</v>
      </c>
      <c r="I288" s="44">
        <v>572520</v>
      </c>
      <c r="J288" s="44">
        <v>334454</v>
      </c>
      <c r="K288" s="44">
        <v>0</v>
      </c>
      <c r="L288" s="44">
        <v>0</v>
      </c>
      <c r="M288" s="44">
        <v>0</v>
      </c>
      <c r="N288" s="44">
        <v>0</v>
      </c>
      <c r="O288" s="44">
        <v>0</v>
      </c>
      <c r="P288" s="44">
        <v>538906</v>
      </c>
      <c r="Q288" s="44">
        <v>190719</v>
      </c>
      <c r="R288" s="44">
        <v>277529</v>
      </c>
      <c r="S288" s="44">
        <v>72713</v>
      </c>
      <c r="T288" s="44">
        <v>30338</v>
      </c>
      <c r="U288" s="44">
        <v>261077</v>
      </c>
      <c r="V288" s="44">
        <v>5051</v>
      </c>
      <c r="W288" s="44">
        <v>0</v>
      </c>
      <c r="X288" s="44">
        <v>0</v>
      </c>
      <c r="Y288" s="44">
        <v>0</v>
      </c>
      <c r="Z288" s="44">
        <v>0</v>
      </c>
      <c r="AA288" s="44">
        <v>6560280</v>
      </c>
      <c r="AB288" s="44">
        <v>0</v>
      </c>
      <c r="AC288" s="44">
        <f t="shared" si="13"/>
        <v>6225826</v>
      </c>
      <c r="AD288" s="74">
        <f t="shared" si="14"/>
        <v>2597992</v>
      </c>
      <c r="AE288" s="44">
        <f t="shared" si="15"/>
        <v>1222770</v>
      </c>
    </row>
    <row r="289" spans="1:31" x14ac:dyDescent="0.3">
      <c r="A289" s="46" t="s">
        <v>571</v>
      </c>
      <c r="B289" t="s">
        <v>2407</v>
      </c>
      <c r="C289">
        <v>1</v>
      </c>
      <c r="D289">
        <v>0</v>
      </c>
      <c r="E289" s="44">
        <v>4136086</v>
      </c>
      <c r="F289" s="44">
        <v>0</v>
      </c>
      <c r="G289" s="44">
        <v>575562</v>
      </c>
      <c r="H289" s="44">
        <v>1977</v>
      </c>
      <c r="I289" s="44">
        <v>390369</v>
      </c>
      <c r="J289" s="44">
        <v>946746</v>
      </c>
      <c r="K289" s="44">
        <v>0</v>
      </c>
      <c r="L289" s="44">
        <v>0</v>
      </c>
      <c r="M289" s="44">
        <v>0</v>
      </c>
      <c r="N289" s="44">
        <v>0</v>
      </c>
      <c r="O289" s="44">
        <v>0</v>
      </c>
      <c r="P289" s="44">
        <v>950466</v>
      </c>
      <c r="Q289" s="44">
        <v>51559</v>
      </c>
      <c r="R289" s="44">
        <v>80835</v>
      </c>
      <c r="S289" s="44">
        <v>19893</v>
      </c>
      <c r="T289" s="44">
        <v>8300</v>
      </c>
      <c r="U289" s="44">
        <v>78288</v>
      </c>
      <c r="V289" s="44">
        <v>13305</v>
      </c>
      <c r="W289" s="44">
        <v>0</v>
      </c>
      <c r="X289" s="44">
        <v>0</v>
      </c>
      <c r="Y289" s="44">
        <v>0</v>
      </c>
      <c r="Z289" s="44">
        <v>0</v>
      </c>
      <c r="AA289" s="44">
        <v>7253386</v>
      </c>
      <c r="AB289" s="44">
        <v>0</v>
      </c>
      <c r="AC289" s="44">
        <f t="shared" si="13"/>
        <v>6306640</v>
      </c>
      <c r="AD289" s="74">
        <f t="shared" si="14"/>
        <v>3117300</v>
      </c>
      <c r="AE289" s="44">
        <f t="shared" si="15"/>
        <v>1645814</v>
      </c>
    </row>
    <row r="290" spans="1:31" x14ac:dyDescent="0.3">
      <c r="A290" s="46" t="s">
        <v>613</v>
      </c>
      <c r="B290" t="s">
        <v>2408</v>
      </c>
      <c r="C290">
        <v>1</v>
      </c>
      <c r="D290">
        <v>0</v>
      </c>
      <c r="E290" s="44">
        <v>6563319</v>
      </c>
      <c r="F290" s="44">
        <v>0</v>
      </c>
      <c r="G290" s="44">
        <v>395881</v>
      </c>
      <c r="H290" s="44">
        <v>0</v>
      </c>
      <c r="I290" s="44">
        <v>1213121</v>
      </c>
      <c r="J290" s="44">
        <v>987693</v>
      </c>
      <c r="K290" s="44">
        <v>0</v>
      </c>
      <c r="L290" s="44">
        <v>0</v>
      </c>
      <c r="M290" s="44">
        <v>0</v>
      </c>
      <c r="N290" s="44">
        <v>0</v>
      </c>
      <c r="O290" s="44">
        <v>0</v>
      </c>
      <c r="P290" s="44">
        <v>1451317</v>
      </c>
      <c r="Q290" s="44">
        <v>252110</v>
      </c>
      <c r="R290" s="44">
        <v>263409</v>
      </c>
      <c r="S290" s="44">
        <v>45315</v>
      </c>
      <c r="T290" s="44">
        <v>18906</v>
      </c>
      <c r="U290" s="44">
        <v>176032</v>
      </c>
      <c r="V290" s="44">
        <v>33381</v>
      </c>
      <c r="W290" s="44">
        <v>0</v>
      </c>
      <c r="X290" s="44">
        <v>0</v>
      </c>
      <c r="Y290" s="44">
        <v>0</v>
      </c>
      <c r="Z290" s="44">
        <v>0</v>
      </c>
      <c r="AA290" s="44">
        <v>11400484</v>
      </c>
      <c r="AB290" s="44">
        <v>0</v>
      </c>
      <c r="AC290" s="44">
        <f t="shared" si="13"/>
        <v>10412791</v>
      </c>
      <c r="AD290" s="74">
        <f t="shared" si="14"/>
        <v>4837165</v>
      </c>
      <c r="AE290" s="44">
        <f t="shared" si="15"/>
        <v>2120832</v>
      </c>
    </row>
    <row r="291" spans="1:31" x14ac:dyDescent="0.3">
      <c r="A291" s="46" t="s">
        <v>643</v>
      </c>
      <c r="B291" t="s">
        <v>1707</v>
      </c>
      <c r="C291">
        <v>1</v>
      </c>
      <c r="D291">
        <v>0</v>
      </c>
      <c r="E291" s="44">
        <v>5748580</v>
      </c>
      <c r="F291" s="44">
        <v>0</v>
      </c>
      <c r="G291" s="44">
        <v>376635</v>
      </c>
      <c r="H291" s="44">
        <v>0</v>
      </c>
      <c r="I291" s="44">
        <v>1598860</v>
      </c>
      <c r="J291" s="44">
        <v>2040768</v>
      </c>
      <c r="K291" s="44">
        <v>0</v>
      </c>
      <c r="L291" s="44">
        <v>0</v>
      </c>
      <c r="M291" s="44">
        <v>0</v>
      </c>
      <c r="N291" s="44">
        <v>0</v>
      </c>
      <c r="O291" s="44">
        <v>0</v>
      </c>
      <c r="P291" s="44">
        <v>2579786</v>
      </c>
      <c r="Q291" s="44">
        <v>216239</v>
      </c>
      <c r="R291" s="44">
        <v>152535</v>
      </c>
      <c r="S291" s="44">
        <v>63335</v>
      </c>
      <c r="T291" s="44">
        <v>26425</v>
      </c>
      <c r="U291" s="44">
        <v>239466</v>
      </c>
      <c r="V291" s="44">
        <v>38676</v>
      </c>
      <c r="W291" s="44">
        <v>0</v>
      </c>
      <c r="X291" s="44">
        <v>0</v>
      </c>
      <c r="Y291" s="44">
        <v>0</v>
      </c>
      <c r="Z291" s="44">
        <v>0</v>
      </c>
      <c r="AA291" s="44">
        <v>13081305</v>
      </c>
      <c r="AB291" s="44">
        <v>0</v>
      </c>
      <c r="AC291" s="44">
        <f t="shared" si="13"/>
        <v>11040537</v>
      </c>
      <c r="AD291" s="74">
        <f t="shared" si="14"/>
        <v>7332725</v>
      </c>
      <c r="AE291" s="44">
        <f t="shared" si="15"/>
        <v>3324323</v>
      </c>
    </row>
    <row r="292" spans="1:31" x14ac:dyDescent="0.3">
      <c r="A292" s="46" t="s">
        <v>579</v>
      </c>
      <c r="B292" t="s">
        <v>2409</v>
      </c>
      <c r="C292">
        <v>1</v>
      </c>
      <c r="D292">
        <v>0</v>
      </c>
      <c r="E292" s="44">
        <v>3276185</v>
      </c>
      <c r="F292" s="44">
        <v>0</v>
      </c>
      <c r="G292" s="44">
        <v>161576</v>
      </c>
      <c r="H292" s="44">
        <v>0</v>
      </c>
      <c r="I292" s="44">
        <v>236877</v>
      </c>
      <c r="J292" s="44">
        <v>712325</v>
      </c>
      <c r="K292" s="44">
        <v>0</v>
      </c>
      <c r="L292" s="44">
        <v>0</v>
      </c>
      <c r="M292" s="44">
        <v>0</v>
      </c>
      <c r="N292" s="44">
        <v>0</v>
      </c>
      <c r="O292" s="44">
        <v>0</v>
      </c>
      <c r="P292" s="44">
        <v>550653</v>
      </c>
      <c r="Q292" s="44">
        <v>219445</v>
      </c>
      <c r="R292" s="44">
        <v>66423</v>
      </c>
      <c r="S292" s="44">
        <v>24597</v>
      </c>
      <c r="T292" s="44">
        <v>10263</v>
      </c>
      <c r="U292" s="44">
        <v>94016</v>
      </c>
      <c r="V292" s="44">
        <v>18716</v>
      </c>
      <c r="W292" s="44">
        <v>0</v>
      </c>
      <c r="X292" s="44">
        <v>0</v>
      </c>
      <c r="Y292" s="44">
        <v>0</v>
      </c>
      <c r="Z292" s="44">
        <v>0</v>
      </c>
      <c r="AA292" s="44">
        <v>5371076</v>
      </c>
      <c r="AB292" s="44">
        <v>0</v>
      </c>
      <c r="AC292" s="44">
        <f t="shared" si="13"/>
        <v>4658751</v>
      </c>
      <c r="AD292" s="74">
        <f t="shared" si="14"/>
        <v>2094891</v>
      </c>
      <c r="AE292" s="44">
        <f t="shared" si="15"/>
        <v>859821</v>
      </c>
    </row>
    <row r="293" spans="1:31" x14ac:dyDescent="0.3">
      <c r="A293" s="46" t="s">
        <v>665</v>
      </c>
      <c r="B293" t="s">
        <v>2410</v>
      </c>
      <c r="C293">
        <v>1</v>
      </c>
      <c r="D293">
        <v>0</v>
      </c>
      <c r="E293" s="44">
        <v>11337160</v>
      </c>
      <c r="F293" s="44">
        <v>0</v>
      </c>
      <c r="G293" s="44">
        <v>872758</v>
      </c>
      <c r="H293" s="44">
        <v>0</v>
      </c>
      <c r="I293" s="44">
        <v>1108739</v>
      </c>
      <c r="J293" s="44">
        <v>1775597</v>
      </c>
      <c r="K293" s="44">
        <v>0</v>
      </c>
      <c r="L293" s="44">
        <v>0</v>
      </c>
      <c r="M293" s="44">
        <v>0</v>
      </c>
      <c r="N293" s="44">
        <v>0</v>
      </c>
      <c r="O293" s="44">
        <v>0</v>
      </c>
      <c r="P293" s="44">
        <v>1483682</v>
      </c>
      <c r="Q293" s="44">
        <v>289010</v>
      </c>
      <c r="R293" s="44">
        <v>277339</v>
      </c>
      <c r="S293" s="44">
        <v>42333</v>
      </c>
      <c r="T293" s="44">
        <v>17663</v>
      </c>
      <c r="U293" s="44">
        <v>178420</v>
      </c>
      <c r="V293" s="44">
        <v>35152</v>
      </c>
      <c r="W293" s="44">
        <v>0</v>
      </c>
      <c r="X293" s="44">
        <v>0</v>
      </c>
      <c r="Y293" s="44">
        <v>22291</v>
      </c>
      <c r="Z293" s="44">
        <v>0</v>
      </c>
      <c r="AA293" s="44">
        <v>17440144</v>
      </c>
      <c r="AB293" s="44">
        <v>0</v>
      </c>
      <c r="AC293" s="44">
        <f t="shared" si="13"/>
        <v>15664547</v>
      </c>
      <c r="AD293" s="74">
        <f t="shared" si="14"/>
        <v>6102984</v>
      </c>
      <c r="AE293" s="44">
        <f t="shared" si="15"/>
        <v>2652299</v>
      </c>
    </row>
    <row r="294" spans="1:31" x14ac:dyDescent="0.3">
      <c r="A294" s="46" t="s">
        <v>659</v>
      </c>
      <c r="B294" t="s">
        <v>1710</v>
      </c>
      <c r="C294">
        <v>1</v>
      </c>
      <c r="D294">
        <v>1</v>
      </c>
      <c r="E294" s="44">
        <v>4204664</v>
      </c>
      <c r="F294" s="44">
        <v>0</v>
      </c>
      <c r="G294" s="44">
        <v>1099857</v>
      </c>
      <c r="H294" s="44">
        <v>0</v>
      </c>
      <c r="I294" s="44">
        <v>406619</v>
      </c>
      <c r="J294" s="44">
        <v>394896</v>
      </c>
      <c r="K294" s="44">
        <v>0</v>
      </c>
      <c r="L294" s="44">
        <v>0</v>
      </c>
      <c r="M294" s="44">
        <v>0</v>
      </c>
      <c r="N294" s="44">
        <v>0</v>
      </c>
      <c r="O294" s="44">
        <v>0</v>
      </c>
      <c r="P294" s="44">
        <v>525865</v>
      </c>
      <c r="Q294" s="44">
        <v>152659</v>
      </c>
      <c r="R294" s="44">
        <v>131055</v>
      </c>
      <c r="S294" s="44">
        <v>19579</v>
      </c>
      <c r="T294" s="44">
        <v>8169</v>
      </c>
      <c r="U294" s="44">
        <v>66696</v>
      </c>
      <c r="V294" s="44">
        <v>18155</v>
      </c>
      <c r="W294" s="44">
        <v>0</v>
      </c>
      <c r="X294" s="44">
        <v>0</v>
      </c>
      <c r="Y294" s="44">
        <v>0</v>
      </c>
      <c r="Z294" s="44">
        <v>0</v>
      </c>
      <c r="AA294" s="44">
        <v>7028214</v>
      </c>
      <c r="AB294" s="44">
        <v>0</v>
      </c>
      <c r="AC294" s="44">
        <f t="shared" si="13"/>
        <v>6633318</v>
      </c>
      <c r="AD294" s="74">
        <f t="shared" si="14"/>
        <v>2823550</v>
      </c>
      <c r="AE294" s="44">
        <f t="shared" si="15"/>
        <v>1738321</v>
      </c>
    </row>
    <row r="295" spans="1:31" x14ac:dyDescent="0.3">
      <c r="A295" s="46" t="s">
        <v>621</v>
      </c>
      <c r="B295" t="s">
        <v>2411</v>
      </c>
      <c r="C295">
        <v>1</v>
      </c>
      <c r="D295">
        <v>0</v>
      </c>
      <c r="E295" s="44">
        <v>4196283</v>
      </c>
      <c r="F295" s="44">
        <v>0</v>
      </c>
      <c r="G295" s="44">
        <v>193215</v>
      </c>
      <c r="H295" s="44">
        <v>0</v>
      </c>
      <c r="I295" s="44">
        <v>415699</v>
      </c>
      <c r="J295" s="44">
        <v>366033</v>
      </c>
      <c r="K295" s="44">
        <v>0</v>
      </c>
      <c r="L295" s="44">
        <v>0</v>
      </c>
      <c r="M295" s="44">
        <v>0</v>
      </c>
      <c r="N295" s="44">
        <v>0</v>
      </c>
      <c r="O295" s="44">
        <v>0</v>
      </c>
      <c r="P295" s="44">
        <v>1189538</v>
      </c>
      <c r="Q295" s="44">
        <v>179754</v>
      </c>
      <c r="R295" s="44">
        <v>0</v>
      </c>
      <c r="S295" s="44">
        <v>23713</v>
      </c>
      <c r="T295" s="44">
        <v>9894</v>
      </c>
      <c r="U295" s="44">
        <v>90695</v>
      </c>
      <c r="V295" s="44">
        <v>15745</v>
      </c>
      <c r="W295" s="44">
        <v>0</v>
      </c>
      <c r="X295" s="44">
        <v>0</v>
      </c>
      <c r="Y295" s="44">
        <v>0</v>
      </c>
      <c r="Z295" s="44">
        <v>0</v>
      </c>
      <c r="AA295" s="44">
        <v>6680569</v>
      </c>
      <c r="AB295" s="44">
        <v>0</v>
      </c>
      <c r="AC295" s="44">
        <f t="shared" si="13"/>
        <v>6314536</v>
      </c>
      <c r="AD295" s="74">
        <f t="shared" si="14"/>
        <v>2484286</v>
      </c>
      <c r="AE295" s="44">
        <f t="shared" si="15"/>
        <v>1522800</v>
      </c>
    </row>
    <row r="296" spans="1:31" x14ac:dyDescent="0.3">
      <c r="A296" s="46" t="s">
        <v>601</v>
      </c>
      <c r="B296" t="s">
        <v>2412</v>
      </c>
      <c r="C296">
        <v>1</v>
      </c>
      <c r="D296">
        <v>0</v>
      </c>
      <c r="E296" s="44">
        <v>11424727</v>
      </c>
      <c r="F296" s="44">
        <v>0</v>
      </c>
      <c r="G296" s="44">
        <v>1342564</v>
      </c>
      <c r="H296" s="44">
        <v>0</v>
      </c>
      <c r="I296" s="44">
        <v>1092067</v>
      </c>
      <c r="J296" s="44">
        <v>2344873</v>
      </c>
      <c r="K296" s="44">
        <v>0</v>
      </c>
      <c r="L296" s="44">
        <v>0</v>
      </c>
      <c r="M296" s="44">
        <v>0</v>
      </c>
      <c r="N296" s="44">
        <v>0</v>
      </c>
      <c r="O296" s="44">
        <v>0</v>
      </c>
      <c r="P296" s="44">
        <v>1787583</v>
      </c>
      <c r="Q296" s="44">
        <v>655252</v>
      </c>
      <c r="R296" s="44">
        <v>155997</v>
      </c>
      <c r="S296" s="44">
        <v>33256</v>
      </c>
      <c r="T296" s="44">
        <v>13875</v>
      </c>
      <c r="U296" s="44">
        <v>134092</v>
      </c>
      <c r="V296" s="44">
        <v>30247</v>
      </c>
      <c r="W296" s="44">
        <v>0</v>
      </c>
      <c r="X296" s="44">
        <v>0</v>
      </c>
      <c r="Y296" s="44">
        <v>366</v>
      </c>
      <c r="Z296" s="44">
        <v>0</v>
      </c>
      <c r="AA296" s="44">
        <v>19014899</v>
      </c>
      <c r="AB296" s="44">
        <v>0</v>
      </c>
      <c r="AC296" s="44">
        <f t="shared" si="13"/>
        <v>16670026</v>
      </c>
      <c r="AD296" s="74">
        <f t="shared" si="14"/>
        <v>7590172</v>
      </c>
      <c r="AE296" s="44">
        <f t="shared" si="15"/>
        <v>3341983</v>
      </c>
    </row>
    <row r="297" spans="1:31" x14ac:dyDescent="0.3">
      <c r="A297" s="46" t="s">
        <v>667</v>
      </c>
      <c r="B297" t="s">
        <v>1713</v>
      </c>
      <c r="C297">
        <v>1</v>
      </c>
      <c r="D297">
        <v>0</v>
      </c>
      <c r="E297" s="44">
        <v>5803718</v>
      </c>
      <c r="F297" s="44">
        <v>0</v>
      </c>
      <c r="G297" s="44">
        <v>520201</v>
      </c>
      <c r="H297" s="44">
        <v>0</v>
      </c>
      <c r="I297" s="44">
        <v>2777993</v>
      </c>
      <c r="J297" s="44">
        <v>615730</v>
      </c>
      <c r="K297" s="44">
        <v>0</v>
      </c>
      <c r="L297" s="44">
        <v>0</v>
      </c>
      <c r="M297" s="44">
        <v>0</v>
      </c>
      <c r="N297" s="44">
        <v>0</v>
      </c>
      <c r="O297" s="44">
        <v>0</v>
      </c>
      <c r="P297" s="44">
        <v>708459</v>
      </c>
      <c r="Q297" s="44">
        <v>450674</v>
      </c>
      <c r="R297" s="44">
        <v>227546</v>
      </c>
      <c r="S297" s="44">
        <v>38993</v>
      </c>
      <c r="T297" s="44">
        <v>16269</v>
      </c>
      <c r="U297" s="44">
        <v>183721</v>
      </c>
      <c r="V297" s="44">
        <v>24189</v>
      </c>
      <c r="W297" s="44">
        <v>0</v>
      </c>
      <c r="X297" s="44">
        <v>0</v>
      </c>
      <c r="Y297" s="44">
        <v>0</v>
      </c>
      <c r="Z297" s="44">
        <v>0</v>
      </c>
      <c r="AA297" s="44">
        <v>11367493</v>
      </c>
      <c r="AB297" s="44">
        <v>0</v>
      </c>
      <c r="AC297" s="44">
        <f t="shared" si="13"/>
        <v>10751763</v>
      </c>
      <c r="AD297" s="74">
        <f t="shared" si="14"/>
        <v>5563775</v>
      </c>
      <c r="AE297" s="44">
        <f t="shared" si="15"/>
        <v>1491832</v>
      </c>
    </row>
    <row r="298" spans="1:31" x14ac:dyDescent="0.3">
      <c r="A298" s="46" t="s">
        <v>629</v>
      </c>
      <c r="B298" t="s">
        <v>2413</v>
      </c>
      <c r="C298">
        <v>1</v>
      </c>
      <c r="D298">
        <v>0</v>
      </c>
      <c r="E298" s="44">
        <v>5260451</v>
      </c>
      <c r="F298" s="44">
        <v>0</v>
      </c>
      <c r="G298" s="44">
        <v>620873</v>
      </c>
      <c r="H298" s="44">
        <v>0</v>
      </c>
      <c r="I298" s="44">
        <v>259736</v>
      </c>
      <c r="J298" s="44">
        <v>405418</v>
      </c>
      <c r="K298" s="44">
        <v>0</v>
      </c>
      <c r="L298" s="44">
        <v>0</v>
      </c>
      <c r="M298" s="44">
        <v>0</v>
      </c>
      <c r="N298" s="44">
        <v>0</v>
      </c>
      <c r="O298" s="44">
        <v>0</v>
      </c>
      <c r="P298" s="44">
        <v>699259</v>
      </c>
      <c r="Q298" s="44">
        <v>190911</v>
      </c>
      <c r="R298" s="44">
        <v>65864</v>
      </c>
      <c r="S298" s="44">
        <v>19204</v>
      </c>
      <c r="T298" s="44">
        <v>8013</v>
      </c>
      <c r="U298" s="44">
        <v>71298</v>
      </c>
      <c r="V298" s="44">
        <v>18956</v>
      </c>
      <c r="W298" s="44">
        <v>0</v>
      </c>
      <c r="X298" s="44">
        <v>0</v>
      </c>
      <c r="Y298" s="44">
        <v>7831</v>
      </c>
      <c r="Z298" s="44">
        <v>0</v>
      </c>
      <c r="AA298" s="44">
        <v>7627814</v>
      </c>
      <c r="AB298" s="44">
        <v>0</v>
      </c>
      <c r="AC298" s="44">
        <f t="shared" si="13"/>
        <v>7222396</v>
      </c>
      <c r="AD298" s="74">
        <f t="shared" si="14"/>
        <v>2367363</v>
      </c>
      <c r="AE298" s="44">
        <f t="shared" si="15"/>
        <v>1445434</v>
      </c>
    </row>
    <row r="299" spans="1:31" x14ac:dyDescent="0.3">
      <c r="A299" s="46" t="s">
        <v>661</v>
      </c>
      <c r="B299" t="s">
        <v>2414</v>
      </c>
      <c r="C299">
        <v>1</v>
      </c>
      <c r="D299">
        <v>1</v>
      </c>
      <c r="E299" s="44">
        <v>5742079</v>
      </c>
      <c r="F299" s="44">
        <v>0</v>
      </c>
      <c r="G299" s="44">
        <v>358885</v>
      </c>
      <c r="H299" s="44">
        <v>0</v>
      </c>
      <c r="I299" s="44">
        <v>456624</v>
      </c>
      <c r="J299" s="44">
        <v>728534</v>
      </c>
      <c r="K299" s="44">
        <v>0</v>
      </c>
      <c r="L299" s="44">
        <v>0</v>
      </c>
      <c r="M299" s="44">
        <v>0</v>
      </c>
      <c r="N299" s="44">
        <v>0</v>
      </c>
      <c r="O299" s="44">
        <v>0</v>
      </c>
      <c r="P299" s="44">
        <v>1186551</v>
      </c>
      <c r="Q299" s="44">
        <v>424106</v>
      </c>
      <c r="R299" s="44">
        <v>80943</v>
      </c>
      <c r="S299" s="44">
        <v>22036</v>
      </c>
      <c r="T299" s="44">
        <v>9194</v>
      </c>
      <c r="U299" s="44">
        <v>91686</v>
      </c>
      <c r="V299" s="44">
        <v>22391</v>
      </c>
      <c r="W299" s="44">
        <v>0</v>
      </c>
      <c r="X299" s="44">
        <v>0</v>
      </c>
      <c r="Y299" s="44">
        <v>0</v>
      </c>
      <c r="Z299" s="44">
        <v>0</v>
      </c>
      <c r="AA299" s="44">
        <v>9123029</v>
      </c>
      <c r="AB299" s="44">
        <v>0</v>
      </c>
      <c r="AC299" s="44">
        <f t="shared" si="13"/>
        <v>8394495</v>
      </c>
      <c r="AD299" s="74">
        <f t="shared" si="14"/>
        <v>3380950</v>
      </c>
      <c r="AE299" s="44">
        <f t="shared" si="15"/>
        <v>1690743</v>
      </c>
    </row>
    <row r="300" spans="1:31" x14ac:dyDescent="0.3">
      <c r="A300" s="46" t="s">
        <v>599</v>
      </c>
      <c r="B300" t="s">
        <v>2415</v>
      </c>
      <c r="C300">
        <v>1</v>
      </c>
      <c r="D300">
        <v>0</v>
      </c>
      <c r="E300" s="44">
        <v>1610239</v>
      </c>
      <c r="F300" s="44">
        <v>0</v>
      </c>
      <c r="G300" s="44">
        <v>151277</v>
      </c>
      <c r="H300" s="44">
        <v>1143</v>
      </c>
      <c r="I300" s="44">
        <v>184711</v>
      </c>
      <c r="J300" s="44">
        <v>147499</v>
      </c>
      <c r="K300" s="44">
        <v>0</v>
      </c>
      <c r="L300" s="44">
        <v>0</v>
      </c>
      <c r="M300" s="44">
        <v>0</v>
      </c>
      <c r="N300" s="44">
        <v>0</v>
      </c>
      <c r="O300" s="44">
        <v>0</v>
      </c>
      <c r="P300" s="44">
        <v>426066</v>
      </c>
      <c r="Q300" s="44">
        <v>46240</v>
      </c>
      <c r="R300" s="44">
        <v>38353</v>
      </c>
      <c r="S300" s="44">
        <v>10261</v>
      </c>
      <c r="T300" s="44">
        <v>4281</v>
      </c>
      <c r="U300" s="44">
        <v>63667</v>
      </c>
      <c r="V300" s="44">
        <v>0</v>
      </c>
      <c r="W300" s="44">
        <v>0</v>
      </c>
      <c r="X300" s="44">
        <v>600000</v>
      </c>
      <c r="Y300" s="44">
        <v>0</v>
      </c>
      <c r="Z300" s="44">
        <v>0</v>
      </c>
      <c r="AA300" s="44">
        <v>3283737</v>
      </c>
      <c r="AB300" s="44">
        <v>0</v>
      </c>
      <c r="AC300" s="44">
        <f t="shared" si="13"/>
        <v>3136238</v>
      </c>
      <c r="AD300" s="74">
        <f t="shared" si="14"/>
        <v>1673498</v>
      </c>
      <c r="AE300" s="44">
        <f t="shared" si="15"/>
        <v>655552</v>
      </c>
    </row>
    <row r="301" spans="1:31" x14ac:dyDescent="0.3">
      <c r="A301" s="46" t="s">
        <v>663</v>
      </c>
      <c r="B301" t="s">
        <v>1717</v>
      </c>
      <c r="C301">
        <v>1</v>
      </c>
      <c r="D301">
        <v>1</v>
      </c>
      <c r="E301" s="44">
        <v>15473834</v>
      </c>
      <c r="F301" s="44">
        <v>0</v>
      </c>
      <c r="G301" s="44">
        <v>475099</v>
      </c>
      <c r="H301" s="44">
        <v>0</v>
      </c>
      <c r="I301" s="44">
        <v>2244299</v>
      </c>
      <c r="J301" s="44">
        <v>2110466</v>
      </c>
      <c r="K301" s="44">
        <v>0</v>
      </c>
      <c r="L301" s="44">
        <v>0</v>
      </c>
      <c r="M301" s="44">
        <v>0</v>
      </c>
      <c r="N301" s="44">
        <v>0</v>
      </c>
      <c r="O301" s="44">
        <v>0</v>
      </c>
      <c r="P301" s="44">
        <v>2884996</v>
      </c>
      <c r="Q301" s="44">
        <v>2038945</v>
      </c>
      <c r="R301" s="44">
        <v>678155</v>
      </c>
      <c r="S301" s="44">
        <v>72293</v>
      </c>
      <c r="T301" s="44">
        <v>30163</v>
      </c>
      <c r="U301" s="44">
        <v>299522</v>
      </c>
      <c r="V301" s="44">
        <v>69957</v>
      </c>
      <c r="W301" s="44">
        <v>0</v>
      </c>
      <c r="X301" s="44">
        <v>0</v>
      </c>
      <c r="Y301" s="44">
        <v>0</v>
      </c>
      <c r="Z301" s="44">
        <v>0</v>
      </c>
      <c r="AA301" s="44">
        <v>26377729</v>
      </c>
      <c r="AB301" s="44">
        <v>0</v>
      </c>
      <c r="AC301" s="44">
        <f t="shared" si="13"/>
        <v>24267263</v>
      </c>
      <c r="AD301" s="74">
        <f t="shared" si="14"/>
        <v>10903895</v>
      </c>
      <c r="AE301" s="44">
        <f t="shared" si="15"/>
        <v>3832030</v>
      </c>
    </row>
    <row r="302" spans="1:31" x14ac:dyDescent="0.3">
      <c r="A302" s="46" t="s">
        <v>651</v>
      </c>
      <c r="B302" t="s">
        <v>2416</v>
      </c>
      <c r="C302">
        <v>1</v>
      </c>
      <c r="D302">
        <v>0</v>
      </c>
      <c r="E302" s="44">
        <v>25750060</v>
      </c>
      <c r="F302" s="44">
        <v>0</v>
      </c>
      <c r="G302" s="44">
        <v>889779</v>
      </c>
      <c r="H302" s="44">
        <v>0</v>
      </c>
      <c r="I302" s="44">
        <v>4474254</v>
      </c>
      <c r="J302" s="44">
        <v>5479688</v>
      </c>
      <c r="K302" s="44">
        <v>0</v>
      </c>
      <c r="L302" s="44">
        <v>0</v>
      </c>
      <c r="M302" s="44">
        <v>0</v>
      </c>
      <c r="N302" s="44">
        <v>0</v>
      </c>
      <c r="O302" s="44">
        <v>0</v>
      </c>
      <c r="P302" s="44">
        <v>1640713</v>
      </c>
      <c r="Q302" s="44">
        <v>1542544</v>
      </c>
      <c r="R302" s="44">
        <v>1146627</v>
      </c>
      <c r="S302" s="44">
        <v>125113</v>
      </c>
      <c r="T302" s="44">
        <v>52200</v>
      </c>
      <c r="U302" s="44">
        <v>544172</v>
      </c>
      <c r="V302" s="44">
        <v>107729</v>
      </c>
      <c r="W302" s="44">
        <v>0</v>
      </c>
      <c r="X302" s="44">
        <v>0</v>
      </c>
      <c r="Y302" s="44">
        <v>0</v>
      </c>
      <c r="Z302" s="44">
        <v>0</v>
      </c>
      <c r="AA302" s="44">
        <v>41752879</v>
      </c>
      <c r="AB302" s="44">
        <v>0</v>
      </c>
      <c r="AC302" s="44">
        <f t="shared" si="13"/>
        <v>36273191</v>
      </c>
      <c r="AD302" s="74">
        <f t="shared" si="14"/>
        <v>16002819</v>
      </c>
      <c r="AE302" s="44">
        <f t="shared" si="15"/>
        <v>3359706</v>
      </c>
    </row>
    <row r="303" spans="1:31" x14ac:dyDescent="0.3">
      <c r="A303" s="46" t="s">
        <v>563</v>
      </c>
      <c r="B303" t="s">
        <v>1719</v>
      </c>
      <c r="C303">
        <v>1</v>
      </c>
      <c r="D303">
        <v>0</v>
      </c>
      <c r="E303" s="44">
        <v>14433285</v>
      </c>
      <c r="F303" s="44">
        <v>0</v>
      </c>
      <c r="G303" s="44">
        <v>630887</v>
      </c>
      <c r="H303" s="44">
        <v>0</v>
      </c>
      <c r="I303" s="44">
        <v>3591262</v>
      </c>
      <c r="J303" s="44">
        <v>4030837</v>
      </c>
      <c r="K303" s="44">
        <v>0</v>
      </c>
      <c r="L303" s="44">
        <v>0</v>
      </c>
      <c r="M303" s="44">
        <v>0</v>
      </c>
      <c r="N303" s="44">
        <v>0</v>
      </c>
      <c r="O303" s="44">
        <v>0</v>
      </c>
      <c r="P303" s="44">
        <v>3279677</v>
      </c>
      <c r="Q303" s="44">
        <v>957032</v>
      </c>
      <c r="R303" s="44">
        <v>495680</v>
      </c>
      <c r="S303" s="44">
        <v>82075</v>
      </c>
      <c r="T303" s="44">
        <v>34244</v>
      </c>
      <c r="U303" s="44">
        <v>330103</v>
      </c>
      <c r="V303" s="44">
        <v>69213</v>
      </c>
      <c r="W303" s="44">
        <v>0</v>
      </c>
      <c r="X303" s="44">
        <v>0</v>
      </c>
      <c r="Y303" s="44">
        <v>0</v>
      </c>
      <c r="Z303" s="44">
        <v>0</v>
      </c>
      <c r="AA303" s="44">
        <v>27934295</v>
      </c>
      <c r="AB303" s="44">
        <v>0</v>
      </c>
      <c r="AC303" s="44">
        <f t="shared" si="13"/>
        <v>23903458</v>
      </c>
      <c r="AD303" s="74">
        <f t="shared" si="14"/>
        <v>13501010</v>
      </c>
      <c r="AE303" s="44">
        <f t="shared" si="15"/>
        <v>4426199</v>
      </c>
    </row>
    <row r="304" spans="1:31" x14ac:dyDescent="0.3">
      <c r="A304" s="46" t="s">
        <v>611</v>
      </c>
      <c r="B304" t="s">
        <v>2417</v>
      </c>
      <c r="C304">
        <v>1</v>
      </c>
      <c r="D304">
        <v>0</v>
      </c>
      <c r="E304" s="44">
        <v>17740414</v>
      </c>
      <c r="F304" s="44">
        <v>0</v>
      </c>
      <c r="G304" s="44">
        <v>417052</v>
      </c>
      <c r="H304" s="44">
        <v>1375</v>
      </c>
      <c r="I304" s="44">
        <v>1009641</v>
      </c>
      <c r="J304" s="44">
        <v>2730244</v>
      </c>
      <c r="K304" s="44">
        <v>0</v>
      </c>
      <c r="L304" s="44">
        <v>0</v>
      </c>
      <c r="M304" s="44">
        <v>0</v>
      </c>
      <c r="N304" s="44">
        <v>0</v>
      </c>
      <c r="O304" s="44">
        <v>0</v>
      </c>
      <c r="P304" s="44">
        <v>1529314</v>
      </c>
      <c r="Q304" s="44">
        <v>291344</v>
      </c>
      <c r="R304" s="44">
        <v>296583</v>
      </c>
      <c r="S304" s="44">
        <v>62751</v>
      </c>
      <c r="T304" s="44">
        <v>26181</v>
      </c>
      <c r="U304" s="44">
        <v>232243</v>
      </c>
      <c r="V304" s="44">
        <v>4156</v>
      </c>
      <c r="W304" s="44">
        <v>0</v>
      </c>
      <c r="X304" s="44">
        <v>567278</v>
      </c>
      <c r="Y304" s="44">
        <v>0</v>
      </c>
      <c r="Z304" s="44">
        <v>0</v>
      </c>
      <c r="AA304" s="44">
        <v>24908576</v>
      </c>
      <c r="AB304" s="44">
        <v>0</v>
      </c>
      <c r="AC304" s="44">
        <f t="shared" si="13"/>
        <v>22178332</v>
      </c>
      <c r="AD304" s="74">
        <f t="shared" si="14"/>
        <v>7168162</v>
      </c>
      <c r="AE304" s="44">
        <f t="shared" si="15"/>
        <v>2271697</v>
      </c>
    </row>
    <row r="305" spans="1:31" x14ac:dyDescent="0.3">
      <c r="A305" s="46" t="s">
        <v>669</v>
      </c>
      <c r="B305" t="s">
        <v>2418</v>
      </c>
      <c r="C305">
        <v>1</v>
      </c>
      <c r="D305">
        <v>0</v>
      </c>
      <c r="E305" s="44">
        <v>38152578</v>
      </c>
      <c r="F305" s="44">
        <v>0</v>
      </c>
      <c r="G305" s="44">
        <v>3531123</v>
      </c>
      <c r="H305" s="44">
        <v>0</v>
      </c>
      <c r="I305" s="44">
        <v>6371730</v>
      </c>
      <c r="J305" s="44">
        <v>2777279</v>
      </c>
      <c r="K305" s="44">
        <v>0</v>
      </c>
      <c r="L305" s="44">
        <v>0</v>
      </c>
      <c r="M305" s="44">
        <v>0</v>
      </c>
      <c r="N305" s="44">
        <v>0</v>
      </c>
      <c r="O305" s="44">
        <v>0</v>
      </c>
      <c r="P305" s="44">
        <v>2844921</v>
      </c>
      <c r="Q305" s="44">
        <v>3046454</v>
      </c>
      <c r="R305" s="44">
        <v>1705223</v>
      </c>
      <c r="S305" s="44">
        <v>85805</v>
      </c>
      <c r="T305" s="44">
        <v>35800</v>
      </c>
      <c r="U305" s="44">
        <v>340588</v>
      </c>
      <c r="V305" s="44">
        <v>97864</v>
      </c>
      <c r="W305" s="44">
        <v>0</v>
      </c>
      <c r="X305" s="44">
        <v>1492138</v>
      </c>
      <c r="Y305" s="44">
        <v>0</v>
      </c>
      <c r="Z305" s="44">
        <v>0</v>
      </c>
      <c r="AA305" s="44">
        <v>60481503</v>
      </c>
      <c r="AB305" s="44">
        <v>938797</v>
      </c>
      <c r="AC305" s="44">
        <f t="shared" si="13"/>
        <v>57704224</v>
      </c>
      <c r="AD305" s="74">
        <f t="shared" si="14"/>
        <v>22328925</v>
      </c>
      <c r="AE305" s="44">
        <f t="shared" si="15"/>
        <v>6936101</v>
      </c>
    </row>
    <row r="306" spans="1:31" x14ac:dyDescent="0.3">
      <c r="A306" s="46" t="s">
        <v>573</v>
      </c>
      <c r="B306" t="s">
        <v>1722</v>
      </c>
      <c r="C306">
        <v>1</v>
      </c>
      <c r="D306">
        <v>0</v>
      </c>
      <c r="E306" s="44">
        <v>1724817</v>
      </c>
      <c r="F306" s="44">
        <v>0</v>
      </c>
      <c r="G306" s="44">
        <v>136611</v>
      </c>
      <c r="H306" s="44">
        <v>0</v>
      </c>
      <c r="I306" s="44">
        <v>608057</v>
      </c>
      <c r="J306" s="44">
        <v>378059</v>
      </c>
      <c r="K306" s="44">
        <v>0</v>
      </c>
      <c r="L306" s="44">
        <v>0</v>
      </c>
      <c r="M306" s="44">
        <v>0</v>
      </c>
      <c r="N306" s="44">
        <v>0</v>
      </c>
      <c r="O306" s="44">
        <v>0</v>
      </c>
      <c r="P306" s="44">
        <v>775846</v>
      </c>
      <c r="Q306" s="44">
        <v>21618</v>
      </c>
      <c r="R306" s="44">
        <v>186337</v>
      </c>
      <c r="S306" s="44">
        <v>25646</v>
      </c>
      <c r="T306" s="44">
        <v>10700</v>
      </c>
      <c r="U306" s="44">
        <v>107704</v>
      </c>
      <c r="V306" s="44">
        <v>8452</v>
      </c>
      <c r="W306" s="44">
        <v>0</v>
      </c>
      <c r="X306" s="44">
        <v>0</v>
      </c>
      <c r="Y306" s="44">
        <v>13288</v>
      </c>
      <c r="Z306" s="44">
        <v>0</v>
      </c>
      <c r="AA306" s="44">
        <v>3997135</v>
      </c>
      <c r="AB306" s="44">
        <v>0</v>
      </c>
      <c r="AC306" s="44">
        <f t="shared" si="13"/>
        <v>3619076</v>
      </c>
      <c r="AD306" s="74">
        <f t="shared" si="14"/>
        <v>2272318</v>
      </c>
      <c r="AE306" s="44">
        <f t="shared" si="15"/>
        <v>1078247</v>
      </c>
    </row>
    <row r="307" spans="1:31" x14ac:dyDescent="0.3">
      <c r="A307" s="46" t="s">
        <v>647</v>
      </c>
      <c r="B307" t="s">
        <v>2419</v>
      </c>
      <c r="C307">
        <v>1</v>
      </c>
      <c r="D307">
        <v>0</v>
      </c>
      <c r="E307" s="44">
        <v>3186190</v>
      </c>
      <c r="F307" s="44">
        <v>0</v>
      </c>
      <c r="G307" s="44">
        <v>250393</v>
      </c>
      <c r="H307" s="44">
        <v>0</v>
      </c>
      <c r="I307" s="44">
        <v>823660</v>
      </c>
      <c r="J307" s="44">
        <v>1286584</v>
      </c>
      <c r="K307" s="44">
        <v>0</v>
      </c>
      <c r="L307" s="44">
        <v>0</v>
      </c>
      <c r="M307" s="44">
        <v>0</v>
      </c>
      <c r="N307" s="44">
        <v>0</v>
      </c>
      <c r="O307" s="44">
        <v>0</v>
      </c>
      <c r="P307" s="44">
        <v>1144030</v>
      </c>
      <c r="Q307" s="44">
        <v>92700</v>
      </c>
      <c r="R307" s="44">
        <v>162498</v>
      </c>
      <c r="S307" s="44">
        <v>47576</v>
      </c>
      <c r="T307" s="44">
        <v>19850</v>
      </c>
      <c r="U307" s="44">
        <v>197526</v>
      </c>
      <c r="V307" s="44">
        <v>9531</v>
      </c>
      <c r="W307" s="44">
        <v>0</v>
      </c>
      <c r="X307" s="44">
        <v>54525</v>
      </c>
      <c r="Y307" s="44">
        <v>0</v>
      </c>
      <c r="Z307" s="44">
        <v>0</v>
      </c>
      <c r="AA307" s="44">
        <v>7275063</v>
      </c>
      <c r="AB307" s="44">
        <v>0</v>
      </c>
      <c r="AC307" s="44">
        <f t="shared" si="13"/>
        <v>5988479</v>
      </c>
      <c r="AD307" s="74">
        <f t="shared" si="14"/>
        <v>4088873</v>
      </c>
      <c r="AE307" s="44">
        <f t="shared" si="15"/>
        <v>1668906</v>
      </c>
    </row>
    <row r="308" spans="1:31" x14ac:dyDescent="0.3">
      <c r="A308" s="46" t="s">
        <v>641</v>
      </c>
      <c r="B308" t="s">
        <v>1724</v>
      </c>
      <c r="C308">
        <v>1</v>
      </c>
      <c r="D308">
        <v>0</v>
      </c>
      <c r="E308" s="44">
        <v>5469183</v>
      </c>
      <c r="F308" s="44">
        <v>0</v>
      </c>
      <c r="G308" s="44">
        <v>361671</v>
      </c>
      <c r="H308" s="44">
        <v>2043</v>
      </c>
      <c r="I308" s="44">
        <v>1056049</v>
      </c>
      <c r="J308" s="44">
        <v>1909895</v>
      </c>
      <c r="K308" s="44">
        <v>0</v>
      </c>
      <c r="L308" s="44">
        <v>0</v>
      </c>
      <c r="M308" s="44">
        <v>0</v>
      </c>
      <c r="N308" s="44">
        <v>0</v>
      </c>
      <c r="O308" s="44">
        <v>0</v>
      </c>
      <c r="P308" s="44">
        <v>901419</v>
      </c>
      <c r="Q308" s="44">
        <v>454330</v>
      </c>
      <c r="R308" s="44">
        <v>511046</v>
      </c>
      <c r="S308" s="44">
        <v>83768</v>
      </c>
      <c r="T308" s="44">
        <v>34950</v>
      </c>
      <c r="U308" s="44">
        <v>345131</v>
      </c>
      <c r="V308" s="44">
        <v>20164</v>
      </c>
      <c r="W308" s="44">
        <v>0</v>
      </c>
      <c r="X308" s="44">
        <v>601723</v>
      </c>
      <c r="Y308" s="44">
        <v>41592</v>
      </c>
      <c r="Z308" s="44">
        <v>0</v>
      </c>
      <c r="AA308" s="44">
        <v>11792964</v>
      </c>
      <c r="AB308" s="44">
        <v>0</v>
      </c>
      <c r="AC308" s="44">
        <f t="shared" si="13"/>
        <v>9883069</v>
      </c>
      <c r="AD308" s="74">
        <f t="shared" si="14"/>
        <v>6323781</v>
      </c>
      <c r="AE308" s="44">
        <f t="shared" si="15"/>
        <v>1788695</v>
      </c>
    </row>
    <row r="309" spans="1:31" x14ac:dyDescent="0.3">
      <c r="A309" s="46" t="s">
        <v>625</v>
      </c>
      <c r="B309" t="s">
        <v>2420</v>
      </c>
      <c r="C309">
        <v>1</v>
      </c>
      <c r="D309">
        <v>0</v>
      </c>
      <c r="E309" s="44">
        <v>3792113</v>
      </c>
      <c r="F309" s="44">
        <v>0</v>
      </c>
      <c r="G309" s="44">
        <v>458062</v>
      </c>
      <c r="H309" s="44">
        <v>0</v>
      </c>
      <c r="I309" s="44">
        <v>362109</v>
      </c>
      <c r="J309" s="44">
        <v>811323</v>
      </c>
      <c r="K309" s="44">
        <v>0</v>
      </c>
      <c r="L309" s="44">
        <v>0</v>
      </c>
      <c r="M309" s="44">
        <v>0</v>
      </c>
      <c r="N309" s="44">
        <v>0</v>
      </c>
      <c r="O309" s="44">
        <v>0</v>
      </c>
      <c r="P309" s="44">
        <v>652975</v>
      </c>
      <c r="Q309" s="44">
        <v>190642</v>
      </c>
      <c r="R309" s="44">
        <v>0</v>
      </c>
      <c r="S309" s="44">
        <v>28762</v>
      </c>
      <c r="T309" s="44">
        <v>12000</v>
      </c>
      <c r="U309" s="44">
        <v>106073</v>
      </c>
      <c r="V309" s="44">
        <v>19283</v>
      </c>
      <c r="W309" s="44">
        <v>0</v>
      </c>
      <c r="X309" s="44">
        <v>148500</v>
      </c>
      <c r="Y309" s="44">
        <v>0</v>
      </c>
      <c r="Z309" s="44">
        <v>0</v>
      </c>
      <c r="AA309" s="44">
        <v>6581842</v>
      </c>
      <c r="AB309" s="44">
        <v>0</v>
      </c>
      <c r="AC309" s="44">
        <f t="shared" si="13"/>
        <v>5770519</v>
      </c>
      <c r="AD309" s="74">
        <f t="shared" si="14"/>
        <v>2789729</v>
      </c>
      <c r="AE309" s="44">
        <f t="shared" si="15"/>
        <v>1277155</v>
      </c>
    </row>
    <row r="310" spans="1:31" x14ac:dyDescent="0.3">
      <c r="A310" s="46" t="s">
        <v>617</v>
      </c>
      <c r="B310" t="s">
        <v>2421</v>
      </c>
      <c r="C310">
        <v>1</v>
      </c>
      <c r="D310">
        <v>0</v>
      </c>
      <c r="E310" s="44">
        <v>2802108</v>
      </c>
      <c r="F310" s="44">
        <v>0</v>
      </c>
      <c r="G310" s="44">
        <v>215117</v>
      </c>
      <c r="H310" s="44">
        <v>0</v>
      </c>
      <c r="I310" s="44">
        <v>211374</v>
      </c>
      <c r="J310" s="44">
        <v>342443</v>
      </c>
      <c r="K310" s="44">
        <v>0</v>
      </c>
      <c r="L310" s="44">
        <v>0</v>
      </c>
      <c r="M310" s="44">
        <v>0</v>
      </c>
      <c r="N310" s="44">
        <v>0</v>
      </c>
      <c r="O310" s="44">
        <v>0</v>
      </c>
      <c r="P310" s="44">
        <v>634654</v>
      </c>
      <c r="Q310" s="44">
        <v>332563</v>
      </c>
      <c r="R310" s="44">
        <v>183419</v>
      </c>
      <c r="S310" s="44">
        <v>60669</v>
      </c>
      <c r="T310" s="44">
        <v>25313</v>
      </c>
      <c r="U310" s="44">
        <v>206322</v>
      </c>
      <c r="V310" s="44">
        <v>0</v>
      </c>
      <c r="W310" s="44">
        <v>0</v>
      </c>
      <c r="X310" s="44">
        <v>0</v>
      </c>
      <c r="Y310" s="44">
        <v>3434</v>
      </c>
      <c r="Z310" s="44">
        <v>0</v>
      </c>
      <c r="AA310" s="44">
        <v>5017416</v>
      </c>
      <c r="AB310" s="44">
        <v>0</v>
      </c>
      <c r="AC310" s="44">
        <f t="shared" si="13"/>
        <v>4674973</v>
      </c>
      <c r="AD310" s="74">
        <f t="shared" si="14"/>
        <v>2215308</v>
      </c>
      <c r="AE310" s="44">
        <f t="shared" si="15"/>
        <v>1145509</v>
      </c>
    </row>
    <row r="311" spans="1:31" x14ac:dyDescent="0.3">
      <c r="A311" s="46" t="s">
        <v>589</v>
      </c>
      <c r="B311" t="s">
        <v>2422</v>
      </c>
      <c r="C311">
        <v>1</v>
      </c>
      <c r="D311">
        <v>0</v>
      </c>
      <c r="E311" s="44">
        <v>6053308</v>
      </c>
      <c r="F311" s="44">
        <v>0</v>
      </c>
      <c r="G311" s="44">
        <v>452843</v>
      </c>
      <c r="H311" s="44">
        <v>7709</v>
      </c>
      <c r="I311" s="44">
        <v>586982</v>
      </c>
      <c r="J311" s="44">
        <v>448324</v>
      </c>
      <c r="K311" s="44">
        <v>0</v>
      </c>
      <c r="L311" s="44">
        <v>0</v>
      </c>
      <c r="M311" s="44">
        <v>0</v>
      </c>
      <c r="N311" s="44">
        <v>0</v>
      </c>
      <c r="O311" s="44">
        <v>0</v>
      </c>
      <c r="P311" s="44">
        <v>939655</v>
      </c>
      <c r="Q311" s="44">
        <v>223997</v>
      </c>
      <c r="R311" s="44">
        <v>331382</v>
      </c>
      <c r="S311" s="44">
        <v>121338</v>
      </c>
      <c r="T311" s="44">
        <v>50625</v>
      </c>
      <c r="U311" s="44">
        <v>497979</v>
      </c>
      <c r="V311" s="44">
        <v>0</v>
      </c>
      <c r="W311" s="44">
        <v>0</v>
      </c>
      <c r="X311" s="44">
        <v>654324</v>
      </c>
      <c r="Y311" s="44">
        <v>33711</v>
      </c>
      <c r="Z311" s="44">
        <v>0</v>
      </c>
      <c r="AA311" s="44">
        <v>10402177</v>
      </c>
      <c r="AB311" s="44">
        <v>0</v>
      </c>
      <c r="AC311" s="44">
        <f t="shared" si="13"/>
        <v>9953853</v>
      </c>
      <c r="AD311" s="74">
        <f t="shared" si="14"/>
        <v>4348869</v>
      </c>
      <c r="AE311" s="44">
        <f t="shared" si="15"/>
        <v>2096151</v>
      </c>
    </row>
    <row r="312" spans="1:31" x14ac:dyDescent="0.3">
      <c r="A312" s="46" t="s">
        <v>593</v>
      </c>
      <c r="B312" t="s">
        <v>2423</v>
      </c>
      <c r="C312">
        <v>1</v>
      </c>
      <c r="D312">
        <v>0</v>
      </c>
      <c r="E312" s="44">
        <v>7205000</v>
      </c>
      <c r="F312" s="44">
        <v>0</v>
      </c>
      <c r="G312" s="44">
        <v>425196</v>
      </c>
      <c r="H312" s="44">
        <v>0</v>
      </c>
      <c r="I312" s="44">
        <v>1245004</v>
      </c>
      <c r="J312" s="44">
        <v>1350636</v>
      </c>
      <c r="K312" s="44">
        <v>0</v>
      </c>
      <c r="L312" s="44">
        <v>0</v>
      </c>
      <c r="M312" s="44">
        <v>0</v>
      </c>
      <c r="N312" s="44">
        <v>0</v>
      </c>
      <c r="O312" s="44">
        <v>0</v>
      </c>
      <c r="P312" s="44">
        <v>1329446</v>
      </c>
      <c r="Q312" s="44">
        <v>381986</v>
      </c>
      <c r="R312" s="44">
        <v>502829</v>
      </c>
      <c r="S312" s="44">
        <v>65837</v>
      </c>
      <c r="T312" s="44">
        <v>27469</v>
      </c>
      <c r="U312" s="44">
        <v>244708</v>
      </c>
      <c r="V312" s="44">
        <v>39991</v>
      </c>
      <c r="W312" s="44">
        <v>0</v>
      </c>
      <c r="X312" s="44">
        <v>148500</v>
      </c>
      <c r="Y312" s="44">
        <v>0</v>
      </c>
      <c r="Z312" s="44">
        <v>0</v>
      </c>
      <c r="AA312" s="44">
        <v>12966602</v>
      </c>
      <c r="AB312" s="44">
        <v>0</v>
      </c>
      <c r="AC312" s="44">
        <f t="shared" si="13"/>
        <v>11615966</v>
      </c>
      <c r="AD312" s="74">
        <f t="shared" si="14"/>
        <v>5761602</v>
      </c>
      <c r="AE312" s="44">
        <f t="shared" si="15"/>
        <v>2132647</v>
      </c>
    </row>
    <row r="313" spans="1:31" x14ac:dyDescent="0.3">
      <c r="A313" s="46" t="s">
        <v>623</v>
      </c>
      <c r="B313" t="s">
        <v>2424</v>
      </c>
      <c r="C313">
        <v>1</v>
      </c>
      <c r="D313">
        <v>0</v>
      </c>
      <c r="E313" s="44">
        <v>4332210</v>
      </c>
      <c r="F313" s="44">
        <v>0</v>
      </c>
      <c r="G313" s="44">
        <v>290733</v>
      </c>
      <c r="H313" s="44">
        <v>0</v>
      </c>
      <c r="I313" s="44">
        <v>691822</v>
      </c>
      <c r="J313" s="44">
        <v>701640</v>
      </c>
      <c r="K313" s="44">
        <v>0</v>
      </c>
      <c r="L313" s="44">
        <v>0</v>
      </c>
      <c r="M313" s="44">
        <v>0</v>
      </c>
      <c r="N313" s="44">
        <v>0</v>
      </c>
      <c r="O313" s="44">
        <v>0</v>
      </c>
      <c r="P313" s="44">
        <v>1133359</v>
      </c>
      <c r="Q313" s="44">
        <v>177570</v>
      </c>
      <c r="R313" s="44">
        <v>80201</v>
      </c>
      <c r="S313" s="44">
        <v>74136</v>
      </c>
      <c r="T313" s="44">
        <v>30931</v>
      </c>
      <c r="U313" s="44">
        <v>193041</v>
      </c>
      <c r="V313" s="44">
        <v>6348</v>
      </c>
      <c r="W313" s="44">
        <v>0</v>
      </c>
      <c r="X313" s="44">
        <v>145800</v>
      </c>
      <c r="Y313" s="44">
        <v>0</v>
      </c>
      <c r="Z313" s="44">
        <v>0</v>
      </c>
      <c r="AA313" s="44">
        <v>7857791</v>
      </c>
      <c r="AB313" s="44">
        <v>0</v>
      </c>
      <c r="AC313" s="44">
        <f t="shared" si="13"/>
        <v>7156151</v>
      </c>
      <c r="AD313" s="74">
        <f t="shared" si="14"/>
        <v>3525581</v>
      </c>
      <c r="AE313" s="44">
        <f t="shared" si="15"/>
        <v>1728548</v>
      </c>
    </row>
    <row r="314" spans="1:31" x14ac:dyDescent="0.3">
      <c r="A314" s="46" t="s">
        <v>567</v>
      </c>
      <c r="B314" t="s">
        <v>2425</v>
      </c>
      <c r="C314">
        <v>1</v>
      </c>
      <c r="D314">
        <v>0</v>
      </c>
      <c r="E314" s="44">
        <v>3168885</v>
      </c>
      <c r="F314" s="44">
        <v>0</v>
      </c>
      <c r="G314" s="44">
        <v>233260</v>
      </c>
      <c r="H314" s="44">
        <v>0</v>
      </c>
      <c r="I314" s="44">
        <v>109515</v>
      </c>
      <c r="J314" s="44">
        <v>372268</v>
      </c>
      <c r="K314" s="44">
        <v>0</v>
      </c>
      <c r="L314" s="44">
        <v>0</v>
      </c>
      <c r="M314" s="44">
        <v>0</v>
      </c>
      <c r="N314" s="44">
        <v>0</v>
      </c>
      <c r="O314" s="44">
        <v>0</v>
      </c>
      <c r="P314" s="44">
        <v>847208</v>
      </c>
      <c r="Q314" s="44">
        <v>61235</v>
      </c>
      <c r="R314" s="44">
        <v>86257</v>
      </c>
      <c r="S314" s="44">
        <v>20193</v>
      </c>
      <c r="T314" s="44">
        <v>8425</v>
      </c>
      <c r="U314" s="44">
        <v>83938</v>
      </c>
      <c r="V314" s="44">
        <v>2186</v>
      </c>
      <c r="W314" s="44">
        <v>0</v>
      </c>
      <c r="X314" s="44">
        <v>0</v>
      </c>
      <c r="Y314" s="44">
        <v>0</v>
      </c>
      <c r="Z314" s="44">
        <v>0</v>
      </c>
      <c r="AA314" s="44">
        <v>4993370</v>
      </c>
      <c r="AB314" s="44">
        <v>0</v>
      </c>
      <c r="AC314" s="44">
        <f t="shared" si="13"/>
        <v>4621102</v>
      </c>
      <c r="AD314" s="74">
        <f t="shared" si="14"/>
        <v>1824485</v>
      </c>
      <c r="AE314" s="44">
        <f t="shared" si="15"/>
        <v>1195210</v>
      </c>
    </row>
    <row r="315" spans="1:31" x14ac:dyDescent="0.3">
      <c r="A315" s="46" t="s">
        <v>631</v>
      </c>
      <c r="B315" t="s">
        <v>2426</v>
      </c>
      <c r="C315">
        <v>1</v>
      </c>
      <c r="D315">
        <v>0</v>
      </c>
      <c r="E315" s="44">
        <v>2977638</v>
      </c>
      <c r="F315" s="44">
        <v>0</v>
      </c>
      <c r="G315" s="44">
        <v>212171</v>
      </c>
      <c r="H315" s="44">
        <v>0</v>
      </c>
      <c r="I315" s="44">
        <v>316195</v>
      </c>
      <c r="J315" s="44">
        <v>509674</v>
      </c>
      <c r="K315" s="44">
        <v>0</v>
      </c>
      <c r="L315" s="44">
        <v>0</v>
      </c>
      <c r="M315" s="44">
        <v>0</v>
      </c>
      <c r="N315" s="44">
        <v>0</v>
      </c>
      <c r="O315" s="44">
        <v>0</v>
      </c>
      <c r="P315" s="44">
        <v>947416</v>
      </c>
      <c r="Q315" s="44">
        <v>150030</v>
      </c>
      <c r="R315" s="44">
        <v>191729</v>
      </c>
      <c r="S315" s="44">
        <v>44266</v>
      </c>
      <c r="T315" s="44">
        <v>18469</v>
      </c>
      <c r="U315" s="44">
        <v>166886</v>
      </c>
      <c r="V315" s="44">
        <v>501</v>
      </c>
      <c r="W315" s="44">
        <v>0</v>
      </c>
      <c r="X315" s="44">
        <v>0</v>
      </c>
      <c r="Y315" s="44">
        <v>20389</v>
      </c>
      <c r="Z315" s="44">
        <v>0</v>
      </c>
      <c r="AA315" s="44">
        <v>5555364</v>
      </c>
      <c r="AB315" s="44">
        <v>0</v>
      </c>
      <c r="AC315" s="44">
        <f t="shared" si="13"/>
        <v>5045690</v>
      </c>
      <c r="AD315" s="74">
        <f t="shared" si="14"/>
        <v>2577726</v>
      </c>
      <c r="AE315" s="44">
        <f t="shared" si="15"/>
        <v>1410098</v>
      </c>
    </row>
    <row r="316" spans="1:31" x14ac:dyDescent="0.3">
      <c r="A316" s="46" t="s">
        <v>653</v>
      </c>
      <c r="B316" t="s">
        <v>2427</v>
      </c>
      <c r="C316">
        <v>1</v>
      </c>
      <c r="D316">
        <v>0</v>
      </c>
      <c r="E316" s="44">
        <v>8527805</v>
      </c>
      <c r="F316" s="44">
        <v>0</v>
      </c>
      <c r="G316" s="44">
        <v>697595</v>
      </c>
      <c r="H316" s="44">
        <v>0</v>
      </c>
      <c r="I316" s="44">
        <v>2159933</v>
      </c>
      <c r="J316" s="44">
        <v>1087920</v>
      </c>
      <c r="K316" s="44">
        <v>0</v>
      </c>
      <c r="L316" s="44">
        <v>0</v>
      </c>
      <c r="M316" s="44">
        <v>0</v>
      </c>
      <c r="N316" s="44">
        <v>0</v>
      </c>
      <c r="O316" s="44">
        <v>0</v>
      </c>
      <c r="P316" s="44">
        <v>3908969</v>
      </c>
      <c r="Q316" s="44">
        <v>514890</v>
      </c>
      <c r="R316" s="44">
        <v>437078</v>
      </c>
      <c r="S316" s="44">
        <v>106598</v>
      </c>
      <c r="T316" s="44">
        <v>44475</v>
      </c>
      <c r="U316" s="44">
        <v>395401</v>
      </c>
      <c r="V316" s="44">
        <v>38058</v>
      </c>
      <c r="W316" s="44">
        <v>0</v>
      </c>
      <c r="X316" s="44">
        <v>0</v>
      </c>
      <c r="Y316" s="44">
        <v>0</v>
      </c>
      <c r="Z316" s="44">
        <v>0</v>
      </c>
      <c r="AA316" s="44">
        <v>17918722</v>
      </c>
      <c r="AB316" s="44">
        <v>0</v>
      </c>
      <c r="AC316" s="44">
        <f t="shared" si="13"/>
        <v>16830802</v>
      </c>
      <c r="AD316" s="74">
        <f t="shared" si="14"/>
        <v>9390917</v>
      </c>
      <c r="AE316" s="44">
        <f t="shared" si="15"/>
        <v>5191096</v>
      </c>
    </row>
    <row r="317" spans="1:31" x14ac:dyDescent="0.3">
      <c r="A317" s="46" t="s">
        <v>609</v>
      </c>
      <c r="B317" t="s">
        <v>2428</v>
      </c>
      <c r="C317">
        <v>1</v>
      </c>
      <c r="D317">
        <v>0</v>
      </c>
      <c r="E317" s="44">
        <v>2633692</v>
      </c>
      <c r="F317" s="44">
        <v>0</v>
      </c>
      <c r="G317" s="44">
        <v>167690</v>
      </c>
      <c r="H317" s="44">
        <v>0</v>
      </c>
      <c r="I317" s="44">
        <v>317199</v>
      </c>
      <c r="J317" s="44">
        <v>202515</v>
      </c>
      <c r="K317" s="44">
        <v>0</v>
      </c>
      <c r="L317" s="44">
        <v>0</v>
      </c>
      <c r="M317" s="44">
        <v>0</v>
      </c>
      <c r="N317" s="44">
        <v>0</v>
      </c>
      <c r="O317" s="44">
        <v>0</v>
      </c>
      <c r="P317" s="44">
        <v>701981</v>
      </c>
      <c r="Q317" s="44">
        <v>54835</v>
      </c>
      <c r="R317" s="44">
        <v>62097</v>
      </c>
      <c r="S317" s="44">
        <v>37989</v>
      </c>
      <c r="T317" s="44">
        <v>15850</v>
      </c>
      <c r="U317" s="44">
        <v>149295</v>
      </c>
      <c r="V317" s="44">
        <v>0</v>
      </c>
      <c r="W317" s="44">
        <v>0</v>
      </c>
      <c r="X317" s="44">
        <v>0</v>
      </c>
      <c r="Y317" s="44">
        <v>0</v>
      </c>
      <c r="Z317" s="44">
        <v>0</v>
      </c>
      <c r="AA317" s="44">
        <v>4343143</v>
      </c>
      <c r="AB317" s="44">
        <v>0</v>
      </c>
      <c r="AC317" s="44">
        <f t="shared" si="13"/>
        <v>4140628</v>
      </c>
      <c r="AD317" s="74">
        <f t="shared" si="14"/>
        <v>1709451</v>
      </c>
      <c r="AE317" s="44">
        <f t="shared" si="15"/>
        <v>1072805</v>
      </c>
    </row>
    <row r="318" spans="1:31" x14ac:dyDescent="0.3">
      <c r="A318" s="46" t="s">
        <v>639</v>
      </c>
      <c r="B318" t="s">
        <v>2429</v>
      </c>
      <c r="C318">
        <v>1</v>
      </c>
      <c r="D318">
        <v>0</v>
      </c>
      <c r="E318" s="44">
        <v>11408044</v>
      </c>
      <c r="F318" s="44">
        <v>0</v>
      </c>
      <c r="G318" s="44">
        <v>1623853</v>
      </c>
      <c r="H318" s="44">
        <v>0</v>
      </c>
      <c r="I318" s="44">
        <v>2152648</v>
      </c>
      <c r="J318" s="44">
        <v>2854179</v>
      </c>
      <c r="K318" s="44">
        <v>0</v>
      </c>
      <c r="L318" s="44">
        <v>0</v>
      </c>
      <c r="M318" s="44">
        <v>0</v>
      </c>
      <c r="N318" s="44">
        <v>0</v>
      </c>
      <c r="O318" s="44">
        <v>0</v>
      </c>
      <c r="P318" s="44">
        <v>2205849</v>
      </c>
      <c r="Q318" s="44">
        <v>441831</v>
      </c>
      <c r="R318" s="44">
        <v>505813</v>
      </c>
      <c r="S318" s="44">
        <v>76638</v>
      </c>
      <c r="T318" s="44">
        <v>31975</v>
      </c>
      <c r="U318" s="44">
        <v>310473</v>
      </c>
      <c r="V318" s="44">
        <v>48285</v>
      </c>
      <c r="W318" s="44">
        <v>0</v>
      </c>
      <c r="X318" s="44">
        <v>0</v>
      </c>
      <c r="Y318" s="44">
        <v>0</v>
      </c>
      <c r="Z318" s="44">
        <v>0</v>
      </c>
      <c r="AA318" s="44">
        <v>21659588</v>
      </c>
      <c r="AB318" s="44">
        <v>0</v>
      </c>
      <c r="AC318" s="44">
        <f t="shared" si="13"/>
        <v>18805409</v>
      </c>
      <c r="AD318" s="74">
        <f t="shared" si="14"/>
        <v>10251544</v>
      </c>
      <c r="AE318" s="44">
        <f t="shared" si="15"/>
        <v>4297073</v>
      </c>
    </row>
    <row r="319" spans="1:31" x14ac:dyDescent="0.3">
      <c r="A319" s="46" t="s">
        <v>635</v>
      </c>
      <c r="B319" t="s">
        <v>2430</v>
      </c>
      <c r="C319">
        <v>1</v>
      </c>
      <c r="D319">
        <v>0</v>
      </c>
      <c r="E319" s="44">
        <v>1773570</v>
      </c>
      <c r="F319" s="44">
        <v>0</v>
      </c>
      <c r="G319" s="44">
        <v>122398</v>
      </c>
      <c r="H319" s="44">
        <v>0</v>
      </c>
      <c r="I319" s="44">
        <v>171551</v>
      </c>
      <c r="J319" s="44">
        <v>268576</v>
      </c>
      <c r="K319" s="44">
        <v>0</v>
      </c>
      <c r="L319" s="44">
        <v>0</v>
      </c>
      <c r="M319" s="44">
        <v>0</v>
      </c>
      <c r="N319" s="44">
        <v>0</v>
      </c>
      <c r="O319" s="44">
        <v>0</v>
      </c>
      <c r="P319" s="44">
        <v>573099</v>
      </c>
      <c r="Q319" s="44">
        <v>47073</v>
      </c>
      <c r="R319" s="44">
        <v>86419</v>
      </c>
      <c r="S319" s="44">
        <v>33046</v>
      </c>
      <c r="T319" s="44">
        <v>13788</v>
      </c>
      <c r="U319" s="44">
        <v>113355</v>
      </c>
      <c r="V319" s="44">
        <v>0</v>
      </c>
      <c r="W319" s="44">
        <v>0</v>
      </c>
      <c r="X319" s="44">
        <v>80440</v>
      </c>
      <c r="Y319" s="44">
        <v>851</v>
      </c>
      <c r="Z319" s="44">
        <v>0</v>
      </c>
      <c r="AA319" s="44">
        <v>3284166</v>
      </c>
      <c r="AB319" s="44">
        <v>0</v>
      </c>
      <c r="AC319" s="44">
        <f t="shared" si="13"/>
        <v>3015590</v>
      </c>
      <c r="AD319" s="74">
        <f t="shared" si="14"/>
        <v>1510596</v>
      </c>
      <c r="AE319" s="44">
        <f t="shared" si="15"/>
        <v>856537</v>
      </c>
    </row>
    <row r="320" spans="1:31" x14ac:dyDescent="0.3">
      <c r="A320" s="46" t="s">
        <v>603</v>
      </c>
      <c r="B320" t="s">
        <v>2431</v>
      </c>
      <c r="C320">
        <v>1</v>
      </c>
      <c r="D320">
        <v>0</v>
      </c>
      <c r="E320" s="44">
        <v>3451539</v>
      </c>
      <c r="F320" s="44">
        <v>0</v>
      </c>
      <c r="G320" s="44">
        <v>239788</v>
      </c>
      <c r="H320" s="44">
        <v>0</v>
      </c>
      <c r="I320" s="44">
        <v>253387</v>
      </c>
      <c r="J320" s="44">
        <v>446406</v>
      </c>
      <c r="K320" s="44">
        <v>0</v>
      </c>
      <c r="L320" s="44">
        <v>0</v>
      </c>
      <c r="M320" s="44">
        <v>0</v>
      </c>
      <c r="N320" s="44">
        <v>0</v>
      </c>
      <c r="O320" s="44">
        <v>0</v>
      </c>
      <c r="P320" s="44">
        <v>833327</v>
      </c>
      <c r="Q320" s="44">
        <v>185407</v>
      </c>
      <c r="R320" s="44">
        <v>43338</v>
      </c>
      <c r="S320" s="44">
        <v>54827</v>
      </c>
      <c r="T320" s="44">
        <v>22875</v>
      </c>
      <c r="U320" s="44">
        <v>186400</v>
      </c>
      <c r="V320" s="44">
        <v>0</v>
      </c>
      <c r="W320" s="44">
        <v>0</v>
      </c>
      <c r="X320" s="44">
        <v>0</v>
      </c>
      <c r="Y320" s="44">
        <v>17623</v>
      </c>
      <c r="Z320" s="44">
        <v>0</v>
      </c>
      <c r="AA320" s="44">
        <v>5734917</v>
      </c>
      <c r="AB320" s="44">
        <v>0</v>
      </c>
      <c r="AC320" s="44">
        <f t="shared" si="13"/>
        <v>5288511</v>
      </c>
      <c r="AD320" s="74">
        <f t="shared" si="14"/>
        <v>2283378</v>
      </c>
      <c r="AE320" s="44">
        <f t="shared" si="15"/>
        <v>1354840</v>
      </c>
    </row>
    <row r="321" spans="1:31" x14ac:dyDescent="0.3">
      <c r="A321" s="46" t="s">
        <v>597</v>
      </c>
      <c r="B321" t="s">
        <v>2432</v>
      </c>
      <c r="C321">
        <v>1</v>
      </c>
      <c r="D321">
        <v>0</v>
      </c>
      <c r="E321" s="44">
        <v>12429951</v>
      </c>
      <c r="F321" s="44">
        <v>0</v>
      </c>
      <c r="G321" s="44">
        <v>938243</v>
      </c>
      <c r="H321" s="44">
        <v>0</v>
      </c>
      <c r="I321" s="44">
        <v>2110697</v>
      </c>
      <c r="J321" s="44">
        <v>669721</v>
      </c>
      <c r="K321" s="44">
        <v>0</v>
      </c>
      <c r="L321" s="44">
        <v>0</v>
      </c>
      <c r="M321" s="44">
        <v>0</v>
      </c>
      <c r="N321" s="44">
        <v>0</v>
      </c>
      <c r="O321" s="44">
        <v>0</v>
      </c>
      <c r="P321" s="44">
        <v>1483909</v>
      </c>
      <c r="Q321" s="44">
        <v>790018</v>
      </c>
      <c r="R321" s="44">
        <v>656547</v>
      </c>
      <c r="S321" s="44">
        <v>97999</v>
      </c>
      <c r="T321" s="44">
        <v>40888</v>
      </c>
      <c r="U321" s="44">
        <v>335870</v>
      </c>
      <c r="V321" s="44">
        <v>48445</v>
      </c>
      <c r="W321" s="44">
        <v>0</v>
      </c>
      <c r="X321" s="44">
        <v>0</v>
      </c>
      <c r="Y321" s="44">
        <v>0</v>
      </c>
      <c r="Z321" s="44">
        <v>0</v>
      </c>
      <c r="AA321" s="44">
        <v>19602288</v>
      </c>
      <c r="AB321" s="44">
        <v>0</v>
      </c>
      <c r="AC321" s="44">
        <f t="shared" si="13"/>
        <v>18932567</v>
      </c>
      <c r="AD321" s="74">
        <f t="shared" si="14"/>
        <v>7172337</v>
      </c>
      <c r="AE321" s="44">
        <f t="shared" si="15"/>
        <v>2945354</v>
      </c>
    </row>
    <row r="322" spans="1:31" x14ac:dyDescent="0.3">
      <c r="A322" s="46" t="s">
        <v>637</v>
      </c>
      <c r="B322" t="s">
        <v>2433</v>
      </c>
      <c r="C322">
        <v>1</v>
      </c>
      <c r="D322">
        <v>0</v>
      </c>
      <c r="E322" s="44">
        <v>12325274</v>
      </c>
      <c r="F322" s="44">
        <v>0</v>
      </c>
      <c r="G322" s="44">
        <v>1440012</v>
      </c>
      <c r="H322" s="44">
        <v>0</v>
      </c>
      <c r="I322" s="44">
        <v>1559341</v>
      </c>
      <c r="J322" s="44">
        <v>3228460</v>
      </c>
      <c r="K322" s="44">
        <v>0</v>
      </c>
      <c r="L322" s="44">
        <v>0</v>
      </c>
      <c r="M322" s="44">
        <v>0</v>
      </c>
      <c r="N322" s="44">
        <v>0</v>
      </c>
      <c r="O322" s="44">
        <v>0</v>
      </c>
      <c r="P322" s="44">
        <v>1397459</v>
      </c>
      <c r="Q322" s="44">
        <v>219163</v>
      </c>
      <c r="R322" s="44">
        <v>153819</v>
      </c>
      <c r="S322" s="44">
        <v>46093</v>
      </c>
      <c r="T322" s="44">
        <v>19231</v>
      </c>
      <c r="U322" s="44">
        <v>174342</v>
      </c>
      <c r="V322" s="44">
        <v>39093</v>
      </c>
      <c r="W322" s="44">
        <v>0</v>
      </c>
      <c r="X322" s="44">
        <v>0</v>
      </c>
      <c r="Y322" s="44">
        <v>12802</v>
      </c>
      <c r="Z322" s="44">
        <v>0</v>
      </c>
      <c r="AA322" s="44">
        <v>20615089</v>
      </c>
      <c r="AB322" s="44">
        <v>0</v>
      </c>
      <c r="AC322" s="44">
        <f t="shared" si="13"/>
        <v>17386629</v>
      </c>
      <c r="AD322" s="74">
        <f t="shared" si="14"/>
        <v>8289815</v>
      </c>
      <c r="AE322" s="44">
        <f t="shared" si="15"/>
        <v>3129032</v>
      </c>
    </row>
    <row r="323" spans="1:31" x14ac:dyDescent="0.3">
      <c r="A323" s="46" t="s">
        <v>565</v>
      </c>
      <c r="B323" t="s">
        <v>2434</v>
      </c>
      <c r="C323">
        <v>1</v>
      </c>
      <c r="D323">
        <v>0</v>
      </c>
      <c r="E323" s="44">
        <v>7049268</v>
      </c>
      <c r="F323" s="44">
        <v>0</v>
      </c>
      <c r="G323" s="44">
        <v>1867818</v>
      </c>
      <c r="H323" s="44">
        <v>332</v>
      </c>
      <c r="I323" s="44">
        <v>538556</v>
      </c>
      <c r="J323" s="44">
        <v>1428067</v>
      </c>
      <c r="K323" s="44">
        <v>0</v>
      </c>
      <c r="L323" s="44">
        <v>0</v>
      </c>
      <c r="M323" s="44">
        <v>0</v>
      </c>
      <c r="N323" s="44">
        <v>0</v>
      </c>
      <c r="O323" s="44">
        <v>0</v>
      </c>
      <c r="P323" s="44">
        <v>1471103</v>
      </c>
      <c r="Q323" s="44">
        <v>469365</v>
      </c>
      <c r="R323" s="44">
        <v>130904</v>
      </c>
      <c r="S323" s="44">
        <v>44610</v>
      </c>
      <c r="T323" s="44">
        <v>18613</v>
      </c>
      <c r="U323" s="44">
        <v>179119</v>
      </c>
      <c r="V323" s="44">
        <v>29620</v>
      </c>
      <c r="W323" s="44">
        <v>0</v>
      </c>
      <c r="X323" s="44">
        <v>0</v>
      </c>
      <c r="Y323" s="44">
        <v>0</v>
      </c>
      <c r="Z323" s="44">
        <v>0</v>
      </c>
      <c r="AA323" s="44">
        <v>13227375</v>
      </c>
      <c r="AB323" s="44">
        <v>0</v>
      </c>
      <c r="AC323" s="44">
        <f t="shared" si="13"/>
        <v>11799308</v>
      </c>
      <c r="AD323" s="74">
        <f t="shared" si="14"/>
        <v>6178107</v>
      </c>
      <c r="AE323" s="44">
        <f t="shared" si="15"/>
        <v>3610883</v>
      </c>
    </row>
    <row r="324" spans="1:31" x14ac:dyDescent="0.3">
      <c r="A324" s="46" t="s">
        <v>577</v>
      </c>
      <c r="B324" t="s">
        <v>2435</v>
      </c>
      <c r="C324">
        <v>1</v>
      </c>
      <c r="D324">
        <v>0</v>
      </c>
      <c r="E324" s="44">
        <v>19753893</v>
      </c>
      <c r="F324" s="44">
        <v>0</v>
      </c>
      <c r="G324" s="44">
        <v>3243907</v>
      </c>
      <c r="H324" s="44">
        <v>12183</v>
      </c>
      <c r="I324" s="44">
        <v>3384444</v>
      </c>
      <c r="J324" s="44">
        <v>1408896</v>
      </c>
      <c r="K324" s="44">
        <v>0</v>
      </c>
      <c r="L324" s="44">
        <v>0</v>
      </c>
      <c r="M324" s="44">
        <v>0</v>
      </c>
      <c r="N324" s="44">
        <v>0</v>
      </c>
      <c r="O324" s="44">
        <v>0</v>
      </c>
      <c r="P324" s="44">
        <v>1884158</v>
      </c>
      <c r="Q324" s="44">
        <v>1395156</v>
      </c>
      <c r="R324" s="44">
        <v>307532</v>
      </c>
      <c r="S324" s="44">
        <v>85551</v>
      </c>
      <c r="T324" s="44">
        <v>35694</v>
      </c>
      <c r="U324" s="44">
        <v>348044</v>
      </c>
      <c r="V324" s="44">
        <v>59981</v>
      </c>
      <c r="W324" s="44">
        <v>0</v>
      </c>
      <c r="X324" s="44">
        <v>419194</v>
      </c>
      <c r="Y324" s="44">
        <v>0</v>
      </c>
      <c r="Z324" s="44">
        <v>0</v>
      </c>
      <c r="AA324" s="44">
        <v>32338633</v>
      </c>
      <c r="AB324" s="44">
        <v>0</v>
      </c>
      <c r="AC324" s="44">
        <f t="shared" si="13"/>
        <v>30929737</v>
      </c>
      <c r="AD324" s="74">
        <f t="shared" si="14"/>
        <v>12584740</v>
      </c>
      <c r="AE324" s="44">
        <f t="shared" si="15"/>
        <v>5657335</v>
      </c>
    </row>
    <row r="325" spans="1:31" x14ac:dyDescent="0.3">
      <c r="A325" s="46" t="s">
        <v>619</v>
      </c>
      <c r="B325" t="s">
        <v>2436</v>
      </c>
      <c r="C325">
        <v>1</v>
      </c>
      <c r="D325">
        <v>0</v>
      </c>
      <c r="E325" s="44">
        <v>16564628</v>
      </c>
      <c r="F325" s="44">
        <v>0</v>
      </c>
      <c r="G325" s="44">
        <v>2035976</v>
      </c>
      <c r="H325" s="44">
        <v>0</v>
      </c>
      <c r="I325" s="44">
        <v>3492714</v>
      </c>
      <c r="J325" s="44">
        <v>2999128</v>
      </c>
      <c r="K325" s="44">
        <v>0</v>
      </c>
      <c r="L325" s="44">
        <v>0</v>
      </c>
      <c r="M325" s="44">
        <v>0</v>
      </c>
      <c r="N325" s="44">
        <v>0</v>
      </c>
      <c r="O325" s="44">
        <v>0</v>
      </c>
      <c r="P325" s="44">
        <v>3475629</v>
      </c>
      <c r="Q325" s="44">
        <v>924728</v>
      </c>
      <c r="R325" s="44">
        <v>563942</v>
      </c>
      <c r="S325" s="44">
        <v>107257</v>
      </c>
      <c r="T325" s="44">
        <v>44750</v>
      </c>
      <c r="U325" s="44">
        <v>437632</v>
      </c>
      <c r="V325" s="44">
        <v>64111</v>
      </c>
      <c r="W325" s="44">
        <v>0</v>
      </c>
      <c r="X325" s="44">
        <v>0</v>
      </c>
      <c r="Y325" s="44">
        <v>0</v>
      </c>
      <c r="Z325" s="44">
        <v>0</v>
      </c>
      <c r="AA325" s="44">
        <v>30710495</v>
      </c>
      <c r="AB325" s="44">
        <v>0</v>
      </c>
      <c r="AC325" s="44">
        <f t="shared" si="13"/>
        <v>27711367</v>
      </c>
      <c r="AD325" s="74">
        <f t="shared" si="14"/>
        <v>14145867</v>
      </c>
      <c r="AE325" s="44">
        <f t="shared" si="15"/>
        <v>6165355</v>
      </c>
    </row>
    <row r="326" spans="1:31" x14ac:dyDescent="0.3">
      <c r="A326" s="46" t="s">
        <v>672</v>
      </c>
      <c r="B326" t="s">
        <v>2437</v>
      </c>
      <c r="C326">
        <v>1</v>
      </c>
      <c r="D326">
        <v>1</v>
      </c>
      <c r="E326" s="44">
        <v>8089579942</v>
      </c>
      <c r="F326" s="44">
        <v>0</v>
      </c>
      <c r="G326" s="44">
        <v>0</v>
      </c>
      <c r="H326" s="44">
        <v>2675759</v>
      </c>
      <c r="I326" s="44">
        <v>552863049</v>
      </c>
      <c r="J326" s="44">
        <v>1349014000</v>
      </c>
      <c r="K326" s="44">
        <v>0</v>
      </c>
      <c r="L326" s="44">
        <v>0</v>
      </c>
      <c r="M326" s="44">
        <v>30004749</v>
      </c>
      <c r="N326" s="44">
        <v>120594774</v>
      </c>
      <c r="O326" s="44">
        <v>34013911</v>
      </c>
      <c r="P326" s="44">
        <v>0</v>
      </c>
      <c r="Q326" s="44">
        <v>258929890</v>
      </c>
      <c r="R326" s="44">
        <v>169488225</v>
      </c>
      <c r="S326" s="44">
        <v>19242409</v>
      </c>
      <c r="T326" s="44">
        <v>8028375</v>
      </c>
      <c r="U326" s="44">
        <v>74557029</v>
      </c>
      <c r="V326" s="44">
        <v>12807378</v>
      </c>
      <c r="W326" s="44">
        <v>0</v>
      </c>
      <c r="X326" s="44">
        <v>544862907</v>
      </c>
      <c r="Y326" s="44">
        <v>0</v>
      </c>
      <c r="Z326" s="44">
        <v>1200000</v>
      </c>
      <c r="AA326" s="44">
        <v>11267862397</v>
      </c>
      <c r="AB326" s="44">
        <v>117696335</v>
      </c>
      <c r="AC326" s="44">
        <f t="shared" ref="AC326:AC389" si="16">AA326-SUM(J326:K326)</f>
        <v>9918848397</v>
      </c>
      <c r="AD326" s="74">
        <f t="shared" ref="AD326:AD389" si="17">AA326-E326</f>
        <v>3178282455</v>
      </c>
      <c r="AE326" s="44">
        <f t="shared" ref="AE326:AE389" si="18">SUM(F326:G326)+SUM(M326:P326)+SUM(S326:V326)+SUM(Y326:Z326)</f>
        <v>300448625</v>
      </c>
    </row>
    <row r="327" spans="1:31" x14ac:dyDescent="0.3">
      <c r="A327" s="46" t="s">
        <v>677</v>
      </c>
      <c r="B327" t="s">
        <v>1753</v>
      </c>
      <c r="C327">
        <v>1</v>
      </c>
      <c r="D327">
        <v>0</v>
      </c>
      <c r="E327" s="44">
        <v>9707694</v>
      </c>
      <c r="F327" s="44">
        <v>0</v>
      </c>
      <c r="G327" s="44">
        <v>491475</v>
      </c>
      <c r="H327" s="44">
        <v>0</v>
      </c>
      <c r="I327" s="44">
        <v>1994959</v>
      </c>
      <c r="J327" s="44">
        <v>3339997</v>
      </c>
      <c r="K327" s="44">
        <v>0</v>
      </c>
      <c r="L327" s="44">
        <v>0</v>
      </c>
      <c r="M327" s="44">
        <v>0</v>
      </c>
      <c r="N327" s="44">
        <v>0</v>
      </c>
      <c r="O327" s="44">
        <v>0</v>
      </c>
      <c r="P327" s="44">
        <v>1168032</v>
      </c>
      <c r="Q327" s="44">
        <v>387287</v>
      </c>
      <c r="R327" s="44">
        <v>366312</v>
      </c>
      <c r="S327" s="44">
        <v>33915</v>
      </c>
      <c r="T327" s="44">
        <v>14150</v>
      </c>
      <c r="U327" s="44">
        <v>128733</v>
      </c>
      <c r="V327" s="44">
        <v>30462</v>
      </c>
      <c r="W327" s="44">
        <v>0</v>
      </c>
      <c r="X327" s="44">
        <v>142720</v>
      </c>
      <c r="Y327" s="44">
        <v>0</v>
      </c>
      <c r="Z327" s="44">
        <v>0</v>
      </c>
      <c r="AA327" s="44">
        <v>17805736</v>
      </c>
      <c r="AB327" s="44">
        <v>0</v>
      </c>
      <c r="AC327" s="44">
        <f t="shared" si="16"/>
        <v>14465739</v>
      </c>
      <c r="AD327" s="74">
        <f t="shared" si="17"/>
        <v>8098042</v>
      </c>
      <c r="AE327" s="44">
        <f t="shared" si="18"/>
        <v>1866767</v>
      </c>
    </row>
    <row r="328" spans="1:31" x14ac:dyDescent="0.3">
      <c r="A328" s="46" t="s">
        <v>679</v>
      </c>
      <c r="B328" t="s">
        <v>2438</v>
      </c>
      <c r="C328">
        <v>1</v>
      </c>
      <c r="D328">
        <v>0</v>
      </c>
      <c r="E328" s="44">
        <v>37404429</v>
      </c>
      <c r="F328" s="44">
        <v>0</v>
      </c>
      <c r="G328" s="44">
        <v>0</v>
      </c>
      <c r="H328" s="44">
        <v>0</v>
      </c>
      <c r="I328" s="44">
        <v>4587514</v>
      </c>
      <c r="J328" s="44">
        <v>6140661</v>
      </c>
      <c r="K328" s="44">
        <v>0</v>
      </c>
      <c r="L328" s="44">
        <v>0</v>
      </c>
      <c r="M328" s="44">
        <v>0</v>
      </c>
      <c r="N328" s="44">
        <v>0</v>
      </c>
      <c r="O328" s="44">
        <v>0</v>
      </c>
      <c r="P328" s="44">
        <v>3356403</v>
      </c>
      <c r="Q328" s="44">
        <v>645915</v>
      </c>
      <c r="R328" s="44">
        <v>2286200</v>
      </c>
      <c r="S328" s="44">
        <v>72159</v>
      </c>
      <c r="T328" s="44">
        <v>30106</v>
      </c>
      <c r="U328" s="44">
        <v>287755</v>
      </c>
      <c r="V328" s="44">
        <v>91042</v>
      </c>
      <c r="W328" s="44">
        <v>0</v>
      </c>
      <c r="X328" s="44">
        <v>739947</v>
      </c>
      <c r="Y328" s="44">
        <v>0</v>
      </c>
      <c r="Z328" s="44">
        <v>0</v>
      </c>
      <c r="AA328" s="44">
        <v>55642131</v>
      </c>
      <c r="AB328" s="44">
        <v>0</v>
      </c>
      <c r="AC328" s="44">
        <f t="shared" si="16"/>
        <v>49501470</v>
      </c>
      <c r="AD328" s="74">
        <f t="shared" si="17"/>
        <v>18237702</v>
      </c>
      <c r="AE328" s="44">
        <f t="shared" si="18"/>
        <v>3837465</v>
      </c>
    </row>
    <row r="329" spans="1:31" x14ac:dyDescent="0.3">
      <c r="A329" s="46" t="s">
        <v>681</v>
      </c>
      <c r="B329" t="s">
        <v>2439</v>
      </c>
      <c r="C329">
        <v>1</v>
      </c>
      <c r="D329">
        <v>0</v>
      </c>
      <c r="E329" s="44">
        <v>13156351</v>
      </c>
      <c r="F329" s="44">
        <v>0</v>
      </c>
      <c r="G329" s="44">
        <v>0</v>
      </c>
      <c r="H329" s="44">
        <v>0</v>
      </c>
      <c r="I329" s="44">
        <v>2241618</v>
      </c>
      <c r="J329" s="44">
        <v>902477</v>
      </c>
      <c r="K329" s="44">
        <v>0</v>
      </c>
      <c r="L329" s="44">
        <v>0</v>
      </c>
      <c r="M329" s="44">
        <v>0</v>
      </c>
      <c r="N329" s="44">
        <v>0</v>
      </c>
      <c r="O329" s="44">
        <v>0</v>
      </c>
      <c r="P329" s="44">
        <v>1304606</v>
      </c>
      <c r="Q329" s="44">
        <v>279919</v>
      </c>
      <c r="R329" s="44">
        <v>380973</v>
      </c>
      <c r="S329" s="44">
        <v>21481</v>
      </c>
      <c r="T329" s="44">
        <v>8963</v>
      </c>
      <c r="U329" s="44">
        <v>85453</v>
      </c>
      <c r="V329" s="44">
        <v>27102</v>
      </c>
      <c r="W329" s="44">
        <v>0</v>
      </c>
      <c r="X329" s="44">
        <v>287676</v>
      </c>
      <c r="Y329" s="44">
        <v>0</v>
      </c>
      <c r="Z329" s="44">
        <v>0</v>
      </c>
      <c r="AA329" s="44">
        <v>18696619</v>
      </c>
      <c r="AB329" s="44">
        <v>0</v>
      </c>
      <c r="AC329" s="44">
        <f t="shared" si="16"/>
        <v>17794142</v>
      </c>
      <c r="AD329" s="74">
        <f t="shared" si="17"/>
        <v>5540268</v>
      </c>
      <c r="AE329" s="44">
        <f t="shared" si="18"/>
        <v>1447605</v>
      </c>
    </row>
    <row r="330" spans="1:31" x14ac:dyDescent="0.3">
      <c r="A330" s="46" t="s">
        <v>685</v>
      </c>
      <c r="B330" t="s">
        <v>1756</v>
      </c>
      <c r="C330">
        <v>1</v>
      </c>
      <c r="D330">
        <v>0</v>
      </c>
      <c r="E330" s="44">
        <v>21211973</v>
      </c>
      <c r="F330" s="44">
        <v>0</v>
      </c>
      <c r="G330" s="44">
        <v>0</v>
      </c>
      <c r="H330" s="44">
        <v>2262</v>
      </c>
      <c r="I330" s="44">
        <v>4051686</v>
      </c>
      <c r="J330" s="44">
        <v>4517415</v>
      </c>
      <c r="K330" s="44">
        <v>0</v>
      </c>
      <c r="L330" s="44">
        <v>0</v>
      </c>
      <c r="M330" s="44">
        <v>0</v>
      </c>
      <c r="N330" s="44">
        <v>0</v>
      </c>
      <c r="O330" s="44">
        <v>0</v>
      </c>
      <c r="P330" s="44">
        <v>2621972</v>
      </c>
      <c r="Q330" s="44">
        <v>466029</v>
      </c>
      <c r="R330" s="44">
        <v>826114</v>
      </c>
      <c r="S330" s="44">
        <v>63965</v>
      </c>
      <c r="T330" s="44">
        <v>26688</v>
      </c>
      <c r="U330" s="44">
        <v>233524</v>
      </c>
      <c r="V330" s="44">
        <v>71714</v>
      </c>
      <c r="W330" s="44">
        <v>0</v>
      </c>
      <c r="X330" s="44">
        <v>830208</v>
      </c>
      <c r="Y330" s="44">
        <v>0</v>
      </c>
      <c r="Z330" s="44">
        <v>0</v>
      </c>
      <c r="AA330" s="44">
        <v>34923550</v>
      </c>
      <c r="AB330" s="44">
        <v>0</v>
      </c>
      <c r="AC330" s="44">
        <f t="shared" si="16"/>
        <v>30406135</v>
      </c>
      <c r="AD330" s="74">
        <f t="shared" si="17"/>
        <v>13711577</v>
      </c>
      <c r="AE330" s="44">
        <f t="shared" si="18"/>
        <v>3017863</v>
      </c>
    </row>
    <row r="331" spans="1:31" x14ac:dyDescent="0.3">
      <c r="A331" s="46" t="s">
        <v>683</v>
      </c>
      <c r="B331" t="s">
        <v>2440</v>
      </c>
      <c r="C331">
        <v>1</v>
      </c>
      <c r="D331">
        <v>0</v>
      </c>
      <c r="E331" s="44">
        <v>84009341</v>
      </c>
      <c r="F331" s="44">
        <v>29194</v>
      </c>
      <c r="G331" s="44">
        <v>0</v>
      </c>
      <c r="H331" s="44">
        <v>0</v>
      </c>
      <c r="I331" s="44">
        <v>7680165</v>
      </c>
      <c r="J331" s="44">
        <v>11708223</v>
      </c>
      <c r="K331" s="44">
        <v>0</v>
      </c>
      <c r="L331" s="44">
        <v>0</v>
      </c>
      <c r="M331" s="44">
        <v>0</v>
      </c>
      <c r="N331" s="44">
        <v>0</v>
      </c>
      <c r="O331" s="44">
        <v>0</v>
      </c>
      <c r="P331" s="44">
        <v>4904184</v>
      </c>
      <c r="Q331" s="44">
        <v>1360954</v>
      </c>
      <c r="R331" s="44">
        <v>3577236</v>
      </c>
      <c r="S331" s="44">
        <v>106688</v>
      </c>
      <c r="T331" s="44">
        <v>44513</v>
      </c>
      <c r="U331" s="44">
        <v>450972</v>
      </c>
      <c r="V331" s="44">
        <v>146844</v>
      </c>
      <c r="W331" s="44">
        <v>0</v>
      </c>
      <c r="X331" s="44">
        <v>3271288</v>
      </c>
      <c r="Y331" s="44">
        <v>0</v>
      </c>
      <c r="Z331" s="44">
        <v>0</v>
      </c>
      <c r="AA331" s="44">
        <v>117289602</v>
      </c>
      <c r="AB331" s="44">
        <v>733330</v>
      </c>
      <c r="AC331" s="44">
        <f t="shared" si="16"/>
        <v>105581379</v>
      </c>
      <c r="AD331" s="74">
        <f t="shared" si="17"/>
        <v>33280261</v>
      </c>
      <c r="AE331" s="44">
        <f t="shared" si="18"/>
        <v>5682395</v>
      </c>
    </row>
    <row r="332" spans="1:31" x14ac:dyDescent="0.3">
      <c r="A332" s="46" t="s">
        <v>687</v>
      </c>
      <c r="B332" t="s">
        <v>2441</v>
      </c>
      <c r="C332">
        <v>1</v>
      </c>
      <c r="D332">
        <v>0</v>
      </c>
      <c r="E332" s="44">
        <v>29122267</v>
      </c>
      <c r="F332" s="44">
        <v>0</v>
      </c>
      <c r="G332" s="44">
        <v>0</v>
      </c>
      <c r="H332" s="44">
        <v>0</v>
      </c>
      <c r="I332" s="44">
        <v>2299253</v>
      </c>
      <c r="J332" s="44">
        <v>6059689</v>
      </c>
      <c r="K332" s="44">
        <v>0</v>
      </c>
      <c r="L332" s="44">
        <v>0</v>
      </c>
      <c r="M332" s="44">
        <v>0</v>
      </c>
      <c r="N332" s="44">
        <v>0</v>
      </c>
      <c r="O332" s="44">
        <v>0</v>
      </c>
      <c r="P332" s="44">
        <v>2425545</v>
      </c>
      <c r="Q332" s="44">
        <v>1322230</v>
      </c>
      <c r="R332" s="44">
        <v>1301402</v>
      </c>
      <c r="S332" s="44">
        <v>53988</v>
      </c>
      <c r="T332" s="44">
        <v>22525</v>
      </c>
      <c r="U332" s="44">
        <v>221525</v>
      </c>
      <c r="V332" s="44">
        <v>64714</v>
      </c>
      <c r="W332" s="44">
        <v>0</v>
      </c>
      <c r="X332" s="44">
        <v>289290</v>
      </c>
      <c r="Y332" s="44">
        <v>79824</v>
      </c>
      <c r="Z332" s="44">
        <v>0</v>
      </c>
      <c r="AA332" s="44">
        <v>43262252</v>
      </c>
      <c r="AB332" s="44">
        <v>0</v>
      </c>
      <c r="AC332" s="44">
        <f t="shared" si="16"/>
        <v>37202563</v>
      </c>
      <c r="AD332" s="74">
        <f t="shared" si="17"/>
        <v>14139985</v>
      </c>
      <c r="AE332" s="44">
        <f t="shared" si="18"/>
        <v>2868121</v>
      </c>
    </row>
    <row r="333" spans="1:31" x14ac:dyDescent="0.3">
      <c r="A333" s="46" t="s">
        <v>691</v>
      </c>
      <c r="B333" t="s">
        <v>2442</v>
      </c>
      <c r="C333">
        <v>1</v>
      </c>
      <c r="D333">
        <v>0</v>
      </c>
      <c r="E333" s="44">
        <v>12015557</v>
      </c>
      <c r="F333" s="44">
        <v>0</v>
      </c>
      <c r="G333" s="44">
        <v>0</v>
      </c>
      <c r="H333" s="44">
        <v>7049</v>
      </c>
      <c r="I333" s="44">
        <v>2948156</v>
      </c>
      <c r="J333" s="44">
        <v>6351759</v>
      </c>
      <c r="K333" s="44">
        <v>0</v>
      </c>
      <c r="L333" s="44">
        <v>0</v>
      </c>
      <c r="M333" s="44">
        <v>0</v>
      </c>
      <c r="N333" s="44">
        <v>0</v>
      </c>
      <c r="O333" s="44">
        <v>0</v>
      </c>
      <c r="P333" s="44">
        <v>1289356</v>
      </c>
      <c r="Q333" s="44">
        <v>491573</v>
      </c>
      <c r="R333" s="44">
        <v>521976</v>
      </c>
      <c r="S333" s="44">
        <v>43472</v>
      </c>
      <c r="T333" s="44">
        <v>18138</v>
      </c>
      <c r="U333" s="44">
        <v>179818</v>
      </c>
      <c r="V333" s="44">
        <v>49441</v>
      </c>
      <c r="W333" s="44">
        <v>0</v>
      </c>
      <c r="X333" s="44">
        <v>103040</v>
      </c>
      <c r="Y333" s="44">
        <v>0</v>
      </c>
      <c r="Z333" s="44">
        <v>0</v>
      </c>
      <c r="AA333" s="44">
        <v>24019335</v>
      </c>
      <c r="AB333" s="44">
        <v>0</v>
      </c>
      <c r="AC333" s="44">
        <f t="shared" si="16"/>
        <v>17667576</v>
      </c>
      <c r="AD333" s="74">
        <f t="shared" si="17"/>
        <v>12003778</v>
      </c>
      <c r="AE333" s="44">
        <f t="shared" si="18"/>
        <v>1580225</v>
      </c>
    </row>
    <row r="334" spans="1:31" x14ac:dyDescent="0.3">
      <c r="A334" s="46" t="s">
        <v>689</v>
      </c>
      <c r="B334" t="s">
        <v>1760</v>
      </c>
      <c r="C334">
        <v>1</v>
      </c>
      <c r="D334">
        <v>0</v>
      </c>
      <c r="E334" s="44">
        <v>10256381</v>
      </c>
      <c r="F334" s="44">
        <v>0</v>
      </c>
      <c r="G334" s="44">
        <v>0</v>
      </c>
      <c r="H334" s="44">
        <v>0</v>
      </c>
      <c r="I334" s="44">
        <v>1474927</v>
      </c>
      <c r="J334" s="44">
        <v>625739</v>
      </c>
      <c r="K334" s="44">
        <v>0</v>
      </c>
      <c r="L334" s="44">
        <v>0</v>
      </c>
      <c r="M334" s="44">
        <v>0</v>
      </c>
      <c r="N334" s="44">
        <v>0</v>
      </c>
      <c r="O334" s="44">
        <v>0</v>
      </c>
      <c r="P334" s="44">
        <v>1228527</v>
      </c>
      <c r="Q334" s="44">
        <v>298382</v>
      </c>
      <c r="R334" s="44">
        <v>313575</v>
      </c>
      <c r="S334" s="44">
        <v>19040</v>
      </c>
      <c r="T334" s="44">
        <v>7944</v>
      </c>
      <c r="U334" s="44">
        <v>76541</v>
      </c>
      <c r="V334" s="44">
        <v>23837</v>
      </c>
      <c r="W334" s="44">
        <v>0</v>
      </c>
      <c r="X334" s="44">
        <v>117776</v>
      </c>
      <c r="Y334" s="44">
        <v>0</v>
      </c>
      <c r="Z334" s="44">
        <v>0</v>
      </c>
      <c r="AA334" s="44">
        <v>14442669</v>
      </c>
      <c r="AB334" s="44">
        <v>0</v>
      </c>
      <c r="AC334" s="44">
        <f t="shared" si="16"/>
        <v>13816930</v>
      </c>
      <c r="AD334" s="74">
        <f t="shared" si="17"/>
        <v>4186288</v>
      </c>
      <c r="AE334" s="44">
        <f t="shared" si="18"/>
        <v>1355889</v>
      </c>
    </row>
    <row r="335" spans="1:31" x14ac:dyDescent="0.3">
      <c r="A335" s="46" t="s">
        <v>675</v>
      </c>
      <c r="B335" t="s">
        <v>2443</v>
      </c>
      <c r="C335">
        <v>1</v>
      </c>
      <c r="D335">
        <v>0</v>
      </c>
      <c r="E335" s="44">
        <v>5251334</v>
      </c>
      <c r="F335" s="44">
        <v>0</v>
      </c>
      <c r="G335" s="44">
        <v>0</v>
      </c>
      <c r="H335" s="44">
        <v>0</v>
      </c>
      <c r="I335" s="44">
        <v>743123</v>
      </c>
      <c r="J335" s="44">
        <v>976919</v>
      </c>
      <c r="K335" s="44">
        <v>0</v>
      </c>
      <c r="L335" s="44">
        <v>0</v>
      </c>
      <c r="M335" s="44">
        <v>0</v>
      </c>
      <c r="N335" s="44">
        <v>0</v>
      </c>
      <c r="O335" s="44">
        <v>0</v>
      </c>
      <c r="P335" s="44">
        <v>702579</v>
      </c>
      <c r="Q335" s="44">
        <v>245517</v>
      </c>
      <c r="R335" s="44">
        <v>124296</v>
      </c>
      <c r="S335" s="44">
        <v>11235</v>
      </c>
      <c r="T335" s="44">
        <v>4688</v>
      </c>
      <c r="U335" s="44">
        <v>43862</v>
      </c>
      <c r="V335" s="44">
        <v>14066</v>
      </c>
      <c r="W335" s="44">
        <v>0</v>
      </c>
      <c r="X335" s="44">
        <v>107223</v>
      </c>
      <c r="Y335" s="44">
        <v>0</v>
      </c>
      <c r="Z335" s="44">
        <v>0</v>
      </c>
      <c r="AA335" s="44">
        <v>8224842</v>
      </c>
      <c r="AB335" s="44">
        <v>0</v>
      </c>
      <c r="AC335" s="44">
        <f t="shared" si="16"/>
        <v>7247923</v>
      </c>
      <c r="AD335" s="74">
        <f t="shared" si="17"/>
        <v>2973508</v>
      </c>
      <c r="AE335" s="44">
        <f t="shared" si="18"/>
        <v>776430</v>
      </c>
    </row>
    <row r="336" spans="1:31" x14ac:dyDescent="0.3">
      <c r="A336" s="46" t="s">
        <v>693</v>
      </c>
      <c r="B336" t="s">
        <v>2444</v>
      </c>
      <c r="C336">
        <v>1</v>
      </c>
      <c r="D336">
        <v>0</v>
      </c>
      <c r="E336" s="44">
        <v>9659103</v>
      </c>
      <c r="F336" s="44">
        <v>0</v>
      </c>
      <c r="G336" s="44">
        <v>0</v>
      </c>
      <c r="H336" s="44">
        <v>0</v>
      </c>
      <c r="I336" s="44">
        <v>1326368</v>
      </c>
      <c r="J336" s="44">
        <v>2385207</v>
      </c>
      <c r="K336" s="44">
        <v>0</v>
      </c>
      <c r="L336" s="44">
        <v>0</v>
      </c>
      <c r="M336" s="44">
        <v>0</v>
      </c>
      <c r="N336" s="44">
        <v>0</v>
      </c>
      <c r="O336" s="44">
        <v>0</v>
      </c>
      <c r="P336" s="44">
        <v>1007072</v>
      </c>
      <c r="Q336" s="44">
        <v>205155</v>
      </c>
      <c r="R336" s="44">
        <v>216410</v>
      </c>
      <c r="S336" s="44">
        <v>16643</v>
      </c>
      <c r="T336" s="44">
        <v>6944</v>
      </c>
      <c r="U336" s="44">
        <v>68386</v>
      </c>
      <c r="V336" s="44">
        <v>19519</v>
      </c>
      <c r="W336" s="44">
        <v>0</v>
      </c>
      <c r="X336" s="44">
        <v>131516</v>
      </c>
      <c r="Y336" s="44">
        <v>0</v>
      </c>
      <c r="Z336" s="44">
        <v>0</v>
      </c>
      <c r="AA336" s="44">
        <v>15042323</v>
      </c>
      <c r="AB336" s="44">
        <v>0</v>
      </c>
      <c r="AC336" s="44">
        <f t="shared" si="16"/>
        <v>12657116</v>
      </c>
      <c r="AD336" s="74">
        <f t="shared" si="17"/>
        <v>5383220</v>
      </c>
      <c r="AE336" s="44">
        <f t="shared" si="18"/>
        <v>1118564</v>
      </c>
    </row>
    <row r="337" spans="1:31" x14ac:dyDescent="0.3">
      <c r="A337" s="46" t="s">
        <v>696</v>
      </c>
      <c r="B337" t="s">
        <v>2445</v>
      </c>
      <c r="C337">
        <v>1</v>
      </c>
      <c r="D337">
        <v>0</v>
      </c>
      <c r="E337" s="44">
        <v>12108662</v>
      </c>
      <c r="F337" s="44">
        <v>0</v>
      </c>
      <c r="G337" s="44">
        <v>0</v>
      </c>
      <c r="H337" s="44">
        <v>0</v>
      </c>
      <c r="I337" s="44">
        <v>1948559</v>
      </c>
      <c r="J337" s="44">
        <v>1939594</v>
      </c>
      <c r="K337" s="44">
        <v>175791</v>
      </c>
      <c r="L337" s="44">
        <v>0</v>
      </c>
      <c r="M337" s="44">
        <v>0</v>
      </c>
      <c r="N337" s="44">
        <v>0</v>
      </c>
      <c r="O337" s="44">
        <v>0</v>
      </c>
      <c r="P337" s="44">
        <v>1094946</v>
      </c>
      <c r="Q337" s="44">
        <v>74218</v>
      </c>
      <c r="R337" s="44">
        <v>211095</v>
      </c>
      <c r="S337" s="44">
        <v>17736</v>
      </c>
      <c r="T337" s="44">
        <v>7400</v>
      </c>
      <c r="U337" s="44">
        <v>69143</v>
      </c>
      <c r="V337" s="44">
        <v>18509</v>
      </c>
      <c r="W337" s="44">
        <v>0</v>
      </c>
      <c r="X337" s="44">
        <v>140626</v>
      </c>
      <c r="Y337" s="44">
        <v>0</v>
      </c>
      <c r="Z337" s="44">
        <v>0</v>
      </c>
      <c r="AA337" s="44">
        <v>17806279</v>
      </c>
      <c r="AB337" s="44">
        <v>100000</v>
      </c>
      <c r="AC337" s="44">
        <f t="shared" si="16"/>
        <v>15690894</v>
      </c>
      <c r="AD337" s="74">
        <f t="shared" si="17"/>
        <v>5697617</v>
      </c>
      <c r="AE337" s="44">
        <f t="shared" si="18"/>
        <v>1207734</v>
      </c>
    </row>
    <row r="338" spans="1:31" x14ac:dyDescent="0.3">
      <c r="A338" s="46" t="s">
        <v>698</v>
      </c>
      <c r="B338" t="s">
        <v>2446</v>
      </c>
      <c r="C338">
        <v>1</v>
      </c>
      <c r="D338">
        <v>0</v>
      </c>
      <c r="E338" s="44">
        <v>25612881</v>
      </c>
      <c r="F338" s="44">
        <v>0</v>
      </c>
      <c r="G338" s="44">
        <v>0</v>
      </c>
      <c r="H338" s="44">
        <v>0</v>
      </c>
      <c r="I338" s="44">
        <v>3371191</v>
      </c>
      <c r="J338" s="44">
        <v>5253050</v>
      </c>
      <c r="K338" s="44">
        <v>0</v>
      </c>
      <c r="L338" s="44">
        <v>0</v>
      </c>
      <c r="M338" s="44">
        <v>0</v>
      </c>
      <c r="N338" s="44">
        <v>0</v>
      </c>
      <c r="O338" s="44">
        <v>0</v>
      </c>
      <c r="P338" s="44">
        <v>2499133</v>
      </c>
      <c r="Q338" s="44">
        <v>488904</v>
      </c>
      <c r="R338" s="44">
        <v>315539</v>
      </c>
      <c r="S338" s="44">
        <v>30679</v>
      </c>
      <c r="T338" s="44">
        <v>12800</v>
      </c>
      <c r="U338" s="44">
        <v>118714</v>
      </c>
      <c r="V338" s="44">
        <v>38509</v>
      </c>
      <c r="W338" s="44">
        <v>0</v>
      </c>
      <c r="X338" s="44">
        <v>452605</v>
      </c>
      <c r="Y338" s="44">
        <v>0</v>
      </c>
      <c r="Z338" s="44">
        <v>0</v>
      </c>
      <c r="AA338" s="44">
        <v>38194005</v>
      </c>
      <c r="AB338" s="44">
        <v>243929</v>
      </c>
      <c r="AC338" s="44">
        <f t="shared" si="16"/>
        <v>32940955</v>
      </c>
      <c r="AD338" s="74">
        <f t="shared" si="17"/>
        <v>12581124</v>
      </c>
      <c r="AE338" s="44">
        <f t="shared" si="18"/>
        <v>2699835</v>
      </c>
    </row>
    <row r="339" spans="1:31" x14ac:dyDescent="0.3">
      <c r="A339" s="46" t="s">
        <v>700</v>
      </c>
      <c r="B339" t="s">
        <v>2447</v>
      </c>
      <c r="C339">
        <v>1</v>
      </c>
      <c r="D339">
        <v>0</v>
      </c>
      <c r="E339" s="44">
        <v>6719850</v>
      </c>
      <c r="F339" s="44">
        <v>0</v>
      </c>
      <c r="G339" s="44">
        <v>0</v>
      </c>
      <c r="H339" s="44">
        <v>0</v>
      </c>
      <c r="I339" s="44">
        <v>862713</v>
      </c>
      <c r="J339" s="44">
        <v>2285034</v>
      </c>
      <c r="K339" s="44">
        <v>0</v>
      </c>
      <c r="L339" s="44">
        <v>0</v>
      </c>
      <c r="M339" s="44">
        <v>0</v>
      </c>
      <c r="N339" s="44">
        <v>0</v>
      </c>
      <c r="O339" s="44">
        <v>0</v>
      </c>
      <c r="P339" s="44">
        <v>1516260</v>
      </c>
      <c r="Q339" s="44">
        <v>123838</v>
      </c>
      <c r="R339" s="44">
        <v>182077</v>
      </c>
      <c r="S339" s="44">
        <v>19893</v>
      </c>
      <c r="T339" s="44">
        <v>8300</v>
      </c>
      <c r="U339" s="44">
        <v>77298</v>
      </c>
      <c r="V339" s="44">
        <v>23396</v>
      </c>
      <c r="W339" s="44">
        <v>0</v>
      </c>
      <c r="X339" s="44">
        <v>0</v>
      </c>
      <c r="Y339" s="44">
        <v>0</v>
      </c>
      <c r="Z339" s="44">
        <v>0</v>
      </c>
      <c r="AA339" s="44">
        <v>11818659</v>
      </c>
      <c r="AB339" s="44">
        <v>0</v>
      </c>
      <c r="AC339" s="44">
        <f t="shared" si="16"/>
        <v>9533625</v>
      </c>
      <c r="AD339" s="74">
        <f t="shared" si="17"/>
        <v>5098809</v>
      </c>
      <c r="AE339" s="44">
        <f t="shared" si="18"/>
        <v>1645147</v>
      </c>
    </row>
    <row r="340" spans="1:31" x14ac:dyDescent="0.3">
      <c r="A340" s="46" t="s">
        <v>704</v>
      </c>
      <c r="B340" t="s">
        <v>2448</v>
      </c>
      <c r="C340">
        <v>1</v>
      </c>
      <c r="D340">
        <v>0</v>
      </c>
      <c r="E340" s="44">
        <v>7793539</v>
      </c>
      <c r="F340" s="44">
        <v>0</v>
      </c>
      <c r="G340" s="44">
        <v>0</v>
      </c>
      <c r="H340" s="44">
        <v>2985</v>
      </c>
      <c r="I340" s="44">
        <v>1849818</v>
      </c>
      <c r="J340" s="44">
        <v>2612285</v>
      </c>
      <c r="K340" s="44">
        <v>0</v>
      </c>
      <c r="L340" s="44">
        <v>0</v>
      </c>
      <c r="M340" s="44">
        <v>0</v>
      </c>
      <c r="N340" s="44">
        <v>0</v>
      </c>
      <c r="O340" s="44">
        <v>0</v>
      </c>
      <c r="P340" s="44">
        <v>1932959</v>
      </c>
      <c r="Q340" s="44">
        <v>360488</v>
      </c>
      <c r="R340" s="44">
        <v>291737</v>
      </c>
      <c r="S340" s="44">
        <v>38693</v>
      </c>
      <c r="T340" s="44">
        <v>16144</v>
      </c>
      <c r="U340" s="44">
        <v>149703</v>
      </c>
      <c r="V340" s="44">
        <v>41630</v>
      </c>
      <c r="W340" s="44">
        <v>0</v>
      </c>
      <c r="X340" s="44">
        <v>0</v>
      </c>
      <c r="Y340" s="44">
        <v>12636</v>
      </c>
      <c r="Z340" s="44">
        <v>0</v>
      </c>
      <c r="AA340" s="44">
        <v>15102617</v>
      </c>
      <c r="AB340" s="44">
        <v>0</v>
      </c>
      <c r="AC340" s="44">
        <f t="shared" si="16"/>
        <v>12490332</v>
      </c>
      <c r="AD340" s="74">
        <f t="shared" si="17"/>
        <v>7309078</v>
      </c>
      <c r="AE340" s="44">
        <f t="shared" si="18"/>
        <v>2191765</v>
      </c>
    </row>
    <row r="341" spans="1:31" x14ac:dyDescent="0.3">
      <c r="A341" s="46" t="s">
        <v>706</v>
      </c>
      <c r="B341" t="s">
        <v>1767</v>
      </c>
      <c r="C341">
        <v>1</v>
      </c>
      <c r="D341">
        <v>0</v>
      </c>
      <c r="E341" s="44">
        <v>2469279</v>
      </c>
      <c r="F341" s="44">
        <v>0</v>
      </c>
      <c r="G341" s="44">
        <v>0</v>
      </c>
      <c r="H341" s="44">
        <v>0</v>
      </c>
      <c r="I341" s="44">
        <v>463015</v>
      </c>
      <c r="J341" s="44">
        <v>448356</v>
      </c>
      <c r="K341" s="44">
        <v>0</v>
      </c>
      <c r="L341" s="44">
        <v>0</v>
      </c>
      <c r="M341" s="44">
        <v>0</v>
      </c>
      <c r="N341" s="44">
        <v>0</v>
      </c>
      <c r="O341" s="44">
        <v>0</v>
      </c>
      <c r="P341" s="44">
        <v>1103154</v>
      </c>
      <c r="Q341" s="44">
        <v>42291</v>
      </c>
      <c r="R341" s="44">
        <v>119714</v>
      </c>
      <c r="S341" s="44">
        <v>8509</v>
      </c>
      <c r="T341" s="44">
        <v>3550</v>
      </c>
      <c r="U341" s="44">
        <v>34018</v>
      </c>
      <c r="V341" s="44">
        <v>8659</v>
      </c>
      <c r="W341" s="44">
        <v>0</v>
      </c>
      <c r="X341" s="44">
        <v>0</v>
      </c>
      <c r="Y341" s="44">
        <v>0</v>
      </c>
      <c r="Z341" s="44">
        <v>0</v>
      </c>
      <c r="AA341" s="44">
        <v>4700545</v>
      </c>
      <c r="AB341" s="44">
        <v>0</v>
      </c>
      <c r="AC341" s="44">
        <f t="shared" si="16"/>
        <v>4252189</v>
      </c>
      <c r="AD341" s="74">
        <f t="shared" si="17"/>
        <v>2231266</v>
      </c>
      <c r="AE341" s="44">
        <f t="shared" si="18"/>
        <v>1157890</v>
      </c>
    </row>
    <row r="342" spans="1:31" x14ac:dyDescent="0.3">
      <c r="A342" s="46" t="s">
        <v>714</v>
      </c>
      <c r="B342" t="s">
        <v>1768</v>
      </c>
      <c r="C342">
        <v>1</v>
      </c>
      <c r="D342">
        <v>0</v>
      </c>
      <c r="E342" s="44">
        <v>8584263</v>
      </c>
      <c r="F342" s="44">
        <v>0</v>
      </c>
      <c r="G342" s="44">
        <v>0</v>
      </c>
      <c r="H342" s="44">
        <v>935</v>
      </c>
      <c r="I342" s="44">
        <v>1420631</v>
      </c>
      <c r="J342" s="44">
        <v>3181616</v>
      </c>
      <c r="K342" s="44">
        <v>103533</v>
      </c>
      <c r="L342" s="44">
        <v>0</v>
      </c>
      <c r="M342" s="44">
        <v>0</v>
      </c>
      <c r="N342" s="44">
        <v>0</v>
      </c>
      <c r="O342" s="44">
        <v>0</v>
      </c>
      <c r="P342" s="44">
        <v>1129424</v>
      </c>
      <c r="Q342" s="44">
        <v>168857</v>
      </c>
      <c r="R342" s="44">
        <v>132831</v>
      </c>
      <c r="S342" s="44">
        <v>15205</v>
      </c>
      <c r="T342" s="44">
        <v>6344</v>
      </c>
      <c r="U342" s="44">
        <v>60056</v>
      </c>
      <c r="V342" s="44">
        <v>19233</v>
      </c>
      <c r="W342" s="44">
        <v>0</v>
      </c>
      <c r="X342" s="44">
        <v>101808</v>
      </c>
      <c r="Y342" s="44">
        <v>0</v>
      </c>
      <c r="Z342" s="44">
        <v>0</v>
      </c>
      <c r="AA342" s="44">
        <v>14924736</v>
      </c>
      <c r="AB342" s="44">
        <v>0</v>
      </c>
      <c r="AC342" s="44">
        <f t="shared" si="16"/>
        <v>11639587</v>
      </c>
      <c r="AD342" s="74">
        <f t="shared" si="17"/>
        <v>6340473</v>
      </c>
      <c r="AE342" s="44">
        <f t="shared" si="18"/>
        <v>1230262</v>
      </c>
    </row>
    <row r="343" spans="1:31" x14ac:dyDescent="0.3">
      <c r="A343" s="46" t="s">
        <v>710</v>
      </c>
      <c r="B343" t="s">
        <v>2449</v>
      </c>
      <c r="C343">
        <v>1</v>
      </c>
      <c r="D343">
        <v>0</v>
      </c>
      <c r="E343" s="44">
        <v>4875801</v>
      </c>
      <c r="F343" s="44">
        <v>0</v>
      </c>
      <c r="G343" s="44">
        <v>203231</v>
      </c>
      <c r="H343" s="44">
        <v>0</v>
      </c>
      <c r="I343" s="44">
        <v>709996</v>
      </c>
      <c r="J343" s="44">
        <v>853760</v>
      </c>
      <c r="K343" s="44">
        <v>0</v>
      </c>
      <c r="L343" s="44">
        <v>0</v>
      </c>
      <c r="M343" s="44">
        <v>0</v>
      </c>
      <c r="N343" s="44">
        <v>0</v>
      </c>
      <c r="O343" s="44">
        <v>0</v>
      </c>
      <c r="P343" s="44">
        <v>713058</v>
      </c>
      <c r="Q343" s="44">
        <v>17645</v>
      </c>
      <c r="R343" s="44">
        <v>91282</v>
      </c>
      <c r="S343" s="44">
        <v>5992</v>
      </c>
      <c r="T343" s="44">
        <v>2500</v>
      </c>
      <c r="U343" s="44">
        <v>23125</v>
      </c>
      <c r="V343" s="44">
        <v>6021</v>
      </c>
      <c r="W343" s="44">
        <v>0</v>
      </c>
      <c r="X343" s="44">
        <v>61587</v>
      </c>
      <c r="Y343" s="44">
        <v>0</v>
      </c>
      <c r="Z343" s="44">
        <v>0</v>
      </c>
      <c r="AA343" s="44">
        <v>7563998</v>
      </c>
      <c r="AB343" s="44">
        <v>100000</v>
      </c>
      <c r="AC343" s="44">
        <f t="shared" si="16"/>
        <v>6710238</v>
      </c>
      <c r="AD343" s="74">
        <f t="shared" si="17"/>
        <v>2688197</v>
      </c>
      <c r="AE343" s="44">
        <f t="shared" si="18"/>
        <v>953927</v>
      </c>
    </row>
    <row r="344" spans="1:31" x14ac:dyDescent="0.3">
      <c r="A344" s="46" t="s">
        <v>712</v>
      </c>
      <c r="B344" t="s">
        <v>2450</v>
      </c>
      <c r="C344">
        <v>1</v>
      </c>
      <c r="D344">
        <v>0</v>
      </c>
      <c r="E344" s="44">
        <v>50603103</v>
      </c>
      <c r="F344" s="44">
        <v>0</v>
      </c>
      <c r="G344" s="44">
        <v>0</v>
      </c>
      <c r="H344" s="44">
        <v>44255</v>
      </c>
      <c r="I344" s="44">
        <v>6515418</v>
      </c>
      <c r="J344" s="44">
        <v>7895970</v>
      </c>
      <c r="K344" s="44">
        <v>0</v>
      </c>
      <c r="L344" s="44">
        <v>0</v>
      </c>
      <c r="M344" s="44">
        <v>0</v>
      </c>
      <c r="N344" s="44">
        <v>0</v>
      </c>
      <c r="O344" s="44">
        <v>0</v>
      </c>
      <c r="P344" s="44">
        <v>6887534</v>
      </c>
      <c r="Q344" s="44">
        <v>974529</v>
      </c>
      <c r="R344" s="44">
        <v>1421338</v>
      </c>
      <c r="S344" s="44">
        <v>82660</v>
      </c>
      <c r="T344" s="44">
        <v>34488</v>
      </c>
      <c r="U344" s="44">
        <v>323229</v>
      </c>
      <c r="V344" s="44">
        <v>110834</v>
      </c>
      <c r="W344" s="44">
        <v>0</v>
      </c>
      <c r="X344" s="44">
        <v>2303589</v>
      </c>
      <c r="Y344" s="44">
        <v>0</v>
      </c>
      <c r="Z344" s="44">
        <v>0</v>
      </c>
      <c r="AA344" s="44">
        <v>77196947</v>
      </c>
      <c r="AB344" s="44">
        <v>369655</v>
      </c>
      <c r="AC344" s="44">
        <f t="shared" si="16"/>
        <v>69300977</v>
      </c>
      <c r="AD344" s="74">
        <f t="shared" si="17"/>
        <v>26593844</v>
      </c>
      <c r="AE344" s="44">
        <f t="shared" si="18"/>
        <v>7438745</v>
      </c>
    </row>
    <row r="345" spans="1:31" x14ac:dyDescent="0.3">
      <c r="A345" s="46" t="s">
        <v>720</v>
      </c>
      <c r="B345" t="s">
        <v>2451</v>
      </c>
      <c r="C345">
        <v>1</v>
      </c>
      <c r="D345">
        <v>0</v>
      </c>
      <c r="E345" s="44">
        <v>8028900</v>
      </c>
      <c r="F345" s="44">
        <v>0</v>
      </c>
      <c r="G345" s="44">
        <v>0</v>
      </c>
      <c r="H345" s="44">
        <v>0</v>
      </c>
      <c r="I345" s="44">
        <v>986466</v>
      </c>
      <c r="J345" s="44">
        <v>1621356</v>
      </c>
      <c r="K345" s="44">
        <v>105712</v>
      </c>
      <c r="L345" s="44">
        <v>0</v>
      </c>
      <c r="M345" s="44">
        <v>0</v>
      </c>
      <c r="N345" s="44">
        <v>0</v>
      </c>
      <c r="O345" s="44">
        <v>0</v>
      </c>
      <c r="P345" s="44">
        <v>1352278</v>
      </c>
      <c r="Q345" s="44">
        <v>122867</v>
      </c>
      <c r="R345" s="44">
        <v>136012</v>
      </c>
      <c r="S345" s="44">
        <v>11639</v>
      </c>
      <c r="T345" s="44">
        <v>4856</v>
      </c>
      <c r="U345" s="44">
        <v>44445</v>
      </c>
      <c r="V345" s="44">
        <v>14384</v>
      </c>
      <c r="W345" s="44">
        <v>0</v>
      </c>
      <c r="X345" s="44">
        <v>187922</v>
      </c>
      <c r="Y345" s="44">
        <v>0</v>
      </c>
      <c r="Z345" s="44">
        <v>0</v>
      </c>
      <c r="AA345" s="44">
        <v>12616837</v>
      </c>
      <c r="AB345" s="44">
        <v>0</v>
      </c>
      <c r="AC345" s="44">
        <f t="shared" si="16"/>
        <v>10889769</v>
      </c>
      <c r="AD345" s="74">
        <f t="shared" si="17"/>
        <v>4587937</v>
      </c>
      <c r="AE345" s="44">
        <f t="shared" si="18"/>
        <v>1427602</v>
      </c>
    </row>
    <row r="346" spans="1:31" x14ac:dyDescent="0.3">
      <c r="A346" s="46" t="s">
        <v>716</v>
      </c>
      <c r="B346" t="s">
        <v>2452</v>
      </c>
      <c r="C346">
        <v>1</v>
      </c>
      <c r="D346">
        <v>0</v>
      </c>
      <c r="E346" s="44">
        <v>14670627</v>
      </c>
      <c r="F346" s="44">
        <v>0</v>
      </c>
      <c r="G346" s="44">
        <v>0</v>
      </c>
      <c r="H346" s="44">
        <v>2226</v>
      </c>
      <c r="I346" s="44">
        <v>2032933</v>
      </c>
      <c r="J346" s="44">
        <v>1952263</v>
      </c>
      <c r="K346" s="44">
        <v>0</v>
      </c>
      <c r="L346" s="44">
        <v>0</v>
      </c>
      <c r="M346" s="44">
        <v>0</v>
      </c>
      <c r="N346" s="44">
        <v>0</v>
      </c>
      <c r="O346" s="44">
        <v>0</v>
      </c>
      <c r="P346" s="44">
        <v>1900801</v>
      </c>
      <c r="Q346" s="44">
        <v>104874</v>
      </c>
      <c r="R346" s="44">
        <v>181627</v>
      </c>
      <c r="S346" s="44">
        <v>27548</v>
      </c>
      <c r="T346" s="44">
        <v>11494</v>
      </c>
      <c r="U346" s="44">
        <v>110267</v>
      </c>
      <c r="V346" s="44">
        <v>34623</v>
      </c>
      <c r="W346" s="44">
        <v>0</v>
      </c>
      <c r="X346" s="44">
        <v>263480</v>
      </c>
      <c r="Y346" s="44">
        <v>0</v>
      </c>
      <c r="Z346" s="44">
        <v>0</v>
      </c>
      <c r="AA346" s="44">
        <v>21292763</v>
      </c>
      <c r="AB346" s="44">
        <v>0</v>
      </c>
      <c r="AC346" s="44">
        <f t="shared" si="16"/>
        <v>19340500</v>
      </c>
      <c r="AD346" s="74">
        <f t="shared" si="17"/>
        <v>6622136</v>
      </c>
      <c r="AE346" s="44">
        <f t="shared" si="18"/>
        <v>2084733</v>
      </c>
    </row>
    <row r="347" spans="1:31" x14ac:dyDescent="0.3">
      <c r="A347" s="46" t="s">
        <v>702</v>
      </c>
      <c r="B347" t="s">
        <v>1773</v>
      </c>
      <c r="C347">
        <v>1</v>
      </c>
      <c r="D347">
        <v>0</v>
      </c>
      <c r="E347" s="44">
        <v>11717451</v>
      </c>
      <c r="F347" s="44">
        <v>0</v>
      </c>
      <c r="G347" s="44">
        <v>0</v>
      </c>
      <c r="H347" s="44">
        <v>0</v>
      </c>
      <c r="I347" s="44">
        <v>1982901</v>
      </c>
      <c r="J347" s="44">
        <v>2209896</v>
      </c>
      <c r="K347" s="44">
        <v>0</v>
      </c>
      <c r="L347" s="44">
        <v>0</v>
      </c>
      <c r="M347" s="44">
        <v>0</v>
      </c>
      <c r="N347" s="44">
        <v>0</v>
      </c>
      <c r="O347" s="44">
        <v>0</v>
      </c>
      <c r="P347" s="44">
        <v>2122359</v>
      </c>
      <c r="Q347" s="44">
        <v>210782</v>
      </c>
      <c r="R347" s="44">
        <v>147806</v>
      </c>
      <c r="S347" s="44">
        <v>20178</v>
      </c>
      <c r="T347" s="44">
        <v>8419</v>
      </c>
      <c r="U347" s="44">
        <v>79511</v>
      </c>
      <c r="V347" s="44">
        <v>24057</v>
      </c>
      <c r="W347" s="44">
        <v>0</v>
      </c>
      <c r="X347" s="44">
        <v>63936</v>
      </c>
      <c r="Y347" s="44">
        <v>0</v>
      </c>
      <c r="Z347" s="44">
        <v>0</v>
      </c>
      <c r="AA347" s="44">
        <v>18587296</v>
      </c>
      <c r="AB347" s="44">
        <v>0</v>
      </c>
      <c r="AC347" s="44">
        <f t="shared" si="16"/>
        <v>16377400</v>
      </c>
      <c r="AD347" s="74">
        <f t="shared" si="17"/>
        <v>6869845</v>
      </c>
      <c r="AE347" s="44">
        <f t="shared" si="18"/>
        <v>2254524</v>
      </c>
    </row>
    <row r="348" spans="1:31" x14ac:dyDescent="0.3">
      <c r="A348" s="46" t="s">
        <v>718</v>
      </c>
      <c r="B348" t="s">
        <v>2453</v>
      </c>
      <c r="C348">
        <v>1</v>
      </c>
      <c r="D348">
        <v>0</v>
      </c>
      <c r="E348" s="44">
        <v>105525677</v>
      </c>
      <c r="F348" s="44">
        <v>1731975</v>
      </c>
      <c r="G348" s="44">
        <v>0</v>
      </c>
      <c r="H348" s="44">
        <v>31081</v>
      </c>
      <c r="I348" s="44">
        <v>6878767</v>
      </c>
      <c r="J348" s="44">
        <v>17757458</v>
      </c>
      <c r="K348" s="44">
        <v>0</v>
      </c>
      <c r="L348" s="44">
        <v>0</v>
      </c>
      <c r="M348" s="44">
        <v>0</v>
      </c>
      <c r="N348" s="44">
        <v>0</v>
      </c>
      <c r="O348" s="44">
        <v>0</v>
      </c>
      <c r="P348" s="44">
        <v>12416991</v>
      </c>
      <c r="Q348" s="44">
        <v>2090478</v>
      </c>
      <c r="R348" s="44">
        <v>3695976</v>
      </c>
      <c r="S348" s="44">
        <v>171206</v>
      </c>
      <c r="T348" s="44">
        <v>71431</v>
      </c>
      <c r="U348" s="44">
        <v>666730</v>
      </c>
      <c r="V348" s="44">
        <v>250859</v>
      </c>
      <c r="W348" s="44">
        <v>0</v>
      </c>
      <c r="X348" s="44">
        <v>2086659</v>
      </c>
      <c r="Y348" s="44">
        <v>0</v>
      </c>
      <c r="Z348" s="44">
        <v>0</v>
      </c>
      <c r="AA348" s="44">
        <v>153375288</v>
      </c>
      <c r="AB348" s="44">
        <v>1816965</v>
      </c>
      <c r="AC348" s="44">
        <f t="shared" si="16"/>
        <v>135617830</v>
      </c>
      <c r="AD348" s="74">
        <f t="shared" si="17"/>
        <v>47849611</v>
      </c>
      <c r="AE348" s="44">
        <f t="shared" si="18"/>
        <v>15309192</v>
      </c>
    </row>
    <row r="349" spans="1:31" x14ac:dyDescent="0.3">
      <c r="A349" s="46" t="s">
        <v>722</v>
      </c>
      <c r="B349" t="s">
        <v>2454</v>
      </c>
      <c r="C349">
        <v>1</v>
      </c>
      <c r="D349">
        <v>0</v>
      </c>
      <c r="E349" s="44">
        <v>7678938</v>
      </c>
      <c r="F349" s="44">
        <v>0</v>
      </c>
      <c r="G349" s="44">
        <v>0</v>
      </c>
      <c r="H349" s="44">
        <v>0</v>
      </c>
      <c r="I349" s="44">
        <v>1074609</v>
      </c>
      <c r="J349" s="44">
        <v>1405015</v>
      </c>
      <c r="K349" s="44">
        <v>0</v>
      </c>
      <c r="L349" s="44">
        <v>0</v>
      </c>
      <c r="M349" s="44">
        <v>0</v>
      </c>
      <c r="N349" s="44">
        <v>0</v>
      </c>
      <c r="O349" s="44">
        <v>0</v>
      </c>
      <c r="P349" s="44">
        <v>2096967</v>
      </c>
      <c r="Q349" s="44">
        <v>5995</v>
      </c>
      <c r="R349" s="44">
        <v>0</v>
      </c>
      <c r="S349" s="44">
        <v>13347</v>
      </c>
      <c r="T349" s="44">
        <v>5569</v>
      </c>
      <c r="U349" s="44">
        <v>52775</v>
      </c>
      <c r="V349" s="44">
        <v>16689</v>
      </c>
      <c r="W349" s="44">
        <v>0</v>
      </c>
      <c r="X349" s="44">
        <v>101304</v>
      </c>
      <c r="Y349" s="44">
        <v>0</v>
      </c>
      <c r="Z349" s="44">
        <v>0</v>
      </c>
      <c r="AA349" s="44">
        <v>12451208</v>
      </c>
      <c r="AB349" s="44">
        <v>0</v>
      </c>
      <c r="AC349" s="44">
        <f t="shared" si="16"/>
        <v>11046193</v>
      </c>
      <c r="AD349" s="74">
        <f t="shared" si="17"/>
        <v>4772270</v>
      </c>
      <c r="AE349" s="44">
        <f t="shared" si="18"/>
        <v>2185347</v>
      </c>
    </row>
    <row r="350" spans="1:31" x14ac:dyDescent="0.3">
      <c r="A350" s="46" t="s">
        <v>708</v>
      </c>
      <c r="B350" t="s">
        <v>2455</v>
      </c>
      <c r="C350">
        <v>1</v>
      </c>
      <c r="D350">
        <v>0</v>
      </c>
      <c r="E350" s="44">
        <v>4809172</v>
      </c>
      <c r="F350" s="44">
        <v>0</v>
      </c>
      <c r="G350" s="44">
        <v>0</v>
      </c>
      <c r="H350" s="44">
        <v>0</v>
      </c>
      <c r="I350" s="44">
        <v>616190</v>
      </c>
      <c r="J350" s="44">
        <v>923617</v>
      </c>
      <c r="K350" s="44">
        <v>0</v>
      </c>
      <c r="L350" s="44">
        <v>0</v>
      </c>
      <c r="M350" s="44">
        <v>0</v>
      </c>
      <c r="N350" s="44">
        <v>0</v>
      </c>
      <c r="O350" s="44">
        <v>0</v>
      </c>
      <c r="P350" s="44">
        <v>1163200</v>
      </c>
      <c r="Q350" s="44">
        <v>63667</v>
      </c>
      <c r="R350" s="44">
        <v>99684</v>
      </c>
      <c r="S350" s="44">
        <v>9093</v>
      </c>
      <c r="T350" s="44">
        <v>3794</v>
      </c>
      <c r="U350" s="44">
        <v>35008</v>
      </c>
      <c r="V350" s="44">
        <v>10268</v>
      </c>
      <c r="W350" s="44">
        <v>0</v>
      </c>
      <c r="X350" s="44">
        <v>64872</v>
      </c>
      <c r="Y350" s="44">
        <v>0</v>
      </c>
      <c r="Z350" s="44">
        <v>0</v>
      </c>
      <c r="AA350" s="44">
        <v>7798565</v>
      </c>
      <c r="AB350" s="44">
        <v>0</v>
      </c>
      <c r="AC350" s="44">
        <f t="shared" si="16"/>
        <v>6874948</v>
      </c>
      <c r="AD350" s="74">
        <f t="shared" si="17"/>
        <v>2989393</v>
      </c>
      <c r="AE350" s="44">
        <f t="shared" si="18"/>
        <v>1221363</v>
      </c>
    </row>
    <row r="351" spans="1:31" x14ac:dyDescent="0.3">
      <c r="A351" s="46" t="s">
        <v>724</v>
      </c>
      <c r="B351" t="s">
        <v>2456</v>
      </c>
      <c r="C351">
        <v>1</v>
      </c>
      <c r="D351">
        <v>0</v>
      </c>
      <c r="E351" s="44">
        <v>19331228</v>
      </c>
      <c r="F351" s="44">
        <v>0</v>
      </c>
      <c r="G351" s="44">
        <v>0</v>
      </c>
      <c r="H351" s="44">
        <v>0</v>
      </c>
      <c r="I351" s="44">
        <v>2964025</v>
      </c>
      <c r="J351" s="44">
        <v>5464593</v>
      </c>
      <c r="K351" s="44">
        <v>0</v>
      </c>
      <c r="L351" s="44">
        <v>0</v>
      </c>
      <c r="M351" s="44">
        <v>0</v>
      </c>
      <c r="N351" s="44">
        <v>0</v>
      </c>
      <c r="O351" s="44">
        <v>0</v>
      </c>
      <c r="P351" s="44">
        <v>3192345</v>
      </c>
      <c r="Q351" s="44">
        <v>493937</v>
      </c>
      <c r="R351" s="44">
        <v>529146</v>
      </c>
      <c r="S351" s="44">
        <v>49838</v>
      </c>
      <c r="T351" s="44">
        <v>20794</v>
      </c>
      <c r="U351" s="44">
        <v>194380</v>
      </c>
      <c r="V351" s="44">
        <v>59741</v>
      </c>
      <c r="W351" s="44">
        <v>0</v>
      </c>
      <c r="X351" s="44">
        <v>0</v>
      </c>
      <c r="Y351" s="44">
        <v>0</v>
      </c>
      <c r="Z351" s="44">
        <v>0</v>
      </c>
      <c r="AA351" s="44">
        <v>32300027</v>
      </c>
      <c r="AB351" s="44">
        <v>0</v>
      </c>
      <c r="AC351" s="44">
        <f t="shared" si="16"/>
        <v>26835434</v>
      </c>
      <c r="AD351" s="74">
        <f t="shared" si="17"/>
        <v>12968799</v>
      </c>
      <c r="AE351" s="44">
        <f t="shared" si="18"/>
        <v>3517098</v>
      </c>
    </row>
    <row r="352" spans="1:31" x14ac:dyDescent="0.3">
      <c r="A352" s="46" t="s">
        <v>759</v>
      </c>
      <c r="B352" t="s">
        <v>2457</v>
      </c>
      <c r="C352">
        <v>1</v>
      </c>
      <c r="D352">
        <v>0</v>
      </c>
      <c r="E352" s="44">
        <v>20731341</v>
      </c>
      <c r="F352" s="44">
        <v>0</v>
      </c>
      <c r="G352" s="44">
        <v>0</v>
      </c>
      <c r="H352" s="44">
        <v>0</v>
      </c>
      <c r="I352" s="44">
        <v>5370666</v>
      </c>
      <c r="J352" s="44">
        <v>5278259</v>
      </c>
      <c r="K352" s="44">
        <v>0</v>
      </c>
      <c r="L352" s="44">
        <v>0</v>
      </c>
      <c r="M352" s="44">
        <v>0</v>
      </c>
      <c r="N352" s="44">
        <v>0</v>
      </c>
      <c r="O352" s="44">
        <v>0</v>
      </c>
      <c r="P352" s="44">
        <v>2847157</v>
      </c>
      <c r="Q352" s="44">
        <v>1175460</v>
      </c>
      <c r="R352" s="44">
        <v>52741</v>
      </c>
      <c r="S352" s="44">
        <v>76518</v>
      </c>
      <c r="T352" s="44">
        <v>31925</v>
      </c>
      <c r="U352" s="44">
        <v>274940</v>
      </c>
      <c r="V352" s="44">
        <v>90361</v>
      </c>
      <c r="W352" s="44">
        <v>0</v>
      </c>
      <c r="X352" s="44">
        <v>0</v>
      </c>
      <c r="Y352" s="44">
        <v>0</v>
      </c>
      <c r="Z352" s="44">
        <v>0</v>
      </c>
      <c r="AA352" s="44">
        <v>35929368</v>
      </c>
      <c r="AB352" s="44">
        <v>0</v>
      </c>
      <c r="AC352" s="44">
        <f t="shared" si="16"/>
        <v>30651109</v>
      </c>
      <c r="AD352" s="74">
        <f t="shared" si="17"/>
        <v>15198027</v>
      </c>
      <c r="AE352" s="44">
        <f t="shared" si="18"/>
        <v>3320901</v>
      </c>
    </row>
    <row r="353" spans="1:31" x14ac:dyDescent="0.3">
      <c r="A353" s="46" t="s">
        <v>747</v>
      </c>
      <c r="B353" t="s">
        <v>1779</v>
      </c>
      <c r="C353">
        <v>1</v>
      </c>
      <c r="D353">
        <v>0</v>
      </c>
      <c r="E353" s="44">
        <v>46735862</v>
      </c>
      <c r="F353" s="44">
        <v>0</v>
      </c>
      <c r="G353" s="44">
        <v>0</v>
      </c>
      <c r="H353" s="44">
        <v>0</v>
      </c>
      <c r="I353" s="44">
        <v>8772152</v>
      </c>
      <c r="J353" s="44">
        <v>3934238</v>
      </c>
      <c r="K353" s="44">
        <v>0</v>
      </c>
      <c r="L353" s="44">
        <v>0</v>
      </c>
      <c r="M353" s="44">
        <v>0</v>
      </c>
      <c r="N353" s="44">
        <v>0</v>
      </c>
      <c r="O353" s="44">
        <v>0</v>
      </c>
      <c r="P353" s="44">
        <v>5307077</v>
      </c>
      <c r="Q353" s="44">
        <v>2975653</v>
      </c>
      <c r="R353" s="44">
        <v>490053</v>
      </c>
      <c r="S353" s="44">
        <v>130476</v>
      </c>
      <c r="T353" s="44">
        <v>54438</v>
      </c>
      <c r="U353" s="44">
        <v>521978</v>
      </c>
      <c r="V353" s="44">
        <v>158087</v>
      </c>
      <c r="W353" s="44">
        <v>0</v>
      </c>
      <c r="X353" s="44">
        <v>606120</v>
      </c>
      <c r="Y353" s="44">
        <v>0</v>
      </c>
      <c r="Z353" s="44">
        <v>0</v>
      </c>
      <c r="AA353" s="44">
        <v>69686134</v>
      </c>
      <c r="AB353" s="44">
        <v>0</v>
      </c>
      <c r="AC353" s="44">
        <f t="shared" si="16"/>
        <v>65751896</v>
      </c>
      <c r="AD353" s="74">
        <f t="shared" si="17"/>
        <v>22950272</v>
      </c>
      <c r="AE353" s="44">
        <f t="shared" si="18"/>
        <v>6172056</v>
      </c>
    </row>
    <row r="354" spans="1:31" x14ac:dyDescent="0.3">
      <c r="A354" s="46" t="s">
        <v>729</v>
      </c>
      <c r="B354" t="s">
        <v>1780</v>
      </c>
      <c r="C354">
        <v>1</v>
      </c>
      <c r="D354">
        <v>0</v>
      </c>
      <c r="E354" s="44">
        <v>17368865</v>
      </c>
      <c r="F354" s="44">
        <v>0</v>
      </c>
      <c r="G354" s="44">
        <v>916120</v>
      </c>
      <c r="H354" s="44">
        <v>0</v>
      </c>
      <c r="I354" s="44">
        <v>3218829</v>
      </c>
      <c r="J354" s="44">
        <v>4731568</v>
      </c>
      <c r="K354" s="44">
        <v>0</v>
      </c>
      <c r="L354" s="44">
        <v>0</v>
      </c>
      <c r="M354" s="44">
        <v>0</v>
      </c>
      <c r="N354" s="44">
        <v>0</v>
      </c>
      <c r="O354" s="44">
        <v>0</v>
      </c>
      <c r="P354" s="44">
        <v>1977469</v>
      </c>
      <c r="Q354" s="44">
        <v>976828</v>
      </c>
      <c r="R354" s="44">
        <v>114137</v>
      </c>
      <c r="S354" s="44">
        <v>55111</v>
      </c>
      <c r="T354" s="44">
        <v>22994</v>
      </c>
      <c r="U354" s="44">
        <v>186808</v>
      </c>
      <c r="V354" s="44">
        <v>57158</v>
      </c>
      <c r="W354" s="44">
        <v>0</v>
      </c>
      <c r="X354" s="44">
        <v>435676</v>
      </c>
      <c r="Y354" s="44">
        <v>22235</v>
      </c>
      <c r="Z354" s="44">
        <v>0</v>
      </c>
      <c r="AA354" s="44">
        <v>30083798</v>
      </c>
      <c r="AB354" s="44">
        <v>0</v>
      </c>
      <c r="AC354" s="44">
        <f t="shared" si="16"/>
        <v>25352230</v>
      </c>
      <c r="AD354" s="74">
        <f t="shared" si="17"/>
        <v>12714933</v>
      </c>
      <c r="AE354" s="44">
        <f t="shared" si="18"/>
        <v>3237895</v>
      </c>
    </row>
    <row r="355" spans="1:31" x14ac:dyDescent="0.3">
      <c r="A355" s="46" t="s">
        <v>735</v>
      </c>
      <c r="B355" t="s">
        <v>1781</v>
      </c>
      <c r="C355">
        <v>1</v>
      </c>
      <c r="D355">
        <v>0</v>
      </c>
      <c r="E355" s="44">
        <v>6954341</v>
      </c>
      <c r="F355" s="44">
        <v>0</v>
      </c>
      <c r="G355" s="44">
        <v>0</v>
      </c>
      <c r="H355" s="44">
        <v>6911</v>
      </c>
      <c r="I355" s="44">
        <v>2264995</v>
      </c>
      <c r="J355" s="44">
        <v>2490260</v>
      </c>
      <c r="K355" s="44">
        <v>0</v>
      </c>
      <c r="L355" s="44">
        <v>0</v>
      </c>
      <c r="M355" s="44">
        <v>0</v>
      </c>
      <c r="N355" s="44">
        <v>0</v>
      </c>
      <c r="O355" s="44">
        <v>0</v>
      </c>
      <c r="P355" s="44">
        <v>1356022</v>
      </c>
      <c r="Q355" s="44">
        <v>585059</v>
      </c>
      <c r="R355" s="44">
        <v>77033</v>
      </c>
      <c r="S355" s="44">
        <v>60864</v>
      </c>
      <c r="T355" s="44">
        <v>25394</v>
      </c>
      <c r="U355" s="44">
        <v>175449</v>
      </c>
      <c r="V355" s="44">
        <v>63911</v>
      </c>
      <c r="W355" s="44">
        <v>0</v>
      </c>
      <c r="X355" s="44">
        <v>0</v>
      </c>
      <c r="Y355" s="44">
        <v>0</v>
      </c>
      <c r="Z355" s="44">
        <v>0</v>
      </c>
      <c r="AA355" s="44">
        <v>14060239</v>
      </c>
      <c r="AB355" s="44">
        <v>0</v>
      </c>
      <c r="AC355" s="44">
        <f t="shared" si="16"/>
        <v>11569979</v>
      </c>
      <c r="AD355" s="74">
        <f t="shared" si="17"/>
        <v>7105898</v>
      </c>
      <c r="AE355" s="44">
        <f t="shared" si="18"/>
        <v>1681640</v>
      </c>
    </row>
    <row r="356" spans="1:31" x14ac:dyDescent="0.3">
      <c r="A356" s="46" t="s">
        <v>737</v>
      </c>
      <c r="B356" t="s">
        <v>1782</v>
      </c>
      <c r="C356">
        <v>1</v>
      </c>
      <c r="D356">
        <v>0</v>
      </c>
      <c r="E356" s="44">
        <v>10474906</v>
      </c>
      <c r="F356" s="44">
        <v>0</v>
      </c>
      <c r="G356" s="44">
        <v>0</v>
      </c>
      <c r="H356" s="44">
        <v>0</v>
      </c>
      <c r="I356" s="44">
        <v>2305660</v>
      </c>
      <c r="J356" s="44">
        <v>2518929</v>
      </c>
      <c r="K356" s="44">
        <v>0</v>
      </c>
      <c r="L356" s="44">
        <v>0</v>
      </c>
      <c r="M356" s="44">
        <v>0</v>
      </c>
      <c r="N356" s="44">
        <v>0</v>
      </c>
      <c r="O356" s="44">
        <v>0</v>
      </c>
      <c r="P356" s="44">
        <v>1845852</v>
      </c>
      <c r="Q356" s="44">
        <v>184391</v>
      </c>
      <c r="R356" s="44">
        <v>19981</v>
      </c>
      <c r="S356" s="44">
        <v>17691</v>
      </c>
      <c r="T356" s="44">
        <v>7381</v>
      </c>
      <c r="U356" s="44">
        <v>70366</v>
      </c>
      <c r="V356" s="44">
        <v>21835</v>
      </c>
      <c r="W356" s="44">
        <v>0</v>
      </c>
      <c r="X356" s="44">
        <v>1171884</v>
      </c>
      <c r="Y356" s="44">
        <v>0</v>
      </c>
      <c r="Z356" s="44">
        <v>0</v>
      </c>
      <c r="AA356" s="44">
        <v>18638876</v>
      </c>
      <c r="AB356" s="44">
        <v>0</v>
      </c>
      <c r="AC356" s="44">
        <f t="shared" si="16"/>
        <v>16119947</v>
      </c>
      <c r="AD356" s="74">
        <f t="shared" si="17"/>
        <v>8163970</v>
      </c>
      <c r="AE356" s="44">
        <f t="shared" si="18"/>
        <v>1963125</v>
      </c>
    </row>
    <row r="357" spans="1:31" x14ac:dyDescent="0.3">
      <c r="A357" s="46" t="s">
        <v>731</v>
      </c>
      <c r="B357" t="s">
        <v>2458</v>
      </c>
      <c r="C357">
        <v>1</v>
      </c>
      <c r="D357">
        <v>0</v>
      </c>
      <c r="E357" s="44">
        <v>5530924</v>
      </c>
      <c r="F357" s="44">
        <v>0</v>
      </c>
      <c r="G357" s="44">
        <v>202348</v>
      </c>
      <c r="H357" s="44">
        <v>0</v>
      </c>
      <c r="I357" s="44">
        <v>1489760</v>
      </c>
      <c r="J357" s="44">
        <v>1039317</v>
      </c>
      <c r="K357" s="44">
        <v>0</v>
      </c>
      <c r="L357" s="44">
        <v>0</v>
      </c>
      <c r="M357" s="44">
        <v>0</v>
      </c>
      <c r="N357" s="44">
        <v>0</v>
      </c>
      <c r="O357" s="44">
        <v>0</v>
      </c>
      <c r="P357" s="44">
        <v>813635</v>
      </c>
      <c r="Q357" s="44">
        <v>79814</v>
      </c>
      <c r="R357" s="44">
        <v>23884</v>
      </c>
      <c r="S357" s="44">
        <v>9303</v>
      </c>
      <c r="T357" s="44">
        <v>3881</v>
      </c>
      <c r="U357" s="44">
        <v>37280</v>
      </c>
      <c r="V357" s="44">
        <v>10595</v>
      </c>
      <c r="W357" s="44">
        <v>0</v>
      </c>
      <c r="X357" s="44">
        <v>0</v>
      </c>
      <c r="Y357" s="44">
        <v>0</v>
      </c>
      <c r="Z357" s="44">
        <v>0</v>
      </c>
      <c r="AA357" s="44">
        <v>9240741</v>
      </c>
      <c r="AB357" s="44">
        <v>0</v>
      </c>
      <c r="AC357" s="44">
        <f t="shared" si="16"/>
        <v>8201424</v>
      </c>
      <c r="AD357" s="74">
        <f t="shared" si="17"/>
        <v>3709817</v>
      </c>
      <c r="AE357" s="44">
        <f t="shared" si="18"/>
        <v>1077042</v>
      </c>
    </row>
    <row r="358" spans="1:31" x14ac:dyDescent="0.3">
      <c r="A358" s="46" t="s">
        <v>761</v>
      </c>
      <c r="B358" t="s">
        <v>2459</v>
      </c>
      <c r="C358">
        <v>1</v>
      </c>
      <c r="D358">
        <v>0</v>
      </c>
      <c r="E358" s="44">
        <v>7754024</v>
      </c>
      <c r="F358" s="44">
        <v>0</v>
      </c>
      <c r="G358" s="44">
        <v>0</v>
      </c>
      <c r="H358" s="44">
        <v>0</v>
      </c>
      <c r="I358" s="44">
        <v>2040372</v>
      </c>
      <c r="J358" s="44">
        <v>3846395</v>
      </c>
      <c r="K358" s="44">
        <v>0</v>
      </c>
      <c r="L358" s="44">
        <v>0</v>
      </c>
      <c r="M358" s="44">
        <v>0</v>
      </c>
      <c r="N358" s="44">
        <v>0</v>
      </c>
      <c r="O358" s="44">
        <v>0</v>
      </c>
      <c r="P358" s="44">
        <v>1478301</v>
      </c>
      <c r="Q358" s="44">
        <v>426616</v>
      </c>
      <c r="R358" s="44">
        <v>48049</v>
      </c>
      <c r="S358" s="44">
        <v>26934</v>
      </c>
      <c r="T358" s="44">
        <v>11238</v>
      </c>
      <c r="U358" s="44">
        <v>108170</v>
      </c>
      <c r="V358" s="44">
        <v>32720</v>
      </c>
      <c r="W358" s="44">
        <v>0</v>
      </c>
      <c r="X358" s="44">
        <v>0</v>
      </c>
      <c r="Y358" s="44">
        <v>0</v>
      </c>
      <c r="Z358" s="44">
        <v>0</v>
      </c>
      <c r="AA358" s="44">
        <v>15772819</v>
      </c>
      <c r="AB358" s="44">
        <v>0</v>
      </c>
      <c r="AC358" s="44">
        <f t="shared" si="16"/>
        <v>11926424</v>
      </c>
      <c r="AD358" s="74">
        <f t="shared" si="17"/>
        <v>8018795</v>
      </c>
      <c r="AE358" s="44">
        <f t="shared" si="18"/>
        <v>1657363</v>
      </c>
    </row>
    <row r="359" spans="1:31" x14ac:dyDescent="0.3">
      <c r="A359" s="46" t="s">
        <v>753</v>
      </c>
      <c r="B359" t="s">
        <v>2460</v>
      </c>
      <c r="C359">
        <v>1</v>
      </c>
      <c r="D359">
        <v>0</v>
      </c>
      <c r="E359" s="44">
        <v>9763879</v>
      </c>
      <c r="F359" s="44">
        <v>0</v>
      </c>
      <c r="G359" s="44">
        <v>0</v>
      </c>
      <c r="H359" s="44">
        <v>0</v>
      </c>
      <c r="I359" s="44">
        <v>1721058</v>
      </c>
      <c r="J359" s="44">
        <v>2720961</v>
      </c>
      <c r="K359" s="44">
        <v>0</v>
      </c>
      <c r="L359" s="44">
        <v>0</v>
      </c>
      <c r="M359" s="44">
        <v>0</v>
      </c>
      <c r="N359" s="44">
        <v>0</v>
      </c>
      <c r="O359" s="44">
        <v>0</v>
      </c>
      <c r="P359" s="44">
        <v>1106976</v>
      </c>
      <c r="Q359" s="44">
        <v>252394</v>
      </c>
      <c r="R359" s="44">
        <v>46590</v>
      </c>
      <c r="S359" s="44">
        <v>21197</v>
      </c>
      <c r="T359" s="44">
        <v>8844</v>
      </c>
      <c r="U359" s="44">
        <v>79803</v>
      </c>
      <c r="V359" s="44">
        <v>25785</v>
      </c>
      <c r="W359" s="44">
        <v>0</v>
      </c>
      <c r="X359" s="44">
        <v>539176</v>
      </c>
      <c r="Y359" s="44">
        <v>0</v>
      </c>
      <c r="Z359" s="44">
        <v>0</v>
      </c>
      <c r="AA359" s="44">
        <v>16286663</v>
      </c>
      <c r="AB359" s="44">
        <v>100000</v>
      </c>
      <c r="AC359" s="44">
        <f t="shared" si="16"/>
        <v>13565702</v>
      </c>
      <c r="AD359" s="74">
        <f t="shared" si="17"/>
        <v>6522784</v>
      </c>
      <c r="AE359" s="44">
        <f t="shared" si="18"/>
        <v>1242605</v>
      </c>
    </row>
    <row r="360" spans="1:31" x14ac:dyDescent="0.3">
      <c r="A360" s="46" t="s">
        <v>739</v>
      </c>
      <c r="B360" t="s">
        <v>2461</v>
      </c>
      <c r="C360">
        <v>1</v>
      </c>
      <c r="D360">
        <v>0</v>
      </c>
      <c r="E360" s="44">
        <v>7160280</v>
      </c>
      <c r="F360" s="44">
        <v>0</v>
      </c>
      <c r="G360" s="44">
        <v>0</v>
      </c>
      <c r="H360" s="44">
        <v>2685</v>
      </c>
      <c r="I360" s="44">
        <v>435065</v>
      </c>
      <c r="J360" s="44">
        <v>1450771</v>
      </c>
      <c r="K360" s="44">
        <v>0</v>
      </c>
      <c r="L360" s="44">
        <v>0</v>
      </c>
      <c r="M360" s="44">
        <v>0</v>
      </c>
      <c r="N360" s="44">
        <v>0</v>
      </c>
      <c r="O360" s="44">
        <v>0</v>
      </c>
      <c r="P360" s="44">
        <v>822038</v>
      </c>
      <c r="Q360" s="44">
        <v>107108</v>
      </c>
      <c r="R360" s="44">
        <v>0</v>
      </c>
      <c r="S360" s="44">
        <v>12359</v>
      </c>
      <c r="T360" s="44">
        <v>5156</v>
      </c>
      <c r="U360" s="44">
        <v>47532</v>
      </c>
      <c r="V360" s="44">
        <v>15373</v>
      </c>
      <c r="W360" s="44">
        <v>0</v>
      </c>
      <c r="X360" s="44">
        <v>57019</v>
      </c>
      <c r="Y360" s="44">
        <v>29850</v>
      </c>
      <c r="Z360" s="44">
        <v>0</v>
      </c>
      <c r="AA360" s="44">
        <v>10145236</v>
      </c>
      <c r="AB360" s="44">
        <v>0</v>
      </c>
      <c r="AC360" s="44">
        <f t="shared" si="16"/>
        <v>8694465</v>
      </c>
      <c r="AD360" s="74">
        <f t="shared" si="17"/>
        <v>2984956</v>
      </c>
      <c r="AE360" s="44">
        <f t="shared" si="18"/>
        <v>932308</v>
      </c>
    </row>
    <row r="361" spans="1:31" x14ac:dyDescent="0.3">
      <c r="A361" s="46" t="s">
        <v>727</v>
      </c>
      <c r="B361" t="s">
        <v>2462</v>
      </c>
      <c r="C361">
        <v>1</v>
      </c>
      <c r="D361">
        <v>0</v>
      </c>
      <c r="E361" s="44">
        <v>26778452</v>
      </c>
      <c r="F361" s="44">
        <v>0</v>
      </c>
      <c r="G361" s="44">
        <v>0</v>
      </c>
      <c r="H361" s="44">
        <v>0</v>
      </c>
      <c r="I361" s="44">
        <v>6408546</v>
      </c>
      <c r="J361" s="44">
        <v>4554483</v>
      </c>
      <c r="K361" s="44">
        <v>0</v>
      </c>
      <c r="L361" s="44">
        <v>0</v>
      </c>
      <c r="M361" s="44">
        <v>0</v>
      </c>
      <c r="N361" s="44">
        <v>0</v>
      </c>
      <c r="O361" s="44">
        <v>0</v>
      </c>
      <c r="P361" s="44">
        <v>3437693</v>
      </c>
      <c r="Q361" s="44">
        <v>1802983</v>
      </c>
      <c r="R361" s="44">
        <v>134624</v>
      </c>
      <c r="S361" s="44">
        <v>86884</v>
      </c>
      <c r="T361" s="44">
        <v>36250</v>
      </c>
      <c r="U361" s="44">
        <v>339190</v>
      </c>
      <c r="V361" s="44">
        <v>106112</v>
      </c>
      <c r="W361" s="44">
        <v>0</v>
      </c>
      <c r="X361" s="44">
        <v>0</v>
      </c>
      <c r="Y361" s="44">
        <v>0</v>
      </c>
      <c r="Z361" s="44">
        <v>0</v>
      </c>
      <c r="AA361" s="44">
        <v>43685217</v>
      </c>
      <c r="AB361" s="44">
        <v>0</v>
      </c>
      <c r="AC361" s="44">
        <f t="shared" si="16"/>
        <v>39130734</v>
      </c>
      <c r="AD361" s="74">
        <f t="shared" si="17"/>
        <v>16906765</v>
      </c>
      <c r="AE361" s="44">
        <f t="shared" si="18"/>
        <v>4006129</v>
      </c>
    </row>
    <row r="362" spans="1:31" x14ac:dyDescent="0.3">
      <c r="A362" s="46" t="s">
        <v>733</v>
      </c>
      <c r="B362" t="s">
        <v>2463</v>
      </c>
      <c r="C362">
        <v>1</v>
      </c>
      <c r="D362">
        <v>0</v>
      </c>
      <c r="E362" s="44">
        <v>9726208</v>
      </c>
      <c r="F362" s="44">
        <v>0</v>
      </c>
      <c r="G362" s="44">
        <v>0</v>
      </c>
      <c r="H362" s="44">
        <v>0</v>
      </c>
      <c r="I362" s="44">
        <v>4069232</v>
      </c>
      <c r="J362" s="44">
        <v>2885874</v>
      </c>
      <c r="K362" s="44">
        <v>0</v>
      </c>
      <c r="L362" s="44">
        <v>0</v>
      </c>
      <c r="M362" s="44">
        <v>0</v>
      </c>
      <c r="N362" s="44">
        <v>0</v>
      </c>
      <c r="O362" s="44">
        <v>0</v>
      </c>
      <c r="P362" s="44">
        <v>2274750</v>
      </c>
      <c r="Q362" s="44">
        <v>666617</v>
      </c>
      <c r="R362" s="44">
        <v>15336</v>
      </c>
      <c r="S362" s="44">
        <v>65253</v>
      </c>
      <c r="T362" s="44">
        <v>27225</v>
      </c>
      <c r="U362" s="44">
        <v>262300</v>
      </c>
      <c r="V362" s="44">
        <v>72104</v>
      </c>
      <c r="W362" s="44">
        <v>0</v>
      </c>
      <c r="X362" s="44">
        <v>0</v>
      </c>
      <c r="Y362" s="44">
        <v>0</v>
      </c>
      <c r="Z362" s="44">
        <v>0</v>
      </c>
      <c r="AA362" s="44">
        <v>20064899</v>
      </c>
      <c r="AB362" s="44">
        <v>0</v>
      </c>
      <c r="AC362" s="44">
        <f t="shared" si="16"/>
        <v>17179025</v>
      </c>
      <c r="AD362" s="74">
        <f t="shared" si="17"/>
        <v>10338691</v>
      </c>
      <c r="AE362" s="44">
        <f t="shared" si="18"/>
        <v>2701632</v>
      </c>
    </row>
    <row r="363" spans="1:31" x14ac:dyDescent="0.3">
      <c r="A363" s="46" t="s">
        <v>745</v>
      </c>
      <c r="B363" t="s">
        <v>2464</v>
      </c>
      <c r="C363">
        <v>1</v>
      </c>
      <c r="D363">
        <v>0</v>
      </c>
      <c r="E363" s="44">
        <v>8517835</v>
      </c>
      <c r="F363" s="44">
        <v>0</v>
      </c>
      <c r="G363" s="44">
        <v>0</v>
      </c>
      <c r="H363" s="44">
        <v>0</v>
      </c>
      <c r="I363" s="44">
        <v>2024430</v>
      </c>
      <c r="J363" s="44">
        <v>4227229</v>
      </c>
      <c r="K363" s="44">
        <v>0</v>
      </c>
      <c r="L363" s="44">
        <v>0</v>
      </c>
      <c r="M363" s="44">
        <v>0</v>
      </c>
      <c r="N363" s="44">
        <v>0</v>
      </c>
      <c r="O363" s="44">
        <v>0</v>
      </c>
      <c r="P363" s="44">
        <v>1433406</v>
      </c>
      <c r="Q363" s="44">
        <v>250116</v>
      </c>
      <c r="R363" s="44">
        <v>202473</v>
      </c>
      <c r="S363" s="44">
        <v>23414</v>
      </c>
      <c r="T363" s="44">
        <v>9769</v>
      </c>
      <c r="U363" s="44">
        <v>92792</v>
      </c>
      <c r="V363" s="44">
        <v>26628</v>
      </c>
      <c r="W363" s="44">
        <v>0</v>
      </c>
      <c r="X363" s="44">
        <v>0</v>
      </c>
      <c r="Y363" s="44">
        <v>0</v>
      </c>
      <c r="Z363" s="44">
        <v>0</v>
      </c>
      <c r="AA363" s="44">
        <v>16808092</v>
      </c>
      <c r="AB363" s="44">
        <v>0</v>
      </c>
      <c r="AC363" s="44">
        <f t="shared" si="16"/>
        <v>12580863</v>
      </c>
      <c r="AD363" s="74">
        <f t="shared" si="17"/>
        <v>8290257</v>
      </c>
      <c r="AE363" s="44">
        <f t="shared" si="18"/>
        <v>1586009</v>
      </c>
    </row>
    <row r="364" spans="1:31" x14ac:dyDescent="0.3">
      <c r="A364" s="46" t="s">
        <v>749</v>
      </c>
      <c r="B364" t="s">
        <v>2465</v>
      </c>
      <c r="C364">
        <v>1</v>
      </c>
      <c r="D364">
        <v>0</v>
      </c>
      <c r="E364" s="44">
        <v>5518084</v>
      </c>
      <c r="F364" s="44">
        <v>0</v>
      </c>
      <c r="G364" s="44">
        <v>0</v>
      </c>
      <c r="H364" s="44">
        <v>0</v>
      </c>
      <c r="I364" s="44">
        <v>1707585</v>
      </c>
      <c r="J364" s="44">
        <v>1827597</v>
      </c>
      <c r="K364" s="44">
        <v>0</v>
      </c>
      <c r="L364" s="44">
        <v>0</v>
      </c>
      <c r="M364" s="44">
        <v>0</v>
      </c>
      <c r="N364" s="44">
        <v>0</v>
      </c>
      <c r="O364" s="44">
        <v>0</v>
      </c>
      <c r="P364" s="44">
        <v>1079220</v>
      </c>
      <c r="Q364" s="44">
        <v>277352</v>
      </c>
      <c r="R364" s="44">
        <v>0</v>
      </c>
      <c r="S364" s="44">
        <v>12299</v>
      </c>
      <c r="T364" s="44">
        <v>5131</v>
      </c>
      <c r="U364" s="44">
        <v>49629</v>
      </c>
      <c r="V364" s="44">
        <v>14841</v>
      </c>
      <c r="W364" s="44">
        <v>0</v>
      </c>
      <c r="X364" s="44">
        <v>105552</v>
      </c>
      <c r="Y364" s="44">
        <v>18672</v>
      </c>
      <c r="Z364" s="44">
        <v>0</v>
      </c>
      <c r="AA364" s="44">
        <v>10615962</v>
      </c>
      <c r="AB364" s="44">
        <v>0</v>
      </c>
      <c r="AC364" s="44">
        <f t="shared" si="16"/>
        <v>8788365</v>
      </c>
      <c r="AD364" s="74">
        <f t="shared" si="17"/>
        <v>5097878</v>
      </c>
      <c r="AE364" s="44">
        <f t="shared" si="18"/>
        <v>1179792</v>
      </c>
    </row>
    <row r="365" spans="1:31" x14ac:dyDescent="0.3">
      <c r="A365" s="46" t="s">
        <v>741</v>
      </c>
      <c r="B365" t="s">
        <v>2466</v>
      </c>
      <c r="C365">
        <v>1</v>
      </c>
      <c r="D365">
        <v>0</v>
      </c>
      <c r="E365" s="44">
        <v>43625021</v>
      </c>
      <c r="F365" s="44">
        <v>0</v>
      </c>
      <c r="G365" s="44">
        <v>0</v>
      </c>
      <c r="H365" s="44">
        <v>0</v>
      </c>
      <c r="I365" s="44">
        <v>7190721</v>
      </c>
      <c r="J365" s="44">
        <v>6929474</v>
      </c>
      <c r="K365" s="44">
        <v>0</v>
      </c>
      <c r="L365" s="44">
        <v>0</v>
      </c>
      <c r="M365" s="44">
        <v>0</v>
      </c>
      <c r="N365" s="44">
        <v>0</v>
      </c>
      <c r="O365" s="44">
        <v>0</v>
      </c>
      <c r="P365" s="44">
        <v>4011529</v>
      </c>
      <c r="Q365" s="44">
        <v>2388524</v>
      </c>
      <c r="R365" s="44">
        <v>137748</v>
      </c>
      <c r="S365" s="44">
        <v>105354</v>
      </c>
      <c r="T365" s="44">
        <v>43956</v>
      </c>
      <c r="U365" s="44">
        <v>428254</v>
      </c>
      <c r="V365" s="44">
        <v>125776</v>
      </c>
      <c r="W365" s="44">
        <v>0</v>
      </c>
      <c r="X365" s="44">
        <v>574400</v>
      </c>
      <c r="Y365" s="44">
        <v>87640</v>
      </c>
      <c r="Z365" s="44">
        <v>0</v>
      </c>
      <c r="AA365" s="44">
        <v>65648397</v>
      </c>
      <c r="AB365" s="44">
        <v>0</v>
      </c>
      <c r="AC365" s="44">
        <f t="shared" si="16"/>
        <v>58718923</v>
      </c>
      <c r="AD365" s="74">
        <f t="shared" si="17"/>
        <v>22023376</v>
      </c>
      <c r="AE365" s="44">
        <f t="shared" si="18"/>
        <v>4802509</v>
      </c>
    </row>
    <row r="366" spans="1:31" x14ac:dyDescent="0.3">
      <c r="A366" s="46" t="s">
        <v>743</v>
      </c>
      <c r="B366" t="s">
        <v>2467</v>
      </c>
      <c r="C366">
        <v>1</v>
      </c>
      <c r="D366">
        <v>0</v>
      </c>
      <c r="E366" s="44">
        <v>1997580</v>
      </c>
      <c r="F366" s="44">
        <v>0</v>
      </c>
      <c r="G366" s="44">
        <v>136453</v>
      </c>
      <c r="H366" s="44">
        <v>4823</v>
      </c>
      <c r="I366" s="44">
        <v>472939</v>
      </c>
      <c r="J366" s="44">
        <v>879474</v>
      </c>
      <c r="K366" s="44">
        <v>0</v>
      </c>
      <c r="L366" s="44">
        <v>0</v>
      </c>
      <c r="M366" s="44">
        <v>0</v>
      </c>
      <c r="N366" s="44">
        <v>0</v>
      </c>
      <c r="O366" s="44">
        <v>0</v>
      </c>
      <c r="P366" s="44">
        <v>488247</v>
      </c>
      <c r="Q366" s="44">
        <v>28989</v>
      </c>
      <c r="R366" s="44">
        <v>0</v>
      </c>
      <c r="S366" s="44">
        <v>5618</v>
      </c>
      <c r="T366" s="44">
        <v>2344</v>
      </c>
      <c r="U366" s="44">
        <v>31572</v>
      </c>
      <c r="V366" s="44">
        <v>7178</v>
      </c>
      <c r="W366" s="44">
        <v>0</v>
      </c>
      <c r="X366" s="44">
        <v>254550</v>
      </c>
      <c r="Y366" s="44">
        <v>0</v>
      </c>
      <c r="Z366" s="44">
        <v>0</v>
      </c>
      <c r="AA366" s="44">
        <v>4309767</v>
      </c>
      <c r="AB366" s="44">
        <v>0</v>
      </c>
      <c r="AC366" s="44">
        <f t="shared" si="16"/>
        <v>3430293</v>
      </c>
      <c r="AD366" s="74">
        <f t="shared" si="17"/>
        <v>2312187</v>
      </c>
      <c r="AE366" s="44">
        <f t="shared" si="18"/>
        <v>671412</v>
      </c>
    </row>
    <row r="367" spans="1:31" x14ac:dyDescent="0.3">
      <c r="A367" s="46" t="s">
        <v>751</v>
      </c>
      <c r="B367" t="s">
        <v>2468</v>
      </c>
      <c r="C367">
        <v>1</v>
      </c>
      <c r="D367">
        <v>0</v>
      </c>
      <c r="E367" s="44">
        <v>4113362</v>
      </c>
      <c r="F367" s="44">
        <v>0</v>
      </c>
      <c r="G367" s="44">
        <v>0</v>
      </c>
      <c r="H367" s="44">
        <v>0</v>
      </c>
      <c r="I367" s="44">
        <v>497322</v>
      </c>
      <c r="J367" s="44">
        <v>2863423</v>
      </c>
      <c r="K367" s="44">
        <v>0</v>
      </c>
      <c r="L367" s="44">
        <v>0</v>
      </c>
      <c r="M367" s="44">
        <v>0</v>
      </c>
      <c r="N367" s="44">
        <v>0</v>
      </c>
      <c r="O367" s="44">
        <v>0</v>
      </c>
      <c r="P367" s="44">
        <v>949807</v>
      </c>
      <c r="Q367" s="44">
        <v>46054</v>
      </c>
      <c r="R367" s="44">
        <v>0</v>
      </c>
      <c r="S367" s="44">
        <v>19968</v>
      </c>
      <c r="T367" s="44">
        <v>8331</v>
      </c>
      <c r="U367" s="44">
        <v>77706</v>
      </c>
      <c r="V367" s="44">
        <v>8645</v>
      </c>
      <c r="W367" s="44">
        <v>0</v>
      </c>
      <c r="X367" s="44">
        <v>0</v>
      </c>
      <c r="Y367" s="44">
        <v>1066</v>
      </c>
      <c r="Z367" s="44">
        <v>0</v>
      </c>
      <c r="AA367" s="44">
        <v>8585684</v>
      </c>
      <c r="AB367" s="44">
        <v>0</v>
      </c>
      <c r="AC367" s="44">
        <f t="shared" si="16"/>
        <v>5722261</v>
      </c>
      <c r="AD367" s="74">
        <f t="shared" si="17"/>
        <v>4472322</v>
      </c>
      <c r="AE367" s="44">
        <f t="shared" si="18"/>
        <v>1065523</v>
      </c>
    </row>
    <row r="368" spans="1:31" x14ac:dyDescent="0.3">
      <c r="A368" s="46" t="s">
        <v>755</v>
      </c>
      <c r="B368" t="s">
        <v>2469</v>
      </c>
      <c r="C368">
        <v>1</v>
      </c>
      <c r="D368">
        <v>1</v>
      </c>
      <c r="E368" s="44">
        <v>288516874</v>
      </c>
      <c r="F368" s="44">
        <v>3544922</v>
      </c>
      <c r="G368" s="44">
        <v>0</v>
      </c>
      <c r="H368" s="44">
        <v>202702</v>
      </c>
      <c r="I368" s="44">
        <v>19795370</v>
      </c>
      <c r="J368" s="44">
        <v>33246709</v>
      </c>
      <c r="K368" s="44">
        <v>0</v>
      </c>
      <c r="L368" s="44">
        <v>0</v>
      </c>
      <c r="M368" s="44">
        <v>1128465</v>
      </c>
      <c r="N368" s="44">
        <v>7335553</v>
      </c>
      <c r="O368" s="44">
        <v>6375280</v>
      </c>
      <c r="P368" s="44">
        <v>0</v>
      </c>
      <c r="Q368" s="44">
        <v>4856733</v>
      </c>
      <c r="R368" s="44">
        <v>760125</v>
      </c>
      <c r="S368" s="44">
        <v>332167</v>
      </c>
      <c r="T368" s="44">
        <v>138588</v>
      </c>
      <c r="U368" s="44">
        <v>1322217</v>
      </c>
      <c r="V368" s="44">
        <v>460411</v>
      </c>
      <c r="W368" s="44">
        <v>0</v>
      </c>
      <c r="X368" s="44">
        <v>14255222</v>
      </c>
      <c r="Y368" s="44">
        <v>0</v>
      </c>
      <c r="Z368" s="44">
        <v>2328394</v>
      </c>
      <c r="AA368" s="44">
        <v>384599732</v>
      </c>
      <c r="AB368" s="44">
        <v>14607303</v>
      </c>
      <c r="AC368" s="44">
        <f t="shared" si="16"/>
        <v>351353023</v>
      </c>
      <c r="AD368" s="74">
        <f t="shared" si="17"/>
        <v>96082858</v>
      </c>
      <c r="AE368" s="44">
        <f t="shared" si="18"/>
        <v>22965997</v>
      </c>
    </row>
    <row r="369" spans="1:31" x14ac:dyDescent="0.3">
      <c r="A369" s="46" t="s">
        <v>757</v>
      </c>
      <c r="B369" t="s">
        <v>2470</v>
      </c>
      <c r="C369">
        <v>1</v>
      </c>
      <c r="D369">
        <v>0</v>
      </c>
      <c r="E369" s="44">
        <v>6392851</v>
      </c>
      <c r="F369" s="44">
        <v>0</v>
      </c>
      <c r="G369" s="44">
        <v>0</v>
      </c>
      <c r="H369" s="44">
        <v>0</v>
      </c>
      <c r="I369" s="44">
        <v>1137017</v>
      </c>
      <c r="J369" s="44">
        <v>1680261</v>
      </c>
      <c r="K369" s="44">
        <v>0</v>
      </c>
      <c r="L369" s="44">
        <v>0</v>
      </c>
      <c r="M369" s="44">
        <v>0</v>
      </c>
      <c r="N369" s="44">
        <v>0</v>
      </c>
      <c r="O369" s="44">
        <v>0</v>
      </c>
      <c r="P369" s="44">
        <v>1005661</v>
      </c>
      <c r="Q369" s="44">
        <v>153196</v>
      </c>
      <c r="R369" s="44">
        <v>0</v>
      </c>
      <c r="S369" s="44">
        <v>11879</v>
      </c>
      <c r="T369" s="44">
        <v>4956</v>
      </c>
      <c r="U369" s="44">
        <v>47183</v>
      </c>
      <c r="V369" s="44">
        <v>12550</v>
      </c>
      <c r="W369" s="44">
        <v>0</v>
      </c>
      <c r="X369" s="44">
        <v>0</v>
      </c>
      <c r="Y369" s="44">
        <v>0</v>
      </c>
      <c r="Z369" s="44">
        <v>0</v>
      </c>
      <c r="AA369" s="44">
        <v>10445554</v>
      </c>
      <c r="AB369" s="44">
        <v>0</v>
      </c>
      <c r="AC369" s="44">
        <f t="shared" si="16"/>
        <v>8765293</v>
      </c>
      <c r="AD369" s="74">
        <f t="shared" si="17"/>
        <v>4052703</v>
      </c>
      <c r="AE369" s="44">
        <f t="shared" si="18"/>
        <v>1082229</v>
      </c>
    </row>
    <row r="370" spans="1:31" x14ac:dyDescent="0.3">
      <c r="A370" s="46" t="s">
        <v>764</v>
      </c>
      <c r="B370" t="s">
        <v>2471</v>
      </c>
      <c r="C370">
        <v>1</v>
      </c>
      <c r="D370">
        <v>0</v>
      </c>
      <c r="E370" s="44">
        <v>18639296</v>
      </c>
      <c r="F370" s="44">
        <v>0</v>
      </c>
      <c r="G370" s="44">
        <v>0</v>
      </c>
      <c r="H370" s="44">
        <v>0</v>
      </c>
      <c r="I370" s="44">
        <v>2610518</v>
      </c>
      <c r="J370" s="44">
        <v>3115303</v>
      </c>
      <c r="K370" s="44">
        <v>0</v>
      </c>
      <c r="L370" s="44">
        <v>0</v>
      </c>
      <c r="M370" s="44">
        <v>0</v>
      </c>
      <c r="N370" s="44">
        <v>0</v>
      </c>
      <c r="O370" s="44">
        <v>0</v>
      </c>
      <c r="P370" s="44">
        <v>1638709</v>
      </c>
      <c r="Q370" s="44">
        <v>573470</v>
      </c>
      <c r="R370" s="44">
        <v>173947</v>
      </c>
      <c r="S370" s="44">
        <v>53389</v>
      </c>
      <c r="T370" s="44">
        <v>22275</v>
      </c>
      <c r="U370" s="44">
        <v>201836</v>
      </c>
      <c r="V370" s="44">
        <v>51231</v>
      </c>
      <c r="W370" s="44">
        <v>0</v>
      </c>
      <c r="X370" s="44">
        <v>265121</v>
      </c>
      <c r="Y370" s="44">
        <v>0</v>
      </c>
      <c r="Z370" s="44">
        <v>0</v>
      </c>
      <c r="AA370" s="44">
        <v>27345095</v>
      </c>
      <c r="AB370" s="44">
        <v>0</v>
      </c>
      <c r="AC370" s="44">
        <f t="shared" si="16"/>
        <v>24229792</v>
      </c>
      <c r="AD370" s="74">
        <f t="shared" si="17"/>
        <v>8705799</v>
      </c>
      <c r="AE370" s="44">
        <f t="shared" si="18"/>
        <v>1967440</v>
      </c>
    </row>
    <row r="371" spans="1:31" x14ac:dyDescent="0.3">
      <c r="A371" s="46" t="s">
        <v>766</v>
      </c>
      <c r="B371" t="s">
        <v>1797</v>
      </c>
      <c r="C371">
        <v>1</v>
      </c>
      <c r="D371">
        <v>0</v>
      </c>
      <c r="E371" s="44">
        <v>6470728</v>
      </c>
      <c r="F371" s="44">
        <v>0</v>
      </c>
      <c r="G371" s="44">
        <v>0</v>
      </c>
      <c r="H371" s="44">
        <v>0</v>
      </c>
      <c r="I371" s="44">
        <v>889617</v>
      </c>
      <c r="J371" s="44">
        <v>2107421</v>
      </c>
      <c r="K371" s="44">
        <v>0</v>
      </c>
      <c r="L371" s="44">
        <v>0</v>
      </c>
      <c r="M371" s="44">
        <v>0</v>
      </c>
      <c r="N371" s="44">
        <v>0</v>
      </c>
      <c r="O371" s="44">
        <v>0</v>
      </c>
      <c r="P371" s="44">
        <v>810105</v>
      </c>
      <c r="Q371" s="44">
        <v>249887</v>
      </c>
      <c r="R371" s="44">
        <v>70309</v>
      </c>
      <c r="S371" s="44">
        <v>12958</v>
      </c>
      <c r="T371" s="44">
        <v>5406</v>
      </c>
      <c r="U371" s="44">
        <v>52076</v>
      </c>
      <c r="V371" s="44">
        <v>14841</v>
      </c>
      <c r="W371" s="44">
        <v>0</v>
      </c>
      <c r="X371" s="44">
        <v>53997</v>
      </c>
      <c r="Y371" s="44">
        <v>0</v>
      </c>
      <c r="Z371" s="44">
        <v>0</v>
      </c>
      <c r="AA371" s="44">
        <v>10737345</v>
      </c>
      <c r="AB371" s="44">
        <v>0</v>
      </c>
      <c r="AC371" s="44">
        <f t="shared" si="16"/>
        <v>8629924</v>
      </c>
      <c r="AD371" s="74">
        <f t="shared" si="17"/>
        <v>4266617</v>
      </c>
      <c r="AE371" s="44">
        <f t="shared" si="18"/>
        <v>895386</v>
      </c>
    </row>
    <row r="372" spans="1:31" x14ac:dyDescent="0.3">
      <c r="A372" s="46" t="s">
        <v>768</v>
      </c>
      <c r="B372" t="s">
        <v>2472</v>
      </c>
      <c r="C372">
        <v>1</v>
      </c>
      <c r="D372">
        <v>0</v>
      </c>
      <c r="E372" s="44">
        <v>20589663</v>
      </c>
      <c r="F372" s="44">
        <v>0</v>
      </c>
      <c r="G372" s="44">
        <v>0</v>
      </c>
      <c r="H372" s="44">
        <v>9804</v>
      </c>
      <c r="I372" s="44">
        <v>2253323</v>
      </c>
      <c r="J372" s="44">
        <v>6445441</v>
      </c>
      <c r="K372" s="44">
        <v>396282</v>
      </c>
      <c r="L372" s="44">
        <v>0</v>
      </c>
      <c r="M372" s="44">
        <v>0</v>
      </c>
      <c r="N372" s="44">
        <v>0</v>
      </c>
      <c r="O372" s="44">
        <v>0</v>
      </c>
      <c r="P372" s="44">
        <v>2062586</v>
      </c>
      <c r="Q372" s="44">
        <v>1534633</v>
      </c>
      <c r="R372" s="44">
        <v>157183</v>
      </c>
      <c r="S372" s="44">
        <v>34094</v>
      </c>
      <c r="T372" s="44">
        <v>14225</v>
      </c>
      <c r="U372" s="44">
        <v>131645</v>
      </c>
      <c r="V372" s="44">
        <v>41309</v>
      </c>
      <c r="W372" s="44">
        <v>0</v>
      </c>
      <c r="X372" s="44">
        <v>880003</v>
      </c>
      <c r="Y372" s="44">
        <v>0</v>
      </c>
      <c r="Z372" s="44">
        <v>0</v>
      </c>
      <c r="AA372" s="44">
        <v>34550191</v>
      </c>
      <c r="AB372" s="44">
        <v>257750</v>
      </c>
      <c r="AC372" s="44">
        <f t="shared" si="16"/>
        <v>27708468</v>
      </c>
      <c r="AD372" s="74">
        <f t="shared" si="17"/>
        <v>13960528</v>
      </c>
      <c r="AE372" s="44">
        <f t="shared" si="18"/>
        <v>2283859</v>
      </c>
    </row>
    <row r="373" spans="1:31" x14ac:dyDescent="0.3">
      <c r="A373" s="46" t="s">
        <v>770</v>
      </c>
      <c r="B373" t="s">
        <v>1799</v>
      </c>
      <c r="C373">
        <v>1</v>
      </c>
      <c r="D373">
        <v>0</v>
      </c>
      <c r="E373" s="44">
        <v>10593157</v>
      </c>
      <c r="F373" s="44">
        <v>0</v>
      </c>
      <c r="G373" s="44">
        <v>0</v>
      </c>
      <c r="H373" s="44">
        <v>0</v>
      </c>
      <c r="I373" s="44">
        <v>1486599</v>
      </c>
      <c r="J373" s="44">
        <v>1195525</v>
      </c>
      <c r="K373" s="44">
        <v>176588</v>
      </c>
      <c r="L373" s="44">
        <v>0</v>
      </c>
      <c r="M373" s="44">
        <v>0</v>
      </c>
      <c r="N373" s="44">
        <v>0</v>
      </c>
      <c r="O373" s="44">
        <v>0</v>
      </c>
      <c r="P373" s="44">
        <v>1024639</v>
      </c>
      <c r="Q373" s="44">
        <v>460857</v>
      </c>
      <c r="R373" s="44">
        <v>62048</v>
      </c>
      <c r="S373" s="44">
        <v>17631</v>
      </c>
      <c r="T373" s="44">
        <v>7356</v>
      </c>
      <c r="U373" s="44">
        <v>70541</v>
      </c>
      <c r="V373" s="44">
        <v>13700</v>
      </c>
      <c r="W373" s="44">
        <v>0</v>
      </c>
      <c r="X373" s="44">
        <v>99559</v>
      </c>
      <c r="Y373" s="44">
        <v>0</v>
      </c>
      <c r="Z373" s="44">
        <v>0</v>
      </c>
      <c r="AA373" s="44">
        <v>15208200</v>
      </c>
      <c r="AB373" s="44">
        <v>0</v>
      </c>
      <c r="AC373" s="44">
        <f t="shared" si="16"/>
        <v>13836087</v>
      </c>
      <c r="AD373" s="74">
        <f t="shared" si="17"/>
        <v>4615043</v>
      </c>
      <c r="AE373" s="44">
        <f t="shared" si="18"/>
        <v>1133867</v>
      </c>
    </row>
    <row r="374" spans="1:31" x14ac:dyDescent="0.3">
      <c r="A374" s="46" t="s">
        <v>774</v>
      </c>
      <c r="B374" t="s">
        <v>1800</v>
      </c>
      <c r="C374">
        <v>1</v>
      </c>
      <c r="D374">
        <v>0</v>
      </c>
      <c r="E374" s="44">
        <v>5767208</v>
      </c>
      <c r="F374" s="44">
        <v>0</v>
      </c>
      <c r="G374" s="44">
        <v>0</v>
      </c>
      <c r="H374" s="44">
        <v>26968</v>
      </c>
      <c r="I374" s="44">
        <v>965817</v>
      </c>
      <c r="J374" s="44">
        <v>998665</v>
      </c>
      <c r="K374" s="44">
        <v>0</v>
      </c>
      <c r="L374" s="44">
        <v>0</v>
      </c>
      <c r="M374" s="44">
        <v>0</v>
      </c>
      <c r="N374" s="44">
        <v>0</v>
      </c>
      <c r="O374" s="44">
        <v>0</v>
      </c>
      <c r="P374" s="44">
        <v>789861</v>
      </c>
      <c r="Q374" s="44">
        <v>549469</v>
      </c>
      <c r="R374" s="44">
        <v>214244</v>
      </c>
      <c r="S374" s="44">
        <v>12134</v>
      </c>
      <c r="T374" s="44">
        <v>5063</v>
      </c>
      <c r="U374" s="44">
        <v>48115</v>
      </c>
      <c r="V374" s="44">
        <v>15505</v>
      </c>
      <c r="W374" s="44">
        <v>0</v>
      </c>
      <c r="X374" s="44">
        <v>60164</v>
      </c>
      <c r="Y374" s="44">
        <v>0</v>
      </c>
      <c r="Z374" s="44">
        <v>0</v>
      </c>
      <c r="AA374" s="44">
        <v>9453213</v>
      </c>
      <c r="AB374" s="44">
        <v>0</v>
      </c>
      <c r="AC374" s="44">
        <f t="shared" si="16"/>
        <v>8454548</v>
      </c>
      <c r="AD374" s="74">
        <f t="shared" si="17"/>
        <v>3686005</v>
      </c>
      <c r="AE374" s="44">
        <f t="shared" si="18"/>
        <v>870678</v>
      </c>
    </row>
    <row r="375" spans="1:31" x14ac:dyDescent="0.3">
      <c r="A375" s="46" t="s">
        <v>776</v>
      </c>
      <c r="B375" t="s">
        <v>2473</v>
      </c>
      <c r="C375">
        <v>1</v>
      </c>
      <c r="D375">
        <v>0</v>
      </c>
      <c r="E375" s="44">
        <v>4994395</v>
      </c>
      <c r="F375" s="44">
        <v>0</v>
      </c>
      <c r="G375" s="44">
        <v>258763</v>
      </c>
      <c r="H375" s="44">
        <v>15170</v>
      </c>
      <c r="I375" s="44">
        <v>703241</v>
      </c>
      <c r="J375" s="44">
        <v>1517214</v>
      </c>
      <c r="K375" s="44">
        <v>0</v>
      </c>
      <c r="L375" s="44">
        <v>0</v>
      </c>
      <c r="M375" s="44">
        <v>0</v>
      </c>
      <c r="N375" s="44">
        <v>0</v>
      </c>
      <c r="O375" s="44">
        <v>0</v>
      </c>
      <c r="P375" s="44">
        <v>482332</v>
      </c>
      <c r="Q375" s="44">
        <v>166395</v>
      </c>
      <c r="R375" s="44">
        <v>46660</v>
      </c>
      <c r="S375" s="44">
        <v>9827</v>
      </c>
      <c r="T375" s="44">
        <v>4100</v>
      </c>
      <c r="U375" s="44">
        <v>38562</v>
      </c>
      <c r="V375" s="44">
        <v>6096</v>
      </c>
      <c r="W375" s="44">
        <v>0</v>
      </c>
      <c r="X375" s="44">
        <v>45988</v>
      </c>
      <c r="Y375" s="44">
        <v>0</v>
      </c>
      <c r="Z375" s="44">
        <v>0</v>
      </c>
      <c r="AA375" s="44">
        <v>8288743</v>
      </c>
      <c r="AB375" s="44">
        <v>0</v>
      </c>
      <c r="AC375" s="44">
        <f t="shared" si="16"/>
        <v>6771529</v>
      </c>
      <c r="AD375" s="74">
        <f t="shared" si="17"/>
        <v>3294348</v>
      </c>
      <c r="AE375" s="44">
        <f t="shared" si="18"/>
        <v>799680</v>
      </c>
    </row>
    <row r="376" spans="1:31" x14ac:dyDescent="0.3">
      <c r="A376" s="46" t="s">
        <v>778</v>
      </c>
      <c r="B376" t="s">
        <v>1802</v>
      </c>
      <c r="C376">
        <v>1</v>
      </c>
      <c r="D376">
        <v>0</v>
      </c>
      <c r="E376" s="44">
        <v>13954512</v>
      </c>
      <c r="F376" s="44">
        <v>0</v>
      </c>
      <c r="G376" s="44">
        <v>0</v>
      </c>
      <c r="H376" s="44">
        <v>0</v>
      </c>
      <c r="I376" s="44">
        <v>1974800</v>
      </c>
      <c r="J376" s="44">
        <v>2384511</v>
      </c>
      <c r="K376" s="44">
        <v>44992</v>
      </c>
      <c r="L376" s="44">
        <v>0</v>
      </c>
      <c r="M376" s="44">
        <v>0</v>
      </c>
      <c r="N376" s="44">
        <v>0</v>
      </c>
      <c r="O376" s="44">
        <v>0</v>
      </c>
      <c r="P376" s="44">
        <v>1274810</v>
      </c>
      <c r="Q376" s="44">
        <v>797987</v>
      </c>
      <c r="R376" s="44">
        <v>128004</v>
      </c>
      <c r="S376" s="44">
        <v>23534</v>
      </c>
      <c r="T376" s="44">
        <v>9819</v>
      </c>
      <c r="U376" s="44">
        <v>93258</v>
      </c>
      <c r="V376" s="44">
        <v>29692</v>
      </c>
      <c r="W376" s="44">
        <v>0</v>
      </c>
      <c r="X376" s="44">
        <v>159073</v>
      </c>
      <c r="Y376" s="44">
        <v>0</v>
      </c>
      <c r="Z376" s="44">
        <v>0</v>
      </c>
      <c r="AA376" s="44">
        <v>20874992</v>
      </c>
      <c r="AB376" s="44">
        <v>0</v>
      </c>
      <c r="AC376" s="44">
        <f t="shared" si="16"/>
        <v>18445489</v>
      </c>
      <c r="AD376" s="74">
        <f t="shared" si="17"/>
        <v>6920480</v>
      </c>
      <c r="AE376" s="44">
        <f t="shared" si="18"/>
        <v>1431113</v>
      </c>
    </row>
    <row r="377" spans="1:31" x14ac:dyDescent="0.3">
      <c r="A377" s="46" t="s">
        <v>772</v>
      </c>
      <c r="B377" t="s">
        <v>2474</v>
      </c>
      <c r="C377">
        <v>1</v>
      </c>
      <c r="D377">
        <v>0</v>
      </c>
      <c r="E377" s="44">
        <v>5683088</v>
      </c>
      <c r="F377" s="44">
        <v>0</v>
      </c>
      <c r="G377" s="44">
        <v>135290</v>
      </c>
      <c r="H377" s="44">
        <v>2985</v>
      </c>
      <c r="I377" s="44">
        <v>648290</v>
      </c>
      <c r="J377" s="44">
        <v>345330</v>
      </c>
      <c r="K377" s="44">
        <v>0</v>
      </c>
      <c r="L377" s="44">
        <v>0</v>
      </c>
      <c r="M377" s="44">
        <v>0</v>
      </c>
      <c r="N377" s="44">
        <v>0</v>
      </c>
      <c r="O377" s="44">
        <v>0</v>
      </c>
      <c r="P377" s="44">
        <v>495266</v>
      </c>
      <c r="Q377" s="44">
        <v>111943</v>
      </c>
      <c r="R377" s="44">
        <v>76750</v>
      </c>
      <c r="S377" s="44">
        <v>8658</v>
      </c>
      <c r="T377" s="44">
        <v>3613</v>
      </c>
      <c r="U377" s="44">
        <v>34601</v>
      </c>
      <c r="V377" s="44">
        <v>5958</v>
      </c>
      <c r="W377" s="44">
        <v>0</v>
      </c>
      <c r="X377" s="44">
        <v>0</v>
      </c>
      <c r="Y377" s="44">
        <v>0</v>
      </c>
      <c r="Z377" s="44">
        <v>0</v>
      </c>
      <c r="AA377" s="44">
        <v>7551772</v>
      </c>
      <c r="AB377" s="44">
        <v>0</v>
      </c>
      <c r="AC377" s="44">
        <f t="shared" si="16"/>
        <v>7206442</v>
      </c>
      <c r="AD377" s="74">
        <f t="shared" si="17"/>
        <v>1868684</v>
      </c>
      <c r="AE377" s="44">
        <f t="shared" si="18"/>
        <v>683386</v>
      </c>
    </row>
    <row r="378" spans="1:31" x14ac:dyDescent="0.3">
      <c r="A378" s="46" t="s">
        <v>780</v>
      </c>
      <c r="B378" t="s">
        <v>2475</v>
      </c>
      <c r="C378">
        <v>1</v>
      </c>
      <c r="D378">
        <v>0</v>
      </c>
      <c r="E378" s="44">
        <v>12249691</v>
      </c>
      <c r="F378" s="44">
        <v>0</v>
      </c>
      <c r="G378" s="44">
        <v>0</v>
      </c>
      <c r="H378" s="44">
        <v>0</v>
      </c>
      <c r="I378" s="44">
        <v>2961581</v>
      </c>
      <c r="J378" s="44">
        <v>5439500</v>
      </c>
      <c r="K378" s="44">
        <v>0</v>
      </c>
      <c r="L378" s="44">
        <v>0</v>
      </c>
      <c r="M378" s="44">
        <v>0</v>
      </c>
      <c r="N378" s="44">
        <v>0</v>
      </c>
      <c r="O378" s="44">
        <v>0</v>
      </c>
      <c r="P378" s="44">
        <v>1581949</v>
      </c>
      <c r="Q378" s="44">
        <v>816796</v>
      </c>
      <c r="R378" s="44">
        <v>164741</v>
      </c>
      <c r="S378" s="44">
        <v>64639</v>
      </c>
      <c r="T378" s="44">
        <v>26969</v>
      </c>
      <c r="U378" s="44">
        <v>260552</v>
      </c>
      <c r="V378" s="44">
        <v>67875</v>
      </c>
      <c r="W378" s="44">
        <v>0</v>
      </c>
      <c r="X378" s="44">
        <v>543600</v>
      </c>
      <c r="Y378" s="44">
        <v>0</v>
      </c>
      <c r="Z378" s="44">
        <v>0</v>
      </c>
      <c r="AA378" s="44">
        <v>24177893</v>
      </c>
      <c r="AB378" s="44">
        <v>0</v>
      </c>
      <c r="AC378" s="44">
        <f t="shared" si="16"/>
        <v>18738393</v>
      </c>
      <c r="AD378" s="74">
        <f t="shared" si="17"/>
        <v>11928202</v>
      </c>
      <c r="AE378" s="44">
        <f t="shared" si="18"/>
        <v>2001984</v>
      </c>
    </row>
    <row r="379" spans="1:31" x14ac:dyDescent="0.3">
      <c r="A379" s="46" t="s">
        <v>815</v>
      </c>
      <c r="B379" t="s">
        <v>1805</v>
      </c>
      <c r="C379">
        <v>1</v>
      </c>
      <c r="D379">
        <v>0</v>
      </c>
      <c r="E379" s="44">
        <v>21877689</v>
      </c>
      <c r="F379" s="44">
        <v>0</v>
      </c>
      <c r="G379" s="44">
        <v>500874</v>
      </c>
      <c r="H379" s="44">
        <v>0</v>
      </c>
      <c r="I379" s="44">
        <v>5397457</v>
      </c>
      <c r="J379" s="44">
        <v>5029443</v>
      </c>
      <c r="K379" s="44">
        <v>0</v>
      </c>
      <c r="L379" s="44">
        <v>0</v>
      </c>
      <c r="M379" s="44">
        <v>0</v>
      </c>
      <c r="N379" s="44">
        <v>0</v>
      </c>
      <c r="O379" s="44">
        <v>0</v>
      </c>
      <c r="P379" s="44">
        <v>2317480</v>
      </c>
      <c r="Q379" s="44">
        <v>1512053</v>
      </c>
      <c r="R379" s="44">
        <v>234398</v>
      </c>
      <c r="S379" s="44">
        <v>59980</v>
      </c>
      <c r="T379" s="44">
        <v>25025</v>
      </c>
      <c r="U379" s="44">
        <v>265212</v>
      </c>
      <c r="V379" s="44">
        <v>64823</v>
      </c>
      <c r="W379" s="44">
        <v>976757</v>
      </c>
      <c r="X379" s="44">
        <v>255245</v>
      </c>
      <c r="Y379" s="44">
        <v>17651</v>
      </c>
      <c r="Z379" s="44">
        <v>0</v>
      </c>
      <c r="AA379" s="44">
        <v>38534087</v>
      </c>
      <c r="AB379" s="44">
        <v>0</v>
      </c>
      <c r="AC379" s="44">
        <f t="shared" si="16"/>
        <v>33504644</v>
      </c>
      <c r="AD379" s="74">
        <f t="shared" si="17"/>
        <v>16656398</v>
      </c>
      <c r="AE379" s="44">
        <f t="shared" si="18"/>
        <v>3251045</v>
      </c>
    </row>
    <row r="380" spans="1:31" x14ac:dyDescent="0.3">
      <c r="A380" s="46" t="s">
        <v>783</v>
      </c>
      <c r="B380" t="s">
        <v>2476</v>
      </c>
      <c r="C380">
        <v>1</v>
      </c>
      <c r="D380">
        <v>0</v>
      </c>
      <c r="E380" s="44">
        <v>4077594</v>
      </c>
      <c r="F380" s="44">
        <v>0</v>
      </c>
      <c r="G380" s="44">
        <v>192726</v>
      </c>
      <c r="H380" s="44">
        <v>0</v>
      </c>
      <c r="I380" s="44">
        <v>1184185</v>
      </c>
      <c r="J380" s="44">
        <v>1090004</v>
      </c>
      <c r="K380" s="44">
        <v>0</v>
      </c>
      <c r="L380" s="44">
        <v>0</v>
      </c>
      <c r="M380" s="44">
        <v>0</v>
      </c>
      <c r="N380" s="44">
        <v>0</v>
      </c>
      <c r="O380" s="44">
        <v>0</v>
      </c>
      <c r="P380" s="44">
        <v>634037</v>
      </c>
      <c r="Q380" s="44">
        <v>508917</v>
      </c>
      <c r="R380" s="44">
        <v>334275</v>
      </c>
      <c r="S380" s="44">
        <v>15474</v>
      </c>
      <c r="T380" s="44">
        <v>6456</v>
      </c>
      <c r="U380" s="44">
        <v>61279</v>
      </c>
      <c r="V380" s="44">
        <v>14624</v>
      </c>
      <c r="W380" s="44">
        <v>0</v>
      </c>
      <c r="X380" s="44">
        <v>0</v>
      </c>
      <c r="Y380" s="44">
        <v>28906</v>
      </c>
      <c r="Z380" s="44">
        <v>0</v>
      </c>
      <c r="AA380" s="44">
        <v>8148477</v>
      </c>
      <c r="AB380" s="44">
        <v>0</v>
      </c>
      <c r="AC380" s="44">
        <f t="shared" si="16"/>
        <v>7058473</v>
      </c>
      <c r="AD380" s="74">
        <f t="shared" si="17"/>
        <v>4070883</v>
      </c>
      <c r="AE380" s="44">
        <f t="shared" si="18"/>
        <v>953502</v>
      </c>
    </row>
    <row r="381" spans="1:31" x14ac:dyDescent="0.3">
      <c r="A381" s="46" t="s">
        <v>785</v>
      </c>
      <c r="B381" t="s">
        <v>2477</v>
      </c>
      <c r="C381">
        <v>1</v>
      </c>
      <c r="D381">
        <v>0</v>
      </c>
      <c r="E381" s="44">
        <v>12104453</v>
      </c>
      <c r="F381" s="44">
        <v>0</v>
      </c>
      <c r="G381" s="44">
        <v>344880</v>
      </c>
      <c r="H381" s="44">
        <v>0</v>
      </c>
      <c r="I381" s="44">
        <v>2567457</v>
      </c>
      <c r="J381" s="44">
        <v>2761193</v>
      </c>
      <c r="K381" s="44">
        <v>0</v>
      </c>
      <c r="L381" s="44">
        <v>0</v>
      </c>
      <c r="M381" s="44">
        <v>0</v>
      </c>
      <c r="N381" s="44">
        <v>0</v>
      </c>
      <c r="O381" s="44">
        <v>0</v>
      </c>
      <c r="P381" s="44">
        <v>1434841</v>
      </c>
      <c r="Q381" s="44">
        <v>659727</v>
      </c>
      <c r="R381" s="44">
        <v>601405</v>
      </c>
      <c r="S381" s="44">
        <v>51621</v>
      </c>
      <c r="T381" s="44">
        <v>21538</v>
      </c>
      <c r="U381" s="44">
        <v>188614</v>
      </c>
      <c r="V381" s="44">
        <v>55957</v>
      </c>
      <c r="W381" s="44">
        <v>0</v>
      </c>
      <c r="X381" s="44">
        <v>0</v>
      </c>
      <c r="Y381" s="44">
        <v>0</v>
      </c>
      <c r="Z381" s="44">
        <v>0</v>
      </c>
      <c r="AA381" s="44">
        <v>20791686</v>
      </c>
      <c r="AB381" s="44">
        <v>0</v>
      </c>
      <c r="AC381" s="44">
        <f t="shared" si="16"/>
        <v>18030493</v>
      </c>
      <c r="AD381" s="74">
        <f t="shared" si="17"/>
        <v>8687233</v>
      </c>
      <c r="AE381" s="44">
        <f t="shared" si="18"/>
        <v>2097451</v>
      </c>
    </row>
    <row r="382" spans="1:31" x14ac:dyDescent="0.3">
      <c r="A382" s="46" t="s">
        <v>805</v>
      </c>
      <c r="B382" t="s">
        <v>2478</v>
      </c>
      <c r="C382">
        <v>1</v>
      </c>
      <c r="D382">
        <v>0</v>
      </c>
      <c r="E382" s="44">
        <v>39397928</v>
      </c>
      <c r="F382" s="44">
        <v>0</v>
      </c>
      <c r="G382" s="44">
        <v>646971</v>
      </c>
      <c r="H382" s="44">
        <v>3082</v>
      </c>
      <c r="I382" s="44">
        <v>6246505</v>
      </c>
      <c r="J382" s="44">
        <v>4014162</v>
      </c>
      <c r="K382" s="44">
        <v>0</v>
      </c>
      <c r="L382" s="44">
        <v>0</v>
      </c>
      <c r="M382" s="44">
        <v>0</v>
      </c>
      <c r="N382" s="44">
        <v>0</v>
      </c>
      <c r="O382" s="44">
        <v>0</v>
      </c>
      <c r="P382" s="44">
        <v>2576768</v>
      </c>
      <c r="Q382" s="44">
        <v>1932234</v>
      </c>
      <c r="R382" s="44">
        <v>854340</v>
      </c>
      <c r="S382" s="44">
        <v>85910</v>
      </c>
      <c r="T382" s="44">
        <v>35844</v>
      </c>
      <c r="U382" s="44">
        <v>333132</v>
      </c>
      <c r="V382" s="44">
        <v>100482</v>
      </c>
      <c r="W382" s="44">
        <v>0</v>
      </c>
      <c r="X382" s="44">
        <v>346896</v>
      </c>
      <c r="Y382" s="44">
        <v>0</v>
      </c>
      <c r="Z382" s="44">
        <v>0</v>
      </c>
      <c r="AA382" s="44">
        <v>56574254</v>
      </c>
      <c r="AB382" s="44">
        <v>261523</v>
      </c>
      <c r="AC382" s="44">
        <f t="shared" si="16"/>
        <v>52560092</v>
      </c>
      <c r="AD382" s="74">
        <f t="shared" si="17"/>
        <v>17176326</v>
      </c>
      <c r="AE382" s="44">
        <f t="shared" si="18"/>
        <v>3779107</v>
      </c>
    </row>
    <row r="383" spans="1:31" x14ac:dyDescent="0.3">
      <c r="A383" s="46" t="s">
        <v>789</v>
      </c>
      <c r="B383" t="s">
        <v>2479</v>
      </c>
      <c r="C383">
        <v>1</v>
      </c>
      <c r="D383">
        <v>0</v>
      </c>
      <c r="E383" s="44">
        <v>10027660</v>
      </c>
      <c r="F383" s="44">
        <v>0</v>
      </c>
      <c r="G383" s="44">
        <v>526970</v>
      </c>
      <c r="H383" s="44">
        <v>5937</v>
      </c>
      <c r="I383" s="44">
        <v>2873796</v>
      </c>
      <c r="J383" s="44">
        <v>396407</v>
      </c>
      <c r="K383" s="44">
        <v>0</v>
      </c>
      <c r="L383" s="44">
        <v>0</v>
      </c>
      <c r="M383" s="44">
        <v>0</v>
      </c>
      <c r="N383" s="44">
        <v>0</v>
      </c>
      <c r="O383" s="44">
        <v>0</v>
      </c>
      <c r="P383" s="44">
        <v>1417054</v>
      </c>
      <c r="Q383" s="44">
        <v>958958</v>
      </c>
      <c r="R383" s="44">
        <v>261077</v>
      </c>
      <c r="S383" s="44">
        <v>52550</v>
      </c>
      <c r="T383" s="44">
        <v>21925</v>
      </c>
      <c r="U383" s="44">
        <v>179235</v>
      </c>
      <c r="V383" s="44">
        <v>47795</v>
      </c>
      <c r="W383" s="44">
        <v>0</v>
      </c>
      <c r="X383" s="44">
        <v>0</v>
      </c>
      <c r="Y383" s="44">
        <v>0</v>
      </c>
      <c r="Z383" s="44">
        <v>0</v>
      </c>
      <c r="AA383" s="44">
        <v>16769364</v>
      </c>
      <c r="AB383" s="44">
        <v>0</v>
      </c>
      <c r="AC383" s="44">
        <f t="shared" si="16"/>
        <v>16372957</v>
      </c>
      <c r="AD383" s="74">
        <f t="shared" si="17"/>
        <v>6741704</v>
      </c>
      <c r="AE383" s="44">
        <f t="shared" si="18"/>
        <v>2245529</v>
      </c>
    </row>
    <row r="384" spans="1:31" x14ac:dyDescent="0.3">
      <c r="A384" s="46" t="s">
        <v>793</v>
      </c>
      <c r="B384" t="s">
        <v>1810</v>
      </c>
      <c r="C384">
        <v>1</v>
      </c>
      <c r="D384">
        <v>0</v>
      </c>
      <c r="E384" s="44">
        <v>6404422</v>
      </c>
      <c r="F384" s="44">
        <v>0</v>
      </c>
      <c r="G384" s="44">
        <v>317551</v>
      </c>
      <c r="H384" s="44">
        <v>0</v>
      </c>
      <c r="I384" s="44">
        <v>1780028</v>
      </c>
      <c r="J384" s="44">
        <v>331542</v>
      </c>
      <c r="K384" s="44">
        <v>0</v>
      </c>
      <c r="L384" s="44">
        <v>0</v>
      </c>
      <c r="M384" s="44">
        <v>0</v>
      </c>
      <c r="N384" s="44">
        <v>0</v>
      </c>
      <c r="O384" s="44">
        <v>0</v>
      </c>
      <c r="P384" s="44">
        <v>934942</v>
      </c>
      <c r="Q384" s="44">
        <v>416587</v>
      </c>
      <c r="R384" s="44">
        <v>169106</v>
      </c>
      <c r="S384" s="44">
        <v>19519</v>
      </c>
      <c r="T384" s="44">
        <v>8144</v>
      </c>
      <c r="U384" s="44">
        <v>75259</v>
      </c>
      <c r="V384" s="44">
        <v>22009</v>
      </c>
      <c r="W384" s="44">
        <v>0</v>
      </c>
      <c r="X384" s="44">
        <v>0</v>
      </c>
      <c r="Y384" s="44">
        <v>0</v>
      </c>
      <c r="Z384" s="44">
        <v>0</v>
      </c>
      <c r="AA384" s="44">
        <v>10479109</v>
      </c>
      <c r="AB384" s="44">
        <v>0</v>
      </c>
      <c r="AC384" s="44">
        <f t="shared" si="16"/>
        <v>10147567</v>
      </c>
      <c r="AD384" s="74">
        <f t="shared" si="17"/>
        <v>4074687</v>
      </c>
      <c r="AE384" s="44">
        <f t="shared" si="18"/>
        <v>1377424</v>
      </c>
    </row>
    <row r="385" spans="1:31" x14ac:dyDescent="0.3">
      <c r="A385" s="46" t="s">
        <v>797</v>
      </c>
      <c r="B385" t="s">
        <v>2480</v>
      </c>
      <c r="C385">
        <v>1</v>
      </c>
      <c r="D385">
        <v>0</v>
      </c>
      <c r="E385" s="44">
        <v>77255616</v>
      </c>
      <c r="F385" s="44">
        <v>0</v>
      </c>
      <c r="G385" s="44">
        <v>714091</v>
      </c>
      <c r="H385" s="44">
        <v>35945</v>
      </c>
      <c r="I385" s="44">
        <v>7679477</v>
      </c>
      <c r="J385" s="44">
        <v>9924414</v>
      </c>
      <c r="K385" s="44">
        <v>0</v>
      </c>
      <c r="L385" s="44">
        <v>0</v>
      </c>
      <c r="M385" s="44">
        <v>0</v>
      </c>
      <c r="N385" s="44">
        <v>0</v>
      </c>
      <c r="O385" s="44">
        <v>0</v>
      </c>
      <c r="P385" s="44">
        <v>5403158</v>
      </c>
      <c r="Q385" s="44">
        <v>4071913</v>
      </c>
      <c r="R385" s="44">
        <v>1483662</v>
      </c>
      <c r="S385" s="44">
        <v>117039</v>
      </c>
      <c r="T385" s="44">
        <v>48831</v>
      </c>
      <c r="U385" s="44">
        <v>457146</v>
      </c>
      <c r="V385" s="44">
        <v>144642</v>
      </c>
      <c r="W385" s="44">
        <v>0</v>
      </c>
      <c r="X385" s="44">
        <v>1061514</v>
      </c>
      <c r="Y385" s="44">
        <v>0</v>
      </c>
      <c r="Z385" s="44">
        <v>0</v>
      </c>
      <c r="AA385" s="44">
        <v>108397448</v>
      </c>
      <c r="AB385" s="44">
        <v>2038800</v>
      </c>
      <c r="AC385" s="44">
        <f t="shared" si="16"/>
        <v>98473034</v>
      </c>
      <c r="AD385" s="74">
        <f t="shared" si="17"/>
        <v>31141832</v>
      </c>
      <c r="AE385" s="44">
        <f t="shared" si="18"/>
        <v>6884907</v>
      </c>
    </row>
    <row r="386" spans="1:31" x14ac:dyDescent="0.3">
      <c r="A386" s="46" t="s">
        <v>799</v>
      </c>
      <c r="B386" t="s">
        <v>1812</v>
      </c>
      <c r="C386">
        <v>1</v>
      </c>
      <c r="D386">
        <v>0</v>
      </c>
      <c r="E386" s="44">
        <v>25947606</v>
      </c>
      <c r="F386" s="44">
        <v>0</v>
      </c>
      <c r="G386" s="44">
        <v>492317</v>
      </c>
      <c r="H386" s="44">
        <v>0</v>
      </c>
      <c r="I386" s="44">
        <v>5434743</v>
      </c>
      <c r="J386" s="44">
        <v>4333245</v>
      </c>
      <c r="K386" s="44">
        <v>829407</v>
      </c>
      <c r="L386" s="44">
        <v>0</v>
      </c>
      <c r="M386" s="44">
        <v>0</v>
      </c>
      <c r="N386" s="44">
        <v>0</v>
      </c>
      <c r="O386" s="44">
        <v>0</v>
      </c>
      <c r="P386" s="44">
        <v>2310411</v>
      </c>
      <c r="Q386" s="44">
        <v>1204481</v>
      </c>
      <c r="R386" s="44">
        <v>1208227</v>
      </c>
      <c r="S386" s="44">
        <v>55381</v>
      </c>
      <c r="T386" s="44">
        <v>23106</v>
      </c>
      <c r="U386" s="44">
        <v>219195</v>
      </c>
      <c r="V386" s="44">
        <v>61553</v>
      </c>
      <c r="W386" s="44">
        <v>0</v>
      </c>
      <c r="X386" s="44">
        <v>331118</v>
      </c>
      <c r="Y386" s="44">
        <v>0</v>
      </c>
      <c r="Z386" s="44">
        <v>0</v>
      </c>
      <c r="AA386" s="44">
        <v>42450790</v>
      </c>
      <c r="AB386" s="44">
        <v>0</v>
      </c>
      <c r="AC386" s="44">
        <f t="shared" si="16"/>
        <v>37288138</v>
      </c>
      <c r="AD386" s="74">
        <f t="shared" si="17"/>
        <v>16503184</v>
      </c>
      <c r="AE386" s="44">
        <f t="shared" si="18"/>
        <v>3161963</v>
      </c>
    </row>
    <row r="387" spans="1:31" x14ac:dyDescent="0.3">
      <c r="A387" s="46" t="s">
        <v>801</v>
      </c>
      <c r="B387" t="s">
        <v>1813</v>
      </c>
      <c r="C387">
        <v>1</v>
      </c>
      <c r="D387">
        <v>0</v>
      </c>
      <c r="E387" s="44">
        <v>31248011</v>
      </c>
      <c r="F387" s="44">
        <v>0</v>
      </c>
      <c r="G387" s="44">
        <v>1602240</v>
      </c>
      <c r="H387" s="44">
        <v>0</v>
      </c>
      <c r="I387" s="44">
        <v>8630681</v>
      </c>
      <c r="J387" s="44">
        <v>3963384</v>
      </c>
      <c r="K387" s="44">
        <v>842808</v>
      </c>
      <c r="L387" s="44">
        <v>0</v>
      </c>
      <c r="M387" s="44">
        <v>0</v>
      </c>
      <c r="N387" s="44">
        <v>0</v>
      </c>
      <c r="O387" s="44">
        <v>0</v>
      </c>
      <c r="P387" s="44">
        <v>2889910</v>
      </c>
      <c r="Q387" s="44">
        <v>2531645</v>
      </c>
      <c r="R387" s="44">
        <v>779636</v>
      </c>
      <c r="S387" s="44">
        <v>196807</v>
      </c>
      <c r="T387" s="44">
        <v>82113</v>
      </c>
      <c r="U387" s="44">
        <v>464136</v>
      </c>
      <c r="V387" s="44">
        <v>188220</v>
      </c>
      <c r="W387" s="44">
        <v>0</v>
      </c>
      <c r="X387" s="44">
        <v>0</v>
      </c>
      <c r="Y387" s="44">
        <v>0</v>
      </c>
      <c r="Z387" s="44">
        <v>0</v>
      </c>
      <c r="AA387" s="44">
        <v>53419591</v>
      </c>
      <c r="AB387" s="44">
        <v>0</v>
      </c>
      <c r="AC387" s="44">
        <f t="shared" si="16"/>
        <v>48613399</v>
      </c>
      <c r="AD387" s="74">
        <f t="shared" si="17"/>
        <v>22171580</v>
      </c>
      <c r="AE387" s="44">
        <f t="shared" si="18"/>
        <v>5423426</v>
      </c>
    </row>
    <row r="388" spans="1:31" x14ac:dyDescent="0.3">
      <c r="A388" s="46" t="s">
        <v>795</v>
      </c>
      <c r="B388" t="s">
        <v>2481</v>
      </c>
      <c r="C388">
        <v>1</v>
      </c>
      <c r="D388">
        <v>1</v>
      </c>
      <c r="E388" s="44">
        <v>1390120</v>
      </c>
      <c r="F388" s="44">
        <v>0</v>
      </c>
      <c r="G388" s="44">
        <v>70000</v>
      </c>
      <c r="H388" s="44">
        <v>0</v>
      </c>
      <c r="I388" s="44">
        <v>2887280</v>
      </c>
      <c r="J388" s="44">
        <v>0</v>
      </c>
      <c r="K388" s="44">
        <v>0</v>
      </c>
      <c r="L388" s="44">
        <v>0</v>
      </c>
      <c r="M388" s="44">
        <v>0</v>
      </c>
      <c r="N388" s="44">
        <v>0</v>
      </c>
      <c r="O388" s="44">
        <v>0</v>
      </c>
      <c r="P388" s="44">
        <v>30258</v>
      </c>
      <c r="Q388" s="44">
        <v>10722</v>
      </c>
      <c r="R388" s="44">
        <v>36018</v>
      </c>
      <c r="S388" s="44">
        <v>115601</v>
      </c>
      <c r="T388" s="44">
        <v>48231</v>
      </c>
      <c r="U388" s="44">
        <v>727135</v>
      </c>
      <c r="V388" s="44">
        <v>0</v>
      </c>
      <c r="W388" s="44">
        <v>0</v>
      </c>
      <c r="X388" s="44">
        <v>1347024</v>
      </c>
      <c r="Y388" s="44">
        <v>10401</v>
      </c>
      <c r="Z388" s="44">
        <v>0</v>
      </c>
      <c r="AA388" s="44">
        <v>6672790</v>
      </c>
      <c r="AB388" s="44">
        <v>100000</v>
      </c>
      <c r="AC388" s="44">
        <f t="shared" si="16"/>
        <v>6672790</v>
      </c>
      <c r="AD388" s="74">
        <f t="shared" si="17"/>
        <v>5282670</v>
      </c>
      <c r="AE388" s="44">
        <f t="shared" si="18"/>
        <v>1001626</v>
      </c>
    </row>
    <row r="389" spans="1:31" x14ac:dyDescent="0.3">
      <c r="A389" s="46" t="s">
        <v>811</v>
      </c>
      <c r="B389" t="s">
        <v>1815</v>
      </c>
      <c r="C389">
        <v>1</v>
      </c>
      <c r="D389">
        <v>0</v>
      </c>
      <c r="E389" s="44">
        <v>26603154</v>
      </c>
      <c r="F389" s="44">
        <v>0</v>
      </c>
      <c r="G389" s="44">
        <v>536651</v>
      </c>
      <c r="H389" s="44">
        <v>0</v>
      </c>
      <c r="I389" s="44">
        <v>3745707</v>
      </c>
      <c r="J389" s="44">
        <v>3280294</v>
      </c>
      <c r="K389" s="44">
        <v>0</v>
      </c>
      <c r="L389" s="44">
        <v>0</v>
      </c>
      <c r="M389" s="44">
        <v>0</v>
      </c>
      <c r="N389" s="44">
        <v>0</v>
      </c>
      <c r="O389" s="44">
        <v>0</v>
      </c>
      <c r="P389" s="44">
        <v>2128931</v>
      </c>
      <c r="Q389" s="44">
        <v>590567</v>
      </c>
      <c r="R389" s="44">
        <v>839191</v>
      </c>
      <c r="S389" s="44">
        <v>68653</v>
      </c>
      <c r="T389" s="44">
        <v>28644</v>
      </c>
      <c r="U389" s="44">
        <v>259387</v>
      </c>
      <c r="V389" s="44">
        <v>73199</v>
      </c>
      <c r="W389" s="44">
        <v>0</v>
      </c>
      <c r="X389" s="44">
        <v>1071472</v>
      </c>
      <c r="Y389" s="44">
        <v>0</v>
      </c>
      <c r="Z389" s="44">
        <v>0</v>
      </c>
      <c r="AA389" s="44">
        <v>39225850</v>
      </c>
      <c r="AB389" s="44">
        <v>0</v>
      </c>
      <c r="AC389" s="44">
        <f t="shared" si="16"/>
        <v>35945556</v>
      </c>
      <c r="AD389" s="74">
        <f t="shared" si="17"/>
        <v>12622696</v>
      </c>
      <c r="AE389" s="44">
        <f t="shared" si="18"/>
        <v>3095465</v>
      </c>
    </row>
    <row r="390" spans="1:31" x14ac:dyDescent="0.3">
      <c r="A390" s="46" t="s">
        <v>803</v>
      </c>
      <c r="B390" t="s">
        <v>2482</v>
      </c>
      <c r="C390">
        <v>1</v>
      </c>
      <c r="D390">
        <v>0</v>
      </c>
      <c r="E390" s="44">
        <v>118584734</v>
      </c>
      <c r="F390" s="44">
        <v>0</v>
      </c>
      <c r="G390" s="44">
        <v>3600531</v>
      </c>
      <c r="H390" s="44">
        <v>0</v>
      </c>
      <c r="I390" s="44">
        <v>11759128</v>
      </c>
      <c r="J390" s="44">
        <v>10354065</v>
      </c>
      <c r="K390" s="44">
        <v>0</v>
      </c>
      <c r="L390" s="44">
        <v>0</v>
      </c>
      <c r="M390" s="44">
        <v>511363</v>
      </c>
      <c r="N390" s="44">
        <v>6365022</v>
      </c>
      <c r="O390" s="44">
        <v>3507572</v>
      </c>
      <c r="P390" s="44">
        <v>0</v>
      </c>
      <c r="Q390" s="44">
        <v>3462492</v>
      </c>
      <c r="R390" s="44">
        <v>3576644</v>
      </c>
      <c r="S390" s="44">
        <v>169843</v>
      </c>
      <c r="T390" s="44">
        <v>70863</v>
      </c>
      <c r="U390" s="44">
        <v>673603</v>
      </c>
      <c r="V390" s="44">
        <v>210723</v>
      </c>
      <c r="W390" s="44">
        <v>0</v>
      </c>
      <c r="X390" s="44">
        <v>5712815</v>
      </c>
      <c r="Y390" s="44">
        <v>0</v>
      </c>
      <c r="Z390" s="44">
        <v>0</v>
      </c>
      <c r="AA390" s="44">
        <v>168559398</v>
      </c>
      <c r="AB390" s="44">
        <v>837244</v>
      </c>
      <c r="AC390" s="44">
        <f t="shared" ref="AC390:AC453" si="19">AA390-SUM(J390:K390)</f>
        <v>158205333</v>
      </c>
      <c r="AD390" s="74">
        <f t="shared" ref="AD390:AD453" si="20">AA390-E390</f>
        <v>49974664</v>
      </c>
      <c r="AE390" s="44">
        <f t="shared" ref="AE390:AE453" si="21">SUM(F390:G390)+SUM(M390:P390)+SUM(S390:V390)+SUM(Y390:Z390)</f>
        <v>15109520</v>
      </c>
    </row>
    <row r="391" spans="1:31" x14ac:dyDescent="0.3">
      <c r="A391" s="46" t="s">
        <v>807</v>
      </c>
      <c r="B391" t="s">
        <v>2483</v>
      </c>
      <c r="C391">
        <v>1</v>
      </c>
      <c r="D391">
        <v>0</v>
      </c>
      <c r="E391" s="44">
        <v>31900947</v>
      </c>
      <c r="F391" s="44">
        <v>0</v>
      </c>
      <c r="G391" s="44">
        <v>343745</v>
      </c>
      <c r="H391" s="44">
        <v>20369</v>
      </c>
      <c r="I391" s="44">
        <v>3247943</v>
      </c>
      <c r="J391" s="44">
        <v>4172212</v>
      </c>
      <c r="K391" s="44">
        <v>0</v>
      </c>
      <c r="L391" s="44">
        <v>0</v>
      </c>
      <c r="M391" s="44">
        <v>0</v>
      </c>
      <c r="N391" s="44">
        <v>0</v>
      </c>
      <c r="O391" s="44">
        <v>0</v>
      </c>
      <c r="P391" s="44">
        <v>1583779</v>
      </c>
      <c r="Q391" s="44">
        <v>1960998</v>
      </c>
      <c r="R391" s="44">
        <v>695469</v>
      </c>
      <c r="S391" s="44">
        <v>40761</v>
      </c>
      <c r="T391" s="44">
        <v>17006</v>
      </c>
      <c r="U391" s="44">
        <v>150169</v>
      </c>
      <c r="V391" s="44">
        <v>50966</v>
      </c>
      <c r="W391" s="44">
        <v>0</v>
      </c>
      <c r="X391" s="44">
        <v>304375</v>
      </c>
      <c r="Y391" s="44">
        <v>0</v>
      </c>
      <c r="Z391" s="44">
        <v>0</v>
      </c>
      <c r="AA391" s="44">
        <v>44488739</v>
      </c>
      <c r="AB391" s="44">
        <v>189220</v>
      </c>
      <c r="AC391" s="44">
        <f t="shared" si="19"/>
        <v>40316527</v>
      </c>
      <c r="AD391" s="74">
        <f t="shared" si="20"/>
        <v>12587792</v>
      </c>
      <c r="AE391" s="44">
        <f t="shared" si="21"/>
        <v>2186426</v>
      </c>
    </row>
    <row r="392" spans="1:31" x14ac:dyDescent="0.3">
      <c r="A392" s="46" t="s">
        <v>809</v>
      </c>
      <c r="B392" t="s">
        <v>2484</v>
      </c>
      <c r="C392">
        <v>1</v>
      </c>
      <c r="D392">
        <v>0</v>
      </c>
      <c r="E392" s="44">
        <v>603275</v>
      </c>
      <c r="F392" s="44">
        <v>0</v>
      </c>
      <c r="G392" s="44">
        <v>50000</v>
      </c>
      <c r="H392" s="44">
        <v>0</v>
      </c>
      <c r="I392" s="44">
        <v>57698</v>
      </c>
      <c r="J392" s="44">
        <v>80070</v>
      </c>
      <c r="K392" s="44">
        <v>0</v>
      </c>
      <c r="L392" s="44">
        <v>0</v>
      </c>
      <c r="M392" s="44">
        <v>0</v>
      </c>
      <c r="N392" s="44">
        <v>0</v>
      </c>
      <c r="O392" s="44">
        <v>0</v>
      </c>
      <c r="P392" s="44">
        <v>147832</v>
      </c>
      <c r="Q392" s="44">
        <v>26453</v>
      </c>
      <c r="R392" s="44">
        <v>7981</v>
      </c>
      <c r="S392" s="44">
        <v>6082</v>
      </c>
      <c r="T392" s="44">
        <v>2538</v>
      </c>
      <c r="U392" s="44">
        <v>15961</v>
      </c>
      <c r="V392" s="44">
        <v>0</v>
      </c>
      <c r="W392" s="44">
        <v>0</v>
      </c>
      <c r="X392" s="44">
        <v>0</v>
      </c>
      <c r="Y392" s="44">
        <v>0</v>
      </c>
      <c r="Z392" s="44">
        <v>0</v>
      </c>
      <c r="AA392" s="44">
        <v>997890</v>
      </c>
      <c r="AB392" s="44">
        <v>0</v>
      </c>
      <c r="AC392" s="44">
        <f t="shared" si="19"/>
        <v>917820</v>
      </c>
      <c r="AD392" s="74">
        <f t="shared" si="20"/>
        <v>394615</v>
      </c>
      <c r="AE392" s="44">
        <f t="shared" si="21"/>
        <v>222413</v>
      </c>
    </row>
    <row r="393" spans="1:31" x14ac:dyDescent="0.3">
      <c r="A393" s="46" t="s">
        <v>813</v>
      </c>
      <c r="B393" t="s">
        <v>1819</v>
      </c>
      <c r="C393">
        <v>1</v>
      </c>
      <c r="D393">
        <v>0</v>
      </c>
      <c r="E393" s="44">
        <v>15963941</v>
      </c>
      <c r="F393" s="44">
        <v>0</v>
      </c>
      <c r="G393" s="44">
        <v>780717</v>
      </c>
      <c r="H393" s="44">
        <v>0</v>
      </c>
      <c r="I393" s="44">
        <v>2790506</v>
      </c>
      <c r="J393" s="44">
        <v>3602349</v>
      </c>
      <c r="K393" s="44">
        <v>0</v>
      </c>
      <c r="L393" s="44">
        <v>0</v>
      </c>
      <c r="M393" s="44">
        <v>0</v>
      </c>
      <c r="N393" s="44">
        <v>0</v>
      </c>
      <c r="O393" s="44">
        <v>0</v>
      </c>
      <c r="P393" s="44">
        <v>1738619</v>
      </c>
      <c r="Q393" s="44">
        <v>1055116</v>
      </c>
      <c r="R393" s="44">
        <v>325340</v>
      </c>
      <c r="S393" s="44">
        <v>57134</v>
      </c>
      <c r="T393" s="44">
        <v>23838</v>
      </c>
      <c r="U393" s="44">
        <v>214360</v>
      </c>
      <c r="V393" s="44">
        <v>48733</v>
      </c>
      <c r="W393" s="44">
        <v>0</v>
      </c>
      <c r="X393" s="44">
        <v>0</v>
      </c>
      <c r="Y393" s="44">
        <v>10949</v>
      </c>
      <c r="Z393" s="44">
        <v>0</v>
      </c>
      <c r="AA393" s="44">
        <v>26611602</v>
      </c>
      <c r="AB393" s="44">
        <v>0</v>
      </c>
      <c r="AC393" s="44">
        <f t="shared" si="19"/>
        <v>23009253</v>
      </c>
      <c r="AD393" s="74">
        <f t="shared" si="20"/>
        <v>10647661</v>
      </c>
      <c r="AE393" s="44">
        <f t="shared" si="21"/>
        <v>2874350</v>
      </c>
    </row>
    <row r="394" spans="1:31" x14ac:dyDescent="0.3">
      <c r="A394" s="46" t="s">
        <v>791</v>
      </c>
      <c r="B394" t="s">
        <v>1820</v>
      </c>
      <c r="C394">
        <v>1</v>
      </c>
      <c r="D394">
        <v>0</v>
      </c>
      <c r="E394" s="44">
        <v>4616284</v>
      </c>
      <c r="F394" s="44">
        <v>0</v>
      </c>
      <c r="G394" s="44">
        <v>426016</v>
      </c>
      <c r="H394" s="44">
        <v>0</v>
      </c>
      <c r="I394" s="44">
        <v>1263327</v>
      </c>
      <c r="J394" s="44">
        <v>291575</v>
      </c>
      <c r="K394" s="44">
        <v>0</v>
      </c>
      <c r="L394" s="44">
        <v>0</v>
      </c>
      <c r="M394" s="44">
        <v>0</v>
      </c>
      <c r="N394" s="44">
        <v>0</v>
      </c>
      <c r="O394" s="44">
        <v>0</v>
      </c>
      <c r="P394" s="44">
        <v>621989</v>
      </c>
      <c r="Q394" s="44">
        <v>79600</v>
      </c>
      <c r="R394" s="44">
        <v>84416</v>
      </c>
      <c r="S394" s="44">
        <v>7475</v>
      </c>
      <c r="T394" s="44">
        <v>3119</v>
      </c>
      <c r="U394" s="44">
        <v>45086</v>
      </c>
      <c r="V394" s="44">
        <v>6231</v>
      </c>
      <c r="W394" s="44">
        <v>0</v>
      </c>
      <c r="X394" s="44">
        <v>0</v>
      </c>
      <c r="Y394" s="44">
        <v>16330</v>
      </c>
      <c r="Z394" s="44">
        <v>0</v>
      </c>
      <c r="AA394" s="44">
        <v>7461448</v>
      </c>
      <c r="AB394" s="44">
        <v>0</v>
      </c>
      <c r="AC394" s="44">
        <f t="shared" si="19"/>
        <v>7169873</v>
      </c>
      <c r="AD394" s="74">
        <f t="shared" si="20"/>
        <v>2845164</v>
      </c>
      <c r="AE394" s="44">
        <f t="shared" si="21"/>
        <v>1126246</v>
      </c>
    </row>
    <row r="395" spans="1:31" x14ac:dyDescent="0.3">
      <c r="A395" s="46" t="s">
        <v>787</v>
      </c>
      <c r="B395" t="s">
        <v>2485</v>
      </c>
      <c r="C395">
        <v>1</v>
      </c>
      <c r="D395">
        <v>0</v>
      </c>
      <c r="E395" s="44">
        <v>3350606</v>
      </c>
      <c r="F395" s="44">
        <v>0</v>
      </c>
      <c r="G395" s="44">
        <v>281467</v>
      </c>
      <c r="H395" s="44">
        <v>0</v>
      </c>
      <c r="I395" s="44">
        <v>866812</v>
      </c>
      <c r="J395" s="44">
        <v>837414</v>
      </c>
      <c r="K395" s="44">
        <v>0</v>
      </c>
      <c r="L395" s="44">
        <v>0</v>
      </c>
      <c r="M395" s="44">
        <v>0</v>
      </c>
      <c r="N395" s="44">
        <v>0</v>
      </c>
      <c r="O395" s="44">
        <v>0</v>
      </c>
      <c r="P395" s="44">
        <v>879251</v>
      </c>
      <c r="Q395" s="44">
        <v>338216</v>
      </c>
      <c r="R395" s="44">
        <v>127574</v>
      </c>
      <c r="S395" s="44">
        <v>12014</v>
      </c>
      <c r="T395" s="44">
        <v>5013</v>
      </c>
      <c r="U395" s="44">
        <v>49862</v>
      </c>
      <c r="V395" s="44">
        <v>11451</v>
      </c>
      <c r="W395" s="44">
        <v>0</v>
      </c>
      <c r="X395" s="44">
        <v>176903</v>
      </c>
      <c r="Y395" s="44">
        <v>0</v>
      </c>
      <c r="Z395" s="44">
        <v>0</v>
      </c>
      <c r="AA395" s="44">
        <v>6936583</v>
      </c>
      <c r="AB395" s="44">
        <v>0</v>
      </c>
      <c r="AC395" s="44">
        <f t="shared" si="19"/>
        <v>6099169</v>
      </c>
      <c r="AD395" s="74">
        <f t="shared" si="20"/>
        <v>3585977</v>
      </c>
      <c r="AE395" s="44">
        <f t="shared" si="21"/>
        <v>1239058</v>
      </c>
    </row>
    <row r="396" spans="1:31" x14ac:dyDescent="0.3">
      <c r="A396" s="46" t="s">
        <v>818</v>
      </c>
      <c r="B396" t="s">
        <v>2486</v>
      </c>
      <c r="C396">
        <v>1</v>
      </c>
      <c r="D396">
        <v>0</v>
      </c>
      <c r="E396" s="44">
        <v>21399648</v>
      </c>
      <c r="F396" s="44">
        <v>0</v>
      </c>
      <c r="G396" s="44">
        <v>256623</v>
      </c>
      <c r="H396" s="44">
        <v>0</v>
      </c>
      <c r="I396" s="44">
        <v>1647648</v>
      </c>
      <c r="J396" s="44">
        <v>1485971</v>
      </c>
      <c r="K396" s="44">
        <v>0</v>
      </c>
      <c r="L396" s="44">
        <v>0</v>
      </c>
      <c r="M396" s="44">
        <v>0</v>
      </c>
      <c r="N396" s="44">
        <v>0</v>
      </c>
      <c r="O396" s="44">
        <v>0</v>
      </c>
      <c r="P396" s="44">
        <v>604926</v>
      </c>
      <c r="Q396" s="44">
        <v>346199</v>
      </c>
      <c r="R396" s="44">
        <v>568774</v>
      </c>
      <c r="S396" s="44">
        <v>26994</v>
      </c>
      <c r="T396" s="44">
        <v>11263</v>
      </c>
      <c r="U396" s="44">
        <v>105840</v>
      </c>
      <c r="V396" s="44">
        <v>35497</v>
      </c>
      <c r="W396" s="44">
        <v>0</v>
      </c>
      <c r="X396" s="44">
        <v>410717</v>
      </c>
      <c r="Y396" s="44">
        <v>0</v>
      </c>
      <c r="Z396" s="44">
        <v>0</v>
      </c>
      <c r="AA396" s="44">
        <v>26900100</v>
      </c>
      <c r="AB396" s="44">
        <v>171687</v>
      </c>
      <c r="AC396" s="44">
        <f t="shared" si="19"/>
        <v>25414129</v>
      </c>
      <c r="AD396" s="74">
        <f t="shared" si="20"/>
        <v>5500452</v>
      </c>
      <c r="AE396" s="44">
        <f t="shared" si="21"/>
        <v>1041143</v>
      </c>
    </row>
    <row r="397" spans="1:31" x14ac:dyDescent="0.3">
      <c r="A397" s="46" t="s">
        <v>822</v>
      </c>
      <c r="B397" t="s">
        <v>2487</v>
      </c>
      <c r="C397">
        <v>1</v>
      </c>
      <c r="D397">
        <v>0</v>
      </c>
      <c r="E397" s="44">
        <v>7901136</v>
      </c>
      <c r="F397" s="44">
        <v>0</v>
      </c>
      <c r="G397" s="44">
        <v>101659</v>
      </c>
      <c r="H397" s="44">
        <v>0</v>
      </c>
      <c r="I397" s="44">
        <v>1059574</v>
      </c>
      <c r="J397" s="44">
        <v>2160896</v>
      </c>
      <c r="K397" s="44">
        <v>0</v>
      </c>
      <c r="L397" s="44">
        <v>0</v>
      </c>
      <c r="M397" s="44">
        <v>0</v>
      </c>
      <c r="N397" s="44">
        <v>0</v>
      </c>
      <c r="O397" s="44">
        <v>0</v>
      </c>
      <c r="P397" s="44">
        <v>1012209</v>
      </c>
      <c r="Q397" s="44">
        <v>194250</v>
      </c>
      <c r="R397" s="44">
        <v>120272</v>
      </c>
      <c r="S397" s="44">
        <v>10216</v>
      </c>
      <c r="T397" s="44">
        <v>4263</v>
      </c>
      <c r="U397" s="44">
        <v>40542</v>
      </c>
      <c r="V397" s="44">
        <v>12262</v>
      </c>
      <c r="W397" s="44">
        <v>0</v>
      </c>
      <c r="X397" s="44">
        <v>86793</v>
      </c>
      <c r="Y397" s="44">
        <v>0</v>
      </c>
      <c r="Z397" s="44">
        <v>0</v>
      </c>
      <c r="AA397" s="44">
        <v>12704072</v>
      </c>
      <c r="AB397" s="44">
        <v>0</v>
      </c>
      <c r="AC397" s="44">
        <f t="shared" si="19"/>
        <v>10543176</v>
      </c>
      <c r="AD397" s="74">
        <f t="shared" si="20"/>
        <v>4802936</v>
      </c>
      <c r="AE397" s="44">
        <f t="shared" si="21"/>
        <v>1181151</v>
      </c>
    </row>
    <row r="398" spans="1:31" x14ac:dyDescent="0.3">
      <c r="A398" s="46" t="s">
        <v>820</v>
      </c>
      <c r="B398" t="s">
        <v>2488</v>
      </c>
      <c r="C398">
        <v>1</v>
      </c>
      <c r="D398">
        <v>0</v>
      </c>
      <c r="E398" s="44">
        <v>10622375</v>
      </c>
      <c r="F398" s="44">
        <v>0</v>
      </c>
      <c r="G398" s="44">
        <v>129497</v>
      </c>
      <c r="H398" s="44">
        <v>0</v>
      </c>
      <c r="I398" s="44">
        <v>1598306</v>
      </c>
      <c r="J398" s="44">
        <v>2757260</v>
      </c>
      <c r="K398" s="44">
        <v>0</v>
      </c>
      <c r="L398" s="44">
        <v>0</v>
      </c>
      <c r="M398" s="44">
        <v>0</v>
      </c>
      <c r="N398" s="44">
        <v>0</v>
      </c>
      <c r="O398" s="44">
        <v>0</v>
      </c>
      <c r="P398" s="44">
        <v>1707952</v>
      </c>
      <c r="Q398" s="44">
        <v>192291</v>
      </c>
      <c r="R398" s="44">
        <v>207376</v>
      </c>
      <c r="S398" s="44">
        <v>14171</v>
      </c>
      <c r="T398" s="44">
        <v>5913</v>
      </c>
      <c r="U398" s="44">
        <v>56328</v>
      </c>
      <c r="V398" s="44">
        <v>18429</v>
      </c>
      <c r="W398" s="44">
        <v>0</v>
      </c>
      <c r="X398" s="44">
        <v>151148</v>
      </c>
      <c r="Y398" s="44">
        <v>0</v>
      </c>
      <c r="Z398" s="44">
        <v>0</v>
      </c>
      <c r="AA398" s="44">
        <v>17461046</v>
      </c>
      <c r="AB398" s="44">
        <v>0</v>
      </c>
      <c r="AC398" s="44">
        <f t="shared" si="19"/>
        <v>14703786</v>
      </c>
      <c r="AD398" s="74">
        <f t="shared" si="20"/>
        <v>6838671</v>
      </c>
      <c r="AE398" s="44">
        <f t="shared" si="21"/>
        <v>1932290</v>
      </c>
    </row>
    <row r="399" spans="1:31" x14ac:dyDescent="0.3">
      <c r="A399" s="46" t="s">
        <v>826</v>
      </c>
      <c r="B399" t="s">
        <v>2489</v>
      </c>
      <c r="C399">
        <v>1</v>
      </c>
      <c r="D399">
        <v>0</v>
      </c>
      <c r="E399" s="44">
        <v>17999388</v>
      </c>
      <c r="F399" s="44">
        <v>0</v>
      </c>
      <c r="G399" s="44">
        <v>198267</v>
      </c>
      <c r="H399" s="44">
        <v>5078</v>
      </c>
      <c r="I399" s="44">
        <v>2334462</v>
      </c>
      <c r="J399" s="44">
        <v>4207671</v>
      </c>
      <c r="K399" s="44">
        <v>0</v>
      </c>
      <c r="L399" s="44">
        <v>0</v>
      </c>
      <c r="M399" s="44">
        <v>0</v>
      </c>
      <c r="N399" s="44">
        <v>0</v>
      </c>
      <c r="O399" s="44">
        <v>0</v>
      </c>
      <c r="P399" s="44">
        <v>2052191</v>
      </c>
      <c r="Q399" s="44">
        <v>315122</v>
      </c>
      <c r="R399" s="44">
        <v>684413</v>
      </c>
      <c r="S399" s="44">
        <v>22440</v>
      </c>
      <c r="T399" s="44">
        <v>9363</v>
      </c>
      <c r="U399" s="44">
        <v>86967</v>
      </c>
      <c r="V399" s="44">
        <v>30415</v>
      </c>
      <c r="W399" s="44">
        <v>0</v>
      </c>
      <c r="X399" s="44">
        <v>266457</v>
      </c>
      <c r="Y399" s="44">
        <v>0</v>
      </c>
      <c r="Z399" s="44">
        <v>0</v>
      </c>
      <c r="AA399" s="44">
        <v>28212234</v>
      </c>
      <c r="AB399" s="44">
        <v>135337</v>
      </c>
      <c r="AC399" s="44">
        <f t="shared" si="19"/>
        <v>24004563</v>
      </c>
      <c r="AD399" s="74">
        <f t="shared" si="20"/>
        <v>10212846</v>
      </c>
      <c r="AE399" s="44">
        <f t="shared" si="21"/>
        <v>2399643</v>
      </c>
    </row>
    <row r="400" spans="1:31" x14ac:dyDescent="0.3">
      <c r="A400" s="46" t="s">
        <v>824</v>
      </c>
      <c r="B400" t="s">
        <v>2490</v>
      </c>
      <c r="C400">
        <v>1</v>
      </c>
      <c r="D400">
        <v>0</v>
      </c>
      <c r="E400" s="44">
        <v>6399047</v>
      </c>
      <c r="F400" s="44">
        <v>0</v>
      </c>
      <c r="G400" s="44">
        <v>80523</v>
      </c>
      <c r="H400" s="44">
        <v>7730</v>
      </c>
      <c r="I400" s="44">
        <v>761163</v>
      </c>
      <c r="J400" s="44">
        <v>837971</v>
      </c>
      <c r="K400" s="44">
        <v>0</v>
      </c>
      <c r="L400" s="44">
        <v>0</v>
      </c>
      <c r="M400" s="44">
        <v>0</v>
      </c>
      <c r="N400" s="44">
        <v>0</v>
      </c>
      <c r="O400" s="44">
        <v>0</v>
      </c>
      <c r="P400" s="44">
        <v>701063</v>
      </c>
      <c r="Q400" s="44">
        <v>153383</v>
      </c>
      <c r="R400" s="44">
        <v>32594</v>
      </c>
      <c r="S400" s="44">
        <v>9168</v>
      </c>
      <c r="T400" s="44">
        <v>3825</v>
      </c>
      <c r="U400" s="44">
        <v>35766</v>
      </c>
      <c r="V400" s="44">
        <v>10796</v>
      </c>
      <c r="W400" s="44">
        <v>0</v>
      </c>
      <c r="X400" s="44">
        <v>95018</v>
      </c>
      <c r="Y400" s="44">
        <v>0</v>
      </c>
      <c r="Z400" s="44">
        <v>0</v>
      </c>
      <c r="AA400" s="44">
        <v>9128047</v>
      </c>
      <c r="AB400" s="44">
        <v>0</v>
      </c>
      <c r="AC400" s="44">
        <f t="shared" si="19"/>
        <v>8290076</v>
      </c>
      <c r="AD400" s="74">
        <f t="shared" si="20"/>
        <v>2729000</v>
      </c>
      <c r="AE400" s="44">
        <f t="shared" si="21"/>
        <v>841141</v>
      </c>
    </row>
    <row r="401" spans="1:31" x14ac:dyDescent="0.3">
      <c r="A401" s="46" t="s">
        <v>829</v>
      </c>
      <c r="B401" t="s">
        <v>2491</v>
      </c>
      <c r="C401">
        <v>1</v>
      </c>
      <c r="D401">
        <v>0</v>
      </c>
      <c r="E401" s="44">
        <v>16807097</v>
      </c>
      <c r="F401" s="44">
        <v>0</v>
      </c>
      <c r="G401" s="44">
        <v>0</v>
      </c>
      <c r="H401" s="44">
        <v>1608</v>
      </c>
      <c r="I401" s="44">
        <v>2081943</v>
      </c>
      <c r="J401" s="44">
        <v>2718974</v>
      </c>
      <c r="K401" s="44">
        <v>0</v>
      </c>
      <c r="L401" s="44">
        <v>0</v>
      </c>
      <c r="M401" s="44">
        <v>0</v>
      </c>
      <c r="N401" s="44">
        <v>0</v>
      </c>
      <c r="O401" s="44">
        <v>0</v>
      </c>
      <c r="P401" s="44">
        <v>2296926</v>
      </c>
      <c r="Q401" s="44">
        <v>808287</v>
      </c>
      <c r="R401" s="44">
        <v>101444</v>
      </c>
      <c r="S401" s="44">
        <v>17002</v>
      </c>
      <c r="T401" s="44">
        <v>7094</v>
      </c>
      <c r="U401" s="44">
        <v>66463</v>
      </c>
      <c r="V401" s="44">
        <v>21671</v>
      </c>
      <c r="W401" s="44">
        <v>0</v>
      </c>
      <c r="X401" s="44">
        <v>129009</v>
      </c>
      <c r="Y401" s="44">
        <v>0</v>
      </c>
      <c r="Z401" s="44">
        <v>0</v>
      </c>
      <c r="AA401" s="44">
        <v>25057518</v>
      </c>
      <c r="AB401" s="44">
        <v>154393</v>
      </c>
      <c r="AC401" s="44">
        <f t="shared" si="19"/>
        <v>22338544</v>
      </c>
      <c r="AD401" s="74">
        <f t="shared" si="20"/>
        <v>8250421</v>
      </c>
      <c r="AE401" s="44">
        <f t="shared" si="21"/>
        <v>2409156</v>
      </c>
    </row>
    <row r="402" spans="1:31" x14ac:dyDescent="0.3">
      <c r="A402" s="46" t="s">
        <v>833</v>
      </c>
      <c r="B402" t="s">
        <v>2492</v>
      </c>
      <c r="C402">
        <v>1</v>
      </c>
      <c r="D402">
        <v>0</v>
      </c>
      <c r="E402" s="44">
        <v>35312368</v>
      </c>
      <c r="F402" s="44">
        <v>0</v>
      </c>
      <c r="G402" s="44">
        <v>0</v>
      </c>
      <c r="H402" s="44">
        <v>0</v>
      </c>
      <c r="I402" s="44">
        <v>3948616</v>
      </c>
      <c r="J402" s="44">
        <v>3648056</v>
      </c>
      <c r="K402" s="44">
        <v>0</v>
      </c>
      <c r="L402" s="44">
        <v>0</v>
      </c>
      <c r="M402" s="44">
        <v>0</v>
      </c>
      <c r="N402" s="44">
        <v>0</v>
      </c>
      <c r="O402" s="44">
        <v>0</v>
      </c>
      <c r="P402" s="44">
        <v>4917688</v>
      </c>
      <c r="Q402" s="44">
        <v>1731233</v>
      </c>
      <c r="R402" s="44">
        <v>0</v>
      </c>
      <c r="S402" s="44">
        <v>50528</v>
      </c>
      <c r="T402" s="44">
        <v>21081</v>
      </c>
      <c r="U402" s="44">
        <v>199040</v>
      </c>
      <c r="V402" s="44">
        <v>70280</v>
      </c>
      <c r="W402" s="44">
        <v>0</v>
      </c>
      <c r="X402" s="44">
        <v>657280</v>
      </c>
      <c r="Y402" s="44">
        <v>0</v>
      </c>
      <c r="Z402" s="44">
        <v>0</v>
      </c>
      <c r="AA402" s="44">
        <v>50556170</v>
      </c>
      <c r="AB402" s="44">
        <v>463215</v>
      </c>
      <c r="AC402" s="44">
        <f t="shared" si="19"/>
        <v>46908114</v>
      </c>
      <c r="AD402" s="74">
        <f t="shared" si="20"/>
        <v>15243802</v>
      </c>
      <c r="AE402" s="44">
        <f t="shared" si="21"/>
        <v>5258617</v>
      </c>
    </row>
    <row r="403" spans="1:31" x14ac:dyDescent="0.3">
      <c r="A403" s="46" t="s">
        <v>835</v>
      </c>
      <c r="B403" t="s">
        <v>2493</v>
      </c>
      <c r="C403">
        <v>1</v>
      </c>
      <c r="D403">
        <v>0</v>
      </c>
      <c r="E403" s="44">
        <v>16334744</v>
      </c>
      <c r="F403" s="44">
        <v>0</v>
      </c>
      <c r="G403" s="44">
        <v>0</v>
      </c>
      <c r="H403" s="44">
        <v>0</v>
      </c>
      <c r="I403" s="44">
        <v>2073880</v>
      </c>
      <c r="J403" s="44">
        <v>4038263</v>
      </c>
      <c r="K403" s="44">
        <v>0</v>
      </c>
      <c r="L403" s="44">
        <v>0</v>
      </c>
      <c r="M403" s="44">
        <v>0</v>
      </c>
      <c r="N403" s="44">
        <v>0</v>
      </c>
      <c r="O403" s="44">
        <v>0</v>
      </c>
      <c r="P403" s="44">
        <v>2324107</v>
      </c>
      <c r="Q403" s="44">
        <v>927456</v>
      </c>
      <c r="R403" s="44">
        <v>56066</v>
      </c>
      <c r="S403" s="44">
        <v>19414</v>
      </c>
      <c r="T403" s="44">
        <v>8100</v>
      </c>
      <c r="U403" s="44">
        <v>77123</v>
      </c>
      <c r="V403" s="44">
        <v>27286</v>
      </c>
      <c r="W403" s="44">
        <v>0</v>
      </c>
      <c r="X403" s="44">
        <v>243526</v>
      </c>
      <c r="Y403" s="44">
        <v>0</v>
      </c>
      <c r="Z403" s="44">
        <v>0</v>
      </c>
      <c r="AA403" s="44">
        <v>26129965</v>
      </c>
      <c r="AB403" s="44">
        <v>149286</v>
      </c>
      <c r="AC403" s="44">
        <f t="shared" si="19"/>
        <v>22091702</v>
      </c>
      <c r="AD403" s="74">
        <f t="shared" si="20"/>
        <v>9795221</v>
      </c>
      <c r="AE403" s="44">
        <f t="shared" si="21"/>
        <v>2456030</v>
      </c>
    </row>
    <row r="404" spans="1:31" x14ac:dyDescent="0.3">
      <c r="A404" s="46" t="s">
        <v>831</v>
      </c>
      <c r="B404" t="s">
        <v>1830</v>
      </c>
      <c r="C404">
        <v>1</v>
      </c>
      <c r="D404">
        <v>0</v>
      </c>
      <c r="E404" s="44">
        <v>32556041</v>
      </c>
      <c r="F404" s="44">
        <v>0</v>
      </c>
      <c r="G404" s="44">
        <v>0</v>
      </c>
      <c r="H404" s="44">
        <v>0</v>
      </c>
      <c r="I404" s="44">
        <v>5630245</v>
      </c>
      <c r="J404" s="44">
        <v>2590597</v>
      </c>
      <c r="K404" s="44">
        <v>0</v>
      </c>
      <c r="L404" s="44">
        <v>0</v>
      </c>
      <c r="M404" s="44">
        <v>0</v>
      </c>
      <c r="N404" s="44">
        <v>0</v>
      </c>
      <c r="O404" s="44">
        <v>0</v>
      </c>
      <c r="P404" s="44">
        <v>4693045</v>
      </c>
      <c r="Q404" s="44">
        <v>2142880</v>
      </c>
      <c r="R404" s="44">
        <v>122844</v>
      </c>
      <c r="S404" s="44">
        <v>55441</v>
      </c>
      <c r="T404" s="44">
        <v>23131</v>
      </c>
      <c r="U404" s="44">
        <v>221700</v>
      </c>
      <c r="V404" s="44">
        <v>68069</v>
      </c>
      <c r="W404" s="44">
        <v>0</v>
      </c>
      <c r="X404" s="44">
        <v>372526</v>
      </c>
      <c r="Y404" s="44">
        <v>0</v>
      </c>
      <c r="Z404" s="44">
        <v>0</v>
      </c>
      <c r="AA404" s="44">
        <v>48476519</v>
      </c>
      <c r="AB404" s="44">
        <v>0</v>
      </c>
      <c r="AC404" s="44">
        <f t="shared" si="19"/>
        <v>45885922</v>
      </c>
      <c r="AD404" s="74">
        <f t="shared" si="20"/>
        <v>15920478</v>
      </c>
      <c r="AE404" s="44">
        <f t="shared" si="21"/>
        <v>5061386</v>
      </c>
    </row>
    <row r="405" spans="1:31" x14ac:dyDescent="0.3">
      <c r="A405" s="46" t="s">
        <v>837</v>
      </c>
      <c r="B405" t="s">
        <v>2494</v>
      </c>
      <c r="C405">
        <v>1</v>
      </c>
      <c r="D405">
        <v>0</v>
      </c>
      <c r="E405" s="44">
        <v>21241692</v>
      </c>
      <c r="F405" s="44">
        <v>0</v>
      </c>
      <c r="G405" s="44">
        <v>0</v>
      </c>
      <c r="H405" s="44">
        <v>0</v>
      </c>
      <c r="I405" s="44">
        <v>3325241</v>
      </c>
      <c r="J405" s="44">
        <v>3185795</v>
      </c>
      <c r="K405" s="44">
        <v>0</v>
      </c>
      <c r="L405" s="44">
        <v>0</v>
      </c>
      <c r="M405" s="44">
        <v>0</v>
      </c>
      <c r="N405" s="44">
        <v>0</v>
      </c>
      <c r="O405" s="44">
        <v>0</v>
      </c>
      <c r="P405" s="44">
        <v>3728219</v>
      </c>
      <c r="Q405" s="44">
        <v>1087063</v>
      </c>
      <c r="R405" s="44">
        <v>44110</v>
      </c>
      <c r="S405" s="44">
        <v>29061</v>
      </c>
      <c r="T405" s="44">
        <v>12125</v>
      </c>
      <c r="U405" s="44">
        <v>115160</v>
      </c>
      <c r="V405" s="44">
        <v>33051</v>
      </c>
      <c r="W405" s="44">
        <v>0</v>
      </c>
      <c r="X405" s="44">
        <v>338395</v>
      </c>
      <c r="Y405" s="44">
        <v>0</v>
      </c>
      <c r="Z405" s="44">
        <v>0</v>
      </c>
      <c r="AA405" s="44">
        <v>33139912</v>
      </c>
      <c r="AB405" s="44">
        <v>0</v>
      </c>
      <c r="AC405" s="44">
        <f t="shared" si="19"/>
        <v>29954117</v>
      </c>
      <c r="AD405" s="74">
        <f t="shared" si="20"/>
        <v>11898220</v>
      </c>
      <c r="AE405" s="44">
        <f t="shared" si="21"/>
        <v>3917616</v>
      </c>
    </row>
    <row r="406" spans="1:31" x14ac:dyDescent="0.3">
      <c r="A406" s="46" t="s">
        <v>839</v>
      </c>
      <c r="B406" t="s">
        <v>2495</v>
      </c>
      <c r="C406">
        <v>1</v>
      </c>
      <c r="D406">
        <v>0</v>
      </c>
      <c r="E406" s="44">
        <v>18684036</v>
      </c>
      <c r="F406" s="44">
        <v>0</v>
      </c>
      <c r="G406" s="44">
        <v>0</v>
      </c>
      <c r="H406" s="44">
        <v>8687</v>
      </c>
      <c r="I406" s="44">
        <v>3215061</v>
      </c>
      <c r="J406" s="44">
        <v>4836897</v>
      </c>
      <c r="K406" s="44">
        <v>0</v>
      </c>
      <c r="L406" s="44">
        <v>0</v>
      </c>
      <c r="M406" s="44">
        <v>0</v>
      </c>
      <c r="N406" s="44">
        <v>0</v>
      </c>
      <c r="O406" s="44">
        <v>0</v>
      </c>
      <c r="P406" s="44">
        <v>4621874</v>
      </c>
      <c r="Q406" s="44">
        <v>887262</v>
      </c>
      <c r="R406" s="44">
        <v>138630</v>
      </c>
      <c r="S406" s="44">
        <v>59066</v>
      </c>
      <c r="T406" s="44">
        <v>24644</v>
      </c>
      <c r="U406" s="44">
        <v>227991</v>
      </c>
      <c r="V406" s="44">
        <v>73760</v>
      </c>
      <c r="W406" s="44">
        <v>0</v>
      </c>
      <c r="X406" s="44">
        <v>495891</v>
      </c>
      <c r="Y406" s="44">
        <v>0</v>
      </c>
      <c r="Z406" s="44">
        <v>0</v>
      </c>
      <c r="AA406" s="44">
        <v>33273799</v>
      </c>
      <c r="AB406" s="44">
        <v>0</v>
      </c>
      <c r="AC406" s="44">
        <f t="shared" si="19"/>
        <v>28436902</v>
      </c>
      <c r="AD406" s="74">
        <f t="shared" si="20"/>
        <v>14589763</v>
      </c>
      <c r="AE406" s="44">
        <f t="shared" si="21"/>
        <v>5007335</v>
      </c>
    </row>
    <row r="407" spans="1:31" x14ac:dyDescent="0.3">
      <c r="A407" s="46" t="s">
        <v>843</v>
      </c>
      <c r="B407" t="s">
        <v>2496</v>
      </c>
      <c r="C407">
        <v>1</v>
      </c>
      <c r="D407">
        <v>0</v>
      </c>
      <c r="E407" s="44">
        <v>11207157</v>
      </c>
      <c r="F407" s="44">
        <v>0</v>
      </c>
      <c r="G407" s="44">
        <v>0</v>
      </c>
      <c r="H407" s="44">
        <v>6806</v>
      </c>
      <c r="I407" s="44">
        <v>1078433</v>
      </c>
      <c r="J407" s="44">
        <v>2551916</v>
      </c>
      <c r="K407" s="44">
        <v>0</v>
      </c>
      <c r="L407" s="44">
        <v>0</v>
      </c>
      <c r="M407" s="44">
        <v>0</v>
      </c>
      <c r="N407" s="44">
        <v>0</v>
      </c>
      <c r="O407" s="44">
        <v>0</v>
      </c>
      <c r="P407" s="44">
        <v>1538099</v>
      </c>
      <c r="Q407" s="44">
        <v>518492</v>
      </c>
      <c r="R407" s="44">
        <v>27021</v>
      </c>
      <c r="S407" s="44">
        <v>14755</v>
      </c>
      <c r="T407" s="44">
        <v>6156</v>
      </c>
      <c r="U407" s="44">
        <v>57551</v>
      </c>
      <c r="V407" s="44">
        <v>19093</v>
      </c>
      <c r="W407" s="44">
        <v>0</v>
      </c>
      <c r="X407" s="44">
        <v>204691</v>
      </c>
      <c r="Y407" s="44">
        <v>0</v>
      </c>
      <c r="Z407" s="44">
        <v>0</v>
      </c>
      <c r="AA407" s="44">
        <v>17230170</v>
      </c>
      <c r="AB407" s="44">
        <v>100000</v>
      </c>
      <c r="AC407" s="44">
        <f t="shared" si="19"/>
        <v>14678254</v>
      </c>
      <c r="AD407" s="74">
        <f t="shared" si="20"/>
        <v>6023013</v>
      </c>
      <c r="AE407" s="44">
        <f t="shared" si="21"/>
        <v>1635654</v>
      </c>
    </row>
    <row r="408" spans="1:31" x14ac:dyDescent="0.3">
      <c r="A408" s="46" t="s">
        <v>845</v>
      </c>
      <c r="B408" t="s">
        <v>2497</v>
      </c>
      <c r="C408">
        <v>1</v>
      </c>
      <c r="D408">
        <v>0</v>
      </c>
      <c r="E408" s="44">
        <v>11272227</v>
      </c>
      <c r="F408" s="44">
        <v>0</v>
      </c>
      <c r="G408" s="44">
        <v>250743</v>
      </c>
      <c r="H408" s="44">
        <v>0</v>
      </c>
      <c r="I408" s="44">
        <v>1545158</v>
      </c>
      <c r="J408" s="44">
        <v>361035</v>
      </c>
      <c r="K408" s="44">
        <v>0</v>
      </c>
      <c r="L408" s="44">
        <v>0</v>
      </c>
      <c r="M408" s="44">
        <v>0</v>
      </c>
      <c r="N408" s="44">
        <v>0</v>
      </c>
      <c r="O408" s="44">
        <v>0</v>
      </c>
      <c r="P408" s="44">
        <v>1270800</v>
      </c>
      <c r="Q408" s="44">
        <v>182851</v>
      </c>
      <c r="R408" s="44">
        <v>26214</v>
      </c>
      <c r="S408" s="44">
        <v>11894</v>
      </c>
      <c r="T408" s="44">
        <v>4963</v>
      </c>
      <c r="U408" s="44">
        <v>45610</v>
      </c>
      <c r="V408" s="44">
        <v>12797</v>
      </c>
      <c r="W408" s="44">
        <v>0</v>
      </c>
      <c r="X408" s="44">
        <v>155357</v>
      </c>
      <c r="Y408" s="44">
        <v>0</v>
      </c>
      <c r="Z408" s="44">
        <v>0</v>
      </c>
      <c r="AA408" s="44">
        <v>15139649</v>
      </c>
      <c r="AB408" s="44">
        <v>100000</v>
      </c>
      <c r="AC408" s="44">
        <f t="shared" si="19"/>
        <v>14778614</v>
      </c>
      <c r="AD408" s="74">
        <f t="shared" si="20"/>
        <v>3867422</v>
      </c>
      <c r="AE408" s="44">
        <f t="shared" si="21"/>
        <v>1596807</v>
      </c>
    </row>
    <row r="409" spans="1:31" x14ac:dyDescent="0.3">
      <c r="A409" s="46" t="s">
        <v>841</v>
      </c>
      <c r="B409" t="s">
        <v>2498</v>
      </c>
      <c r="C409">
        <v>1</v>
      </c>
      <c r="D409">
        <v>0</v>
      </c>
      <c r="E409" s="44">
        <v>18548129</v>
      </c>
      <c r="F409" s="44">
        <v>0</v>
      </c>
      <c r="G409" s="44">
        <v>0</v>
      </c>
      <c r="H409" s="44">
        <v>22022</v>
      </c>
      <c r="I409" s="44">
        <v>2651390</v>
      </c>
      <c r="J409" s="44">
        <v>4110035</v>
      </c>
      <c r="K409" s="44">
        <v>0</v>
      </c>
      <c r="L409" s="44">
        <v>0</v>
      </c>
      <c r="M409" s="44">
        <v>0</v>
      </c>
      <c r="N409" s="44">
        <v>0</v>
      </c>
      <c r="O409" s="44">
        <v>0</v>
      </c>
      <c r="P409" s="44">
        <v>2990279</v>
      </c>
      <c r="Q409" s="44">
        <v>409534</v>
      </c>
      <c r="R409" s="44">
        <v>41033</v>
      </c>
      <c r="S409" s="44">
        <v>25960</v>
      </c>
      <c r="T409" s="44">
        <v>10831</v>
      </c>
      <c r="U409" s="44">
        <v>103510</v>
      </c>
      <c r="V409" s="44">
        <v>32837</v>
      </c>
      <c r="W409" s="44">
        <v>0</v>
      </c>
      <c r="X409" s="44">
        <v>224979</v>
      </c>
      <c r="Y409" s="44">
        <v>22892</v>
      </c>
      <c r="Z409" s="44">
        <v>0</v>
      </c>
      <c r="AA409" s="44">
        <v>29193431</v>
      </c>
      <c r="AB409" s="44">
        <v>0</v>
      </c>
      <c r="AC409" s="44">
        <f t="shared" si="19"/>
        <v>25083396</v>
      </c>
      <c r="AD409" s="74">
        <f t="shared" si="20"/>
        <v>10645302</v>
      </c>
      <c r="AE409" s="44">
        <f t="shared" si="21"/>
        <v>3186309</v>
      </c>
    </row>
    <row r="410" spans="1:31" x14ac:dyDescent="0.3">
      <c r="A410" s="46" t="s">
        <v>854</v>
      </c>
      <c r="B410" t="s">
        <v>1836</v>
      </c>
      <c r="C410">
        <v>1</v>
      </c>
      <c r="D410">
        <v>0</v>
      </c>
      <c r="E410" s="44">
        <v>4744915</v>
      </c>
      <c r="F410" s="44">
        <v>0</v>
      </c>
      <c r="G410" s="44">
        <v>0</v>
      </c>
      <c r="H410" s="44">
        <v>0</v>
      </c>
      <c r="I410" s="44">
        <v>621370</v>
      </c>
      <c r="J410" s="44">
        <v>976305</v>
      </c>
      <c r="K410" s="44">
        <v>97195</v>
      </c>
      <c r="L410" s="44">
        <v>0</v>
      </c>
      <c r="M410" s="44">
        <v>0</v>
      </c>
      <c r="N410" s="44">
        <v>0</v>
      </c>
      <c r="O410" s="44">
        <v>0</v>
      </c>
      <c r="P410" s="44">
        <v>651937</v>
      </c>
      <c r="Q410" s="44">
        <v>29065</v>
      </c>
      <c r="R410" s="44">
        <v>0</v>
      </c>
      <c r="S410" s="44">
        <v>5108</v>
      </c>
      <c r="T410" s="44">
        <v>2131</v>
      </c>
      <c r="U410" s="44">
        <v>19572</v>
      </c>
      <c r="V410" s="44">
        <v>5562</v>
      </c>
      <c r="W410" s="44">
        <v>0</v>
      </c>
      <c r="X410" s="44">
        <v>0</v>
      </c>
      <c r="Y410" s="44">
        <v>0</v>
      </c>
      <c r="Z410" s="44">
        <v>0</v>
      </c>
      <c r="AA410" s="44">
        <v>7153160</v>
      </c>
      <c r="AB410" s="44">
        <v>100000</v>
      </c>
      <c r="AC410" s="44">
        <f t="shared" si="19"/>
        <v>6079660</v>
      </c>
      <c r="AD410" s="74">
        <f t="shared" si="20"/>
        <v>2408245</v>
      </c>
      <c r="AE410" s="44">
        <f t="shared" si="21"/>
        <v>684310</v>
      </c>
    </row>
    <row r="411" spans="1:31" x14ac:dyDescent="0.3">
      <c r="A411" s="46" t="s">
        <v>852</v>
      </c>
      <c r="B411" t="s">
        <v>2499</v>
      </c>
      <c r="C411">
        <v>1</v>
      </c>
      <c r="D411">
        <v>0</v>
      </c>
      <c r="E411" s="44">
        <v>5238820</v>
      </c>
      <c r="F411" s="44">
        <v>0</v>
      </c>
      <c r="G411" s="44">
        <v>0</v>
      </c>
      <c r="H411" s="44">
        <v>0</v>
      </c>
      <c r="I411" s="44">
        <v>710755</v>
      </c>
      <c r="J411" s="44">
        <v>1033042</v>
      </c>
      <c r="K411" s="44">
        <v>0</v>
      </c>
      <c r="L411" s="44">
        <v>0</v>
      </c>
      <c r="M411" s="44">
        <v>0</v>
      </c>
      <c r="N411" s="44">
        <v>0</v>
      </c>
      <c r="O411" s="44">
        <v>0</v>
      </c>
      <c r="P411" s="44">
        <v>540151</v>
      </c>
      <c r="Q411" s="44">
        <v>51766</v>
      </c>
      <c r="R411" s="44">
        <v>208915</v>
      </c>
      <c r="S411" s="44">
        <v>5692</v>
      </c>
      <c r="T411" s="44">
        <v>2375</v>
      </c>
      <c r="U411" s="44">
        <v>21494</v>
      </c>
      <c r="V411" s="44">
        <v>6216</v>
      </c>
      <c r="W411" s="44">
        <v>0</v>
      </c>
      <c r="X411" s="44">
        <v>66750</v>
      </c>
      <c r="Y411" s="44">
        <v>0</v>
      </c>
      <c r="Z411" s="44">
        <v>0</v>
      </c>
      <c r="AA411" s="44">
        <v>7885976</v>
      </c>
      <c r="AB411" s="44">
        <v>100000</v>
      </c>
      <c r="AC411" s="44">
        <f t="shared" si="19"/>
        <v>6852934</v>
      </c>
      <c r="AD411" s="74">
        <f t="shared" si="20"/>
        <v>2647156</v>
      </c>
      <c r="AE411" s="44">
        <f t="shared" si="21"/>
        <v>575928</v>
      </c>
    </row>
    <row r="412" spans="1:31" x14ac:dyDescent="0.3">
      <c r="A412" s="46" t="s">
        <v>856</v>
      </c>
      <c r="B412" t="s">
        <v>2500</v>
      </c>
      <c r="C412">
        <v>1</v>
      </c>
      <c r="D412">
        <v>0</v>
      </c>
      <c r="E412" s="44">
        <v>4236702</v>
      </c>
      <c r="F412" s="44">
        <v>0</v>
      </c>
      <c r="G412" s="44">
        <v>0</v>
      </c>
      <c r="H412" s="44">
        <v>0</v>
      </c>
      <c r="I412" s="44">
        <v>545937</v>
      </c>
      <c r="J412" s="44">
        <v>1532640</v>
      </c>
      <c r="K412" s="44">
        <v>0</v>
      </c>
      <c r="L412" s="44">
        <v>0</v>
      </c>
      <c r="M412" s="44">
        <v>0</v>
      </c>
      <c r="N412" s="44">
        <v>0</v>
      </c>
      <c r="O412" s="44">
        <v>0</v>
      </c>
      <c r="P412" s="44">
        <v>475557</v>
      </c>
      <c r="Q412" s="44">
        <v>65417</v>
      </c>
      <c r="R412" s="44">
        <v>97082</v>
      </c>
      <c r="S412" s="44">
        <v>4554</v>
      </c>
      <c r="T412" s="44">
        <v>1900</v>
      </c>
      <c r="U412" s="44">
        <v>17766</v>
      </c>
      <c r="V412" s="44">
        <v>5054</v>
      </c>
      <c r="W412" s="44">
        <v>0</v>
      </c>
      <c r="X412" s="44">
        <v>0</v>
      </c>
      <c r="Y412" s="44">
        <v>0</v>
      </c>
      <c r="Z412" s="44">
        <v>0</v>
      </c>
      <c r="AA412" s="44">
        <v>6982609</v>
      </c>
      <c r="AB412" s="44">
        <v>100000</v>
      </c>
      <c r="AC412" s="44">
        <f t="shared" si="19"/>
        <v>5449969</v>
      </c>
      <c r="AD412" s="74">
        <f t="shared" si="20"/>
        <v>2745907</v>
      </c>
      <c r="AE412" s="44">
        <f t="shared" si="21"/>
        <v>504831</v>
      </c>
    </row>
    <row r="413" spans="1:31" x14ac:dyDescent="0.3">
      <c r="A413" s="46" t="s">
        <v>868</v>
      </c>
      <c r="B413" t="s">
        <v>2501</v>
      </c>
      <c r="C413">
        <v>1</v>
      </c>
      <c r="D413">
        <v>0</v>
      </c>
      <c r="E413" s="44">
        <v>3471531</v>
      </c>
      <c r="F413" s="44">
        <v>0</v>
      </c>
      <c r="G413" s="44">
        <v>0</v>
      </c>
      <c r="H413" s="44">
        <v>0</v>
      </c>
      <c r="I413" s="44">
        <v>482230</v>
      </c>
      <c r="J413" s="44">
        <v>685391</v>
      </c>
      <c r="K413" s="44">
        <v>0</v>
      </c>
      <c r="L413" s="44">
        <v>0</v>
      </c>
      <c r="M413" s="44">
        <v>0</v>
      </c>
      <c r="N413" s="44">
        <v>0</v>
      </c>
      <c r="O413" s="44">
        <v>0</v>
      </c>
      <c r="P413" s="44">
        <v>564517</v>
      </c>
      <c r="Q413" s="44">
        <v>165134</v>
      </c>
      <c r="R413" s="44">
        <v>101888</v>
      </c>
      <c r="S413" s="44">
        <v>5153</v>
      </c>
      <c r="T413" s="44">
        <v>2150</v>
      </c>
      <c r="U413" s="44">
        <v>20213</v>
      </c>
      <c r="V413" s="44">
        <v>5868</v>
      </c>
      <c r="W413" s="44">
        <v>0</v>
      </c>
      <c r="X413" s="44">
        <v>65489</v>
      </c>
      <c r="Y413" s="44">
        <v>2008</v>
      </c>
      <c r="Z413" s="44">
        <v>0</v>
      </c>
      <c r="AA413" s="44">
        <v>5571572</v>
      </c>
      <c r="AB413" s="44">
        <v>100000</v>
      </c>
      <c r="AC413" s="44">
        <f t="shared" si="19"/>
        <v>4886181</v>
      </c>
      <c r="AD413" s="74">
        <f t="shared" si="20"/>
        <v>2100041</v>
      </c>
      <c r="AE413" s="44">
        <f t="shared" si="21"/>
        <v>599909</v>
      </c>
    </row>
    <row r="414" spans="1:31" x14ac:dyDescent="0.3">
      <c r="A414" s="46" t="s">
        <v>858</v>
      </c>
      <c r="B414" t="s">
        <v>2502</v>
      </c>
      <c r="C414">
        <v>1</v>
      </c>
      <c r="D414">
        <v>0</v>
      </c>
      <c r="E414" s="44">
        <v>4178174</v>
      </c>
      <c r="F414" s="44">
        <v>0</v>
      </c>
      <c r="G414" s="44">
        <v>0</v>
      </c>
      <c r="H414" s="44">
        <v>0</v>
      </c>
      <c r="I414" s="44">
        <v>478107</v>
      </c>
      <c r="J414" s="44">
        <v>350785</v>
      </c>
      <c r="K414" s="44">
        <v>0</v>
      </c>
      <c r="L414" s="44">
        <v>0</v>
      </c>
      <c r="M414" s="44">
        <v>0</v>
      </c>
      <c r="N414" s="44">
        <v>0</v>
      </c>
      <c r="O414" s="44">
        <v>0</v>
      </c>
      <c r="P414" s="44">
        <v>543574</v>
      </c>
      <c r="Q414" s="44">
        <v>83384</v>
      </c>
      <c r="R414" s="44">
        <v>76420</v>
      </c>
      <c r="S414" s="44">
        <v>5303</v>
      </c>
      <c r="T414" s="44">
        <v>2213</v>
      </c>
      <c r="U414" s="44">
        <v>19689</v>
      </c>
      <c r="V414" s="44">
        <v>5011</v>
      </c>
      <c r="W414" s="44">
        <v>0</v>
      </c>
      <c r="X414" s="44">
        <v>59175</v>
      </c>
      <c r="Y414" s="44">
        <v>0</v>
      </c>
      <c r="Z414" s="44">
        <v>0</v>
      </c>
      <c r="AA414" s="44">
        <v>5801835</v>
      </c>
      <c r="AB414" s="44">
        <v>100000</v>
      </c>
      <c r="AC414" s="44">
        <f t="shared" si="19"/>
        <v>5451050</v>
      </c>
      <c r="AD414" s="74">
        <f t="shared" si="20"/>
        <v>1623661</v>
      </c>
      <c r="AE414" s="44">
        <f t="shared" si="21"/>
        <v>575790</v>
      </c>
    </row>
    <row r="415" spans="1:31" x14ac:dyDescent="0.3">
      <c r="A415" s="46" t="s">
        <v>860</v>
      </c>
      <c r="B415" t="s">
        <v>2503</v>
      </c>
      <c r="C415">
        <v>1</v>
      </c>
      <c r="D415">
        <v>0</v>
      </c>
      <c r="E415" s="44">
        <v>4601952</v>
      </c>
      <c r="F415" s="44">
        <v>0</v>
      </c>
      <c r="G415" s="44">
        <v>0</v>
      </c>
      <c r="H415" s="44">
        <v>5696</v>
      </c>
      <c r="I415" s="44">
        <v>694312</v>
      </c>
      <c r="J415" s="44">
        <v>1073507</v>
      </c>
      <c r="K415" s="44">
        <v>0</v>
      </c>
      <c r="L415" s="44">
        <v>0</v>
      </c>
      <c r="M415" s="44">
        <v>0</v>
      </c>
      <c r="N415" s="44">
        <v>0</v>
      </c>
      <c r="O415" s="44">
        <v>0</v>
      </c>
      <c r="P415" s="44">
        <v>584381</v>
      </c>
      <c r="Q415" s="44">
        <v>115051</v>
      </c>
      <c r="R415" s="44">
        <v>116760</v>
      </c>
      <c r="S415" s="44">
        <v>4913</v>
      </c>
      <c r="T415" s="44">
        <v>2050</v>
      </c>
      <c r="U415" s="44">
        <v>18873</v>
      </c>
      <c r="V415" s="44">
        <v>5580</v>
      </c>
      <c r="W415" s="44">
        <v>0</v>
      </c>
      <c r="X415" s="44">
        <v>90166</v>
      </c>
      <c r="Y415" s="44">
        <v>0</v>
      </c>
      <c r="Z415" s="44">
        <v>0</v>
      </c>
      <c r="AA415" s="44">
        <v>7313241</v>
      </c>
      <c r="AB415" s="44">
        <v>100000</v>
      </c>
      <c r="AC415" s="44">
        <f t="shared" si="19"/>
        <v>6239734</v>
      </c>
      <c r="AD415" s="74">
        <f t="shared" si="20"/>
        <v>2711289</v>
      </c>
      <c r="AE415" s="44">
        <f t="shared" si="21"/>
        <v>615797</v>
      </c>
    </row>
    <row r="416" spans="1:31" x14ac:dyDescent="0.3">
      <c r="A416" s="46" t="s">
        <v>862</v>
      </c>
      <c r="B416" t="s">
        <v>2504</v>
      </c>
      <c r="C416">
        <v>1</v>
      </c>
      <c r="D416">
        <v>0</v>
      </c>
      <c r="E416" s="44">
        <v>11027116</v>
      </c>
      <c r="F416" s="44">
        <v>0</v>
      </c>
      <c r="G416" s="44">
        <v>0</v>
      </c>
      <c r="H416" s="44">
        <v>299</v>
      </c>
      <c r="I416" s="44">
        <v>809075</v>
      </c>
      <c r="J416" s="44">
        <v>2916583</v>
      </c>
      <c r="K416" s="44">
        <v>0</v>
      </c>
      <c r="L416" s="44">
        <v>0</v>
      </c>
      <c r="M416" s="44">
        <v>0</v>
      </c>
      <c r="N416" s="44">
        <v>0</v>
      </c>
      <c r="O416" s="44">
        <v>0</v>
      </c>
      <c r="P416" s="44">
        <v>1263417</v>
      </c>
      <c r="Q416" s="44">
        <v>394516</v>
      </c>
      <c r="R416" s="44">
        <v>513985</v>
      </c>
      <c r="S416" s="44">
        <v>27368</v>
      </c>
      <c r="T416" s="44">
        <v>11419</v>
      </c>
      <c r="U416" s="44">
        <v>103860</v>
      </c>
      <c r="V416" s="44">
        <v>26882</v>
      </c>
      <c r="W416" s="44">
        <v>0</v>
      </c>
      <c r="X416" s="44">
        <v>275283</v>
      </c>
      <c r="Y416" s="44">
        <v>0</v>
      </c>
      <c r="Z416" s="44">
        <v>0</v>
      </c>
      <c r="AA416" s="44">
        <v>17369803</v>
      </c>
      <c r="AB416" s="44">
        <v>0</v>
      </c>
      <c r="AC416" s="44">
        <f t="shared" si="19"/>
        <v>14453220</v>
      </c>
      <c r="AD416" s="74">
        <f t="shared" si="20"/>
        <v>6342687</v>
      </c>
      <c r="AE416" s="44">
        <f t="shared" si="21"/>
        <v>1432946</v>
      </c>
    </row>
    <row r="417" spans="1:31" x14ac:dyDescent="0.3">
      <c r="A417" s="46" t="s">
        <v>864</v>
      </c>
      <c r="B417" t="s">
        <v>1843</v>
      </c>
      <c r="C417">
        <v>1</v>
      </c>
      <c r="D417">
        <v>0</v>
      </c>
      <c r="E417" s="44">
        <v>9645541</v>
      </c>
      <c r="F417" s="44">
        <v>0</v>
      </c>
      <c r="G417" s="44">
        <v>0</v>
      </c>
      <c r="H417" s="44">
        <v>0</v>
      </c>
      <c r="I417" s="44">
        <v>1379908</v>
      </c>
      <c r="J417" s="44">
        <v>2057209</v>
      </c>
      <c r="K417" s="44">
        <v>0</v>
      </c>
      <c r="L417" s="44">
        <v>0</v>
      </c>
      <c r="M417" s="44">
        <v>0</v>
      </c>
      <c r="N417" s="44">
        <v>0</v>
      </c>
      <c r="O417" s="44">
        <v>0</v>
      </c>
      <c r="P417" s="44">
        <v>1802748</v>
      </c>
      <c r="Q417" s="44">
        <v>149333</v>
      </c>
      <c r="R417" s="44">
        <v>286352</v>
      </c>
      <c r="S417" s="44">
        <v>11879</v>
      </c>
      <c r="T417" s="44">
        <v>4956</v>
      </c>
      <c r="U417" s="44">
        <v>47823</v>
      </c>
      <c r="V417" s="44">
        <v>14220</v>
      </c>
      <c r="W417" s="44">
        <v>0</v>
      </c>
      <c r="X417" s="44">
        <v>0</v>
      </c>
      <c r="Y417" s="44">
        <v>0</v>
      </c>
      <c r="Z417" s="44">
        <v>0</v>
      </c>
      <c r="AA417" s="44">
        <v>15399969</v>
      </c>
      <c r="AB417" s="44">
        <v>100000</v>
      </c>
      <c r="AC417" s="44">
        <f t="shared" si="19"/>
        <v>13342760</v>
      </c>
      <c r="AD417" s="74">
        <f t="shared" si="20"/>
        <v>5754428</v>
      </c>
      <c r="AE417" s="44">
        <f t="shared" si="21"/>
        <v>1881626</v>
      </c>
    </row>
    <row r="418" spans="1:31" x14ac:dyDescent="0.3">
      <c r="A418" s="46" t="s">
        <v>850</v>
      </c>
      <c r="B418" t="s">
        <v>2505</v>
      </c>
      <c r="C418">
        <v>1</v>
      </c>
      <c r="D418">
        <v>0</v>
      </c>
      <c r="E418" s="44">
        <v>4369933</v>
      </c>
      <c r="F418" s="44">
        <v>0</v>
      </c>
      <c r="G418" s="44">
        <v>0</v>
      </c>
      <c r="H418" s="44">
        <v>0</v>
      </c>
      <c r="I418" s="44">
        <v>386073</v>
      </c>
      <c r="J418" s="44">
        <v>1012656</v>
      </c>
      <c r="K418" s="44">
        <v>0</v>
      </c>
      <c r="L418" s="44">
        <v>0</v>
      </c>
      <c r="M418" s="44">
        <v>0</v>
      </c>
      <c r="N418" s="44">
        <v>0</v>
      </c>
      <c r="O418" s="44">
        <v>0</v>
      </c>
      <c r="P418" s="44">
        <v>385706</v>
      </c>
      <c r="Q418" s="44">
        <v>84718</v>
      </c>
      <c r="R418" s="44">
        <v>59812</v>
      </c>
      <c r="S418" s="44">
        <v>12808</v>
      </c>
      <c r="T418" s="44">
        <v>5344</v>
      </c>
      <c r="U418" s="44">
        <v>48988</v>
      </c>
      <c r="V418" s="44">
        <v>5669</v>
      </c>
      <c r="W418" s="44">
        <v>0</v>
      </c>
      <c r="X418" s="44">
        <v>0</v>
      </c>
      <c r="Y418" s="44">
        <v>7620</v>
      </c>
      <c r="Z418" s="44">
        <v>0</v>
      </c>
      <c r="AA418" s="44">
        <v>6379327</v>
      </c>
      <c r="AB418" s="44">
        <v>0</v>
      </c>
      <c r="AC418" s="44">
        <f t="shared" si="19"/>
        <v>5366671</v>
      </c>
      <c r="AD418" s="74">
        <f t="shared" si="20"/>
        <v>2009394</v>
      </c>
      <c r="AE418" s="44">
        <f t="shared" si="21"/>
        <v>466135</v>
      </c>
    </row>
    <row r="419" spans="1:31" x14ac:dyDescent="0.3">
      <c r="A419" s="46" t="s">
        <v>866</v>
      </c>
      <c r="B419" t="s">
        <v>1845</v>
      </c>
      <c r="C419">
        <v>1</v>
      </c>
      <c r="D419">
        <v>0</v>
      </c>
      <c r="E419" s="44">
        <v>5167243</v>
      </c>
      <c r="F419" s="44">
        <v>0</v>
      </c>
      <c r="G419" s="44">
        <v>0</v>
      </c>
      <c r="H419" s="44">
        <v>0</v>
      </c>
      <c r="I419" s="44">
        <v>554186</v>
      </c>
      <c r="J419" s="44">
        <v>406506</v>
      </c>
      <c r="K419" s="44">
        <v>0</v>
      </c>
      <c r="L419" s="44">
        <v>0</v>
      </c>
      <c r="M419" s="44">
        <v>0</v>
      </c>
      <c r="N419" s="44">
        <v>0</v>
      </c>
      <c r="O419" s="44">
        <v>0</v>
      </c>
      <c r="P419" s="44">
        <v>733570</v>
      </c>
      <c r="Q419" s="44">
        <v>28273</v>
      </c>
      <c r="R419" s="44">
        <v>39013</v>
      </c>
      <c r="S419" s="44">
        <v>6561</v>
      </c>
      <c r="T419" s="44">
        <v>2738</v>
      </c>
      <c r="U419" s="44">
        <v>24931</v>
      </c>
      <c r="V419" s="44">
        <v>5787</v>
      </c>
      <c r="W419" s="44">
        <v>0</v>
      </c>
      <c r="X419" s="44">
        <v>78810</v>
      </c>
      <c r="Y419" s="44">
        <v>0</v>
      </c>
      <c r="Z419" s="44">
        <v>0</v>
      </c>
      <c r="AA419" s="44">
        <v>7047618</v>
      </c>
      <c r="AB419" s="44">
        <v>100000</v>
      </c>
      <c r="AC419" s="44">
        <f t="shared" si="19"/>
        <v>6641112</v>
      </c>
      <c r="AD419" s="74">
        <f t="shared" si="20"/>
        <v>1880375</v>
      </c>
      <c r="AE419" s="44">
        <f t="shared" si="21"/>
        <v>773587</v>
      </c>
    </row>
    <row r="420" spans="1:31" x14ac:dyDescent="0.3">
      <c r="A420" s="46" t="s">
        <v>848</v>
      </c>
      <c r="B420" t="s">
        <v>1846</v>
      </c>
      <c r="C420">
        <v>1</v>
      </c>
      <c r="D420">
        <v>0</v>
      </c>
      <c r="E420" s="44">
        <v>5315895</v>
      </c>
      <c r="F420" s="44">
        <v>0</v>
      </c>
      <c r="G420" s="44">
        <v>148902</v>
      </c>
      <c r="H420" s="44">
        <v>3146</v>
      </c>
      <c r="I420" s="44">
        <v>520262</v>
      </c>
      <c r="J420" s="44">
        <v>817412</v>
      </c>
      <c r="K420" s="44">
        <v>126503</v>
      </c>
      <c r="L420" s="44">
        <v>0</v>
      </c>
      <c r="M420" s="44">
        <v>0</v>
      </c>
      <c r="N420" s="44">
        <v>0</v>
      </c>
      <c r="O420" s="44">
        <v>0</v>
      </c>
      <c r="P420" s="44">
        <v>351921</v>
      </c>
      <c r="Q420" s="44">
        <v>37966</v>
      </c>
      <c r="R420" s="44">
        <v>29214</v>
      </c>
      <c r="S420" s="44">
        <v>6786</v>
      </c>
      <c r="T420" s="44">
        <v>2831</v>
      </c>
      <c r="U420" s="44">
        <v>26446</v>
      </c>
      <c r="V420" s="44">
        <v>5032</v>
      </c>
      <c r="W420" s="44">
        <v>0</v>
      </c>
      <c r="X420" s="44">
        <v>71973</v>
      </c>
      <c r="Y420" s="44">
        <v>0</v>
      </c>
      <c r="Z420" s="44">
        <v>0</v>
      </c>
      <c r="AA420" s="44">
        <v>7464289</v>
      </c>
      <c r="AB420" s="44">
        <v>100000</v>
      </c>
      <c r="AC420" s="44">
        <f t="shared" si="19"/>
        <v>6520374</v>
      </c>
      <c r="AD420" s="74">
        <f t="shared" si="20"/>
        <v>2148394</v>
      </c>
      <c r="AE420" s="44">
        <f t="shared" si="21"/>
        <v>541918</v>
      </c>
    </row>
    <row r="421" spans="1:31" x14ac:dyDescent="0.3">
      <c r="A421" s="46" t="s">
        <v>870</v>
      </c>
      <c r="B421" t="s">
        <v>2506</v>
      </c>
      <c r="C421">
        <v>1</v>
      </c>
      <c r="D421">
        <v>0</v>
      </c>
      <c r="E421" s="44">
        <v>3887421</v>
      </c>
      <c r="F421" s="44">
        <v>0</v>
      </c>
      <c r="G421" s="44">
        <v>0</v>
      </c>
      <c r="H421" s="44">
        <v>0</v>
      </c>
      <c r="I421" s="44">
        <v>662940</v>
      </c>
      <c r="J421" s="44">
        <v>2047203</v>
      </c>
      <c r="K421" s="44">
        <v>0</v>
      </c>
      <c r="L421" s="44">
        <v>0</v>
      </c>
      <c r="M421" s="44">
        <v>0</v>
      </c>
      <c r="N421" s="44">
        <v>0</v>
      </c>
      <c r="O421" s="44">
        <v>0</v>
      </c>
      <c r="P421" s="44">
        <v>620195</v>
      </c>
      <c r="Q421" s="44">
        <v>115346</v>
      </c>
      <c r="R421" s="44">
        <v>84203</v>
      </c>
      <c r="S421" s="44">
        <v>5063</v>
      </c>
      <c r="T421" s="44">
        <v>2113</v>
      </c>
      <c r="U421" s="44">
        <v>20155</v>
      </c>
      <c r="V421" s="44">
        <v>6093</v>
      </c>
      <c r="W421" s="44">
        <v>0</v>
      </c>
      <c r="X421" s="44">
        <v>76781</v>
      </c>
      <c r="Y421" s="44">
        <v>0</v>
      </c>
      <c r="Z421" s="44">
        <v>0</v>
      </c>
      <c r="AA421" s="44">
        <v>7527513</v>
      </c>
      <c r="AB421" s="44">
        <v>100000</v>
      </c>
      <c r="AC421" s="44">
        <f t="shared" si="19"/>
        <v>5480310</v>
      </c>
      <c r="AD421" s="74">
        <f t="shared" si="20"/>
        <v>3640092</v>
      </c>
      <c r="AE421" s="44">
        <f t="shared" si="21"/>
        <v>653619</v>
      </c>
    </row>
    <row r="422" spans="1:31" x14ac:dyDescent="0.3">
      <c r="A422" s="46" t="s">
        <v>881</v>
      </c>
      <c r="B422" t="s">
        <v>2507</v>
      </c>
      <c r="C422">
        <v>1</v>
      </c>
      <c r="D422">
        <v>0</v>
      </c>
      <c r="E422" s="44">
        <v>19813401</v>
      </c>
      <c r="F422" s="44">
        <v>0</v>
      </c>
      <c r="G422" s="44">
        <v>1391526</v>
      </c>
      <c r="H422" s="44">
        <v>0</v>
      </c>
      <c r="I422" s="44">
        <v>4409171</v>
      </c>
      <c r="J422" s="44">
        <v>939819</v>
      </c>
      <c r="K422" s="44">
        <v>0</v>
      </c>
      <c r="L422" s="44">
        <v>0</v>
      </c>
      <c r="M422" s="44">
        <v>0</v>
      </c>
      <c r="N422" s="44">
        <v>0</v>
      </c>
      <c r="O422" s="44">
        <v>0</v>
      </c>
      <c r="P422" s="44">
        <v>2762992</v>
      </c>
      <c r="Q422" s="44">
        <v>980423</v>
      </c>
      <c r="R422" s="44">
        <v>655372</v>
      </c>
      <c r="S422" s="44">
        <v>61688</v>
      </c>
      <c r="T422" s="44">
        <v>25738</v>
      </c>
      <c r="U422" s="44">
        <v>249310</v>
      </c>
      <c r="V422" s="44">
        <v>49130</v>
      </c>
      <c r="W422" s="44">
        <v>0</v>
      </c>
      <c r="X422" s="44">
        <v>0</v>
      </c>
      <c r="Y422" s="44">
        <v>125398</v>
      </c>
      <c r="Z422" s="44">
        <v>0</v>
      </c>
      <c r="AA422" s="44">
        <v>31463968</v>
      </c>
      <c r="AB422" s="44">
        <v>0</v>
      </c>
      <c r="AC422" s="44">
        <f t="shared" si="19"/>
        <v>30524149</v>
      </c>
      <c r="AD422" s="74">
        <f t="shared" si="20"/>
        <v>11650567</v>
      </c>
      <c r="AE422" s="44">
        <f t="shared" si="21"/>
        <v>4665782</v>
      </c>
    </row>
    <row r="423" spans="1:31" x14ac:dyDescent="0.3">
      <c r="A423" s="46" t="s">
        <v>875</v>
      </c>
      <c r="B423" t="s">
        <v>2508</v>
      </c>
      <c r="C423">
        <v>1</v>
      </c>
      <c r="D423">
        <v>0</v>
      </c>
      <c r="E423" s="44">
        <v>17030403</v>
      </c>
      <c r="F423" s="44">
        <v>0</v>
      </c>
      <c r="G423" s="44">
        <v>1733245</v>
      </c>
      <c r="H423" s="44">
        <v>20845</v>
      </c>
      <c r="I423" s="44">
        <v>3960216</v>
      </c>
      <c r="J423" s="44">
        <v>1754638</v>
      </c>
      <c r="K423" s="44">
        <v>0</v>
      </c>
      <c r="L423" s="44">
        <v>0</v>
      </c>
      <c r="M423" s="44">
        <v>0</v>
      </c>
      <c r="N423" s="44">
        <v>0</v>
      </c>
      <c r="O423" s="44">
        <v>0</v>
      </c>
      <c r="P423" s="44">
        <v>1988187</v>
      </c>
      <c r="Q423" s="44">
        <v>513177</v>
      </c>
      <c r="R423" s="44">
        <v>591238</v>
      </c>
      <c r="S423" s="44">
        <v>63231</v>
      </c>
      <c r="T423" s="44">
        <v>26381</v>
      </c>
      <c r="U423" s="44">
        <v>249310</v>
      </c>
      <c r="V423" s="44">
        <v>52708</v>
      </c>
      <c r="W423" s="44">
        <v>0</v>
      </c>
      <c r="X423" s="44">
        <v>0</v>
      </c>
      <c r="Y423" s="44">
        <v>96582</v>
      </c>
      <c r="Z423" s="44">
        <v>0</v>
      </c>
      <c r="AA423" s="44">
        <v>28080161</v>
      </c>
      <c r="AB423" s="44">
        <v>0</v>
      </c>
      <c r="AC423" s="44">
        <f t="shared" si="19"/>
        <v>26325523</v>
      </c>
      <c r="AD423" s="74">
        <f t="shared" si="20"/>
        <v>11049758</v>
      </c>
      <c r="AE423" s="44">
        <f t="shared" si="21"/>
        <v>4209644</v>
      </c>
    </row>
    <row r="424" spans="1:31" x14ac:dyDescent="0.3">
      <c r="A424" s="46" t="s">
        <v>879</v>
      </c>
      <c r="B424" t="s">
        <v>2509</v>
      </c>
      <c r="C424">
        <v>1</v>
      </c>
      <c r="D424">
        <v>0</v>
      </c>
      <c r="E424" s="44">
        <v>1667056</v>
      </c>
      <c r="F424" s="44">
        <v>0</v>
      </c>
      <c r="G424" s="44">
        <v>194828</v>
      </c>
      <c r="H424" s="44">
        <v>0</v>
      </c>
      <c r="I424" s="44">
        <v>254098</v>
      </c>
      <c r="J424" s="44">
        <v>480419</v>
      </c>
      <c r="K424" s="44">
        <v>0</v>
      </c>
      <c r="L424" s="44">
        <v>0</v>
      </c>
      <c r="M424" s="44">
        <v>0</v>
      </c>
      <c r="N424" s="44">
        <v>0</v>
      </c>
      <c r="O424" s="44">
        <v>0</v>
      </c>
      <c r="P424" s="44">
        <v>224435</v>
      </c>
      <c r="Q424" s="44">
        <v>39584</v>
      </c>
      <c r="R424" s="44">
        <v>46414</v>
      </c>
      <c r="S424" s="44">
        <v>13317</v>
      </c>
      <c r="T424" s="44">
        <v>5556</v>
      </c>
      <c r="U424" s="44">
        <v>47066</v>
      </c>
      <c r="V424" s="44">
        <v>2280</v>
      </c>
      <c r="W424" s="44">
        <v>0</v>
      </c>
      <c r="X424" s="44">
        <v>0</v>
      </c>
      <c r="Y424" s="44">
        <v>0</v>
      </c>
      <c r="Z424" s="44">
        <v>0</v>
      </c>
      <c r="AA424" s="44">
        <v>2975053</v>
      </c>
      <c r="AB424" s="44">
        <v>0</v>
      </c>
      <c r="AC424" s="44">
        <f t="shared" si="19"/>
        <v>2494634</v>
      </c>
      <c r="AD424" s="74">
        <f t="shared" si="20"/>
        <v>1307997</v>
      </c>
      <c r="AE424" s="44">
        <f t="shared" si="21"/>
        <v>487482</v>
      </c>
    </row>
    <row r="425" spans="1:31" x14ac:dyDescent="0.3">
      <c r="A425" s="46" t="s">
        <v>877</v>
      </c>
      <c r="B425" t="s">
        <v>2510</v>
      </c>
      <c r="C425">
        <v>1</v>
      </c>
      <c r="D425">
        <v>0</v>
      </c>
      <c r="E425" s="44">
        <v>541832</v>
      </c>
      <c r="F425" s="44">
        <v>0</v>
      </c>
      <c r="G425" s="44">
        <v>120225</v>
      </c>
      <c r="H425" s="44">
        <v>0</v>
      </c>
      <c r="I425" s="44">
        <v>40534</v>
      </c>
      <c r="J425" s="44">
        <v>104480</v>
      </c>
      <c r="K425" s="44">
        <v>0</v>
      </c>
      <c r="L425" s="44">
        <v>0</v>
      </c>
      <c r="M425" s="44">
        <v>0</v>
      </c>
      <c r="N425" s="44">
        <v>0</v>
      </c>
      <c r="O425" s="44">
        <v>0</v>
      </c>
      <c r="P425" s="44">
        <v>72840</v>
      </c>
      <c r="Q425" s="44">
        <v>11676</v>
      </c>
      <c r="R425" s="44">
        <v>0</v>
      </c>
      <c r="S425" s="44">
        <v>3341</v>
      </c>
      <c r="T425" s="44">
        <v>1394</v>
      </c>
      <c r="U425" s="44">
        <v>21786</v>
      </c>
      <c r="V425" s="44">
        <v>0</v>
      </c>
      <c r="W425" s="44">
        <v>0</v>
      </c>
      <c r="X425" s="44">
        <v>0</v>
      </c>
      <c r="Y425" s="44">
        <v>0</v>
      </c>
      <c r="Z425" s="44">
        <v>0</v>
      </c>
      <c r="AA425" s="44">
        <v>918108</v>
      </c>
      <c r="AB425" s="44">
        <v>0</v>
      </c>
      <c r="AC425" s="44">
        <f t="shared" si="19"/>
        <v>813628</v>
      </c>
      <c r="AD425" s="74">
        <f t="shared" si="20"/>
        <v>376276</v>
      </c>
      <c r="AE425" s="44">
        <f t="shared" si="21"/>
        <v>219586</v>
      </c>
    </row>
    <row r="426" spans="1:31" x14ac:dyDescent="0.3">
      <c r="A426" s="46" t="s">
        <v>883</v>
      </c>
      <c r="B426" t="s">
        <v>2511</v>
      </c>
      <c r="C426">
        <v>1</v>
      </c>
      <c r="D426">
        <v>0</v>
      </c>
      <c r="E426" s="44">
        <v>5121746</v>
      </c>
      <c r="F426" s="44">
        <v>0</v>
      </c>
      <c r="G426" s="44">
        <v>925561</v>
      </c>
      <c r="H426" s="44">
        <v>757</v>
      </c>
      <c r="I426" s="44">
        <v>1791789</v>
      </c>
      <c r="J426" s="44">
        <v>1314256</v>
      </c>
      <c r="K426" s="44">
        <v>0</v>
      </c>
      <c r="L426" s="44">
        <v>0</v>
      </c>
      <c r="M426" s="44">
        <v>0</v>
      </c>
      <c r="N426" s="44">
        <v>0</v>
      </c>
      <c r="O426" s="44">
        <v>0</v>
      </c>
      <c r="P426" s="44">
        <v>1419687</v>
      </c>
      <c r="Q426" s="44">
        <v>276558</v>
      </c>
      <c r="R426" s="44">
        <v>155621</v>
      </c>
      <c r="S426" s="44">
        <v>24777</v>
      </c>
      <c r="T426" s="44">
        <v>10338</v>
      </c>
      <c r="U426" s="44">
        <v>100423</v>
      </c>
      <c r="V426" s="44">
        <v>20613</v>
      </c>
      <c r="W426" s="44">
        <v>0</v>
      </c>
      <c r="X426" s="44">
        <v>0</v>
      </c>
      <c r="Y426" s="44">
        <v>0</v>
      </c>
      <c r="Z426" s="44">
        <v>0</v>
      </c>
      <c r="AA426" s="44">
        <v>11162126</v>
      </c>
      <c r="AB426" s="44">
        <v>0</v>
      </c>
      <c r="AC426" s="44">
        <f t="shared" si="19"/>
        <v>9847870</v>
      </c>
      <c r="AD426" s="74">
        <f t="shared" si="20"/>
        <v>6040380</v>
      </c>
      <c r="AE426" s="44">
        <f t="shared" si="21"/>
        <v>2501399</v>
      </c>
    </row>
    <row r="427" spans="1:31" x14ac:dyDescent="0.3">
      <c r="A427" s="46" t="s">
        <v>873</v>
      </c>
      <c r="B427" t="s">
        <v>2512</v>
      </c>
      <c r="C427">
        <v>1</v>
      </c>
      <c r="D427">
        <v>0</v>
      </c>
      <c r="E427" s="44">
        <v>9844829</v>
      </c>
      <c r="F427" s="44">
        <v>0</v>
      </c>
      <c r="G427" s="44">
        <v>1305680</v>
      </c>
      <c r="H427" s="44">
        <v>0</v>
      </c>
      <c r="I427" s="44">
        <v>3940575</v>
      </c>
      <c r="J427" s="44">
        <v>3435542</v>
      </c>
      <c r="K427" s="44">
        <v>0</v>
      </c>
      <c r="L427" s="44">
        <v>0</v>
      </c>
      <c r="M427" s="44">
        <v>0</v>
      </c>
      <c r="N427" s="44">
        <v>0</v>
      </c>
      <c r="O427" s="44">
        <v>0</v>
      </c>
      <c r="P427" s="44">
        <v>1110155</v>
      </c>
      <c r="Q427" s="44">
        <v>294781</v>
      </c>
      <c r="R427" s="44">
        <v>307534</v>
      </c>
      <c r="S427" s="44">
        <v>46034</v>
      </c>
      <c r="T427" s="44">
        <v>19206</v>
      </c>
      <c r="U427" s="44">
        <v>182614</v>
      </c>
      <c r="V427" s="44">
        <v>30193</v>
      </c>
      <c r="W427" s="44">
        <v>0</v>
      </c>
      <c r="X427" s="44">
        <v>0</v>
      </c>
      <c r="Y427" s="44">
        <v>0</v>
      </c>
      <c r="Z427" s="44">
        <v>0</v>
      </c>
      <c r="AA427" s="44">
        <v>20517143</v>
      </c>
      <c r="AB427" s="44">
        <v>150000</v>
      </c>
      <c r="AC427" s="44">
        <f t="shared" si="19"/>
        <v>17081601</v>
      </c>
      <c r="AD427" s="74">
        <f t="shared" si="20"/>
        <v>10672314</v>
      </c>
      <c r="AE427" s="44">
        <f t="shared" si="21"/>
        <v>2693882</v>
      </c>
    </row>
    <row r="428" spans="1:31" x14ac:dyDescent="0.3">
      <c r="A428" s="46" t="s">
        <v>888</v>
      </c>
      <c r="B428" t="s">
        <v>2513</v>
      </c>
      <c r="C428">
        <v>1</v>
      </c>
      <c r="D428">
        <v>0</v>
      </c>
      <c r="E428" s="44">
        <v>7934813</v>
      </c>
      <c r="F428" s="44">
        <v>0</v>
      </c>
      <c r="G428" s="44">
        <v>168884</v>
      </c>
      <c r="H428" s="44">
        <v>0</v>
      </c>
      <c r="I428" s="44">
        <v>1293679</v>
      </c>
      <c r="J428" s="44">
        <v>512322</v>
      </c>
      <c r="K428" s="44">
        <v>0</v>
      </c>
      <c r="L428" s="44">
        <v>0</v>
      </c>
      <c r="M428" s="44">
        <v>0</v>
      </c>
      <c r="N428" s="44">
        <v>0</v>
      </c>
      <c r="O428" s="44">
        <v>0</v>
      </c>
      <c r="P428" s="44">
        <v>580591</v>
      </c>
      <c r="Q428" s="44">
        <v>53461</v>
      </c>
      <c r="R428" s="44">
        <v>84356</v>
      </c>
      <c r="S428" s="44">
        <v>10546</v>
      </c>
      <c r="T428" s="44">
        <v>4400</v>
      </c>
      <c r="U428" s="44">
        <v>43105</v>
      </c>
      <c r="V428" s="44">
        <v>8484</v>
      </c>
      <c r="W428" s="44">
        <v>0</v>
      </c>
      <c r="X428" s="44">
        <v>75243</v>
      </c>
      <c r="Y428" s="44">
        <v>0</v>
      </c>
      <c r="Z428" s="44">
        <v>0</v>
      </c>
      <c r="AA428" s="44">
        <v>10769884</v>
      </c>
      <c r="AB428" s="44">
        <v>0</v>
      </c>
      <c r="AC428" s="44">
        <f t="shared" si="19"/>
        <v>10257562</v>
      </c>
      <c r="AD428" s="74">
        <f t="shared" si="20"/>
        <v>2835071</v>
      </c>
      <c r="AE428" s="44">
        <f t="shared" si="21"/>
        <v>816010</v>
      </c>
    </row>
    <row r="429" spans="1:31" x14ac:dyDescent="0.3">
      <c r="A429" s="46" t="s">
        <v>890</v>
      </c>
      <c r="B429" t="s">
        <v>1855</v>
      </c>
      <c r="C429">
        <v>1</v>
      </c>
      <c r="D429">
        <v>0</v>
      </c>
      <c r="E429" s="44">
        <v>6565806</v>
      </c>
      <c r="F429" s="44">
        <v>0</v>
      </c>
      <c r="G429" s="44">
        <v>0</v>
      </c>
      <c r="H429" s="44">
        <v>0</v>
      </c>
      <c r="I429" s="44">
        <v>1223391</v>
      </c>
      <c r="J429" s="44">
        <v>1980473</v>
      </c>
      <c r="K429" s="44">
        <v>0</v>
      </c>
      <c r="L429" s="44">
        <v>0</v>
      </c>
      <c r="M429" s="44">
        <v>0</v>
      </c>
      <c r="N429" s="44">
        <v>0</v>
      </c>
      <c r="O429" s="44">
        <v>0</v>
      </c>
      <c r="P429" s="44">
        <v>789072</v>
      </c>
      <c r="Q429" s="44">
        <v>126173</v>
      </c>
      <c r="R429" s="44">
        <v>155087</v>
      </c>
      <c r="S429" s="44">
        <v>17452</v>
      </c>
      <c r="T429" s="44">
        <v>7281</v>
      </c>
      <c r="U429" s="44">
        <v>68094</v>
      </c>
      <c r="V429" s="44">
        <v>18551</v>
      </c>
      <c r="W429" s="44">
        <v>0</v>
      </c>
      <c r="X429" s="44">
        <v>0</v>
      </c>
      <c r="Y429" s="44">
        <v>0</v>
      </c>
      <c r="Z429" s="44">
        <v>0</v>
      </c>
      <c r="AA429" s="44">
        <v>10951380</v>
      </c>
      <c r="AB429" s="44">
        <v>0</v>
      </c>
      <c r="AC429" s="44">
        <f t="shared" si="19"/>
        <v>8970907</v>
      </c>
      <c r="AD429" s="74">
        <f t="shared" si="20"/>
        <v>4385574</v>
      </c>
      <c r="AE429" s="44">
        <f t="shared" si="21"/>
        <v>900450</v>
      </c>
    </row>
    <row r="430" spans="1:31" x14ac:dyDescent="0.3">
      <c r="A430" s="46" t="s">
        <v>892</v>
      </c>
      <c r="B430" t="s">
        <v>1856</v>
      </c>
      <c r="C430">
        <v>1</v>
      </c>
      <c r="D430">
        <v>0</v>
      </c>
      <c r="E430" s="44">
        <v>17133838</v>
      </c>
      <c r="F430" s="44">
        <v>0</v>
      </c>
      <c r="G430" s="44">
        <v>0</v>
      </c>
      <c r="H430" s="44">
        <v>0</v>
      </c>
      <c r="I430" s="44">
        <v>4513943</v>
      </c>
      <c r="J430" s="44">
        <v>2058209</v>
      </c>
      <c r="K430" s="44">
        <v>0</v>
      </c>
      <c r="L430" s="44">
        <v>0</v>
      </c>
      <c r="M430" s="44">
        <v>0</v>
      </c>
      <c r="N430" s="44">
        <v>0</v>
      </c>
      <c r="O430" s="44">
        <v>0</v>
      </c>
      <c r="P430" s="44">
        <v>1627654</v>
      </c>
      <c r="Q430" s="44">
        <v>565372</v>
      </c>
      <c r="R430" s="44">
        <v>678153</v>
      </c>
      <c r="S430" s="44">
        <v>66796</v>
      </c>
      <c r="T430" s="44">
        <v>27869</v>
      </c>
      <c r="U430" s="44">
        <v>254087</v>
      </c>
      <c r="V430" s="44">
        <v>63773</v>
      </c>
      <c r="W430" s="44">
        <v>0</v>
      </c>
      <c r="X430" s="44">
        <v>0</v>
      </c>
      <c r="Y430" s="44">
        <v>0</v>
      </c>
      <c r="Z430" s="44">
        <v>0</v>
      </c>
      <c r="AA430" s="44">
        <v>26989694</v>
      </c>
      <c r="AB430" s="44">
        <v>0</v>
      </c>
      <c r="AC430" s="44">
        <f t="shared" si="19"/>
        <v>24931485</v>
      </c>
      <c r="AD430" s="74">
        <f t="shared" si="20"/>
        <v>9855856</v>
      </c>
      <c r="AE430" s="44">
        <f t="shared" si="21"/>
        <v>2040179</v>
      </c>
    </row>
    <row r="431" spans="1:31" x14ac:dyDescent="0.3">
      <c r="A431" s="46" t="s">
        <v>896</v>
      </c>
      <c r="B431" t="s">
        <v>2514</v>
      </c>
      <c r="C431">
        <v>1</v>
      </c>
      <c r="D431">
        <v>0</v>
      </c>
      <c r="E431" s="44">
        <v>9462847</v>
      </c>
      <c r="F431" s="44">
        <v>0</v>
      </c>
      <c r="G431" s="44">
        <v>0</v>
      </c>
      <c r="H431" s="44">
        <v>0</v>
      </c>
      <c r="I431" s="44">
        <v>1381165</v>
      </c>
      <c r="J431" s="44">
        <v>648471</v>
      </c>
      <c r="K431" s="44">
        <v>0</v>
      </c>
      <c r="L431" s="44">
        <v>0</v>
      </c>
      <c r="M431" s="44">
        <v>48840</v>
      </c>
      <c r="N431" s="44">
        <v>174502</v>
      </c>
      <c r="O431" s="44">
        <v>81618</v>
      </c>
      <c r="P431" s="44">
        <v>0</v>
      </c>
      <c r="Q431" s="44">
        <v>73196</v>
      </c>
      <c r="R431" s="44">
        <v>95652</v>
      </c>
      <c r="S431" s="44">
        <v>19594</v>
      </c>
      <c r="T431" s="44">
        <v>8175</v>
      </c>
      <c r="U431" s="44">
        <v>67162</v>
      </c>
      <c r="V431" s="44">
        <v>22917</v>
      </c>
      <c r="W431" s="44">
        <v>0</v>
      </c>
      <c r="X431" s="44">
        <v>136165</v>
      </c>
      <c r="Y431" s="44">
        <v>0</v>
      </c>
      <c r="Z431" s="44">
        <v>0</v>
      </c>
      <c r="AA431" s="44">
        <v>12220304</v>
      </c>
      <c r="AB431" s="44">
        <v>0</v>
      </c>
      <c r="AC431" s="44">
        <f t="shared" si="19"/>
        <v>11571833</v>
      </c>
      <c r="AD431" s="74">
        <f t="shared" si="20"/>
        <v>2757457</v>
      </c>
      <c r="AE431" s="44">
        <f t="shared" si="21"/>
        <v>422808</v>
      </c>
    </row>
    <row r="432" spans="1:31" x14ac:dyDescent="0.3">
      <c r="A432" s="46" t="s">
        <v>898</v>
      </c>
      <c r="B432" t="s">
        <v>2515</v>
      </c>
      <c r="C432">
        <v>1</v>
      </c>
      <c r="D432">
        <v>0</v>
      </c>
      <c r="E432" s="44">
        <v>21953537</v>
      </c>
      <c r="F432" s="44">
        <v>278694</v>
      </c>
      <c r="G432" s="44">
        <v>0</v>
      </c>
      <c r="H432" s="44">
        <v>0</v>
      </c>
      <c r="I432" s="44">
        <v>3292970</v>
      </c>
      <c r="J432" s="44">
        <v>3347742</v>
      </c>
      <c r="K432" s="44">
        <v>0</v>
      </c>
      <c r="L432" s="44">
        <v>0</v>
      </c>
      <c r="M432" s="44">
        <v>0</v>
      </c>
      <c r="N432" s="44">
        <v>0</v>
      </c>
      <c r="O432" s="44">
        <v>0</v>
      </c>
      <c r="P432" s="44">
        <v>1564158</v>
      </c>
      <c r="Q432" s="44">
        <v>982029</v>
      </c>
      <c r="R432" s="44">
        <v>1041834</v>
      </c>
      <c r="S432" s="44">
        <v>38379</v>
      </c>
      <c r="T432" s="44">
        <v>16013</v>
      </c>
      <c r="U432" s="44">
        <v>150809</v>
      </c>
      <c r="V432" s="44">
        <v>49414</v>
      </c>
      <c r="W432" s="44">
        <v>0</v>
      </c>
      <c r="X432" s="44">
        <v>848851</v>
      </c>
      <c r="Y432" s="44">
        <v>0</v>
      </c>
      <c r="Z432" s="44">
        <v>0</v>
      </c>
      <c r="AA432" s="44">
        <v>33564430</v>
      </c>
      <c r="AB432" s="44">
        <v>312788</v>
      </c>
      <c r="AC432" s="44">
        <f t="shared" si="19"/>
        <v>30216688</v>
      </c>
      <c r="AD432" s="74">
        <f t="shared" si="20"/>
        <v>11610893</v>
      </c>
      <c r="AE432" s="44">
        <f t="shared" si="21"/>
        <v>2097467</v>
      </c>
    </row>
    <row r="433" spans="1:31" x14ac:dyDescent="0.3">
      <c r="A433" s="46" t="s">
        <v>906</v>
      </c>
      <c r="B433" t="s">
        <v>2516</v>
      </c>
      <c r="C433">
        <v>1</v>
      </c>
      <c r="D433">
        <v>0</v>
      </c>
      <c r="E433" s="44">
        <v>1773435</v>
      </c>
      <c r="F433" s="44">
        <v>0</v>
      </c>
      <c r="G433" s="44">
        <v>0</v>
      </c>
      <c r="H433" s="44">
        <v>0</v>
      </c>
      <c r="I433" s="44">
        <v>446694</v>
      </c>
      <c r="J433" s="44">
        <v>729882</v>
      </c>
      <c r="K433" s="44">
        <v>0</v>
      </c>
      <c r="L433" s="44">
        <v>0</v>
      </c>
      <c r="M433" s="44">
        <v>0</v>
      </c>
      <c r="N433" s="44">
        <v>0</v>
      </c>
      <c r="O433" s="44">
        <v>0</v>
      </c>
      <c r="P433" s="44">
        <v>279198</v>
      </c>
      <c r="Q433" s="44">
        <v>30249</v>
      </c>
      <c r="R433" s="44">
        <v>0</v>
      </c>
      <c r="S433" s="44">
        <v>7235</v>
      </c>
      <c r="T433" s="44">
        <v>3019</v>
      </c>
      <c r="U433" s="44">
        <v>29475</v>
      </c>
      <c r="V433" s="44">
        <v>7878</v>
      </c>
      <c r="W433" s="44">
        <v>0</v>
      </c>
      <c r="X433" s="44">
        <v>0</v>
      </c>
      <c r="Y433" s="44">
        <v>0</v>
      </c>
      <c r="Z433" s="44">
        <v>0</v>
      </c>
      <c r="AA433" s="44">
        <v>3307065</v>
      </c>
      <c r="AB433" s="44">
        <v>0</v>
      </c>
      <c r="AC433" s="44">
        <f t="shared" si="19"/>
        <v>2577183</v>
      </c>
      <c r="AD433" s="74">
        <f t="shared" si="20"/>
        <v>1533630</v>
      </c>
      <c r="AE433" s="44">
        <f t="shared" si="21"/>
        <v>326805</v>
      </c>
    </row>
    <row r="434" spans="1:31" x14ac:dyDescent="0.3">
      <c r="A434" s="46" t="s">
        <v>900</v>
      </c>
      <c r="B434" t="s">
        <v>2517</v>
      </c>
      <c r="C434">
        <v>1</v>
      </c>
      <c r="D434">
        <v>0</v>
      </c>
      <c r="E434" s="44">
        <v>9621241</v>
      </c>
      <c r="F434" s="44">
        <v>106988</v>
      </c>
      <c r="G434" s="44">
        <v>0</v>
      </c>
      <c r="H434" s="44">
        <v>0</v>
      </c>
      <c r="I434" s="44">
        <v>654256</v>
      </c>
      <c r="J434" s="44">
        <v>2248699</v>
      </c>
      <c r="K434" s="44">
        <v>0</v>
      </c>
      <c r="L434" s="44">
        <v>0</v>
      </c>
      <c r="M434" s="44">
        <v>0</v>
      </c>
      <c r="N434" s="44">
        <v>0</v>
      </c>
      <c r="O434" s="44">
        <v>0</v>
      </c>
      <c r="P434" s="44">
        <v>670200</v>
      </c>
      <c r="Q434" s="44">
        <v>509381</v>
      </c>
      <c r="R434" s="44">
        <v>692393</v>
      </c>
      <c r="S434" s="44">
        <v>19354</v>
      </c>
      <c r="T434" s="44">
        <v>8075</v>
      </c>
      <c r="U434" s="44">
        <v>75900</v>
      </c>
      <c r="V434" s="44">
        <v>23668</v>
      </c>
      <c r="W434" s="44">
        <v>0</v>
      </c>
      <c r="X434" s="44">
        <v>409198</v>
      </c>
      <c r="Y434" s="44">
        <v>0</v>
      </c>
      <c r="Z434" s="44">
        <v>0</v>
      </c>
      <c r="AA434" s="44">
        <v>15039353</v>
      </c>
      <c r="AB434" s="44">
        <v>100000</v>
      </c>
      <c r="AC434" s="44">
        <f t="shared" si="19"/>
        <v>12790654</v>
      </c>
      <c r="AD434" s="74">
        <f t="shared" si="20"/>
        <v>5418112</v>
      </c>
      <c r="AE434" s="44">
        <f t="shared" si="21"/>
        <v>904185</v>
      </c>
    </row>
    <row r="435" spans="1:31" x14ac:dyDescent="0.3">
      <c r="A435" s="46" t="s">
        <v>886</v>
      </c>
      <c r="B435" t="s">
        <v>2518</v>
      </c>
      <c r="C435">
        <v>1</v>
      </c>
      <c r="D435">
        <v>0</v>
      </c>
      <c r="E435" s="44">
        <v>16526241</v>
      </c>
      <c r="F435" s="44">
        <v>0</v>
      </c>
      <c r="G435" s="44">
        <v>0</v>
      </c>
      <c r="H435" s="44">
        <v>0</v>
      </c>
      <c r="I435" s="44">
        <v>3200995</v>
      </c>
      <c r="J435" s="44">
        <v>2474496</v>
      </c>
      <c r="K435" s="44">
        <v>364700</v>
      </c>
      <c r="L435" s="44">
        <v>0</v>
      </c>
      <c r="M435" s="44">
        <v>0</v>
      </c>
      <c r="N435" s="44">
        <v>0</v>
      </c>
      <c r="O435" s="44">
        <v>0</v>
      </c>
      <c r="P435" s="44">
        <v>1721238</v>
      </c>
      <c r="Q435" s="44">
        <v>548204</v>
      </c>
      <c r="R435" s="44">
        <v>297445</v>
      </c>
      <c r="S435" s="44">
        <v>41315</v>
      </c>
      <c r="T435" s="44">
        <v>17238</v>
      </c>
      <c r="U435" s="44">
        <v>161877</v>
      </c>
      <c r="V435" s="44">
        <v>44851</v>
      </c>
      <c r="W435" s="44">
        <v>0</v>
      </c>
      <c r="X435" s="44">
        <v>0</v>
      </c>
      <c r="Y435" s="44">
        <v>0</v>
      </c>
      <c r="Z435" s="44">
        <v>0</v>
      </c>
      <c r="AA435" s="44">
        <v>25398600</v>
      </c>
      <c r="AB435" s="44">
        <v>0</v>
      </c>
      <c r="AC435" s="44">
        <f t="shared" si="19"/>
        <v>22559404</v>
      </c>
      <c r="AD435" s="74">
        <f t="shared" si="20"/>
        <v>8872359</v>
      </c>
      <c r="AE435" s="44">
        <f t="shared" si="21"/>
        <v>1986519</v>
      </c>
    </row>
    <row r="436" spans="1:31" x14ac:dyDescent="0.3">
      <c r="A436" s="46" t="s">
        <v>894</v>
      </c>
      <c r="B436" t="s">
        <v>2519</v>
      </c>
      <c r="C436">
        <v>1</v>
      </c>
      <c r="D436">
        <v>0</v>
      </c>
      <c r="E436" s="44">
        <v>7796460</v>
      </c>
      <c r="F436" s="44">
        <v>0</v>
      </c>
      <c r="G436" s="44">
        <v>0</v>
      </c>
      <c r="H436" s="44">
        <v>4604</v>
      </c>
      <c r="I436" s="44">
        <v>1321562</v>
      </c>
      <c r="J436" s="44">
        <v>1593504</v>
      </c>
      <c r="K436" s="44">
        <v>0</v>
      </c>
      <c r="L436" s="44">
        <v>0</v>
      </c>
      <c r="M436" s="44">
        <v>0</v>
      </c>
      <c r="N436" s="44">
        <v>0</v>
      </c>
      <c r="O436" s="44">
        <v>0</v>
      </c>
      <c r="P436" s="44">
        <v>752281</v>
      </c>
      <c r="Q436" s="44">
        <v>162295</v>
      </c>
      <c r="R436" s="44">
        <v>87327</v>
      </c>
      <c r="S436" s="44">
        <v>13647</v>
      </c>
      <c r="T436" s="44">
        <v>5694</v>
      </c>
      <c r="U436" s="44">
        <v>54056</v>
      </c>
      <c r="V436" s="44">
        <v>14727</v>
      </c>
      <c r="W436" s="44">
        <v>0</v>
      </c>
      <c r="X436" s="44">
        <v>87360</v>
      </c>
      <c r="Y436" s="44">
        <v>0</v>
      </c>
      <c r="Z436" s="44">
        <v>0</v>
      </c>
      <c r="AA436" s="44">
        <v>11893517</v>
      </c>
      <c r="AB436" s="44">
        <v>0</v>
      </c>
      <c r="AC436" s="44">
        <f t="shared" si="19"/>
        <v>10300013</v>
      </c>
      <c r="AD436" s="74">
        <f t="shared" si="20"/>
        <v>4097057</v>
      </c>
      <c r="AE436" s="44">
        <f t="shared" si="21"/>
        <v>840405</v>
      </c>
    </row>
    <row r="437" spans="1:31" x14ac:dyDescent="0.3">
      <c r="A437" s="46" t="s">
        <v>902</v>
      </c>
      <c r="B437" t="s">
        <v>2520</v>
      </c>
      <c r="C437">
        <v>1</v>
      </c>
      <c r="D437">
        <v>0</v>
      </c>
      <c r="E437" s="44">
        <v>5205107</v>
      </c>
      <c r="F437" s="44">
        <v>0</v>
      </c>
      <c r="G437" s="44">
        <v>0</v>
      </c>
      <c r="H437" s="44">
        <v>0</v>
      </c>
      <c r="I437" s="44">
        <v>910292</v>
      </c>
      <c r="J437" s="44">
        <v>1966184</v>
      </c>
      <c r="K437" s="44">
        <v>0</v>
      </c>
      <c r="L437" s="44">
        <v>0</v>
      </c>
      <c r="M437" s="44">
        <v>0</v>
      </c>
      <c r="N437" s="44">
        <v>0</v>
      </c>
      <c r="O437" s="44">
        <v>0</v>
      </c>
      <c r="P437" s="44">
        <v>762870</v>
      </c>
      <c r="Q437" s="44">
        <v>243923</v>
      </c>
      <c r="R437" s="44">
        <v>99673</v>
      </c>
      <c r="S437" s="44">
        <v>13632</v>
      </c>
      <c r="T437" s="44">
        <v>5688</v>
      </c>
      <c r="U437" s="44">
        <v>55629</v>
      </c>
      <c r="V437" s="44">
        <v>13720</v>
      </c>
      <c r="W437" s="44">
        <v>0</v>
      </c>
      <c r="X437" s="44">
        <v>0</v>
      </c>
      <c r="Y437" s="44">
        <v>0</v>
      </c>
      <c r="Z437" s="44">
        <v>0</v>
      </c>
      <c r="AA437" s="44">
        <v>9276718</v>
      </c>
      <c r="AB437" s="44">
        <v>0</v>
      </c>
      <c r="AC437" s="44">
        <f t="shared" si="19"/>
        <v>7310534</v>
      </c>
      <c r="AD437" s="74">
        <f t="shared" si="20"/>
        <v>4071611</v>
      </c>
      <c r="AE437" s="44">
        <f t="shared" si="21"/>
        <v>851539</v>
      </c>
    </row>
    <row r="438" spans="1:31" x14ac:dyDescent="0.3">
      <c r="A438" s="46" t="s">
        <v>904</v>
      </c>
      <c r="B438" t="s">
        <v>2521</v>
      </c>
      <c r="C438">
        <v>1</v>
      </c>
      <c r="D438">
        <v>0</v>
      </c>
      <c r="E438" s="44">
        <v>45136828</v>
      </c>
      <c r="F438" s="44">
        <v>848991</v>
      </c>
      <c r="G438" s="44">
        <v>0</v>
      </c>
      <c r="H438" s="44">
        <v>17344</v>
      </c>
      <c r="I438" s="44">
        <v>5107699</v>
      </c>
      <c r="J438" s="44">
        <v>9451250</v>
      </c>
      <c r="K438" s="44">
        <v>0</v>
      </c>
      <c r="L438" s="44">
        <v>0</v>
      </c>
      <c r="M438" s="44">
        <v>0</v>
      </c>
      <c r="N438" s="44">
        <v>0</v>
      </c>
      <c r="O438" s="44">
        <v>0</v>
      </c>
      <c r="P438" s="44">
        <v>3137215</v>
      </c>
      <c r="Q438" s="44">
        <v>1475319</v>
      </c>
      <c r="R438" s="44">
        <v>2106887</v>
      </c>
      <c r="S438" s="44">
        <v>79469</v>
      </c>
      <c r="T438" s="44">
        <v>33156</v>
      </c>
      <c r="U438" s="44">
        <v>293405</v>
      </c>
      <c r="V438" s="44">
        <v>98211</v>
      </c>
      <c r="W438" s="44">
        <v>0</v>
      </c>
      <c r="X438" s="44">
        <v>1814424</v>
      </c>
      <c r="Y438" s="44">
        <v>0</v>
      </c>
      <c r="Z438" s="44">
        <v>0</v>
      </c>
      <c r="AA438" s="44">
        <v>69600198</v>
      </c>
      <c r="AB438" s="44">
        <v>1071951</v>
      </c>
      <c r="AC438" s="44">
        <f t="shared" si="19"/>
        <v>60148948</v>
      </c>
      <c r="AD438" s="74">
        <f t="shared" si="20"/>
        <v>24463370</v>
      </c>
      <c r="AE438" s="44">
        <f t="shared" si="21"/>
        <v>4490447</v>
      </c>
    </row>
    <row r="439" spans="1:31" x14ac:dyDescent="0.3">
      <c r="A439" s="46" t="s">
        <v>909</v>
      </c>
      <c r="B439" t="s">
        <v>2522</v>
      </c>
      <c r="C439">
        <v>1</v>
      </c>
      <c r="D439">
        <v>0</v>
      </c>
      <c r="E439" s="44">
        <v>21502851</v>
      </c>
      <c r="F439" s="44">
        <v>0</v>
      </c>
      <c r="G439" s="44">
        <v>1129414</v>
      </c>
      <c r="H439" s="44">
        <v>0</v>
      </c>
      <c r="I439" s="44">
        <v>4262005</v>
      </c>
      <c r="J439" s="44">
        <v>4462940</v>
      </c>
      <c r="K439" s="44">
        <v>0</v>
      </c>
      <c r="L439" s="44">
        <v>0</v>
      </c>
      <c r="M439" s="44">
        <v>0</v>
      </c>
      <c r="N439" s="44">
        <v>0</v>
      </c>
      <c r="O439" s="44">
        <v>0</v>
      </c>
      <c r="P439" s="44">
        <v>1786714</v>
      </c>
      <c r="Q439" s="44">
        <v>1064568</v>
      </c>
      <c r="R439" s="44">
        <v>809160</v>
      </c>
      <c r="S439" s="44">
        <v>131794</v>
      </c>
      <c r="T439" s="44">
        <v>54988</v>
      </c>
      <c r="U439" s="44">
        <v>482077</v>
      </c>
      <c r="V439" s="44">
        <v>81119</v>
      </c>
      <c r="W439" s="44">
        <v>0</v>
      </c>
      <c r="X439" s="44">
        <v>500070</v>
      </c>
      <c r="Y439" s="44">
        <v>0</v>
      </c>
      <c r="Z439" s="44">
        <v>0</v>
      </c>
      <c r="AA439" s="44">
        <v>36267700</v>
      </c>
      <c r="AB439" s="44">
        <v>0</v>
      </c>
      <c r="AC439" s="44">
        <f t="shared" si="19"/>
        <v>31804760</v>
      </c>
      <c r="AD439" s="74">
        <f t="shared" si="20"/>
        <v>14764849</v>
      </c>
      <c r="AE439" s="44">
        <f t="shared" si="21"/>
        <v>3666106</v>
      </c>
    </row>
    <row r="440" spans="1:31" x14ac:dyDescent="0.3">
      <c r="A440" s="46" t="s">
        <v>915</v>
      </c>
      <c r="B440" t="s">
        <v>2523</v>
      </c>
      <c r="C440">
        <v>1</v>
      </c>
      <c r="D440">
        <v>0</v>
      </c>
      <c r="E440" s="44">
        <v>5033884</v>
      </c>
      <c r="F440" s="44">
        <v>0</v>
      </c>
      <c r="G440" s="44">
        <v>401645</v>
      </c>
      <c r="H440" s="44">
        <v>1229</v>
      </c>
      <c r="I440" s="44">
        <v>931620</v>
      </c>
      <c r="J440" s="44">
        <v>909343</v>
      </c>
      <c r="K440" s="44">
        <v>0</v>
      </c>
      <c r="L440" s="44">
        <v>0</v>
      </c>
      <c r="M440" s="44">
        <v>0</v>
      </c>
      <c r="N440" s="44">
        <v>0</v>
      </c>
      <c r="O440" s="44">
        <v>0</v>
      </c>
      <c r="P440" s="44">
        <v>1608162</v>
      </c>
      <c r="Q440" s="44">
        <v>256261</v>
      </c>
      <c r="R440" s="44">
        <v>55067</v>
      </c>
      <c r="S440" s="44">
        <v>35982</v>
      </c>
      <c r="T440" s="44">
        <v>15013</v>
      </c>
      <c r="U440" s="44">
        <v>135490</v>
      </c>
      <c r="V440" s="44">
        <v>26913</v>
      </c>
      <c r="W440" s="44">
        <v>0</v>
      </c>
      <c r="X440" s="44">
        <v>113400</v>
      </c>
      <c r="Y440" s="44">
        <v>0</v>
      </c>
      <c r="Z440" s="44">
        <v>0</v>
      </c>
      <c r="AA440" s="44">
        <v>9524009</v>
      </c>
      <c r="AB440" s="44">
        <v>0</v>
      </c>
      <c r="AC440" s="44">
        <f t="shared" si="19"/>
        <v>8614666</v>
      </c>
      <c r="AD440" s="74">
        <f t="shared" si="20"/>
        <v>4490125</v>
      </c>
      <c r="AE440" s="44">
        <f t="shared" si="21"/>
        <v>2223205</v>
      </c>
    </row>
    <row r="441" spans="1:31" x14ac:dyDescent="0.3">
      <c r="A441" s="46" t="s">
        <v>913</v>
      </c>
      <c r="B441" t="s">
        <v>2524</v>
      </c>
      <c r="C441">
        <v>1</v>
      </c>
      <c r="D441">
        <v>0</v>
      </c>
      <c r="E441" s="44">
        <v>42378007</v>
      </c>
      <c r="F441" s="44">
        <v>0</v>
      </c>
      <c r="G441" s="44">
        <v>5419391</v>
      </c>
      <c r="H441" s="44">
        <v>0</v>
      </c>
      <c r="I441" s="44">
        <v>7538286</v>
      </c>
      <c r="J441" s="44">
        <v>3676266</v>
      </c>
      <c r="K441" s="44">
        <v>0</v>
      </c>
      <c r="L441" s="44">
        <v>0</v>
      </c>
      <c r="M441" s="44">
        <v>0</v>
      </c>
      <c r="N441" s="44">
        <v>0</v>
      </c>
      <c r="O441" s="44">
        <v>0</v>
      </c>
      <c r="P441" s="44">
        <v>2645002</v>
      </c>
      <c r="Q441" s="44">
        <v>2843883</v>
      </c>
      <c r="R441" s="44">
        <v>431820</v>
      </c>
      <c r="S441" s="44">
        <v>123555</v>
      </c>
      <c r="T441" s="44">
        <v>51550</v>
      </c>
      <c r="U441" s="44">
        <v>500717</v>
      </c>
      <c r="V441" s="44">
        <v>137325</v>
      </c>
      <c r="W441" s="44">
        <v>2547165</v>
      </c>
      <c r="X441" s="44">
        <v>859969</v>
      </c>
      <c r="Y441" s="44">
        <v>0</v>
      </c>
      <c r="Z441" s="44">
        <v>0</v>
      </c>
      <c r="AA441" s="44">
        <v>69152936</v>
      </c>
      <c r="AB441" s="44">
        <v>0</v>
      </c>
      <c r="AC441" s="44">
        <f t="shared" si="19"/>
        <v>65476670</v>
      </c>
      <c r="AD441" s="74">
        <f t="shared" si="20"/>
        <v>26774929</v>
      </c>
      <c r="AE441" s="44">
        <f t="shared" si="21"/>
        <v>8877540</v>
      </c>
    </row>
    <row r="442" spans="1:31" x14ac:dyDescent="0.3">
      <c r="A442" s="46" t="s">
        <v>923</v>
      </c>
      <c r="B442" t="s">
        <v>2525</v>
      </c>
      <c r="C442">
        <v>1</v>
      </c>
      <c r="D442">
        <v>0</v>
      </c>
      <c r="E442" s="44">
        <v>6983068</v>
      </c>
      <c r="F442" s="44">
        <v>0</v>
      </c>
      <c r="G442" s="44">
        <v>327764</v>
      </c>
      <c r="H442" s="44">
        <v>2270</v>
      </c>
      <c r="I442" s="44">
        <v>1437993</v>
      </c>
      <c r="J442" s="44">
        <v>1519606</v>
      </c>
      <c r="K442" s="44">
        <v>0</v>
      </c>
      <c r="L442" s="44">
        <v>0</v>
      </c>
      <c r="M442" s="44">
        <v>0</v>
      </c>
      <c r="N442" s="44">
        <v>0</v>
      </c>
      <c r="O442" s="44">
        <v>0</v>
      </c>
      <c r="P442" s="44">
        <v>1639163</v>
      </c>
      <c r="Q442" s="44">
        <v>292450</v>
      </c>
      <c r="R442" s="44">
        <v>207031</v>
      </c>
      <c r="S442" s="44">
        <v>45629</v>
      </c>
      <c r="T442" s="44">
        <v>19038</v>
      </c>
      <c r="U442" s="44">
        <v>181449</v>
      </c>
      <c r="V442" s="44">
        <v>20124</v>
      </c>
      <c r="W442" s="44">
        <v>0</v>
      </c>
      <c r="X442" s="44">
        <v>489000</v>
      </c>
      <c r="Y442" s="44">
        <v>0</v>
      </c>
      <c r="Z442" s="44">
        <v>0</v>
      </c>
      <c r="AA442" s="44">
        <v>13164585</v>
      </c>
      <c r="AB442" s="44">
        <v>0</v>
      </c>
      <c r="AC442" s="44">
        <f t="shared" si="19"/>
        <v>11644979</v>
      </c>
      <c r="AD442" s="74">
        <f t="shared" si="20"/>
        <v>6181517</v>
      </c>
      <c r="AE442" s="44">
        <f t="shared" si="21"/>
        <v>2233167</v>
      </c>
    </row>
    <row r="443" spans="1:31" x14ac:dyDescent="0.3">
      <c r="A443" s="46" t="s">
        <v>917</v>
      </c>
      <c r="B443" t="s">
        <v>2526</v>
      </c>
      <c r="C443">
        <v>1</v>
      </c>
      <c r="D443">
        <v>0</v>
      </c>
      <c r="E443" s="44">
        <v>6982332</v>
      </c>
      <c r="F443" s="44">
        <v>0</v>
      </c>
      <c r="G443" s="44">
        <v>257531</v>
      </c>
      <c r="H443" s="44">
        <v>9793</v>
      </c>
      <c r="I443" s="44">
        <v>1611382</v>
      </c>
      <c r="J443" s="44">
        <v>1750149</v>
      </c>
      <c r="K443" s="44">
        <v>0</v>
      </c>
      <c r="L443" s="44">
        <v>0</v>
      </c>
      <c r="M443" s="44">
        <v>0</v>
      </c>
      <c r="N443" s="44">
        <v>0</v>
      </c>
      <c r="O443" s="44">
        <v>0</v>
      </c>
      <c r="P443" s="44">
        <v>1041525</v>
      </c>
      <c r="Q443" s="44">
        <v>499595</v>
      </c>
      <c r="R443" s="44">
        <v>62356</v>
      </c>
      <c r="S443" s="44">
        <v>47397</v>
      </c>
      <c r="T443" s="44">
        <v>19775</v>
      </c>
      <c r="U443" s="44">
        <v>188381</v>
      </c>
      <c r="V443" s="44">
        <v>31393</v>
      </c>
      <c r="W443" s="44">
        <v>0</v>
      </c>
      <c r="X443" s="44">
        <v>253490</v>
      </c>
      <c r="Y443" s="44">
        <v>5860</v>
      </c>
      <c r="Z443" s="44">
        <v>0</v>
      </c>
      <c r="AA443" s="44">
        <v>12760959</v>
      </c>
      <c r="AB443" s="44">
        <v>0</v>
      </c>
      <c r="AC443" s="44">
        <f t="shared" si="19"/>
        <v>11010810</v>
      </c>
      <c r="AD443" s="74">
        <f t="shared" si="20"/>
        <v>5778627</v>
      </c>
      <c r="AE443" s="44">
        <f t="shared" si="21"/>
        <v>1591862</v>
      </c>
    </row>
    <row r="444" spans="1:31" x14ac:dyDescent="0.3">
      <c r="A444" s="46" t="s">
        <v>919</v>
      </c>
      <c r="B444" t="s">
        <v>2527</v>
      </c>
      <c r="C444">
        <v>1</v>
      </c>
      <c r="D444">
        <v>0</v>
      </c>
      <c r="E444" s="44">
        <v>5411036</v>
      </c>
      <c r="F444" s="44">
        <v>0</v>
      </c>
      <c r="G444" s="44">
        <v>928893</v>
      </c>
      <c r="H444" s="44">
        <v>0</v>
      </c>
      <c r="I444" s="44">
        <v>1347477</v>
      </c>
      <c r="J444" s="44">
        <v>1303255</v>
      </c>
      <c r="K444" s="44">
        <v>0</v>
      </c>
      <c r="L444" s="44">
        <v>0</v>
      </c>
      <c r="M444" s="44">
        <v>0</v>
      </c>
      <c r="N444" s="44">
        <v>0</v>
      </c>
      <c r="O444" s="44">
        <v>0</v>
      </c>
      <c r="P444" s="44">
        <v>1207803</v>
      </c>
      <c r="Q444" s="44">
        <v>466878</v>
      </c>
      <c r="R444" s="44">
        <v>197586</v>
      </c>
      <c r="S444" s="44">
        <v>39637</v>
      </c>
      <c r="T444" s="44">
        <v>16538</v>
      </c>
      <c r="U444" s="44">
        <v>149703</v>
      </c>
      <c r="V444" s="44">
        <v>27470</v>
      </c>
      <c r="W444" s="44">
        <v>0</v>
      </c>
      <c r="X444" s="44">
        <v>77485</v>
      </c>
      <c r="Y444" s="44">
        <v>0</v>
      </c>
      <c r="Z444" s="44">
        <v>0</v>
      </c>
      <c r="AA444" s="44">
        <v>11173761</v>
      </c>
      <c r="AB444" s="44">
        <v>0</v>
      </c>
      <c r="AC444" s="44">
        <f t="shared" si="19"/>
        <v>9870506</v>
      </c>
      <c r="AD444" s="74">
        <f t="shared" si="20"/>
        <v>5762725</v>
      </c>
      <c r="AE444" s="44">
        <f t="shared" si="21"/>
        <v>2370044</v>
      </c>
    </row>
    <row r="445" spans="1:31" x14ac:dyDescent="0.3">
      <c r="A445" s="46" t="s">
        <v>921</v>
      </c>
      <c r="B445" t="s">
        <v>2723</v>
      </c>
      <c r="C445">
        <v>1</v>
      </c>
      <c r="D445">
        <v>0</v>
      </c>
      <c r="E445" s="44">
        <v>10465682</v>
      </c>
      <c r="F445" s="44">
        <v>0</v>
      </c>
      <c r="G445" s="44">
        <v>539632</v>
      </c>
      <c r="H445" s="44">
        <v>0</v>
      </c>
      <c r="I445" s="44">
        <v>3828780</v>
      </c>
      <c r="J445" s="44">
        <v>1835666</v>
      </c>
      <c r="K445" s="44">
        <v>0</v>
      </c>
      <c r="L445" s="44">
        <v>0</v>
      </c>
      <c r="M445" s="44">
        <v>0</v>
      </c>
      <c r="N445" s="44">
        <v>0</v>
      </c>
      <c r="O445" s="44">
        <v>0</v>
      </c>
      <c r="P445" s="44">
        <v>2152363</v>
      </c>
      <c r="Q445" s="44">
        <v>569034</v>
      </c>
      <c r="R445" s="44">
        <v>269620</v>
      </c>
      <c r="S445" s="44">
        <v>89236</v>
      </c>
      <c r="T445" s="44">
        <v>37231</v>
      </c>
      <c r="U445" s="44">
        <v>305230</v>
      </c>
      <c r="V445" s="44">
        <v>54204</v>
      </c>
      <c r="W445" s="44">
        <v>0</v>
      </c>
      <c r="X445" s="44">
        <v>456500</v>
      </c>
      <c r="Y445" s="44">
        <v>23753</v>
      </c>
      <c r="Z445" s="44">
        <v>0</v>
      </c>
      <c r="AA445" s="44">
        <v>20626931</v>
      </c>
      <c r="AB445" s="44">
        <v>0</v>
      </c>
      <c r="AC445" s="44">
        <f t="shared" si="19"/>
        <v>18791265</v>
      </c>
      <c r="AD445" s="74">
        <f t="shared" si="20"/>
        <v>10161249</v>
      </c>
      <c r="AE445" s="44">
        <f t="shared" si="21"/>
        <v>3201649</v>
      </c>
    </row>
    <row r="446" spans="1:31" x14ac:dyDescent="0.3">
      <c r="A446" s="46" t="s">
        <v>911</v>
      </c>
      <c r="B446" t="s">
        <v>2528</v>
      </c>
      <c r="C446">
        <v>1</v>
      </c>
      <c r="D446">
        <v>1</v>
      </c>
      <c r="E446" s="44">
        <v>38763798</v>
      </c>
      <c r="F446" s="44">
        <v>0</v>
      </c>
      <c r="G446" s="44">
        <v>729146</v>
      </c>
      <c r="H446" s="44">
        <v>0</v>
      </c>
      <c r="I446" s="44">
        <v>29467279</v>
      </c>
      <c r="J446" s="44">
        <v>1065804</v>
      </c>
      <c r="K446" s="44">
        <v>0</v>
      </c>
      <c r="L446" s="44">
        <v>0</v>
      </c>
      <c r="M446" s="44">
        <v>0</v>
      </c>
      <c r="N446" s="44">
        <v>0</v>
      </c>
      <c r="O446" s="44">
        <v>0</v>
      </c>
      <c r="P446" s="44">
        <v>2331402</v>
      </c>
      <c r="Q446" s="44">
        <v>2393408</v>
      </c>
      <c r="R446" s="44">
        <v>1025282</v>
      </c>
      <c r="S446" s="44">
        <v>548628</v>
      </c>
      <c r="T446" s="44">
        <v>228900</v>
      </c>
      <c r="U446" s="44">
        <v>2150998</v>
      </c>
      <c r="V446" s="44">
        <v>303115</v>
      </c>
      <c r="W446" s="44">
        <v>0</v>
      </c>
      <c r="X446" s="44">
        <v>5416033</v>
      </c>
      <c r="Y446" s="44">
        <v>0</v>
      </c>
      <c r="Z446" s="44">
        <v>0</v>
      </c>
      <c r="AA446" s="44">
        <v>84423793</v>
      </c>
      <c r="AB446" s="44">
        <v>546155</v>
      </c>
      <c r="AC446" s="44">
        <f t="shared" si="19"/>
        <v>83357989</v>
      </c>
      <c r="AD446" s="74">
        <f t="shared" si="20"/>
        <v>45659995</v>
      </c>
      <c r="AE446" s="44">
        <f t="shared" si="21"/>
        <v>6292189</v>
      </c>
    </row>
    <row r="447" spans="1:31" x14ac:dyDescent="0.3">
      <c r="A447" s="46" t="s">
        <v>991</v>
      </c>
      <c r="B447" t="s">
        <v>2529</v>
      </c>
      <c r="C447">
        <v>1</v>
      </c>
      <c r="D447">
        <v>0</v>
      </c>
      <c r="E447" s="44">
        <v>11296844</v>
      </c>
      <c r="F447" s="44">
        <v>0</v>
      </c>
      <c r="G447" s="44">
        <v>0</v>
      </c>
      <c r="H447" s="44">
        <v>44548</v>
      </c>
      <c r="I447" s="44">
        <v>1672398</v>
      </c>
      <c r="J447" s="44">
        <v>3072819</v>
      </c>
      <c r="K447" s="44">
        <v>0</v>
      </c>
      <c r="L447" s="44">
        <v>0</v>
      </c>
      <c r="M447" s="44">
        <v>0</v>
      </c>
      <c r="N447" s="44">
        <v>0</v>
      </c>
      <c r="O447" s="44">
        <v>0</v>
      </c>
      <c r="P447" s="44">
        <v>2041755</v>
      </c>
      <c r="Q447" s="44">
        <v>528751</v>
      </c>
      <c r="R447" s="44">
        <v>0</v>
      </c>
      <c r="S447" s="44">
        <v>14995</v>
      </c>
      <c r="T447" s="44">
        <v>6256</v>
      </c>
      <c r="U447" s="44">
        <v>59765</v>
      </c>
      <c r="V447" s="44">
        <v>21002</v>
      </c>
      <c r="W447" s="44">
        <v>0</v>
      </c>
      <c r="X447" s="44">
        <v>157825</v>
      </c>
      <c r="Y447" s="44">
        <v>0</v>
      </c>
      <c r="Z447" s="44">
        <v>0</v>
      </c>
      <c r="AA447" s="44">
        <v>18916958</v>
      </c>
      <c r="AB447" s="44">
        <v>146944</v>
      </c>
      <c r="AC447" s="44">
        <f t="shared" si="19"/>
        <v>15844139</v>
      </c>
      <c r="AD447" s="74">
        <f t="shared" si="20"/>
        <v>7620114</v>
      </c>
      <c r="AE447" s="44">
        <f t="shared" si="21"/>
        <v>2143773</v>
      </c>
    </row>
    <row r="448" spans="1:31" x14ac:dyDescent="0.3">
      <c r="A448" s="46" t="s">
        <v>993</v>
      </c>
      <c r="B448" t="s">
        <v>2530</v>
      </c>
      <c r="C448">
        <v>1</v>
      </c>
      <c r="D448">
        <v>0</v>
      </c>
      <c r="E448" s="44">
        <v>12340924</v>
      </c>
      <c r="F448" s="44">
        <v>0</v>
      </c>
      <c r="G448" s="44">
        <v>0</v>
      </c>
      <c r="H448" s="44">
        <v>0</v>
      </c>
      <c r="I448" s="44">
        <v>1702281</v>
      </c>
      <c r="J448" s="44">
        <v>2074858</v>
      </c>
      <c r="K448" s="44">
        <v>0</v>
      </c>
      <c r="L448" s="44">
        <v>0</v>
      </c>
      <c r="M448" s="44">
        <v>0</v>
      </c>
      <c r="N448" s="44">
        <v>0</v>
      </c>
      <c r="O448" s="44">
        <v>0</v>
      </c>
      <c r="P448" s="44">
        <v>1643041</v>
      </c>
      <c r="Q448" s="44">
        <v>588083</v>
      </c>
      <c r="R448" s="44">
        <v>0</v>
      </c>
      <c r="S448" s="44">
        <v>20553</v>
      </c>
      <c r="T448" s="44">
        <v>8575</v>
      </c>
      <c r="U448" s="44">
        <v>77531</v>
      </c>
      <c r="V448" s="44">
        <v>26030</v>
      </c>
      <c r="W448" s="44">
        <v>0</v>
      </c>
      <c r="X448" s="44">
        <v>244845</v>
      </c>
      <c r="Y448" s="44">
        <v>26193</v>
      </c>
      <c r="Z448" s="44">
        <v>0</v>
      </c>
      <c r="AA448" s="44">
        <v>18752914</v>
      </c>
      <c r="AB448" s="44">
        <v>0</v>
      </c>
      <c r="AC448" s="44">
        <f t="shared" si="19"/>
        <v>16678056</v>
      </c>
      <c r="AD448" s="74">
        <f t="shared" si="20"/>
        <v>6411990</v>
      </c>
      <c r="AE448" s="44">
        <f t="shared" si="21"/>
        <v>1801923</v>
      </c>
    </row>
    <row r="449" spans="1:31" x14ac:dyDescent="0.3">
      <c r="A449" s="46" t="s">
        <v>995</v>
      </c>
      <c r="B449" t="s">
        <v>2531</v>
      </c>
      <c r="C449">
        <v>1</v>
      </c>
      <c r="D449">
        <v>0</v>
      </c>
      <c r="E449" s="44">
        <v>3584948</v>
      </c>
      <c r="F449" s="44">
        <v>0</v>
      </c>
      <c r="G449" s="44">
        <v>326146</v>
      </c>
      <c r="H449" s="44">
        <v>0</v>
      </c>
      <c r="I449" s="44">
        <v>451987</v>
      </c>
      <c r="J449" s="44">
        <v>477443</v>
      </c>
      <c r="K449" s="44">
        <v>0</v>
      </c>
      <c r="L449" s="44">
        <v>0</v>
      </c>
      <c r="M449" s="44">
        <v>0</v>
      </c>
      <c r="N449" s="44">
        <v>0</v>
      </c>
      <c r="O449" s="44">
        <v>0</v>
      </c>
      <c r="P449" s="44">
        <v>319542</v>
      </c>
      <c r="Q449" s="44">
        <v>21944</v>
      </c>
      <c r="R449" s="44">
        <v>0</v>
      </c>
      <c r="S449" s="44">
        <v>4254</v>
      </c>
      <c r="T449" s="44">
        <v>1775</v>
      </c>
      <c r="U449" s="44">
        <v>16427</v>
      </c>
      <c r="V449" s="44">
        <v>1587</v>
      </c>
      <c r="W449" s="44">
        <v>0</v>
      </c>
      <c r="X449" s="44">
        <v>103120</v>
      </c>
      <c r="Y449" s="44">
        <v>0</v>
      </c>
      <c r="Z449" s="44">
        <v>0</v>
      </c>
      <c r="AA449" s="44">
        <v>5309173</v>
      </c>
      <c r="AB449" s="44">
        <v>100000</v>
      </c>
      <c r="AC449" s="44">
        <f t="shared" si="19"/>
        <v>4831730</v>
      </c>
      <c r="AD449" s="74">
        <f t="shared" si="20"/>
        <v>1724225</v>
      </c>
      <c r="AE449" s="44">
        <f t="shared" si="21"/>
        <v>669731</v>
      </c>
    </row>
    <row r="450" spans="1:31" x14ac:dyDescent="0.3">
      <c r="A450" s="46" t="s">
        <v>997</v>
      </c>
      <c r="B450" t="s">
        <v>1876</v>
      </c>
      <c r="C450">
        <v>1</v>
      </c>
      <c r="D450">
        <v>0</v>
      </c>
      <c r="E450" s="44">
        <v>1810823</v>
      </c>
      <c r="F450" s="44">
        <v>0</v>
      </c>
      <c r="G450" s="44">
        <v>0</v>
      </c>
      <c r="H450" s="44">
        <v>0</v>
      </c>
      <c r="I450" s="44">
        <v>290232</v>
      </c>
      <c r="J450" s="44">
        <v>689320</v>
      </c>
      <c r="K450" s="44">
        <v>0</v>
      </c>
      <c r="L450" s="44">
        <v>0</v>
      </c>
      <c r="M450" s="44">
        <v>0</v>
      </c>
      <c r="N450" s="44">
        <v>0</v>
      </c>
      <c r="O450" s="44">
        <v>0</v>
      </c>
      <c r="P450" s="44">
        <v>287589</v>
      </c>
      <c r="Q450" s="44">
        <v>58808</v>
      </c>
      <c r="R450" s="44">
        <v>0</v>
      </c>
      <c r="S450" s="44">
        <v>5123</v>
      </c>
      <c r="T450" s="44">
        <v>2138</v>
      </c>
      <c r="U450" s="44">
        <v>19630</v>
      </c>
      <c r="V450" s="44">
        <v>1026</v>
      </c>
      <c r="W450" s="44">
        <v>0</v>
      </c>
      <c r="X450" s="44">
        <v>54000</v>
      </c>
      <c r="Y450" s="44">
        <v>0</v>
      </c>
      <c r="Z450" s="44">
        <v>0</v>
      </c>
      <c r="AA450" s="44">
        <v>3218689</v>
      </c>
      <c r="AB450" s="44">
        <v>0</v>
      </c>
      <c r="AC450" s="44">
        <f t="shared" si="19"/>
        <v>2529369</v>
      </c>
      <c r="AD450" s="74">
        <f t="shared" si="20"/>
        <v>1407866</v>
      </c>
      <c r="AE450" s="44">
        <f t="shared" si="21"/>
        <v>315506</v>
      </c>
    </row>
    <row r="451" spans="1:31" x14ac:dyDescent="0.3">
      <c r="A451" s="46" t="s">
        <v>1001</v>
      </c>
      <c r="B451" t="s">
        <v>2532</v>
      </c>
      <c r="C451">
        <v>1</v>
      </c>
      <c r="D451">
        <v>0</v>
      </c>
      <c r="E451" s="44">
        <v>19917419</v>
      </c>
      <c r="F451" s="44">
        <v>0</v>
      </c>
      <c r="G451" s="44">
        <v>0</v>
      </c>
      <c r="H451" s="44">
        <v>0</v>
      </c>
      <c r="I451" s="44">
        <v>2175409</v>
      </c>
      <c r="J451" s="44">
        <v>3069692</v>
      </c>
      <c r="K451" s="44">
        <v>0</v>
      </c>
      <c r="L451" s="44">
        <v>0</v>
      </c>
      <c r="M451" s="44">
        <v>0</v>
      </c>
      <c r="N451" s="44">
        <v>0</v>
      </c>
      <c r="O451" s="44">
        <v>0</v>
      </c>
      <c r="P451" s="44">
        <v>2583410</v>
      </c>
      <c r="Q451" s="44">
        <v>602388</v>
      </c>
      <c r="R451" s="44">
        <v>0</v>
      </c>
      <c r="S451" s="44">
        <v>23519</v>
      </c>
      <c r="T451" s="44">
        <v>9813</v>
      </c>
      <c r="U451" s="44">
        <v>91220</v>
      </c>
      <c r="V451" s="44">
        <v>30699</v>
      </c>
      <c r="W451" s="44">
        <v>0</v>
      </c>
      <c r="X451" s="44">
        <v>331708</v>
      </c>
      <c r="Y451" s="44">
        <v>0</v>
      </c>
      <c r="Z451" s="44">
        <v>0</v>
      </c>
      <c r="AA451" s="44">
        <v>28835277</v>
      </c>
      <c r="AB451" s="44">
        <v>197139</v>
      </c>
      <c r="AC451" s="44">
        <f t="shared" si="19"/>
        <v>25765585</v>
      </c>
      <c r="AD451" s="74">
        <f t="shared" si="20"/>
        <v>8917858</v>
      </c>
      <c r="AE451" s="44">
        <f t="shared" si="21"/>
        <v>2738661</v>
      </c>
    </row>
    <row r="452" spans="1:31" x14ac:dyDescent="0.3">
      <c r="A452" s="46" t="s">
        <v>1003</v>
      </c>
      <c r="B452" t="s">
        <v>2533</v>
      </c>
      <c r="C452">
        <v>1</v>
      </c>
      <c r="D452">
        <v>0</v>
      </c>
      <c r="E452" s="44">
        <v>2812683</v>
      </c>
      <c r="F452" s="44">
        <v>0</v>
      </c>
      <c r="G452" s="44">
        <v>69877</v>
      </c>
      <c r="H452" s="44">
        <v>0</v>
      </c>
      <c r="I452" s="44">
        <v>415000</v>
      </c>
      <c r="J452" s="44">
        <v>261422</v>
      </c>
      <c r="K452" s="44">
        <v>0</v>
      </c>
      <c r="L452" s="44">
        <v>0</v>
      </c>
      <c r="M452" s="44">
        <v>0</v>
      </c>
      <c r="N452" s="44">
        <v>0</v>
      </c>
      <c r="O452" s="44">
        <v>0</v>
      </c>
      <c r="P452" s="44">
        <v>303224</v>
      </c>
      <c r="Q452" s="44">
        <v>64302</v>
      </c>
      <c r="R452" s="44">
        <v>0</v>
      </c>
      <c r="S452" s="44">
        <v>3865</v>
      </c>
      <c r="T452" s="44">
        <v>1613</v>
      </c>
      <c r="U452" s="44">
        <v>14097</v>
      </c>
      <c r="V452" s="44">
        <v>2585</v>
      </c>
      <c r="W452" s="44">
        <v>0</v>
      </c>
      <c r="X452" s="44">
        <v>72000</v>
      </c>
      <c r="Y452" s="44">
        <v>67</v>
      </c>
      <c r="Z452" s="44">
        <v>0</v>
      </c>
      <c r="AA452" s="44">
        <v>4020735</v>
      </c>
      <c r="AB452" s="44">
        <v>100000</v>
      </c>
      <c r="AC452" s="44">
        <f t="shared" si="19"/>
        <v>3759313</v>
      </c>
      <c r="AD452" s="74">
        <f t="shared" si="20"/>
        <v>1208052</v>
      </c>
      <c r="AE452" s="44">
        <f t="shared" si="21"/>
        <v>395328</v>
      </c>
    </row>
    <row r="453" spans="1:31" x14ac:dyDescent="0.3">
      <c r="A453" s="46" t="s">
        <v>1005</v>
      </c>
      <c r="B453" t="s">
        <v>2534</v>
      </c>
      <c r="C453">
        <v>1</v>
      </c>
      <c r="D453">
        <v>0</v>
      </c>
      <c r="E453" s="44">
        <v>4871228</v>
      </c>
      <c r="F453" s="44">
        <v>0</v>
      </c>
      <c r="G453" s="44">
        <v>164835</v>
      </c>
      <c r="H453" s="44">
        <v>6021</v>
      </c>
      <c r="I453" s="44">
        <v>574644</v>
      </c>
      <c r="J453" s="44">
        <v>622823</v>
      </c>
      <c r="K453" s="44">
        <v>0</v>
      </c>
      <c r="L453" s="44">
        <v>0</v>
      </c>
      <c r="M453" s="44">
        <v>0</v>
      </c>
      <c r="N453" s="44">
        <v>0</v>
      </c>
      <c r="O453" s="44">
        <v>0</v>
      </c>
      <c r="P453" s="44">
        <v>681663</v>
      </c>
      <c r="Q453" s="44">
        <v>242223</v>
      </c>
      <c r="R453" s="44">
        <v>0</v>
      </c>
      <c r="S453" s="44">
        <v>5842</v>
      </c>
      <c r="T453" s="44">
        <v>2438</v>
      </c>
      <c r="U453" s="44">
        <v>22601</v>
      </c>
      <c r="V453" s="44">
        <v>7277</v>
      </c>
      <c r="W453" s="44">
        <v>0</v>
      </c>
      <c r="X453" s="44">
        <v>103377</v>
      </c>
      <c r="Y453" s="44">
        <v>0</v>
      </c>
      <c r="Z453" s="44">
        <v>0</v>
      </c>
      <c r="AA453" s="44">
        <v>7304972</v>
      </c>
      <c r="AB453" s="44">
        <v>100000</v>
      </c>
      <c r="AC453" s="44">
        <f t="shared" si="19"/>
        <v>6682149</v>
      </c>
      <c r="AD453" s="74">
        <f t="shared" si="20"/>
        <v>2433744</v>
      </c>
      <c r="AE453" s="44">
        <f t="shared" si="21"/>
        <v>884656</v>
      </c>
    </row>
    <row r="454" spans="1:31" x14ac:dyDescent="0.3">
      <c r="A454" s="46" t="s">
        <v>1009</v>
      </c>
      <c r="B454" t="s">
        <v>2535</v>
      </c>
      <c r="C454">
        <v>1</v>
      </c>
      <c r="D454">
        <v>0</v>
      </c>
      <c r="E454" s="44">
        <v>5779272</v>
      </c>
      <c r="F454" s="44">
        <v>0</v>
      </c>
      <c r="G454" s="44">
        <v>0</v>
      </c>
      <c r="H454" s="44">
        <v>0</v>
      </c>
      <c r="I454" s="44">
        <v>1212354</v>
      </c>
      <c r="J454" s="44">
        <v>697249</v>
      </c>
      <c r="K454" s="44">
        <v>0</v>
      </c>
      <c r="L454" s="44">
        <v>0</v>
      </c>
      <c r="M454" s="44">
        <v>0</v>
      </c>
      <c r="N454" s="44">
        <v>0</v>
      </c>
      <c r="O454" s="44">
        <v>0</v>
      </c>
      <c r="P454" s="44">
        <v>933892</v>
      </c>
      <c r="Q454" s="44">
        <v>433159</v>
      </c>
      <c r="R454" s="44">
        <v>0</v>
      </c>
      <c r="S454" s="44">
        <v>8853</v>
      </c>
      <c r="T454" s="44">
        <v>3694</v>
      </c>
      <c r="U454" s="44">
        <v>32795</v>
      </c>
      <c r="V454" s="44">
        <v>11456</v>
      </c>
      <c r="W454" s="44">
        <v>0</v>
      </c>
      <c r="X454" s="44">
        <v>94222</v>
      </c>
      <c r="Y454" s="44">
        <v>0</v>
      </c>
      <c r="Z454" s="44">
        <v>0</v>
      </c>
      <c r="AA454" s="44">
        <v>9206946</v>
      </c>
      <c r="AB454" s="44">
        <v>100000</v>
      </c>
      <c r="AC454" s="44">
        <f t="shared" ref="AC454:AC517" si="22">AA454-SUM(J454:K454)</f>
        <v>8509697</v>
      </c>
      <c r="AD454" s="74">
        <f t="shared" ref="AD454:AD517" si="23">AA454-E454</f>
        <v>3427674</v>
      </c>
      <c r="AE454" s="44">
        <f t="shared" ref="AE454:AE517" si="24">SUM(F454:G454)+SUM(M454:P454)+SUM(S454:V454)+SUM(Y454:Z454)</f>
        <v>990690</v>
      </c>
    </row>
    <row r="455" spans="1:31" x14ac:dyDescent="0.3">
      <c r="A455" s="46" t="s">
        <v>1011</v>
      </c>
      <c r="B455" t="s">
        <v>1881</v>
      </c>
      <c r="C455">
        <v>1</v>
      </c>
      <c r="D455">
        <v>0</v>
      </c>
      <c r="E455" s="44">
        <v>6831020</v>
      </c>
      <c r="F455" s="44">
        <v>0</v>
      </c>
      <c r="G455" s="44">
        <v>0</v>
      </c>
      <c r="H455" s="44">
        <v>0</v>
      </c>
      <c r="I455" s="44">
        <v>970193</v>
      </c>
      <c r="J455" s="44">
        <v>1018828</v>
      </c>
      <c r="K455" s="44">
        <v>0</v>
      </c>
      <c r="L455" s="44">
        <v>0</v>
      </c>
      <c r="M455" s="44">
        <v>0</v>
      </c>
      <c r="N455" s="44">
        <v>0</v>
      </c>
      <c r="O455" s="44">
        <v>0</v>
      </c>
      <c r="P455" s="44">
        <v>930491</v>
      </c>
      <c r="Q455" s="44">
        <v>565549</v>
      </c>
      <c r="R455" s="44">
        <v>0</v>
      </c>
      <c r="S455" s="44">
        <v>10141</v>
      </c>
      <c r="T455" s="44">
        <v>4231</v>
      </c>
      <c r="U455" s="44">
        <v>39377</v>
      </c>
      <c r="V455" s="44">
        <v>12680</v>
      </c>
      <c r="W455" s="44">
        <v>0</v>
      </c>
      <c r="X455" s="44">
        <v>141019</v>
      </c>
      <c r="Y455" s="44">
        <v>0</v>
      </c>
      <c r="Z455" s="44">
        <v>0</v>
      </c>
      <c r="AA455" s="44">
        <v>10523529</v>
      </c>
      <c r="AB455" s="44">
        <v>100000</v>
      </c>
      <c r="AC455" s="44">
        <f t="shared" si="22"/>
        <v>9504701</v>
      </c>
      <c r="AD455" s="74">
        <f t="shared" si="23"/>
        <v>3692509</v>
      </c>
      <c r="AE455" s="44">
        <f t="shared" si="24"/>
        <v>996920</v>
      </c>
    </row>
    <row r="456" spans="1:31" x14ac:dyDescent="0.3">
      <c r="A456" s="46" t="s">
        <v>1013</v>
      </c>
      <c r="B456" t="s">
        <v>2536</v>
      </c>
      <c r="C456">
        <v>1</v>
      </c>
      <c r="D456">
        <v>0</v>
      </c>
      <c r="E456" s="44">
        <v>23529922</v>
      </c>
      <c r="F456" s="44">
        <v>0</v>
      </c>
      <c r="G456" s="44">
        <v>0</v>
      </c>
      <c r="H456" s="44">
        <v>0</v>
      </c>
      <c r="I456" s="44">
        <v>2255833</v>
      </c>
      <c r="J456" s="44">
        <v>3721838</v>
      </c>
      <c r="K456" s="44">
        <v>0</v>
      </c>
      <c r="L456" s="44">
        <v>0</v>
      </c>
      <c r="M456" s="44">
        <v>0</v>
      </c>
      <c r="N456" s="44">
        <v>0</v>
      </c>
      <c r="O456" s="44">
        <v>0</v>
      </c>
      <c r="P456" s="44">
        <v>3436115</v>
      </c>
      <c r="Q456" s="44">
        <v>1806983</v>
      </c>
      <c r="R456" s="44">
        <v>225971</v>
      </c>
      <c r="S456" s="44">
        <v>41674</v>
      </c>
      <c r="T456" s="44">
        <v>17388</v>
      </c>
      <c r="U456" s="44">
        <v>151334</v>
      </c>
      <c r="V456" s="44">
        <v>54936</v>
      </c>
      <c r="W456" s="44">
        <v>0</v>
      </c>
      <c r="X456" s="44">
        <v>207006</v>
      </c>
      <c r="Y456" s="44">
        <v>0</v>
      </c>
      <c r="Z456" s="44">
        <v>0</v>
      </c>
      <c r="AA456" s="44">
        <v>35449000</v>
      </c>
      <c r="AB456" s="44">
        <v>227985</v>
      </c>
      <c r="AC456" s="44">
        <f t="shared" si="22"/>
        <v>31727162</v>
      </c>
      <c r="AD456" s="74">
        <f t="shared" si="23"/>
        <v>11919078</v>
      </c>
      <c r="AE456" s="44">
        <f t="shared" si="24"/>
        <v>3701447</v>
      </c>
    </row>
    <row r="457" spans="1:31" x14ac:dyDescent="0.3">
      <c r="A457" s="46" t="s">
        <v>1015</v>
      </c>
      <c r="B457" t="s">
        <v>2537</v>
      </c>
      <c r="C457">
        <v>1</v>
      </c>
      <c r="D457">
        <v>0</v>
      </c>
      <c r="E457" s="44">
        <v>3805799</v>
      </c>
      <c r="F457" s="44">
        <v>0</v>
      </c>
      <c r="G457" s="44">
        <v>154897</v>
      </c>
      <c r="H457" s="44">
        <v>0</v>
      </c>
      <c r="I457" s="44">
        <v>579228</v>
      </c>
      <c r="J457" s="44">
        <v>521970</v>
      </c>
      <c r="K457" s="44">
        <v>0</v>
      </c>
      <c r="L457" s="44">
        <v>0</v>
      </c>
      <c r="M457" s="44">
        <v>0</v>
      </c>
      <c r="N457" s="44">
        <v>0</v>
      </c>
      <c r="O457" s="44">
        <v>0</v>
      </c>
      <c r="P457" s="44">
        <v>560546</v>
      </c>
      <c r="Q457" s="44">
        <v>136127</v>
      </c>
      <c r="R457" s="44">
        <v>0</v>
      </c>
      <c r="S457" s="44">
        <v>4809</v>
      </c>
      <c r="T457" s="44">
        <v>2006</v>
      </c>
      <c r="U457" s="44">
        <v>18640</v>
      </c>
      <c r="V457" s="44">
        <v>4164</v>
      </c>
      <c r="W457" s="44">
        <v>0</v>
      </c>
      <c r="X457" s="44">
        <v>83628</v>
      </c>
      <c r="Y457" s="44">
        <v>0</v>
      </c>
      <c r="Z457" s="44">
        <v>0</v>
      </c>
      <c r="AA457" s="44">
        <v>5871814</v>
      </c>
      <c r="AB457" s="44">
        <v>100000</v>
      </c>
      <c r="AC457" s="44">
        <f t="shared" si="22"/>
        <v>5349844</v>
      </c>
      <c r="AD457" s="74">
        <f t="shared" si="23"/>
        <v>2066015</v>
      </c>
      <c r="AE457" s="44">
        <f t="shared" si="24"/>
        <v>745062</v>
      </c>
    </row>
    <row r="458" spans="1:31" x14ac:dyDescent="0.3">
      <c r="A458" s="46" t="s">
        <v>1017</v>
      </c>
      <c r="B458" t="s">
        <v>1884</v>
      </c>
      <c r="C458">
        <v>1</v>
      </c>
      <c r="D458">
        <v>0</v>
      </c>
      <c r="E458" s="44">
        <v>10883672</v>
      </c>
      <c r="F458" s="44">
        <v>0</v>
      </c>
      <c r="G458" s="44">
        <v>0</v>
      </c>
      <c r="H458" s="44">
        <v>0</v>
      </c>
      <c r="I458" s="44">
        <v>1409951</v>
      </c>
      <c r="J458" s="44">
        <v>1781444</v>
      </c>
      <c r="K458" s="44">
        <v>0</v>
      </c>
      <c r="L458" s="44">
        <v>0</v>
      </c>
      <c r="M458" s="44">
        <v>0</v>
      </c>
      <c r="N458" s="44">
        <v>0</v>
      </c>
      <c r="O458" s="44">
        <v>0</v>
      </c>
      <c r="P458" s="44">
        <v>1404453</v>
      </c>
      <c r="Q458" s="44">
        <v>789979</v>
      </c>
      <c r="R458" s="44">
        <v>0</v>
      </c>
      <c r="S458" s="44">
        <v>14845</v>
      </c>
      <c r="T458" s="44">
        <v>6194</v>
      </c>
      <c r="U458" s="44">
        <v>58600</v>
      </c>
      <c r="V458" s="44">
        <v>20121</v>
      </c>
      <c r="W458" s="44">
        <v>0</v>
      </c>
      <c r="X458" s="44">
        <v>311543</v>
      </c>
      <c r="Y458" s="44">
        <v>0</v>
      </c>
      <c r="Z458" s="44">
        <v>0</v>
      </c>
      <c r="AA458" s="44">
        <v>16680802</v>
      </c>
      <c r="AB458" s="44">
        <v>116262</v>
      </c>
      <c r="AC458" s="44">
        <f t="shared" si="22"/>
        <v>14899358</v>
      </c>
      <c r="AD458" s="74">
        <f t="shared" si="23"/>
        <v>5797130</v>
      </c>
      <c r="AE458" s="44">
        <f t="shared" si="24"/>
        <v>1504213</v>
      </c>
    </row>
    <row r="459" spans="1:31" x14ac:dyDescent="0.3">
      <c r="A459" s="46" t="s">
        <v>1019</v>
      </c>
      <c r="B459" t="s">
        <v>2538</v>
      </c>
      <c r="C459">
        <v>1</v>
      </c>
      <c r="D459">
        <v>0</v>
      </c>
      <c r="E459" s="44">
        <v>19876741</v>
      </c>
      <c r="F459" s="44">
        <v>0</v>
      </c>
      <c r="G459" s="44">
        <v>0</v>
      </c>
      <c r="H459" s="44">
        <v>0</v>
      </c>
      <c r="I459" s="44">
        <v>910780</v>
      </c>
      <c r="J459" s="44">
        <v>4886310</v>
      </c>
      <c r="K459" s="44">
        <v>0</v>
      </c>
      <c r="L459" s="44">
        <v>0</v>
      </c>
      <c r="M459" s="44">
        <v>0</v>
      </c>
      <c r="N459" s="44">
        <v>0</v>
      </c>
      <c r="O459" s="44">
        <v>0</v>
      </c>
      <c r="P459" s="44">
        <v>2865068</v>
      </c>
      <c r="Q459" s="44">
        <v>1003619</v>
      </c>
      <c r="R459" s="44">
        <v>205512</v>
      </c>
      <c r="S459" s="44">
        <v>23788</v>
      </c>
      <c r="T459" s="44">
        <v>9925</v>
      </c>
      <c r="U459" s="44">
        <v>92618</v>
      </c>
      <c r="V459" s="44">
        <v>33126</v>
      </c>
      <c r="W459" s="44">
        <v>0</v>
      </c>
      <c r="X459" s="44">
        <v>232769</v>
      </c>
      <c r="Y459" s="44">
        <v>0</v>
      </c>
      <c r="Z459" s="44">
        <v>0</v>
      </c>
      <c r="AA459" s="44">
        <v>30140256</v>
      </c>
      <c r="AB459" s="44">
        <v>126942</v>
      </c>
      <c r="AC459" s="44">
        <f t="shared" si="22"/>
        <v>25253946</v>
      </c>
      <c r="AD459" s="74">
        <f t="shared" si="23"/>
        <v>10263515</v>
      </c>
      <c r="AE459" s="44">
        <f t="shared" si="24"/>
        <v>3024525</v>
      </c>
    </row>
    <row r="460" spans="1:31" x14ac:dyDescent="0.3">
      <c r="A460" s="46" t="s">
        <v>1007</v>
      </c>
      <c r="B460" t="s">
        <v>2539</v>
      </c>
      <c r="C460">
        <v>1</v>
      </c>
      <c r="D460">
        <v>0</v>
      </c>
      <c r="E460" s="44">
        <v>6281831</v>
      </c>
      <c r="F460" s="44">
        <v>0</v>
      </c>
      <c r="G460" s="44">
        <v>0</v>
      </c>
      <c r="H460" s="44">
        <v>0</v>
      </c>
      <c r="I460" s="44">
        <v>590337</v>
      </c>
      <c r="J460" s="44">
        <v>1351089</v>
      </c>
      <c r="K460" s="44">
        <v>0</v>
      </c>
      <c r="L460" s="44">
        <v>0</v>
      </c>
      <c r="M460" s="44">
        <v>0</v>
      </c>
      <c r="N460" s="44">
        <v>0</v>
      </c>
      <c r="O460" s="44">
        <v>0</v>
      </c>
      <c r="P460" s="44">
        <v>1245688</v>
      </c>
      <c r="Q460" s="44">
        <v>177191</v>
      </c>
      <c r="R460" s="44">
        <v>0</v>
      </c>
      <c r="S460" s="44">
        <v>11340</v>
      </c>
      <c r="T460" s="44">
        <v>4731</v>
      </c>
      <c r="U460" s="44">
        <v>43921</v>
      </c>
      <c r="V460" s="44">
        <v>14912</v>
      </c>
      <c r="W460" s="44">
        <v>0</v>
      </c>
      <c r="X460" s="44">
        <v>99852</v>
      </c>
      <c r="Y460" s="44">
        <v>0</v>
      </c>
      <c r="Z460" s="44">
        <v>0</v>
      </c>
      <c r="AA460" s="44">
        <v>9820892</v>
      </c>
      <c r="AB460" s="44">
        <v>100000</v>
      </c>
      <c r="AC460" s="44">
        <f t="shared" si="22"/>
        <v>8469803</v>
      </c>
      <c r="AD460" s="74">
        <f t="shared" si="23"/>
        <v>3539061</v>
      </c>
      <c r="AE460" s="44">
        <f t="shared" si="24"/>
        <v>1320592</v>
      </c>
    </row>
    <row r="461" spans="1:31" x14ac:dyDescent="0.3">
      <c r="A461" s="46" t="s">
        <v>1021</v>
      </c>
      <c r="B461" t="s">
        <v>2540</v>
      </c>
      <c r="C461">
        <v>1</v>
      </c>
      <c r="D461">
        <v>0</v>
      </c>
      <c r="E461" s="44">
        <v>4569845</v>
      </c>
      <c r="F461" s="44">
        <v>0</v>
      </c>
      <c r="G461" s="44">
        <v>0</v>
      </c>
      <c r="H461" s="44">
        <v>0</v>
      </c>
      <c r="I461" s="44">
        <v>668785</v>
      </c>
      <c r="J461" s="44">
        <v>181956</v>
      </c>
      <c r="K461" s="44">
        <v>0</v>
      </c>
      <c r="L461" s="44">
        <v>0</v>
      </c>
      <c r="M461" s="44">
        <v>0</v>
      </c>
      <c r="N461" s="44">
        <v>0</v>
      </c>
      <c r="O461" s="44">
        <v>0</v>
      </c>
      <c r="P461" s="44">
        <v>694788</v>
      </c>
      <c r="Q461" s="44">
        <v>284735</v>
      </c>
      <c r="R461" s="44">
        <v>59078</v>
      </c>
      <c r="S461" s="44">
        <v>6097</v>
      </c>
      <c r="T461" s="44">
        <v>2544</v>
      </c>
      <c r="U461" s="44">
        <v>23766</v>
      </c>
      <c r="V461" s="44">
        <v>6225</v>
      </c>
      <c r="W461" s="44">
        <v>0</v>
      </c>
      <c r="X461" s="44">
        <v>82911</v>
      </c>
      <c r="Y461" s="44">
        <v>0</v>
      </c>
      <c r="Z461" s="44">
        <v>0</v>
      </c>
      <c r="AA461" s="44">
        <v>6580730</v>
      </c>
      <c r="AB461" s="44">
        <v>100000</v>
      </c>
      <c r="AC461" s="44">
        <f t="shared" si="22"/>
        <v>6398774</v>
      </c>
      <c r="AD461" s="74">
        <f t="shared" si="23"/>
        <v>2010885</v>
      </c>
      <c r="AE461" s="44">
        <f t="shared" si="24"/>
        <v>733420</v>
      </c>
    </row>
    <row r="462" spans="1:31" x14ac:dyDescent="0.3">
      <c r="A462" s="46" t="s">
        <v>1023</v>
      </c>
      <c r="B462" t="s">
        <v>2541</v>
      </c>
      <c r="C462">
        <v>1</v>
      </c>
      <c r="D462">
        <v>0</v>
      </c>
      <c r="E462" s="44">
        <v>10353352</v>
      </c>
      <c r="F462" s="44">
        <v>0</v>
      </c>
      <c r="G462" s="44">
        <v>0</v>
      </c>
      <c r="H462" s="44">
        <v>0</v>
      </c>
      <c r="I462" s="44">
        <v>1416905</v>
      </c>
      <c r="J462" s="44">
        <v>3197319</v>
      </c>
      <c r="K462" s="44">
        <v>0</v>
      </c>
      <c r="L462" s="44">
        <v>0</v>
      </c>
      <c r="M462" s="44">
        <v>0</v>
      </c>
      <c r="N462" s="44">
        <v>0</v>
      </c>
      <c r="O462" s="44">
        <v>0</v>
      </c>
      <c r="P462" s="44">
        <v>1660934</v>
      </c>
      <c r="Q462" s="44">
        <v>710356</v>
      </c>
      <c r="R462" s="44">
        <v>83417</v>
      </c>
      <c r="S462" s="44">
        <v>19309</v>
      </c>
      <c r="T462" s="44">
        <v>8056</v>
      </c>
      <c r="U462" s="44">
        <v>76308</v>
      </c>
      <c r="V462" s="44">
        <v>23083</v>
      </c>
      <c r="W462" s="44">
        <v>0</v>
      </c>
      <c r="X462" s="44">
        <v>175250</v>
      </c>
      <c r="Y462" s="44">
        <v>0</v>
      </c>
      <c r="Z462" s="44">
        <v>0</v>
      </c>
      <c r="AA462" s="44">
        <v>17724289</v>
      </c>
      <c r="AB462" s="44">
        <v>0</v>
      </c>
      <c r="AC462" s="44">
        <f t="shared" si="22"/>
        <v>14526970</v>
      </c>
      <c r="AD462" s="74">
        <f t="shared" si="23"/>
        <v>7370937</v>
      </c>
      <c r="AE462" s="44">
        <f t="shared" si="24"/>
        <v>1787690</v>
      </c>
    </row>
    <row r="463" spans="1:31" x14ac:dyDescent="0.3">
      <c r="A463" s="46" t="s">
        <v>999</v>
      </c>
      <c r="B463" t="s">
        <v>2542</v>
      </c>
      <c r="C463">
        <v>1</v>
      </c>
      <c r="D463">
        <v>0</v>
      </c>
      <c r="E463" s="44">
        <v>8144675</v>
      </c>
      <c r="F463" s="44">
        <v>0</v>
      </c>
      <c r="G463" s="44">
        <v>0</v>
      </c>
      <c r="H463" s="44">
        <v>0</v>
      </c>
      <c r="I463" s="44">
        <v>1379952</v>
      </c>
      <c r="J463" s="44">
        <v>1805862</v>
      </c>
      <c r="K463" s="44">
        <v>22443</v>
      </c>
      <c r="L463" s="44">
        <v>0</v>
      </c>
      <c r="M463" s="44">
        <v>0</v>
      </c>
      <c r="N463" s="44">
        <v>0</v>
      </c>
      <c r="O463" s="44">
        <v>0</v>
      </c>
      <c r="P463" s="44">
        <v>993097</v>
      </c>
      <c r="Q463" s="44">
        <v>193176</v>
      </c>
      <c r="R463" s="44">
        <v>102518</v>
      </c>
      <c r="S463" s="44">
        <v>7505</v>
      </c>
      <c r="T463" s="44">
        <v>3131</v>
      </c>
      <c r="U463" s="44">
        <v>28659</v>
      </c>
      <c r="V463" s="44">
        <v>9323</v>
      </c>
      <c r="W463" s="44">
        <v>0</v>
      </c>
      <c r="X463" s="44">
        <v>316780</v>
      </c>
      <c r="Y463" s="44">
        <v>0</v>
      </c>
      <c r="Z463" s="44">
        <v>0</v>
      </c>
      <c r="AA463" s="44">
        <v>13007121</v>
      </c>
      <c r="AB463" s="44">
        <v>100000</v>
      </c>
      <c r="AC463" s="44">
        <f t="shared" si="22"/>
        <v>11178816</v>
      </c>
      <c r="AD463" s="74">
        <f t="shared" si="23"/>
        <v>4862446</v>
      </c>
      <c r="AE463" s="44">
        <f t="shared" si="24"/>
        <v>1041715</v>
      </c>
    </row>
    <row r="464" spans="1:31" x14ac:dyDescent="0.3">
      <c r="A464" s="46" t="s">
        <v>928</v>
      </c>
      <c r="B464" t="s">
        <v>2543</v>
      </c>
      <c r="C464">
        <v>1</v>
      </c>
      <c r="D464">
        <v>0</v>
      </c>
      <c r="E464" s="44">
        <v>13573648</v>
      </c>
      <c r="F464" s="44">
        <v>0</v>
      </c>
      <c r="G464" s="44">
        <v>0</v>
      </c>
      <c r="H464" s="44">
        <v>0</v>
      </c>
      <c r="I464" s="44">
        <v>2973876</v>
      </c>
      <c r="J464" s="44">
        <v>4190398</v>
      </c>
      <c r="K464" s="44">
        <v>0</v>
      </c>
      <c r="L464" s="44">
        <v>0</v>
      </c>
      <c r="M464" s="44">
        <v>0</v>
      </c>
      <c r="N464" s="44">
        <v>0</v>
      </c>
      <c r="O464" s="44">
        <v>0</v>
      </c>
      <c r="P464" s="44">
        <v>1363262</v>
      </c>
      <c r="Q464" s="44">
        <v>605680</v>
      </c>
      <c r="R464" s="44">
        <v>558632</v>
      </c>
      <c r="S464" s="44">
        <v>46303</v>
      </c>
      <c r="T464" s="44">
        <v>19319</v>
      </c>
      <c r="U464" s="44">
        <v>184187</v>
      </c>
      <c r="V464" s="44">
        <v>47948</v>
      </c>
      <c r="W464" s="44">
        <v>0</v>
      </c>
      <c r="X464" s="44">
        <v>0</v>
      </c>
      <c r="Y464" s="44">
        <v>45884</v>
      </c>
      <c r="Z464" s="44">
        <v>0</v>
      </c>
      <c r="AA464" s="44">
        <v>23609137</v>
      </c>
      <c r="AB464" s="44">
        <v>0</v>
      </c>
      <c r="AC464" s="44">
        <f t="shared" si="22"/>
        <v>19418739</v>
      </c>
      <c r="AD464" s="74">
        <f t="shared" si="23"/>
        <v>10035489</v>
      </c>
      <c r="AE464" s="44">
        <f t="shared" si="24"/>
        <v>1706903</v>
      </c>
    </row>
    <row r="465" spans="1:31" x14ac:dyDescent="0.3">
      <c r="A465" s="46" t="s">
        <v>942</v>
      </c>
      <c r="B465" t="s">
        <v>2544</v>
      </c>
      <c r="C465">
        <v>1</v>
      </c>
      <c r="D465">
        <v>0</v>
      </c>
      <c r="E465" s="44">
        <v>28531160</v>
      </c>
      <c r="F465" s="44">
        <v>0</v>
      </c>
      <c r="G465" s="44">
        <v>0</v>
      </c>
      <c r="H465" s="44">
        <v>0</v>
      </c>
      <c r="I465" s="44">
        <v>9953006</v>
      </c>
      <c r="J465" s="44">
        <v>4868441</v>
      </c>
      <c r="K465" s="44">
        <v>0</v>
      </c>
      <c r="L465" s="44">
        <v>0</v>
      </c>
      <c r="M465" s="44">
        <v>0</v>
      </c>
      <c r="N465" s="44">
        <v>0</v>
      </c>
      <c r="O465" s="44">
        <v>0</v>
      </c>
      <c r="P465" s="44">
        <v>2188090</v>
      </c>
      <c r="Q465" s="44">
        <v>591302</v>
      </c>
      <c r="R465" s="44">
        <v>898493</v>
      </c>
      <c r="S465" s="44">
        <v>147688</v>
      </c>
      <c r="T465" s="44">
        <v>61619</v>
      </c>
      <c r="U465" s="44">
        <v>605567</v>
      </c>
      <c r="V465" s="44">
        <v>140766</v>
      </c>
      <c r="W465" s="44">
        <v>0</v>
      </c>
      <c r="X465" s="44">
        <v>0</v>
      </c>
      <c r="Y465" s="44">
        <v>0</v>
      </c>
      <c r="Z465" s="44">
        <v>0</v>
      </c>
      <c r="AA465" s="44">
        <v>47986132</v>
      </c>
      <c r="AB465" s="44">
        <v>0</v>
      </c>
      <c r="AC465" s="44">
        <f t="shared" si="22"/>
        <v>43117691</v>
      </c>
      <c r="AD465" s="74">
        <f t="shared" si="23"/>
        <v>19454972</v>
      </c>
      <c r="AE465" s="44">
        <f t="shared" si="24"/>
        <v>3143730</v>
      </c>
    </row>
    <row r="466" spans="1:31" x14ac:dyDescent="0.3">
      <c r="A466" s="46" t="s">
        <v>930</v>
      </c>
      <c r="B466" t="s">
        <v>2545</v>
      </c>
      <c r="C466">
        <v>1</v>
      </c>
      <c r="D466">
        <v>0</v>
      </c>
      <c r="E466" s="44">
        <v>9568760</v>
      </c>
      <c r="F466" s="44">
        <v>0</v>
      </c>
      <c r="G466" s="44">
        <v>0</v>
      </c>
      <c r="H466" s="44">
        <v>0</v>
      </c>
      <c r="I466" s="44">
        <v>968143</v>
      </c>
      <c r="J466" s="44">
        <v>1337728</v>
      </c>
      <c r="K466" s="44">
        <v>0</v>
      </c>
      <c r="L466" s="44">
        <v>0</v>
      </c>
      <c r="M466" s="44">
        <v>0</v>
      </c>
      <c r="N466" s="44">
        <v>0</v>
      </c>
      <c r="O466" s="44">
        <v>0</v>
      </c>
      <c r="P466" s="44">
        <v>623757</v>
      </c>
      <c r="Q466" s="44">
        <v>35514</v>
      </c>
      <c r="R466" s="44">
        <v>175386</v>
      </c>
      <c r="S466" s="44">
        <v>19699</v>
      </c>
      <c r="T466" s="44">
        <v>8219</v>
      </c>
      <c r="U466" s="44">
        <v>70774</v>
      </c>
      <c r="V466" s="44">
        <v>18489</v>
      </c>
      <c r="W466" s="44">
        <v>0</v>
      </c>
      <c r="X466" s="44">
        <v>14447</v>
      </c>
      <c r="Y466" s="44">
        <v>0</v>
      </c>
      <c r="Z466" s="44">
        <v>0</v>
      </c>
      <c r="AA466" s="44">
        <v>12840916</v>
      </c>
      <c r="AB466" s="44">
        <v>0</v>
      </c>
      <c r="AC466" s="44">
        <f t="shared" si="22"/>
        <v>11503188</v>
      </c>
      <c r="AD466" s="74">
        <f t="shared" si="23"/>
        <v>3272156</v>
      </c>
      <c r="AE466" s="44">
        <f t="shared" si="24"/>
        <v>740938</v>
      </c>
    </row>
    <row r="467" spans="1:31" x14ac:dyDescent="0.3">
      <c r="A467" s="46" t="s">
        <v>932</v>
      </c>
      <c r="B467" t="s">
        <v>2546</v>
      </c>
      <c r="C467">
        <v>1</v>
      </c>
      <c r="D467">
        <v>0</v>
      </c>
      <c r="E467" s="44">
        <v>599033</v>
      </c>
      <c r="F467" s="44">
        <v>0</v>
      </c>
      <c r="G467" s="44">
        <v>193761</v>
      </c>
      <c r="H467" s="44">
        <v>0</v>
      </c>
      <c r="I467" s="44">
        <v>18652</v>
      </c>
      <c r="J467" s="44">
        <v>0</v>
      </c>
      <c r="K467" s="44">
        <v>0</v>
      </c>
      <c r="L467" s="44">
        <v>0</v>
      </c>
      <c r="M467" s="44">
        <v>0</v>
      </c>
      <c r="N467" s="44">
        <v>0</v>
      </c>
      <c r="O467" s="44">
        <v>0</v>
      </c>
      <c r="P467" s="44">
        <v>37436</v>
      </c>
      <c r="Q467" s="44">
        <v>0</v>
      </c>
      <c r="R467" s="44">
        <v>0</v>
      </c>
      <c r="S467" s="44">
        <v>929</v>
      </c>
      <c r="T467" s="44">
        <v>388</v>
      </c>
      <c r="U467" s="44">
        <v>6641</v>
      </c>
      <c r="V467" s="44">
        <v>0</v>
      </c>
      <c r="W467" s="44">
        <v>0</v>
      </c>
      <c r="X467" s="44">
        <v>0</v>
      </c>
      <c r="Y467" s="44">
        <v>0</v>
      </c>
      <c r="Z467" s="44">
        <v>0</v>
      </c>
      <c r="AA467" s="44">
        <v>856840</v>
      </c>
      <c r="AB467" s="44">
        <v>0</v>
      </c>
      <c r="AC467" s="44">
        <f t="shared" si="22"/>
        <v>856840</v>
      </c>
      <c r="AD467" s="74">
        <f t="shared" si="23"/>
        <v>257807</v>
      </c>
      <c r="AE467" s="44">
        <f t="shared" si="24"/>
        <v>239155</v>
      </c>
    </row>
    <row r="468" spans="1:31" x14ac:dyDescent="0.3">
      <c r="A468" s="46" t="s">
        <v>934</v>
      </c>
      <c r="B468" t="s">
        <v>2547</v>
      </c>
      <c r="C468">
        <v>1</v>
      </c>
      <c r="D468">
        <v>0</v>
      </c>
      <c r="E468" s="44">
        <v>6459483</v>
      </c>
      <c r="F468" s="44">
        <v>0</v>
      </c>
      <c r="G468" s="44">
        <v>0</v>
      </c>
      <c r="H468" s="44">
        <v>0</v>
      </c>
      <c r="I468" s="44">
        <v>1006699</v>
      </c>
      <c r="J468" s="44">
        <v>788838</v>
      </c>
      <c r="K468" s="44">
        <v>0</v>
      </c>
      <c r="L468" s="44">
        <v>0</v>
      </c>
      <c r="M468" s="44">
        <v>0</v>
      </c>
      <c r="N468" s="44">
        <v>0</v>
      </c>
      <c r="O468" s="44">
        <v>0</v>
      </c>
      <c r="P468" s="44">
        <v>804313</v>
      </c>
      <c r="Q468" s="44">
        <v>39999</v>
      </c>
      <c r="R468" s="44">
        <v>53273</v>
      </c>
      <c r="S468" s="44">
        <v>11984</v>
      </c>
      <c r="T468" s="44">
        <v>5000</v>
      </c>
      <c r="U468" s="44">
        <v>49920</v>
      </c>
      <c r="V468" s="44">
        <v>9796</v>
      </c>
      <c r="W468" s="44">
        <v>0</v>
      </c>
      <c r="X468" s="44">
        <v>0</v>
      </c>
      <c r="Y468" s="44">
        <v>0</v>
      </c>
      <c r="Z468" s="44">
        <v>0</v>
      </c>
      <c r="AA468" s="44">
        <v>9229305</v>
      </c>
      <c r="AB468" s="44">
        <v>0</v>
      </c>
      <c r="AC468" s="44">
        <f t="shared" si="22"/>
        <v>8440467</v>
      </c>
      <c r="AD468" s="74">
        <f t="shared" si="23"/>
        <v>2769822</v>
      </c>
      <c r="AE468" s="44">
        <f t="shared" si="24"/>
        <v>881013</v>
      </c>
    </row>
    <row r="469" spans="1:31" x14ac:dyDescent="0.3">
      <c r="A469" s="46" t="s">
        <v>936</v>
      </c>
      <c r="B469" t="s">
        <v>2548</v>
      </c>
      <c r="C469">
        <v>1</v>
      </c>
      <c r="D469">
        <v>0</v>
      </c>
      <c r="E469" s="44">
        <v>7505874</v>
      </c>
      <c r="F469" s="44">
        <v>0</v>
      </c>
      <c r="G469" s="44">
        <v>0</v>
      </c>
      <c r="H469" s="44">
        <v>0</v>
      </c>
      <c r="I469" s="44">
        <v>991716</v>
      </c>
      <c r="J469" s="44">
        <v>2215916</v>
      </c>
      <c r="K469" s="44">
        <v>0</v>
      </c>
      <c r="L469" s="44">
        <v>0</v>
      </c>
      <c r="M469" s="44">
        <v>0</v>
      </c>
      <c r="N469" s="44">
        <v>0</v>
      </c>
      <c r="O469" s="44">
        <v>0</v>
      </c>
      <c r="P469" s="44">
        <v>835111</v>
      </c>
      <c r="Q469" s="44">
        <v>292458</v>
      </c>
      <c r="R469" s="44">
        <v>431772</v>
      </c>
      <c r="S469" s="44">
        <v>20433</v>
      </c>
      <c r="T469" s="44">
        <v>8525</v>
      </c>
      <c r="U469" s="44">
        <v>82366</v>
      </c>
      <c r="V469" s="44">
        <v>21158</v>
      </c>
      <c r="W469" s="44">
        <v>0</v>
      </c>
      <c r="X469" s="44">
        <v>0</v>
      </c>
      <c r="Y469" s="44">
        <v>0</v>
      </c>
      <c r="Z469" s="44">
        <v>0</v>
      </c>
      <c r="AA469" s="44">
        <v>12405329</v>
      </c>
      <c r="AB469" s="44">
        <v>0</v>
      </c>
      <c r="AC469" s="44">
        <f t="shared" si="22"/>
        <v>10189413</v>
      </c>
      <c r="AD469" s="74">
        <f t="shared" si="23"/>
        <v>4899455</v>
      </c>
      <c r="AE469" s="44">
        <f t="shared" si="24"/>
        <v>967593</v>
      </c>
    </row>
    <row r="470" spans="1:31" x14ac:dyDescent="0.3">
      <c r="A470" s="46" t="s">
        <v>926</v>
      </c>
      <c r="B470" t="s">
        <v>2549</v>
      </c>
      <c r="C470">
        <v>1</v>
      </c>
      <c r="D470">
        <v>0</v>
      </c>
      <c r="E470" s="44">
        <v>19142889</v>
      </c>
      <c r="F470" s="44">
        <v>0</v>
      </c>
      <c r="G470" s="44">
        <v>0</v>
      </c>
      <c r="H470" s="44">
        <v>5223</v>
      </c>
      <c r="I470" s="44">
        <v>3455264</v>
      </c>
      <c r="J470" s="44">
        <v>2986807</v>
      </c>
      <c r="K470" s="44">
        <v>0</v>
      </c>
      <c r="L470" s="44">
        <v>0</v>
      </c>
      <c r="M470" s="44">
        <v>0</v>
      </c>
      <c r="N470" s="44">
        <v>0</v>
      </c>
      <c r="O470" s="44">
        <v>0</v>
      </c>
      <c r="P470" s="44">
        <v>1872263</v>
      </c>
      <c r="Q470" s="44">
        <v>386460</v>
      </c>
      <c r="R470" s="44">
        <v>436140</v>
      </c>
      <c r="S470" s="44">
        <v>64863</v>
      </c>
      <c r="T470" s="44">
        <v>27063</v>
      </c>
      <c r="U470" s="44">
        <v>251349</v>
      </c>
      <c r="V470" s="44">
        <v>62976</v>
      </c>
      <c r="W470" s="44">
        <v>0</v>
      </c>
      <c r="X470" s="44">
        <v>450569</v>
      </c>
      <c r="Y470" s="44">
        <v>0</v>
      </c>
      <c r="Z470" s="44">
        <v>0</v>
      </c>
      <c r="AA470" s="44">
        <v>29141866</v>
      </c>
      <c r="AB470" s="44">
        <v>0</v>
      </c>
      <c r="AC470" s="44">
        <f t="shared" si="22"/>
        <v>26155059</v>
      </c>
      <c r="AD470" s="74">
        <f t="shared" si="23"/>
        <v>9998977</v>
      </c>
      <c r="AE470" s="44">
        <f t="shared" si="24"/>
        <v>2278514</v>
      </c>
    </row>
    <row r="471" spans="1:31" x14ac:dyDescent="0.3">
      <c r="A471" s="46" t="s">
        <v>944</v>
      </c>
      <c r="B471" t="s">
        <v>1897</v>
      </c>
      <c r="C471">
        <v>1</v>
      </c>
      <c r="D471">
        <v>0</v>
      </c>
      <c r="E471" s="44">
        <v>17820893</v>
      </c>
      <c r="F471" s="44">
        <v>0</v>
      </c>
      <c r="G471" s="44">
        <v>0</v>
      </c>
      <c r="H471" s="44">
        <v>5503</v>
      </c>
      <c r="I471" s="44">
        <v>2836292</v>
      </c>
      <c r="J471" s="44">
        <v>4468266</v>
      </c>
      <c r="K471" s="44">
        <v>0</v>
      </c>
      <c r="L471" s="44">
        <v>0</v>
      </c>
      <c r="M471" s="44">
        <v>0</v>
      </c>
      <c r="N471" s="44">
        <v>0</v>
      </c>
      <c r="O471" s="44">
        <v>0</v>
      </c>
      <c r="P471" s="44">
        <v>2134144</v>
      </c>
      <c r="Q471" s="44">
        <v>578978</v>
      </c>
      <c r="R471" s="44">
        <v>315620</v>
      </c>
      <c r="S471" s="44">
        <v>45734</v>
      </c>
      <c r="T471" s="44">
        <v>19081</v>
      </c>
      <c r="U471" s="44">
        <v>180983</v>
      </c>
      <c r="V471" s="44">
        <v>46915</v>
      </c>
      <c r="W471" s="44">
        <v>0</v>
      </c>
      <c r="X471" s="44">
        <v>315192</v>
      </c>
      <c r="Y471" s="44">
        <v>0</v>
      </c>
      <c r="Z471" s="44">
        <v>0</v>
      </c>
      <c r="AA471" s="44">
        <v>28767601</v>
      </c>
      <c r="AB471" s="44">
        <v>0</v>
      </c>
      <c r="AC471" s="44">
        <f t="shared" si="22"/>
        <v>24299335</v>
      </c>
      <c r="AD471" s="74">
        <f t="shared" si="23"/>
        <v>10946708</v>
      </c>
      <c r="AE471" s="44">
        <f t="shared" si="24"/>
        <v>2426857</v>
      </c>
    </row>
    <row r="472" spans="1:31" x14ac:dyDescent="0.3">
      <c r="A472" s="46" t="s">
        <v>940</v>
      </c>
      <c r="B472" t="s">
        <v>2550</v>
      </c>
      <c r="C472">
        <v>1</v>
      </c>
      <c r="D472">
        <v>0</v>
      </c>
      <c r="E472" s="44">
        <v>11594903</v>
      </c>
      <c r="F472" s="44">
        <v>0</v>
      </c>
      <c r="G472" s="44">
        <v>0</v>
      </c>
      <c r="H472" s="44">
        <v>0</v>
      </c>
      <c r="I472" s="44">
        <v>1779744</v>
      </c>
      <c r="J472" s="44">
        <v>2116845</v>
      </c>
      <c r="K472" s="44">
        <v>0</v>
      </c>
      <c r="L472" s="44">
        <v>0</v>
      </c>
      <c r="M472" s="44">
        <v>0</v>
      </c>
      <c r="N472" s="44">
        <v>0</v>
      </c>
      <c r="O472" s="44">
        <v>0</v>
      </c>
      <c r="P472" s="44">
        <v>1265310</v>
      </c>
      <c r="Q472" s="44">
        <v>101677</v>
      </c>
      <c r="R472" s="44">
        <v>203462</v>
      </c>
      <c r="S472" s="44">
        <v>23174</v>
      </c>
      <c r="T472" s="44">
        <v>9669</v>
      </c>
      <c r="U472" s="44">
        <v>93142</v>
      </c>
      <c r="V472" s="44">
        <v>25270</v>
      </c>
      <c r="W472" s="44">
        <v>0</v>
      </c>
      <c r="X472" s="44">
        <v>0</v>
      </c>
      <c r="Y472" s="44">
        <v>0</v>
      </c>
      <c r="Z472" s="44">
        <v>0</v>
      </c>
      <c r="AA472" s="44">
        <v>17213196</v>
      </c>
      <c r="AB472" s="44">
        <v>0</v>
      </c>
      <c r="AC472" s="44">
        <f t="shared" si="22"/>
        <v>15096351</v>
      </c>
      <c r="AD472" s="74">
        <f t="shared" si="23"/>
        <v>5618293</v>
      </c>
      <c r="AE472" s="44">
        <f t="shared" si="24"/>
        <v>1416565</v>
      </c>
    </row>
    <row r="473" spans="1:31" x14ac:dyDescent="0.3">
      <c r="A473" s="46" t="s">
        <v>938</v>
      </c>
      <c r="B473" t="s">
        <v>1899</v>
      </c>
      <c r="C473">
        <v>1</v>
      </c>
      <c r="D473">
        <v>0</v>
      </c>
      <c r="E473" s="44">
        <v>22591410</v>
      </c>
      <c r="F473" s="44">
        <v>0</v>
      </c>
      <c r="G473" s="44">
        <v>0</v>
      </c>
      <c r="H473" s="44">
        <v>0</v>
      </c>
      <c r="I473" s="44">
        <v>3128709</v>
      </c>
      <c r="J473" s="44">
        <v>2994721</v>
      </c>
      <c r="K473" s="44">
        <v>0</v>
      </c>
      <c r="L473" s="44">
        <v>0</v>
      </c>
      <c r="M473" s="44">
        <v>0</v>
      </c>
      <c r="N473" s="44">
        <v>0</v>
      </c>
      <c r="O473" s="44">
        <v>0</v>
      </c>
      <c r="P473" s="44">
        <v>2222034</v>
      </c>
      <c r="Q473" s="44">
        <v>530952</v>
      </c>
      <c r="R473" s="44">
        <v>976435</v>
      </c>
      <c r="S473" s="44">
        <v>106118</v>
      </c>
      <c r="T473" s="44">
        <v>44275</v>
      </c>
      <c r="U473" s="44">
        <v>407692</v>
      </c>
      <c r="V473" s="44">
        <v>60687</v>
      </c>
      <c r="W473" s="44">
        <v>0</v>
      </c>
      <c r="X473" s="44">
        <v>345926</v>
      </c>
      <c r="Y473" s="44">
        <v>0</v>
      </c>
      <c r="Z473" s="44">
        <v>0</v>
      </c>
      <c r="AA473" s="44">
        <v>33408959</v>
      </c>
      <c r="AB473" s="44">
        <v>0</v>
      </c>
      <c r="AC473" s="44">
        <f t="shared" si="22"/>
        <v>30414238</v>
      </c>
      <c r="AD473" s="74">
        <f t="shared" si="23"/>
        <v>10817549</v>
      </c>
      <c r="AE473" s="44">
        <f t="shared" si="24"/>
        <v>2840806</v>
      </c>
    </row>
    <row r="474" spans="1:31" x14ac:dyDescent="0.3">
      <c r="A474" s="46" t="s">
        <v>946</v>
      </c>
      <c r="B474" t="s">
        <v>2551</v>
      </c>
      <c r="C474">
        <v>1</v>
      </c>
      <c r="D474">
        <v>0</v>
      </c>
      <c r="E474" s="44">
        <v>6968267</v>
      </c>
      <c r="F474" s="44">
        <v>0</v>
      </c>
      <c r="G474" s="44">
        <v>0</v>
      </c>
      <c r="H474" s="44">
        <v>0</v>
      </c>
      <c r="I474" s="44">
        <v>998022</v>
      </c>
      <c r="J474" s="44">
        <v>1366332</v>
      </c>
      <c r="K474" s="44">
        <v>0</v>
      </c>
      <c r="L474" s="44">
        <v>0</v>
      </c>
      <c r="M474" s="44">
        <v>0</v>
      </c>
      <c r="N474" s="44">
        <v>0</v>
      </c>
      <c r="O474" s="44">
        <v>0</v>
      </c>
      <c r="P474" s="44">
        <v>681990</v>
      </c>
      <c r="Q474" s="44">
        <v>57954</v>
      </c>
      <c r="R474" s="44">
        <v>128623</v>
      </c>
      <c r="S474" s="44">
        <v>15384</v>
      </c>
      <c r="T474" s="44">
        <v>6419</v>
      </c>
      <c r="U474" s="44">
        <v>60813</v>
      </c>
      <c r="V474" s="44">
        <v>13321</v>
      </c>
      <c r="W474" s="44">
        <v>0</v>
      </c>
      <c r="X474" s="44">
        <v>58000</v>
      </c>
      <c r="Y474" s="44">
        <v>0</v>
      </c>
      <c r="Z474" s="44">
        <v>0</v>
      </c>
      <c r="AA474" s="44">
        <v>10355125</v>
      </c>
      <c r="AB474" s="44">
        <v>0</v>
      </c>
      <c r="AC474" s="44">
        <f t="shared" si="22"/>
        <v>8988793</v>
      </c>
      <c r="AD474" s="74">
        <f t="shared" si="23"/>
        <v>3386858</v>
      </c>
      <c r="AE474" s="44">
        <f t="shared" si="24"/>
        <v>777927</v>
      </c>
    </row>
    <row r="475" spans="1:31" x14ac:dyDescent="0.3">
      <c r="A475" s="46" t="s">
        <v>948</v>
      </c>
      <c r="B475" t="s">
        <v>2552</v>
      </c>
      <c r="C475">
        <v>1</v>
      </c>
      <c r="D475">
        <v>0</v>
      </c>
      <c r="E475" s="44">
        <v>4532199</v>
      </c>
      <c r="F475" s="44">
        <v>0</v>
      </c>
      <c r="G475" s="44">
        <v>0</v>
      </c>
      <c r="H475" s="44">
        <v>0</v>
      </c>
      <c r="I475" s="44">
        <v>936583</v>
      </c>
      <c r="J475" s="44">
        <v>1920523</v>
      </c>
      <c r="K475" s="44">
        <v>0</v>
      </c>
      <c r="L475" s="44">
        <v>0</v>
      </c>
      <c r="M475" s="44">
        <v>0</v>
      </c>
      <c r="N475" s="44">
        <v>0</v>
      </c>
      <c r="O475" s="44">
        <v>0</v>
      </c>
      <c r="P475" s="44">
        <v>484589</v>
      </c>
      <c r="Q475" s="44">
        <v>215735</v>
      </c>
      <c r="R475" s="44">
        <v>93496</v>
      </c>
      <c r="S475" s="44">
        <v>13991</v>
      </c>
      <c r="T475" s="44">
        <v>5838</v>
      </c>
      <c r="U475" s="44">
        <v>48930</v>
      </c>
      <c r="V475" s="44">
        <v>14397</v>
      </c>
      <c r="W475" s="44">
        <v>0</v>
      </c>
      <c r="X475" s="44">
        <v>0</v>
      </c>
      <c r="Y475" s="44">
        <v>0</v>
      </c>
      <c r="Z475" s="44">
        <v>0</v>
      </c>
      <c r="AA475" s="44">
        <v>8266281</v>
      </c>
      <c r="AB475" s="44">
        <v>0</v>
      </c>
      <c r="AC475" s="44">
        <f t="shared" si="22"/>
        <v>6345758</v>
      </c>
      <c r="AD475" s="74">
        <f t="shared" si="23"/>
        <v>3734082</v>
      </c>
      <c r="AE475" s="44">
        <f t="shared" si="24"/>
        <v>567745</v>
      </c>
    </row>
    <row r="476" spans="1:31" x14ac:dyDescent="0.3">
      <c r="A476" s="46" t="s">
        <v>951</v>
      </c>
      <c r="B476" t="s">
        <v>2553</v>
      </c>
      <c r="C476">
        <v>1</v>
      </c>
      <c r="D476">
        <v>0</v>
      </c>
      <c r="E476" s="44">
        <v>4888467</v>
      </c>
      <c r="F476" s="44">
        <v>0</v>
      </c>
      <c r="G476" s="44">
        <v>0</v>
      </c>
      <c r="H476" s="44">
        <v>0</v>
      </c>
      <c r="I476" s="44">
        <v>993468</v>
      </c>
      <c r="J476" s="44">
        <v>1588535</v>
      </c>
      <c r="K476" s="44">
        <v>0</v>
      </c>
      <c r="L476" s="44">
        <v>0</v>
      </c>
      <c r="M476" s="44">
        <v>0</v>
      </c>
      <c r="N476" s="44">
        <v>0</v>
      </c>
      <c r="O476" s="44">
        <v>0</v>
      </c>
      <c r="P476" s="44">
        <v>571377</v>
      </c>
      <c r="Q476" s="44">
        <v>121542</v>
      </c>
      <c r="R476" s="44">
        <v>182289</v>
      </c>
      <c r="S476" s="44">
        <v>10141</v>
      </c>
      <c r="T476" s="44">
        <v>4231</v>
      </c>
      <c r="U476" s="44">
        <v>41824</v>
      </c>
      <c r="V476" s="44">
        <v>10977</v>
      </c>
      <c r="W476" s="44">
        <v>0</v>
      </c>
      <c r="X476" s="44">
        <v>146640</v>
      </c>
      <c r="Y476" s="44">
        <v>0</v>
      </c>
      <c r="Z476" s="44">
        <v>0</v>
      </c>
      <c r="AA476" s="44">
        <v>8559491</v>
      </c>
      <c r="AB476" s="44">
        <v>0</v>
      </c>
      <c r="AC476" s="44">
        <f t="shared" si="22"/>
        <v>6970956</v>
      </c>
      <c r="AD476" s="74">
        <f t="shared" si="23"/>
        <v>3671024</v>
      </c>
      <c r="AE476" s="44">
        <f t="shared" si="24"/>
        <v>638550</v>
      </c>
    </row>
    <row r="477" spans="1:31" x14ac:dyDescent="0.3">
      <c r="A477" s="46" t="s">
        <v>961</v>
      </c>
      <c r="B477" t="s">
        <v>1903</v>
      </c>
      <c r="C477">
        <v>1</v>
      </c>
      <c r="D477">
        <v>0</v>
      </c>
      <c r="E477" s="44">
        <v>13544154</v>
      </c>
      <c r="F477" s="44">
        <v>0</v>
      </c>
      <c r="G477" s="44">
        <v>0</v>
      </c>
      <c r="H477" s="44">
        <v>4686</v>
      </c>
      <c r="I477" s="44">
        <v>1803899</v>
      </c>
      <c r="J477" s="44">
        <v>3282302</v>
      </c>
      <c r="K477" s="44">
        <v>0</v>
      </c>
      <c r="L477" s="44">
        <v>0</v>
      </c>
      <c r="M477" s="44">
        <v>0</v>
      </c>
      <c r="N477" s="44">
        <v>0</v>
      </c>
      <c r="O477" s="44">
        <v>0</v>
      </c>
      <c r="P477" s="44">
        <v>1281698</v>
      </c>
      <c r="Q477" s="44">
        <v>226303</v>
      </c>
      <c r="R477" s="44">
        <v>561729</v>
      </c>
      <c r="S477" s="44">
        <v>41555</v>
      </c>
      <c r="T477" s="44">
        <v>17338</v>
      </c>
      <c r="U477" s="44">
        <v>149120</v>
      </c>
      <c r="V477" s="44">
        <v>43702</v>
      </c>
      <c r="W477" s="44">
        <v>0</v>
      </c>
      <c r="X477" s="44">
        <v>0</v>
      </c>
      <c r="Y477" s="44">
        <v>0</v>
      </c>
      <c r="Z477" s="44">
        <v>0</v>
      </c>
      <c r="AA477" s="44">
        <v>20956486</v>
      </c>
      <c r="AB477" s="44">
        <v>0</v>
      </c>
      <c r="AC477" s="44">
        <f t="shared" si="22"/>
        <v>17674184</v>
      </c>
      <c r="AD477" s="74">
        <f t="shared" si="23"/>
        <v>7412332</v>
      </c>
      <c r="AE477" s="44">
        <f t="shared" si="24"/>
        <v>1533413</v>
      </c>
    </row>
    <row r="478" spans="1:31" x14ac:dyDescent="0.3">
      <c r="A478" s="46" t="s">
        <v>953</v>
      </c>
      <c r="B478" t="s">
        <v>2554</v>
      </c>
      <c r="C478">
        <v>1</v>
      </c>
      <c r="D478">
        <v>0</v>
      </c>
      <c r="E478" s="44">
        <v>10835141</v>
      </c>
      <c r="F478" s="44">
        <v>0</v>
      </c>
      <c r="G478" s="44">
        <v>0</v>
      </c>
      <c r="H478" s="44">
        <v>0</v>
      </c>
      <c r="I478" s="44">
        <v>3108496</v>
      </c>
      <c r="J478" s="44">
        <v>6903688</v>
      </c>
      <c r="K478" s="44">
        <v>0</v>
      </c>
      <c r="L478" s="44">
        <v>0</v>
      </c>
      <c r="M478" s="44">
        <v>0</v>
      </c>
      <c r="N478" s="44">
        <v>0</v>
      </c>
      <c r="O478" s="44">
        <v>0</v>
      </c>
      <c r="P478" s="44">
        <v>1552142</v>
      </c>
      <c r="Q478" s="44">
        <v>663445</v>
      </c>
      <c r="R478" s="44">
        <v>465756</v>
      </c>
      <c r="S478" s="44">
        <v>66691</v>
      </c>
      <c r="T478" s="44">
        <v>27825</v>
      </c>
      <c r="U478" s="44">
        <v>257698</v>
      </c>
      <c r="V478" s="44">
        <v>66798</v>
      </c>
      <c r="W478" s="44">
        <v>0</v>
      </c>
      <c r="X478" s="44">
        <v>0</v>
      </c>
      <c r="Y478" s="44">
        <v>0</v>
      </c>
      <c r="Z478" s="44">
        <v>0</v>
      </c>
      <c r="AA478" s="44">
        <v>23947680</v>
      </c>
      <c r="AB478" s="44">
        <v>0</v>
      </c>
      <c r="AC478" s="44">
        <f t="shared" si="22"/>
        <v>17043992</v>
      </c>
      <c r="AD478" s="74">
        <f t="shared" si="23"/>
        <v>13112539</v>
      </c>
      <c r="AE478" s="44">
        <f t="shared" si="24"/>
        <v>1971154</v>
      </c>
    </row>
    <row r="479" spans="1:31" x14ac:dyDescent="0.3">
      <c r="A479" s="46" t="s">
        <v>957</v>
      </c>
      <c r="B479" t="s">
        <v>2555</v>
      </c>
      <c r="C479">
        <v>1</v>
      </c>
      <c r="D479">
        <v>0</v>
      </c>
      <c r="E479" s="44">
        <v>7883849</v>
      </c>
      <c r="F479" s="44">
        <v>0</v>
      </c>
      <c r="G479" s="44">
        <v>405052</v>
      </c>
      <c r="H479" s="44">
        <v>13107</v>
      </c>
      <c r="I479" s="44">
        <v>2249070</v>
      </c>
      <c r="J479" s="44">
        <v>1623140</v>
      </c>
      <c r="K479" s="44">
        <v>0</v>
      </c>
      <c r="L479" s="44">
        <v>0</v>
      </c>
      <c r="M479" s="44">
        <v>0</v>
      </c>
      <c r="N479" s="44">
        <v>0</v>
      </c>
      <c r="O479" s="44">
        <v>0</v>
      </c>
      <c r="P479" s="44">
        <v>965822</v>
      </c>
      <c r="Q479" s="44">
        <v>560936</v>
      </c>
      <c r="R479" s="44">
        <v>146706</v>
      </c>
      <c r="S479" s="44">
        <v>27593</v>
      </c>
      <c r="T479" s="44">
        <v>11513</v>
      </c>
      <c r="U479" s="44">
        <v>110034</v>
      </c>
      <c r="V479" s="44">
        <v>24963</v>
      </c>
      <c r="W479" s="44">
        <v>0</v>
      </c>
      <c r="X479" s="44">
        <v>0</v>
      </c>
      <c r="Y479" s="44">
        <v>24469</v>
      </c>
      <c r="Z479" s="44">
        <v>0</v>
      </c>
      <c r="AA479" s="44">
        <v>14046254</v>
      </c>
      <c r="AB479" s="44">
        <v>0</v>
      </c>
      <c r="AC479" s="44">
        <f t="shared" si="22"/>
        <v>12423114</v>
      </c>
      <c r="AD479" s="74">
        <f t="shared" si="23"/>
        <v>6162405</v>
      </c>
      <c r="AE479" s="44">
        <f t="shared" si="24"/>
        <v>1569446</v>
      </c>
    </row>
    <row r="480" spans="1:31" x14ac:dyDescent="0.3">
      <c r="A480" s="46" t="s">
        <v>955</v>
      </c>
      <c r="B480" t="s">
        <v>2556</v>
      </c>
      <c r="C480">
        <v>1</v>
      </c>
      <c r="D480">
        <v>0</v>
      </c>
      <c r="E480" s="44">
        <v>13738672</v>
      </c>
      <c r="F480" s="44">
        <v>0</v>
      </c>
      <c r="G480" s="44">
        <v>0</v>
      </c>
      <c r="H480" s="44">
        <v>6347</v>
      </c>
      <c r="I480" s="44">
        <v>2255554</v>
      </c>
      <c r="J480" s="44">
        <v>4669449</v>
      </c>
      <c r="K480" s="44">
        <v>357047</v>
      </c>
      <c r="L480" s="44">
        <v>0</v>
      </c>
      <c r="M480" s="44">
        <v>0</v>
      </c>
      <c r="N480" s="44">
        <v>0</v>
      </c>
      <c r="O480" s="44">
        <v>0</v>
      </c>
      <c r="P480" s="44">
        <v>1265830</v>
      </c>
      <c r="Q480" s="44">
        <v>284389</v>
      </c>
      <c r="R480" s="44">
        <v>712849</v>
      </c>
      <c r="S480" s="44">
        <v>42498</v>
      </c>
      <c r="T480" s="44">
        <v>17731</v>
      </c>
      <c r="U480" s="44">
        <v>169100</v>
      </c>
      <c r="V480" s="44">
        <v>46617</v>
      </c>
      <c r="W480" s="44">
        <v>0</v>
      </c>
      <c r="X480" s="44">
        <v>0</v>
      </c>
      <c r="Y480" s="44">
        <v>0</v>
      </c>
      <c r="Z480" s="44">
        <v>0</v>
      </c>
      <c r="AA480" s="44">
        <v>23566083</v>
      </c>
      <c r="AB480" s="44">
        <v>0</v>
      </c>
      <c r="AC480" s="44">
        <f t="shared" si="22"/>
        <v>18539587</v>
      </c>
      <c r="AD480" s="74">
        <f t="shared" si="23"/>
        <v>9827411</v>
      </c>
      <c r="AE480" s="44">
        <f t="shared" si="24"/>
        <v>1541776</v>
      </c>
    </row>
    <row r="481" spans="1:31" x14ac:dyDescent="0.3">
      <c r="A481" s="46" t="s">
        <v>959</v>
      </c>
      <c r="B481" t="s">
        <v>2557</v>
      </c>
      <c r="C481">
        <v>1</v>
      </c>
      <c r="D481">
        <v>0</v>
      </c>
      <c r="E481" s="44">
        <v>104579810</v>
      </c>
      <c r="F481" s="44">
        <v>719796</v>
      </c>
      <c r="G481" s="44">
        <v>0</v>
      </c>
      <c r="H481" s="44">
        <v>0</v>
      </c>
      <c r="I481" s="44">
        <v>8992442</v>
      </c>
      <c r="J481" s="44">
        <v>13133710</v>
      </c>
      <c r="K481" s="44">
        <v>0</v>
      </c>
      <c r="L481" s="44">
        <v>0</v>
      </c>
      <c r="M481" s="44">
        <v>0</v>
      </c>
      <c r="N481" s="44">
        <v>0</v>
      </c>
      <c r="O481" s="44">
        <v>0</v>
      </c>
      <c r="P481" s="44">
        <v>4451726</v>
      </c>
      <c r="Q481" s="44">
        <v>2736195</v>
      </c>
      <c r="R481" s="44">
        <v>4566617</v>
      </c>
      <c r="S481" s="44">
        <v>150384</v>
      </c>
      <c r="T481" s="44">
        <v>62744</v>
      </c>
      <c r="U481" s="44">
        <v>617101</v>
      </c>
      <c r="V481" s="44">
        <v>209417</v>
      </c>
      <c r="W481" s="44">
        <v>0</v>
      </c>
      <c r="X481" s="44">
        <v>4270951</v>
      </c>
      <c r="Y481" s="44">
        <v>0</v>
      </c>
      <c r="Z481" s="44">
        <v>0</v>
      </c>
      <c r="AA481" s="44">
        <v>144490893</v>
      </c>
      <c r="AB481" s="44">
        <v>1289187</v>
      </c>
      <c r="AC481" s="44">
        <f t="shared" si="22"/>
        <v>131357183</v>
      </c>
      <c r="AD481" s="74">
        <f t="shared" si="23"/>
        <v>39911083</v>
      </c>
      <c r="AE481" s="44">
        <f t="shared" si="24"/>
        <v>6211168</v>
      </c>
    </row>
    <row r="482" spans="1:31" x14ac:dyDescent="0.3">
      <c r="A482" s="46" t="s">
        <v>966</v>
      </c>
      <c r="B482" t="s">
        <v>1908</v>
      </c>
      <c r="C482">
        <v>1</v>
      </c>
      <c r="D482">
        <v>0</v>
      </c>
      <c r="E482" s="44">
        <v>2464825</v>
      </c>
      <c r="F482" s="44">
        <v>0</v>
      </c>
      <c r="G482" s="44">
        <v>139184</v>
      </c>
      <c r="H482" s="44">
        <v>0</v>
      </c>
      <c r="I482" s="44">
        <v>374886</v>
      </c>
      <c r="J482" s="44">
        <v>19441</v>
      </c>
      <c r="K482" s="44">
        <v>0</v>
      </c>
      <c r="L482" s="44">
        <v>0</v>
      </c>
      <c r="M482" s="44">
        <v>0</v>
      </c>
      <c r="N482" s="44">
        <v>0</v>
      </c>
      <c r="O482" s="44">
        <v>0</v>
      </c>
      <c r="P482" s="44">
        <v>217545</v>
      </c>
      <c r="Q482" s="44">
        <v>0</v>
      </c>
      <c r="R482" s="44">
        <v>28301</v>
      </c>
      <c r="S482" s="44">
        <v>4434</v>
      </c>
      <c r="T482" s="44">
        <v>1850</v>
      </c>
      <c r="U482" s="44">
        <v>17009</v>
      </c>
      <c r="V482" s="44">
        <v>0</v>
      </c>
      <c r="W482" s="44">
        <v>0</v>
      </c>
      <c r="X482" s="44">
        <v>22500</v>
      </c>
      <c r="Y482" s="44">
        <v>14764</v>
      </c>
      <c r="Z482" s="44">
        <v>0</v>
      </c>
      <c r="AA482" s="44">
        <v>3304739</v>
      </c>
      <c r="AB482" s="44">
        <v>0</v>
      </c>
      <c r="AC482" s="44">
        <f t="shared" si="22"/>
        <v>3285298</v>
      </c>
      <c r="AD482" s="74">
        <f t="shared" si="23"/>
        <v>839914</v>
      </c>
      <c r="AE482" s="44">
        <f t="shared" si="24"/>
        <v>394786</v>
      </c>
    </row>
    <row r="483" spans="1:31" x14ac:dyDescent="0.3">
      <c r="A483" s="46" t="s">
        <v>968</v>
      </c>
      <c r="B483" t="s">
        <v>2558</v>
      </c>
      <c r="C483">
        <v>1</v>
      </c>
      <c r="D483">
        <v>0</v>
      </c>
      <c r="E483" s="44">
        <v>2481970</v>
      </c>
      <c r="F483" s="44">
        <v>0</v>
      </c>
      <c r="G483" s="44">
        <v>0</v>
      </c>
      <c r="H483" s="44">
        <v>1946</v>
      </c>
      <c r="I483" s="44">
        <v>305847</v>
      </c>
      <c r="J483" s="44">
        <v>525939</v>
      </c>
      <c r="K483" s="44">
        <v>0</v>
      </c>
      <c r="L483" s="44">
        <v>0</v>
      </c>
      <c r="M483" s="44">
        <v>0</v>
      </c>
      <c r="N483" s="44">
        <v>0</v>
      </c>
      <c r="O483" s="44">
        <v>0</v>
      </c>
      <c r="P483" s="44">
        <v>353822</v>
      </c>
      <c r="Q483" s="44">
        <v>29327</v>
      </c>
      <c r="R483" s="44">
        <v>0</v>
      </c>
      <c r="S483" s="44">
        <v>3011</v>
      </c>
      <c r="T483" s="44">
        <v>1256</v>
      </c>
      <c r="U483" s="44">
        <v>11475</v>
      </c>
      <c r="V483" s="44">
        <v>2914</v>
      </c>
      <c r="W483" s="44">
        <v>0</v>
      </c>
      <c r="X483" s="44">
        <v>24724</v>
      </c>
      <c r="Y483" s="44">
        <v>3232</v>
      </c>
      <c r="Z483" s="44">
        <v>0</v>
      </c>
      <c r="AA483" s="44">
        <v>3745463</v>
      </c>
      <c r="AB483" s="44">
        <v>100000</v>
      </c>
      <c r="AC483" s="44">
        <f t="shared" si="22"/>
        <v>3219524</v>
      </c>
      <c r="AD483" s="74">
        <f t="shared" si="23"/>
        <v>1263493</v>
      </c>
      <c r="AE483" s="44">
        <f t="shared" si="24"/>
        <v>375710</v>
      </c>
    </row>
    <row r="484" spans="1:31" x14ac:dyDescent="0.3">
      <c r="A484" s="46" t="s">
        <v>970</v>
      </c>
      <c r="B484" t="s">
        <v>2559</v>
      </c>
      <c r="C484">
        <v>1</v>
      </c>
      <c r="D484">
        <v>0</v>
      </c>
      <c r="E484" s="44">
        <v>7785802</v>
      </c>
      <c r="F484" s="44">
        <v>0</v>
      </c>
      <c r="G484" s="44">
        <v>347920</v>
      </c>
      <c r="H484" s="44">
        <v>0</v>
      </c>
      <c r="I484" s="44">
        <v>1317038</v>
      </c>
      <c r="J484" s="44">
        <v>1514560</v>
      </c>
      <c r="K484" s="44">
        <v>0</v>
      </c>
      <c r="L484" s="44">
        <v>0</v>
      </c>
      <c r="M484" s="44">
        <v>0</v>
      </c>
      <c r="N484" s="44">
        <v>0</v>
      </c>
      <c r="O484" s="44">
        <v>0</v>
      </c>
      <c r="P484" s="44">
        <v>489349</v>
      </c>
      <c r="Q484" s="44">
        <v>0</v>
      </c>
      <c r="R484" s="44">
        <v>111453</v>
      </c>
      <c r="S484" s="44">
        <v>10531</v>
      </c>
      <c r="T484" s="44">
        <v>4394</v>
      </c>
      <c r="U484" s="44">
        <v>40659</v>
      </c>
      <c r="V484" s="44">
        <v>10701</v>
      </c>
      <c r="W484" s="44">
        <v>0</v>
      </c>
      <c r="X484" s="44">
        <v>243236</v>
      </c>
      <c r="Y484" s="44">
        <v>0</v>
      </c>
      <c r="Z484" s="44">
        <v>0</v>
      </c>
      <c r="AA484" s="44">
        <v>11875643</v>
      </c>
      <c r="AB484" s="44">
        <v>100000</v>
      </c>
      <c r="AC484" s="44">
        <f t="shared" si="22"/>
        <v>10361083</v>
      </c>
      <c r="AD484" s="74">
        <f t="shared" si="23"/>
        <v>4089841</v>
      </c>
      <c r="AE484" s="44">
        <f t="shared" si="24"/>
        <v>903554</v>
      </c>
    </row>
    <row r="485" spans="1:31" x14ac:dyDescent="0.3">
      <c r="A485" s="46" t="s">
        <v>964</v>
      </c>
      <c r="B485" t="s">
        <v>1911</v>
      </c>
      <c r="C485">
        <v>1</v>
      </c>
      <c r="D485">
        <v>0</v>
      </c>
      <c r="E485" s="44">
        <v>14885599</v>
      </c>
      <c r="F485" s="44">
        <v>0</v>
      </c>
      <c r="G485" s="44">
        <v>0</v>
      </c>
      <c r="H485" s="44">
        <v>0</v>
      </c>
      <c r="I485" s="44">
        <v>2486658</v>
      </c>
      <c r="J485" s="44">
        <v>1879522</v>
      </c>
      <c r="K485" s="44">
        <v>278711</v>
      </c>
      <c r="L485" s="44">
        <v>0</v>
      </c>
      <c r="M485" s="44">
        <v>0</v>
      </c>
      <c r="N485" s="44">
        <v>0</v>
      </c>
      <c r="O485" s="44">
        <v>0</v>
      </c>
      <c r="P485" s="44">
        <v>1171212</v>
      </c>
      <c r="Q485" s="44">
        <v>267595</v>
      </c>
      <c r="R485" s="44">
        <v>155303</v>
      </c>
      <c r="S485" s="44">
        <v>25062</v>
      </c>
      <c r="T485" s="44">
        <v>10456</v>
      </c>
      <c r="U485" s="44">
        <v>95414</v>
      </c>
      <c r="V485" s="44">
        <v>29028</v>
      </c>
      <c r="W485" s="44">
        <v>0</v>
      </c>
      <c r="X485" s="44">
        <v>416368</v>
      </c>
      <c r="Y485" s="44">
        <v>0</v>
      </c>
      <c r="Z485" s="44">
        <v>0</v>
      </c>
      <c r="AA485" s="44">
        <v>21700928</v>
      </c>
      <c r="AB485" s="44">
        <v>0</v>
      </c>
      <c r="AC485" s="44">
        <f t="shared" si="22"/>
        <v>19542695</v>
      </c>
      <c r="AD485" s="74">
        <f t="shared" si="23"/>
        <v>6815329</v>
      </c>
      <c r="AE485" s="44">
        <f t="shared" si="24"/>
        <v>1331172</v>
      </c>
    </row>
    <row r="486" spans="1:31" x14ac:dyDescent="0.3">
      <c r="A486" s="46" t="s">
        <v>972</v>
      </c>
      <c r="B486" t="s">
        <v>2560</v>
      </c>
      <c r="C486">
        <v>1</v>
      </c>
      <c r="D486">
        <v>0</v>
      </c>
      <c r="E486" s="44">
        <v>7495777</v>
      </c>
      <c r="F486" s="44">
        <v>0</v>
      </c>
      <c r="G486" s="44">
        <v>0</v>
      </c>
      <c r="H486" s="44">
        <v>0</v>
      </c>
      <c r="I486" s="44">
        <v>1417600</v>
      </c>
      <c r="J486" s="44">
        <v>1484045</v>
      </c>
      <c r="K486" s="44">
        <v>0</v>
      </c>
      <c r="L486" s="44">
        <v>0</v>
      </c>
      <c r="M486" s="44">
        <v>0</v>
      </c>
      <c r="N486" s="44">
        <v>0</v>
      </c>
      <c r="O486" s="44">
        <v>0</v>
      </c>
      <c r="P486" s="44">
        <v>1027631</v>
      </c>
      <c r="Q486" s="44">
        <v>313588</v>
      </c>
      <c r="R486" s="44">
        <v>197259</v>
      </c>
      <c r="S486" s="44">
        <v>13272</v>
      </c>
      <c r="T486" s="44">
        <v>5538</v>
      </c>
      <c r="U486" s="44">
        <v>52192</v>
      </c>
      <c r="V486" s="44">
        <v>16081</v>
      </c>
      <c r="W486" s="44">
        <v>0</v>
      </c>
      <c r="X486" s="44">
        <v>372000</v>
      </c>
      <c r="Y486" s="44">
        <v>11116</v>
      </c>
      <c r="Z486" s="44">
        <v>0</v>
      </c>
      <c r="AA486" s="44">
        <v>12406099</v>
      </c>
      <c r="AB486" s="44">
        <v>0</v>
      </c>
      <c r="AC486" s="44">
        <f t="shared" si="22"/>
        <v>10922054</v>
      </c>
      <c r="AD486" s="74">
        <f t="shared" si="23"/>
        <v>4910322</v>
      </c>
      <c r="AE486" s="44">
        <f t="shared" si="24"/>
        <v>1125830</v>
      </c>
    </row>
    <row r="487" spans="1:31" x14ac:dyDescent="0.3">
      <c r="A487" s="46" t="s">
        <v>974</v>
      </c>
      <c r="B487" t="s">
        <v>1913</v>
      </c>
      <c r="C487">
        <v>1</v>
      </c>
      <c r="D487">
        <v>0</v>
      </c>
      <c r="E487" s="44">
        <v>3696342</v>
      </c>
      <c r="F487" s="44">
        <v>0</v>
      </c>
      <c r="G487" s="44">
        <v>84238</v>
      </c>
      <c r="H487" s="44">
        <v>0</v>
      </c>
      <c r="I487" s="44">
        <v>509469</v>
      </c>
      <c r="J487" s="44">
        <v>701163</v>
      </c>
      <c r="K487" s="44">
        <v>0</v>
      </c>
      <c r="L487" s="44">
        <v>0</v>
      </c>
      <c r="M487" s="44">
        <v>0</v>
      </c>
      <c r="N487" s="44">
        <v>0</v>
      </c>
      <c r="O487" s="44">
        <v>0</v>
      </c>
      <c r="P487" s="44">
        <v>327013</v>
      </c>
      <c r="Q487" s="44">
        <v>3985</v>
      </c>
      <c r="R487" s="44">
        <v>0</v>
      </c>
      <c r="S487" s="44">
        <v>3356</v>
      </c>
      <c r="T487" s="44">
        <v>1400</v>
      </c>
      <c r="U487" s="44">
        <v>13456</v>
      </c>
      <c r="V487" s="44">
        <v>3772</v>
      </c>
      <c r="W487" s="44">
        <v>0</v>
      </c>
      <c r="X487" s="44">
        <v>41716</v>
      </c>
      <c r="Y487" s="44">
        <v>0</v>
      </c>
      <c r="Z487" s="44">
        <v>0</v>
      </c>
      <c r="AA487" s="44">
        <v>5385910</v>
      </c>
      <c r="AB487" s="44">
        <v>100000</v>
      </c>
      <c r="AC487" s="44">
        <f t="shared" si="22"/>
        <v>4684747</v>
      </c>
      <c r="AD487" s="74">
        <f t="shared" si="23"/>
        <v>1689568</v>
      </c>
      <c r="AE487" s="44">
        <f t="shared" si="24"/>
        <v>433235</v>
      </c>
    </row>
    <row r="488" spans="1:31" x14ac:dyDescent="0.3">
      <c r="A488" s="46" t="s">
        <v>977</v>
      </c>
      <c r="B488" t="s">
        <v>1914</v>
      </c>
      <c r="C488">
        <v>1</v>
      </c>
      <c r="D488">
        <v>0</v>
      </c>
      <c r="E488" s="44">
        <v>7664878</v>
      </c>
      <c r="F488" s="44">
        <v>0</v>
      </c>
      <c r="G488" s="44">
        <v>0</v>
      </c>
      <c r="H488" s="44">
        <v>0</v>
      </c>
      <c r="I488" s="44">
        <v>861143</v>
      </c>
      <c r="J488" s="44">
        <v>1576326</v>
      </c>
      <c r="K488" s="44">
        <v>0</v>
      </c>
      <c r="L488" s="44">
        <v>0</v>
      </c>
      <c r="M488" s="44">
        <v>0</v>
      </c>
      <c r="N488" s="44">
        <v>0</v>
      </c>
      <c r="O488" s="44">
        <v>0</v>
      </c>
      <c r="P488" s="44">
        <v>1143155</v>
      </c>
      <c r="Q488" s="44">
        <v>58680</v>
      </c>
      <c r="R488" s="44">
        <v>0</v>
      </c>
      <c r="S488" s="44">
        <v>10861</v>
      </c>
      <c r="T488" s="44">
        <v>4531</v>
      </c>
      <c r="U488" s="44">
        <v>42697</v>
      </c>
      <c r="V488" s="44">
        <v>12825</v>
      </c>
      <c r="W488" s="44">
        <v>0</v>
      </c>
      <c r="X488" s="44">
        <v>520017</v>
      </c>
      <c r="Y488" s="44">
        <v>0</v>
      </c>
      <c r="Z488" s="44">
        <v>0</v>
      </c>
      <c r="AA488" s="44">
        <v>11895113</v>
      </c>
      <c r="AB488" s="44">
        <v>100000</v>
      </c>
      <c r="AC488" s="44">
        <f t="shared" si="22"/>
        <v>10318787</v>
      </c>
      <c r="AD488" s="74">
        <f t="shared" si="23"/>
        <v>4230235</v>
      </c>
      <c r="AE488" s="44">
        <f t="shared" si="24"/>
        <v>1214069</v>
      </c>
    </row>
    <row r="489" spans="1:31" x14ac:dyDescent="0.3">
      <c r="A489" s="46" t="s">
        <v>979</v>
      </c>
      <c r="B489" t="s">
        <v>2561</v>
      </c>
      <c r="C489">
        <v>1</v>
      </c>
      <c r="D489">
        <v>0</v>
      </c>
      <c r="E489" s="44">
        <v>10220219</v>
      </c>
      <c r="F489" s="44">
        <v>0</v>
      </c>
      <c r="G489" s="44">
        <v>0</v>
      </c>
      <c r="H489" s="44">
        <v>0</v>
      </c>
      <c r="I489" s="44">
        <v>972503</v>
      </c>
      <c r="J489" s="44">
        <v>2282567</v>
      </c>
      <c r="K489" s="44">
        <v>0</v>
      </c>
      <c r="L489" s="44">
        <v>0</v>
      </c>
      <c r="M489" s="44">
        <v>0</v>
      </c>
      <c r="N489" s="44">
        <v>0</v>
      </c>
      <c r="O489" s="44">
        <v>0</v>
      </c>
      <c r="P489" s="44">
        <v>1344423</v>
      </c>
      <c r="Q489" s="44">
        <v>175823</v>
      </c>
      <c r="R489" s="44">
        <v>0</v>
      </c>
      <c r="S489" s="44">
        <v>15295</v>
      </c>
      <c r="T489" s="44">
        <v>6381</v>
      </c>
      <c r="U489" s="44">
        <v>59357</v>
      </c>
      <c r="V489" s="44">
        <v>13416</v>
      </c>
      <c r="W489" s="44">
        <v>0</v>
      </c>
      <c r="X489" s="44">
        <v>655179</v>
      </c>
      <c r="Y489" s="44">
        <v>0</v>
      </c>
      <c r="Z489" s="44">
        <v>0</v>
      </c>
      <c r="AA489" s="44">
        <v>15745163</v>
      </c>
      <c r="AB489" s="44">
        <v>0</v>
      </c>
      <c r="AC489" s="44">
        <f t="shared" si="22"/>
        <v>13462596</v>
      </c>
      <c r="AD489" s="74">
        <f t="shared" si="23"/>
        <v>5524944</v>
      </c>
      <c r="AE489" s="44">
        <f t="shared" si="24"/>
        <v>1438872</v>
      </c>
    </row>
    <row r="490" spans="1:31" x14ac:dyDescent="0.3">
      <c r="A490" s="46" t="s">
        <v>986</v>
      </c>
      <c r="B490" t="s">
        <v>2562</v>
      </c>
      <c r="C490">
        <v>1</v>
      </c>
      <c r="D490">
        <v>0</v>
      </c>
      <c r="E490" s="44">
        <v>8631631</v>
      </c>
      <c r="F490" s="44">
        <v>0</v>
      </c>
      <c r="G490" s="44">
        <v>273715</v>
      </c>
      <c r="H490" s="44">
        <v>0</v>
      </c>
      <c r="I490" s="44">
        <v>832739</v>
      </c>
      <c r="J490" s="44">
        <v>2696363</v>
      </c>
      <c r="K490" s="44">
        <v>409701</v>
      </c>
      <c r="L490" s="44">
        <v>0</v>
      </c>
      <c r="M490" s="44">
        <v>0</v>
      </c>
      <c r="N490" s="44">
        <v>0</v>
      </c>
      <c r="O490" s="44">
        <v>0</v>
      </c>
      <c r="P490" s="44">
        <v>1153342</v>
      </c>
      <c r="Q490" s="44">
        <v>176974</v>
      </c>
      <c r="R490" s="44">
        <v>92845</v>
      </c>
      <c r="S490" s="44">
        <v>10666</v>
      </c>
      <c r="T490" s="44">
        <v>4450</v>
      </c>
      <c r="U490" s="44">
        <v>40892</v>
      </c>
      <c r="V490" s="44">
        <v>7719</v>
      </c>
      <c r="W490" s="44">
        <v>0</v>
      </c>
      <c r="X490" s="44">
        <v>264261</v>
      </c>
      <c r="Y490" s="44">
        <v>0</v>
      </c>
      <c r="Z490" s="44">
        <v>0</v>
      </c>
      <c r="AA490" s="44">
        <v>14595298</v>
      </c>
      <c r="AB490" s="44">
        <v>100000</v>
      </c>
      <c r="AC490" s="44">
        <f t="shared" si="22"/>
        <v>11489234</v>
      </c>
      <c r="AD490" s="74">
        <f t="shared" si="23"/>
        <v>5963667</v>
      </c>
      <c r="AE490" s="44">
        <f t="shared" si="24"/>
        <v>1490784</v>
      </c>
    </row>
    <row r="491" spans="1:31" x14ac:dyDescent="0.3">
      <c r="A491" s="46" t="s">
        <v>982</v>
      </c>
      <c r="B491" t="s">
        <v>2563</v>
      </c>
      <c r="C491">
        <v>1</v>
      </c>
      <c r="D491">
        <v>0</v>
      </c>
      <c r="E491" s="44">
        <v>3798788</v>
      </c>
      <c r="F491" s="44">
        <v>0</v>
      </c>
      <c r="G491" s="44">
        <v>125110</v>
      </c>
      <c r="H491" s="44">
        <v>3419</v>
      </c>
      <c r="I491" s="44">
        <v>490569</v>
      </c>
      <c r="J491" s="44">
        <v>1904793</v>
      </c>
      <c r="K491" s="44">
        <v>0</v>
      </c>
      <c r="L491" s="44">
        <v>0</v>
      </c>
      <c r="M491" s="44">
        <v>0</v>
      </c>
      <c r="N491" s="44">
        <v>0</v>
      </c>
      <c r="O491" s="44">
        <v>0</v>
      </c>
      <c r="P491" s="44">
        <v>507581</v>
      </c>
      <c r="Q491" s="44">
        <v>110452</v>
      </c>
      <c r="R491" s="44">
        <v>15513</v>
      </c>
      <c r="S491" s="44">
        <v>7505</v>
      </c>
      <c r="T491" s="44">
        <v>3131</v>
      </c>
      <c r="U491" s="44">
        <v>23300</v>
      </c>
      <c r="V491" s="44">
        <v>5068</v>
      </c>
      <c r="W491" s="44">
        <v>0</v>
      </c>
      <c r="X491" s="44">
        <v>153536</v>
      </c>
      <c r="Y491" s="44">
        <v>0</v>
      </c>
      <c r="Z491" s="44">
        <v>0</v>
      </c>
      <c r="AA491" s="44">
        <v>7148765</v>
      </c>
      <c r="AB491" s="44">
        <v>100000</v>
      </c>
      <c r="AC491" s="44">
        <f t="shared" si="22"/>
        <v>5243972</v>
      </c>
      <c r="AD491" s="74">
        <f t="shared" si="23"/>
        <v>3349977</v>
      </c>
      <c r="AE491" s="44">
        <f t="shared" si="24"/>
        <v>671695</v>
      </c>
    </row>
    <row r="492" spans="1:31" x14ac:dyDescent="0.3">
      <c r="A492" s="46" t="s">
        <v>984</v>
      </c>
      <c r="B492" t="s">
        <v>2564</v>
      </c>
      <c r="C492">
        <v>1</v>
      </c>
      <c r="D492">
        <v>0</v>
      </c>
      <c r="E492" s="44">
        <v>8977972</v>
      </c>
      <c r="F492" s="44">
        <v>0</v>
      </c>
      <c r="G492" s="44">
        <v>0</v>
      </c>
      <c r="H492" s="44">
        <v>1650</v>
      </c>
      <c r="I492" s="44">
        <v>1373450</v>
      </c>
      <c r="J492" s="44">
        <v>2898023</v>
      </c>
      <c r="K492" s="44">
        <v>0</v>
      </c>
      <c r="L492" s="44">
        <v>0</v>
      </c>
      <c r="M492" s="44">
        <v>0</v>
      </c>
      <c r="N492" s="44">
        <v>0</v>
      </c>
      <c r="O492" s="44">
        <v>0</v>
      </c>
      <c r="P492" s="44">
        <v>1219762</v>
      </c>
      <c r="Q492" s="44">
        <v>1190812</v>
      </c>
      <c r="R492" s="44">
        <v>16061</v>
      </c>
      <c r="S492" s="44">
        <v>20403</v>
      </c>
      <c r="T492" s="44">
        <v>8513</v>
      </c>
      <c r="U492" s="44">
        <v>75201</v>
      </c>
      <c r="V492" s="44">
        <v>24786</v>
      </c>
      <c r="W492" s="44">
        <v>0</v>
      </c>
      <c r="X492" s="44">
        <v>13580</v>
      </c>
      <c r="Y492" s="44">
        <v>0</v>
      </c>
      <c r="Z492" s="44">
        <v>0</v>
      </c>
      <c r="AA492" s="44">
        <v>15820213</v>
      </c>
      <c r="AB492" s="44">
        <v>0</v>
      </c>
      <c r="AC492" s="44">
        <f t="shared" si="22"/>
        <v>12922190</v>
      </c>
      <c r="AD492" s="74">
        <f t="shared" si="23"/>
        <v>6842241</v>
      </c>
      <c r="AE492" s="44">
        <f t="shared" si="24"/>
        <v>1348665</v>
      </c>
    </row>
    <row r="493" spans="1:31" x14ac:dyDescent="0.3">
      <c r="A493" s="46" t="s">
        <v>988</v>
      </c>
      <c r="B493" t="s">
        <v>2565</v>
      </c>
      <c r="C493">
        <v>1</v>
      </c>
      <c r="D493">
        <v>0</v>
      </c>
      <c r="E493" s="44">
        <v>16418474</v>
      </c>
      <c r="F493" s="44">
        <v>0</v>
      </c>
      <c r="G493" s="44">
        <v>0</v>
      </c>
      <c r="H493" s="44">
        <v>0</v>
      </c>
      <c r="I493" s="44">
        <v>1637866</v>
      </c>
      <c r="J493" s="44">
        <v>5419532</v>
      </c>
      <c r="K493" s="44">
        <v>389756</v>
      </c>
      <c r="L493" s="44">
        <v>0</v>
      </c>
      <c r="M493" s="44">
        <v>0</v>
      </c>
      <c r="N493" s="44">
        <v>0</v>
      </c>
      <c r="O493" s="44">
        <v>0</v>
      </c>
      <c r="P493" s="44">
        <v>1697986</v>
      </c>
      <c r="Q493" s="44">
        <v>1137418</v>
      </c>
      <c r="R493" s="44">
        <v>31406</v>
      </c>
      <c r="S493" s="44">
        <v>24642</v>
      </c>
      <c r="T493" s="44">
        <v>10281</v>
      </c>
      <c r="U493" s="44">
        <v>97161</v>
      </c>
      <c r="V493" s="44">
        <v>30374</v>
      </c>
      <c r="W493" s="44">
        <v>0</v>
      </c>
      <c r="X493" s="44">
        <v>222875</v>
      </c>
      <c r="Y493" s="44">
        <v>0</v>
      </c>
      <c r="Z493" s="44">
        <v>0</v>
      </c>
      <c r="AA493" s="44">
        <v>27117771</v>
      </c>
      <c r="AB493" s="44">
        <v>123111</v>
      </c>
      <c r="AC493" s="44">
        <f t="shared" si="22"/>
        <v>21308483</v>
      </c>
      <c r="AD493" s="74">
        <f t="shared" si="23"/>
        <v>10699297</v>
      </c>
      <c r="AE493" s="44">
        <f t="shared" si="24"/>
        <v>1860444</v>
      </c>
    </row>
    <row r="494" spans="1:31" x14ac:dyDescent="0.3">
      <c r="A494" s="46" t="s">
        <v>1026</v>
      </c>
      <c r="B494" t="s">
        <v>2566</v>
      </c>
      <c r="C494">
        <v>1</v>
      </c>
      <c r="D494">
        <v>0</v>
      </c>
      <c r="E494" s="44">
        <v>14328458</v>
      </c>
      <c r="F494" s="44">
        <v>0</v>
      </c>
      <c r="G494" s="44">
        <v>0</v>
      </c>
      <c r="H494" s="44">
        <v>19016</v>
      </c>
      <c r="I494" s="44">
        <v>1530171</v>
      </c>
      <c r="J494" s="44">
        <v>3621213</v>
      </c>
      <c r="K494" s="44">
        <v>151796</v>
      </c>
      <c r="L494" s="44">
        <v>0</v>
      </c>
      <c r="M494" s="44">
        <v>0</v>
      </c>
      <c r="N494" s="44">
        <v>0</v>
      </c>
      <c r="O494" s="44">
        <v>0</v>
      </c>
      <c r="P494" s="44">
        <v>2452404</v>
      </c>
      <c r="Q494" s="44">
        <v>134574</v>
      </c>
      <c r="R494" s="44">
        <v>0</v>
      </c>
      <c r="S494" s="44">
        <v>15849</v>
      </c>
      <c r="T494" s="44">
        <v>6613</v>
      </c>
      <c r="U494" s="44">
        <v>60697</v>
      </c>
      <c r="V494" s="44">
        <v>19945</v>
      </c>
      <c r="W494" s="44">
        <v>0</v>
      </c>
      <c r="X494" s="44">
        <v>545784</v>
      </c>
      <c r="Y494" s="44">
        <v>0</v>
      </c>
      <c r="Z494" s="44">
        <v>0</v>
      </c>
      <c r="AA494" s="44">
        <v>22886520</v>
      </c>
      <c r="AB494" s="44">
        <v>132624</v>
      </c>
      <c r="AC494" s="44">
        <f t="shared" si="22"/>
        <v>19113511</v>
      </c>
      <c r="AD494" s="74">
        <f t="shared" si="23"/>
        <v>8558062</v>
      </c>
      <c r="AE494" s="44">
        <f t="shared" si="24"/>
        <v>2555508</v>
      </c>
    </row>
    <row r="495" spans="1:31" x14ac:dyDescent="0.3">
      <c r="A495" s="46" t="s">
        <v>1030</v>
      </c>
      <c r="B495" t="s">
        <v>2567</v>
      </c>
      <c r="C495">
        <v>1</v>
      </c>
      <c r="D495">
        <v>0</v>
      </c>
      <c r="E495" s="44">
        <v>6330933</v>
      </c>
      <c r="F495" s="44">
        <v>0</v>
      </c>
      <c r="G495" s="44">
        <v>0</v>
      </c>
      <c r="H495" s="44">
        <v>0</v>
      </c>
      <c r="I495" s="44">
        <v>913130</v>
      </c>
      <c r="J495" s="44">
        <v>1942948</v>
      </c>
      <c r="K495" s="44">
        <v>0</v>
      </c>
      <c r="L495" s="44">
        <v>0</v>
      </c>
      <c r="M495" s="44">
        <v>0</v>
      </c>
      <c r="N495" s="44">
        <v>0</v>
      </c>
      <c r="O495" s="44">
        <v>0</v>
      </c>
      <c r="P495" s="44">
        <v>746170</v>
      </c>
      <c r="Q495" s="44">
        <v>18504</v>
      </c>
      <c r="R495" s="44">
        <v>20515</v>
      </c>
      <c r="S495" s="44">
        <v>6681</v>
      </c>
      <c r="T495" s="44">
        <v>2788</v>
      </c>
      <c r="U495" s="44">
        <v>25572</v>
      </c>
      <c r="V495" s="44">
        <v>7771</v>
      </c>
      <c r="W495" s="44">
        <v>0</v>
      </c>
      <c r="X495" s="44">
        <v>95540</v>
      </c>
      <c r="Y495" s="44">
        <v>0</v>
      </c>
      <c r="Z495" s="44">
        <v>0</v>
      </c>
      <c r="AA495" s="44">
        <v>10110552</v>
      </c>
      <c r="AB495" s="44">
        <v>100000</v>
      </c>
      <c r="AC495" s="44">
        <f t="shared" si="22"/>
        <v>8167604</v>
      </c>
      <c r="AD495" s="74">
        <f t="shared" si="23"/>
        <v>3779619</v>
      </c>
      <c r="AE495" s="44">
        <f t="shared" si="24"/>
        <v>788982</v>
      </c>
    </row>
    <row r="496" spans="1:31" x14ac:dyDescent="0.3">
      <c r="A496" s="46" t="s">
        <v>1032</v>
      </c>
      <c r="B496" t="s">
        <v>2568</v>
      </c>
      <c r="C496">
        <v>1</v>
      </c>
      <c r="D496">
        <v>0</v>
      </c>
      <c r="E496" s="44">
        <v>16453871</v>
      </c>
      <c r="F496" s="44">
        <v>0</v>
      </c>
      <c r="G496" s="44">
        <v>0</v>
      </c>
      <c r="H496" s="44">
        <v>0</v>
      </c>
      <c r="I496" s="44">
        <v>1281390</v>
      </c>
      <c r="J496" s="44">
        <v>4087321</v>
      </c>
      <c r="K496" s="44">
        <v>0</v>
      </c>
      <c r="L496" s="44">
        <v>0</v>
      </c>
      <c r="M496" s="44">
        <v>0</v>
      </c>
      <c r="N496" s="44">
        <v>0</v>
      </c>
      <c r="O496" s="44">
        <v>0</v>
      </c>
      <c r="P496" s="44">
        <v>2083423</v>
      </c>
      <c r="Q496" s="44">
        <v>199633</v>
      </c>
      <c r="R496" s="44">
        <v>0</v>
      </c>
      <c r="S496" s="44">
        <v>21976</v>
      </c>
      <c r="T496" s="44">
        <v>9169</v>
      </c>
      <c r="U496" s="44">
        <v>81375</v>
      </c>
      <c r="V496" s="44">
        <v>27939</v>
      </c>
      <c r="W496" s="44">
        <v>0</v>
      </c>
      <c r="X496" s="44">
        <v>1283076</v>
      </c>
      <c r="Y496" s="44">
        <v>0</v>
      </c>
      <c r="Z496" s="44">
        <v>0</v>
      </c>
      <c r="AA496" s="44">
        <v>25529173</v>
      </c>
      <c r="AB496" s="44">
        <v>139788</v>
      </c>
      <c r="AC496" s="44">
        <f t="shared" si="22"/>
        <v>21441852</v>
      </c>
      <c r="AD496" s="74">
        <f t="shared" si="23"/>
        <v>9075302</v>
      </c>
      <c r="AE496" s="44">
        <f t="shared" si="24"/>
        <v>2223882</v>
      </c>
    </row>
    <row r="497" spans="1:31" x14ac:dyDescent="0.3">
      <c r="A497" s="46" t="s">
        <v>1034</v>
      </c>
      <c r="B497" t="s">
        <v>2569</v>
      </c>
      <c r="C497">
        <v>1</v>
      </c>
      <c r="D497">
        <v>0</v>
      </c>
      <c r="E497" s="44">
        <v>3558513</v>
      </c>
      <c r="F497" s="44">
        <v>0</v>
      </c>
      <c r="G497" s="44">
        <v>0</v>
      </c>
      <c r="H497" s="44">
        <v>3408</v>
      </c>
      <c r="I497" s="44">
        <v>503513</v>
      </c>
      <c r="J497" s="44">
        <v>1149922</v>
      </c>
      <c r="K497" s="44">
        <v>0</v>
      </c>
      <c r="L497" s="44">
        <v>0</v>
      </c>
      <c r="M497" s="44">
        <v>0</v>
      </c>
      <c r="N497" s="44">
        <v>0</v>
      </c>
      <c r="O497" s="44">
        <v>0</v>
      </c>
      <c r="P497" s="44">
        <v>753695</v>
      </c>
      <c r="Q497" s="44">
        <v>43229</v>
      </c>
      <c r="R497" s="44">
        <v>0</v>
      </c>
      <c r="S497" s="44">
        <v>3820</v>
      </c>
      <c r="T497" s="44">
        <v>1594</v>
      </c>
      <c r="U497" s="44">
        <v>14679</v>
      </c>
      <c r="V497" s="44">
        <v>4172</v>
      </c>
      <c r="W497" s="44">
        <v>0</v>
      </c>
      <c r="X497" s="44">
        <v>92498</v>
      </c>
      <c r="Y497" s="44">
        <v>0</v>
      </c>
      <c r="Z497" s="44">
        <v>0</v>
      </c>
      <c r="AA497" s="44">
        <v>6129043</v>
      </c>
      <c r="AB497" s="44">
        <v>100000</v>
      </c>
      <c r="AC497" s="44">
        <f t="shared" si="22"/>
        <v>4979121</v>
      </c>
      <c r="AD497" s="74">
        <f t="shared" si="23"/>
        <v>2570530</v>
      </c>
      <c r="AE497" s="44">
        <f t="shared" si="24"/>
        <v>777960</v>
      </c>
    </row>
    <row r="498" spans="1:31" x14ac:dyDescent="0.3">
      <c r="A498" s="46" t="s">
        <v>1036</v>
      </c>
      <c r="B498" t="s">
        <v>1924</v>
      </c>
      <c r="C498">
        <v>1</v>
      </c>
      <c r="D498">
        <v>0</v>
      </c>
      <c r="E498" s="44">
        <v>10529484</v>
      </c>
      <c r="F498" s="44">
        <v>0</v>
      </c>
      <c r="G498" s="44">
        <v>0</v>
      </c>
      <c r="H498" s="44">
        <v>0</v>
      </c>
      <c r="I498" s="44">
        <v>1168999</v>
      </c>
      <c r="J498" s="44">
        <v>2945802</v>
      </c>
      <c r="K498" s="44">
        <v>24514</v>
      </c>
      <c r="L498" s="44">
        <v>0</v>
      </c>
      <c r="M498" s="44">
        <v>0</v>
      </c>
      <c r="N498" s="44">
        <v>0</v>
      </c>
      <c r="O498" s="44">
        <v>0</v>
      </c>
      <c r="P498" s="44">
        <v>1831374</v>
      </c>
      <c r="Q498" s="44">
        <v>222913</v>
      </c>
      <c r="R498" s="44">
        <v>0</v>
      </c>
      <c r="S498" s="44">
        <v>12284</v>
      </c>
      <c r="T498" s="44">
        <v>5125</v>
      </c>
      <c r="U498" s="44">
        <v>45377</v>
      </c>
      <c r="V498" s="44">
        <v>15736</v>
      </c>
      <c r="W498" s="44">
        <v>0</v>
      </c>
      <c r="X498" s="44">
        <v>308801</v>
      </c>
      <c r="Y498" s="44">
        <v>0</v>
      </c>
      <c r="Z498" s="44">
        <v>0</v>
      </c>
      <c r="AA498" s="44">
        <v>17110409</v>
      </c>
      <c r="AB498" s="44">
        <v>100000</v>
      </c>
      <c r="AC498" s="44">
        <f t="shared" si="22"/>
        <v>14140093</v>
      </c>
      <c r="AD498" s="74">
        <f t="shared" si="23"/>
        <v>6580925</v>
      </c>
      <c r="AE498" s="44">
        <f t="shared" si="24"/>
        <v>1909896</v>
      </c>
    </row>
    <row r="499" spans="1:31" x14ac:dyDescent="0.3">
      <c r="A499" s="46" t="s">
        <v>1040</v>
      </c>
      <c r="B499" t="s">
        <v>2570</v>
      </c>
      <c r="C499">
        <v>1</v>
      </c>
      <c r="D499">
        <v>0</v>
      </c>
      <c r="E499" s="44">
        <v>31245891</v>
      </c>
      <c r="F499" s="44">
        <v>0</v>
      </c>
      <c r="G499" s="44">
        <v>0</v>
      </c>
      <c r="H499" s="44">
        <v>0</v>
      </c>
      <c r="I499" s="44">
        <v>4678174</v>
      </c>
      <c r="J499" s="44">
        <v>10015625</v>
      </c>
      <c r="K499" s="44">
        <v>0</v>
      </c>
      <c r="L499" s="44">
        <v>0</v>
      </c>
      <c r="M499" s="44">
        <v>0</v>
      </c>
      <c r="N499" s="44">
        <v>0</v>
      </c>
      <c r="O499" s="44">
        <v>0</v>
      </c>
      <c r="P499" s="44">
        <v>5161105</v>
      </c>
      <c r="Q499" s="44">
        <v>571826</v>
      </c>
      <c r="R499" s="44">
        <v>135206</v>
      </c>
      <c r="S499" s="44">
        <v>76443</v>
      </c>
      <c r="T499" s="44">
        <v>31894</v>
      </c>
      <c r="U499" s="44">
        <v>288105</v>
      </c>
      <c r="V499" s="44">
        <v>88050</v>
      </c>
      <c r="W499" s="44">
        <v>0</v>
      </c>
      <c r="X499" s="44">
        <v>195665</v>
      </c>
      <c r="Y499" s="44">
        <v>0</v>
      </c>
      <c r="Z499" s="44">
        <v>0</v>
      </c>
      <c r="AA499" s="44">
        <v>52487984</v>
      </c>
      <c r="AB499" s="44">
        <v>0</v>
      </c>
      <c r="AC499" s="44">
        <f t="shared" si="22"/>
        <v>42472359</v>
      </c>
      <c r="AD499" s="74">
        <f t="shared" si="23"/>
        <v>21242093</v>
      </c>
      <c r="AE499" s="44">
        <f t="shared" si="24"/>
        <v>5645597</v>
      </c>
    </row>
    <row r="500" spans="1:31" x14ac:dyDescent="0.3">
      <c r="A500" s="46" t="s">
        <v>1038</v>
      </c>
      <c r="B500" t="s">
        <v>1926</v>
      </c>
      <c r="C500">
        <v>1</v>
      </c>
      <c r="D500">
        <v>0</v>
      </c>
      <c r="E500" s="44">
        <v>12707443</v>
      </c>
      <c r="F500" s="44">
        <v>0</v>
      </c>
      <c r="G500" s="44">
        <v>0</v>
      </c>
      <c r="H500" s="44">
        <v>0</v>
      </c>
      <c r="I500" s="44">
        <v>1446678</v>
      </c>
      <c r="J500" s="44">
        <v>1332332</v>
      </c>
      <c r="K500" s="44">
        <v>57804</v>
      </c>
      <c r="L500" s="44">
        <v>0</v>
      </c>
      <c r="M500" s="44">
        <v>0</v>
      </c>
      <c r="N500" s="44">
        <v>0</v>
      </c>
      <c r="O500" s="44">
        <v>0</v>
      </c>
      <c r="P500" s="44">
        <v>1403134</v>
      </c>
      <c r="Q500" s="44">
        <v>165768</v>
      </c>
      <c r="R500" s="44">
        <v>0</v>
      </c>
      <c r="S500" s="44">
        <v>14740</v>
      </c>
      <c r="T500" s="44">
        <v>6150</v>
      </c>
      <c r="U500" s="44">
        <v>54813</v>
      </c>
      <c r="V500" s="44">
        <v>19026</v>
      </c>
      <c r="W500" s="44">
        <v>0</v>
      </c>
      <c r="X500" s="44">
        <v>111175</v>
      </c>
      <c r="Y500" s="44">
        <v>5967</v>
      </c>
      <c r="Z500" s="44">
        <v>0</v>
      </c>
      <c r="AA500" s="44">
        <v>17325030</v>
      </c>
      <c r="AB500" s="44">
        <v>105783</v>
      </c>
      <c r="AC500" s="44">
        <f t="shared" si="22"/>
        <v>15934894</v>
      </c>
      <c r="AD500" s="74">
        <f t="shared" si="23"/>
        <v>4617587</v>
      </c>
      <c r="AE500" s="44">
        <f t="shared" si="24"/>
        <v>1503830</v>
      </c>
    </row>
    <row r="501" spans="1:31" x14ac:dyDescent="0.3">
      <c r="A501" s="46" t="s">
        <v>1044</v>
      </c>
      <c r="B501" t="s">
        <v>2571</v>
      </c>
      <c r="C501">
        <v>1</v>
      </c>
      <c r="D501">
        <v>0</v>
      </c>
      <c r="E501" s="44">
        <v>18996563</v>
      </c>
      <c r="F501" s="44">
        <v>0</v>
      </c>
      <c r="G501" s="44">
        <v>0</v>
      </c>
      <c r="H501" s="44">
        <v>0</v>
      </c>
      <c r="I501" s="44">
        <v>913533</v>
      </c>
      <c r="J501" s="44">
        <v>6086815</v>
      </c>
      <c r="K501" s="44">
        <v>0</v>
      </c>
      <c r="L501" s="44">
        <v>0</v>
      </c>
      <c r="M501" s="44">
        <v>0</v>
      </c>
      <c r="N501" s="44">
        <v>0</v>
      </c>
      <c r="O501" s="44">
        <v>0</v>
      </c>
      <c r="P501" s="44">
        <v>3471751</v>
      </c>
      <c r="Q501" s="44">
        <v>98126</v>
      </c>
      <c r="R501" s="44">
        <v>0</v>
      </c>
      <c r="S501" s="44">
        <v>24148</v>
      </c>
      <c r="T501" s="44">
        <v>10075</v>
      </c>
      <c r="U501" s="44">
        <v>93491</v>
      </c>
      <c r="V501" s="44">
        <v>33315</v>
      </c>
      <c r="W501" s="44">
        <v>0</v>
      </c>
      <c r="X501" s="44">
        <v>362561</v>
      </c>
      <c r="Y501" s="44">
        <v>0</v>
      </c>
      <c r="Z501" s="44">
        <v>0</v>
      </c>
      <c r="AA501" s="44">
        <v>30090378</v>
      </c>
      <c r="AB501" s="44">
        <v>152327</v>
      </c>
      <c r="AC501" s="44">
        <f t="shared" si="22"/>
        <v>24003563</v>
      </c>
      <c r="AD501" s="74">
        <f t="shared" si="23"/>
        <v>11093815</v>
      </c>
      <c r="AE501" s="44">
        <f t="shared" si="24"/>
        <v>3632780</v>
      </c>
    </row>
    <row r="502" spans="1:31" x14ac:dyDescent="0.3">
      <c r="A502" s="46" t="s">
        <v>1028</v>
      </c>
      <c r="B502" t="s">
        <v>2572</v>
      </c>
      <c r="C502">
        <v>1</v>
      </c>
      <c r="D502">
        <v>0</v>
      </c>
      <c r="E502" s="44">
        <v>4569021</v>
      </c>
      <c r="F502" s="44">
        <v>0</v>
      </c>
      <c r="G502" s="44">
        <v>0</v>
      </c>
      <c r="H502" s="44">
        <v>0</v>
      </c>
      <c r="I502" s="44">
        <v>497249</v>
      </c>
      <c r="J502" s="44">
        <v>1103171</v>
      </c>
      <c r="K502" s="44">
        <v>0</v>
      </c>
      <c r="L502" s="44">
        <v>0</v>
      </c>
      <c r="M502" s="44">
        <v>0</v>
      </c>
      <c r="N502" s="44">
        <v>0</v>
      </c>
      <c r="O502" s="44">
        <v>0</v>
      </c>
      <c r="P502" s="44">
        <v>829449</v>
      </c>
      <c r="Q502" s="44">
        <v>48438</v>
      </c>
      <c r="R502" s="44">
        <v>104715</v>
      </c>
      <c r="S502" s="44">
        <v>6756</v>
      </c>
      <c r="T502" s="44">
        <v>2819</v>
      </c>
      <c r="U502" s="44">
        <v>25164</v>
      </c>
      <c r="V502" s="44">
        <v>8382</v>
      </c>
      <c r="W502" s="44">
        <v>0</v>
      </c>
      <c r="X502" s="44">
        <v>70696</v>
      </c>
      <c r="Y502" s="44">
        <v>0</v>
      </c>
      <c r="Z502" s="44">
        <v>0</v>
      </c>
      <c r="AA502" s="44">
        <v>7265860</v>
      </c>
      <c r="AB502" s="44">
        <v>0</v>
      </c>
      <c r="AC502" s="44">
        <f t="shared" si="22"/>
        <v>6162689</v>
      </c>
      <c r="AD502" s="74">
        <f t="shared" si="23"/>
        <v>2696839</v>
      </c>
      <c r="AE502" s="44">
        <f t="shared" si="24"/>
        <v>872570</v>
      </c>
    </row>
    <row r="503" spans="1:31" x14ac:dyDescent="0.3">
      <c r="A503" s="46" t="s">
        <v>1048</v>
      </c>
      <c r="B503" t="s">
        <v>2573</v>
      </c>
      <c r="C503">
        <v>1</v>
      </c>
      <c r="D503">
        <v>0</v>
      </c>
      <c r="E503" s="44">
        <v>4582618</v>
      </c>
      <c r="F503" s="44">
        <v>0</v>
      </c>
      <c r="G503" s="44">
        <v>0</v>
      </c>
      <c r="H503" s="44">
        <v>2524</v>
      </c>
      <c r="I503" s="44">
        <v>677975</v>
      </c>
      <c r="J503" s="44">
        <v>1001753</v>
      </c>
      <c r="K503" s="44">
        <v>0</v>
      </c>
      <c r="L503" s="44">
        <v>0</v>
      </c>
      <c r="M503" s="44">
        <v>0</v>
      </c>
      <c r="N503" s="44">
        <v>0</v>
      </c>
      <c r="O503" s="44">
        <v>0</v>
      </c>
      <c r="P503" s="44">
        <v>513518</v>
      </c>
      <c r="Q503" s="44">
        <v>71288</v>
      </c>
      <c r="R503" s="44">
        <v>0</v>
      </c>
      <c r="S503" s="44">
        <v>5213</v>
      </c>
      <c r="T503" s="44">
        <v>2175</v>
      </c>
      <c r="U503" s="44">
        <v>19339</v>
      </c>
      <c r="V503" s="44">
        <v>5533</v>
      </c>
      <c r="W503" s="44">
        <v>0</v>
      </c>
      <c r="X503" s="44">
        <v>104296</v>
      </c>
      <c r="Y503" s="44">
        <v>0</v>
      </c>
      <c r="Z503" s="44">
        <v>0</v>
      </c>
      <c r="AA503" s="44">
        <v>6986232</v>
      </c>
      <c r="AB503" s="44">
        <v>100000</v>
      </c>
      <c r="AC503" s="44">
        <f t="shared" si="22"/>
        <v>5984479</v>
      </c>
      <c r="AD503" s="74">
        <f t="shared" si="23"/>
        <v>2403614</v>
      </c>
      <c r="AE503" s="44">
        <f t="shared" si="24"/>
        <v>545778</v>
      </c>
    </row>
    <row r="504" spans="1:31" x14ac:dyDescent="0.3">
      <c r="A504" s="46" t="s">
        <v>1046</v>
      </c>
      <c r="B504" t="s">
        <v>1930</v>
      </c>
      <c r="C504">
        <v>1</v>
      </c>
      <c r="D504">
        <v>0</v>
      </c>
      <c r="E504" s="44">
        <v>6524381</v>
      </c>
      <c r="F504" s="44">
        <v>0</v>
      </c>
      <c r="G504" s="44">
        <v>0</v>
      </c>
      <c r="H504" s="44">
        <v>0</v>
      </c>
      <c r="I504" s="44">
        <v>748465</v>
      </c>
      <c r="J504" s="44">
        <v>510621</v>
      </c>
      <c r="K504" s="44">
        <v>27084</v>
      </c>
      <c r="L504" s="44">
        <v>0</v>
      </c>
      <c r="M504" s="44">
        <v>0</v>
      </c>
      <c r="N504" s="44">
        <v>0</v>
      </c>
      <c r="O504" s="44">
        <v>0</v>
      </c>
      <c r="P504" s="44">
        <v>701846</v>
      </c>
      <c r="Q504" s="44">
        <v>31811</v>
      </c>
      <c r="R504" s="44">
        <v>0</v>
      </c>
      <c r="S504" s="44">
        <v>6426</v>
      </c>
      <c r="T504" s="44">
        <v>2681</v>
      </c>
      <c r="U504" s="44">
        <v>22077</v>
      </c>
      <c r="V504" s="44">
        <v>7236</v>
      </c>
      <c r="W504" s="44">
        <v>0</v>
      </c>
      <c r="X504" s="44">
        <v>115966</v>
      </c>
      <c r="Y504" s="44">
        <v>0</v>
      </c>
      <c r="Z504" s="44">
        <v>0</v>
      </c>
      <c r="AA504" s="44">
        <v>8698594</v>
      </c>
      <c r="AB504" s="44">
        <v>100000</v>
      </c>
      <c r="AC504" s="44">
        <f t="shared" si="22"/>
        <v>8160889</v>
      </c>
      <c r="AD504" s="74">
        <f t="shared" si="23"/>
        <v>2174213</v>
      </c>
      <c r="AE504" s="44">
        <f t="shared" si="24"/>
        <v>740266</v>
      </c>
    </row>
    <row r="505" spans="1:31" x14ac:dyDescent="0.3">
      <c r="A505" s="46" t="s">
        <v>1042</v>
      </c>
      <c r="B505" t="s">
        <v>2574</v>
      </c>
      <c r="C505">
        <v>1</v>
      </c>
      <c r="D505">
        <v>0</v>
      </c>
      <c r="E505" s="44">
        <v>3144102</v>
      </c>
      <c r="F505" s="44">
        <v>0</v>
      </c>
      <c r="G505" s="44">
        <v>193401</v>
      </c>
      <c r="H505" s="44">
        <v>2139</v>
      </c>
      <c r="I505" s="44">
        <v>213796</v>
      </c>
      <c r="J505" s="44">
        <v>801631</v>
      </c>
      <c r="K505" s="44">
        <v>0</v>
      </c>
      <c r="L505" s="44">
        <v>0</v>
      </c>
      <c r="M505" s="44">
        <v>0</v>
      </c>
      <c r="N505" s="44">
        <v>0</v>
      </c>
      <c r="O505" s="44">
        <v>0</v>
      </c>
      <c r="P505" s="44">
        <v>292192</v>
      </c>
      <c r="Q505" s="44">
        <v>31335</v>
      </c>
      <c r="R505" s="44">
        <v>0</v>
      </c>
      <c r="S505" s="44">
        <v>6456</v>
      </c>
      <c r="T505" s="44">
        <v>2694</v>
      </c>
      <c r="U505" s="44">
        <v>23766</v>
      </c>
      <c r="V505" s="44">
        <v>0</v>
      </c>
      <c r="W505" s="44">
        <v>0</v>
      </c>
      <c r="X505" s="44">
        <v>54000</v>
      </c>
      <c r="Y505" s="44">
        <v>0</v>
      </c>
      <c r="Z505" s="44">
        <v>0</v>
      </c>
      <c r="AA505" s="44">
        <v>4765512</v>
      </c>
      <c r="AB505" s="44">
        <v>0</v>
      </c>
      <c r="AC505" s="44">
        <f t="shared" si="22"/>
        <v>3963881</v>
      </c>
      <c r="AD505" s="74">
        <f t="shared" si="23"/>
        <v>1621410</v>
      </c>
      <c r="AE505" s="44">
        <f t="shared" si="24"/>
        <v>518509</v>
      </c>
    </row>
    <row r="506" spans="1:31" x14ac:dyDescent="0.3">
      <c r="A506" s="46" t="s">
        <v>1050</v>
      </c>
      <c r="B506" t="s">
        <v>1932</v>
      </c>
      <c r="C506">
        <v>1</v>
      </c>
      <c r="D506">
        <v>0</v>
      </c>
      <c r="E506" s="44">
        <v>16449230</v>
      </c>
      <c r="F506" s="44">
        <v>0</v>
      </c>
      <c r="G506" s="44">
        <v>0</v>
      </c>
      <c r="H506" s="44">
        <v>4003</v>
      </c>
      <c r="I506" s="44">
        <v>1803399</v>
      </c>
      <c r="J506" s="44">
        <v>1779428</v>
      </c>
      <c r="K506" s="44">
        <v>85672</v>
      </c>
      <c r="L506" s="44">
        <v>0</v>
      </c>
      <c r="M506" s="44">
        <v>0</v>
      </c>
      <c r="N506" s="44">
        <v>0</v>
      </c>
      <c r="O506" s="44">
        <v>0</v>
      </c>
      <c r="P506" s="44">
        <v>1752149</v>
      </c>
      <c r="Q506" s="44">
        <v>60206</v>
      </c>
      <c r="R506" s="44">
        <v>160550</v>
      </c>
      <c r="S506" s="44">
        <v>19144</v>
      </c>
      <c r="T506" s="44">
        <v>7988</v>
      </c>
      <c r="U506" s="44">
        <v>74385</v>
      </c>
      <c r="V506" s="44">
        <v>24061</v>
      </c>
      <c r="W506" s="44">
        <v>0</v>
      </c>
      <c r="X506" s="44">
        <v>252105</v>
      </c>
      <c r="Y506" s="44">
        <v>0</v>
      </c>
      <c r="Z506" s="44">
        <v>0</v>
      </c>
      <c r="AA506" s="44">
        <v>22472320</v>
      </c>
      <c r="AB506" s="44">
        <v>125273</v>
      </c>
      <c r="AC506" s="44">
        <f t="shared" si="22"/>
        <v>20607220</v>
      </c>
      <c r="AD506" s="74">
        <f t="shared" si="23"/>
        <v>6023090</v>
      </c>
      <c r="AE506" s="44">
        <f t="shared" si="24"/>
        <v>1877727</v>
      </c>
    </row>
    <row r="507" spans="1:31" x14ac:dyDescent="0.3">
      <c r="A507" s="46" t="s">
        <v>1057</v>
      </c>
      <c r="B507" t="s">
        <v>2575</v>
      </c>
      <c r="C507">
        <v>1</v>
      </c>
      <c r="D507">
        <v>0</v>
      </c>
      <c r="E507" s="44">
        <v>5523064</v>
      </c>
      <c r="F507" s="44">
        <v>0</v>
      </c>
      <c r="G507" s="44">
        <v>641751</v>
      </c>
      <c r="H507" s="44">
        <v>0</v>
      </c>
      <c r="I507" s="44">
        <v>698521</v>
      </c>
      <c r="J507" s="44">
        <v>1407218</v>
      </c>
      <c r="K507" s="44">
        <v>0</v>
      </c>
      <c r="L507" s="44">
        <v>0</v>
      </c>
      <c r="M507" s="44">
        <v>0</v>
      </c>
      <c r="N507" s="44">
        <v>0</v>
      </c>
      <c r="O507" s="44">
        <v>0</v>
      </c>
      <c r="P507" s="44">
        <v>1099579</v>
      </c>
      <c r="Q507" s="44">
        <v>230092</v>
      </c>
      <c r="R507" s="44">
        <v>146612</v>
      </c>
      <c r="S507" s="44">
        <v>24732</v>
      </c>
      <c r="T507" s="44">
        <v>10319</v>
      </c>
      <c r="U507" s="44">
        <v>98734</v>
      </c>
      <c r="V507" s="44">
        <v>15342</v>
      </c>
      <c r="W507" s="44">
        <v>0</v>
      </c>
      <c r="X507" s="44">
        <v>0</v>
      </c>
      <c r="Y507" s="44">
        <v>0</v>
      </c>
      <c r="Z507" s="44">
        <v>0</v>
      </c>
      <c r="AA507" s="44">
        <v>9895964</v>
      </c>
      <c r="AB507" s="44">
        <v>0</v>
      </c>
      <c r="AC507" s="44">
        <f t="shared" si="22"/>
        <v>8488746</v>
      </c>
      <c r="AD507" s="74">
        <f t="shared" si="23"/>
        <v>4372900</v>
      </c>
      <c r="AE507" s="44">
        <f t="shared" si="24"/>
        <v>1890457</v>
      </c>
    </row>
    <row r="508" spans="1:31" x14ac:dyDescent="0.3">
      <c r="A508" s="46" t="s">
        <v>1173</v>
      </c>
      <c r="B508" t="s">
        <v>2576</v>
      </c>
      <c r="C508">
        <v>1</v>
      </c>
      <c r="D508">
        <v>0</v>
      </c>
      <c r="E508" s="44">
        <v>23768761</v>
      </c>
      <c r="F508" s="44">
        <v>0</v>
      </c>
      <c r="G508" s="44">
        <v>1733369</v>
      </c>
      <c r="H508" s="44">
        <v>0</v>
      </c>
      <c r="I508" s="44">
        <v>2395203</v>
      </c>
      <c r="J508" s="44">
        <v>2453143</v>
      </c>
      <c r="K508" s="44">
        <v>0</v>
      </c>
      <c r="L508" s="44">
        <v>0</v>
      </c>
      <c r="M508" s="44">
        <v>0</v>
      </c>
      <c r="N508" s="44">
        <v>0</v>
      </c>
      <c r="O508" s="44">
        <v>0</v>
      </c>
      <c r="P508" s="44">
        <v>2186131</v>
      </c>
      <c r="Q508" s="44">
        <v>1556773</v>
      </c>
      <c r="R508" s="44">
        <v>469259</v>
      </c>
      <c r="S508" s="44">
        <v>57313</v>
      </c>
      <c r="T508" s="44">
        <v>23913</v>
      </c>
      <c r="U508" s="44">
        <v>232942</v>
      </c>
      <c r="V508" s="44">
        <v>51479</v>
      </c>
      <c r="W508" s="44">
        <v>0</v>
      </c>
      <c r="X508" s="44">
        <v>0</v>
      </c>
      <c r="Y508" s="44">
        <v>79682</v>
      </c>
      <c r="Z508" s="44">
        <v>0</v>
      </c>
      <c r="AA508" s="44">
        <v>35007968</v>
      </c>
      <c r="AB508" s="44">
        <v>0</v>
      </c>
      <c r="AC508" s="44">
        <f t="shared" si="22"/>
        <v>32554825</v>
      </c>
      <c r="AD508" s="74">
        <f t="shared" si="23"/>
        <v>11239207</v>
      </c>
      <c r="AE508" s="44">
        <f t="shared" si="24"/>
        <v>4364829</v>
      </c>
    </row>
    <row r="509" spans="1:31" x14ac:dyDescent="0.3">
      <c r="A509" s="46" t="s">
        <v>1129</v>
      </c>
      <c r="B509" t="s">
        <v>2577</v>
      </c>
      <c r="C509">
        <v>1</v>
      </c>
      <c r="D509">
        <v>0</v>
      </c>
      <c r="E509" s="44">
        <v>33521993</v>
      </c>
      <c r="F509" s="44">
        <v>0</v>
      </c>
      <c r="G509" s="44">
        <v>1678344</v>
      </c>
      <c r="H509" s="44">
        <v>0</v>
      </c>
      <c r="I509" s="44">
        <v>4168028</v>
      </c>
      <c r="J509" s="44">
        <v>2356518</v>
      </c>
      <c r="K509" s="44">
        <v>0</v>
      </c>
      <c r="L509" s="44">
        <v>0</v>
      </c>
      <c r="M509" s="44">
        <v>0</v>
      </c>
      <c r="N509" s="44">
        <v>0</v>
      </c>
      <c r="O509" s="44">
        <v>0</v>
      </c>
      <c r="P509" s="44">
        <v>2174099</v>
      </c>
      <c r="Q509" s="44">
        <v>2599710</v>
      </c>
      <c r="R509" s="44">
        <v>807339</v>
      </c>
      <c r="S509" s="44">
        <v>70706</v>
      </c>
      <c r="T509" s="44">
        <v>29500</v>
      </c>
      <c r="U509" s="44">
        <v>291017</v>
      </c>
      <c r="V509" s="44">
        <v>74360</v>
      </c>
      <c r="W509" s="44">
        <v>0</v>
      </c>
      <c r="X509" s="44">
        <v>0</v>
      </c>
      <c r="Y509" s="44">
        <v>129755</v>
      </c>
      <c r="Z509" s="44">
        <v>0</v>
      </c>
      <c r="AA509" s="44">
        <v>47901369</v>
      </c>
      <c r="AB509" s="44">
        <v>0</v>
      </c>
      <c r="AC509" s="44">
        <f t="shared" si="22"/>
        <v>45544851</v>
      </c>
      <c r="AD509" s="74">
        <f t="shared" si="23"/>
        <v>14379376</v>
      </c>
      <c r="AE509" s="44">
        <f t="shared" si="24"/>
        <v>4447781</v>
      </c>
    </row>
    <row r="510" spans="1:31" x14ac:dyDescent="0.3">
      <c r="A510" s="46" t="s">
        <v>1115</v>
      </c>
      <c r="B510" t="s">
        <v>2578</v>
      </c>
      <c r="C510">
        <v>1</v>
      </c>
      <c r="D510">
        <v>0</v>
      </c>
      <c r="E510" s="44">
        <v>39776014</v>
      </c>
      <c r="F510" s="44">
        <v>0</v>
      </c>
      <c r="G510" s="44">
        <v>2616972</v>
      </c>
      <c r="H510" s="44">
        <v>0</v>
      </c>
      <c r="I510" s="44">
        <v>4003520</v>
      </c>
      <c r="J510" s="44">
        <v>2920748</v>
      </c>
      <c r="K510" s="44">
        <v>0</v>
      </c>
      <c r="L510" s="44">
        <v>0</v>
      </c>
      <c r="M510" s="44">
        <v>0</v>
      </c>
      <c r="N510" s="44">
        <v>0</v>
      </c>
      <c r="O510" s="44">
        <v>0</v>
      </c>
      <c r="P510" s="44">
        <v>2850117</v>
      </c>
      <c r="Q510" s="44">
        <v>1937359</v>
      </c>
      <c r="R510" s="44">
        <v>1205280</v>
      </c>
      <c r="S510" s="44">
        <v>86974</v>
      </c>
      <c r="T510" s="44">
        <v>36288</v>
      </c>
      <c r="U510" s="44">
        <v>347753</v>
      </c>
      <c r="V510" s="44">
        <v>87816</v>
      </c>
      <c r="W510" s="44">
        <v>0</v>
      </c>
      <c r="X510" s="44">
        <v>0</v>
      </c>
      <c r="Y510" s="44">
        <v>0</v>
      </c>
      <c r="Z510" s="44">
        <v>0</v>
      </c>
      <c r="AA510" s="44">
        <v>55868841</v>
      </c>
      <c r="AB510" s="44">
        <v>0</v>
      </c>
      <c r="AC510" s="44">
        <f t="shared" si="22"/>
        <v>52948093</v>
      </c>
      <c r="AD510" s="74">
        <f t="shared" si="23"/>
        <v>16092827</v>
      </c>
      <c r="AE510" s="44">
        <f t="shared" si="24"/>
        <v>6025920</v>
      </c>
    </row>
    <row r="511" spans="1:31" x14ac:dyDescent="0.3">
      <c r="A511" s="46" t="s">
        <v>1079</v>
      </c>
      <c r="B511" t="s">
        <v>2579</v>
      </c>
      <c r="C511">
        <v>1</v>
      </c>
      <c r="D511">
        <v>0</v>
      </c>
      <c r="E511" s="44">
        <v>38988953</v>
      </c>
      <c r="F511" s="44">
        <v>0</v>
      </c>
      <c r="G511" s="44">
        <v>1710034</v>
      </c>
      <c r="H511" s="44">
        <v>27380</v>
      </c>
      <c r="I511" s="44">
        <v>8342898</v>
      </c>
      <c r="J511" s="44">
        <v>3936394</v>
      </c>
      <c r="K511" s="44">
        <v>0</v>
      </c>
      <c r="L511" s="44">
        <v>0</v>
      </c>
      <c r="M511" s="44">
        <v>0</v>
      </c>
      <c r="N511" s="44">
        <v>0</v>
      </c>
      <c r="O511" s="44">
        <v>0</v>
      </c>
      <c r="P511" s="44">
        <v>2975298</v>
      </c>
      <c r="Q511" s="44">
        <v>5831753</v>
      </c>
      <c r="R511" s="44">
        <v>647226</v>
      </c>
      <c r="S511" s="44">
        <v>77626</v>
      </c>
      <c r="T511" s="44">
        <v>32388</v>
      </c>
      <c r="U511" s="44">
        <v>324103</v>
      </c>
      <c r="V511" s="44">
        <v>87407</v>
      </c>
      <c r="W511" s="44">
        <v>0</v>
      </c>
      <c r="X511" s="44">
        <v>1317682</v>
      </c>
      <c r="Y511" s="44">
        <v>0</v>
      </c>
      <c r="Z511" s="44">
        <v>0</v>
      </c>
      <c r="AA511" s="44">
        <v>64299142</v>
      </c>
      <c r="AB511" s="44">
        <v>1121747</v>
      </c>
      <c r="AC511" s="44">
        <f t="shared" si="22"/>
        <v>60362748</v>
      </c>
      <c r="AD511" s="74">
        <f t="shared" si="23"/>
        <v>25310189</v>
      </c>
      <c r="AE511" s="44">
        <f t="shared" si="24"/>
        <v>5206856</v>
      </c>
    </row>
    <row r="512" spans="1:31" x14ac:dyDescent="0.3">
      <c r="A512" s="46" t="s">
        <v>1055</v>
      </c>
      <c r="B512" t="s">
        <v>2580</v>
      </c>
      <c r="C512">
        <v>1</v>
      </c>
      <c r="D512">
        <v>0</v>
      </c>
      <c r="E512" s="44">
        <v>17466640</v>
      </c>
      <c r="F512" s="44">
        <v>0</v>
      </c>
      <c r="G512" s="44">
        <v>1275598</v>
      </c>
      <c r="H512" s="44">
        <v>9290</v>
      </c>
      <c r="I512" s="44">
        <v>3885126</v>
      </c>
      <c r="J512" s="44">
        <v>3889824</v>
      </c>
      <c r="K512" s="44">
        <v>0</v>
      </c>
      <c r="L512" s="44">
        <v>0</v>
      </c>
      <c r="M512" s="44">
        <v>0</v>
      </c>
      <c r="N512" s="44">
        <v>0</v>
      </c>
      <c r="O512" s="44">
        <v>0</v>
      </c>
      <c r="P512" s="44">
        <v>2496078</v>
      </c>
      <c r="Q512" s="44">
        <v>1619720</v>
      </c>
      <c r="R512" s="44">
        <v>164203</v>
      </c>
      <c r="S512" s="44">
        <v>48910</v>
      </c>
      <c r="T512" s="44">
        <v>20406</v>
      </c>
      <c r="U512" s="44">
        <v>217680</v>
      </c>
      <c r="V512" s="44">
        <v>41877</v>
      </c>
      <c r="W512" s="44">
        <v>0</v>
      </c>
      <c r="X512" s="44">
        <v>343402</v>
      </c>
      <c r="Y512" s="44">
        <v>0</v>
      </c>
      <c r="Z512" s="44">
        <v>0</v>
      </c>
      <c r="AA512" s="44">
        <v>31478754</v>
      </c>
      <c r="AB512" s="44">
        <v>395052</v>
      </c>
      <c r="AC512" s="44">
        <f t="shared" si="22"/>
        <v>27588930</v>
      </c>
      <c r="AD512" s="74">
        <f t="shared" si="23"/>
        <v>14012114</v>
      </c>
      <c r="AE512" s="44">
        <f t="shared" si="24"/>
        <v>4100549</v>
      </c>
    </row>
    <row r="513" spans="1:31" x14ac:dyDescent="0.3">
      <c r="A513" s="46" t="s">
        <v>1081</v>
      </c>
      <c r="B513" t="s">
        <v>2581</v>
      </c>
      <c r="C513">
        <v>1</v>
      </c>
      <c r="D513">
        <v>0</v>
      </c>
      <c r="E513" s="44">
        <v>19779566</v>
      </c>
      <c r="F513" s="44">
        <v>0</v>
      </c>
      <c r="G513" s="44">
        <v>2685418</v>
      </c>
      <c r="H513" s="44">
        <v>7511</v>
      </c>
      <c r="I513" s="44">
        <v>2941260</v>
      </c>
      <c r="J513" s="44">
        <v>985781</v>
      </c>
      <c r="K513" s="44">
        <v>0</v>
      </c>
      <c r="L513" s="44">
        <v>0</v>
      </c>
      <c r="M513" s="44">
        <v>0</v>
      </c>
      <c r="N513" s="44">
        <v>0</v>
      </c>
      <c r="O513" s="44">
        <v>0</v>
      </c>
      <c r="P513" s="44">
        <v>2108455</v>
      </c>
      <c r="Q513" s="44">
        <v>1223971</v>
      </c>
      <c r="R513" s="44">
        <v>454123</v>
      </c>
      <c r="S513" s="44">
        <v>63261</v>
      </c>
      <c r="T513" s="44">
        <v>26394</v>
      </c>
      <c r="U513" s="44">
        <v>247912</v>
      </c>
      <c r="V513" s="44">
        <v>57230</v>
      </c>
      <c r="W513" s="44">
        <v>0</v>
      </c>
      <c r="X513" s="44">
        <v>472326</v>
      </c>
      <c r="Y513" s="44">
        <v>0</v>
      </c>
      <c r="Z513" s="44">
        <v>0</v>
      </c>
      <c r="AA513" s="44">
        <v>31053208</v>
      </c>
      <c r="AB513" s="44">
        <v>155264</v>
      </c>
      <c r="AC513" s="44">
        <f t="shared" si="22"/>
        <v>30067427</v>
      </c>
      <c r="AD513" s="74">
        <f t="shared" si="23"/>
        <v>11273642</v>
      </c>
      <c r="AE513" s="44">
        <f t="shared" si="24"/>
        <v>5188670</v>
      </c>
    </row>
    <row r="514" spans="1:31" x14ac:dyDescent="0.3">
      <c r="A514" s="46" t="s">
        <v>1181</v>
      </c>
      <c r="B514" t="s">
        <v>2582</v>
      </c>
      <c r="C514">
        <v>1</v>
      </c>
      <c r="D514">
        <v>0</v>
      </c>
      <c r="E514" s="44">
        <v>32602899</v>
      </c>
      <c r="F514" s="44">
        <v>0</v>
      </c>
      <c r="G514" s="44">
        <v>2191435</v>
      </c>
      <c r="H514" s="44">
        <v>0</v>
      </c>
      <c r="I514" s="44">
        <v>2377013</v>
      </c>
      <c r="J514" s="44">
        <v>2357839</v>
      </c>
      <c r="K514" s="44">
        <v>0</v>
      </c>
      <c r="L514" s="44">
        <v>0</v>
      </c>
      <c r="M514" s="44">
        <v>0</v>
      </c>
      <c r="N514" s="44">
        <v>0</v>
      </c>
      <c r="O514" s="44">
        <v>0</v>
      </c>
      <c r="P514" s="44">
        <v>1992048</v>
      </c>
      <c r="Q514" s="44">
        <v>2212177</v>
      </c>
      <c r="R514" s="44">
        <v>238747</v>
      </c>
      <c r="S514" s="44">
        <v>41480</v>
      </c>
      <c r="T514" s="44">
        <v>17306</v>
      </c>
      <c r="U514" s="44">
        <v>172187</v>
      </c>
      <c r="V514" s="44">
        <v>58030</v>
      </c>
      <c r="W514" s="44">
        <v>0</v>
      </c>
      <c r="X514" s="44">
        <v>422639</v>
      </c>
      <c r="Y514" s="44">
        <v>0</v>
      </c>
      <c r="Z514" s="44">
        <v>1016243</v>
      </c>
      <c r="AA514" s="44">
        <v>45700043</v>
      </c>
      <c r="AB514" s="44">
        <v>957458</v>
      </c>
      <c r="AC514" s="44">
        <f t="shared" si="22"/>
        <v>43342204</v>
      </c>
      <c r="AD514" s="74">
        <f t="shared" si="23"/>
        <v>13097144</v>
      </c>
      <c r="AE514" s="44">
        <f t="shared" si="24"/>
        <v>5488729</v>
      </c>
    </row>
    <row r="515" spans="1:31" x14ac:dyDescent="0.3">
      <c r="A515" s="46" t="s">
        <v>1169</v>
      </c>
      <c r="B515" t="s">
        <v>2583</v>
      </c>
      <c r="C515">
        <v>1</v>
      </c>
      <c r="D515">
        <v>0</v>
      </c>
      <c r="E515" s="44">
        <v>27326034</v>
      </c>
      <c r="F515" s="44">
        <v>0</v>
      </c>
      <c r="G515" s="44">
        <v>826783</v>
      </c>
      <c r="H515" s="44">
        <v>0</v>
      </c>
      <c r="I515" s="44">
        <v>3646918</v>
      </c>
      <c r="J515" s="44">
        <v>10034992</v>
      </c>
      <c r="K515" s="44">
        <v>1804082</v>
      </c>
      <c r="L515" s="44">
        <v>0</v>
      </c>
      <c r="M515" s="44">
        <v>0</v>
      </c>
      <c r="N515" s="44">
        <v>0</v>
      </c>
      <c r="O515" s="44">
        <v>0</v>
      </c>
      <c r="P515" s="44">
        <v>1570354</v>
      </c>
      <c r="Q515" s="44">
        <v>611206</v>
      </c>
      <c r="R515" s="44">
        <v>222189</v>
      </c>
      <c r="S515" s="44">
        <v>97685</v>
      </c>
      <c r="T515" s="44">
        <v>40756</v>
      </c>
      <c r="U515" s="44">
        <v>359869</v>
      </c>
      <c r="V515" s="44">
        <v>64070</v>
      </c>
      <c r="W515" s="44">
        <v>0</v>
      </c>
      <c r="X515" s="44">
        <v>0</v>
      </c>
      <c r="Y515" s="44">
        <v>0</v>
      </c>
      <c r="Z515" s="44">
        <v>0</v>
      </c>
      <c r="AA515" s="44">
        <v>46604938</v>
      </c>
      <c r="AB515" s="44">
        <v>0</v>
      </c>
      <c r="AC515" s="44">
        <f t="shared" si="22"/>
        <v>34765864</v>
      </c>
      <c r="AD515" s="74">
        <f t="shared" si="23"/>
        <v>19278904</v>
      </c>
      <c r="AE515" s="44">
        <f t="shared" si="24"/>
        <v>2959517</v>
      </c>
    </row>
    <row r="516" spans="1:31" x14ac:dyDescent="0.3">
      <c r="A516" s="46" t="s">
        <v>1067</v>
      </c>
      <c r="B516" t="s">
        <v>2584</v>
      </c>
      <c r="C516">
        <v>1</v>
      </c>
      <c r="D516">
        <v>0</v>
      </c>
      <c r="E516" s="44">
        <v>23590550</v>
      </c>
      <c r="F516" s="44">
        <v>0</v>
      </c>
      <c r="G516" s="44">
        <v>1158391</v>
      </c>
      <c r="H516" s="44">
        <v>0</v>
      </c>
      <c r="I516" s="44">
        <v>2368578</v>
      </c>
      <c r="J516" s="44">
        <v>2518664</v>
      </c>
      <c r="K516" s="44">
        <v>0</v>
      </c>
      <c r="L516" s="44">
        <v>0</v>
      </c>
      <c r="M516" s="44">
        <v>0</v>
      </c>
      <c r="N516" s="44">
        <v>0</v>
      </c>
      <c r="O516" s="44">
        <v>0</v>
      </c>
      <c r="P516" s="44">
        <v>1650361</v>
      </c>
      <c r="Q516" s="44">
        <v>889225</v>
      </c>
      <c r="R516" s="44">
        <v>98350</v>
      </c>
      <c r="S516" s="44">
        <v>56699</v>
      </c>
      <c r="T516" s="44">
        <v>23656</v>
      </c>
      <c r="U516" s="44">
        <v>222923</v>
      </c>
      <c r="V516" s="44">
        <v>56057</v>
      </c>
      <c r="W516" s="44">
        <v>0</v>
      </c>
      <c r="X516" s="44">
        <v>234900</v>
      </c>
      <c r="Y516" s="44">
        <v>109902</v>
      </c>
      <c r="Z516" s="44">
        <v>0</v>
      </c>
      <c r="AA516" s="44">
        <v>32978256</v>
      </c>
      <c r="AB516" s="44">
        <v>161823</v>
      </c>
      <c r="AC516" s="44">
        <f t="shared" si="22"/>
        <v>30459592</v>
      </c>
      <c r="AD516" s="74">
        <f t="shared" si="23"/>
        <v>9387706</v>
      </c>
      <c r="AE516" s="44">
        <f t="shared" si="24"/>
        <v>3277989</v>
      </c>
    </row>
    <row r="517" spans="1:31" x14ac:dyDescent="0.3">
      <c r="A517" s="46" t="s">
        <v>1147</v>
      </c>
      <c r="B517" t="s">
        <v>2585</v>
      </c>
      <c r="C517">
        <v>1</v>
      </c>
      <c r="D517">
        <v>0</v>
      </c>
      <c r="E517" s="44">
        <v>88706928</v>
      </c>
      <c r="F517" s="44">
        <v>0</v>
      </c>
      <c r="G517" s="44">
        <v>4022826</v>
      </c>
      <c r="H517" s="44">
        <v>0</v>
      </c>
      <c r="I517" s="44">
        <v>11625457</v>
      </c>
      <c r="J517" s="44">
        <v>12523820</v>
      </c>
      <c r="K517" s="44">
        <v>0</v>
      </c>
      <c r="L517" s="44">
        <v>0</v>
      </c>
      <c r="M517" s="44">
        <v>0</v>
      </c>
      <c r="N517" s="44">
        <v>0</v>
      </c>
      <c r="O517" s="44">
        <v>0</v>
      </c>
      <c r="P517" s="44">
        <v>4907761</v>
      </c>
      <c r="Q517" s="44">
        <v>3567071</v>
      </c>
      <c r="R517" s="44">
        <v>1693370</v>
      </c>
      <c r="S517" s="44">
        <v>193721</v>
      </c>
      <c r="T517" s="44">
        <v>80825</v>
      </c>
      <c r="U517" s="44">
        <v>766104</v>
      </c>
      <c r="V517" s="44">
        <v>177132</v>
      </c>
      <c r="W517" s="44">
        <v>0</v>
      </c>
      <c r="X517" s="44">
        <v>599400</v>
      </c>
      <c r="Y517" s="44">
        <v>0</v>
      </c>
      <c r="Z517" s="44">
        <v>0</v>
      </c>
      <c r="AA517" s="44">
        <v>128864415</v>
      </c>
      <c r="AB517" s="44">
        <v>481460</v>
      </c>
      <c r="AC517" s="44">
        <f t="shared" si="22"/>
        <v>116340595</v>
      </c>
      <c r="AD517" s="74">
        <f t="shared" si="23"/>
        <v>40157487</v>
      </c>
      <c r="AE517" s="44">
        <f t="shared" si="24"/>
        <v>10148369</v>
      </c>
    </row>
    <row r="518" spans="1:31" x14ac:dyDescent="0.3">
      <c r="A518" s="46" t="s">
        <v>1137</v>
      </c>
      <c r="B518" t="s">
        <v>1944</v>
      </c>
      <c r="C518">
        <v>1</v>
      </c>
      <c r="D518">
        <v>0</v>
      </c>
      <c r="E518" s="44">
        <v>2887364</v>
      </c>
      <c r="F518" s="44">
        <v>0</v>
      </c>
      <c r="G518" s="44">
        <v>94118</v>
      </c>
      <c r="H518" s="44">
        <v>0</v>
      </c>
      <c r="I518" s="44">
        <v>74290</v>
      </c>
      <c r="J518" s="44">
        <v>224285</v>
      </c>
      <c r="K518" s="44">
        <v>0</v>
      </c>
      <c r="L518" s="44">
        <v>0</v>
      </c>
      <c r="M518" s="44">
        <v>0</v>
      </c>
      <c r="N518" s="44">
        <v>0</v>
      </c>
      <c r="O518" s="44">
        <v>0</v>
      </c>
      <c r="P518" s="44">
        <v>397103</v>
      </c>
      <c r="Q518" s="44">
        <v>51995</v>
      </c>
      <c r="R518" s="44">
        <v>40143</v>
      </c>
      <c r="S518" s="44">
        <v>17377</v>
      </c>
      <c r="T518" s="44">
        <v>7250</v>
      </c>
      <c r="U518" s="44">
        <v>65764</v>
      </c>
      <c r="V518" s="44">
        <v>0</v>
      </c>
      <c r="W518" s="44">
        <v>0</v>
      </c>
      <c r="X518" s="44">
        <v>75600</v>
      </c>
      <c r="Y518" s="44">
        <v>0</v>
      </c>
      <c r="Z518" s="44">
        <v>0</v>
      </c>
      <c r="AA518" s="44">
        <v>3935289</v>
      </c>
      <c r="AB518" s="44">
        <v>0</v>
      </c>
      <c r="AC518" s="44">
        <f t="shared" ref="AC518:AC581" si="25">AA518-SUM(J518:K518)</f>
        <v>3711004</v>
      </c>
      <c r="AD518" s="74">
        <f t="shared" ref="AD518:AD581" si="26">AA518-E518</f>
        <v>1047925</v>
      </c>
      <c r="AE518" s="44">
        <f t="shared" ref="AE518:AE581" si="27">SUM(F518:G518)+SUM(M518:P518)+SUM(S518:V518)+SUM(Y518:Z518)</f>
        <v>581612</v>
      </c>
    </row>
    <row r="519" spans="1:31" x14ac:dyDescent="0.3">
      <c r="A519" s="46" t="s">
        <v>1127</v>
      </c>
      <c r="B519" t="s">
        <v>2586</v>
      </c>
      <c r="C519">
        <v>1</v>
      </c>
      <c r="D519">
        <v>0</v>
      </c>
      <c r="E519" s="44">
        <v>12909109</v>
      </c>
      <c r="F519" s="44">
        <v>0</v>
      </c>
      <c r="G519" s="44">
        <v>393079</v>
      </c>
      <c r="H519" s="44">
        <v>0</v>
      </c>
      <c r="I519" s="44">
        <v>2351822</v>
      </c>
      <c r="J519" s="44">
        <v>1350487</v>
      </c>
      <c r="K519" s="44">
        <v>0</v>
      </c>
      <c r="L519" s="44">
        <v>0</v>
      </c>
      <c r="M519" s="44">
        <v>0</v>
      </c>
      <c r="N519" s="44">
        <v>0</v>
      </c>
      <c r="O519" s="44">
        <v>0</v>
      </c>
      <c r="P519" s="44">
        <v>459204</v>
      </c>
      <c r="Q519" s="44">
        <v>363019</v>
      </c>
      <c r="R519" s="44">
        <v>146304</v>
      </c>
      <c r="S519" s="44">
        <v>33855</v>
      </c>
      <c r="T519" s="44">
        <v>14125</v>
      </c>
      <c r="U519" s="44">
        <v>135956</v>
      </c>
      <c r="V519" s="44">
        <v>30846</v>
      </c>
      <c r="W519" s="44">
        <v>0</v>
      </c>
      <c r="X519" s="44">
        <v>0</v>
      </c>
      <c r="Y519" s="44">
        <v>1575</v>
      </c>
      <c r="Z519" s="44">
        <v>0</v>
      </c>
      <c r="AA519" s="44">
        <v>18189381</v>
      </c>
      <c r="AB519" s="44">
        <v>0</v>
      </c>
      <c r="AC519" s="44">
        <f t="shared" si="25"/>
        <v>16838894</v>
      </c>
      <c r="AD519" s="74">
        <f t="shared" si="26"/>
        <v>5280272</v>
      </c>
      <c r="AE519" s="44">
        <f t="shared" si="27"/>
        <v>1068640</v>
      </c>
    </row>
    <row r="520" spans="1:31" x14ac:dyDescent="0.3">
      <c r="A520" s="46" t="s">
        <v>1123</v>
      </c>
      <c r="B520" t="s">
        <v>2587</v>
      </c>
      <c r="C520">
        <v>1</v>
      </c>
      <c r="D520">
        <v>0</v>
      </c>
      <c r="E520" s="44">
        <v>14090960</v>
      </c>
      <c r="F520" s="44">
        <v>0</v>
      </c>
      <c r="G520" s="44">
        <v>1040107</v>
      </c>
      <c r="H520" s="44">
        <v>0</v>
      </c>
      <c r="I520" s="44">
        <v>2007348</v>
      </c>
      <c r="J520" s="44">
        <v>2773226</v>
      </c>
      <c r="K520" s="44">
        <v>0</v>
      </c>
      <c r="L520" s="44">
        <v>0</v>
      </c>
      <c r="M520" s="44">
        <v>0</v>
      </c>
      <c r="N520" s="44">
        <v>0</v>
      </c>
      <c r="O520" s="44">
        <v>0</v>
      </c>
      <c r="P520" s="44">
        <v>1394841</v>
      </c>
      <c r="Q520" s="44">
        <v>811836</v>
      </c>
      <c r="R520" s="44">
        <v>225627</v>
      </c>
      <c r="S520" s="44">
        <v>38244</v>
      </c>
      <c r="T520" s="44">
        <v>15956</v>
      </c>
      <c r="U520" s="44">
        <v>154013</v>
      </c>
      <c r="V520" s="44">
        <v>35154</v>
      </c>
      <c r="W520" s="44">
        <v>0</v>
      </c>
      <c r="X520" s="44">
        <v>0</v>
      </c>
      <c r="Y520" s="44">
        <v>16509</v>
      </c>
      <c r="Z520" s="44">
        <v>0</v>
      </c>
      <c r="AA520" s="44">
        <v>22603821</v>
      </c>
      <c r="AB520" s="44">
        <v>0</v>
      </c>
      <c r="AC520" s="44">
        <f t="shared" si="25"/>
        <v>19830595</v>
      </c>
      <c r="AD520" s="74">
        <f t="shared" si="26"/>
        <v>8512861</v>
      </c>
      <c r="AE520" s="44">
        <f t="shared" si="27"/>
        <v>2694824</v>
      </c>
    </row>
    <row r="521" spans="1:31" x14ac:dyDescent="0.3">
      <c r="A521" s="46" t="s">
        <v>1145</v>
      </c>
      <c r="B521" t="s">
        <v>2588</v>
      </c>
      <c r="C521">
        <v>1</v>
      </c>
      <c r="D521">
        <v>0</v>
      </c>
      <c r="E521" s="44">
        <v>19044293</v>
      </c>
      <c r="F521" s="44">
        <v>0</v>
      </c>
      <c r="G521" s="44">
        <v>853478</v>
      </c>
      <c r="H521" s="44">
        <v>0</v>
      </c>
      <c r="I521" s="44">
        <v>2545763</v>
      </c>
      <c r="J521" s="44">
        <v>2414508</v>
      </c>
      <c r="K521" s="44">
        <v>0</v>
      </c>
      <c r="L521" s="44">
        <v>0</v>
      </c>
      <c r="M521" s="44">
        <v>0</v>
      </c>
      <c r="N521" s="44">
        <v>0</v>
      </c>
      <c r="O521" s="44">
        <v>0</v>
      </c>
      <c r="P521" s="44">
        <v>2113394</v>
      </c>
      <c r="Q521" s="44">
        <v>1253160</v>
      </c>
      <c r="R521" s="44">
        <v>156885</v>
      </c>
      <c r="S521" s="44">
        <v>44730</v>
      </c>
      <c r="T521" s="44">
        <v>18663</v>
      </c>
      <c r="U521" s="44">
        <v>176905</v>
      </c>
      <c r="V521" s="44">
        <v>45380</v>
      </c>
      <c r="W521" s="44">
        <v>0</v>
      </c>
      <c r="X521" s="44">
        <v>197136</v>
      </c>
      <c r="Y521" s="44">
        <v>0</v>
      </c>
      <c r="Z521" s="44">
        <v>0</v>
      </c>
      <c r="AA521" s="44">
        <v>28864295</v>
      </c>
      <c r="AB521" s="44">
        <v>0</v>
      </c>
      <c r="AC521" s="44">
        <f t="shared" si="25"/>
        <v>26449787</v>
      </c>
      <c r="AD521" s="74">
        <f t="shared" si="26"/>
        <v>9820002</v>
      </c>
      <c r="AE521" s="44">
        <f t="shared" si="27"/>
        <v>3252550</v>
      </c>
    </row>
    <row r="522" spans="1:31" x14ac:dyDescent="0.3">
      <c r="A522" s="46" t="s">
        <v>1121</v>
      </c>
      <c r="B522" t="s">
        <v>1948</v>
      </c>
      <c r="C522">
        <v>1</v>
      </c>
      <c r="D522">
        <v>0</v>
      </c>
      <c r="E522" s="44">
        <v>65269983</v>
      </c>
      <c r="F522" s="44">
        <v>0</v>
      </c>
      <c r="G522" s="44">
        <v>2387787</v>
      </c>
      <c r="H522" s="44">
        <v>0</v>
      </c>
      <c r="I522" s="44">
        <v>11731262</v>
      </c>
      <c r="J522" s="44">
        <v>12660833</v>
      </c>
      <c r="K522" s="44">
        <v>0</v>
      </c>
      <c r="L522" s="44">
        <v>0</v>
      </c>
      <c r="M522" s="44">
        <v>0</v>
      </c>
      <c r="N522" s="44">
        <v>0</v>
      </c>
      <c r="O522" s="44">
        <v>0</v>
      </c>
      <c r="P522" s="44">
        <v>2792318</v>
      </c>
      <c r="Q522" s="44">
        <v>2501964</v>
      </c>
      <c r="R522" s="44">
        <v>707578</v>
      </c>
      <c r="S522" s="44">
        <v>138685</v>
      </c>
      <c r="T522" s="44">
        <v>57863</v>
      </c>
      <c r="U522" s="44">
        <v>554074</v>
      </c>
      <c r="V522" s="44">
        <v>139131</v>
      </c>
      <c r="W522" s="44">
        <v>0</v>
      </c>
      <c r="X522" s="44">
        <v>4574501</v>
      </c>
      <c r="Y522" s="44">
        <v>12751</v>
      </c>
      <c r="Z522" s="44">
        <v>0</v>
      </c>
      <c r="AA522" s="44">
        <v>103528730</v>
      </c>
      <c r="AB522" s="44">
        <v>0</v>
      </c>
      <c r="AC522" s="44">
        <f t="shared" si="25"/>
        <v>90867897</v>
      </c>
      <c r="AD522" s="74">
        <f t="shared" si="26"/>
        <v>38258747</v>
      </c>
      <c r="AE522" s="44">
        <f t="shared" si="27"/>
        <v>6082609</v>
      </c>
    </row>
    <row r="523" spans="1:31" x14ac:dyDescent="0.3">
      <c r="A523" s="46" t="s">
        <v>1117</v>
      </c>
      <c r="B523" t="s">
        <v>2589</v>
      </c>
      <c r="C523">
        <v>1</v>
      </c>
      <c r="D523">
        <v>0</v>
      </c>
      <c r="E523" s="44">
        <v>65492871</v>
      </c>
      <c r="F523" s="44">
        <v>0</v>
      </c>
      <c r="G523" s="44">
        <v>4041841</v>
      </c>
      <c r="H523" s="44">
        <v>0</v>
      </c>
      <c r="I523" s="44">
        <v>10063050</v>
      </c>
      <c r="J523" s="44">
        <v>9835076</v>
      </c>
      <c r="K523" s="44">
        <v>0</v>
      </c>
      <c r="L523" s="44">
        <v>0</v>
      </c>
      <c r="M523" s="44">
        <v>0</v>
      </c>
      <c r="N523" s="44">
        <v>0</v>
      </c>
      <c r="O523" s="44">
        <v>0</v>
      </c>
      <c r="P523" s="44">
        <v>2232632</v>
      </c>
      <c r="Q523" s="44">
        <v>4177620</v>
      </c>
      <c r="R523" s="44">
        <v>1304365</v>
      </c>
      <c r="S523" s="44">
        <v>138969</v>
      </c>
      <c r="T523" s="44">
        <v>57981</v>
      </c>
      <c r="U523" s="44">
        <v>559608</v>
      </c>
      <c r="V523" s="44">
        <v>140314</v>
      </c>
      <c r="W523" s="44">
        <v>0</v>
      </c>
      <c r="X523" s="44">
        <v>998204</v>
      </c>
      <c r="Y523" s="44">
        <v>103560</v>
      </c>
      <c r="Z523" s="44">
        <v>0</v>
      </c>
      <c r="AA523" s="44">
        <v>99146091</v>
      </c>
      <c r="AB523" s="44">
        <v>1238072</v>
      </c>
      <c r="AC523" s="44">
        <f t="shared" si="25"/>
        <v>89311015</v>
      </c>
      <c r="AD523" s="74">
        <f t="shared" si="26"/>
        <v>33653220</v>
      </c>
      <c r="AE523" s="44">
        <f t="shared" si="27"/>
        <v>7274905</v>
      </c>
    </row>
    <row r="524" spans="1:31" x14ac:dyDescent="0.3">
      <c r="A524" s="46" t="s">
        <v>1135</v>
      </c>
      <c r="B524" t="s">
        <v>1950</v>
      </c>
      <c r="C524">
        <v>1</v>
      </c>
      <c r="D524">
        <v>0</v>
      </c>
      <c r="E524" s="44">
        <v>49168045</v>
      </c>
      <c r="F524" s="44">
        <v>0</v>
      </c>
      <c r="G524" s="44">
        <v>1791109</v>
      </c>
      <c r="H524" s="44">
        <v>0</v>
      </c>
      <c r="I524" s="44">
        <v>5012427</v>
      </c>
      <c r="J524" s="44">
        <v>9482211</v>
      </c>
      <c r="K524" s="44">
        <v>0</v>
      </c>
      <c r="L524" s="44">
        <v>0</v>
      </c>
      <c r="M524" s="44">
        <v>0</v>
      </c>
      <c r="N524" s="44">
        <v>0</v>
      </c>
      <c r="O524" s="44">
        <v>0</v>
      </c>
      <c r="P524" s="44">
        <v>2006260</v>
      </c>
      <c r="Q524" s="44">
        <v>4267110</v>
      </c>
      <c r="R524" s="44">
        <v>693890</v>
      </c>
      <c r="S524" s="44">
        <v>116814</v>
      </c>
      <c r="T524" s="44">
        <v>48738</v>
      </c>
      <c r="U524" s="44">
        <v>455340</v>
      </c>
      <c r="V524" s="44">
        <v>116812</v>
      </c>
      <c r="W524" s="44">
        <v>0</v>
      </c>
      <c r="X524" s="44">
        <v>646790</v>
      </c>
      <c r="Y524" s="44">
        <v>92813</v>
      </c>
      <c r="Z524" s="44">
        <v>0</v>
      </c>
      <c r="AA524" s="44">
        <v>73898359</v>
      </c>
      <c r="AB524" s="44">
        <v>950321</v>
      </c>
      <c r="AC524" s="44">
        <f t="shared" si="25"/>
        <v>64416148</v>
      </c>
      <c r="AD524" s="74">
        <f t="shared" si="26"/>
        <v>24730314</v>
      </c>
      <c r="AE524" s="44">
        <f t="shared" si="27"/>
        <v>4627886</v>
      </c>
    </row>
    <row r="525" spans="1:31" x14ac:dyDescent="0.3">
      <c r="A525" s="46" t="s">
        <v>1179</v>
      </c>
      <c r="B525" t="s">
        <v>2590</v>
      </c>
      <c r="C525">
        <v>1</v>
      </c>
      <c r="D525">
        <v>0</v>
      </c>
      <c r="E525" s="44">
        <v>89724125</v>
      </c>
      <c r="F525" s="44">
        <v>0</v>
      </c>
      <c r="G525" s="44">
        <v>3752477</v>
      </c>
      <c r="H525" s="44">
        <v>0</v>
      </c>
      <c r="I525" s="44">
        <v>12203338</v>
      </c>
      <c r="J525" s="44">
        <v>10610610</v>
      </c>
      <c r="K525" s="44">
        <v>0</v>
      </c>
      <c r="L525" s="44">
        <v>0</v>
      </c>
      <c r="M525" s="44">
        <v>0</v>
      </c>
      <c r="N525" s="44">
        <v>0</v>
      </c>
      <c r="O525" s="44">
        <v>0</v>
      </c>
      <c r="P525" s="44">
        <v>2327050</v>
      </c>
      <c r="Q525" s="44">
        <v>6964233</v>
      </c>
      <c r="R525" s="44">
        <v>1116435</v>
      </c>
      <c r="S525" s="44">
        <v>133562</v>
      </c>
      <c r="T525" s="44">
        <v>55725</v>
      </c>
      <c r="U525" s="44">
        <v>534677</v>
      </c>
      <c r="V525" s="44">
        <v>159452</v>
      </c>
      <c r="W525" s="44">
        <v>0</v>
      </c>
      <c r="X525" s="44">
        <v>1486267</v>
      </c>
      <c r="Y525" s="44">
        <v>0</v>
      </c>
      <c r="Z525" s="44">
        <v>0</v>
      </c>
      <c r="AA525" s="44">
        <v>129067951</v>
      </c>
      <c r="AB525" s="44">
        <v>1998531</v>
      </c>
      <c r="AC525" s="44">
        <f t="shared" si="25"/>
        <v>118457341</v>
      </c>
      <c r="AD525" s="74">
        <f t="shared" si="26"/>
        <v>39343826</v>
      </c>
      <c r="AE525" s="44">
        <f t="shared" si="27"/>
        <v>6962943</v>
      </c>
    </row>
    <row r="526" spans="1:31" x14ac:dyDescent="0.3">
      <c r="A526" s="46" t="s">
        <v>1069</v>
      </c>
      <c r="B526" t="s">
        <v>1952</v>
      </c>
      <c r="C526">
        <v>1</v>
      </c>
      <c r="D526">
        <v>0</v>
      </c>
      <c r="E526" s="44">
        <v>7947457</v>
      </c>
      <c r="F526" s="44">
        <v>0</v>
      </c>
      <c r="G526" s="44">
        <v>795746</v>
      </c>
      <c r="H526" s="44">
        <v>0</v>
      </c>
      <c r="I526" s="44">
        <v>964361</v>
      </c>
      <c r="J526" s="44">
        <v>2073081</v>
      </c>
      <c r="K526" s="44">
        <v>0</v>
      </c>
      <c r="L526" s="44">
        <v>0</v>
      </c>
      <c r="M526" s="44">
        <v>0</v>
      </c>
      <c r="N526" s="44">
        <v>0</v>
      </c>
      <c r="O526" s="44">
        <v>0</v>
      </c>
      <c r="P526" s="44">
        <v>472542</v>
      </c>
      <c r="Q526" s="44">
        <v>637031</v>
      </c>
      <c r="R526" s="44">
        <v>26349</v>
      </c>
      <c r="S526" s="44">
        <v>26590</v>
      </c>
      <c r="T526" s="44">
        <v>11094</v>
      </c>
      <c r="U526" s="44">
        <v>87608</v>
      </c>
      <c r="V526" s="44">
        <v>26589</v>
      </c>
      <c r="W526" s="44">
        <v>0</v>
      </c>
      <c r="X526" s="44">
        <v>129600</v>
      </c>
      <c r="Y526" s="44">
        <v>24725</v>
      </c>
      <c r="Z526" s="44">
        <v>0</v>
      </c>
      <c r="AA526" s="44">
        <v>13222773</v>
      </c>
      <c r="AB526" s="44">
        <v>0</v>
      </c>
      <c r="AC526" s="44">
        <f t="shared" si="25"/>
        <v>11149692</v>
      </c>
      <c r="AD526" s="74">
        <f t="shared" si="26"/>
        <v>5275316</v>
      </c>
      <c r="AE526" s="44">
        <f t="shared" si="27"/>
        <v>1444894</v>
      </c>
    </row>
    <row r="527" spans="1:31" x14ac:dyDescent="0.3">
      <c r="A527" s="46" t="s">
        <v>1087</v>
      </c>
      <c r="B527" t="s">
        <v>2591</v>
      </c>
      <c r="C527">
        <v>1</v>
      </c>
      <c r="D527">
        <v>0</v>
      </c>
      <c r="E527" s="44">
        <v>4170704</v>
      </c>
      <c r="F527" s="44">
        <v>0</v>
      </c>
      <c r="G527" s="44">
        <v>323352</v>
      </c>
      <c r="H527" s="44">
        <v>0</v>
      </c>
      <c r="I527" s="44">
        <v>750102</v>
      </c>
      <c r="J527" s="44">
        <v>833237</v>
      </c>
      <c r="K527" s="44">
        <v>0</v>
      </c>
      <c r="L527" s="44">
        <v>0</v>
      </c>
      <c r="M527" s="44">
        <v>0</v>
      </c>
      <c r="N527" s="44">
        <v>0</v>
      </c>
      <c r="O527" s="44">
        <v>0</v>
      </c>
      <c r="P527" s="44">
        <v>310192</v>
      </c>
      <c r="Q527" s="44">
        <v>306462</v>
      </c>
      <c r="R527" s="44">
        <v>38615</v>
      </c>
      <c r="S527" s="44">
        <v>10875</v>
      </c>
      <c r="T527" s="44">
        <v>4538</v>
      </c>
      <c r="U527" s="44">
        <v>65357</v>
      </c>
      <c r="V527" s="44">
        <v>9733</v>
      </c>
      <c r="W527" s="44">
        <v>0</v>
      </c>
      <c r="X527" s="44">
        <v>30166</v>
      </c>
      <c r="Y527" s="44">
        <v>0</v>
      </c>
      <c r="Z527" s="44">
        <v>0</v>
      </c>
      <c r="AA527" s="44">
        <v>6853333</v>
      </c>
      <c r="AB527" s="44">
        <v>0</v>
      </c>
      <c r="AC527" s="44">
        <f t="shared" si="25"/>
        <v>6020096</v>
      </c>
      <c r="AD527" s="74">
        <f t="shared" si="26"/>
        <v>2682629</v>
      </c>
      <c r="AE527" s="44">
        <f t="shared" si="27"/>
        <v>724047</v>
      </c>
    </row>
    <row r="528" spans="1:31" x14ac:dyDescent="0.3">
      <c r="A528" s="46" t="s">
        <v>1159</v>
      </c>
      <c r="B528" t="s">
        <v>2592</v>
      </c>
      <c r="C528">
        <v>1</v>
      </c>
      <c r="D528">
        <v>0</v>
      </c>
      <c r="E528" s="44">
        <v>35914835</v>
      </c>
      <c r="F528" s="44">
        <v>0</v>
      </c>
      <c r="G528" s="44">
        <v>2794176</v>
      </c>
      <c r="H528" s="44">
        <v>0</v>
      </c>
      <c r="I528" s="44">
        <v>4608610</v>
      </c>
      <c r="J528" s="44">
        <v>7381081</v>
      </c>
      <c r="K528" s="44">
        <v>1819967</v>
      </c>
      <c r="L528" s="44">
        <v>0</v>
      </c>
      <c r="M528" s="44">
        <v>0</v>
      </c>
      <c r="N528" s="44">
        <v>0</v>
      </c>
      <c r="O528" s="44">
        <v>0</v>
      </c>
      <c r="P528" s="44">
        <v>1954965</v>
      </c>
      <c r="Q528" s="44">
        <v>1717246</v>
      </c>
      <c r="R528" s="44">
        <v>522294</v>
      </c>
      <c r="S528" s="44">
        <v>63350</v>
      </c>
      <c r="T528" s="44">
        <v>26431</v>
      </c>
      <c r="U528" s="44">
        <v>262999</v>
      </c>
      <c r="V528" s="44">
        <v>59051</v>
      </c>
      <c r="W528" s="44">
        <v>0</v>
      </c>
      <c r="X528" s="44">
        <v>624380</v>
      </c>
      <c r="Y528" s="44">
        <v>0</v>
      </c>
      <c r="Z528" s="44">
        <v>0</v>
      </c>
      <c r="AA528" s="44">
        <v>57749385</v>
      </c>
      <c r="AB528" s="44">
        <v>527035</v>
      </c>
      <c r="AC528" s="44">
        <f t="shared" si="25"/>
        <v>48548337</v>
      </c>
      <c r="AD528" s="74">
        <f t="shared" si="26"/>
        <v>21834550</v>
      </c>
      <c r="AE528" s="44">
        <f t="shared" si="27"/>
        <v>5160972</v>
      </c>
    </row>
    <row r="529" spans="1:31" x14ac:dyDescent="0.3">
      <c r="A529" s="46" t="s">
        <v>1083</v>
      </c>
      <c r="B529" t="s">
        <v>2593</v>
      </c>
      <c r="C529">
        <v>1</v>
      </c>
      <c r="D529">
        <v>0</v>
      </c>
      <c r="E529" s="44">
        <v>2123116</v>
      </c>
      <c r="F529" s="44">
        <v>0</v>
      </c>
      <c r="G529" s="44">
        <v>143681</v>
      </c>
      <c r="H529" s="44">
        <v>632</v>
      </c>
      <c r="I529" s="44">
        <v>138358</v>
      </c>
      <c r="J529" s="44">
        <v>418587</v>
      </c>
      <c r="K529" s="44">
        <v>0</v>
      </c>
      <c r="L529" s="44">
        <v>0</v>
      </c>
      <c r="M529" s="44">
        <v>0</v>
      </c>
      <c r="N529" s="44">
        <v>0</v>
      </c>
      <c r="O529" s="44">
        <v>0</v>
      </c>
      <c r="P529" s="44">
        <v>324598</v>
      </c>
      <c r="Q529" s="44">
        <v>97904</v>
      </c>
      <c r="R529" s="44">
        <v>6858</v>
      </c>
      <c r="S529" s="44">
        <v>27938</v>
      </c>
      <c r="T529" s="44">
        <v>11656</v>
      </c>
      <c r="U529" s="44">
        <v>80968</v>
      </c>
      <c r="V529" s="44">
        <v>0</v>
      </c>
      <c r="W529" s="44">
        <v>0</v>
      </c>
      <c r="X529" s="44">
        <v>54000</v>
      </c>
      <c r="Y529" s="44">
        <v>16426</v>
      </c>
      <c r="Z529" s="44">
        <v>0</v>
      </c>
      <c r="AA529" s="44">
        <v>3444722</v>
      </c>
      <c r="AB529" s="44">
        <v>0</v>
      </c>
      <c r="AC529" s="44">
        <f t="shared" si="25"/>
        <v>3026135</v>
      </c>
      <c r="AD529" s="74">
        <f t="shared" si="26"/>
        <v>1321606</v>
      </c>
      <c r="AE529" s="44">
        <f t="shared" si="27"/>
        <v>605267</v>
      </c>
    </row>
    <row r="530" spans="1:31" x14ac:dyDescent="0.3">
      <c r="A530" s="46" t="s">
        <v>1053</v>
      </c>
      <c r="B530" t="s">
        <v>2594</v>
      </c>
      <c r="C530">
        <v>1</v>
      </c>
      <c r="D530">
        <v>0</v>
      </c>
      <c r="E530" s="44">
        <v>201693</v>
      </c>
      <c r="F530" s="44">
        <v>0</v>
      </c>
      <c r="G530" s="44">
        <v>50000</v>
      </c>
      <c r="H530" s="44">
        <v>0</v>
      </c>
      <c r="I530" s="44">
        <v>13385</v>
      </c>
      <c r="J530" s="44">
        <v>11997</v>
      </c>
      <c r="K530" s="44">
        <v>0</v>
      </c>
      <c r="L530" s="44">
        <v>0</v>
      </c>
      <c r="M530" s="44">
        <v>0</v>
      </c>
      <c r="N530" s="44">
        <v>0</v>
      </c>
      <c r="O530" s="44">
        <v>0</v>
      </c>
      <c r="P530" s="44">
        <v>52528</v>
      </c>
      <c r="Q530" s="44">
        <v>0</v>
      </c>
      <c r="R530" s="44">
        <v>0</v>
      </c>
      <c r="S530" s="44">
        <v>1034</v>
      </c>
      <c r="T530" s="44">
        <v>431</v>
      </c>
      <c r="U530" s="44">
        <v>8679</v>
      </c>
      <c r="V530" s="44">
        <v>0</v>
      </c>
      <c r="W530" s="44">
        <v>0</v>
      </c>
      <c r="X530" s="44">
        <v>32400</v>
      </c>
      <c r="Y530" s="44">
        <v>1457</v>
      </c>
      <c r="Z530" s="44">
        <v>0</v>
      </c>
      <c r="AA530" s="44">
        <v>373604</v>
      </c>
      <c r="AB530" s="44">
        <v>0</v>
      </c>
      <c r="AC530" s="44">
        <f t="shared" si="25"/>
        <v>361607</v>
      </c>
      <c r="AD530" s="74">
        <f t="shared" si="26"/>
        <v>171911</v>
      </c>
      <c r="AE530" s="44">
        <f t="shared" si="27"/>
        <v>114129</v>
      </c>
    </row>
    <row r="531" spans="1:31" x14ac:dyDescent="0.3">
      <c r="A531" s="46" t="s">
        <v>1167</v>
      </c>
      <c r="B531" t="s">
        <v>2595</v>
      </c>
      <c r="C531">
        <v>1</v>
      </c>
      <c r="D531">
        <v>0</v>
      </c>
      <c r="E531" s="44">
        <v>792065</v>
      </c>
      <c r="F531" s="44">
        <v>0</v>
      </c>
      <c r="G531" s="44">
        <v>342209</v>
      </c>
      <c r="H531" s="44">
        <v>1513</v>
      </c>
      <c r="I531" s="44">
        <v>70618</v>
      </c>
      <c r="J531" s="44">
        <v>17233</v>
      </c>
      <c r="K531" s="44">
        <v>0</v>
      </c>
      <c r="L531" s="44">
        <v>0</v>
      </c>
      <c r="M531" s="44">
        <v>0</v>
      </c>
      <c r="N531" s="44">
        <v>0</v>
      </c>
      <c r="O531" s="44">
        <v>0</v>
      </c>
      <c r="P531" s="44">
        <v>172802</v>
      </c>
      <c r="Q531" s="44">
        <v>198183</v>
      </c>
      <c r="R531" s="44">
        <v>19948</v>
      </c>
      <c r="S531" s="44">
        <v>10366</v>
      </c>
      <c r="T531" s="44">
        <v>4325</v>
      </c>
      <c r="U531" s="44">
        <v>59182</v>
      </c>
      <c r="V531" s="44">
        <v>0</v>
      </c>
      <c r="W531" s="44">
        <v>0</v>
      </c>
      <c r="X531" s="44">
        <v>62100</v>
      </c>
      <c r="Y531" s="44">
        <v>0</v>
      </c>
      <c r="Z531" s="44">
        <v>0</v>
      </c>
      <c r="AA531" s="44">
        <v>1750544</v>
      </c>
      <c r="AB531" s="44">
        <v>0</v>
      </c>
      <c r="AC531" s="44">
        <f t="shared" si="25"/>
        <v>1733311</v>
      </c>
      <c r="AD531" s="74">
        <f t="shared" si="26"/>
        <v>958479</v>
      </c>
      <c r="AE531" s="44">
        <f t="shared" si="27"/>
        <v>588884</v>
      </c>
    </row>
    <row r="532" spans="1:31" x14ac:dyDescent="0.3">
      <c r="A532" s="46" t="s">
        <v>1149</v>
      </c>
      <c r="B532" t="s">
        <v>2596</v>
      </c>
      <c r="C532">
        <v>1</v>
      </c>
      <c r="D532">
        <v>0</v>
      </c>
      <c r="E532" s="44">
        <v>1288789</v>
      </c>
      <c r="F532" s="44">
        <v>0</v>
      </c>
      <c r="G532" s="44">
        <v>165430</v>
      </c>
      <c r="H532" s="44">
        <v>0</v>
      </c>
      <c r="I532" s="44">
        <v>55518</v>
      </c>
      <c r="J532" s="44">
        <v>212128</v>
      </c>
      <c r="K532" s="44">
        <v>0</v>
      </c>
      <c r="L532" s="44">
        <v>0</v>
      </c>
      <c r="M532" s="44">
        <v>0</v>
      </c>
      <c r="N532" s="44">
        <v>0</v>
      </c>
      <c r="O532" s="44">
        <v>0</v>
      </c>
      <c r="P532" s="44">
        <v>169354</v>
      </c>
      <c r="Q532" s="44">
        <v>32200</v>
      </c>
      <c r="R532" s="44">
        <v>5461</v>
      </c>
      <c r="S532" s="44">
        <v>13842</v>
      </c>
      <c r="T532" s="44">
        <v>5775</v>
      </c>
      <c r="U532" s="44">
        <v>55571</v>
      </c>
      <c r="V532" s="44">
        <v>0</v>
      </c>
      <c r="W532" s="44">
        <v>0</v>
      </c>
      <c r="X532" s="44">
        <v>0</v>
      </c>
      <c r="Y532" s="44">
        <v>0</v>
      </c>
      <c r="Z532" s="44">
        <v>0</v>
      </c>
      <c r="AA532" s="44">
        <v>2004068</v>
      </c>
      <c r="AB532" s="44">
        <v>0</v>
      </c>
      <c r="AC532" s="44">
        <f t="shared" si="25"/>
        <v>1791940</v>
      </c>
      <c r="AD532" s="74">
        <f t="shared" si="26"/>
        <v>715279</v>
      </c>
      <c r="AE532" s="44">
        <f t="shared" si="27"/>
        <v>409972</v>
      </c>
    </row>
    <row r="533" spans="1:31" x14ac:dyDescent="0.3">
      <c r="A533" s="46" t="s">
        <v>1125</v>
      </c>
      <c r="B533" t="s">
        <v>2597</v>
      </c>
      <c r="C533">
        <v>1</v>
      </c>
      <c r="D533">
        <v>0</v>
      </c>
      <c r="E533" s="44">
        <v>498148</v>
      </c>
      <c r="F533" s="44">
        <v>0</v>
      </c>
      <c r="G533" s="44">
        <v>169986</v>
      </c>
      <c r="H533" s="44">
        <v>0</v>
      </c>
      <c r="I533" s="44">
        <v>83659</v>
      </c>
      <c r="J533" s="44">
        <v>0</v>
      </c>
      <c r="K533" s="44">
        <v>0</v>
      </c>
      <c r="L533" s="44">
        <v>0</v>
      </c>
      <c r="M533" s="44">
        <v>0</v>
      </c>
      <c r="N533" s="44">
        <v>0</v>
      </c>
      <c r="O533" s="44">
        <v>0</v>
      </c>
      <c r="P533" s="44">
        <v>123126</v>
      </c>
      <c r="Q533" s="44">
        <v>0</v>
      </c>
      <c r="R533" s="44">
        <v>0</v>
      </c>
      <c r="S533" s="44">
        <v>4434</v>
      </c>
      <c r="T533" s="44">
        <v>1850</v>
      </c>
      <c r="U533" s="44">
        <v>25455</v>
      </c>
      <c r="V533" s="44">
        <v>0</v>
      </c>
      <c r="W533" s="44">
        <v>0</v>
      </c>
      <c r="X533" s="44">
        <v>33750</v>
      </c>
      <c r="Y533" s="44">
        <v>0</v>
      </c>
      <c r="Z533" s="44">
        <v>0</v>
      </c>
      <c r="AA533" s="44">
        <v>940408</v>
      </c>
      <c r="AB533" s="44">
        <v>0</v>
      </c>
      <c r="AC533" s="44">
        <f t="shared" si="25"/>
        <v>940408</v>
      </c>
      <c r="AD533" s="74">
        <f t="shared" si="26"/>
        <v>442260</v>
      </c>
      <c r="AE533" s="44">
        <f t="shared" si="27"/>
        <v>324851</v>
      </c>
    </row>
    <row r="534" spans="1:31" x14ac:dyDescent="0.3">
      <c r="A534" s="46" t="s">
        <v>1093</v>
      </c>
      <c r="B534" t="s">
        <v>2598</v>
      </c>
      <c r="C534">
        <v>1</v>
      </c>
      <c r="D534">
        <v>0</v>
      </c>
      <c r="E534" s="44">
        <v>8358024</v>
      </c>
      <c r="F534" s="44">
        <v>0</v>
      </c>
      <c r="G534" s="44">
        <v>1046049</v>
      </c>
      <c r="H534" s="44">
        <v>0</v>
      </c>
      <c r="I534" s="44">
        <v>1642033</v>
      </c>
      <c r="J534" s="44">
        <v>347659</v>
      </c>
      <c r="K534" s="44">
        <v>0</v>
      </c>
      <c r="L534" s="44">
        <v>0</v>
      </c>
      <c r="M534" s="44">
        <v>0</v>
      </c>
      <c r="N534" s="44">
        <v>0</v>
      </c>
      <c r="O534" s="44">
        <v>0</v>
      </c>
      <c r="P534" s="44">
        <v>1022905</v>
      </c>
      <c r="Q534" s="44">
        <v>68327</v>
      </c>
      <c r="R534" s="44">
        <v>95924</v>
      </c>
      <c r="S534" s="44">
        <v>31413</v>
      </c>
      <c r="T534" s="44">
        <v>13106</v>
      </c>
      <c r="U534" s="44">
        <v>132577</v>
      </c>
      <c r="V534" s="44">
        <v>23242</v>
      </c>
      <c r="W534" s="44">
        <v>0</v>
      </c>
      <c r="X534" s="44">
        <v>0</v>
      </c>
      <c r="Y534" s="44">
        <v>0</v>
      </c>
      <c r="Z534" s="44">
        <v>0</v>
      </c>
      <c r="AA534" s="44">
        <v>12781259</v>
      </c>
      <c r="AB534" s="44">
        <v>0</v>
      </c>
      <c r="AC534" s="44">
        <f t="shared" si="25"/>
        <v>12433600</v>
      </c>
      <c r="AD534" s="74">
        <f t="shared" si="26"/>
        <v>4423235</v>
      </c>
      <c r="AE534" s="44">
        <f t="shared" si="27"/>
        <v>2269292</v>
      </c>
    </row>
    <row r="535" spans="1:31" x14ac:dyDescent="0.3">
      <c r="A535" s="46" t="s">
        <v>1073</v>
      </c>
      <c r="B535" t="s">
        <v>1961</v>
      </c>
      <c r="C535">
        <v>1</v>
      </c>
      <c r="D535">
        <v>0</v>
      </c>
      <c r="E535" s="44">
        <v>1881857</v>
      </c>
      <c r="F535" s="44">
        <v>0</v>
      </c>
      <c r="G535" s="44">
        <v>155612</v>
      </c>
      <c r="H535" s="44">
        <v>0</v>
      </c>
      <c r="I535" s="44">
        <v>235732</v>
      </c>
      <c r="J535" s="44">
        <v>550625</v>
      </c>
      <c r="K535" s="44">
        <v>0</v>
      </c>
      <c r="L535" s="44">
        <v>0</v>
      </c>
      <c r="M535" s="44">
        <v>0</v>
      </c>
      <c r="N535" s="44">
        <v>0</v>
      </c>
      <c r="O535" s="44">
        <v>0</v>
      </c>
      <c r="P535" s="44">
        <v>1003814</v>
      </c>
      <c r="Q535" s="44">
        <v>16307</v>
      </c>
      <c r="R535" s="44">
        <v>51328</v>
      </c>
      <c r="S535" s="44">
        <v>25826</v>
      </c>
      <c r="T535" s="44">
        <v>10775</v>
      </c>
      <c r="U535" s="44">
        <v>110267</v>
      </c>
      <c r="V535" s="44">
        <v>0</v>
      </c>
      <c r="W535" s="44">
        <v>0</v>
      </c>
      <c r="X535" s="44">
        <v>0</v>
      </c>
      <c r="Y535" s="44">
        <v>0</v>
      </c>
      <c r="Z535" s="44">
        <v>0</v>
      </c>
      <c r="AA535" s="44">
        <v>4042143</v>
      </c>
      <c r="AB535" s="44">
        <v>0</v>
      </c>
      <c r="AC535" s="44">
        <f t="shared" si="25"/>
        <v>3491518</v>
      </c>
      <c r="AD535" s="74">
        <f t="shared" si="26"/>
        <v>2160286</v>
      </c>
      <c r="AE535" s="44">
        <f t="shared" si="27"/>
        <v>1306294</v>
      </c>
    </row>
    <row r="536" spans="1:31" x14ac:dyDescent="0.3">
      <c r="A536" s="46" t="s">
        <v>1109</v>
      </c>
      <c r="B536" t="s">
        <v>2599</v>
      </c>
      <c r="C536">
        <v>1</v>
      </c>
      <c r="D536">
        <v>0</v>
      </c>
      <c r="E536" s="44">
        <v>9703433</v>
      </c>
      <c r="F536" s="44">
        <v>0</v>
      </c>
      <c r="G536" s="44">
        <v>442003</v>
      </c>
      <c r="H536" s="44">
        <v>0</v>
      </c>
      <c r="I536" s="44">
        <v>3458823</v>
      </c>
      <c r="J536" s="44">
        <v>836308</v>
      </c>
      <c r="K536" s="44">
        <v>0</v>
      </c>
      <c r="L536" s="44">
        <v>0</v>
      </c>
      <c r="M536" s="44">
        <v>0</v>
      </c>
      <c r="N536" s="44">
        <v>0</v>
      </c>
      <c r="O536" s="44">
        <v>0</v>
      </c>
      <c r="P536" s="44">
        <v>2045317</v>
      </c>
      <c r="Q536" s="44">
        <v>493650</v>
      </c>
      <c r="R536" s="44">
        <v>391372</v>
      </c>
      <c r="S536" s="44">
        <v>75784</v>
      </c>
      <c r="T536" s="44">
        <v>31619</v>
      </c>
      <c r="U536" s="44">
        <v>318919</v>
      </c>
      <c r="V536" s="44">
        <v>34157</v>
      </c>
      <c r="W536" s="44">
        <v>0</v>
      </c>
      <c r="X536" s="44">
        <v>335605</v>
      </c>
      <c r="Y536" s="44">
        <v>168228</v>
      </c>
      <c r="Z536" s="44">
        <v>0</v>
      </c>
      <c r="AA536" s="44">
        <v>18335218</v>
      </c>
      <c r="AB536" s="44">
        <v>0</v>
      </c>
      <c r="AC536" s="44">
        <f t="shared" si="25"/>
        <v>17498910</v>
      </c>
      <c r="AD536" s="74">
        <f t="shared" si="26"/>
        <v>8631785</v>
      </c>
      <c r="AE536" s="44">
        <f t="shared" si="27"/>
        <v>3116027</v>
      </c>
    </row>
    <row r="537" spans="1:31" x14ac:dyDescent="0.3">
      <c r="A537" s="46" t="s">
        <v>1131</v>
      </c>
      <c r="B537" t="s">
        <v>2600</v>
      </c>
      <c r="C537">
        <v>1</v>
      </c>
      <c r="D537">
        <v>0</v>
      </c>
      <c r="E537" s="44">
        <v>8994384</v>
      </c>
      <c r="F537" s="44">
        <v>0</v>
      </c>
      <c r="G537" s="44">
        <v>735742</v>
      </c>
      <c r="H537" s="44">
        <v>0</v>
      </c>
      <c r="I537" s="44">
        <v>1002511</v>
      </c>
      <c r="J537" s="44">
        <v>1769323</v>
      </c>
      <c r="K537" s="44">
        <v>0</v>
      </c>
      <c r="L537" s="44">
        <v>0</v>
      </c>
      <c r="M537" s="44">
        <v>0</v>
      </c>
      <c r="N537" s="44">
        <v>0</v>
      </c>
      <c r="O537" s="44">
        <v>0</v>
      </c>
      <c r="P537" s="44">
        <v>1959309</v>
      </c>
      <c r="Q537" s="44">
        <v>747099</v>
      </c>
      <c r="R537" s="44">
        <v>473088</v>
      </c>
      <c r="S537" s="44">
        <v>83154</v>
      </c>
      <c r="T537" s="44">
        <v>34694</v>
      </c>
      <c r="U537" s="44">
        <v>331501</v>
      </c>
      <c r="V537" s="44">
        <v>0</v>
      </c>
      <c r="W537" s="44">
        <v>0</v>
      </c>
      <c r="X537" s="44">
        <v>67372</v>
      </c>
      <c r="Y537" s="44">
        <v>0</v>
      </c>
      <c r="Z537" s="44">
        <v>0</v>
      </c>
      <c r="AA537" s="44">
        <v>16198177</v>
      </c>
      <c r="AB537" s="44">
        <v>0</v>
      </c>
      <c r="AC537" s="44">
        <f t="shared" si="25"/>
        <v>14428854</v>
      </c>
      <c r="AD537" s="74">
        <f t="shared" si="26"/>
        <v>7203793</v>
      </c>
      <c r="AE537" s="44">
        <f t="shared" si="27"/>
        <v>3144400</v>
      </c>
    </row>
    <row r="538" spans="1:31" x14ac:dyDescent="0.3">
      <c r="A538" s="46" t="s">
        <v>1101</v>
      </c>
      <c r="B538" t="s">
        <v>1964</v>
      </c>
      <c r="C538">
        <v>1</v>
      </c>
      <c r="D538">
        <v>0</v>
      </c>
      <c r="E538" s="44">
        <v>19440351</v>
      </c>
      <c r="F538" s="44">
        <v>0</v>
      </c>
      <c r="G538" s="44">
        <v>1355779</v>
      </c>
      <c r="H538" s="44">
        <v>0</v>
      </c>
      <c r="I538" s="44">
        <v>3842563</v>
      </c>
      <c r="J538" s="44">
        <v>3406095</v>
      </c>
      <c r="K538" s="44">
        <v>0</v>
      </c>
      <c r="L538" s="44">
        <v>0</v>
      </c>
      <c r="M538" s="44">
        <v>0</v>
      </c>
      <c r="N538" s="44">
        <v>0</v>
      </c>
      <c r="O538" s="44">
        <v>0</v>
      </c>
      <c r="P538" s="44">
        <v>1630671</v>
      </c>
      <c r="Q538" s="44">
        <v>1020609</v>
      </c>
      <c r="R538" s="44">
        <v>584088</v>
      </c>
      <c r="S538" s="44">
        <v>123001</v>
      </c>
      <c r="T538" s="44">
        <v>51319</v>
      </c>
      <c r="U538" s="44">
        <v>486329</v>
      </c>
      <c r="V538" s="44">
        <v>34177</v>
      </c>
      <c r="W538" s="44">
        <v>0</v>
      </c>
      <c r="X538" s="44">
        <v>588745</v>
      </c>
      <c r="Y538" s="44">
        <v>0</v>
      </c>
      <c r="Z538" s="44">
        <v>0</v>
      </c>
      <c r="AA538" s="44">
        <v>32563727</v>
      </c>
      <c r="AB538" s="44">
        <v>0</v>
      </c>
      <c r="AC538" s="44">
        <f t="shared" si="25"/>
        <v>29157632</v>
      </c>
      <c r="AD538" s="74">
        <f t="shared" si="26"/>
        <v>13123376</v>
      </c>
      <c r="AE538" s="44">
        <f t="shared" si="27"/>
        <v>3681276</v>
      </c>
    </row>
    <row r="539" spans="1:31" x14ac:dyDescent="0.3">
      <c r="A539" s="46" t="s">
        <v>1105</v>
      </c>
      <c r="B539" t="s">
        <v>2601</v>
      </c>
      <c r="C539">
        <v>1</v>
      </c>
      <c r="D539">
        <v>0</v>
      </c>
      <c r="E539" s="44">
        <v>9411808</v>
      </c>
      <c r="F539" s="44">
        <v>0</v>
      </c>
      <c r="G539" s="44">
        <v>627527</v>
      </c>
      <c r="H539" s="44">
        <v>0</v>
      </c>
      <c r="I539" s="44">
        <v>1897430</v>
      </c>
      <c r="J539" s="44">
        <v>2559420</v>
      </c>
      <c r="K539" s="44">
        <v>0</v>
      </c>
      <c r="L539" s="44">
        <v>0</v>
      </c>
      <c r="M539" s="44">
        <v>0</v>
      </c>
      <c r="N539" s="44">
        <v>0</v>
      </c>
      <c r="O539" s="44">
        <v>0</v>
      </c>
      <c r="P539" s="44">
        <v>1016917</v>
      </c>
      <c r="Q539" s="44">
        <v>295392</v>
      </c>
      <c r="R539" s="44">
        <v>369907</v>
      </c>
      <c r="S539" s="44">
        <v>47367</v>
      </c>
      <c r="T539" s="44">
        <v>19763</v>
      </c>
      <c r="U539" s="44">
        <v>187856</v>
      </c>
      <c r="V539" s="44">
        <v>32827</v>
      </c>
      <c r="W539" s="44">
        <v>0</v>
      </c>
      <c r="X539" s="44">
        <v>172800</v>
      </c>
      <c r="Y539" s="44">
        <v>0</v>
      </c>
      <c r="Z539" s="44">
        <v>0</v>
      </c>
      <c r="AA539" s="44">
        <v>16639014</v>
      </c>
      <c r="AB539" s="44">
        <v>0</v>
      </c>
      <c r="AC539" s="44">
        <f t="shared" si="25"/>
        <v>14079594</v>
      </c>
      <c r="AD539" s="74">
        <f t="shared" si="26"/>
        <v>7227206</v>
      </c>
      <c r="AE539" s="44">
        <f t="shared" si="27"/>
        <v>1932257</v>
      </c>
    </row>
    <row r="540" spans="1:31" x14ac:dyDescent="0.3">
      <c r="A540" s="46" t="s">
        <v>1075</v>
      </c>
      <c r="B540" t="s">
        <v>2602</v>
      </c>
      <c r="C540">
        <v>1</v>
      </c>
      <c r="D540">
        <v>0</v>
      </c>
      <c r="E540" s="44">
        <v>23021631</v>
      </c>
      <c r="F540" s="44">
        <v>0</v>
      </c>
      <c r="G540" s="44">
        <v>3253567</v>
      </c>
      <c r="H540" s="44">
        <v>0</v>
      </c>
      <c r="I540" s="44">
        <v>5587543</v>
      </c>
      <c r="J540" s="44">
        <v>4858111</v>
      </c>
      <c r="K540" s="44">
        <v>0</v>
      </c>
      <c r="L540" s="44">
        <v>0</v>
      </c>
      <c r="M540" s="44">
        <v>0</v>
      </c>
      <c r="N540" s="44">
        <v>0</v>
      </c>
      <c r="O540" s="44">
        <v>0</v>
      </c>
      <c r="P540" s="44">
        <v>2067818</v>
      </c>
      <c r="Q540" s="44">
        <v>453213</v>
      </c>
      <c r="R540" s="44">
        <v>729250</v>
      </c>
      <c r="S540" s="44">
        <v>93191</v>
      </c>
      <c r="T540" s="44">
        <v>38881</v>
      </c>
      <c r="U540" s="44">
        <v>364237</v>
      </c>
      <c r="V540" s="44">
        <v>63832</v>
      </c>
      <c r="W540" s="44">
        <v>0</v>
      </c>
      <c r="X540" s="44">
        <v>378000</v>
      </c>
      <c r="Y540" s="44">
        <v>0</v>
      </c>
      <c r="Z540" s="44">
        <v>0</v>
      </c>
      <c r="AA540" s="44">
        <v>40909274</v>
      </c>
      <c r="AB540" s="44">
        <v>0</v>
      </c>
      <c r="AC540" s="44">
        <f t="shared" si="25"/>
        <v>36051163</v>
      </c>
      <c r="AD540" s="74">
        <f t="shared" si="26"/>
        <v>17887643</v>
      </c>
      <c r="AE540" s="44">
        <f t="shared" si="27"/>
        <v>5881526</v>
      </c>
    </row>
    <row r="541" spans="1:31" x14ac:dyDescent="0.3">
      <c r="A541" s="46" t="s">
        <v>1161</v>
      </c>
      <c r="B541" t="s">
        <v>2603</v>
      </c>
      <c r="C541">
        <v>1</v>
      </c>
      <c r="D541">
        <v>0</v>
      </c>
      <c r="E541" s="44">
        <v>21886462</v>
      </c>
      <c r="F541" s="44">
        <v>0</v>
      </c>
      <c r="G541" s="44">
        <v>2827798</v>
      </c>
      <c r="H541" s="44">
        <v>0</v>
      </c>
      <c r="I541" s="44">
        <v>4948908</v>
      </c>
      <c r="J541" s="44">
        <v>2386879</v>
      </c>
      <c r="K541" s="44">
        <v>0</v>
      </c>
      <c r="L541" s="44">
        <v>0</v>
      </c>
      <c r="M541" s="44">
        <v>0</v>
      </c>
      <c r="N541" s="44">
        <v>0</v>
      </c>
      <c r="O541" s="44">
        <v>0</v>
      </c>
      <c r="P541" s="44">
        <v>2353970</v>
      </c>
      <c r="Q541" s="44">
        <v>1045543</v>
      </c>
      <c r="R541" s="44">
        <v>1181365</v>
      </c>
      <c r="S541" s="44">
        <v>127615</v>
      </c>
      <c r="T541" s="44">
        <v>53244</v>
      </c>
      <c r="U541" s="44">
        <v>369130</v>
      </c>
      <c r="V541" s="44">
        <v>98338</v>
      </c>
      <c r="W541" s="44">
        <v>0</v>
      </c>
      <c r="X541" s="44">
        <v>280825</v>
      </c>
      <c r="Y541" s="44">
        <v>0</v>
      </c>
      <c r="Z541" s="44">
        <v>0</v>
      </c>
      <c r="AA541" s="44">
        <v>37560077</v>
      </c>
      <c r="AB541" s="44">
        <v>176371</v>
      </c>
      <c r="AC541" s="44">
        <f t="shared" si="25"/>
        <v>35173198</v>
      </c>
      <c r="AD541" s="74">
        <f t="shared" si="26"/>
        <v>15673615</v>
      </c>
      <c r="AE541" s="44">
        <f t="shared" si="27"/>
        <v>5830095</v>
      </c>
    </row>
    <row r="542" spans="1:31" x14ac:dyDescent="0.3">
      <c r="A542" s="46" t="s">
        <v>1059</v>
      </c>
      <c r="B542" t="s">
        <v>2604</v>
      </c>
      <c r="C542">
        <v>1</v>
      </c>
      <c r="D542">
        <v>0</v>
      </c>
      <c r="E542" s="44">
        <v>31958349</v>
      </c>
      <c r="F542" s="44">
        <v>0</v>
      </c>
      <c r="G542" s="44">
        <v>2717904</v>
      </c>
      <c r="H542" s="44">
        <v>0</v>
      </c>
      <c r="I542" s="44">
        <v>4202559</v>
      </c>
      <c r="J542" s="44">
        <v>3990016</v>
      </c>
      <c r="K542" s="44">
        <v>0</v>
      </c>
      <c r="L542" s="44">
        <v>0</v>
      </c>
      <c r="M542" s="44">
        <v>0</v>
      </c>
      <c r="N542" s="44">
        <v>0</v>
      </c>
      <c r="O542" s="44">
        <v>0</v>
      </c>
      <c r="P542" s="44">
        <v>1916158</v>
      </c>
      <c r="Q542" s="44">
        <v>1493127</v>
      </c>
      <c r="R542" s="44">
        <v>431499</v>
      </c>
      <c r="S542" s="44">
        <v>99153</v>
      </c>
      <c r="T542" s="44">
        <v>41369</v>
      </c>
      <c r="U542" s="44">
        <v>377169</v>
      </c>
      <c r="V542" s="44">
        <v>98830</v>
      </c>
      <c r="W542" s="44">
        <v>0</v>
      </c>
      <c r="X542" s="44">
        <v>2785585</v>
      </c>
      <c r="Y542" s="44">
        <v>0</v>
      </c>
      <c r="Z542" s="44">
        <v>0</v>
      </c>
      <c r="AA542" s="44">
        <v>50111718</v>
      </c>
      <c r="AB542" s="44">
        <v>757890</v>
      </c>
      <c r="AC542" s="44">
        <f t="shared" si="25"/>
        <v>46121702</v>
      </c>
      <c r="AD542" s="74">
        <f t="shared" si="26"/>
        <v>18153369</v>
      </c>
      <c r="AE542" s="44">
        <f t="shared" si="27"/>
        <v>5250583</v>
      </c>
    </row>
    <row r="543" spans="1:31" x14ac:dyDescent="0.3">
      <c r="A543" s="46" t="s">
        <v>1111</v>
      </c>
      <c r="B543" t="s">
        <v>2605</v>
      </c>
      <c r="C543">
        <v>1</v>
      </c>
      <c r="D543">
        <v>0</v>
      </c>
      <c r="E543" s="44">
        <v>14794193</v>
      </c>
      <c r="F543" s="44">
        <v>0</v>
      </c>
      <c r="G543" s="44">
        <v>1027361</v>
      </c>
      <c r="H543" s="44">
        <v>0</v>
      </c>
      <c r="I543" s="44">
        <v>1864754</v>
      </c>
      <c r="J543" s="44">
        <v>3891606</v>
      </c>
      <c r="K543" s="44">
        <v>0</v>
      </c>
      <c r="L543" s="44">
        <v>0</v>
      </c>
      <c r="M543" s="44">
        <v>0</v>
      </c>
      <c r="N543" s="44">
        <v>0</v>
      </c>
      <c r="O543" s="44">
        <v>0</v>
      </c>
      <c r="P543" s="44">
        <v>889756</v>
      </c>
      <c r="Q543" s="44">
        <v>547955</v>
      </c>
      <c r="R543" s="44">
        <v>238553</v>
      </c>
      <c r="S543" s="44">
        <v>41914</v>
      </c>
      <c r="T543" s="44">
        <v>17488</v>
      </c>
      <c r="U543" s="44">
        <v>172304</v>
      </c>
      <c r="V543" s="44">
        <v>37376</v>
      </c>
      <c r="W543" s="44">
        <v>0</v>
      </c>
      <c r="X543" s="44">
        <v>0</v>
      </c>
      <c r="Y543" s="44">
        <v>0</v>
      </c>
      <c r="Z543" s="44">
        <v>0</v>
      </c>
      <c r="AA543" s="44">
        <v>23523260</v>
      </c>
      <c r="AB543" s="44">
        <v>0</v>
      </c>
      <c r="AC543" s="44">
        <f t="shared" si="25"/>
        <v>19631654</v>
      </c>
      <c r="AD543" s="74">
        <f t="shared" si="26"/>
        <v>8729067</v>
      </c>
      <c r="AE543" s="44">
        <f t="shared" si="27"/>
        <v>2186199</v>
      </c>
    </row>
    <row r="544" spans="1:31" x14ac:dyDescent="0.3">
      <c r="A544" s="46" t="s">
        <v>1085</v>
      </c>
      <c r="B544" t="s">
        <v>2606</v>
      </c>
      <c r="C544">
        <v>1</v>
      </c>
      <c r="D544">
        <v>0</v>
      </c>
      <c r="E544" s="44">
        <v>26823252</v>
      </c>
      <c r="F544" s="44">
        <v>0</v>
      </c>
      <c r="G544" s="44">
        <v>1721431</v>
      </c>
      <c r="H544" s="44">
        <v>0</v>
      </c>
      <c r="I544" s="44">
        <v>2924183</v>
      </c>
      <c r="J544" s="44">
        <v>4936465</v>
      </c>
      <c r="K544" s="44">
        <v>0</v>
      </c>
      <c r="L544" s="44">
        <v>0</v>
      </c>
      <c r="M544" s="44">
        <v>0</v>
      </c>
      <c r="N544" s="44">
        <v>0</v>
      </c>
      <c r="O544" s="44">
        <v>0</v>
      </c>
      <c r="P544" s="44">
        <v>1824947</v>
      </c>
      <c r="Q544" s="44">
        <v>696077</v>
      </c>
      <c r="R544" s="44">
        <v>462951</v>
      </c>
      <c r="S544" s="44">
        <v>60729</v>
      </c>
      <c r="T544" s="44">
        <v>25338</v>
      </c>
      <c r="U544" s="44">
        <v>229330</v>
      </c>
      <c r="V544" s="44">
        <v>54351</v>
      </c>
      <c r="W544" s="44">
        <v>0</v>
      </c>
      <c r="X544" s="44">
        <v>218700</v>
      </c>
      <c r="Y544" s="44">
        <v>0</v>
      </c>
      <c r="Z544" s="44">
        <v>0</v>
      </c>
      <c r="AA544" s="44">
        <v>39977754</v>
      </c>
      <c r="AB544" s="44">
        <v>0</v>
      </c>
      <c r="AC544" s="44">
        <f t="shared" si="25"/>
        <v>35041289</v>
      </c>
      <c r="AD544" s="74">
        <f t="shared" si="26"/>
        <v>13154502</v>
      </c>
      <c r="AE544" s="44">
        <f t="shared" si="27"/>
        <v>3916126</v>
      </c>
    </row>
    <row r="545" spans="1:31" x14ac:dyDescent="0.3">
      <c r="A545" s="46" t="s">
        <v>1151</v>
      </c>
      <c r="B545" t="s">
        <v>2607</v>
      </c>
      <c r="C545">
        <v>1</v>
      </c>
      <c r="D545">
        <v>0</v>
      </c>
      <c r="E545" s="44">
        <v>18637842</v>
      </c>
      <c r="F545" s="44">
        <v>0</v>
      </c>
      <c r="G545" s="44">
        <v>1729079</v>
      </c>
      <c r="H545" s="44">
        <v>0</v>
      </c>
      <c r="I545" s="44">
        <v>1596022</v>
      </c>
      <c r="J545" s="44">
        <v>2162414</v>
      </c>
      <c r="K545" s="44">
        <v>0</v>
      </c>
      <c r="L545" s="44">
        <v>0</v>
      </c>
      <c r="M545" s="44">
        <v>0</v>
      </c>
      <c r="N545" s="44">
        <v>0</v>
      </c>
      <c r="O545" s="44">
        <v>0</v>
      </c>
      <c r="P545" s="44">
        <v>1366856</v>
      </c>
      <c r="Q545" s="44">
        <v>607734</v>
      </c>
      <c r="R545" s="44">
        <v>147434</v>
      </c>
      <c r="S545" s="44">
        <v>44071</v>
      </c>
      <c r="T545" s="44">
        <v>18388</v>
      </c>
      <c r="U545" s="44">
        <v>171954</v>
      </c>
      <c r="V545" s="44">
        <v>39443</v>
      </c>
      <c r="W545" s="44">
        <v>0</v>
      </c>
      <c r="X545" s="44">
        <v>0</v>
      </c>
      <c r="Y545" s="44">
        <v>10766</v>
      </c>
      <c r="Z545" s="44">
        <v>0</v>
      </c>
      <c r="AA545" s="44">
        <v>26532003</v>
      </c>
      <c r="AB545" s="44">
        <v>0</v>
      </c>
      <c r="AC545" s="44">
        <f t="shared" si="25"/>
        <v>24369589</v>
      </c>
      <c r="AD545" s="74">
        <f t="shared" si="26"/>
        <v>7894161</v>
      </c>
      <c r="AE545" s="44">
        <f t="shared" si="27"/>
        <v>3380557</v>
      </c>
    </row>
    <row r="546" spans="1:31" x14ac:dyDescent="0.3">
      <c r="A546" s="46" t="s">
        <v>1061</v>
      </c>
      <c r="B546" t="s">
        <v>1972</v>
      </c>
      <c r="C546">
        <v>1</v>
      </c>
      <c r="D546">
        <v>0</v>
      </c>
      <c r="E546" s="44">
        <v>10771161</v>
      </c>
      <c r="F546" s="44">
        <v>0</v>
      </c>
      <c r="G546" s="44">
        <v>1440718</v>
      </c>
      <c r="H546" s="44">
        <v>0</v>
      </c>
      <c r="I546" s="44">
        <v>809545</v>
      </c>
      <c r="J546" s="44">
        <v>3402888</v>
      </c>
      <c r="K546" s="44">
        <v>0</v>
      </c>
      <c r="L546" s="44">
        <v>0</v>
      </c>
      <c r="M546" s="44">
        <v>0</v>
      </c>
      <c r="N546" s="44">
        <v>0</v>
      </c>
      <c r="O546" s="44">
        <v>0</v>
      </c>
      <c r="P546" s="44">
        <v>1244676</v>
      </c>
      <c r="Q546" s="44">
        <v>407961</v>
      </c>
      <c r="R546" s="44">
        <v>98361</v>
      </c>
      <c r="S546" s="44">
        <v>32582</v>
      </c>
      <c r="T546" s="44">
        <v>13594</v>
      </c>
      <c r="U546" s="44">
        <v>129898</v>
      </c>
      <c r="V546" s="44">
        <v>27107</v>
      </c>
      <c r="W546" s="44">
        <v>0</v>
      </c>
      <c r="X546" s="44">
        <v>0</v>
      </c>
      <c r="Y546" s="44">
        <v>44958</v>
      </c>
      <c r="Z546" s="44">
        <v>0</v>
      </c>
      <c r="AA546" s="44">
        <v>18423449</v>
      </c>
      <c r="AB546" s="44">
        <v>0</v>
      </c>
      <c r="AC546" s="44">
        <f t="shared" si="25"/>
        <v>15020561</v>
      </c>
      <c r="AD546" s="74">
        <f t="shared" si="26"/>
        <v>7652288</v>
      </c>
      <c r="AE546" s="44">
        <f t="shared" si="27"/>
        <v>2933533</v>
      </c>
    </row>
    <row r="547" spans="1:31" x14ac:dyDescent="0.3">
      <c r="A547" s="46" t="s">
        <v>1107</v>
      </c>
      <c r="B547" t="s">
        <v>2608</v>
      </c>
      <c r="C547">
        <v>1</v>
      </c>
      <c r="D547">
        <v>0</v>
      </c>
      <c r="E547" s="44">
        <v>9345767</v>
      </c>
      <c r="F547" s="44">
        <v>0</v>
      </c>
      <c r="G547" s="44">
        <v>545250</v>
      </c>
      <c r="H547" s="44">
        <v>0</v>
      </c>
      <c r="I547" s="44">
        <v>1726773</v>
      </c>
      <c r="J547" s="44">
        <v>2428472</v>
      </c>
      <c r="K547" s="44">
        <v>0</v>
      </c>
      <c r="L547" s="44">
        <v>0</v>
      </c>
      <c r="M547" s="44">
        <v>0</v>
      </c>
      <c r="N547" s="44">
        <v>0</v>
      </c>
      <c r="O547" s="44">
        <v>0</v>
      </c>
      <c r="P547" s="44">
        <v>1414380</v>
      </c>
      <c r="Q547" s="44">
        <v>209112</v>
      </c>
      <c r="R547" s="44">
        <v>647918</v>
      </c>
      <c r="S547" s="44">
        <v>52595</v>
      </c>
      <c r="T547" s="44">
        <v>21944</v>
      </c>
      <c r="U547" s="44">
        <v>208885</v>
      </c>
      <c r="V547" s="44">
        <v>13849</v>
      </c>
      <c r="W547" s="44">
        <v>0</v>
      </c>
      <c r="X547" s="44">
        <v>0</v>
      </c>
      <c r="Y547" s="44">
        <v>33531</v>
      </c>
      <c r="Z547" s="44">
        <v>0</v>
      </c>
      <c r="AA547" s="44">
        <v>16648476</v>
      </c>
      <c r="AB547" s="44">
        <v>0</v>
      </c>
      <c r="AC547" s="44">
        <f t="shared" si="25"/>
        <v>14220004</v>
      </c>
      <c r="AD547" s="74">
        <f t="shared" si="26"/>
        <v>7302709</v>
      </c>
      <c r="AE547" s="44">
        <f t="shared" si="27"/>
        <v>2290434</v>
      </c>
    </row>
    <row r="548" spans="1:31" x14ac:dyDescent="0.3">
      <c r="A548" s="46" t="s">
        <v>1077</v>
      </c>
      <c r="B548" t="s">
        <v>2609</v>
      </c>
      <c r="C548">
        <v>1</v>
      </c>
      <c r="D548">
        <v>0</v>
      </c>
      <c r="E548" s="44">
        <v>32610526</v>
      </c>
      <c r="F548" s="44">
        <v>0</v>
      </c>
      <c r="G548" s="44">
        <v>3199157</v>
      </c>
      <c r="H548" s="44">
        <v>0</v>
      </c>
      <c r="I548" s="44">
        <v>5106375</v>
      </c>
      <c r="J548" s="44">
        <v>8390004</v>
      </c>
      <c r="K548" s="44">
        <v>0</v>
      </c>
      <c r="L548" s="44">
        <v>0</v>
      </c>
      <c r="M548" s="44">
        <v>0</v>
      </c>
      <c r="N548" s="44">
        <v>0</v>
      </c>
      <c r="O548" s="44">
        <v>0</v>
      </c>
      <c r="P548" s="44">
        <v>3964292</v>
      </c>
      <c r="Q548" s="44">
        <v>1593311</v>
      </c>
      <c r="R548" s="44">
        <v>502608</v>
      </c>
      <c r="S548" s="44">
        <v>86195</v>
      </c>
      <c r="T548" s="44">
        <v>35963</v>
      </c>
      <c r="U548" s="44">
        <v>347461</v>
      </c>
      <c r="V548" s="44">
        <v>62939</v>
      </c>
      <c r="W548" s="44">
        <v>0</v>
      </c>
      <c r="X548" s="44">
        <v>396630</v>
      </c>
      <c r="Y548" s="44">
        <v>101341</v>
      </c>
      <c r="Z548" s="44">
        <v>0</v>
      </c>
      <c r="AA548" s="44">
        <v>56396802</v>
      </c>
      <c r="AB548" s="44">
        <v>0</v>
      </c>
      <c r="AC548" s="44">
        <f t="shared" si="25"/>
        <v>48006798</v>
      </c>
      <c r="AD548" s="74">
        <f t="shared" si="26"/>
        <v>23786276</v>
      </c>
      <c r="AE548" s="44">
        <f t="shared" si="27"/>
        <v>7797348</v>
      </c>
    </row>
    <row r="549" spans="1:31" x14ac:dyDescent="0.3">
      <c r="A549" s="46" t="s">
        <v>1175</v>
      </c>
      <c r="B549" t="s">
        <v>2610</v>
      </c>
      <c r="C549">
        <v>1</v>
      </c>
      <c r="D549">
        <v>0</v>
      </c>
      <c r="E549" s="44">
        <v>24050024</v>
      </c>
      <c r="F549" s="44">
        <v>0</v>
      </c>
      <c r="G549" s="44">
        <v>1155461</v>
      </c>
      <c r="H549" s="44">
        <v>0</v>
      </c>
      <c r="I549" s="44">
        <v>2503950</v>
      </c>
      <c r="J549" s="44">
        <v>4910703</v>
      </c>
      <c r="K549" s="44">
        <v>0</v>
      </c>
      <c r="L549" s="44">
        <v>0</v>
      </c>
      <c r="M549" s="44">
        <v>0</v>
      </c>
      <c r="N549" s="44">
        <v>0</v>
      </c>
      <c r="O549" s="44">
        <v>0</v>
      </c>
      <c r="P549" s="44">
        <v>1152453</v>
      </c>
      <c r="Q549" s="44">
        <v>776144</v>
      </c>
      <c r="R549" s="44">
        <v>406809</v>
      </c>
      <c r="S549" s="44">
        <v>86390</v>
      </c>
      <c r="T549" s="44">
        <v>36044</v>
      </c>
      <c r="U549" s="44">
        <v>251232</v>
      </c>
      <c r="V549" s="44">
        <v>72851</v>
      </c>
      <c r="W549" s="44">
        <v>0</v>
      </c>
      <c r="X549" s="44">
        <v>0</v>
      </c>
      <c r="Y549" s="44">
        <v>91039</v>
      </c>
      <c r="Z549" s="44">
        <v>0</v>
      </c>
      <c r="AA549" s="44">
        <v>35493100</v>
      </c>
      <c r="AB549" s="44">
        <v>0</v>
      </c>
      <c r="AC549" s="44">
        <f t="shared" si="25"/>
        <v>30582397</v>
      </c>
      <c r="AD549" s="74">
        <f t="shared" si="26"/>
        <v>11443076</v>
      </c>
      <c r="AE549" s="44">
        <f t="shared" si="27"/>
        <v>2845470</v>
      </c>
    </row>
    <row r="550" spans="1:31" x14ac:dyDescent="0.3">
      <c r="A550" s="46" t="s">
        <v>1063</v>
      </c>
      <c r="B550" t="s">
        <v>2611</v>
      </c>
      <c r="C550">
        <v>1</v>
      </c>
      <c r="D550">
        <v>0</v>
      </c>
      <c r="E550" s="44">
        <v>212775879</v>
      </c>
      <c r="F550" s="44">
        <v>0</v>
      </c>
      <c r="G550" s="44">
        <v>7048331</v>
      </c>
      <c r="H550" s="44">
        <v>0</v>
      </c>
      <c r="I550" s="44">
        <v>20726819</v>
      </c>
      <c r="J550" s="44">
        <v>15316209</v>
      </c>
      <c r="K550" s="44">
        <v>0</v>
      </c>
      <c r="L550" s="44">
        <v>0</v>
      </c>
      <c r="M550" s="44">
        <v>0</v>
      </c>
      <c r="N550" s="44">
        <v>0</v>
      </c>
      <c r="O550" s="44">
        <v>0</v>
      </c>
      <c r="P550" s="44">
        <v>6164094</v>
      </c>
      <c r="Q550" s="44">
        <v>10322034</v>
      </c>
      <c r="R550" s="44">
        <v>2412859</v>
      </c>
      <c r="S550" s="44">
        <v>289009</v>
      </c>
      <c r="T550" s="44">
        <v>120581</v>
      </c>
      <c r="U550" s="44">
        <v>1148865</v>
      </c>
      <c r="V550" s="44">
        <v>391721</v>
      </c>
      <c r="W550" s="44">
        <v>0</v>
      </c>
      <c r="X550" s="44">
        <v>8183623</v>
      </c>
      <c r="Y550" s="44">
        <v>0</v>
      </c>
      <c r="Z550" s="44">
        <v>0</v>
      </c>
      <c r="AA550" s="44">
        <v>284900024</v>
      </c>
      <c r="AB550" s="44">
        <v>5959943</v>
      </c>
      <c r="AC550" s="44">
        <f t="shared" si="25"/>
        <v>269583815</v>
      </c>
      <c r="AD550" s="74">
        <f t="shared" si="26"/>
        <v>72124145</v>
      </c>
      <c r="AE550" s="44">
        <f t="shared" si="27"/>
        <v>15162601</v>
      </c>
    </row>
    <row r="551" spans="1:31" x14ac:dyDescent="0.3">
      <c r="A551" s="46" t="s">
        <v>1071</v>
      </c>
      <c r="B551" t="s">
        <v>2612</v>
      </c>
      <c r="C551">
        <v>1</v>
      </c>
      <c r="D551">
        <v>0</v>
      </c>
      <c r="E551" s="44">
        <v>78709357</v>
      </c>
      <c r="F551" s="44">
        <v>0</v>
      </c>
      <c r="G551" s="44">
        <v>7350865</v>
      </c>
      <c r="H551" s="44">
        <v>0</v>
      </c>
      <c r="I551" s="44">
        <v>8994252</v>
      </c>
      <c r="J551" s="44">
        <v>6287146</v>
      </c>
      <c r="K551" s="44">
        <v>0</v>
      </c>
      <c r="L551" s="44">
        <v>0</v>
      </c>
      <c r="M551" s="44">
        <v>0</v>
      </c>
      <c r="N551" s="44">
        <v>0</v>
      </c>
      <c r="O551" s="44">
        <v>0</v>
      </c>
      <c r="P551" s="44">
        <v>3701660</v>
      </c>
      <c r="Q551" s="44">
        <v>5673072</v>
      </c>
      <c r="R551" s="44">
        <v>1033113</v>
      </c>
      <c r="S551" s="44">
        <v>118687</v>
      </c>
      <c r="T551" s="44">
        <v>49519</v>
      </c>
      <c r="U551" s="44">
        <v>474854</v>
      </c>
      <c r="V551" s="44">
        <v>154347</v>
      </c>
      <c r="W551" s="44">
        <v>0</v>
      </c>
      <c r="X551" s="44">
        <v>1608684</v>
      </c>
      <c r="Y551" s="44">
        <v>0</v>
      </c>
      <c r="Z551" s="44">
        <v>2459141</v>
      </c>
      <c r="AA551" s="44">
        <v>116614697</v>
      </c>
      <c r="AB551" s="44">
        <v>2032346</v>
      </c>
      <c r="AC551" s="44">
        <f t="shared" si="25"/>
        <v>110327551</v>
      </c>
      <c r="AD551" s="74">
        <f t="shared" si="26"/>
        <v>37905340</v>
      </c>
      <c r="AE551" s="44">
        <f t="shared" si="27"/>
        <v>14309073</v>
      </c>
    </row>
    <row r="552" spans="1:31" x14ac:dyDescent="0.3">
      <c r="A552" s="46" t="s">
        <v>1095</v>
      </c>
      <c r="B552" t="s">
        <v>2613</v>
      </c>
      <c r="C552">
        <v>1</v>
      </c>
      <c r="D552">
        <v>0</v>
      </c>
      <c r="E552" s="44">
        <v>202883</v>
      </c>
      <c r="F552" s="44">
        <v>0</v>
      </c>
      <c r="G552" s="44">
        <v>50000</v>
      </c>
      <c r="H552" s="44">
        <v>0</v>
      </c>
      <c r="I552" s="44">
        <v>46067</v>
      </c>
      <c r="J552" s="44">
        <v>17322</v>
      </c>
      <c r="K552" s="44">
        <v>0</v>
      </c>
      <c r="L552" s="44">
        <v>0</v>
      </c>
      <c r="M552" s="44">
        <v>0</v>
      </c>
      <c r="N552" s="44">
        <v>0</v>
      </c>
      <c r="O552" s="44">
        <v>0</v>
      </c>
      <c r="P552" s="44">
        <v>63596</v>
      </c>
      <c r="Q552" s="44">
        <v>0</v>
      </c>
      <c r="R552" s="44">
        <v>0</v>
      </c>
      <c r="S552" s="44">
        <v>449</v>
      </c>
      <c r="T552" s="44">
        <v>188</v>
      </c>
      <c r="U552" s="44">
        <v>1223</v>
      </c>
      <c r="V552" s="44">
        <v>0</v>
      </c>
      <c r="W552" s="44">
        <v>0</v>
      </c>
      <c r="X552" s="44">
        <v>0</v>
      </c>
      <c r="Y552" s="44">
        <v>0</v>
      </c>
      <c r="Z552" s="44">
        <v>0</v>
      </c>
      <c r="AA552" s="44">
        <v>381728</v>
      </c>
      <c r="AB552" s="44">
        <v>0</v>
      </c>
      <c r="AC552" s="44">
        <f t="shared" si="25"/>
        <v>364406</v>
      </c>
      <c r="AD552" s="74">
        <f t="shared" si="26"/>
        <v>178845</v>
      </c>
      <c r="AE552" s="44">
        <f t="shared" si="27"/>
        <v>115456</v>
      </c>
    </row>
    <row r="553" spans="1:31" x14ac:dyDescent="0.3">
      <c r="A553" s="46" t="s">
        <v>1155</v>
      </c>
      <c r="B553" t="s">
        <v>1979</v>
      </c>
      <c r="C553">
        <v>1</v>
      </c>
      <c r="D553">
        <v>0</v>
      </c>
      <c r="E553" s="44">
        <v>6490819</v>
      </c>
      <c r="F553" s="44">
        <v>0</v>
      </c>
      <c r="G553" s="44">
        <v>1167111</v>
      </c>
      <c r="H553" s="44">
        <v>0</v>
      </c>
      <c r="I553" s="44">
        <v>1182565</v>
      </c>
      <c r="J553" s="44">
        <v>2200303</v>
      </c>
      <c r="K553" s="44">
        <v>90996</v>
      </c>
      <c r="L553" s="44">
        <v>0</v>
      </c>
      <c r="M553" s="44">
        <v>0</v>
      </c>
      <c r="N553" s="44">
        <v>0</v>
      </c>
      <c r="O553" s="44">
        <v>0</v>
      </c>
      <c r="P553" s="44">
        <v>1023362</v>
      </c>
      <c r="Q553" s="44">
        <v>251297</v>
      </c>
      <c r="R553" s="44">
        <v>82275</v>
      </c>
      <c r="S553" s="44">
        <v>31833</v>
      </c>
      <c r="T553" s="44">
        <v>13281</v>
      </c>
      <c r="U553" s="44">
        <v>125704</v>
      </c>
      <c r="V553" s="44">
        <v>16919</v>
      </c>
      <c r="W553" s="44">
        <v>0</v>
      </c>
      <c r="X553" s="44">
        <v>0</v>
      </c>
      <c r="Y553" s="44">
        <v>0</v>
      </c>
      <c r="Z553" s="44">
        <v>0</v>
      </c>
      <c r="AA553" s="44">
        <v>12676465</v>
      </c>
      <c r="AB553" s="44">
        <v>0</v>
      </c>
      <c r="AC553" s="44">
        <f t="shared" si="25"/>
        <v>10385166</v>
      </c>
      <c r="AD553" s="74">
        <f t="shared" si="26"/>
        <v>6185646</v>
      </c>
      <c r="AE553" s="44">
        <f t="shared" si="27"/>
        <v>2378210</v>
      </c>
    </row>
    <row r="554" spans="1:31" x14ac:dyDescent="0.3">
      <c r="A554" s="46" t="s">
        <v>1143</v>
      </c>
      <c r="B554" t="s">
        <v>2614</v>
      </c>
      <c r="C554">
        <v>1</v>
      </c>
      <c r="D554">
        <v>0</v>
      </c>
      <c r="E554" s="44">
        <v>17220019</v>
      </c>
      <c r="F554" s="44">
        <v>1348050</v>
      </c>
      <c r="G554" s="44">
        <v>2256813</v>
      </c>
      <c r="H554" s="44">
        <v>0</v>
      </c>
      <c r="I554" s="44">
        <v>4580397</v>
      </c>
      <c r="J554" s="44">
        <v>2674244</v>
      </c>
      <c r="K554" s="44">
        <v>0</v>
      </c>
      <c r="L554" s="44">
        <v>0</v>
      </c>
      <c r="M554" s="44">
        <v>0</v>
      </c>
      <c r="N554" s="44">
        <v>0</v>
      </c>
      <c r="O554" s="44">
        <v>0</v>
      </c>
      <c r="P554" s="44">
        <v>2068983</v>
      </c>
      <c r="Q554" s="44">
        <v>1899802</v>
      </c>
      <c r="R554" s="44">
        <v>149966</v>
      </c>
      <c r="S554" s="44">
        <v>96067</v>
      </c>
      <c r="T554" s="44">
        <v>40081</v>
      </c>
      <c r="U554" s="44">
        <v>365985</v>
      </c>
      <c r="V554" s="44">
        <v>51214</v>
      </c>
      <c r="W554" s="44">
        <v>0</v>
      </c>
      <c r="X554" s="44">
        <v>673254</v>
      </c>
      <c r="Y554" s="44">
        <v>0</v>
      </c>
      <c r="Z554" s="44">
        <v>0</v>
      </c>
      <c r="AA554" s="44">
        <v>33424875</v>
      </c>
      <c r="AB554" s="44">
        <v>305458</v>
      </c>
      <c r="AC554" s="44">
        <f t="shared" si="25"/>
        <v>30750631</v>
      </c>
      <c r="AD554" s="74">
        <f t="shared" si="26"/>
        <v>16204856</v>
      </c>
      <c r="AE554" s="44">
        <f t="shared" si="27"/>
        <v>6227193</v>
      </c>
    </row>
    <row r="555" spans="1:31" x14ac:dyDescent="0.3">
      <c r="A555" s="46" t="s">
        <v>1153</v>
      </c>
      <c r="B555" t="s">
        <v>1981</v>
      </c>
      <c r="C555">
        <v>1</v>
      </c>
      <c r="D555">
        <v>0</v>
      </c>
      <c r="E555" s="44">
        <v>397352</v>
      </c>
      <c r="F555" s="44">
        <v>0</v>
      </c>
      <c r="G555" s="44">
        <v>100000</v>
      </c>
      <c r="H555" s="44">
        <v>0</v>
      </c>
      <c r="I555" s="44">
        <v>26687</v>
      </c>
      <c r="J555" s="44">
        <v>39869</v>
      </c>
      <c r="K555" s="44">
        <v>0</v>
      </c>
      <c r="L555" s="44">
        <v>0</v>
      </c>
      <c r="M555" s="44">
        <v>0</v>
      </c>
      <c r="N555" s="44">
        <v>0</v>
      </c>
      <c r="O555" s="44">
        <v>0</v>
      </c>
      <c r="P555" s="44">
        <v>55532</v>
      </c>
      <c r="Q555" s="44">
        <v>0</v>
      </c>
      <c r="R555" s="44">
        <v>0</v>
      </c>
      <c r="S555" s="44">
        <v>2966</v>
      </c>
      <c r="T555" s="44">
        <v>1238</v>
      </c>
      <c r="U555" s="44">
        <v>13572</v>
      </c>
      <c r="V555" s="44">
        <v>0</v>
      </c>
      <c r="W555" s="44">
        <v>0</v>
      </c>
      <c r="X555" s="44">
        <v>0</v>
      </c>
      <c r="Y555" s="44">
        <v>0</v>
      </c>
      <c r="Z555" s="44">
        <v>0</v>
      </c>
      <c r="AA555" s="44">
        <v>637216</v>
      </c>
      <c r="AB555" s="44">
        <v>0</v>
      </c>
      <c r="AC555" s="44">
        <f t="shared" si="25"/>
        <v>597347</v>
      </c>
      <c r="AD555" s="74">
        <f t="shared" si="26"/>
        <v>239864</v>
      </c>
      <c r="AE555" s="44">
        <f t="shared" si="27"/>
        <v>173308</v>
      </c>
    </row>
    <row r="556" spans="1:31" x14ac:dyDescent="0.3">
      <c r="A556" s="46" t="s">
        <v>1157</v>
      </c>
      <c r="B556" t="s">
        <v>2615</v>
      </c>
      <c r="C556">
        <v>1</v>
      </c>
      <c r="D556">
        <v>0</v>
      </c>
      <c r="E556" s="44">
        <v>26389123</v>
      </c>
      <c r="F556" s="44">
        <v>0</v>
      </c>
      <c r="G556" s="44">
        <v>1934010</v>
      </c>
      <c r="H556" s="44">
        <v>11042</v>
      </c>
      <c r="I556" s="44">
        <v>6021689</v>
      </c>
      <c r="J556" s="44">
        <v>6407182</v>
      </c>
      <c r="K556" s="44">
        <v>0</v>
      </c>
      <c r="L556" s="44">
        <v>0</v>
      </c>
      <c r="M556" s="44">
        <v>0</v>
      </c>
      <c r="N556" s="44">
        <v>0</v>
      </c>
      <c r="O556" s="44">
        <v>0</v>
      </c>
      <c r="P556" s="44">
        <v>2519947</v>
      </c>
      <c r="Q556" s="44">
        <v>1258084</v>
      </c>
      <c r="R556" s="44">
        <v>715257</v>
      </c>
      <c r="S556" s="44">
        <v>149216</v>
      </c>
      <c r="T556" s="44">
        <v>62256</v>
      </c>
      <c r="U556" s="44">
        <v>548773</v>
      </c>
      <c r="V556" s="44">
        <v>95217</v>
      </c>
      <c r="W556" s="44">
        <v>0</v>
      </c>
      <c r="X556" s="44">
        <v>0</v>
      </c>
      <c r="Y556" s="44">
        <v>0</v>
      </c>
      <c r="Z556" s="44">
        <v>0</v>
      </c>
      <c r="AA556" s="44">
        <v>46111796</v>
      </c>
      <c r="AB556" s="44">
        <v>0</v>
      </c>
      <c r="AC556" s="44">
        <f t="shared" si="25"/>
        <v>39704614</v>
      </c>
      <c r="AD556" s="74">
        <f t="shared" si="26"/>
        <v>19722673</v>
      </c>
      <c r="AE556" s="44">
        <f t="shared" si="27"/>
        <v>5309419</v>
      </c>
    </row>
    <row r="557" spans="1:31" x14ac:dyDescent="0.3">
      <c r="A557" s="46" t="s">
        <v>1113</v>
      </c>
      <c r="B557" t="s">
        <v>2616</v>
      </c>
      <c r="C557">
        <v>1</v>
      </c>
      <c r="D557">
        <v>0</v>
      </c>
      <c r="E557" s="44">
        <v>11050373</v>
      </c>
      <c r="F557" s="44">
        <v>0</v>
      </c>
      <c r="G557" s="44">
        <v>859400</v>
      </c>
      <c r="H557" s="44">
        <v>0</v>
      </c>
      <c r="I557" s="44">
        <v>1689168</v>
      </c>
      <c r="J557" s="44">
        <v>3312569</v>
      </c>
      <c r="K557" s="44">
        <v>0</v>
      </c>
      <c r="L557" s="44">
        <v>0</v>
      </c>
      <c r="M557" s="44">
        <v>0</v>
      </c>
      <c r="N557" s="44">
        <v>0</v>
      </c>
      <c r="O557" s="44">
        <v>0</v>
      </c>
      <c r="P557" s="44">
        <v>1361323</v>
      </c>
      <c r="Q557" s="44">
        <v>535681</v>
      </c>
      <c r="R557" s="44">
        <v>450906</v>
      </c>
      <c r="S557" s="44">
        <v>45809</v>
      </c>
      <c r="T557" s="44">
        <v>19113</v>
      </c>
      <c r="U557" s="44">
        <v>194264</v>
      </c>
      <c r="V557" s="44">
        <v>23237</v>
      </c>
      <c r="W557" s="44">
        <v>0</v>
      </c>
      <c r="X557" s="44">
        <v>0</v>
      </c>
      <c r="Y557" s="44">
        <v>26017</v>
      </c>
      <c r="Z557" s="44">
        <v>0</v>
      </c>
      <c r="AA557" s="44">
        <v>19567860</v>
      </c>
      <c r="AB557" s="44">
        <v>0</v>
      </c>
      <c r="AC557" s="44">
        <f t="shared" si="25"/>
        <v>16255291</v>
      </c>
      <c r="AD557" s="74">
        <f t="shared" si="26"/>
        <v>8517487</v>
      </c>
      <c r="AE557" s="44">
        <f t="shared" si="27"/>
        <v>2529163</v>
      </c>
    </row>
    <row r="558" spans="1:31" x14ac:dyDescent="0.3">
      <c r="A558" s="46" t="s">
        <v>1141</v>
      </c>
      <c r="B558" t="s">
        <v>2617</v>
      </c>
      <c r="C558">
        <v>1</v>
      </c>
      <c r="D558">
        <v>0</v>
      </c>
      <c r="E558" s="44">
        <v>314862</v>
      </c>
      <c r="F558" s="44">
        <v>0</v>
      </c>
      <c r="G558" s="44">
        <v>147522</v>
      </c>
      <c r="H558" s="44">
        <v>0</v>
      </c>
      <c r="I558" s="44">
        <v>30803</v>
      </c>
      <c r="J558" s="44">
        <v>0</v>
      </c>
      <c r="K558" s="44">
        <v>0</v>
      </c>
      <c r="L558" s="44">
        <v>0</v>
      </c>
      <c r="M558" s="44">
        <v>0</v>
      </c>
      <c r="N558" s="44">
        <v>0</v>
      </c>
      <c r="O558" s="44">
        <v>0</v>
      </c>
      <c r="P558" s="44">
        <v>105304</v>
      </c>
      <c r="Q558" s="44">
        <v>0</v>
      </c>
      <c r="R558" s="44">
        <v>0</v>
      </c>
      <c r="S558" s="44">
        <v>3610</v>
      </c>
      <c r="T558" s="44">
        <v>1506</v>
      </c>
      <c r="U558" s="44">
        <v>18291</v>
      </c>
      <c r="V558" s="44">
        <v>0</v>
      </c>
      <c r="W558" s="44">
        <v>0</v>
      </c>
      <c r="X558" s="44">
        <v>37800</v>
      </c>
      <c r="Y558" s="44">
        <v>1864</v>
      </c>
      <c r="Z558" s="44">
        <v>0</v>
      </c>
      <c r="AA558" s="44">
        <v>661562</v>
      </c>
      <c r="AB558" s="44">
        <v>0</v>
      </c>
      <c r="AC558" s="44">
        <f t="shared" si="25"/>
        <v>661562</v>
      </c>
      <c r="AD558" s="74">
        <f t="shared" si="26"/>
        <v>346700</v>
      </c>
      <c r="AE558" s="44">
        <f t="shared" si="27"/>
        <v>278097</v>
      </c>
    </row>
    <row r="559" spans="1:31" x14ac:dyDescent="0.3">
      <c r="A559" s="46" t="s">
        <v>1177</v>
      </c>
      <c r="B559" t="s">
        <v>1985</v>
      </c>
      <c r="C559">
        <v>1</v>
      </c>
      <c r="D559">
        <v>0</v>
      </c>
      <c r="E559" s="44">
        <v>1567917</v>
      </c>
      <c r="F559" s="44">
        <v>0</v>
      </c>
      <c r="G559" s="44">
        <v>234417</v>
      </c>
      <c r="H559" s="44">
        <v>0</v>
      </c>
      <c r="I559" s="44">
        <v>78829</v>
      </c>
      <c r="J559" s="44">
        <v>212891</v>
      </c>
      <c r="K559" s="44">
        <v>0</v>
      </c>
      <c r="L559" s="44">
        <v>0</v>
      </c>
      <c r="M559" s="44">
        <v>0</v>
      </c>
      <c r="N559" s="44">
        <v>0</v>
      </c>
      <c r="O559" s="44">
        <v>0</v>
      </c>
      <c r="P559" s="44">
        <v>237065</v>
      </c>
      <c r="Q559" s="44">
        <v>78005</v>
      </c>
      <c r="R559" s="44">
        <v>22973</v>
      </c>
      <c r="S559" s="44">
        <v>27114</v>
      </c>
      <c r="T559" s="44">
        <v>11313</v>
      </c>
      <c r="U559" s="44">
        <v>56095</v>
      </c>
      <c r="V559" s="44">
        <v>0</v>
      </c>
      <c r="W559" s="44">
        <v>0</v>
      </c>
      <c r="X559" s="44">
        <v>63180</v>
      </c>
      <c r="Y559" s="44">
        <v>1830</v>
      </c>
      <c r="Z559" s="44">
        <v>0</v>
      </c>
      <c r="AA559" s="44">
        <v>2591629</v>
      </c>
      <c r="AB559" s="44">
        <v>0</v>
      </c>
      <c r="AC559" s="44">
        <f t="shared" si="25"/>
        <v>2378738</v>
      </c>
      <c r="AD559" s="74">
        <f t="shared" si="26"/>
        <v>1023712</v>
      </c>
      <c r="AE559" s="44">
        <f t="shared" si="27"/>
        <v>567834</v>
      </c>
    </row>
    <row r="560" spans="1:31" x14ac:dyDescent="0.3">
      <c r="A560" s="46" t="s">
        <v>1139</v>
      </c>
      <c r="B560" t="s">
        <v>2618</v>
      </c>
      <c r="C560">
        <v>1</v>
      </c>
      <c r="D560">
        <v>0</v>
      </c>
      <c r="E560" s="44">
        <v>212528</v>
      </c>
      <c r="F560" s="44">
        <v>0</v>
      </c>
      <c r="G560" s="44">
        <v>50000</v>
      </c>
      <c r="H560" s="44">
        <v>0</v>
      </c>
      <c r="I560" s="44">
        <v>15400</v>
      </c>
      <c r="J560" s="44">
        <v>7545</v>
      </c>
      <c r="K560" s="44">
        <v>0</v>
      </c>
      <c r="L560" s="44">
        <v>0</v>
      </c>
      <c r="M560" s="44">
        <v>0</v>
      </c>
      <c r="N560" s="44">
        <v>0</v>
      </c>
      <c r="O560" s="44">
        <v>0</v>
      </c>
      <c r="P560" s="44">
        <v>53030</v>
      </c>
      <c r="Q560" s="44">
        <v>0</v>
      </c>
      <c r="R560" s="44">
        <v>0</v>
      </c>
      <c r="S560" s="44">
        <v>1288</v>
      </c>
      <c r="T560" s="44">
        <v>538</v>
      </c>
      <c r="U560" s="44">
        <v>8563</v>
      </c>
      <c r="V560" s="44">
        <v>0</v>
      </c>
      <c r="W560" s="44">
        <v>0</v>
      </c>
      <c r="X560" s="44">
        <v>0</v>
      </c>
      <c r="Y560" s="44">
        <v>4495</v>
      </c>
      <c r="Z560" s="44">
        <v>0</v>
      </c>
      <c r="AA560" s="44">
        <v>353387</v>
      </c>
      <c r="AB560" s="44">
        <v>0</v>
      </c>
      <c r="AC560" s="44">
        <f t="shared" si="25"/>
        <v>345842</v>
      </c>
      <c r="AD560" s="74">
        <f t="shared" si="26"/>
        <v>140859</v>
      </c>
      <c r="AE560" s="44">
        <f t="shared" si="27"/>
        <v>117914</v>
      </c>
    </row>
    <row r="561" spans="1:31" x14ac:dyDescent="0.3">
      <c r="A561" s="46" t="s">
        <v>1103</v>
      </c>
      <c r="B561" t="s">
        <v>2619</v>
      </c>
      <c r="C561">
        <v>1</v>
      </c>
      <c r="D561">
        <v>0</v>
      </c>
      <c r="E561" s="44">
        <v>4146493</v>
      </c>
      <c r="F561" s="44">
        <v>0</v>
      </c>
      <c r="G561" s="44">
        <v>581735</v>
      </c>
      <c r="H561" s="44">
        <v>0</v>
      </c>
      <c r="I561" s="44">
        <v>668001</v>
      </c>
      <c r="J561" s="44">
        <v>516389</v>
      </c>
      <c r="K561" s="44">
        <v>0</v>
      </c>
      <c r="L561" s="44">
        <v>0</v>
      </c>
      <c r="M561" s="44">
        <v>0</v>
      </c>
      <c r="N561" s="44">
        <v>0</v>
      </c>
      <c r="O561" s="44">
        <v>0</v>
      </c>
      <c r="P561" s="44">
        <v>302490</v>
      </c>
      <c r="Q561" s="44">
        <v>118906</v>
      </c>
      <c r="R561" s="44">
        <v>127042</v>
      </c>
      <c r="S561" s="44">
        <v>30379</v>
      </c>
      <c r="T561" s="44">
        <v>12675</v>
      </c>
      <c r="U561" s="44">
        <v>126461</v>
      </c>
      <c r="V561" s="44">
        <v>2012</v>
      </c>
      <c r="W561" s="44">
        <v>0</v>
      </c>
      <c r="X561" s="44">
        <v>89100</v>
      </c>
      <c r="Y561" s="44">
        <v>0</v>
      </c>
      <c r="Z561" s="44">
        <v>0</v>
      </c>
      <c r="AA561" s="44">
        <v>6721683</v>
      </c>
      <c r="AB561" s="44">
        <v>0</v>
      </c>
      <c r="AC561" s="44">
        <f t="shared" si="25"/>
        <v>6205294</v>
      </c>
      <c r="AD561" s="74">
        <f t="shared" si="26"/>
        <v>2575190</v>
      </c>
      <c r="AE561" s="44">
        <f t="shared" si="27"/>
        <v>1055752</v>
      </c>
    </row>
    <row r="562" spans="1:31" x14ac:dyDescent="0.3">
      <c r="A562" s="46" t="s">
        <v>1163</v>
      </c>
      <c r="B562" t="s">
        <v>2620</v>
      </c>
      <c r="C562">
        <v>1</v>
      </c>
      <c r="D562">
        <v>0</v>
      </c>
      <c r="E562" s="44">
        <v>1635848</v>
      </c>
      <c r="F562" s="44">
        <v>0</v>
      </c>
      <c r="G562" s="44">
        <v>119010</v>
      </c>
      <c r="H562" s="44">
        <v>1226</v>
      </c>
      <c r="I562" s="44">
        <v>216702</v>
      </c>
      <c r="J562" s="44">
        <v>460328</v>
      </c>
      <c r="K562" s="44">
        <v>0</v>
      </c>
      <c r="L562" s="44">
        <v>0</v>
      </c>
      <c r="M562" s="44">
        <v>0</v>
      </c>
      <c r="N562" s="44">
        <v>0</v>
      </c>
      <c r="O562" s="44">
        <v>0</v>
      </c>
      <c r="P562" s="44">
        <v>239725</v>
      </c>
      <c r="Q562" s="44">
        <v>19236</v>
      </c>
      <c r="R562" s="44">
        <v>11294</v>
      </c>
      <c r="S562" s="44">
        <v>27114</v>
      </c>
      <c r="T562" s="44">
        <v>11313</v>
      </c>
      <c r="U562" s="44">
        <v>88540</v>
      </c>
      <c r="V562" s="44">
        <v>0</v>
      </c>
      <c r="W562" s="44">
        <v>0</v>
      </c>
      <c r="X562" s="44">
        <v>102600</v>
      </c>
      <c r="Y562" s="44">
        <v>4890</v>
      </c>
      <c r="Z562" s="44">
        <v>0</v>
      </c>
      <c r="AA562" s="44">
        <v>2937826</v>
      </c>
      <c r="AB562" s="44">
        <v>0</v>
      </c>
      <c r="AC562" s="44">
        <f t="shared" si="25"/>
        <v>2477498</v>
      </c>
      <c r="AD562" s="74">
        <f t="shared" si="26"/>
        <v>1301978</v>
      </c>
      <c r="AE562" s="44">
        <f t="shared" si="27"/>
        <v>490592</v>
      </c>
    </row>
    <row r="563" spans="1:31" x14ac:dyDescent="0.3">
      <c r="A563" s="46" t="s">
        <v>1065</v>
      </c>
      <c r="B563" t="s">
        <v>2621</v>
      </c>
      <c r="C563">
        <v>1</v>
      </c>
      <c r="D563">
        <v>0</v>
      </c>
      <c r="E563" s="44">
        <v>505596</v>
      </c>
      <c r="F563" s="44">
        <v>0</v>
      </c>
      <c r="G563" s="44">
        <v>50000</v>
      </c>
      <c r="H563" s="44">
        <v>371</v>
      </c>
      <c r="I563" s="44">
        <v>27904</v>
      </c>
      <c r="J563" s="44">
        <v>17883</v>
      </c>
      <c r="K563" s="44">
        <v>0</v>
      </c>
      <c r="L563" s="44">
        <v>0</v>
      </c>
      <c r="M563" s="44">
        <v>0</v>
      </c>
      <c r="N563" s="44">
        <v>0</v>
      </c>
      <c r="O563" s="44">
        <v>0</v>
      </c>
      <c r="P563" s="44">
        <v>183968</v>
      </c>
      <c r="Q563" s="44">
        <v>0</v>
      </c>
      <c r="R563" s="44">
        <v>0</v>
      </c>
      <c r="S563" s="44">
        <v>3970</v>
      </c>
      <c r="T563" s="44">
        <v>1656</v>
      </c>
      <c r="U563" s="44">
        <v>12291</v>
      </c>
      <c r="V563" s="44">
        <v>0</v>
      </c>
      <c r="W563" s="44">
        <v>0</v>
      </c>
      <c r="X563" s="44">
        <v>0</v>
      </c>
      <c r="Y563" s="44">
        <v>0</v>
      </c>
      <c r="Z563" s="44">
        <v>0</v>
      </c>
      <c r="AA563" s="44">
        <v>803639</v>
      </c>
      <c r="AB563" s="44">
        <v>0</v>
      </c>
      <c r="AC563" s="44">
        <f t="shared" si="25"/>
        <v>785756</v>
      </c>
      <c r="AD563" s="74">
        <f t="shared" si="26"/>
        <v>298043</v>
      </c>
      <c r="AE563" s="44">
        <f t="shared" si="27"/>
        <v>251885</v>
      </c>
    </row>
    <row r="564" spans="1:31" x14ac:dyDescent="0.3">
      <c r="A564" s="46" t="s">
        <v>1091</v>
      </c>
      <c r="B564" t="s">
        <v>1990</v>
      </c>
      <c r="C564">
        <v>1</v>
      </c>
      <c r="D564">
        <v>0</v>
      </c>
      <c r="E564" s="44">
        <v>18204872</v>
      </c>
      <c r="F564" s="44">
        <v>0</v>
      </c>
      <c r="G564" s="44">
        <v>894355</v>
      </c>
      <c r="H564" s="44">
        <v>0</v>
      </c>
      <c r="I564" s="44">
        <v>2588449</v>
      </c>
      <c r="J564" s="44">
        <v>10921194</v>
      </c>
      <c r="K564" s="44">
        <v>1760998</v>
      </c>
      <c r="L564" s="44">
        <v>0</v>
      </c>
      <c r="M564" s="44">
        <v>0</v>
      </c>
      <c r="N564" s="44">
        <v>0</v>
      </c>
      <c r="O564" s="44">
        <v>0</v>
      </c>
      <c r="P564" s="44">
        <v>1384098</v>
      </c>
      <c r="Q564" s="44">
        <v>1240082</v>
      </c>
      <c r="R564" s="44">
        <v>193596</v>
      </c>
      <c r="S564" s="44">
        <v>49764</v>
      </c>
      <c r="T564" s="44">
        <v>20763</v>
      </c>
      <c r="U564" s="44">
        <v>193914</v>
      </c>
      <c r="V564" s="44">
        <v>49120</v>
      </c>
      <c r="W564" s="44">
        <v>0</v>
      </c>
      <c r="X564" s="44">
        <v>129720</v>
      </c>
      <c r="Y564" s="44">
        <v>117918</v>
      </c>
      <c r="Z564" s="44">
        <v>0</v>
      </c>
      <c r="AA564" s="44">
        <v>37748843</v>
      </c>
      <c r="AB564" s="44">
        <v>0</v>
      </c>
      <c r="AC564" s="44">
        <f t="shared" si="25"/>
        <v>25066651</v>
      </c>
      <c r="AD564" s="74">
        <f t="shared" si="26"/>
        <v>19543971</v>
      </c>
      <c r="AE564" s="44">
        <f t="shared" si="27"/>
        <v>2709932</v>
      </c>
    </row>
    <row r="565" spans="1:31" x14ac:dyDescent="0.3">
      <c r="A565" s="46" t="s">
        <v>1171</v>
      </c>
      <c r="B565" t="s">
        <v>1991</v>
      </c>
      <c r="C565">
        <v>1</v>
      </c>
      <c r="D565">
        <v>0</v>
      </c>
      <c r="E565" s="44">
        <v>492085</v>
      </c>
      <c r="F565" s="44">
        <v>0</v>
      </c>
      <c r="G565" s="44">
        <v>287815</v>
      </c>
      <c r="H565" s="44">
        <v>0</v>
      </c>
      <c r="I565" s="44">
        <v>87100</v>
      </c>
      <c r="J565" s="44">
        <v>37302</v>
      </c>
      <c r="K565" s="44">
        <v>0</v>
      </c>
      <c r="L565" s="44">
        <v>0</v>
      </c>
      <c r="M565" s="44">
        <v>0</v>
      </c>
      <c r="N565" s="44">
        <v>0</v>
      </c>
      <c r="O565" s="44">
        <v>0</v>
      </c>
      <c r="P565" s="44">
        <v>79845</v>
      </c>
      <c r="Q565" s="44">
        <v>32119</v>
      </c>
      <c r="R565" s="44">
        <v>0</v>
      </c>
      <c r="S565" s="44">
        <v>3910</v>
      </c>
      <c r="T565" s="44">
        <v>1631</v>
      </c>
      <c r="U565" s="44">
        <v>26271</v>
      </c>
      <c r="V565" s="44">
        <v>0</v>
      </c>
      <c r="W565" s="44">
        <v>0</v>
      </c>
      <c r="X565" s="44">
        <v>54000</v>
      </c>
      <c r="Y565" s="44">
        <v>15263</v>
      </c>
      <c r="Z565" s="44">
        <v>0</v>
      </c>
      <c r="AA565" s="44">
        <v>1117341</v>
      </c>
      <c r="AB565" s="44">
        <v>0</v>
      </c>
      <c r="AC565" s="44">
        <f t="shared" si="25"/>
        <v>1080039</v>
      </c>
      <c r="AD565" s="74">
        <f t="shared" si="26"/>
        <v>625256</v>
      </c>
      <c r="AE565" s="44">
        <f t="shared" si="27"/>
        <v>414735</v>
      </c>
    </row>
    <row r="566" spans="1:31" x14ac:dyDescent="0.3">
      <c r="A566" s="46" t="s">
        <v>1089</v>
      </c>
      <c r="B566" t="s">
        <v>2622</v>
      </c>
      <c r="C566">
        <v>1</v>
      </c>
      <c r="D566">
        <v>0</v>
      </c>
      <c r="E566" s="44">
        <v>812358</v>
      </c>
      <c r="F566" s="44">
        <v>0</v>
      </c>
      <c r="G566" s="44">
        <v>133715</v>
      </c>
      <c r="H566" s="44">
        <v>0</v>
      </c>
      <c r="I566" s="44">
        <v>81212</v>
      </c>
      <c r="J566" s="44">
        <v>4229</v>
      </c>
      <c r="K566" s="44">
        <v>0</v>
      </c>
      <c r="L566" s="44">
        <v>0</v>
      </c>
      <c r="M566" s="44">
        <v>0</v>
      </c>
      <c r="N566" s="44">
        <v>0</v>
      </c>
      <c r="O566" s="44">
        <v>0</v>
      </c>
      <c r="P566" s="44">
        <v>272613</v>
      </c>
      <c r="Q566" s="44">
        <v>8451</v>
      </c>
      <c r="R566" s="44">
        <v>0</v>
      </c>
      <c r="S566" s="44">
        <v>5857</v>
      </c>
      <c r="T566" s="44">
        <v>2444</v>
      </c>
      <c r="U566" s="44">
        <v>47590</v>
      </c>
      <c r="V566" s="44">
        <v>0</v>
      </c>
      <c r="W566" s="44">
        <v>0</v>
      </c>
      <c r="X566" s="44">
        <v>0</v>
      </c>
      <c r="Y566" s="44">
        <v>0</v>
      </c>
      <c r="Z566" s="44">
        <v>0</v>
      </c>
      <c r="AA566" s="44">
        <v>1368469</v>
      </c>
      <c r="AB566" s="44">
        <v>0</v>
      </c>
      <c r="AC566" s="44">
        <f t="shared" si="25"/>
        <v>1364240</v>
      </c>
      <c r="AD566" s="74">
        <f t="shared" si="26"/>
        <v>556111</v>
      </c>
      <c r="AE566" s="44">
        <f t="shared" si="27"/>
        <v>462219</v>
      </c>
    </row>
    <row r="567" spans="1:31" x14ac:dyDescent="0.3">
      <c r="A567" s="46" t="s">
        <v>1133</v>
      </c>
      <c r="B567" t="s">
        <v>2623</v>
      </c>
      <c r="C567">
        <v>1</v>
      </c>
      <c r="D567">
        <v>0</v>
      </c>
      <c r="E567" s="44">
        <v>250901</v>
      </c>
      <c r="F567" s="44">
        <v>0</v>
      </c>
      <c r="G567" s="44">
        <v>100000</v>
      </c>
      <c r="H567" s="44">
        <v>0</v>
      </c>
      <c r="I567" s="44">
        <v>16132</v>
      </c>
      <c r="J567" s="44">
        <v>8190</v>
      </c>
      <c r="K567" s="44">
        <v>0</v>
      </c>
      <c r="L567" s="44">
        <v>0</v>
      </c>
      <c r="M567" s="44">
        <v>0</v>
      </c>
      <c r="N567" s="44">
        <v>0</v>
      </c>
      <c r="O567" s="44">
        <v>0</v>
      </c>
      <c r="P567" s="44">
        <v>27309</v>
      </c>
      <c r="Q567" s="44">
        <v>0</v>
      </c>
      <c r="R567" s="44">
        <v>0</v>
      </c>
      <c r="S567" s="44">
        <v>1213</v>
      </c>
      <c r="T567" s="44">
        <v>506</v>
      </c>
      <c r="U567" s="44">
        <v>7514</v>
      </c>
      <c r="V567" s="44">
        <v>0</v>
      </c>
      <c r="W567" s="44">
        <v>0</v>
      </c>
      <c r="X567" s="44">
        <v>0</v>
      </c>
      <c r="Y567" s="44">
        <v>0</v>
      </c>
      <c r="Z567" s="44">
        <v>0</v>
      </c>
      <c r="AA567" s="44">
        <v>411765</v>
      </c>
      <c r="AB567" s="44">
        <v>0</v>
      </c>
      <c r="AC567" s="44">
        <f t="shared" si="25"/>
        <v>403575</v>
      </c>
      <c r="AD567" s="74">
        <f t="shared" si="26"/>
        <v>160864</v>
      </c>
      <c r="AE567" s="44">
        <f t="shared" si="27"/>
        <v>136542</v>
      </c>
    </row>
    <row r="568" spans="1:31" x14ac:dyDescent="0.3">
      <c r="A568" s="46" t="s">
        <v>1097</v>
      </c>
      <c r="B568" t="s">
        <v>1994</v>
      </c>
      <c r="C568">
        <v>0</v>
      </c>
      <c r="D568">
        <v>0</v>
      </c>
      <c r="E568" s="44">
        <v>164682</v>
      </c>
      <c r="F568" s="44">
        <v>0</v>
      </c>
      <c r="G568" s="44">
        <v>100000</v>
      </c>
      <c r="H568" s="44">
        <v>0</v>
      </c>
      <c r="I568" s="44">
        <v>2925</v>
      </c>
      <c r="J568" s="44">
        <v>3955</v>
      </c>
      <c r="K568" s="44">
        <v>0</v>
      </c>
      <c r="L568" s="44">
        <v>0</v>
      </c>
      <c r="M568" s="44">
        <v>0</v>
      </c>
      <c r="N568" s="44">
        <v>0</v>
      </c>
      <c r="O568" s="44">
        <v>0</v>
      </c>
      <c r="P568" s="44">
        <v>18973</v>
      </c>
      <c r="Q568" s="44">
        <v>0</v>
      </c>
      <c r="R568" s="44">
        <v>0</v>
      </c>
      <c r="S568" s="44">
        <v>1034</v>
      </c>
      <c r="T568" s="44">
        <v>431</v>
      </c>
      <c r="U568" s="44">
        <v>1981</v>
      </c>
      <c r="V568" s="44">
        <v>0</v>
      </c>
      <c r="W568" s="44">
        <v>0</v>
      </c>
      <c r="X568" s="44">
        <v>5400</v>
      </c>
      <c r="Y568" s="44">
        <v>0</v>
      </c>
      <c r="Z568" s="44">
        <v>0</v>
      </c>
      <c r="AA568" s="44">
        <v>299381</v>
      </c>
      <c r="AB568" s="44">
        <v>0</v>
      </c>
      <c r="AC568" s="44">
        <f t="shared" si="25"/>
        <v>295426</v>
      </c>
      <c r="AD568" s="74">
        <f t="shared" si="26"/>
        <v>134699</v>
      </c>
      <c r="AE568" s="44">
        <f t="shared" si="27"/>
        <v>122419</v>
      </c>
    </row>
    <row r="569" spans="1:31" x14ac:dyDescent="0.3">
      <c r="A569" s="46" t="s">
        <v>1165</v>
      </c>
      <c r="B569" t="s">
        <v>2624</v>
      </c>
      <c r="C569">
        <v>1</v>
      </c>
      <c r="D569">
        <v>0</v>
      </c>
      <c r="E569" s="44">
        <v>1280842</v>
      </c>
      <c r="F569" s="44">
        <v>0</v>
      </c>
      <c r="G569" s="44">
        <v>298147</v>
      </c>
      <c r="H569" s="44">
        <v>0</v>
      </c>
      <c r="I569" s="44">
        <v>43680</v>
      </c>
      <c r="J569" s="44">
        <v>132845</v>
      </c>
      <c r="K569" s="44">
        <v>0</v>
      </c>
      <c r="L569" s="44">
        <v>0</v>
      </c>
      <c r="M569" s="44">
        <v>0</v>
      </c>
      <c r="N569" s="44">
        <v>0</v>
      </c>
      <c r="O569" s="44">
        <v>0</v>
      </c>
      <c r="P569" s="44">
        <v>159262</v>
      </c>
      <c r="Q569" s="44">
        <v>5467</v>
      </c>
      <c r="R569" s="44">
        <v>6357</v>
      </c>
      <c r="S569" s="44">
        <v>11759</v>
      </c>
      <c r="T569" s="44">
        <v>4906</v>
      </c>
      <c r="U569" s="44">
        <v>46309</v>
      </c>
      <c r="V569" s="44">
        <v>0</v>
      </c>
      <c r="W569" s="44">
        <v>0</v>
      </c>
      <c r="X569" s="44">
        <v>54000</v>
      </c>
      <c r="Y569" s="44">
        <v>10292</v>
      </c>
      <c r="Z569" s="44">
        <v>0</v>
      </c>
      <c r="AA569" s="44">
        <v>2053866</v>
      </c>
      <c r="AB569" s="44">
        <v>0</v>
      </c>
      <c r="AC569" s="44">
        <f t="shared" si="25"/>
        <v>1921021</v>
      </c>
      <c r="AD569" s="74">
        <f t="shared" si="26"/>
        <v>773024</v>
      </c>
      <c r="AE569" s="44">
        <f t="shared" si="27"/>
        <v>530675</v>
      </c>
    </row>
    <row r="570" spans="1:31" x14ac:dyDescent="0.3">
      <c r="A570" s="46" t="s">
        <v>1099</v>
      </c>
      <c r="B570" t="s">
        <v>2625</v>
      </c>
      <c r="C570">
        <v>1</v>
      </c>
      <c r="D570">
        <v>0</v>
      </c>
      <c r="E570" s="44">
        <v>1212221</v>
      </c>
      <c r="F570" s="44">
        <v>0</v>
      </c>
      <c r="G570" s="44">
        <v>148016</v>
      </c>
      <c r="H570" s="44">
        <v>0</v>
      </c>
      <c r="I570" s="44">
        <v>15409</v>
      </c>
      <c r="J570" s="44">
        <v>76012</v>
      </c>
      <c r="K570" s="44">
        <v>0</v>
      </c>
      <c r="L570" s="44">
        <v>0</v>
      </c>
      <c r="M570" s="44">
        <v>0</v>
      </c>
      <c r="N570" s="44">
        <v>0</v>
      </c>
      <c r="O570" s="44">
        <v>0</v>
      </c>
      <c r="P570" s="44">
        <v>94231</v>
      </c>
      <c r="Q570" s="44">
        <v>4673</v>
      </c>
      <c r="R570" s="44">
        <v>24531</v>
      </c>
      <c r="S570" s="44">
        <v>9467</v>
      </c>
      <c r="T570" s="44">
        <v>3950</v>
      </c>
      <c r="U570" s="44">
        <v>34309</v>
      </c>
      <c r="V570" s="44">
        <v>0</v>
      </c>
      <c r="W570" s="44">
        <v>0</v>
      </c>
      <c r="X570" s="44">
        <v>0</v>
      </c>
      <c r="Y570" s="44">
        <v>0</v>
      </c>
      <c r="Z570" s="44">
        <v>0</v>
      </c>
      <c r="AA570" s="44">
        <v>1622819</v>
      </c>
      <c r="AB570" s="44">
        <v>0</v>
      </c>
      <c r="AC570" s="44">
        <f t="shared" si="25"/>
        <v>1546807</v>
      </c>
      <c r="AD570" s="74">
        <f t="shared" si="26"/>
        <v>410598</v>
      </c>
      <c r="AE570" s="44">
        <f t="shared" si="27"/>
        <v>289973</v>
      </c>
    </row>
    <row r="571" spans="1:31" x14ac:dyDescent="0.3">
      <c r="A571" s="46" t="s">
        <v>1119</v>
      </c>
      <c r="B571" t="s">
        <v>1997</v>
      </c>
      <c r="C571">
        <v>1</v>
      </c>
      <c r="D571">
        <v>0</v>
      </c>
      <c r="E571" s="44">
        <v>1781299</v>
      </c>
      <c r="F571" s="44">
        <v>0</v>
      </c>
      <c r="G571" s="44">
        <v>499848</v>
      </c>
      <c r="H571" s="44">
        <v>0</v>
      </c>
      <c r="I571" s="44">
        <v>76043</v>
      </c>
      <c r="J571" s="44">
        <v>236211</v>
      </c>
      <c r="K571" s="44">
        <v>68622</v>
      </c>
      <c r="L571" s="44">
        <v>0</v>
      </c>
      <c r="M571" s="44">
        <v>0</v>
      </c>
      <c r="N571" s="44">
        <v>0</v>
      </c>
      <c r="O571" s="44">
        <v>0</v>
      </c>
      <c r="P571" s="44">
        <v>227105</v>
      </c>
      <c r="Q571" s="44">
        <v>78485</v>
      </c>
      <c r="R571" s="44">
        <v>0</v>
      </c>
      <c r="S571" s="44">
        <v>16972</v>
      </c>
      <c r="T571" s="44">
        <v>7081</v>
      </c>
      <c r="U571" s="44">
        <v>66755</v>
      </c>
      <c r="V571" s="44">
        <v>0</v>
      </c>
      <c r="W571" s="44">
        <v>0</v>
      </c>
      <c r="X571" s="44">
        <v>72900</v>
      </c>
      <c r="Y571" s="44">
        <v>10413</v>
      </c>
      <c r="Z571" s="44">
        <v>0</v>
      </c>
      <c r="AA571" s="44">
        <v>3141734</v>
      </c>
      <c r="AB571" s="44">
        <v>0</v>
      </c>
      <c r="AC571" s="44">
        <f t="shared" si="25"/>
        <v>2836901</v>
      </c>
      <c r="AD571" s="74">
        <f t="shared" si="26"/>
        <v>1360435</v>
      </c>
      <c r="AE571" s="44">
        <f t="shared" si="27"/>
        <v>828174</v>
      </c>
    </row>
    <row r="572" spans="1:31" x14ac:dyDescent="0.3">
      <c r="A572" s="46" t="s">
        <v>1186</v>
      </c>
      <c r="B572" t="s">
        <v>2724</v>
      </c>
      <c r="C572">
        <v>1</v>
      </c>
      <c r="D572">
        <v>0</v>
      </c>
      <c r="E572" s="44">
        <v>14454281</v>
      </c>
      <c r="F572" s="44">
        <v>0</v>
      </c>
      <c r="G572" s="44">
        <v>1256108</v>
      </c>
      <c r="H572" s="44">
        <v>0</v>
      </c>
      <c r="I572" s="44">
        <v>2414949</v>
      </c>
      <c r="J572" s="44">
        <v>1219076</v>
      </c>
      <c r="K572" s="44">
        <v>0</v>
      </c>
      <c r="L572" s="44">
        <v>0</v>
      </c>
      <c r="M572" s="44">
        <v>0</v>
      </c>
      <c r="N572" s="44">
        <v>0</v>
      </c>
      <c r="O572" s="44">
        <v>0</v>
      </c>
      <c r="P572" s="44">
        <v>1794296</v>
      </c>
      <c r="Q572" s="44">
        <v>626304</v>
      </c>
      <c r="R572" s="44">
        <v>313153</v>
      </c>
      <c r="S572" s="44">
        <v>27324</v>
      </c>
      <c r="T572" s="44">
        <v>11400</v>
      </c>
      <c r="U572" s="44">
        <v>106831</v>
      </c>
      <c r="V572" s="44">
        <v>29927</v>
      </c>
      <c r="W572" s="44">
        <v>0</v>
      </c>
      <c r="X572" s="44">
        <v>145087</v>
      </c>
      <c r="Y572" s="44">
        <v>0</v>
      </c>
      <c r="Z572" s="44">
        <v>0</v>
      </c>
      <c r="AA572" s="44">
        <v>22398736</v>
      </c>
      <c r="AB572" s="44">
        <v>186523</v>
      </c>
      <c r="AC572" s="44">
        <f t="shared" si="25"/>
        <v>21179660</v>
      </c>
      <c r="AD572" s="74">
        <f t="shared" si="26"/>
        <v>7944455</v>
      </c>
      <c r="AE572" s="44">
        <f t="shared" si="27"/>
        <v>3225886</v>
      </c>
    </row>
    <row r="573" spans="1:31" x14ac:dyDescent="0.3">
      <c r="A573" s="46" t="s">
        <v>1184</v>
      </c>
      <c r="B573" t="s">
        <v>2626</v>
      </c>
      <c r="C573">
        <v>1</v>
      </c>
      <c r="D573">
        <v>0</v>
      </c>
      <c r="E573" s="44">
        <v>3585806</v>
      </c>
      <c r="F573" s="44">
        <v>0</v>
      </c>
      <c r="G573" s="44">
        <v>277167</v>
      </c>
      <c r="H573" s="44">
        <v>0</v>
      </c>
      <c r="I573" s="44">
        <v>591442</v>
      </c>
      <c r="J573" s="44">
        <v>652576</v>
      </c>
      <c r="K573" s="44">
        <v>0</v>
      </c>
      <c r="L573" s="44">
        <v>0</v>
      </c>
      <c r="M573" s="44">
        <v>0</v>
      </c>
      <c r="N573" s="44">
        <v>0</v>
      </c>
      <c r="O573" s="44">
        <v>0</v>
      </c>
      <c r="P573" s="44">
        <v>577724</v>
      </c>
      <c r="Q573" s="44">
        <v>6526</v>
      </c>
      <c r="R573" s="44">
        <v>123599</v>
      </c>
      <c r="S573" s="44">
        <v>10037</v>
      </c>
      <c r="T573" s="44">
        <v>4188</v>
      </c>
      <c r="U573" s="44">
        <v>32504</v>
      </c>
      <c r="V573" s="44">
        <v>3405</v>
      </c>
      <c r="W573" s="44">
        <v>0</v>
      </c>
      <c r="X573" s="44">
        <v>62100</v>
      </c>
      <c r="Y573" s="44">
        <v>0</v>
      </c>
      <c r="Z573" s="44">
        <v>0</v>
      </c>
      <c r="AA573" s="44">
        <v>5927074</v>
      </c>
      <c r="AB573" s="44">
        <v>0</v>
      </c>
      <c r="AC573" s="44">
        <f t="shared" si="25"/>
        <v>5274498</v>
      </c>
      <c r="AD573" s="74">
        <f t="shared" si="26"/>
        <v>2341268</v>
      </c>
      <c r="AE573" s="44">
        <f t="shared" si="27"/>
        <v>905025</v>
      </c>
    </row>
    <row r="574" spans="1:31" x14ac:dyDescent="0.3">
      <c r="A574" s="46" t="s">
        <v>1188</v>
      </c>
      <c r="B574" t="s">
        <v>2627</v>
      </c>
      <c r="C574">
        <v>1</v>
      </c>
      <c r="D574">
        <v>0</v>
      </c>
      <c r="E574" s="44">
        <v>17808245</v>
      </c>
      <c r="F574" s="44">
        <v>0</v>
      </c>
      <c r="G574" s="44">
        <v>622393</v>
      </c>
      <c r="H574" s="44">
        <v>22352</v>
      </c>
      <c r="I574" s="44">
        <v>2546078</v>
      </c>
      <c r="J574" s="44">
        <v>3727440</v>
      </c>
      <c r="K574" s="44">
        <v>0</v>
      </c>
      <c r="L574" s="44">
        <v>0</v>
      </c>
      <c r="M574" s="44">
        <v>0</v>
      </c>
      <c r="N574" s="44">
        <v>0</v>
      </c>
      <c r="O574" s="44">
        <v>0</v>
      </c>
      <c r="P574" s="44">
        <v>2452572</v>
      </c>
      <c r="Q574" s="44">
        <v>345099</v>
      </c>
      <c r="R574" s="44">
        <v>659382</v>
      </c>
      <c r="S574" s="44">
        <v>26065</v>
      </c>
      <c r="T574" s="44">
        <v>10875</v>
      </c>
      <c r="U574" s="44">
        <v>102404</v>
      </c>
      <c r="V574" s="44">
        <v>31076</v>
      </c>
      <c r="W574" s="44">
        <v>0</v>
      </c>
      <c r="X574" s="44">
        <v>450834</v>
      </c>
      <c r="Y574" s="44">
        <v>0</v>
      </c>
      <c r="Z574" s="44">
        <v>0</v>
      </c>
      <c r="AA574" s="44">
        <v>28804815</v>
      </c>
      <c r="AB574" s="44">
        <v>141704</v>
      </c>
      <c r="AC574" s="44">
        <f t="shared" si="25"/>
        <v>25077375</v>
      </c>
      <c r="AD574" s="74">
        <f t="shared" si="26"/>
        <v>10996570</v>
      </c>
      <c r="AE574" s="44">
        <f t="shared" si="27"/>
        <v>3245385</v>
      </c>
    </row>
    <row r="575" spans="1:31" x14ac:dyDescent="0.3">
      <c r="A575" s="46" t="s">
        <v>1198</v>
      </c>
      <c r="B575" t="s">
        <v>2628</v>
      </c>
      <c r="C575">
        <v>1</v>
      </c>
      <c r="D575">
        <v>0</v>
      </c>
      <c r="E575" s="44">
        <v>6695935</v>
      </c>
      <c r="F575" s="44">
        <v>0</v>
      </c>
      <c r="G575" s="44">
        <v>312668</v>
      </c>
      <c r="H575" s="44">
        <v>0</v>
      </c>
      <c r="I575" s="44">
        <v>1824041</v>
      </c>
      <c r="J575" s="44">
        <v>831483</v>
      </c>
      <c r="K575" s="44">
        <v>0</v>
      </c>
      <c r="L575" s="44">
        <v>0</v>
      </c>
      <c r="M575" s="44">
        <v>0</v>
      </c>
      <c r="N575" s="44">
        <v>0</v>
      </c>
      <c r="O575" s="44">
        <v>0</v>
      </c>
      <c r="P575" s="44">
        <v>1145284</v>
      </c>
      <c r="Q575" s="44">
        <v>132470</v>
      </c>
      <c r="R575" s="44">
        <v>93527</v>
      </c>
      <c r="S575" s="44">
        <v>14770</v>
      </c>
      <c r="T575" s="44">
        <v>6163</v>
      </c>
      <c r="U575" s="44">
        <v>57143</v>
      </c>
      <c r="V575" s="44">
        <v>7039</v>
      </c>
      <c r="W575" s="44">
        <v>0</v>
      </c>
      <c r="X575" s="44">
        <v>555522</v>
      </c>
      <c r="Y575" s="44">
        <v>0</v>
      </c>
      <c r="Z575" s="44">
        <v>0</v>
      </c>
      <c r="AA575" s="44">
        <v>11676045</v>
      </c>
      <c r="AB575" s="44">
        <v>0</v>
      </c>
      <c r="AC575" s="44">
        <f t="shared" si="25"/>
        <v>10844562</v>
      </c>
      <c r="AD575" s="74">
        <f t="shared" si="26"/>
        <v>4980110</v>
      </c>
      <c r="AE575" s="44">
        <f t="shared" si="27"/>
        <v>1543067</v>
      </c>
    </row>
    <row r="576" spans="1:31" x14ac:dyDescent="0.3">
      <c r="A576" s="46" t="s">
        <v>1194</v>
      </c>
      <c r="B576" t="s">
        <v>2629</v>
      </c>
      <c r="C576">
        <v>1</v>
      </c>
      <c r="D576">
        <v>0</v>
      </c>
      <c r="E576" s="44">
        <v>1946538</v>
      </c>
      <c r="F576" s="44">
        <v>0</v>
      </c>
      <c r="G576" s="44">
        <v>259709</v>
      </c>
      <c r="H576" s="44">
        <v>0</v>
      </c>
      <c r="I576" s="44">
        <v>232437</v>
      </c>
      <c r="J576" s="44">
        <v>435652</v>
      </c>
      <c r="K576" s="44">
        <v>0</v>
      </c>
      <c r="L576" s="44">
        <v>0</v>
      </c>
      <c r="M576" s="44">
        <v>0</v>
      </c>
      <c r="N576" s="44">
        <v>0</v>
      </c>
      <c r="O576" s="44">
        <v>0</v>
      </c>
      <c r="P576" s="44">
        <v>267961</v>
      </c>
      <c r="Q576" s="44">
        <v>9284</v>
      </c>
      <c r="R576" s="44">
        <v>0</v>
      </c>
      <c r="S576" s="44">
        <v>3475</v>
      </c>
      <c r="T576" s="44">
        <v>1450</v>
      </c>
      <c r="U576" s="44">
        <v>12815</v>
      </c>
      <c r="V576" s="44">
        <v>342</v>
      </c>
      <c r="W576" s="44">
        <v>0</v>
      </c>
      <c r="X576" s="44">
        <v>40500</v>
      </c>
      <c r="Y576" s="44">
        <v>0</v>
      </c>
      <c r="Z576" s="44">
        <v>0</v>
      </c>
      <c r="AA576" s="44">
        <v>3210163</v>
      </c>
      <c r="AB576" s="44">
        <v>0</v>
      </c>
      <c r="AC576" s="44">
        <f t="shared" si="25"/>
        <v>2774511</v>
      </c>
      <c r="AD576" s="74">
        <f t="shared" si="26"/>
        <v>1263625</v>
      </c>
      <c r="AE576" s="44">
        <f t="shared" si="27"/>
        <v>545752</v>
      </c>
    </row>
    <row r="577" spans="1:31" x14ac:dyDescent="0.3">
      <c r="A577" s="46" t="s">
        <v>1190</v>
      </c>
      <c r="B577" t="s">
        <v>2003</v>
      </c>
      <c r="C577">
        <v>1</v>
      </c>
      <c r="D577">
        <v>0</v>
      </c>
      <c r="E577" s="44">
        <v>5446140</v>
      </c>
      <c r="F577" s="44">
        <v>0</v>
      </c>
      <c r="G577" s="44">
        <v>340786</v>
      </c>
      <c r="H577" s="44">
        <v>0</v>
      </c>
      <c r="I577" s="44">
        <v>508030</v>
      </c>
      <c r="J577" s="44">
        <v>394533</v>
      </c>
      <c r="K577" s="44">
        <v>0</v>
      </c>
      <c r="L577" s="44">
        <v>0</v>
      </c>
      <c r="M577" s="44">
        <v>0</v>
      </c>
      <c r="N577" s="44">
        <v>0</v>
      </c>
      <c r="O577" s="44">
        <v>0</v>
      </c>
      <c r="P577" s="44">
        <v>415737</v>
      </c>
      <c r="Q577" s="44">
        <v>57162</v>
      </c>
      <c r="R577" s="44">
        <v>131038</v>
      </c>
      <c r="S577" s="44">
        <v>6292</v>
      </c>
      <c r="T577" s="44">
        <v>2625</v>
      </c>
      <c r="U577" s="44">
        <v>24873</v>
      </c>
      <c r="V577" s="44">
        <v>3730</v>
      </c>
      <c r="W577" s="44">
        <v>0</v>
      </c>
      <c r="X577" s="44">
        <v>0</v>
      </c>
      <c r="Y577" s="44">
        <v>0</v>
      </c>
      <c r="Z577" s="44">
        <v>0</v>
      </c>
      <c r="AA577" s="44">
        <v>7330946</v>
      </c>
      <c r="AB577" s="44">
        <v>100000</v>
      </c>
      <c r="AC577" s="44">
        <f t="shared" si="25"/>
        <v>6936413</v>
      </c>
      <c r="AD577" s="74">
        <f t="shared" si="26"/>
        <v>1884806</v>
      </c>
      <c r="AE577" s="44">
        <f t="shared" si="27"/>
        <v>794043</v>
      </c>
    </row>
    <row r="578" spans="1:31" x14ac:dyDescent="0.3">
      <c r="A578" s="46" t="s">
        <v>1192</v>
      </c>
      <c r="B578" t="s">
        <v>2630</v>
      </c>
      <c r="C578">
        <v>1</v>
      </c>
      <c r="D578">
        <v>0</v>
      </c>
      <c r="E578" s="44">
        <v>26515395</v>
      </c>
      <c r="F578" s="44">
        <v>0</v>
      </c>
      <c r="G578" s="44">
        <v>1124077</v>
      </c>
      <c r="H578" s="44">
        <v>45645</v>
      </c>
      <c r="I578" s="44">
        <v>2935252</v>
      </c>
      <c r="J578" s="44">
        <v>2606299</v>
      </c>
      <c r="K578" s="44">
        <v>0</v>
      </c>
      <c r="L578" s="44">
        <v>0</v>
      </c>
      <c r="M578" s="44">
        <v>0</v>
      </c>
      <c r="N578" s="44">
        <v>0</v>
      </c>
      <c r="O578" s="44">
        <v>0</v>
      </c>
      <c r="P578" s="44">
        <v>2489604</v>
      </c>
      <c r="Q578" s="44">
        <v>1351833</v>
      </c>
      <c r="R578" s="44">
        <v>768255</v>
      </c>
      <c r="S578" s="44">
        <v>49494</v>
      </c>
      <c r="T578" s="44">
        <v>20650</v>
      </c>
      <c r="U578" s="44">
        <v>243427</v>
      </c>
      <c r="V578" s="44">
        <v>40058</v>
      </c>
      <c r="W578" s="44">
        <v>0</v>
      </c>
      <c r="X578" s="44">
        <v>1188002</v>
      </c>
      <c r="Y578" s="44">
        <v>0</v>
      </c>
      <c r="Z578" s="44">
        <v>0</v>
      </c>
      <c r="AA578" s="44">
        <v>39377991</v>
      </c>
      <c r="AB578" s="44">
        <v>185418</v>
      </c>
      <c r="AC578" s="44">
        <f t="shared" si="25"/>
        <v>36771692</v>
      </c>
      <c r="AD578" s="74">
        <f t="shared" si="26"/>
        <v>12862596</v>
      </c>
      <c r="AE578" s="44">
        <f t="shared" si="27"/>
        <v>3967310</v>
      </c>
    </row>
    <row r="579" spans="1:31" x14ac:dyDescent="0.3">
      <c r="A579" s="46" t="s">
        <v>1196</v>
      </c>
      <c r="B579" t="s">
        <v>2631</v>
      </c>
      <c r="C579">
        <v>1</v>
      </c>
      <c r="D579">
        <v>0</v>
      </c>
      <c r="E579" s="44">
        <v>10433005</v>
      </c>
      <c r="F579" s="44">
        <v>0</v>
      </c>
      <c r="G579" s="44">
        <v>634084</v>
      </c>
      <c r="H579" s="44">
        <v>3983</v>
      </c>
      <c r="I579" s="44">
        <v>1000703</v>
      </c>
      <c r="J579" s="44">
        <v>2789464</v>
      </c>
      <c r="K579" s="44">
        <v>431928</v>
      </c>
      <c r="L579" s="44">
        <v>0</v>
      </c>
      <c r="M579" s="44">
        <v>0</v>
      </c>
      <c r="N579" s="44">
        <v>0</v>
      </c>
      <c r="O579" s="44">
        <v>0</v>
      </c>
      <c r="P579" s="44">
        <v>869797</v>
      </c>
      <c r="Q579" s="44">
        <v>111488</v>
      </c>
      <c r="R579" s="44">
        <v>133294</v>
      </c>
      <c r="S579" s="44">
        <v>15939</v>
      </c>
      <c r="T579" s="44">
        <v>6650</v>
      </c>
      <c r="U579" s="44">
        <v>63376</v>
      </c>
      <c r="V579" s="44">
        <v>7956</v>
      </c>
      <c r="W579" s="44">
        <v>0</v>
      </c>
      <c r="X579" s="44">
        <v>0</v>
      </c>
      <c r="Y579" s="44">
        <v>0</v>
      </c>
      <c r="Z579" s="44">
        <v>0</v>
      </c>
      <c r="AA579" s="44">
        <v>16501667</v>
      </c>
      <c r="AB579" s="44">
        <v>0</v>
      </c>
      <c r="AC579" s="44">
        <f t="shared" si="25"/>
        <v>13280275</v>
      </c>
      <c r="AD579" s="74">
        <f t="shared" si="26"/>
        <v>6068662</v>
      </c>
      <c r="AE579" s="44">
        <f t="shared" si="27"/>
        <v>1597802</v>
      </c>
    </row>
    <row r="580" spans="1:31" x14ac:dyDescent="0.3">
      <c r="A580" s="46" t="s">
        <v>1211</v>
      </c>
      <c r="B580" t="s">
        <v>2632</v>
      </c>
      <c r="C580">
        <v>1</v>
      </c>
      <c r="D580">
        <v>0</v>
      </c>
      <c r="E580" s="44">
        <v>14962704</v>
      </c>
      <c r="F580" s="44">
        <v>0</v>
      </c>
      <c r="G580" s="44">
        <v>0</v>
      </c>
      <c r="H580" s="44">
        <v>1752</v>
      </c>
      <c r="I580" s="44">
        <v>1374357</v>
      </c>
      <c r="J580" s="44">
        <v>4156673</v>
      </c>
      <c r="K580" s="44">
        <v>0</v>
      </c>
      <c r="L580" s="44">
        <v>0</v>
      </c>
      <c r="M580" s="44">
        <v>0</v>
      </c>
      <c r="N580" s="44">
        <v>0</v>
      </c>
      <c r="O580" s="44">
        <v>0</v>
      </c>
      <c r="P580" s="44">
        <v>2094993</v>
      </c>
      <c r="Q580" s="44">
        <v>391746</v>
      </c>
      <c r="R580" s="44">
        <v>31786</v>
      </c>
      <c r="S580" s="44">
        <v>22140</v>
      </c>
      <c r="T580" s="44">
        <v>9238</v>
      </c>
      <c r="U580" s="44">
        <v>85395</v>
      </c>
      <c r="V580" s="44">
        <v>28685</v>
      </c>
      <c r="W580" s="44">
        <v>0</v>
      </c>
      <c r="X580" s="44">
        <v>354315</v>
      </c>
      <c r="Y580" s="44">
        <v>0</v>
      </c>
      <c r="Z580" s="44">
        <v>0</v>
      </c>
      <c r="AA580" s="44">
        <v>23513784</v>
      </c>
      <c r="AB580" s="44">
        <v>120319</v>
      </c>
      <c r="AC580" s="44">
        <f t="shared" si="25"/>
        <v>19357111</v>
      </c>
      <c r="AD580" s="74">
        <f t="shared" si="26"/>
        <v>8551080</v>
      </c>
      <c r="AE580" s="44">
        <f t="shared" si="27"/>
        <v>2240451</v>
      </c>
    </row>
    <row r="581" spans="1:31" x14ac:dyDescent="0.3">
      <c r="A581" s="46" t="s">
        <v>1201</v>
      </c>
      <c r="B581" t="s">
        <v>2633</v>
      </c>
      <c r="C581">
        <v>1</v>
      </c>
      <c r="D581">
        <v>0</v>
      </c>
      <c r="E581" s="44">
        <v>7971745</v>
      </c>
      <c r="F581" s="44">
        <v>0</v>
      </c>
      <c r="G581" s="44">
        <v>0</v>
      </c>
      <c r="H581" s="44">
        <v>0</v>
      </c>
      <c r="I581" s="44">
        <v>1162515</v>
      </c>
      <c r="J581" s="44">
        <v>2221883</v>
      </c>
      <c r="K581" s="44">
        <v>0</v>
      </c>
      <c r="L581" s="44">
        <v>0</v>
      </c>
      <c r="M581" s="44">
        <v>0</v>
      </c>
      <c r="N581" s="44">
        <v>0</v>
      </c>
      <c r="O581" s="44">
        <v>0</v>
      </c>
      <c r="P581" s="44">
        <v>1100591</v>
      </c>
      <c r="Q581" s="44">
        <v>129533</v>
      </c>
      <c r="R581" s="44">
        <v>30760</v>
      </c>
      <c r="S581" s="44">
        <v>11070</v>
      </c>
      <c r="T581" s="44">
        <v>4619</v>
      </c>
      <c r="U581" s="44">
        <v>43047</v>
      </c>
      <c r="V581" s="44">
        <v>14432</v>
      </c>
      <c r="W581" s="44">
        <v>0</v>
      </c>
      <c r="X581" s="44">
        <v>322938</v>
      </c>
      <c r="Y581" s="44">
        <v>0</v>
      </c>
      <c r="Z581" s="44">
        <v>0</v>
      </c>
      <c r="AA581" s="44">
        <v>13013133</v>
      </c>
      <c r="AB581" s="44">
        <v>100000</v>
      </c>
      <c r="AC581" s="44">
        <f t="shared" si="25"/>
        <v>10791250</v>
      </c>
      <c r="AD581" s="74">
        <f t="shared" si="26"/>
        <v>5041388</v>
      </c>
      <c r="AE581" s="44">
        <f t="shared" si="27"/>
        <v>1173759</v>
      </c>
    </row>
    <row r="582" spans="1:31" x14ac:dyDescent="0.3">
      <c r="A582" s="46" t="s">
        <v>1203</v>
      </c>
      <c r="B582" t="s">
        <v>2634</v>
      </c>
      <c r="C582">
        <v>1</v>
      </c>
      <c r="D582">
        <v>0</v>
      </c>
      <c r="E582" s="44">
        <v>11730718</v>
      </c>
      <c r="F582" s="44">
        <v>0</v>
      </c>
      <c r="G582" s="44">
        <v>0</v>
      </c>
      <c r="H582" s="44">
        <v>0</v>
      </c>
      <c r="I582" s="44">
        <v>1622140</v>
      </c>
      <c r="J582" s="44">
        <v>3606368</v>
      </c>
      <c r="K582" s="44">
        <v>0</v>
      </c>
      <c r="L582" s="44">
        <v>0</v>
      </c>
      <c r="M582" s="44">
        <v>0</v>
      </c>
      <c r="N582" s="44">
        <v>0</v>
      </c>
      <c r="O582" s="44">
        <v>0</v>
      </c>
      <c r="P582" s="44">
        <v>1302536</v>
      </c>
      <c r="Q582" s="44">
        <v>307691</v>
      </c>
      <c r="R582" s="44">
        <v>58680</v>
      </c>
      <c r="S582" s="44">
        <v>16118</v>
      </c>
      <c r="T582" s="44">
        <v>6725</v>
      </c>
      <c r="U582" s="44">
        <v>63609</v>
      </c>
      <c r="V582" s="44">
        <v>20597</v>
      </c>
      <c r="W582" s="44">
        <v>0</v>
      </c>
      <c r="X582" s="44">
        <v>175189</v>
      </c>
      <c r="Y582" s="44">
        <v>0</v>
      </c>
      <c r="Z582" s="44">
        <v>0</v>
      </c>
      <c r="AA582" s="44">
        <v>18910371</v>
      </c>
      <c r="AB582" s="44">
        <v>0</v>
      </c>
      <c r="AC582" s="44">
        <f t="shared" ref="AC582:AC645" si="28">AA582-SUM(J582:K582)</f>
        <v>15304003</v>
      </c>
      <c r="AD582" s="74">
        <f t="shared" ref="AD582:AD645" si="29">AA582-E582</f>
        <v>7179653</v>
      </c>
      <c r="AE582" s="44">
        <f t="shared" ref="AE582:AE645" si="30">SUM(F582:G582)+SUM(M582:P582)+SUM(S582:V582)+SUM(Y582:Z582)</f>
        <v>1409585</v>
      </c>
    </row>
    <row r="583" spans="1:31" x14ac:dyDescent="0.3">
      <c r="A583" s="46" t="s">
        <v>1205</v>
      </c>
      <c r="B583" t="s">
        <v>2009</v>
      </c>
      <c r="C583">
        <v>1</v>
      </c>
      <c r="D583">
        <v>0</v>
      </c>
      <c r="E583" s="44">
        <v>14180900</v>
      </c>
      <c r="F583" s="44">
        <v>0</v>
      </c>
      <c r="G583" s="44">
        <v>0</v>
      </c>
      <c r="H583" s="44">
        <v>3211</v>
      </c>
      <c r="I583" s="44">
        <v>2304805</v>
      </c>
      <c r="J583" s="44">
        <v>3218951</v>
      </c>
      <c r="K583" s="44">
        <v>0</v>
      </c>
      <c r="L583" s="44">
        <v>0</v>
      </c>
      <c r="M583" s="44">
        <v>0</v>
      </c>
      <c r="N583" s="44">
        <v>0</v>
      </c>
      <c r="O583" s="44">
        <v>0</v>
      </c>
      <c r="P583" s="44">
        <v>2310780</v>
      </c>
      <c r="Q583" s="44">
        <v>343996</v>
      </c>
      <c r="R583" s="44">
        <v>171778</v>
      </c>
      <c r="S583" s="44">
        <v>29840</v>
      </c>
      <c r="T583" s="44">
        <v>12450</v>
      </c>
      <c r="U583" s="44">
        <v>118422</v>
      </c>
      <c r="V583" s="44">
        <v>36058</v>
      </c>
      <c r="W583" s="44">
        <v>0</v>
      </c>
      <c r="X583" s="44">
        <v>274560</v>
      </c>
      <c r="Y583" s="44">
        <v>19678</v>
      </c>
      <c r="Z583" s="44">
        <v>0</v>
      </c>
      <c r="AA583" s="44">
        <v>23025429</v>
      </c>
      <c r="AB583" s="44">
        <v>0</v>
      </c>
      <c r="AC583" s="44">
        <f t="shared" si="28"/>
        <v>19806478</v>
      </c>
      <c r="AD583" s="74">
        <f t="shared" si="29"/>
        <v>8844529</v>
      </c>
      <c r="AE583" s="44">
        <f t="shared" si="30"/>
        <v>2527228</v>
      </c>
    </row>
    <row r="584" spans="1:31" x14ac:dyDescent="0.3">
      <c r="A584" s="46" t="s">
        <v>1207</v>
      </c>
      <c r="B584" t="s">
        <v>2010</v>
      </c>
      <c r="C584">
        <v>1</v>
      </c>
      <c r="D584">
        <v>0</v>
      </c>
      <c r="E584" s="44">
        <v>9824102</v>
      </c>
      <c r="F584" s="44">
        <v>0</v>
      </c>
      <c r="G584" s="44">
        <v>0</v>
      </c>
      <c r="H584" s="44">
        <v>0</v>
      </c>
      <c r="I584" s="44">
        <v>1307041</v>
      </c>
      <c r="J584" s="44">
        <v>2056657</v>
      </c>
      <c r="K584" s="44">
        <v>144312</v>
      </c>
      <c r="L584" s="44">
        <v>0</v>
      </c>
      <c r="M584" s="44">
        <v>0</v>
      </c>
      <c r="N584" s="44">
        <v>0</v>
      </c>
      <c r="O584" s="44">
        <v>0</v>
      </c>
      <c r="P584" s="44">
        <v>1269404</v>
      </c>
      <c r="Q584" s="44">
        <v>118490</v>
      </c>
      <c r="R584" s="44">
        <v>0</v>
      </c>
      <c r="S584" s="44">
        <v>13647</v>
      </c>
      <c r="T584" s="44">
        <v>5694</v>
      </c>
      <c r="U584" s="44">
        <v>52134</v>
      </c>
      <c r="V584" s="44">
        <v>16490</v>
      </c>
      <c r="W584" s="44">
        <v>0</v>
      </c>
      <c r="X584" s="44">
        <v>609391</v>
      </c>
      <c r="Y584" s="44">
        <v>0</v>
      </c>
      <c r="Z584" s="44">
        <v>0</v>
      </c>
      <c r="AA584" s="44">
        <v>15417362</v>
      </c>
      <c r="AB584" s="44">
        <v>100000</v>
      </c>
      <c r="AC584" s="44">
        <f t="shared" si="28"/>
        <v>13216393</v>
      </c>
      <c r="AD584" s="74">
        <f t="shared" si="29"/>
        <v>5593260</v>
      </c>
      <c r="AE584" s="44">
        <f t="shared" si="30"/>
        <v>1357369</v>
      </c>
    </row>
    <row r="585" spans="1:31" x14ac:dyDescent="0.3">
      <c r="A585" s="46" t="s">
        <v>1209</v>
      </c>
      <c r="B585" t="s">
        <v>2635</v>
      </c>
      <c r="C585">
        <v>1</v>
      </c>
      <c r="D585">
        <v>0</v>
      </c>
      <c r="E585" s="44">
        <v>10442200</v>
      </c>
      <c r="F585" s="44">
        <v>0</v>
      </c>
      <c r="G585" s="44">
        <v>0</v>
      </c>
      <c r="H585" s="44">
        <v>5391</v>
      </c>
      <c r="I585" s="44">
        <v>1151765</v>
      </c>
      <c r="J585" s="44">
        <v>3060309</v>
      </c>
      <c r="K585" s="44">
        <v>0</v>
      </c>
      <c r="L585" s="44">
        <v>0</v>
      </c>
      <c r="M585" s="44">
        <v>0</v>
      </c>
      <c r="N585" s="44">
        <v>0</v>
      </c>
      <c r="O585" s="44">
        <v>0</v>
      </c>
      <c r="P585" s="44">
        <v>651531</v>
      </c>
      <c r="Q585" s="44">
        <v>165589</v>
      </c>
      <c r="R585" s="44">
        <v>25996</v>
      </c>
      <c r="S585" s="44">
        <v>13662</v>
      </c>
      <c r="T585" s="44">
        <v>5700</v>
      </c>
      <c r="U585" s="44">
        <v>50328</v>
      </c>
      <c r="V585" s="44">
        <v>17237</v>
      </c>
      <c r="W585" s="44">
        <v>0</v>
      </c>
      <c r="X585" s="44">
        <v>125150</v>
      </c>
      <c r="Y585" s="44">
        <v>0</v>
      </c>
      <c r="Z585" s="44">
        <v>0</v>
      </c>
      <c r="AA585" s="44">
        <v>15714858</v>
      </c>
      <c r="AB585" s="44">
        <v>100000</v>
      </c>
      <c r="AC585" s="44">
        <f t="shared" si="28"/>
        <v>12654549</v>
      </c>
      <c r="AD585" s="74">
        <f t="shared" si="29"/>
        <v>5272658</v>
      </c>
      <c r="AE585" s="44">
        <f t="shared" si="30"/>
        <v>738458</v>
      </c>
    </row>
    <row r="586" spans="1:31" x14ac:dyDescent="0.3">
      <c r="A586" s="46" t="s">
        <v>1214</v>
      </c>
      <c r="B586" t="s">
        <v>2636</v>
      </c>
      <c r="C586">
        <v>1</v>
      </c>
      <c r="D586">
        <v>0</v>
      </c>
      <c r="E586" s="44">
        <v>13340843</v>
      </c>
      <c r="F586" s="44">
        <v>0</v>
      </c>
      <c r="G586" s="44">
        <v>0</v>
      </c>
      <c r="H586" s="44">
        <v>0</v>
      </c>
      <c r="I586" s="44">
        <v>1565669</v>
      </c>
      <c r="J586" s="44">
        <v>2150239</v>
      </c>
      <c r="K586" s="44">
        <v>0</v>
      </c>
      <c r="L586" s="44">
        <v>0</v>
      </c>
      <c r="M586" s="44">
        <v>0</v>
      </c>
      <c r="N586" s="44">
        <v>0</v>
      </c>
      <c r="O586" s="44">
        <v>0</v>
      </c>
      <c r="P586" s="44">
        <v>2142479</v>
      </c>
      <c r="Q586" s="44">
        <v>456600</v>
      </c>
      <c r="R586" s="44">
        <v>210964</v>
      </c>
      <c r="S586" s="44">
        <v>22650</v>
      </c>
      <c r="T586" s="44">
        <v>9450</v>
      </c>
      <c r="U586" s="44">
        <v>87142</v>
      </c>
      <c r="V586" s="44">
        <v>24991</v>
      </c>
      <c r="W586" s="44">
        <v>0</v>
      </c>
      <c r="X586" s="44">
        <v>148670</v>
      </c>
      <c r="Y586" s="44">
        <v>22177</v>
      </c>
      <c r="Z586" s="44">
        <v>0</v>
      </c>
      <c r="AA586" s="44">
        <v>20181874</v>
      </c>
      <c r="AB586" s="44">
        <v>0</v>
      </c>
      <c r="AC586" s="44">
        <f t="shared" si="28"/>
        <v>18031635</v>
      </c>
      <c r="AD586" s="74">
        <f t="shared" si="29"/>
        <v>6841031</v>
      </c>
      <c r="AE586" s="44">
        <f t="shared" si="30"/>
        <v>2308889</v>
      </c>
    </row>
    <row r="587" spans="1:31" x14ac:dyDescent="0.3">
      <c r="A587" s="46" t="s">
        <v>1216</v>
      </c>
      <c r="B587" t="s">
        <v>2637</v>
      </c>
      <c r="C587">
        <v>1</v>
      </c>
      <c r="D587">
        <v>0</v>
      </c>
      <c r="E587" s="44">
        <v>8820338</v>
      </c>
      <c r="F587" s="44">
        <v>0</v>
      </c>
      <c r="G587" s="44">
        <v>0</v>
      </c>
      <c r="H587" s="44">
        <v>0</v>
      </c>
      <c r="I587" s="44">
        <v>1108580</v>
      </c>
      <c r="J587" s="44">
        <v>2735852</v>
      </c>
      <c r="K587" s="44">
        <v>0</v>
      </c>
      <c r="L587" s="44">
        <v>0</v>
      </c>
      <c r="M587" s="44">
        <v>0</v>
      </c>
      <c r="N587" s="44">
        <v>0</v>
      </c>
      <c r="O587" s="44">
        <v>0</v>
      </c>
      <c r="P587" s="44">
        <v>1730294</v>
      </c>
      <c r="Q587" s="44">
        <v>178748</v>
      </c>
      <c r="R587" s="44">
        <v>78268</v>
      </c>
      <c r="S587" s="44">
        <v>12044</v>
      </c>
      <c r="T587" s="44">
        <v>5025</v>
      </c>
      <c r="U587" s="44">
        <v>47823</v>
      </c>
      <c r="V587" s="44">
        <v>15137</v>
      </c>
      <c r="W587" s="44">
        <v>0</v>
      </c>
      <c r="X587" s="44">
        <v>366701</v>
      </c>
      <c r="Y587" s="44">
        <v>0</v>
      </c>
      <c r="Z587" s="44">
        <v>0</v>
      </c>
      <c r="AA587" s="44">
        <v>15098810</v>
      </c>
      <c r="AB587" s="44">
        <v>0</v>
      </c>
      <c r="AC587" s="44">
        <f t="shared" si="28"/>
        <v>12362958</v>
      </c>
      <c r="AD587" s="74">
        <f t="shared" si="29"/>
        <v>6278472</v>
      </c>
      <c r="AE587" s="44">
        <f t="shared" si="30"/>
        <v>1810323</v>
      </c>
    </row>
    <row r="588" spans="1:31" x14ac:dyDescent="0.3">
      <c r="A588" s="46" t="s">
        <v>1218</v>
      </c>
      <c r="B588" t="s">
        <v>2638</v>
      </c>
      <c r="C588">
        <v>1</v>
      </c>
      <c r="D588">
        <v>0</v>
      </c>
      <c r="E588" s="44">
        <v>18343182</v>
      </c>
      <c r="F588" s="44">
        <v>0</v>
      </c>
      <c r="G588" s="44">
        <v>0</v>
      </c>
      <c r="H588" s="44">
        <v>0</v>
      </c>
      <c r="I588" s="44">
        <v>3499570</v>
      </c>
      <c r="J588" s="44">
        <v>4413073</v>
      </c>
      <c r="K588" s="44">
        <v>0</v>
      </c>
      <c r="L588" s="44">
        <v>0</v>
      </c>
      <c r="M588" s="44">
        <v>0</v>
      </c>
      <c r="N588" s="44">
        <v>0</v>
      </c>
      <c r="O588" s="44">
        <v>0</v>
      </c>
      <c r="P588" s="44">
        <v>5046077</v>
      </c>
      <c r="Q588" s="44">
        <v>681765</v>
      </c>
      <c r="R588" s="44">
        <v>391112</v>
      </c>
      <c r="S588" s="44">
        <v>83963</v>
      </c>
      <c r="T588" s="44">
        <v>35031</v>
      </c>
      <c r="U588" s="44">
        <v>320200</v>
      </c>
      <c r="V588" s="44">
        <v>59546</v>
      </c>
      <c r="W588" s="44">
        <v>0</v>
      </c>
      <c r="X588" s="44">
        <v>839552</v>
      </c>
      <c r="Y588" s="44">
        <v>62105</v>
      </c>
      <c r="Z588" s="44">
        <v>0</v>
      </c>
      <c r="AA588" s="44">
        <v>33775176</v>
      </c>
      <c r="AB588" s="44">
        <v>0</v>
      </c>
      <c r="AC588" s="44">
        <f t="shared" si="28"/>
        <v>29362103</v>
      </c>
      <c r="AD588" s="74">
        <f t="shared" si="29"/>
        <v>15431994</v>
      </c>
      <c r="AE588" s="44">
        <f t="shared" si="30"/>
        <v>5606922</v>
      </c>
    </row>
    <row r="589" spans="1:31" x14ac:dyDescent="0.3">
      <c r="A589" s="46" t="s">
        <v>1220</v>
      </c>
      <c r="B589" t="s">
        <v>2639</v>
      </c>
      <c r="C589">
        <v>1</v>
      </c>
      <c r="D589">
        <v>0</v>
      </c>
      <c r="E589" s="44">
        <v>4806829</v>
      </c>
      <c r="F589" s="44">
        <v>0</v>
      </c>
      <c r="G589" s="44">
        <v>266111</v>
      </c>
      <c r="H589" s="44">
        <v>0</v>
      </c>
      <c r="I589" s="44">
        <v>912557</v>
      </c>
      <c r="J589" s="44">
        <v>1571485</v>
      </c>
      <c r="K589" s="44">
        <v>0</v>
      </c>
      <c r="L589" s="44">
        <v>0</v>
      </c>
      <c r="M589" s="44">
        <v>0</v>
      </c>
      <c r="N589" s="44">
        <v>0</v>
      </c>
      <c r="O589" s="44">
        <v>0</v>
      </c>
      <c r="P589" s="44">
        <v>1626454</v>
      </c>
      <c r="Q589" s="44">
        <v>62251</v>
      </c>
      <c r="R589" s="44">
        <v>46740</v>
      </c>
      <c r="S589" s="44">
        <v>17587</v>
      </c>
      <c r="T589" s="44">
        <v>7338</v>
      </c>
      <c r="U589" s="44">
        <v>69784</v>
      </c>
      <c r="V589" s="44">
        <v>16307</v>
      </c>
      <c r="W589" s="44">
        <v>0</v>
      </c>
      <c r="X589" s="44">
        <v>0</v>
      </c>
      <c r="Y589" s="44">
        <v>0</v>
      </c>
      <c r="Z589" s="44">
        <v>0</v>
      </c>
      <c r="AA589" s="44">
        <v>9403443</v>
      </c>
      <c r="AB589" s="44">
        <v>0</v>
      </c>
      <c r="AC589" s="44">
        <f t="shared" si="28"/>
        <v>7831958</v>
      </c>
      <c r="AD589" s="74">
        <f t="shared" si="29"/>
        <v>4596614</v>
      </c>
      <c r="AE589" s="44">
        <f t="shared" si="30"/>
        <v>2003581</v>
      </c>
    </row>
    <row r="590" spans="1:31" x14ac:dyDescent="0.3">
      <c r="A590" s="46" t="s">
        <v>1222</v>
      </c>
      <c r="B590" t="s">
        <v>2640</v>
      </c>
      <c r="C590">
        <v>1</v>
      </c>
      <c r="D590">
        <v>0</v>
      </c>
      <c r="E590" s="44">
        <v>8086173</v>
      </c>
      <c r="F590" s="44">
        <v>0</v>
      </c>
      <c r="G590" s="44">
        <v>0</v>
      </c>
      <c r="H590" s="44">
        <v>0</v>
      </c>
      <c r="I590" s="44">
        <v>886900</v>
      </c>
      <c r="J590" s="44">
        <v>2560581</v>
      </c>
      <c r="K590" s="44">
        <v>0</v>
      </c>
      <c r="L590" s="44">
        <v>0</v>
      </c>
      <c r="M590" s="44">
        <v>0</v>
      </c>
      <c r="N590" s="44">
        <v>0</v>
      </c>
      <c r="O590" s="44">
        <v>0</v>
      </c>
      <c r="P590" s="44">
        <v>1009965</v>
      </c>
      <c r="Q590" s="44">
        <v>230129</v>
      </c>
      <c r="R590" s="44">
        <v>92033</v>
      </c>
      <c r="S590" s="44">
        <v>11595</v>
      </c>
      <c r="T590" s="44">
        <v>4838</v>
      </c>
      <c r="U590" s="44">
        <v>46018</v>
      </c>
      <c r="V590" s="44">
        <v>13991</v>
      </c>
      <c r="W590" s="44">
        <v>0</v>
      </c>
      <c r="X590" s="44">
        <v>368212</v>
      </c>
      <c r="Y590" s="44">
        <v>0</v>
      </c>
      <c r="Z590" s="44">
        <v>0</v>
      </c>
      <c r="AA590" s="44">
        <v>13310435</v>
      </c>
      <c r="AB590" s="44">
        <v>100000</v>
      </c>
      <c r="AC590" s="44">
        <f t="shared" si="28"/>
        <v>10749854</v>
      </c>
      <c r="AD590" s="74">
        <f t="shared" si="29"/>
        <v>5224262</v>
      </c>
      <c r="AE590" s="44">
        <f t="shared" si="30"/>
        <v>1086407</v>
      </c>
    </row>
    <row r="591" spans="1:31" x14ac:dyDescent="0.3">
      <c r="A591" s="46" t="s">
        <v>1224</v>
      </c>
      <c r="B591" t="s">
        <v>2641</v>
      </c>
      <c r="C591">
        <v>1</v>
      </c>
      <c r="D591">
        <v>0</v>
      </c>
      <c r="E591" s="44">
        <v>8746800</v>
      </c>
      <c r="F591" s="44">
        <v>0</v>
      </c>
      <c r="G591" s="44">
        <v>0</v>
      </c>
      <c r="H591" s="44">
        <v>0</v>
      </c>
      <c r="I591" s="44">
        <v>1151171</v>
      </c>
      <c r="J591" s="44">
        <v>1501437</v>
      </c>
      <c r="K591" s="44">
        <v>0</v>
      </c>
      <c r="L591" s="44">
        <v>0</v>
      </c>
      <c r="M591" s="44">
        <v>0</v>
      </c>
      <c r="N591" s="44">
        <v>0</v>
      </c>
      <c r="O591" s="44">
        <v>0</v>
      </c>
      <c r="P591" s="44">
        <v>1647927</v>
      </c>
      <c r="Q591" s="44">
        <v>273780</v>
      </c>
      <c r="R591" s="44">
        <v>97160</v>
      </c>
      <c r="S591" s="44">
        <v>15399</v>
      </c>
      <c r="T591" s="44">
        <v>6425</v>
      </c>
      <c r="U591" s="44">
        <v>59240</v>
      </c>
      <c r="V591" s="44">
        <v>16394</v>
      </c>
      <c r="W591" s="44">
        <v>0</v>
      </c>
      <c r="X591" s="44">
        <v>65888</v>
      </c>
      <c r="Y591" s="44">
        <v>0</v>
      </c>
      <c r="Z591" s="44">
        <v>0</v>
      </c>
      <c r="AA591" s="44">
        <v>13581621</v>
      </c>
      <c r="AB591" s="44">
        <v>0</v>
      </c>
      <c r="AC591" s="44">
        <f t="shared" si="28"/>
        <v>12080184</v>
      </c>
      <c r="AD591" s="74">
        <f t="shared" si="29"/>
        <v>4834821</v>
      </c>
      <c r="AE591" s="44">
        <f t="shared" si="30"/>
        <v>1745385</v>
      </c>
    </row>
    <row r="592" spans="1:31" x14ac:dyDescent="0.3">
      <c r="A592" s="46" t="s">
        <v>1231</v>
      </c>
      <c r="B592" t="s">
        <v>2642</v>
      </c>
      <c r="C592">
        <v>1</v>
      </c>
      <c r="D592">
        <v>0</v>
      </c>
      <c r="E592" s="44">
        <v>46829951</v>
      </c>
      <c r="F592" s="44">
        <v>0</v>
      </c>
      <c r="G592" s="44">
        <v>1621490</v>
      </c>
      <c r="H592" s="44">
        <v>11294</v>
      </c>
      <c r="I592" s="44">
        <v>5107341</v>
      </c>
      <c r="J592" s="44">
        <v>6792711</v>
      </c>
      <c r="K592" s="44">
        <v>0</v>
      </c>
      <c r="L592" s="44">
        <v>0</v>
      </c>
      <c r="M592" s="44">
        <v>0</v>
      </c>
      <c r="N592" s="44">
        <v>0</v>
      </c>
      <c r="O592" s="44">
        <v>0</v>
      </c>
      <c r="P592" s="44">
        <v>3749708</v>
      </c>
      <c r="Q592" s="44">
        <v>534250</v>
      </c>
      <c r="R592" s="44">
        <v>3574608</v>
      </c>
      <c r="S592" s="44">
        <v>108665</v>
      </c>
      <c r="T592" s="44">
        <v>45338</v>
      </c>
      <c r="U592" s="44">
        <v>416721</v>
      </c>
      <c r="V592" s="44">
        <v>103397</v>
      </c>
      <c r="W592" s="44">
        <v>0</v>
      </c>
      <c r="X592" s="44">
        <v>1472272</v>
      </c>
      <c r="Y592" s="44">
        <v>0</v>
      </c>
      <c r="Z592" s="44">
        <v>0</v>
      </c>
      <c r="AA592" s="44">
        <v>70367746</v>
      </c>
      <c r="AB592" s="44">
        <v>1004600</v>
      </c>
      <c r="AC592" s="44">
        <f t="shared" si="28"/>
        <v>63575035</v>
      </c>
      <c r="AD592" s="74">
        <f t="shared" si="29"/>
        <v>23537795</v>
      </c>
      <c r="AE592" s="44">
        <f t="shared" si="30"/>
        <v>6045319</v>
      </c>
    </row>
    <row r="593" spans="1:31" x14ac:dyDescent="0.3">
      <c r="A593" s="46" t="s">
        <v>1229</v>
      </c>
      <c r="B593" t="s">
        <v>2643</v>
      </c>
      <c r="C593">
        <v>1</v>
      </c>
      <c r="D593">
        <v>0</v>
      </c>
      <c r="E593" s="44">
        <v>8934940</v>
      </c>
      <c r="F593" s="44">
        <v>0</v>
      </c>
      <c r="G593" s="44">
        <v>202082</v>
      </c>
      <c r="H593" s="44">
        <v>1484</v>
      </c>
      <c r="I593" s="44">
        <v>1667372</v>
      </c>
      <c r="J593" s="44">
        <v>1245415</v>
      </c>
      <c r="K593" s="44">
        <v>0</v>
      </c>
      <c r="L593" s="44">
        <v>0</v>
      </c>
      <c r="M593" s="44">
        <v>0</v>
      </c>
      <c r="N593" s="44">
        <v>0</v>
      </c>
      <c r="O593" s="44">
        <v>0</v>
      </c>
      <c r="P593" s="44">
        <v>1069260</v>
      </c>
      <c r="Q593" s="44">
        <v>206447</v>
      </c>
      <c r="R593" s="44">
        <v>439085</v>
      </c>
      <c r="S593" s="44">
        <v>25945</v>
      </c>
      <c r="T593" s="44">
        <v>10825</v>
      </c>
      <c r="U593" s="44">
        <v>105607</v>
      </c>
      <c r="V593" s="44">
        <v>24939</v>
      </c>
      <c r="W593" s="44">
        <v>0</v>
      </c>
      <c r="X593" s="44">
        <v>0</v>
      </c>
      <c r="Y593" s="44">
        <v>0</v>
      </c>
      <c r="Z593" s="44">
        <v>0</v>
      </c>
      <c r="AA593" s="44">
        <v>13933401</v>
      </c>
      <c r="AB593" s="44">
        <v>0</v>
      </c>
      <c r="AC593" s="44">
        <f t="shared" si="28"/>
        <v>12687986</v>
      </c>
      <c r="AD593" s="74">
        <f t="shared" si="29"/>
        <v>4998461</v>
      </c>
      <c r="AE593" s="44">
        <f t="shared" si="30"/>
        <v>1438658</v>
      </c>
    </row>
    <row r="594" spans="1:31" x14ac:dyDescent="0.3">
      <c r="A594" s="46" t="s">
        <v>1239</v>
      </c>
      <c r="B594" t="s">
        <v>2020</v>
      </c>
      <c r="C594">
        <v>1</v>
      </c>
      <c r="D594">
        <v>0</v>
      </c>
      <c r="E594" s="44">
        <v>16124498</v>
      </c>
      <c r="F594" s="44">
        <v>0</v>
      </c>
      <c r="G594" s="44">
        <v>1564377</v>
      </c>
      <c r="H594" s="44">
        <v>0</v>
      </c>
      <c r="I594" s="44">
        <v>2040339</v>
      </c>
      <c r="J594" s="44">
        <v>2705059</v>
      </c>
      <c r="K594" s="44">
        <v>0</v>
      </c>
      <c r="L594" s="44">
        <v>0</v>
      </c>
      <c r="M594" s="44">
        <v>0</v>
      </c>
      <c r="N594" s="44">
        <v>0</v>
      </c>
      <c r="O594" s="44">
        <v>0</v>
      </c>
      <c r="P594" s="44">
        <v>1176412</v>
      </c>
      <c r="Q594" s="44">
        <v>67372</v>
      </c>
      <c r="R594" s="44">
        <v>176395</v>
      </c>
      <c r="S594" s="44">
        <v>31143</v>
      </c>
      <c r="T594" s="44">
        <v>12994</v>
      </c>
      <c r="U594" s="44">
        <v>123024</v>
      </c>
      <c r="V594" s="44">
        <v>17609</v>
      </c>
      <c r="W594" s="44">
        <v>0</v>
      </c>
      <c r="X594" s="44">
        <v>636296</v>
      </c>
      <c r="Y594" s="44">
        <v>0</v>
      </c>
      <c r="Z594" s="44">
        <v>0</v>
      </c>
      <c r="AA594" s="44">
        <v>24675518</v>
      </c>
      <c r="AB594" s="44">
        <v>0</v>
      </c>
      <c r="AC594" s="44">
        <f t="shared" si="28"/>
        <v>21970459</v>
      </c>
      <c r="AD594" s="74">
        <f t="shared" si="29"/>
        <v>8551020</v>
      </c>
      <c r="AE594" s="44">
        <f t="shared" si="30"/>
        <v>2925559</v>
      </c>
    </row>
    <row r="595" spans="1:31" x14ac:dyDescent="0.3">
      <c r="A595" s="46" t="s">
        <v>1233</v>
      </c>
      <c r="B595" t="s">
        <v>2644</v>
      </c>
      <c r="C595">
        <v>1</v>
      </c>
      <c r="D595">
        <v>0</v>
      </c>
      <c r="E595" s="44">
        <v>7729282</v>
      </c>
      <c r="F595" s="44">
        <v>0</v>
      </c>
      <c r="G595" s="44">
        <v>457991</v>
      </c>
      <c r="H595" s="44">
        <v>0</v>
      </c>
      <c r="I595" s="44">
        <v>2377181</v>
      </c>
      <c r="J595" s="44">
        <v>2918675</v>
      </c>
      <c r="K595" s="44">
        <v>0</v>
      </c>
      <c r="L595" s="44">
        <v>0</v>
      </c>
      <c r="M595" s="44">
        <v>0</v>
      </c>
      <c r="N595" s="44">
        <v>0</v>
      </c>
      <c r="O595" s="44">
        <v>0</v>
      </c>
      <c r="P595" s="44">
        <v>1394866</v>
      </c>
      <c r="Q595" s="44">
        <v>404793</v>
      </c>
      <c r="R595" s="44">
        <v>465451</v>
      </c>
      <c r="S595" s="44">
        <v>30005</v>
      </c>
      <c r="T595" s="44">
        <v>12519</v>
      </c>
      <c r="U595" s="44">
        <v>116384</v>
      </c>
      <c r="V595" s="44">
        <v>29132</v>
      </c>
      <c r="W595" s="44">
        <v>0</v>
      </c>
      <c r="X595" s="44">
        <v>0</v>
      </c>
      <c r="Y595" s="44">
        <v>0</v>
      </c>
      <c r="Z595" s="44">
        <v>0</v>
      </c>
      <c r="AA595" s="44">
        <v>15936279</v>
      </c>
      <c r="AB595" s="44">
        <v>0</v>
      </c>
      <c r="AC595" s="44">
        <f t="shared" si="28"/>
        <v>13017604</v>
      </c>
      <c r="AD595" s="74">
        <f t="shared" si="29"/>
        <v>8206997</v>
      </c>
      <c r="AE595" s="44">
        <f t="shared" si="30"/>
        <v>2040897</v>
      </c>
    </row>
    <row r="596" spans="1:31" x14ac:dyDescent="0.3">
      <c r="A596" s="46" t="s">
        <v>1235</v>
      </c>
      <c r="B596" t="s">
        <v>2645</v>
      </c>
      <c r="C596">
        <v>1</v>
      </c>
      <c r="D596">
        <v>0</v>
      </c>
      <c r="E596" s="44">
        <v>9126769</v>
      </c>
      <c r="F596" s="44">
        <v>0</v>
      </c>
      <c r="G596" s="44">
        <v>237136</v>
      </c>
      <c r="H596" s="44">
        <v>0</v>
      </c>
      <c r="I596" s="44">
        <v>3287840</v>
      </c>
      <c r="J596" s="44">
        <v>880699</v>
      </c>
      <c r="K596" s="44">
        <v>0</v>
      </c>
      <c r="L596" s="44">
        <v>0</v>
      </c>
      <c r="M596" s="44">
        <v>0</v>
      </c>
      <c r="N596" s="44">
        <v>0</v>
      </c>
      <c r="O596" s="44">
        <v>0</v>
      </c>
      <c r="P596" s="44">
        <v>1225933</v>
      </c>
      <c r="Q596" s="44">
        <v>600653</v>
      </c>
      <c r="R596" s="44">
        <v>447221</v>
      </c>
      <c r="S596" s="44">
        <v>33840</v>
      </c>
      <c r="T596" s="44">
        <v>14119</v>
      </c>
      <c r="U596" s="44">
        <v>132344</v>
      </c>
      <c r="V596" s="44">
        <v>25037</v>
      </c>
      <c r="W596" s="44">
        <v>0</v>
      </c>
      <c r="X596" s="44">
        <v>0</v>
      </c>
      <c r="Y596" s="44">
        <v>13708</v>
      </c>
      <c r="Z596" s="44">
        <v>0</v>
      </c>
      <c r="AA596" s="44">
        <v>16025299</v>
      </c>
      <c r="AB596" s="44">
        <v>0</v>
      </c>
      <c r="AC596" s="44">
        <f t="shared" si="28"/>
        <v>15144600</v>
      </c>
      <c r="AD596" s="74">
        <f t="shared" si="29"/>
        <v>6898530</v>
      </c>
      <c r="AE596" s="44">
        <f t="shared" si="30"/>
        <v>1682117</v>
      </c>
    </row>
    <row r="597" spans="1:31" x14ac:dyDescent="0.3">
      <c r="A597" s="46" t="s">
        <v>1237</v>
      </c>
      <c r="B597" t="s">
        <v>2646</v>
      </c>
      <c r="C597">
        <v>1</v>
      </c>
      <c r="D597">
        <v>0</v>
      </c>
      <c r="E597" s="44">
        <v>7045068</v>
      </c>
      <c r="F597" s="44">
        <v>0</v>
      </c>
      <c r="G597" s="44">
        <v>715413</v>
      </c>
      <c r="H597" s="44">
        <v>1355</v>
      </c>
      <c r="I597" s="44">
        <v>279050</v>
      </c>
      <c r="J597" s="44">
        <v>623230</v>
      </c>
      <c r="K597" s="44">
        <v>0</v>
      </c>
      <c r="L597" s="44">
        <v>0</v>
      </c>
      <c r="M597" s="44">
        <v>0</v>
      </c>
      <c r="N597" s="44">
        <v>0</v>
      </c>
      <c r="O597" s="44">
        <v>0</v>
      </c>
      <c r="P597" s="44">
        <v>419793</v>
      </c>
      <c r="Q597" s="44">
        <v>37663</v>
      </c>
      <c r="R597" s="44">
        <v>157785</v>
      </c>
      <c r="S597" s="44">
        <v>18680</v>
      </c>
      <c r="T597" s="44">
        <v>7794</v>
      </c>
      <c r="U597" s="44">
        <v>82307</v>
      </c>
      <c r="V597" s="44">
        <v>0</v>
      </c>
      <c r="W597" s="44">
        <v>0</v>
      </c>
      <c r="X597" s="44">
        <v>258032</v>
      </c>
      <c r="Y597" s="44">
        <v>0</v>
      </c>
      <c r="Z597" s="44">
        <v>0</v>
      </c>
      <c r="AA597" s="44">
        <v>9646170</v>
      </c>
      <c r="AB597" s="44">
        <v>0</v>
      </c>
      <c r="AC597" s="44">
        <f t="shared" si="28"/>
        <v>9022940</v>
      </c>
      <c r="AD597" s="74">
        <f t="shared" si="29"/>
        <v>2601102</v>
      </c>
      <c r="AE597" s="44">
        <f t="shared" si="30"/>
        <v>1243987</v>
      </c>
    </row>
    <row r="598" spans="1:31" x14ac:dyDescent="0.3">
      <c r="A598" s="46" t="s">
        <v>1241</v>
      </c>
      <c r="B598" t="s">
        <v>2647</v>
      </c>
      <c r="C598">
        <v>1</v>
      </c>
      <c r="D598">
        <v>0</v>
      </c>
      <c r="E598" s="44">
        <v>15439367</v>
      </c>
      <c r="F598" s="44">
        <v>0</v>
      </c>
      <c r="G598" s="44">
        <v>342714</v>
      </c>
      <c r="H598" s="44">
        <v>3664</v>
      </c>
      <c r="I598" s="44">
        <v>2408103</v>
      </c>
      <c r="J598" s="44">
        <v>2530653</v>
      </c>
      <c r="K598" s="44">
        <v>0</v>
      </c>
      <c r="L598" s="44">
        <v>0</v>
      </c>
      <c r="M598" s="44">
        <v>0</v>
      </c>
      <c r="N598" s="44">
        <v>0</v>
      </c>
      <c r="O598" s="44">
        <v>0</v>
      </c>
      <c r="P598" s="44">
        <v>1598958</v>
      </c>
      <c r="Q598" s="44">
        <v>176114</v>
      </c>
      <c r="R598" s="44">
        <v>953010</v>
      </c>
      <c r="S598" s="44">
        <v>41165</v>
      </c>
      <c r="T598" s="44">
        <v>17175</v>
      </c>
      <c r="U598" s="44">
        <v>155935</v>
      </c>
      <c r="V598" s="44">
        <v>37241</v>
      </c>
      <c r="W598" s="44">
        <v>0</v>
      </c>
      <c r="X598" s="44">
        <v>448382</v>
      </c>
      <c r="Y598" s="44">
        <v>617</v>
      </c>
      <c r="Z598" s="44">
        <v>0</v>
      </c>
      <c r="AA598" s="44">
        <v>24153098</v>
      </c>
      <c r="AB598" s="44">
        <v>0</v>
      </c>
      <c r="AC598" s="44">
        <f t="shared" si="28"/>
        <v>21622445</v>
      </c>
      <c r="AD598" s="74">
        <f t="shared" si="29"/>
        <v>8713731</v>
      </c>
      <c r="AE598" s="44">
        <f t="shared" si="30"/>
        <v>2193805</v>
      </c>
    </row>
    <row r="599" spans="1:31" x14ac:dyDescent="0.3">
      <c r="A599" s="46" t="s">
        <v>1243</v>
      </c>
      <c r="B599" t="s">
        <v>2648</v>
      </c>
      <c r="C599">
        <v>1</v>
      </c>
      <c r="D599">
        <v>0</v>
      </c>
      <c r="E599" s="44">
        <v>20767630</v>
      </c>
      <c r="F599" s="44">
        <v>0</v>
      </c>
      <c r="G599" s="44">
        <v>379007</v>
      </c>
      <c r="H599" s="44">
        <v>0</v>
      </c>
      <c r="I599" s="44">
        <v>3503954</v>
      </c>
      <c r="J599" s="44">
        <v>1811089</v>
      </c>
      <c r="K599" s="44">
        <v>0</v>
      </c>
      <c r="L599" s="44">
        <v>0</v>
      </c>
      <c r="M599" s="44">
        <v>0</v>
      </c>
      <c r="N599" s="44">
        <v>0</v>
      </c>
      <c r="O599" s="44">
        <v>0</v>
      </c>
      <c r="P599" s="44">
        <v>1937778</v>
      </c>
      <c r="Q599" s="44">
        <v>361694</v>
      </c>
      <c r="R599" s="44">
        <v>538547</v>
      </c>
      <c r="S599" s="44">
        <v>43442</v>
      </c>
      <c r="T599" s="44">
        <v>18125</v>
      </c>
      <c r="U599" s="44">
        <v>175973</v>
      </c>
      <c r="V599" s="44">
        <v>47933</v>
      </c>
      <c r="W599" s="44">
        <v>0</v>
      </c>
      <c r="X599" s="44">
        <v>0</v>
      </c>
      <c r="Y599" s="44">
        <v>0</v>
      </c>
      <c r="Z599" s="44">
        <v>0</v>
      </c>
      <c r="AA599" s="44">
        <v>29585172</v>
      </c>
      <c r="AB599" s="44">
        <v>0</v>
      </c>
      <c r="AC599" s="44">
        <f t="shared" si="28"/>
        <v>27774083</v>
      </c>
      <c r="AD599" s="74">
        <f t="shared" si="29"/>
        <v>8817542</v>
      </c>
      <c r="AE599" s="44">
        <f t="shared" si="30"/>
        <v>2602258</v>
      </c>
    </row>
    <row r="600" spans="1:31" x14ac:dyDescent="0.3">
      <c r="A600" s="46" t="s">
        <v>1227</v>
      </c>
      <c r="B600" t="s">
        <v>2649</v>
      </c>
      <c r="C600">
        <v>1</v>
      </c>
      <c r="D600">
        <v>0</v>
      </c>
      <c r="E600" s="44">
        <v>15967067</v>
      </c>
      <c r="F600" s="44">
        <v>0</v>
      </c>
      <c r="G600" s="44">
        <v>563471</v>
      </c>
      <c r="H600" s="44">
        <v>16411</v>
      </c>
      <c r="I600" s="44">
        <v>2748270</v>
      </c>
      <c r="J600" s="44">
        <v>992874</v>
      </c>
      <c r="K600" s="44">
        <v>0</v>
      </c>
      <c r="L600" s="44">
        <v>0</v>
      </c>
      <c r="M600" s="44">
        <v>0</v>
      </c>
      <c r="N600" s="44">
        <v>0</v>
      </c>
      <c r="O600" s="44">
        <v>0</v>
      </c>
      <c r="P600" s="44">
        <v>1228568</v>
      </c>
      <c r="Q600" s="44">
        <v>478906</v>
      </c>
      <c r="R600" s="44">
        <v>768534</v>
      </c>
      <c r="S600" s="44">
        <v>24702</v>
      </c>
      <c r="T600" s="44">
        <v>10306</v>
      </c>
      <c r="U600" s="44">
        <v>97103</v>
      </c>
      <c r="V600" s="44">
        <v>23823</v>
      </c>
      <c r="W600" s="44">
        <v>0</v>
      </c>
      <c r="X600" s="44">
        <v>186967</v>
      </c>
      <c r="Y600" s="44">
        <v>0</v>
      </c>
      <c r="Z600" s="44">
        <v>0</v>
      </c>
      <c r="AA600" s="44">
        <v>23107002</v>
      </c>
      <c r="AB600" s="44">
        <v>204625</v>
      </c>
      <c r="AC600" s="44">
        <f t="shared" si="28"/>
        <v>22114128</v>
      </c>
      <c r="AD600" s="74">
        <f t="shared" si="29"/>
        <v>7139935</v>
      </c>
      <c r="AE600" s="44">
        <f t="shared" si="30"/>
        <v>1947973</v>
      </c>
    </row>
    <row r="601" spans="1:31" x14ac:dyDescent="0.3">
      <c r="A601" s="46" t="s">
        <v>1246</v>
      </c>
      <c r="B601" t="s">
        <v>2650</v>
      </c>
      <c r="C601">
        <v>1</v>
      </c>
      <c r="D601">
        <v>0</v>
      </c>
      <c r="E601" s="44">
        <v>487037</v>
      </c>
      <c r="F601" s="44">
        <v>0</v>
      </c>
      <c r="G601" s="44">
        <v>179940</v>
      </c>
      <c r="H601" s="44">
        <v>0</v>
      </c>
      <c r="I601" s="44">
        <v>35400</v>
      </c>
      <c r="J601" s="44">
        <v>12103</v>
      </c>
      <c r="K601" s="44">
        <v>0</v>
      </c>
      <c r="L601" s="44">
        <v>0</v>
      </c>
      <c r="M601" s="44">
        <v>0</v>
      </c>
      <c r="N601" s="44">
        <v>0</v>
      </c>
      <c r="O601" s="44">
        <v>0</v>
      </c>
      <c r="P601" s="44">
        <v>108332</v>
      </c>
      <c r="Q601" s="44">
        <v>0</v>
      </c>
      <c r="R601" s="44">
        <v>0</v>
      </c>
      <c r="S601" s="44">
        <v>2607</v>
      </c>
      <c r="T601" s="44">
        <v>1088</v>
      </c>
      <c r="U601" s="44">
        <v>7456</v>
      </c>
      <c r="V601" s="44">
        <v>0</v>
      </c>
      <c r="W601" s="44">
        <v>0</v>
      </c>
      <c r="X601" s="44">
        <v>27000</v>
      </c>
      <c r="Y601" s="44">
        <v>0</v>
      </c>
      <c r="Z601" s="44">
        <v>0</v>
      </c>
      <c r="AA601" s="44">
        <v>860963</v>
      </c>
      <c r="AB601" s="44">
        <v>0</v>
      </c>
      <c r="AC601" s="44">
        <f t="shared" si="28"/>
        <v>848860</v>
      </c>
      <c r="AD601" s="74">
        <f t="shared" si="29"/>
        <v>373926</v>
      </c>
      <c r="AE601" s="44">
        <f t="shared" si="30"/>
        <v>299423</v>
      </c>
    </row>
    <row r="602" spans="1:31" x14ac:dyDescent="0.3">
      <c r="A602" s="46" t="s">
        <v>1258</v>
      </c>
      <c r="B602" t="s">
        <v>2651</v>
      </c>
      <c r="C602">
        <v>1</v>
      </c>
      <c r="D602">
        <v>0</v>
      </c>
      <c r="E602" s="44">
        <v>2623148</v>
      </c>
      <c r="F602" s="44">
        <v>0</v>
      </c>
      <c r="G602" s="44">
        <v>251952</v>
      </c>
      <c r="H602" s="44">
        <v>0</v>
      </c>
      <c r="I602" s="44">
        <v>58832</v>
      </c>
      <c r="J602" s="44">
        <v>755092</v>
      </c>
      <c r="K602" s="44">
        <v>555</v>
      </c>
      <c r="L602" s="44">
        <v>0</v>
      </c>
      <c r="M602" s="44">
        <v>0</v>
      </c>
      <c r="N602" s="44">
        <v>0</v>
      </c>
      <c r="O602" s="44">
        <v>0</v>
      </c>
      <c r="P602" s="44">
        <v>136474</v>
      </c>
      <c r="Q602" s="44">
        <v>17492</v>
      </c>
      <c r="R602" s="44">
        <v>72325</v>
      </c>
      <c r="S602" s="44">
        <v>7640</v>
      </c>
      <c r="T602" s="44">
        <v>3188</v>
      </c>
      <c r="U602" s="44">
        <v>30407</v>
      </c>
      <c r="V602" s="44">
        <v>0</v>
      </c>
      <c r="W602" s="44">
        <v>0</v>
      </c>
      <c r="X602" s="44">
        <v>22275</v>
      </c>
      <c r="Y602" s="44">
        <v>0</v>
      </c>
      <c r="Z602" s="44">
        <v>0</v>
      </c>
      <c r="AA602" s="44">
        <v>3979380</v>
      </c>
      <c r="AB602" s="44">
        <v>0</v>
      </c>
      <c r="AC602" s="44">
        <f t="shared" si="28"/>
        <v>3223733</v>
      </c>
      <c r="AD602" s="74">
        <f t="shared" si="29"/>
        <v>1356232</v>
      </c>
      <c r="AE602" s="44">
        <f t="shared" si="30"/>
        <v>429661</v>
      </c>
    </row>
    <row r="603" spans="1:31" x14ac:dyDescent="0.3">
      <c r="A603" s="46" t="s">
        <v>1248</v>
      </c>
      <c r="B603" t="s">
        <v>2652</v>
      </c>
      <c r="C603">
        <v>1</v>
      </c>
      <c r="D603">
        <v>0</v>
      </c>
      <c r="E603" s="44">
        <v>13810389</v>
      </c>
      <c r="F603" s="44">
        <v>0</v>
      </c>
      <c r="G603" s="44">
        <v>250952</v>
      </c>
      <c r="H603" s="44">
        <v>0</v>
      </c>
      <c r="I603" s="44">
        <v>1021457</v>
      </c>
      <c r="J603" s="44">
        <v>2483324</v>
      </c>
      <c r="K603" s="44">
        <v>0</v>
      </c>
      <c r="L603" s="44">
        <v>0</v>
      </c>
      <c r="M603" s="44">
        <v>0</v>
      </c>
      <c r="N603" s="44">
        <v>0</v>
      </c>
      <c r="O603" s="44">
        <v>0</v>
      </c>
      <c r="P603" s="44">
        <v>1153944</v>
      </c>
      <c r="Q603" s="44">
        <v>584919</v>
      </c>
      <c r="R603" s="44">
        <v>140945</v>
      </c>
      <c r="S603" s="44">
        <v>33780</v>
      </c>
      <c r="T603" s="44">
        <v>14094</v>
      </c>
      <c r="U603" s="44">
        <v>117898</v>
      </c>
      <c r="V603" s="44">
        <v>34543</v>
      </c>
      <c r="W603" s="44">
        <v>0</v>
      </c>
      <c r="X603" s="44">
        <v>138432</v>
      </c>
      <c r="Y603" s="44">
        <v>20717</v>
      </c>
      <c r="Z603" s="44">
        <v>0</v>
      </c>
      <c r="AA603" s="44">
        <v>19805394</v>
      </c>
      <c r="AB603" s="44">
        <v>0</v>
      </c>
      <c r="AC603" s="44">
        <f t="shared" si="28"/>
        <v>17322070</v>
      </c>
      <c r="AD603" s="74">
        <f t="shared" si="29"/>
        <v>5995005</v>
      </c>
      <c r="AE603" s="44">
        <f t="shared" si="30"/>
        <v>1625928</v>
      </c>
    </row>
    <row r="604" spans="1:31" x14ac:dyDescent="0.3">
      <c r="A604" s="46" t="s">
        <v>1254</v>
      </c>
      <c r="B604" t="s">
        <v>2653</v>
      </c>
      <c r="C604">
        <v>1</v>
      </c>
      <c r="D604">
        <v>0</v>
      </c>
      <c r="E604" s="44">
        <v>2580649</v>
      </c>
      <c r="F604" s="44">
        <v>0</v>
      </c>
      <c r="G604" s="44">
        <v>265147</v>
      </c>
      <c r="H604" s="44">
        <v>1405</v>
      </c>
      <c r="I604" s="44">
        <v>283964</v>
      </c>
      <c r="J604" s="44">
        <v>168286</v>
      </c>
      <c r="K604" s="44">
        <v>0</v>
      </c>
      <c r="L604" s="44">
        <v>0</v>
      </c>
      <c r="M604" s="44">
        <v>0</v>
      </c>
      <c r="N604" s="44">
        <v>0</v>
      </c>
      <c r="O604" s="44">
        <v>0</v>
      </c>
      <c r="P604" s="44">
        <v>172356</v>
      </c>
      <c r="Q604" s="44">
        <v>55125</v>
      </c>
      <c r="R604" s="44">
        <v>54391</v>
      </c>
      <c r="S604" s="44">
        <v>4749</v>
      </c>
      <c r="T604" s="44">
        <v>1981</v>
      </c>
      <c r="U604" s="44">
        <v>18465</v>
      </c>
      <c r="V604" s="44">
        <v>322</v>
      </c>
      <c r="W604" s="44">
        <v>0</v>
      </c>
      <c r="X604" s="44">
        <v>0</v>
      </c>
      <c r="Y604" s="44">
        <v>0</v>
      </c>
      <c r="Z604" s="44">
        <v>0</v>
      </c>
      <c r="AA604" s="44">
        <v>3606840</v>
      </c>
      <c r="AB604" s="44">
        <v>0</v>
      </c>
      <c r="AC604" s="44">
        <f t="shared" si="28"/>
        <v>3438554</v>
      </c>
      <c r="AD604" s="74">
        <f t="shared" si="29"/>
        <v>1026191</v>
      </c>
      <c r="AE604" s="44">
        <f t="shared" si="30"/>
        <v>463020</v>
      </c>
    </row>
    <row r="605" spans="1:31" x14ac:dyDescent="0.3">
      <c r="A605" s="46" t="s">
        <v>1256</v>
      </c>
      <c r="B605" t="s">
        <v>2654</v>
      </c>
      <c r="C605">
        <v>1</v>
      </c>
      <c r="D605">
        <v>0</v>
      </c>
      <c r="E605" s="44">
        <v>1557132</v>
      </c>
      <c r="F605" s="44">
        <v>0</v>
      </c>
      <c r="G605" s="44">
        <v>110011</v>
      </c>
      <c r="H605" s="44">
        <v>0</v>
      </c>
      <c r="I605" s="44">
        <v>61251</v>
      </c>
      <c r="J605" s="44">
        <v>92765</v>
      </c>
      <c r="K605" s="44">
        <v>0</v>
      </c>
      <c r="L605" s="44">
        <v>0</v>
      </c>
      <c r="M605" s="44">
        <v>0</v>
      </c>
      <c r="N605" s="44">
        <v>0</v>
      </c>
      <c r="O605" s="44">
        <v>0</v>
      </c>
      <c r="P605" s="44">
        <v>445467</v>
      </c>
      <c r="Q605" s="44">
        <v>5987</v>
      </c>
      <c r="R605" s="44">
        <v>24071</v>
      </c>
      <c r="S605" s="44">
        <v>11325</v>
      </c>
      <c r="T605" s="44">
        <v>4725</v>
      </c>
      <c r="U605" s="44">
        <v>44969</v>
      </c>
      <c r="V605" s="44">
        <v>0</v>
      </c>
      <c r="W605" s="44">
        <v>0</v>
      </c>
      <c r="X605" s="44">
        <v>0</v>
      </c>
      <c r="Y605" s="44">
        <v>0</v>
      </c>
      <c r="Z605" s="44">
        <v>0</v>
      </c>
      <c r="AA605" s="44">
        <v>2357703</v>
      </c>
      <c r="AB605" s="44">
        <v>0</v>
      </c>
      <c r="AC605" s="44">
        <f t="shared" si="28"/>
        <v>2264938</v>
      </c>
      <c r="AD605" s="74">
        <f t="shared" si="29"/>
        <v>800571</v>
      </c>
      <c r="AE605" s="44">
        <f t="shared" si="30"/>
        <v>616497</v>
      </c>
    </row>
    <row r="606" spans="1:31" x14ac:dyDescent="0.3">
      <c r="A606" s="46" t="s">
        <v>1252</v>
      </c>
      <c r="B606" t="s">
        <v>2032</v>
      </c>
      <c r="C606">
        <v>1</v>
      </c>
      <c r="D606">
        <v>0</v>
      </c>
      <c r="E606" s="44">
        <v>6367003</v>
      </c>
      <c r="F606" s="44">
        <v>0</v>
      </c>
      <c r="G606" s="44">
        <v>97741</v>
      </c>
      <c r="H606" s="44">
        <v>0</v>
      </c>
      <c r="I606" s="44">
        <v>706675</v>
      </c>
      <c r="J606" s="44">
        <v>279619</v>
      </c>
      <c r="K606" s="44">
        <v>0</v>
      </c>
      <c r="L606" s="44">
        <v>0</v>
      </c>
      <c r="M606" s="44">
        <v>0</v>
      </c>
      <c r="N606" s="44">
        <v>0</v>
      </c>
      <c r="O606" s="44">
        <v>0</v>
      </c>
      <c r="P606" s="44">
        <v>462524</v>
      </c>
      <c r="Q606" s="44">
        <v>132745</v>
      </c>
      <c r="R606" s="44">
        <v>137140</v>
      </c>
      <c r="S606" s="44">
        <v>10082</v>
      </c>
      <c r="T606" s="44">
        <v>4206</v>
      </c>
      <c r="U606" s="44">
        <v>41183</v>
      </c>
      <c r="V606" s="44">
        <v>2427</v>
      </c>
      <c r="W606" s="44">
        <v>0</v>
      </c>
      <c r="X606" s="44">
        <v>37800</v>
      </c>
      <c r="Y606" s="44">
        <v>0</v>
      </c>
      <c r="Z606" s="44">
        <v>0</v>
      </c>
      <c r="AA606" s="44">
        <v>8279145</v>
      </c>
      <c r="AB606" s="44">
        <v>100000</v>
      </c>
      <c r="AC606" s="44">
        <f t="shared" si="28"/>
        <v>7999526</v>
      </c>
      <c r="AD606" s="74">
        <f t="shared" si="29"/>
        <v>1912142</v>
      </c>
      <c r="AE606" s="44">
        <f t="shared" si="30"/>
        <v>618163</v>
      </c>
    </row>
    <row r="607" spans="1:31" x14ac:dyDescent="0.3">
      <c r="A607" s="46" t="s">
        <v>1260</v>
      </c>
      <c r="B607" t="s">
        <v>2655</v>
      </c>
      <c r="C607">
        <v>1</v>
      </c>
      <c r="D607">
        <v>0</v>
      </c>
      <c r="E607" s="44">
        <v>15336237</v>
      </c>
      <c r="F607" s="44">
        <v>0</v>
      </c>
      <c r="G607" s="44">
        <v>405813</v>
      </c>
      <c r="H607" s="44">
        <v>17281</v>
      </c>
      <c r="I607" s="44">
        <v>2163817</v>
      </c>
      <c r="J607" s="44">
        <v>5312025</v>
      </c>
      <c r="K607" s="44">
        <v>0</v>
      </c>
      <c r="L607" s="44">
        <v>0</v>
      </c>
      <c r="M607" s="44">
        <v>0</v>
      </c>
      <c r="N607" s="44">
        <v>0</v>
      </c>
      <c r="O607" s="44">
        <v>0</v>
      </c>
      <c r="P607" s="44">
        <v>1538891</v>
      </c>
      <c r="Q607" s="44">
        <v>412145</v>
      </c>
      <c r="R607" s="44">
        <v>582512</v>
      </c>
      <c r="S607" s="44">
        <v>48355</v>
      </c>
      <c r="T607" s="44">
        <v>20175</v>
      </c>
      <c r="U607" s="44">
        <v>194089</v>
      </c>
      <c r="V607" s="44">
        <v>48823</v>
      </c>
      <c r="W607" s="44">
        <v>0</v>
      </c>
      <c r="X607" s="44">
        <v>0</v>
      </c>
      <c r="Y607" s="44">
        <v>0</v>
      </c>
      <c r="Z607" s="44">
        <v>0</v>
      </c>
      <c r="AA607" s="44">
        <v>26080163</v>
      </c>
      <c r="AB607" s="44">
        <v>0</v>
      </c>
      <c r="AC607" s="44">
        <f t="shared" si="28"/>
        <v>20768138</v>
      </c>
      <c r="AD607" s="74">
        <f t="shared" si="29"/>
        <v>10743926</v>
      </c>
      <c r="AE607" s="44">
        <f t="shared" si="30"/>
        <v>2256146</v>
      </c>
    </row>
    <row r="608" spans="1:31" x14ac:dyDescent="0.3">
      <c r="A608" s="46" t="s">
        <v>1250</v>
      </c>
      <c r="B608" t="s">
        <v>2034</v>
      </c>
      <c r="C608">
        <v>1</v>
      </c>
      <c r="D608">
        <v>0</v>
      </c>
      <c r="E608" s="44">
        <v>1231526</v>
      </c>
      <c r="F608" s="44">
        <v>0</v>
      </c>
      <c r="G608" s="44">
        <v>70000</v>
      </c>
      <c r="H608" s="44">
        <v>0</v>
      </c>
      <c r="I608" s="44">
        <v>107224</v>
      </c>
      <c r="J608" s="44">
        <v>60700</v>
      </c>
      <c r="K608" s="44">
        <v>0</v>
      </c>
      <c r="L608" s="44">
        <v>0</v>
      </c>
      <c r="M608" s="44">
        <v>0</v>
      </c>
      <c r="N608" s="44">
        <v>0</v>
      </c>
      <c r="O608" s="44">
        <v>0</v>
      </c>
      <c r="P608" s="44">
        <v>132692</v>
      </c>
      <c r="Q608" s="44">
        <v>58448</v>
      </c>
      <c r="R608" s="44">
        <v>29673</v>
      </c>
      <c r="S608" s="44">
        <v>2502</v>
      </c>
      <c r="T608" s="44">
        <v>1044</v>
      </c>
      <c r="U608" s="44">
        <v>15553</v>
      </c>
      <c r="V608" s="44">
        <v>2210</v>
      </c>
      <c r="W608" s="44">
        <v>0</v>
      </c>
      <c r="X608" s="44">
        <v>0</v>
      </c>
      <c r="Y608" s="44">
        <v>0</v>
      </c>
      <c r="Z608" s="44">
        <v>0</v>
      </c>
      <c r="AA608" s="44">
        <v>1711572</v>
      </c>
      <c r="AB608" s="44">
        <v>100000</v>
      </c>
      <c r="AC608" s="44">
        <f t="shared" si="28"/>
        <v>1650872</v>
      </c>
      <c r="AD608" s="74">
        <f t="shared" si="29"/>
        <v>480046</v>
      </c>
      <c r="AE608" s="44">
        <f t="shared" si="30"/>
        <v>224001</v>
      </c>
    </row>
    <row r="609" spans="1:31" x14ac:dyDescent="0.3">
      <c r="A609" s="46" t="s">
        <v>1262</v>
      </c>
      <c r="B609" t="s">
        <v>2656</v>
      </c>
      <c r="C609">
        <v>1</v>
      </c>
      <c r="D609">
        <v>0</v>
      </c>
      <c r="E609" s="44">
        <v>9058595</v>
      </c>
      <c r="F609" s="44">
        <v>0</v>
      </c>
      <c r="G609" s="44">
        <v>462680</v>
      </c>
      <c r="H609" s="44">
        <v>4361</v>
      </c>
      <c r="I609" s="44">
        <v>712780</v>
      </c>
      <c r="J609" s="44">
        <v>933817</v>
      </c>
      <c r="K609" s="44">
        <v>0</v>
      </c>
      <c r="L609" s="44">
        <v>0</v>
      </c>
      <c r="M609" s="44">
        <v>0</v>
      </c>
      <c r="N609" s="44">
        <v>0</v>
      </c>
      <c r="O609" s="44">
        <v>0</v>
      </c>
      <c r="P609" s="44">
        <v>569007</v>
      </c>
      <c r="Q609" s="44">
        <v>115954</v>
      </c>
      <c r="R609" s="44">
        <v>158466</v>
      </c>
      <c r="S609" s="44">
        <v>10801</v>
      </c>
      <c r="T609" s="44">
        <v>4506</v>
      </c>
      <c r="U609" s="44">
        <v>42464</v>
      </c>
      <c r="V609" s="44">
        <v>8968</v>
      </c>
      <c r="W609" s="44">
        <v>0</v>
      </c>
      <c r="X609" s="44">
        <v>61955</v>
      </c>
      <c r="Y609" s="44">
        <v>0</v>
      </c>
      <c r="Z609" s="44">
        <v>0</v>
      </c>
      <c r="AA609" s="44">
        <v>12144354</v>
      </c>
      <c r="AB609" s="44">
        <v>100000</v>
      </c>
      <c r="AC609" s="44">
        <f t="shared" si="28"/>
        <v>11210537</v>
      </c>
      <c r="AD609" s="74">
        <f t="shared" si="29"/>
        <v>3085759</v>
      </c>
      <c r="AE609" s="44">
        <f t="shared" si="30"/>
        <v>1098426</v>
      </c>
    </row>
    <row r="610" spans="1:31" x14ac:dyDescent="0.3">
      <c r="A610" s="46" t="s">
        <v>1265</v>
      </c>
      <c r="B610" t="s">
        <v>2657</v>
      </c>
      <c r="C610">
        <v>1</v>
      </c>
      <c r="D610">
        <v>0</v>
      </c>
      <c r="E610" s="44">
        <v>5663817</v>
      </c>
      <c r="F610" s="44">
        <v>0</v>
      </c>
      <c r="G610" s="44">
        <v>0</v>
      </c>
      <c r="H610" s="44">
        <v>0</v>
      </c>
      <c r="I610" s="44">
        <v>552267</v>
      </c>
      <c r="J610" s="44">
        <v>891013</v>
      </c>
      <c r="K610" s="44">
        <v>0</v>
      </c>
      <c r="L610" s="44">
        <v>0</v>
      </c>
      <c r="M610" s="44">
        <v>0</v>
      </c>
      <c r="N610" s="44">
        <v>0</v>
      </c>
      <c r="O610" s="44">
        <v>0</v>
      </c>
      <c r="P610" s="44">
        <v>575840</v>
      </c>
      <c r="Q610" s="44">
        <v>90974</v>
      </c>
      <c r="R610" s="44">
        <v>120539</v>
      </c>
      <c r="S610" s="44">
        <v>7190</v>
      </c>
      <c r="T610" s="44">
        <v>3000</v>
      </c>
      <c r="U610" s="44">
        <v>28368</v>
      </c>
      <c r="V610" s="44">
        <v>7562</v>
      </c>
      <c r="W610" s="44">
        <v>0</v>
      </c>
      <c r="X610" s="44">
        <v>0</v>
      </c>
      <c r="Y610" s="44">
        <v>0</v>
      </c>
      <c r="Z610" s="44">
        <v>0</v>
      </c>
      <c r="AA610" s="44">
        <v>7940570</v>
      </c>
      <c r="AB610" s="44">
        <v>0</v>
      </c>
      <c r="AC610" s="44">
        <f t="shared" si="28"/>
        <v>7049557</v>
      </c>
      <c r="AD610" s="74">
        <f t="shared" si="29"/>
        <v>2276753</v>
      </c>
      <c r="AE610" s="44">
        <f t="shared" si="30"/>
        <v>621960</v>
      </c>
    </row>
    <row r="611" spans="1:31" x14ac:dyDescent="0.3">
      <c r="A611" s="46" t="s">
        <v>1269</v>
      </c>
      <c r="B611" t="s">
        <v>2658</v>
      </c>
      <c r="C611">
        <v>1</v>
      </c>
      <c r="D611">
        <v>0</v>
      </c>
      <c r="E611" s="44">
        <v>4246561</v>
      </c>
      <c r="F611" s="44">
        <v>0</v>
      </c>
      <c r="G611" s="44">
        <v>202115</v>
      </c>
      <c r="H611" s="44">
        <v>210</v>
      </c>
      <c r="I611" s="44">
        <v>452182</v>
      </c>
      <c r="J611" s="44">
        <v>198599</v>
      </c>
      <c r="K611" s="44">
        <v>0</v>
      </c>
      <c r="L611" s="44">
        <v>0</v>
      </c>
      <c r="M611" s="44">
        <v>0</v>
      </c>
      <c r="N611" s="44">
        <v>0</v>
      </c>
      <c r="O611" s="44">
        <v>0</v>
      </c>
      <c r="P611" s="44">
        <v>443694</v>
      </c>
      <c r="Q611" s="44">
        <v>122427</v>
      </c>
      <c r="R611" s="44">
        <v>62508</v>
      </c>
      <c r="S611" s="44">
        <v>6891</v>
      </c>
      <c r="T611" s="44">
        <v>2875</v>
      </c>
      <c r="U611" s="44">
        <v>27785</v>
      </c>
      <c r="V611" s="44">
        <v>5722</v>
      </c>
      <c r="W611" s="44">
        <v>0</v>
      </c>
      <c r="X611" s="44">
        <v>59347</v>
      </c>
      <c r="Y611" s="44">
        <v>0</v>
      </c>
      <c r="Z611" s="44">
        <v>0</v>
      </c>
      <c r="AA611" s="44">
        <v>5830916</v>
      </c>
      <c r="AB611" s="44">
        <v>0</v>
      </c>
      <c r="AC611" s="44">
        <f t="shared" si="28"/>
        <v>5632317</v>
      </c>
      <c r="AD611" s="74">
        <f t="shared" si="29"/>
        <v>1584355</v>
      </c>
      <c r="AE611" s="44">
        <f t="shared" si="30"/>
        <v>689082</v>
      </c>
    </row>
    <row r="612" spans="1:31" x14ac:dyDescent="0.3">
      <c r="A612" s="46" t="s">
        <v>1271</v>
      </c>
      <c r="B612" t="s">
        <v>2659</v>
      </c>
      <c r="C612">
        <v>1</v>
      </c>
      <c r="D612">
        <v>0</v>
      </c>
      <c r="E612" s="44">
        <v>5127414</v>
      </c>
      <c r="F612" s="44">
        <v>0</v>
      </c>
      <c r="G612" s="44">
        <v>0</v>
      </c>
      <c r="H612" s="44">
        <v>452</v>
      </c>
      <c r="I612" s="44">
        <v>185988</v>
      </c>
      <c r="J612" s="44">
        <v>1257599</v>
      </c>
      <c r="K612" s="44">
        <v>0</v>
      </c>
      <c r="L612" s="44">
        <v>0</v>
      </c>
      <c r="M612" s="44">
        <v>0</v>
      </c>
      <c r="N612" s="44">
        <v>0</v>
      </c>
      <c r="O612" s="44">
        <v>0</v>
      </c>
      <c r="P612" s="44">
        <v>602261</v>
      </c>
      <c r="Q612" s="44">
        <v>60915</v>
      </c>
      <c r="R612" s="44">
        <v>110676</v>
      </c>
      <c r="S612" s="44">
        <v>6951</v>
      </c>
      <c r="T612" s="44">
        <v>2900</v>
      </c>
      <c r="U612" s="44">
        <v>27203</v>
      </c>
      <c r="V612" s="44">
        <v>8241</v>
      </c>
      <c r="W612" s="44">
        <v>0</v>
      </c>
      <c r="X612" s="44">
        <v>103164</v>
      </c>
      <c r="Y612" s="44">
        <v>0</v>
      </c>
      <c r="Z612" s="44">
        <v>0</v>
      </c>
      <c r="AA612" s="44">
        <v>7493764</v>
      </c>
      <c r="AB612" s="44">
        <v>100000</v>
      </c>
      <c r="AC612" s="44">
        <f t="shared" si="28"/>
        <v>6236165</v>
      </c>
      <c r="AD612" s="74">
        <f t="shared" si="29"/>
        <v>2366350</v>
      </c>
      <c r="AE612" s="44">
        <f t="shared" si="30"/>
        <v>647556</v>
      </c>
    </row>
    <row r="613" spans="1:31" x14ac:dyDescent="0.3">
      <c r="A613" s="46" t="s">
        <v>1273</v>
      </c>
      <c r="B613" t="s">
        <v>2660</v>
      </c>
      <c r="C613">
        <v>1</v>
      </c>
      <c r="D613">
        <v>0</v>
      </c>
      <c r="E613" s="44">
        <v>12847038</v>
      </c>
      <c r="F613" s="44">
        <v>0</v>
      </c>
      <c r="G613" s="44">
        <v>0</v>
      </c>
      <c r="H613" s="44">
        <v>0</v>
      </c>
      <c r="I613" s="44">
        <v>1278331</v>
      </c>
      <c r="J613" s="44">
        <v>1517751</v>
      </c>
      <c r="K613" s="44">
        <v>0</v>
      </c>
      <c r="L613" s="44">
        <v>0</v>
      </c>
      <c r="M613" s="44">
        <v>0</v>
      </c>
      <c r="N613" s="44">
        <v>0</v>
      </c>
      <c r="O613" s="44">
        <v>0</v>
      </c>
      <c r="P613" s="44">
        <v>1416730</v>
      </c>
      <c r="Q613" s="44">
        <v>445323</v>
      </c>
      <c r="R613" s="44">
        <v>305085</v>
      </c>
      <c r="S613" s="44">
        <v>16853</v>
      </c>
      <c r="T613" s="44">
        <v>7031</v>
      </c>
      <c r="U613" s="44">
        <v>58891</v>
      </c>
      <c r="V613" s="44">
        <v>19629</v>
      </c>
      <c r="W613" s="44">
        <v>0</v>
      </c>
      <c r="X613" s="44">
        <v>126560</v>
      </c>
      <c r="Y613" s="44">
        <v>0</v>
      </c>
      <c r="Z613" s="44">
        <v>0</v>
      </c>
      <c r="AA613" s="44">
        <v>18039222</v>
      </c>
      <c r="AB613" s="44">
        <v>100000</v>
      </c>
      <c r="AC613" s="44">
        <f t="shared" si="28"/>
        <v>16521471</v>
      </c>
      <c r="AD613" s="74">
        <f t="shared" si="29"/>
        <v>5192184</v>
      </c>
      <c r="AE613" s="44">
        <f t="shared" si="30"/>
        <v>1519134</v>
      </c>
    </row>
    <row r="614" spans="1:31" x14ac:dyDescent="0.3">
      <c r="A614" s="46" t="s">
        <v>1275</v>
      </c>
      <c r="B614" t="s">
        <v>2661</v>
      </c>
      <c r="C614">
        <v>1</v>
      </c>
      <c r="D614">
        <v>0</v>
      </c>
      <c r="E614" s="44">
        <v>7357506</v>
      </c>
      <c r="F614" s="44">
        <v>0</v>
      </c>
      <c r="G614" s="44">
        <v>0</v>
      </c>
      <c r="H614" s="44">
        <v>3840</v>
      </c>
      <c r="I614" s="44">
        <v>676565</v>
      </c>
      <c r="J614" s="44">
        <v>1067730</v>
      </c>
      <c r="K614" s="44">
        <v>0</v>
      </c>
      <c r="L614" s="44">
        <v>0</v>
      </c>
      <c r="M614" s="44">
        <v>0</v>
      </c>
      <c r="N614" s="44">
        <v>0</v>
      </c>
      <c r="O614" s="44">
        <v>0</v>
      </c>
      <c r="P614" s="44">
        <v>593124</v>
      </c>
      <c r="Q614" s="44">
        <v>222187</v>
      </c>
      <c r="R614" s="44">
        <v>89849</v>
      </c>
      <c r="S614" s="44">
        <v>14710</v>
      </c>
      <c r="T614" s="44">
        <v>6138</v>
      </c>
      <c r="U614" s="44">
        <v>57260</v>
      </c>
      <c r="V614" s="44">
        <v>14757</v>
      </c>
      <c r="W614" s="44">
        <v>0</v>
      </c>
      <c r="X614" s="44">
        <v>0</v>
      </c>
      <c r="Y614" s="44">
        <v>0</v>
      </c>
      <c r="Z614" s="44">
        <v>0</v>
      </c>
      <c r="AA614" s="44">
        <v>10103666</v>
      </c>
      <c r="AB614" s="44">
        <v>0</v>
      </c>
      <c r="AC614" s="44">
        <f t="shared" si="28"/>
        <v>9035936</v>
      </c>
      <c r="AD614" s="74">
        <f t="shared" si="29"/>
        <v>2746160</v>
      </c>
      <c r="AE614" s="44">
        <f t="shared" si="30"/>
        <v>685989</v>
      </c>
    </row>
    <row r="615" spans="1:31" x14ac:dyDescent="0.3">
      <c r="A615" s="46" t="s">
        <v>1277</v>
      </c>
      <c r="B615" t="s">
        <v>2662</v>
      </c>
      <c r="C615">
        <v>1</v>
      </c>
      <c r="D615">
        <v>0</v>
      </c>
      <c r="E615" s="44">
        <v>4960583</v>
      </c>
      <c r="F615" s="44">
        <v>0</v>
      </c>
      <c r="G615" s="44">
        <v>138624</v>
      </c>
      <c r="H615" s="44">
        <v>2050</v>
      </c>
      <c r="I615" s="44">
        <v>893554</v>
      </c>
      <c r="J615" s="44">
        <v>1112414</v>
      </c>
      <c r="K615" s="44">
        <v>0</v>
      </c>
      <c r="L615" s="44">
        <v>0</v>
      </c>
      <c r="M615" s="44">
        <v>0</v>
      </c>
      <c r="N615" s="44">
        <v>0</v>
      </c>
      <c r="O615" s="44">
        <v>0</v>
      </c>
      <c r="P615" s="44">
        <v>603560</v>
      </c>
      <c r="Q615" s="44">
        <v>8576</v>
      </c>
      <c r="R615" s="44">
        <v>33110</v>
      </c>
      <c r="S615" s="44">
        <v>6202</v>
      </c>
      <c r="T615" s="44">
        <v>2588</v>
      </c>
      <c r="U615" s="44">
        <v>24640</v>
      </c>
      <c r="V615" s="44">
        <v>7133</v>
      </c>
      <c r="W615" s="44">
        <v>0</v>
      </c>
      <c r="X615" s="44">
        <v>73309</v>
      </c>
      <c r="Y615" s="44">
        <v>0</v>
      </c>
      <c r="Z615" s="44">
        <v>0</v>
      </c>
      <c r="AA615" s="44">
        <v>7866343</v>
      </c>
      <c r="AB615" s="44">
        <v>0</v>
      </c>
      <c r="AC615" s="44">
        <f t="shared" si="28"/>
        <v>6753929</v>
      </c>
      <c r="AD615" s="74">
        <f t="shared" si="29"/>
        <v>2905760</v>
      </c>
      <c r="AE615" s="44">
        <f t="shared" si="30"/>
        <v>782747</v>
      </c>
    </row>
    <row r="616" spans="1:31" x14ac:dyDescent="0.3">
      <c r="A616" s="46" t="s">
        <v>1279</v>
      </c>
      <c r="B616" t="s">
        <v>2663</v>
      </c>
      <c r="C616">
        <v>1</v>
      </c>
      <c r="D616">
        <v>0</v>
      </c>
      <c r="E616" s="44">
        <v>20111425</v>
      </c>
      <c r="F616" s="44">
        <v>0</v>
      </c>
      <c r="G616" s="44">
        <v>0</v>
      </c>
      <c r="H616" s="44">
        <v>4798</v>
      </c>
      <c r="I616" s="44">
        <v>2517987</v>
      </c>
      <c r="J616" s="44">
        <v>4060806</v>
      </c>
      <c r="K616" s="44">
        <v>0</v>
      </c>
      <c r="L616" s="44">
        <v>0</v>
      </c>
      <c r="M616" s="44">
        <v>0</v>
      </c>
      <c r="N616" s="44">
        <v>0</v>
      </c>
      <c r="O616" s="44">
        <v>0</v>
      </c>
      <c r="P616" s="44">
        <v>2001863</v>
      </c>
      <c r="Q616" s="44">
        <v>797107</v>
      </c>
      <c r="R616" s="44">
        <v>415601</v>
      </c>
      <c r="S616" s="44">
        <v>34888</v>
      </c>
      <c r="T616" s="44">
        <v>14556</v>
      </c>
      <c r="U616" s="44">
        <v>135897</v>
      </c>
      <c r="V616" s="44">
        <v>42947</v>
      </c>
      <c r="W616" s="44">
        <v>0</v>
      </c>
      <c r="X616" s="44">
        <v>280301</v>
      </c>
      <c r="Y616" s="44">
        <v>0</v>
      </c>
      <c r="Z616" s="44">
        <v>0</v>
      </c>
      <c r="AA616" s="44">
        <v>30418176</v>
      </c>
      <c r="AB616" s="44">
        <v>125709</v>
      </c>
      <c r="AC616" s="44">
        <f t="shared" si="28"/>
        <v>26357370</v>
      </c>
      <c r="AD616" s="74">
        <f t="shared" si="29"/>
        <v>10306751</v>
      </c>
      <c r="AE616" s="44">
        <f t="shared" si="30"/>
        <v>2230151</v>
      </c>
    </row>
    <row r="617" spans="1:31" x14ac:dyDescent="0.3">
      <c r="A617" s="46" t="s">
        <v>1281</v>
      </c>
      <c r="B617" t="s">
        <v>2664</v>
      </c>
      <c r="C617">
        <v>1</v>
      </c>
      <c r="D617">
        <v>0</v>
      </c>
      <c r="E617" s="44">
        <v>289630</v>
      </c>
      <c r="F617" s="44">
        <v>0</v>
      </c>
      <c r="G617" s="44">
        <v>140955</v>
      </c>
      <c r="H617" s="44">
        <v>0</v>
      </c>
      <c r="I617" s="44">
        <v>9702</v>
      </c>
      <c r="J617" s="44">
        <v>0</v>
      </c>
      <c r="K617" s="44">
        <v>0</v>
      </c>
      <c r="L617" s="44">
        <v>0</v>
      </c>
      <c r="M617" s="44">
        <v>0</v>
      </c>
      <c r="N617" s="44">
        <v>0</v>
      </c>
      <c r="O617" s="44">
        <v>0</v>
      </c>
      <c r="P617" s="44">
        <v>57968</v>
      </c>
      <c r="Q617" s="44">
        <v>0</v>
      </c>
      <c r="R617" s="44">
        <v>0</v>
      </c>
      <c r="S617" s="44">
        <v>419</v>
      </c>
      <c r="T617" s="44">
        <v>175</v>
      </c>
      <c r="U617" s="44">
        <v>4660</v>
      </c>
      <c r="V617" s="44">
        <v>0</v>
      </c>
      <c r="W617" s="44">
        <v>0</v>
      </c>
      <c r="X617" s="44">
        <v>0</v>
      </c>
      <c r="Y617" s="44">
        <v>0</v>
      </c>
      <c r="Z617" s="44">
        <v>0</v>
      </c>
      <c r="AA617" s="44">
        <v>503509</v>
      </c>
      <c r="AB617" s="44">
        <v>100000</v>
      </c>
      <c r="AC617" s="44">
        <f t="shared" si="28"/>
        <v>503509</v>
      </c>
      <c r="AD617" s="74">
        <f t="shared" si="29"/>
        <v>213879</v>
      </c>
      <c r="AE617" s="44">
        <f t="shared" si="30"/>
        <v>204177</v>
      </c>
    </row>
    <row r="618" spans="1:31" x14ac:dyDescent="0.3">
      <c r="A618" s="46" t="s">
        <v>1283</v>
      </c>
      <c r="B618" t="s">
        <v>2665</v>
      </c>
      <c r="C618">
        <v>1</v>
      </c>
      <c r="D618">
        <v>0</v>
      </c>
      <c r="E618" s="44">
        <v>5563600</v>
      </c>
      <c r="F618" s="44">
        <v>0</v>
      </c>
      <c r="G618" s="44">
        <v>127523</v>
      </c>
      <c r="H618" s="44">
        <v>1104</v>
      </c>
      <c r="I618" s="44">
        <v>731239</v>
      </c>
      <c r="J618" s="44">
        <v>229861</v>
      </c>
      <c r="K618" s="44">
        <v>0</v>
      </c>
      <c r="L618" s="44">
        <v>0</v>
      </c>
      <c r="M618" s="44">
        <v>0</v>
      </c>
      <c r="N618" s="44">
        <v>0</v>
      </c>
      <c r="O618" s="44">
        <v>0</v>
      </c>
      <c r="P618" s="44">
        <v>544189</v>
      </c>
      <c r="Q618" s="44">
        <v>79342</v>
      </c>
      <c r="R618" s="44">
        <v>0</v>
      </c>
      <c r="S618" s="44">
        <v>8059</v>
      </c>
      <c r="T618" s="44">
        <v>3363</v>
      </c>
      <c r="U618" s="44">
        <v>30581</v>
      </c>
      <c r="V618" s="44">
        <v>8475</v>
      </c>
      <c r="W618" s="44">
        <v>0</v>
      </c>
      <c r="X618" s="44">
        <v>0</v>
      </c>
      <c r="Y618" s="44">
        <v>0</v>
      </c>
      <c r="Z618" s="44">
        <v>0</v>
      </c>
      <c r="AA618" s="44">
        <v>7327336</v>
      </c>
      <c r="AB618" s="44">
        <v>0</v>
      </c>
      <c r="AC618" s="44">
        <f t="shared" si="28"/>
        <v>7097475</v>
      </c>
      <c r="AD618" s="74">
        <f t="shared" si="29"/>
        <v>1763736</v>
      </c>
      <c r="AE618" s="44">
        <f t="shared" si="30"/>
        <v>722190</v>
      </c>
    </row>
    <row r="619" spans="1:31" x14ac:dyDescent="0.3">
      <c r="A619" s="46" t="s">
        <v>1267</v>
      </c>
      <c r="B619" t="s">
        <v>2666</v>
      </c>
      <c r="C619">
        <v>1</v>
      </c>
      <c r="D619">
        <v>0</v>
      </c>
      <c r="E619" s="44">
        <v>8126655</v>
      </c>
      <c r="F619" s="44">
        <v>0</v>
      </c>
      <c r="G619" s="44">
        <v>0</v>
      </c>
      <c r="H619" s="44">
        <v>0</v>
      </c>
      <c r="I619" s="44">
        <v>1101634</v>
      </c>
      <c r="J619" s="44">
        <v>1678458</v>
      </c>
      <c r="K619" s="44">
        <v>0</v>
      </c>
      <c r="L619" s="44">
        <v>0</v>
      </c>
      <c r="M619" s="44">
        <v>0</v>
      </c>
      <c r="N619" s="44">
        <v>0</v>
      </c>
      <c r="O619" s="44">
        <v>0</v>
      </c>
      <c r="P619" s="44">
        <v>674741</v>
      </c>
      <c r="Q619" s="44">
        <v>45736</v>
      </c>
      <c r="R619" s="44">
        <v>35346</v>
      </c>
      <c r="S619" s="44">
        <v>12853</v>
      </c>
      <c r="T619" s="44">
        <v>5363</v>
      </c>
      <c r="U619" s="44">
        <v>49687</v>
      </c>
      <c r="V619" s="44">
        <v>13268</v>
      </c>
      <c r="W619" s="44">
        <v>0</v>
      </c>
      <c r="X619" s="44">
        <v>61200</v>
      </c>
      <c r="Y619" s="44">
        <v>0</v>
      </c>
      <c r="Z619" s="44">
        <v>0</v>
      </c>
      <c r="AA619" s="44">
        <v>11804941</v>
      </c>
      <c r="AB619" s="44">
        <v>0</v>
      </c>
      <c r="AC619" s="44">
        <f t="shared" si="28"/>
        <v>10126483</v>
      </c>
      <c r="AD619" s="74">
        <f t="shared" si="29"/>
        <v>3678286</v>
      </c>
      <c r="AE619" s="44">
        <f t="shared" si="30"/>
        <v>755912</v>
      </c>
    </row>
    <row r="620" spans="1:31" x14ac:dyDescent="0.3">
      <c r="A620" s="46" t="s">
        <v>1285</v>
      </c>
      <c r="B620" t="s">
        <v>2667</v>
      </c>
      <c r="C620">
        <v>1</v>
      </c>
      <c r="D620">
        <v>0</v>
      </c>
      <c r="E620" s="44">
        <v>7895781</v>
      </c>
      <c r="F620" s="44">
        <v>0</v>
      </c>
      <c r="G620" s="44">
        <v>0</v>
      </c>
      <c r="H620" s="44">
        <v>12457</v>
      </c>
      <c r="I620" s="44">
        <v>913663</v>
      </c>
      <c r="J620" s="44">
        <v>410804</v>
      </c>
      <c r="K620" s="44">
        <v>0</v>
      </c>
      <c r="L620" s="44">
        <v>0</v>
      </c>
      <c r="M620" s="44">
        <v>0</v>
      </c>
      <c r="N620" s="44">
        <v>0</v>
      </c>
      <c r="O620" s="44">
        <v>0</v>
      </c>
      <c r="P620" s="44">
        <v>514481</v>
      </c>
      <c r="Q620" s="44">
        <v>496713</v>
      </c>
      <c r="R620" s="44">
        <v>146426</v>
      </c>
      <c r="S620" s="44">
        <v>10816</v>
      </c>
      <c r="T620" s="44">
        <v>4513</v>
      </c>
      <c r="U620" s="44">
        <v>42523</v>
      </c>
      <c r="V620" s="44">
        <v>9837</v>
      </c>
      <c r="W620" s="44">
        <v>0</v>
      </c>
      <c r="X620" s="44">
        <v>80262</v>
      </c>
      <c r="Y620" s="44">
        <v>0</v>
      </c>
      <c r="Z620" s="44">
        <v>0</v>
      </c>
      <c r="AA620" s="44">
        <v>10538276</v>
      </c>
      <c r="AB620" s="44">
        <v>100000</v>
      </c>
      <c r="AC620" s="44">
        <f t="shared" si="28"/>
        <v>10127472</v>
      </c>
      <c r="AD620" s="74">
        <f t="shared" si="29"/>
        <v>2642495</v>
      </c>
      <c r="AE620" s="44">
        <f t="shared" si="30"/>
        <v>582170</v>
      </c>
    </row>
    <row r="621" spans="1:31" x14ac:dyDescent="0.3">
      <c r="A621" s="46" t="s">
        <v>1296</v>
      </c>
      <c r="B621" t="s">
        <v>2668</v>
      </c>
      <c r="C621">
        <v>1</v>
      </c>
      <c r="D621">
        <v>0</v>
      </c>
      <c r="E621" s="44">
        <v>21510173</v>
      </c>
      <c r="F621" s="44">
        <v>0</v>
      </c>
      <c r="G621" s="44">
        <v>0</v>
      </c>
      <c r="H621" s="44">
        <v>0</v>
      </c>
      <c r="I621" s="44">
        <v>2115154</v>
      </c>
      <c r="J621" s="44">
        <v>4672518</v>
      </c>
      <c r="K621" s="44">
        <v>0</v>
      </c>
      <c r="L621" s="44">
        <v>0</v>
      </c>
      <c r="M621" s="44">
        <v>0</v>
      </c>
      <c r="N621" s="44">
        <v>0</v>
      </c>
      <c r="O621" s="44">
        <v>0</v>
      </c>
      <c r="P621" s="44">
        <v>2213827</v>
      </c>
      <c r="Q621" s="44">
        <v>1550284</v>
      </c>
      <c r="R621" s="44">
        <v>144861</v>
      </c>
      <c r="S621" s="44">
        <v>32537</v>
      </c>
      <c r="T621" s="44">
        <v>13575</v>
      </c>
      <c r="U621" s="44">
        <v>125529</v>
      </c>
      <c r="V621" s="44">
        <v>43679</v>
      </c>
      <c r="W621" s="44">
        <v>0</v>
      </c>
      <c r="X621" s="44">
        <v>305968</v>
      </c>
      <c r="Y621" s="44">
        <v>0</v>
      </c>
      <c r="Z621" s="44">
        <v>0</v>
      </c>
      <c r="AA621" s="44">
        <v>32728105</v>
      </c>
      <c r="AB621" s="44">
        <v>137556</v>
      </c>
      <c r="AC621" s="44">
        <f t="shared" si="28"/>
        <v>28055587</v>
      </c>
      <c r="AD621" s="74">
        <f t="shared" si="29"/>
        <v>11217932</v>
      </c>
      <c r="AE621" s="44">
        <f t="shared" si="30"/>
        <v>2429147</v>
      </c>
    </row>
    <row r="622" spans="1:31" x14ac:dyDescent="0.3">
      <c r="A622" s="46" t="s">
        <v>1288</v>
      </c>
      <c r="B622" t="s">
        <v>2048</v>
      </c>
      <c r="C622">
        <v>1</v>
      </c>
      <c r="D622">
        <v>0</v>
      </c>
      <c r="E622" s="44">
        <v>10409726</v>
      </c>
      <c r="F622" s="44">
        <v>0</v>
      </c>
      <c r="G622" s="44">
        <v>0</v>
      </c>
      <c r="H622" s="44">
        <v>10067</v>
      </c>
      <c r="I622" s="44">
        <v>1154158</v>
      </c>
      <c r="J622" s="44">
        <v>1442919</v>
      </c>
      <c r="K622" s="44">
        <v>2697</v>
      </c>
      <c r="L622" s="44">
        <v>0</v>
      </c>
      <c r="M622" s="44">
        <v>0</v>
      </c>
      <c r="N622" s="44">
        <v>0</v>
      </c>
      <c r="O622" s="44">
        <v>0</v>
      </c>
      <c r="P622" s="44">
        <v>1321966</v>
      </c>
      <c r="Q622" s="44">
        <v>247973</v>
      </c>
      <c r="R622" s="44">
        <v>35986</v>
      </c>
      <c r="S622" s="44">
        <v>11490</v>
      </c>
      <c r="T622" s="44">
        <v>4794</v>
      </c>
      <c r="U622" s="44">
        <v>45144</v>
      </c>
      <c r="V622" s="44">
        <v>15164</v>
      </c>
      <c r="W622" s="44">
        <v>0</v>
      </c>
      <c r="X622" s="44">
        <v>413887</v>
      </c>
      <c r="Y622" s="44">
        <v>0</v>
      </c>
      <c r="Z622" s="44">
        <v>0</v>
      </c>
      <c r="AA622" s="44">
        <v>15115971</v>
      </c>
      <c r="AB622" s="44">
        <v>100000</v>
      </c>
      <c r="AC622" s="44">
        <f t="shared" si="28"/>
        <v>13670355</v>
      </c>
      <c r="AD622" s="74">
        <f t="shared" si="29"/>
        <v>4706245</v>
      </c>
      <c r="AE622" s="44">
        <f t="shared" si="30"/>
        <v>1398558</v>
      </c>
    </row>
    <row r="623" spans="1:31" x14ac:dyDescent="0.3">
      <c r="A623" s="46" t="s">
        <v>1292</v>
      </c>
      <c r="B623" t="s">
        <v>2669</v>
      </c>
      <c r="C623">
        <v>1</v>
      </c>
      <c r="D623">
        <v>0</v>
      </c>
      <c r="E623" s="44">
        <v>10735408</v>
      </c>
      <c r="F623" s="44">
        <v>0</v>
      </c>
      <c r="G623" s="44">
        <v>0</v>
      </c>
      <c r="H623" s="44">
        <v>0</v>
      </c>
      <c r="I623" s="44">
        <v>1321526</v>
      </c>
      <c r="J623" s="44">
        <v>1899383</v>
      </c>
      <c r="K623" s="44">
        <v>0</v>
      </c>
      <c r="L623" s="44">
        <v>0</v>
      </c>
      <c r="M623" s="44">
        <v>0</v>
      </c>
      <c r="N623" s="44">
        <v>0</v>
      </c>
      <c r="O623" s="44">
        <v>0</v>
      </c>
      <c r="P623" s="44">
        <v>1060753</v>
      </c>
      <c r="Q623" s="44">
        <v>1188004</v>
      </c>
      <c r="R623" s="44">
        <v>57058</v>
      </c>
      <c r="S623" s="44">
        <v>13572</v>
      </c>
      <c r="T623" s="44">
        <v>5663</v>
      </c>
      <c r="U623" s="44">
        <v>53066</v>
      </c>
      <c r="V623" s="44">
        <v>18351</v>
      </c>
      <c r="W623" s="44">
        <v>0</v>
      </c>
      <c r="X623" s="44">
        <v>746103</v>
      </c>
      <c r="Y623" s="44">
        <v>0</v>
      </c>
      <c r="Z623" s="44">
        <v>0</v>
      </c>
      <c r="AA623" s="44">
        <v>17098887</v>
      </c>
      <c r="AB623" s="44">
        <v>100000</v>
      </c>
      <c r="AC623" s="44">
        <f t="shared" si="28"/>
        <v>15199504</v>
      </c>
      <c r="AD623" s="74">
        <f t="shared" si="29"/>
        <v>6363479</v>
      </c>
      <c r="AE623" s="44">
        <f t="shared" si="30"/>
        <v>1151405</v>
      </c>
    </row>
    <row r="624" spans="1:31" x14ac:dyDescent="0.3">
      <c r="A624" s="46" t="s">
        <v>1294</v>
      </c>
      <c r="B624" t="s">
        <v>2670</v>
      </c>
      <c r="C624">
        <v>1</v>
      </c>
      <c r="D624">
        <v>0</v>
      </c>
      <c r="E624" s="44">
        <v>8463798</v>
      </c>
      <c r="F624" s="44">
        <v>0</v>
      </c>
      <c r="G624" s="44">
        <v>0</v>
      </c>
      <c r="H624" s="44">
        <v>0</v>
      </c>
      <c r="I624" s="44">
        <v>1025737</v>
      </c>
      <c r="J624" s="44">
        <v>1476496</v>
      </c>
      <c r="K624" s="44">
        <v>0</v>
      </c>
      <c r="L624" s="44">
        <v>0</v>
      </c>
      <c r="M624" s="44">
        <v>0</v>
      </c>
      <c r="N624" s="44">
        <v>0</v>
      </c>
      <c r="O624" s="44">
        <v>0</v>
      </c>
      <c r="P624" s="44">
        <v>1086896</v>
      </c>
      <c r="Q624" s="44">
        <v>354021</v>
      </c>
      <c r="R624" s="44">
        <v>64500</v>
      </c>
      <c r="S624" s="44">
        <v>10411</v>
      </c>
      <c r="T624" s="44">
        <v>4344</v>
      </c>
      <c r="U624" s="44">
        <v>42348</v>
      </c>
      <c r="V624" s="44">
        <v>13035</v>
      </c>
      <c r="W624" s="44">
        <v>0</v>
      </c>
      <c r="X624" s="44">
        <v>93754</v>
      </c>
      <c r="Y624" s="44">
        <v>0</v>
      </c>
      <c r="Z624" s="44">
        <v>0</v>
      </c>
      <c r="AA624" s="44">
        <v>12635340</v>
      </c>
      <c r="AB624" s="44">
        <v>0</v>
      </c>
      <c r="AC624" s="44">
        <f t="shared" si="28"/>
        <v>11158844</v>
      </c>
      <c r="AD624" s="74">
        <f t="shared" si="29"/>
        <v>4171542</v>
      </c>
      <c r="AE624" s="44">
        <f t="shared" si="30"/>
        <v>1157034</v>
      </c>
    </row>
    <row r="625" spans="1:31" x14ac:dyDescent="0.3">
      <c r="A625" s="46" t="s">
        <v>1306</v>
      </c>
      <c r="B625" t="s">
        <v>2671</v>
      </c>
      <c r="C625">
        <v>1</v>
      </c>
      <c r="D625">
        <v>1</v>
      </c>
      <c r="E625" s="44">
        <v>10940532</v>
      </c>
      <c r="F625" s="44">
        <v>0</v>
      </c>
      <c r="G625" s="44">
        <v>0</v>
      </c>
      <c r="H625" s="44">
        <v>3667</v>
      </c>
      <c r="I625" s="44">
        <v>1914968</v>
      </c>
      <c r="J625" s="44">
        <v>2012551</v>
      </c>
      <c r="K625" s="44">
        <v>0</v>
      </c>
      <c r="L625" s="44">
        <v>0</v>
      </c>
      <c r="M625" s="44">
        <v>0</v>
      </c>
      <c r="N625" s="44">
        <v>0</v>
      </c>
      <c r="O625" s="44">
        <v>0</v>
      </c>
      <c r="P625" s="44">
        <v>1643684</v>
      </c>
      <c r="Q625" s="44">
        <v>396524</v>
      </c>
      <c r="R625" s="44">
        <v>138750</v>
      </c>
      <c r="S625" s="44">
        <v>32881</v>
      </c>
      <c r="T625" s="44">
        <v>13719</v>
      </c>
      <c r="U625" s="44">
        <v>130655</v>
      </c>
      <c r="V625" s="44">
        <v>33943</v>
      </c>
      <c r="W625" s="44">
        <v>0</v>
      </c>
      <c r="X625" s="44">
        <v>142596</v>
      </c>
      <c r="Y625" s="44">
        <v>0</v>
      </c>
      <c r="Z625" s="44">
        <v>0</v>
      </c>
      <c r="AA625" s="44">
        <v>17404470</v>
      </c>
      <c r="AB625" s="44">
        <v>0</v>
      </c>
      <c r="AC625" s="44">
        <f t="shared" si="28"/>
        <v>15391919</v>
      </c>
      <c r="AD625" s="74">
        <f t="shared" si="29"/>
        <v>6463938</v>
      </c>
      <c r="AE625" s="44">
        <f t="shared" si="30"/>
        <v>1854882</v>
      </c>
    </row>
    <row r="626" spans="1:31" x14ac:dyDescent="0.3">
      <c r="A626" s="46" t="s">
        <v>1300</v>
      </c>
      <c r="B626" t="s">
        <v>2052</v>
      </c>
      <c r="C626">
        <v>1</v>
      </c>
      <c r="D626">
        <v>0</v>
      </c>
      <c r="E626" s="44">
        <v>12574701</v>
      </c>
      <c r="F626" s="44">
        <v>0</v>
      </c>
      <c r="G626" s="44">
        <v>0</v>
      </c>
      <c r="H626" s="44">
        <v>668</v>
      </c>
      <c r="I626" s="44">
        <v>2141403</v>
      </c>
      <c r="J626" s="44">
        <v>1786646</v>
      </c>
      <c r="K626" s="44">
        <v>0</v>
      </c>
      <c r="L626" s="44">
        <v>0</v>
      </c>
      <c r="M626" s="44">
        <v>0</v>
      </c>
      <c r="N626" s="44">
        <v>0</v>
      </c>
      <c r="O626" s="44">
        <v>0</v>
      </c>
      <c r="P626" s="44">
        <v>1716625</v>
      </c>
      <c r="Q626" s="44">
        <v>757391</v>
      </c>
      <c r="R626" s="44">
        <v>117109</v>
      </c>
      <c r="S626" s="44">
        <v>27728</v>
      </c>
      <c r="T626" s="44">
        <v>11569</v>
      </c>
      <c r="U626" s="44">
        <v>108403</v>
      </c>
      <c r="V626" s="44">
        <v>34402</v>
      </c>
      <c r="W626" s="44">
        <v>0</v>
      </c>
      <c r="X626" s="44">
        <v>180086</v>
      </c>
      <c r="Y626" s="44">
        <v>19986</v>
      </c>
      <c r="Z626" s="44">
        <v>0</v>
      </c>
      <c r="AA626" s="44">
        <v>19476717</v>
      </c>
      <c r="AB626" s="44">
        <v>0</v>
      </c>
      <c r="AC626" s="44">
        <f t="shared" si="28"/>
        <v>17690071</v>
      </c>
      <c r="AD626" s="74">
        <f t="shared" si="29"/>
        <v>6902016</v>
      </c>
      <c r="AE626" s="44">
        <f t="shared" si="30"/>
        <v>1918713</v>
      </c>
    </row>
    <row r="627" spans="1:31" x14ac:dyDescent="0.3">
      <c r="A627" s="46" t="s">
        <v>1290</v>
      </c>
      <c r="B627" t="s">
        <v>2672</v>
      </c>
      <c r="C627">
        <v>1</v>
      </c>
      <c r="D627">
        <v>0</v>
      </c>
      <c r="E627" s="44">
        <v>5782206</v>
      </c>
      <c r="F627" s="44">
        <v>0</v>
      </c>
      <c r="G627" s="44">
        <v>0</v>
      </c>
      <c r="H627" s="44">
        <v>2042</v>
      </c>
      <c r="I627" s="44">
        <v>1138510</v>
      </c>
      <c r="J627" s="44">
        <v>3458675</v>
      </c>
      <c r="K627" s="44">
        <v>0</v>
      </c>
      <c r="L627" s="44">
        <v>0</v>
      </c>
      <c r="M627" s="44">
        <v>0</v>
      </c>
      <c r="N627" s="44">
        <v>0</v>
      </c>
      <c r="O627" s="44">
        <v>0</v>
      </c>
      <c r="P627" s="44">
        <v>1095867</v>
      </c>
      <c r="Q627" s="44">
        <v>321484</v>
      </c>
      <c r="R627" s="44">
        <v>138926</v>
      </c>
      <c r="S627" s="44">
        <v>14411</v>
      </c>
      <c r="T627" s="44">
        <v>6013</v>
      </c>
      <c r="U627" s="44">
        <v>58541</v>
      </c>
      <c r="V627" s="44">
        <v>18624</v>
      </c>
      <c r="W627" s="44">
        <v>0</v>
      </c>
      <c r="X627" s="44">
        <v>370597</v>
      </c>
      <c r="Y627" s="44">
        <v>0</v>
      </c>
      <c r="Z627" s="44">
        <v>0</v>
      </c>
      <c r="AA627" s="44">
        <v>12405896</v>
      </c>
      <c r="AB627" s="44">
        <v>0</v>
      </c>
      <c r="AC627" s="44">
        <f t="shared" si="28"/>
        <v>8947221</v>
      </c>
      <c r="AD627" s="74">
        <f t="shared" si="29"/>
        <v>6623690</v>
      </c>
      <c r="AE627" s="44">
        <f t="shared" si="30"/>
        <v>1193456</v>
      </c>
    </row>
    <row r="628" spans="1:31" x14ac:dyDescent="0.3">
      <c r="A628" s="46" t="s">
        <v>1304</v>
      </c>
      <c r="B628" t="s">
        <v>2673</v>
      </c>
      <c r="C628">
        <v>1</v>
      </c>
      <c r="D628">
        <v>0</v>
      </c>
      <c r="E628" s="44">
        <v>12159411</v>
      </c>
      <c r="F628" s="44">
        <v>0</v>
      </c>
      <c r="G628" s="44">
        <v>400577</v>
      </c>
      <c r="H628" s="44">
        <v>0</v>
      </c>
      <c r="I628" s="44">
        <v>1167002</v>
      </c>
      <c r="J628" s="44">
        <v>1830240</v>
      </c>
      <c r="K628" s="44">
        <v>0</v>
      </c>
      <c r="L628" s="44">
        <v>0</v>
      </c>
      <c r="M628" s="44">
        <v>0</v>
      </c>
      <c r="N628" s="44">
        <v>0</v>
      </c>
      <c r="O628" s="44">
        <v>0</v>
      </c>
      <c r="P628" s="44">
        <v>1577579</v>
      </c>
      <c r="Q628" s="44">
        <v>240056</v>
      </c>
      <c r="R628" s="44">
        <v>27481</v>
      </c>
      <c r="S628" s="44">
        <v>15235</v>
      </c>
      <c r="T628" s="44">
        <v>6356</v>
      </c>
      <c r="U628" s="44">
        <v>59998</v>
      </c>
      <c r="V628" s="44">
        <v>18311</v>
      </c>
      <c r="W628" s="44">
        <v>0</v>
      </c>
      <c r="X628" s="44">
        <v>678386</v>
      </c>
      <c r="Y628" s="44">
        <v>1960</v>
      </c>
      <c r="Z628" s="44">
        <v>0</v>
      </c>
      <c r="AA628" s="44">
        <v>18182592</v>
      </c>
      <c r="AB628" s="44">
        <v>100038</v>
      </c>
      <c r="AC628" s="44">
        <f t="shared" si="28"/>
        <v>16352352</v>
      </c>
      <c r="AD628" s="74">
        <f t="shared" si="29"/>
        <v>6023181</v>
      </c>
      <c r="AE628" s="44">
        <f t="shared" si="30"/>
        <v>2080016</v>
      </c>
    </row>
    <row r="629" spans="1:31" x14ac:dyDescent="0.3">
      <c r="A629" s="46" t="s">
        <v>1308</v>
      </c>
      <c r="B629" t="s">
        <v>2674</v>
      </c>
      <c r="C629">
        <v>1</v>
      </c>
      <c r="D629">
        <v>0</v>
      </c>
      <c r="E629" s="44">
        <v>7976441</v>
      </c>
      <c r="F629" s="44">
        <v>0</v>
      </c>
      <c r="G629" s="44">
        <v>0</v>
      </c>
      <c r="H629" s="44">
        <v>0</v>
      </c>
      <c r="I629" s="44">
        <v>1227970</v>
      </c>
      <c r="J629" s="44">
        <v>1554699</v>
      </c>
      <c r="K629" s="44">
        <v>0</v>
      </c>
      <c r="L629" s="44">
        <v>0</v>
      </c>
      <c r="M629" s="44">
        <v>0</v>
      </c>
      <c r="N629" s="44">
        <v>0</v>
      </c>
      <c r="O629" s="44">
        <v>0</v>
      </c>
      <c r="P629" s="44">
        <v>1149380</v>
      </c>
      <c r="Q629" s="44">
        <v>193426</v>
      </c>
      <c r="R629" s="44">
        <v>178416</v>
      </c>
      <c r="S629" s="44">
        <v>15579</v>
      </c>
      <c r="T629" s="44">
        <v>6500</v>
      </c>
      <c r="U629" s="44">
        <v>61337</v>
      </c>
      <c r="V629" s="44">
        <v>19052</v>
      </c>
      <c r="W629" s="44">
        <v>0</v>
      </c>
      <c r="X629" s="44">
        <v>169080</v>
      </c>
      <c r="Y629" s="44">
        <v>0</v>
      </c>
      <c r="Z629" s="44">
        <v>0</v>
      </c>
      <c r="AA629" s="44">
        <v>12551880</v>
      </c>
      <c r="AB629" s="44">
        <v>0</v>
      </c>
      <c r="AC629" s="44">
        <f t="shared" si="28"/>
        <v>10997181</v>
      </c>
      <c r="AD629" s="74">
        <f t="shared" si="29"/>
        <v>4575439</v>
      </c>
      <c r="AE629" s="44">
        <f t="shared" si="30"/>
        <v>1251848</v>
      </c>
    </row>
    <row r="630" spans="1:31" x14ac:dyDescent="0.3">
      <c r="A630" s="46" t="s">
        <v>1298</v>
      </c>
      <c r="B630" t="s">
        <v>2056</v>
      </c>
      <c r="C630">
        <v>1</v>
      </c>
      <c r="D630">
        <v>0</v>
      </c>
      <c r="E630" s="44">
        <v>12897648</v>
      </c>
      <c r="F630" s="44">
        <v>0</v>
      </c>
      <c r="G630" s="44">
        <v>0</v>
      </c>
      <c r="H630" s="44">
        <v>2304</v>
      </c>
      <c r="I630" s="44">
        <v>1291174</v>
      </c>
      <c r="J630" s="44">
        <v>2362888</v>
      </c>
      <c r="K630" s="44">
        <v>213072</v>
      </c>
      <c r="L630" s="44">
        <v>0</v>
      </c>
      <c r="M630" s="44">
        <v>0</v>
      </c>
      <c r="N630" s="44">
        <v>0</v>
      </c>
      <c r="O630" s="44">
        <v>0</v>
      </c>
      <c r="P630" s="44">
        <v>1502599</v>
      </c>
      <c r="Q630" s="44">
        <v>607917</v>
      </c>
      <c r="R630" s="44">
        <v>77109</v>
      </c>
      <c r="S630" s="44">
        <v>18365</v>
      </c>
      <c r="T630" s="44">
        <v>7663</v>
      </c>
      <c r="U630" s="44">
        <v>71648</v>
      </c>
      <c r="V630" s="44">
        <v>20056</v>
      </c>
      <c r="W630" s="44">
        <v>0</v>
      </c>
      <c r="X630" s="44">
        <v>609588</v>
      </c>
      <c r="Y630" s="44">
        <v>0</v>
      </c>
      <c r="Z630" s="44">
        <v>0</v>
      </c>
      <c r="AA630" s="44">
        <v>19682031</v>
      </c>
      <c r="AB630" s="44">
        <v>107958</v>
      </c>
      <c r="AC630" s="44">
        <f t="shared" si="28"/>
        <v>17106071</v>
      </c>
      <c r="AD630" s="74">
        <f t="shared" si="29"/>
        <v>6784383</v>
      </c>
      <c r="AE630" s="44">
        <f t="shared" si="30"/>
        <v>1620331</v>
      </c>
    </row>
    <row r="631" spans="1:31" x14ac:dyDescent="0.3">
      <c r="A631" s="46" t="s">
        <v>1302</v>
      </c>
      <c r="B631" t="s">
        <v>2675</v>
      </c>
      <c r="C631">
        <v>1</v>
      </c>
      <c r="D631">
        <v>0</v>
      </c>
      <c r="E631" s="44">
        <v>10672534</v>
      </c>
      <c r="F631" s="44">
        <v>0</v>
      </c>
      <c r="G631" s="44">
        <v>0</v>
      </c>
      <c r="H631" s="44">
        <v>0</v>
      </c>
      <c r="I631" s="44">
        <v>1438099</v>
      </c>
      <c r="J631" s="44">
        <v>4142979</v>
      </c>
      <c r="K631" s="44">
        <v>0</v>
      </c>
      <c r="L631" s="44">
        <v>0</v>
      </c>
      <c r="M631" s="44">
        <v>0</v>
      </c>
      <c r="N631" s="44">
        <v>0</v>
      </c>
      <c r="O631" s="44">
        <v>0</v>
      </c>
      <c r="P631" s="44">
        <v>1216961</v>
      </c>
      <c r="Q631" s="44">
        <v>376807</v>
      </c>
      <c r="R631" s="44">
        <v>29212</v>
      </c>
      <c r="S631" s="44">
        <v>12943</v>
      </c>
      <c r="T631" s="44">
        <v>5400</v>
      </c>
      <c r="U631" s="44">
        <v>50212</v>
      </c>
      <c r="V631" s="44">
        <v>16246</v>
      </c>
      <c r="W631" s="44">
        <v>0</v>
      </c>
      <c r="X631" s="44">
        <v>479828</v>
      </c>
      <c r="Y631" s="44">
        <v>0</v>
      </c>
      <c r="Z631" s="44">
        <v>0</v>
      </c>
      <c r="AA631" s="44">
        <v>18441221</v>
      </c>
      <c r="AB631" s="44">
        <v>100000</v>
      </c>
      <c r="AC631" s="44">
        <f t="shared" si="28"/>
        <v>14298242</v>
      </c>
      <c r="AD631" s="74">
        <f t="shared" si="29"/>
        <v>7768687</v>
      </c>
      <c r="AE631" s="44">
        <f t="shared" si="30"/>
        <v>1301762</v>
      </c>
    </row>
    <row r="632" spans="1:31" x14ac:dyDescent="0.3">
      <c r="A632" s="46" t="s">
        <v>1345</v>
      </c>
      <c r="B632" t="s">
        <v>2058</v>
      </c>
      <c r="C632">
        <v>1</v>
      </c>
      <c r="D632">
        <v>0</v>
      </c>
      <c r="E632" s="44">
        <v>4124733</v>
      </c>
      <c r="F632" s="44">
        <v>0</v>
      </c>
      <c r="G632" s="44">
        <v>100000</v>
      </c>
      <c r="H632" s="44">
        <v>3065</v>
      </c>
      <c r="I632" s="44">
        <v>963688</v>
      </c>
      <c r="J632" s="44">
        <v>765883</v>
      </c>
      <c r="K632" s="44">
        <v>0</v>
      </c>
      <c r="L632" s="44">
        <v>0</v>
      </c>
      <c r="M632" s="44">
        <v>0</v>
      </c>
      <c r="N632" s="44">
        <v>0</v>
      </c>
      <c r="O632" s="44">
        <v>0</v>
      </c>
      <c r="P632" s="44">
        <v>1552355</v>
      </c>
      <c r="Q632" s="44">
        <v>223194</v>
      </c>
      <c r="R632" s="44">
        <v>145813</v>
      </c>
      <c r="S632" s="44">
        <v>52220</v>
      </c>
      <c r="T632" s="44">
        <v>21788</v>
      </c>
      <c r="U632" s="44">
        <v>185585</v>
      </c>
      <c r="V632" s="44">
        <v>4302</v>
      </c>
      <c r="W632" s="44">
        <v>0</v>
      </c>
      <c r="X632" s="44">
        <v>0</v>
      </c>
      <c r="Y632" s="44">
        <v>424</v>
      </c>
      <c r="Z632" s="44">
        <v>0</v>
      </c>
      <c r="AA632" s="44">
        <v>8143050</v>
      </c>
      <c r="AB632" s="44">
        <v>0</v>
      </c>
      <c r="AC632" s="44">
        <f t="shared" si="28"/>
        <v>7377167</v>
      </c>
      <c r="AD632" s="74">
        <f t="shared" si="29"/>
        <v>4018317</v>
      </c>
      <c r="AE632" s="44">
        <f t="shared" si="30"/>
        <v>1916674</v>
      </c>
    </row>
    <row r="633" spans="1:31" x14ac:dyDescent="0.3">
      <c r="A633" s="46" t="s">
        <v>1313</v>
      </c>
      <c r="B633" t="s">
        <v>2676</v>
      </c>
      <c r="C633">
        <v>1</v>
      </c>
      <c r="D633">
        <v>0</v>
      </c>
      <c r="E633" s="44">
        <v>4819238</v>
      </c>
      <c r="F633" s="44">
        <v>0</v>
      </c>
      <c r="G633" s="44">
        <v>0</v>
      </c>
      <c r="H633" s="44">
        <v>0</v>
      </c>
      <c r="I633" s="44">
        <v>582583</v>
      </c>
      <c r="J633" s="44">
        <v>873359</v>
      </c>
      <c r="K633" s="44">
        <v>0</v>
      </c>
      <c r="L633" s="44">
        <v>0</v>
      </c>
      <c r="M633" s="44">
        <v>0</v>
      </c>
      <c r="N633" s="44">
        <v>0</v>
      </c>
      <c r="O633" s="44">
        <v>0</v>
      </c>
      <c r="P633" s="44">
        <v>998800</v>
      </c>
      <c r="Q633" s="44">
        <v>144833</v>
      </c>
      <c r="R633" s="44">
        <v>43737</v>
      </c>
      <c r="S633" s="44">
        <v>67889</v>
      </c>
      <c r="T633" s="44">
        <v>28325</v>
      </c>
      <c r="U633" s="44">
        <v>269581</v>
      </c>
      <c r="V633" s="44">
        <v>0</v>
      </c>
      <c r="W633" s="44">
        <v>0</v>
      </c>
      <c r="X633" s="44">
        <v>54435</v>
      </c>
      <c r="Y633" s="44">
        <v>0</v>
      </c>
      <c r="Z633" s="44">
        <v>0</v>
      </c>
      <c r="AA633" s="44">
        <v>7882780</v>
      </c>
      <c r="AB633" s="44">
        <v>0</v>
      </c>
      <c r="AC633" s="44">
        <f t="shared" si="28"/>
        <v>7009421</v>
      </c>
      <c r="AD633" s="74">
        <f t="shared" si="29"/>
        <v>3063542</v>
      </c>
      <c r="AE633" s="44">
        <f t="shared" si="30"/>
        <v>1364595</v>
      </c>
    </row>
    <row r="634" spans="1:31" x14ac:dyDescent="0.3">
      <c r="A634" s="46" t="s">
        <v>1325</v>
      </c>
      <c r="B634" t="s">
        <v>2677</v>
      </c>
      <c r="C634">
        <v>1</v>
      </c>
      <c r="D634">
        <v>0</v>
      </c>
      <c r="E634" s="44">
        <v>2244693</v>
      </c>
      <c r="F634" s="44">
        <v>0</v>
      </c>
      <c r="G634" s="44">
        <v>100000</v>
      </c>
      <c r="H634" s="44">
        <v>1775</v>
      </c>
      <c r="I634" s="44">
        <v>815768</v>
      </c>
      <c r="J634" s="44">
        <v>1768659</v>
      </c>
      <c r="K634" s="44">
        <v>0</v>
      </c>
      <c r="L634" s="44">
        <v>0</v>
      </c>
      <c r="M634" s="44">
        <v>0</v>
      </c>
      <c r="N634" s="44">
        <v>0</v>
      </c>
      <c r="O634" s="44">
        <v>0</v>
      </c>
      <c r="P634" s="44">
        <v>570620</v>
      </c>
      <c r="Q634" s="44">
        <v>110422</v>
      </c>
      <c r="R634" s="44">
        <v>93347</v>
      </c>
      <c r="S634" s="44">
        <v>23758</v>
      </c>
      <c r="T634" s="44">
        <v>9913</v>
      </c>
      <c r="U634" s="44">
        <v>96695</v>
      </c>
      <c r="V634" s="44">
        <v>10324</v>
      </c>
      <c r="W634" s="44">
        <v>0</v>
      </c>
      <c r="X634" s="44">
        <v>0</v>
      </c>
      <c r="Y634" s="44">
        <v>3952</v>
      </c>
      <c r="Z634" s="44">
        <v>0</v>
      </c>
      <c r="AA634" s="44">
        <v>5849926</v>
      </c>
      <c r="AB634" s="44">
        <v>0</v>
      </c>
      <c r="AC634" s="44">
        <f t="shared" si="28"/>
        <v>4081267</v>
      </c>
      <c r="AD634" s="74">
        <f t="shared" si="29"/>
        <v>3605233</v>
      </c>
      <c r="AE634" s="44">
        <f t="shared" si="30"/>
        <v>815262</v>
      </c>
    </row>
    <row r="635" spans="1:31" x14ac:dyDescent="0.3">
      <c r="A635" s="46" t="s">
        <v>1341</v>
      </c>
      <c r="B635" t="s">
        <v>2061</v>
      </c>
      <c r="C635">
        <v>1</v>
      </c>
      <c r="D635">
        <v>1</v>
      </c>
      <c r="E635" s="44">
        <v>4167159</v>
      </c>
      <c r="F635" s="44">
        <v>0</v>
      </c>
      <c r="G635" s="44">
        <v>349156</v>
      </c>
      <c r="H635" s="44">
        <v>0</v>
      </c>
      <c r="I635" s="44">
        <v>732064</v>
      </c>
      <c r="J635" s="44">
        <v>253726</v>
      </c>
      <c r="K635" s="44">
        <v>0</v>
      </c>
      <c r="L635" s="44">
        <v>0</v>
      </c>
      <c r="M635" s="44">
        <v>0</v>
      </c>
      <c r="N635" s="44">
        <v>0</v>
      </c>
      <c r="O635" s="44">
        <v>0</v>
      </c>
      <c r="P635" s="44">
        <v>648471</v>
      </c>
      <c r="Q635" s="44">
        <v>94304</v>
      </c>
      <c r="R635" s="44">
        <v>70609</v>
      </c>
      <c r="S635" s="44">
        <v>36761</v>
      </c>
      <c r="T635" s="44">
        <v>15338</v>
      </c>
      <c r="U635" s="44">
        <v>141023</v>
      </c>
      <c r="V635" s="44">
        <v>0</v>
      </c>
      <c r="W635" s="44">
        <v>0</v>
      </c>
      <c r="X635" s="44">
        <v>0</v>
      </c>
      <c r="Y635" s="44">
        <v>0</v>
      </c>
      <c r="Z635" s="44">
        <v>0</v>
      </c>
      <c r="AA635" s="44">
        <v>6508611</v>
      </c>
      <c r="AB635" s="44">
        <v>0</v>
      </c>
      <c r="AC635" s="44">
        <f t="shared" si="28"/>
        <v>6254885</v>
      </c>
      <c r="AD635" s="74">
        <f t="shared" si="29"/>
        <v>2341452</v>
      </c>
      <c r="AE635" s="44">
        <f t="shared" si="30"/>
        <v>1190749</v>
      </c>
    </row>
    <row r="636" spans="1:31" x14ac:dyDescent="0.3">
      <c r="A636" s="46" t="s">
        <v>1329</v>
      </c>
      <c r="B636" t="s">
        <v>2678</v>
      </c>
      <c r="C636">
        <v>1</v>
      </c>
      <c r="D636">
        <v>0</v>
      </c>
      <c r="E636" s="44">
        <v>3961593</v>
      </c>
      <c r="F636" s="44">
        <v>0</v>
      </c>
      <c r="G636" s="44">
        <v>323759</v>
      </c>
      <c r="H636" s="44">
        <v>0</v>
      </c>
      <c r="I636" s="44">
        <v>480056</v>
      </c>
      <c r="J636" s="44">
        <v>1464599</v>
      </c>
      <c r="K636" s="44">
        <v>0</v>
      </c>
      <c r="L636" s="44">
        <v>0</v>
      </c>
      <c r="M636" s="44">
        <v>0</v>
      </c>
      <c r="N636" s="44">
        <v>0</v>
      </c>
      <c r="O636" s="44">
        <v>0</v>
      </c>
      <c r="P636" s="44">
        <v>1158613</v>
      </c>
      <c r="Q636" s="44">
        <v>87142</v>
      </c>
      <c r="R636" s="44">
        <v>98702</v>
      </c>
      <c r="S636" s="44">
        <v>51321</v>
      </c>
      <c r="T636" s="44">
        <v>21413</v>
      </c>
      <c r="U636" s="44">
        <v>194206</v>
      </c>
      <c r="V636" s="44">
        <v>16582</v>
      </c>
      <c r="W636" s="44">
        <v>0</v>
      </c>
      <c r="X636" s="44">
        <v>0</v>
      </c>
      <c r="Y636" s="44">
        <v>0</v>
      </c>
      <c r="Z636" s="44">
        <v>0</v>
      </c>
      <c r="AA636" s="44">
        <v>7857986</v>
      </c>
      <c r="AB636" s="44">
        <v>0</v>
      </c>
      <c r="AC636" s="44">
        <f t="shared" si="28"/>
        <v>6393387</v>
      </c>
      <c r="AD636" s="74">
        <f t="shared" si="29"/>
        <v>3896393</v>
      </c>
      <c r="AE636" s="44">
        <f t="shared" si="30"/>
        <v>1765894</v>
      </c>
    </row>
    <row r="637" spans="1:31" x14ac:dyDescent="0.3">
      <c r="A637" s="46" t="s">
        <v>1379</v>
      </c>
      <c r="B637" t="s">
        <v>2679</v>
      </c>
      <c r="C637">
        <v>1</v>
      </c>
      <c r="D637">
        <v>0</v>
      </c>
      <c r="E637" s="44">
        <v>1304936</v>
      </c>
      <c r="F637" s="44">
        <v>0</v>
      </c>
      <c r="G637" s="44">
        <v>100000</v>
      </c>
      <c r="H637" s="44">
        <v>0</v>
      </c>
      <c r="I637" s="44">
        <v>228979</v>
      </c>
      <c r="J637" s="44">
        <v>516305</v>
      </c>
      <c r="K637" s="44">
        <v>0</v>
      </c>
      <c r="L637" s="44">
        <v>0</v>
      </c>
      <c r="M637" s="44">
        <v>0</v>
      </c>
      <c r="N637" s="44">
        <v>0</v>
      </c>
      <c r="O637" s="44">
        <v>0</v>
      </c>
      <c r="P637" s="44">
        <v>516172</v>
      </c>
      <c r="Q637" s="44">
        <v>161876</v>
      </c>
      <c r="R637" s="44">
        <v>77627</v>
      </c>
      <c r="S637" s="44">
        <v>17437</v>
      </c>
      <c r="T637" s="44">
        <v>7275</v>
      </c>
      <c r="U637" s="44">
        <v>74327</v>
      </c>
      <c r="V637" s="44">
        <v>4760</v>
      </c>
      <c r="W637" s="44">
        <v>0</v>
      </c>
      <c r="X637" s="44">
        <v>56700</v>
      </c>
      <c r="Y637" s="44">
        <v>7468</v>
      </c>
      <c r="Z637" s="44">
        <v>0</v>
      </c>
      <c r="AA637" s="44">
        <v>3073862</v>
      </c>
      <c r="AB637" s="44">
        <v>0</v>
      </c>
      <c r="AC637" s="44">
        <f t="shared" si="28"/>
        <v>2557557</v>
      </c>
      <c r="AD637" s="74">
        <f t="shared" si="29"/>
        <v>1768926</v>
      </c>
      <c r="AE637" s="44">
        <f t="shared" si="30"/>
        <v>727439</v>
      </c>
    </row>
    <row r="638" spans="1:31" x14ac:dyDescent="0.3">
      <c r="A638" s="46" t="s">
        <v>1319</v>
      </c>
      <c r="B638" t="s">
        <v>2680</v>
      </c>
      <c r="C638">
        <v>1</v>
      </c>
      <c r="D638">
        <v>0</v>
      </c>
      <c r="E638" s="44">
        <v>1148961</v>
      </c>
      <c r="F638" s="44">
        <v>0</v>
      </c>
      <c r="G638" s="44">
        <v>0</v>
      </c>
      <c r="H638" s="44">
        <v>0</v>
      </c>
      <c r="I638" s="44">
        <v>47443</v>
      </c>
      <c r="J638" s="44">
        <v>899866</v>
      </c>
      <c r="K638" s="44">
        <v>0</v>
      </c>
      <c r="L638" s="44">
        <v>0</v>
      </c>
      <c r="M638" s="44">
        <v>0</v>
      </c>
      <c r="N638" s="44">
        <v>0</v>
      </c>
      <c r="O638" s="44">
        <v>0</v>
      </c>
      <c r="P638" s="44">
        <v>549663</v>
      </c>
      <c r="Q638" s="44">
        <v>30740</v>
      </c>
      <c r="R638" s="44">
        <v>11397</v>
      </c>
      <c r="S638" s="44">
        <v>30904</v>
      </c>
      <c r="T638" s="44">
        <v>12894</v>
      </c>
      <c r="U638" s="44">
        <v>107471</v>
      </c>
      <c r="V638" s="44">
        <v>0</v>
      </c>
      <c r="W638" s="44">
        <v>0</v>
      </c>
      <c r="X638" s="44">
        <v>0</v>
      </c>
      <c r="Y638" s="44">
        <v>9362</v>
      </c>
      <c r="Z638" s="44">
        <v>0</v>
      </c>
      <c r="AA638" s="44">
        <v>2848701</v>
      </c>
      <c r="AB638" s="44">
        <v>0</v>
      </c>
      <c r="AC638" s="44">
        <f t="shared" si="28"/>
        <v>1948835</v>
      </c>
      <c r="AD638" s="74">
        <f t="shared" si="29"/>
        <v>1699740</v>
      </c>
      <c r="AE638" s="44">
        <f t="shared" si="30"/>
        <v>710294</v>
      </c>
    </row>
    <row r="639" spans="1:31" x14ac:dyDescent="0.3">
      <c r="A639" s="46" t="s">
        <v>1381</v>
      </c>
      <c r="B639" t="s">
        <v>2681</v>
      </c>
      <c r="C639">
        <v>1</v>
      </c>
      <c r="D639">
        <v>0</v>
      </c>
      <c r="E639" s="44">
        <v>6634645</v>
      </c>
      <c r="F639" s="44">
        <v>0</v>
      </c>
      <c r="G639" s="44">
        <v>0</v>
      </c>
      <c r="H639" s="44">
        <v>5510</v>
      </c>
      <c r="I639" s="44">
        <v>1651055</v>
      </c>
      <c r="J639" s="44">
        <v>2968340</v>
      </c>
      <c r="K639" s="44">
        <v>0</v>
      </c>
      <c r="L639" s="44">
        <v>0</v>
      </c>
      <c r="M639" s="44">
        <v>0</v>
      </c>
      <c r="N639" s="44">
        <v>0</v>
      </c>
      <c r="O639" s="44">
        <v>0</v>
      </c>
      <c r="P639" s="44">
        <v>811158</v>
      </c>
      <c r="Q639" s="44">
        <v>137186</v>
      </c>
      <c r="R639" s="44">
        <v>263850</v>
      </c>
      <c r="S639" s="44">
        <v>55546</v>
      </c>
      <c r="T639" s="44">
        <v>23175</v>
      </c>
      <c r="U639" s="44">
        <v>169974</v>
      </c>
      <c r="V639" s="44">
        <v>36432</v>
      </c>
      <c r="W639" s="44">
        <v>0</v>
      </c>
      <c r="X639" s="44">
        <v>439235</v>
      </c>
      <c r="Y639" s="44">
        <v>0</v>
      </c>
      <c r="Z639" s="44">
        <v>0</v>
      </c>
      <c r="AA639" s="44">
        <v>13196106</v>
      </c>
      <c r="AB639" s="44">
        <v>0</v>
      </c>
      <c r="AC639" s="44">
        <f t="shared" si="28"/>
        <v>10227766</v>
      </c>
      <c r="AD639" s="74">
        <f t="shared" si="29"/>
        <v>6561461</v>
      </c>
      <c r="AE639" s="44">
        <f t="shared" si="30"/>
        <v>1096285</v>
      </c>
    </row>
    <row r="640" spans="1:31" x14ac:dyDescent="0.3">
      <c r="A640" s="46" t="s">
        <v>1343</v>
      </c>
      <c r="B640" t="s">
        <v>2682</v>
      </c>
      <c r="C640">
        <v>1</v>
      </c>
      <c r="D640">
        <v>0</v>
      </c>
      <c r="E640" s="44">
        <v>1844356</v>
      </c>
      <c r="F640" s="44">
        <v>0</v>
      </c>
      <c r="G640" s="44">
        <v>0</v>
      </c>
      <c r="H640" s="44">
        <v>0</v>
      </c>
      <c r="I640" s="44">
        <v>356708</v>
      </c>
      <c r="J640" s="44">
        <v>762044</v>
      </c>
      <c r="K640" s="44">
        <v>0</v>
      </c>
      <c r="L640" s="44">
        <v>0</v>
      </c>
      <c r="M640" s="44">
        <v>0</v>
      </c>
      <c r="N640" s="44">
        <v>0</v>
      </c>
      <c r="O640" s="44">
        <v>0</v>
      </c>
      <c r="P640" s="44">
        <v>438045</v>
      </c>
      <c r="Q640" s="44">
        <v>140637</v>
      </c>
      <c r="R640" s="44">
        <v>78840</v>
      </c>
      <c r="S640" s="44">
        <v>28073</v>
      </c>
      <c r="T640" s="44">
        <v>11713</v>
      </c>
      <c r="U640" s="44">
        <v>111316</v>
      </c>
      <c r="V640" s="44">
        <v>3447</v>
      </c>
      <c r="W640" s="44">
        <v>0</v>
      </c>
      <c r="X640" s="44">
        <v>0</v>
      </c>
      <c r="Y640" s="44">
        <v>6999</v>
      </c>
      <c r="Z640" s="44">
        <v>0</v>
      </c>
      <c r="AA640" s="44">
        <v>3782178</v>
      </c>
      <c r="AB640" s="44">
        <v>0</v>
      </c>
      <c r="AC640" s="44">
        <f t="shared" si="28"/>
        <v>3020134</v>
      </c>
      <c r="AD640" s="74">
        <f t="shared" si="29"/>
        <v>1937822</v>
      </c>
      <c r="AE640" s="44">
        <f t="shared" si="30"/>
        <v>599593</v>
      </c>
    </row>
    <row r="641" spans="1:31" x14ac:dyDescent="0.3">
      <c r="A641" s="46" t="s">
        <v>1327</v>
      </c>
      <c r="B641" t="s">
        <v>2683</v>
      </c>
      <c r="C641">
        <v>1</v>
      </c>
      <c r="D641">
        <v>0</v>
      </c>
      <c r="E641" s="44">
        <v>2592649</v>
      </c>
      <c r="F641" s="44">
        <v>0</v>
      </c>
      <c r="G641" s="44">
        <v>100000</v>
      </c>
      <c r="H641" s="44">
        <v>0</v>
      </c>
      <c r="I641" s="44">
        <v>269601</v>
      </c>
      <c r="J641" s="44">
        <v>1265507</v>
      </c>
      <c r="K641" s="44">
        <v>0</v>
      </c>
      <c r="L641" s="44">
        <v>0</v>
      </c>
      <c r="M641" s="44">
        <v>0</v>
      </c>
      <c r="N641" s="44">
        <v>0</v>
      </c>
      <c r="O641" s="44">
        <v>0</v>
      </c>
      <c r="P641" s="44">
        <v>829519</v>
      </c>
      <c r="Q641" s="44">
        <v>21771</v>
      </c>
      <c r="R641" s="44">
        <v>91647</v>
      </c>
      <c r="S641" s="44">
        <v>32731</v>
      </c>
      <c r="T641" s="44">
        <v>13656</v>
      </c>
      <c r="U641" s="44">
        <v>93258</v>
      </c>
      <c r="V641" s="44">
        <v>17925</v>
      </c>
      <c r="W641" s="44">
        <v>0</v>
      </c>
      <c r="X641" s="44">
        <v>0</v>
      </c>
      <c r="Y641" s="44">
        <v>11221</v>
      </c>
      <c r="Z641" s="44">
        <v>0</v>
      </c>
      <c r="AA641" s="44">
        <v>5339485</v>
      </c>
      <c r="AB641" s="44">
        <v>0</v>
      </c>
      <c r="AC641" s="44">
        <f t="shared" si="28"/>
        <v>4073978</v>
      </c>
      <c r="AD641" s="74">
        <f t="shared" si="29"/>
        <v>2746836</v>
      </c>
      <c r="AE641" s="44">
        <f t="shared" si="30"/>
        <v>1098310</v>
      </c>
    </row>
    <row r="642" spans="1:31" x14ac:dyDescent="0.3">
      <c r="A642" s="46" t="s">
        <v>1339</v>
      </c>
      <c r="B642" t="s">
        <v>2068</v>
      </c>
      <c r="C642">
        <v>1</v>
      </c>
      <c r="D642">
        <v>0</v>
      </c>
      <c r="E642" s="44">
        <v>3190810</v>
      </c>
      <c r="F642" s="44">
        <v>0</v>
      </c>
      <c r="G642" s="44">
        <v>129492</v>
      </c>
      <c r="H642" s="44">
        <v>0</v>
      </c>
      <c r="I642" s="44">
        <v>373106</v>
      </c>
      <c r="J642" s="44">
        <v>400146</v>
      </c>
      <c r="K642" s="44">
        <v>0</v>
      </c>
      <c r="L642" s="44">
        <v>0</v>
      </c>
      <c r="M642" s="44">
        <v>0</v>
      </c>
      <c r="N642" s="44">
        <v>0</v>
      </c>
      <c r="O642" s="44">
        <v>0</v>
      </c>
      <c r="P642" s="44">
        <v>835777</v>
      </c>
      <c r="Q642" s="44">
        <v>103029</v>
      </c>
      <c r="R642" s="44">
        <v>63109</v>
      </c>
      <c r="S642" s="44">
        <v>25436</v>
      </c>
      <c r="T642" s="44">
        <v>10613</v>
      </c>
      <c r="U642" s="44">
        <v>99957</v>
      </c>
      <c r="V642" s="44">
        <v>12409</v>
      </c>
      <c r="W642" s="44">
        <v>0</v>
      </c>
      <c r="X642" s="44">
        <v>0</v>
      </c>
      <c r="Y642" s="44">
        <v>0</v>
      </c>
      <c r="Z642" s="44">
        <v>0</v>
      </c>
      <c r="AA642" s="44">
        <v>5243884</v>
      </c>
      <c r="AB642" s="44">
        <v>0</v>
      </c>
      <c r="AC642" s="44">
        <f t="shared" si="28"/>
        <v>4843738</v>
      </c>
      <c r="AD642" s="74">
        <f t="shared" si="29"/>
        <v>2053074</v>
      </c>
      <c r="AE642" s="44">
        <f t="shared" si="30"/>
        <v>1113684</v>
      </c>
    </row>
    <row r="643" spans="1:31" x14ac:dyDescent="0.3">
      <c r="A643" s="46" t="s">
        <v>1311</v>
      </c>
      <c r="B643" t="s">
        <v>2684</v>
      </c>
      <c r="C643">
        <v>1</v>
      </c>
      <c r="D643">
        <v>0</v>
      </c>
      <c r="E643" s="44">
        <v>3771330</v>
      </c>
      <c r="F643" s="44">
        <v>0</v>
      </c>
      <c r="G643" s="44">
        <v>193387</v>
      </c>
      <c r="H643" s="44">
        <v>0</v>
      </c>
      <c r="I643" s="44">
        <v>727213</v>
      </c>
      <c r="J643" s="44">
        <v>1389061</v>
      </c>
      <c r="K643" s="44">
        <v>0</v>
      </c>
      <c r="L643" s="44">
        <v>0</v>
      </c>
      <c r="M643" s="44">
        <v>0</v>
      </c>
      <c r="N643" s="44">
        <v>0</v>
      </c>
      <c r="O643" s="44">
        <v>0</v>
      </c>
      <c r="P643" s="44">
        <v>619558</v>
      </c>
      <c r="Q643" s="44">
        <v>202759</v>
      </c>
      <c r="R643" s="44">
        <v>183012</v>
      </c>
      <c r="S643" s="44">
        <v>34319</v>
      </c>
      <c r="T643" s="44">
        <v>14319</v>
      </c>
      <c r="U643" s="44">
        <v>132169</v>
      </c>
      <c r="V643" s="44">
        <v>16799</v>
      </c>
      <c r="W643" s="44">
        <v>0</v>
      </c>
      <c r="X643" s="44">
        <v>0</v>
      </c>
      <c r="Y643" s="44">
        <v>0</v>
      </c>
      <c r="Z643" s="44">
        <v>0</v>
      </c>
      <c r="AA643" s="44">
        <v>7283926</v>
      </c>
      <c r="AB643" s="44">
        <v>0</v>
      </c>
      <c r="AC643" s="44">
        <f t="shared" si="28"/>
        <v>5894865</v>
      </c>
      <c r="AD643" s="74">
        <f t="shared" si="29"/>
        <v>3512596</v>
      </c>
      <c r="AE643" s="44">
        <f t="shared" si="30"/>
        <v>1010551</v>
      </c>
    </row>
    <row r="644" spans="1:31" x14ac:dyDescent="0.3">
      <c r="A644" s="46" t="s">
        <v>1331</v>
      </c>
      <c r="B644" t="s">
        <v>2685</v>
      </c>
      <c r="C644">
        <v>1</v>
      </c>
      <c r="D644">
        <v>0</v>
      </c>
      <c r="E644" s="44">
        <v>2104103</v>
      </c>
      <c r="F644" s="44">
        <v>0</v>
      </c>
      <c r="G644" s="44">
        <v>0</v>
      </c>
      <c r="H644" s="44">
        <v>4212</v>
      </c>
      <c r="I644" s="44">
        <v>215122</v>
      </c>
      <c r="J644" s="44">
        <v>1103786</v>
      </c>
      <c r="K644" s="44">
        <v>0</v>
      </c>
      <c r="L644" s="44">
        <v>0</v>
      </c>
      <c r="M644" s="44">
        <v>0</v>
      </c>
      <c r="N644" s="44">
        <v>0</v>
      </c>
      <c r="O644" s="44">
        <v>0</v>
      </c>
      <c r="P644" s="44">
        <v>743965</v>
      </c>
      <c r="Q644" s="44">
        <v>130518</v>
      </c>
      <c r="R644" s="44">
        <v>90631</v>
      </c>
      <c r="S644" s="44">
        <v>30589</v>
      </c>
      <c r="T644" s="44">
        <v>12763</v>
      </c>
      <c r="U644" s="44">
        <v>119005</v>
      </c>
      <c r="V644" s="44">
        <v>10773</v>
      </c>
      <c r="W644" s="44">
        <v>0</v>
      </c>
      <c r="X644" s="44">
        <v>0</v>
      </c>
      <c r="Y644" s="44">
        <v>6878</v>
      </c>
      <c r="Z644" s="44">
        <v>0</v>
      </c>
      <c r="AA644" s="44">
        <v>4572345</v>
      </c>
      <c r="AB644" s="44">
        <v>0</v>
      </c>
      <c r="AC644" s="44">
        <f t="shared" si="28"/>
        <v>3468559</v>
      </c>
      <c r="AD644" s="74">
        <f t="shared" si="29"/>
        <v>2468242</v>
      </c>
      <c r="AE644" s="44">
        <f t="shared" si="30"/>
        <v>923973</v>
      </c>
    </row>
    <row r="645" spans="1:31" x14ac:dyDescent="0.3">
      <c r="A645" s="46" t="s">
        <v>1335</v>
      </c>
      <c r="B645" t="s">
        <v>2686</v>
      </c>
      <c r="C645">
        <v>1</v>
      </c>
      <c r="D645">
        <v>0</v>
      </c>
      <c r="E645" s="44">
        <v>3533029</v>
      </c>
      <c r="F645" s="44">
        <v>0</v>
      </c>
      <c r="G645" s="44">
        <v>0</v>
      </c>
      <c r="H645" s="44">
        <v>648</v>
      </c>
      <c r="I645" s="44">
        <v>340478</v>
      </c>
      <c r="J645" s="44">
        <v>17229</v>
      </c>
      <c r="K645" s="44">
        <v>1249</v>
      </c>
      <c r="L645" s="44">
        <v>0</v>
      </c>
      <c r="M645" s="44">
        <v>0</v>
      </c>
      <c r="N645" s="44">
        <v>0</v>
      </c>
      <c r="O645" s="44">
        <v>0</v>
      </c>
      <c r="P645" s="44">
        <v>783462</v>
      </c>
      <c r="Q645" s="44">
        <v>113101</v>
      </c>
      <c r="R645" s="44">
        <v>113041</v>
      </c>
      <c r="S645" s="44">
        <v>41959</v>
      </c>
      <c r="T645" s="44">
        <v>17506</v>
      </c>
      <c r="U645" s="44">
        <v>126577</v>
      </c>
      <c r="V645" s="44">
        <v>0</v>
      </c>
      <c r="W645" s="44">
        <v>0</v>
      </c>
      <c r="X645" s="44">
        <v>393733</v>
      </c>
      <c r="Y645" s="44">
        <v>615</v>
      </c>
      <c r="Z645" s="44">
        <v>0</v>
      </c>
      <c r="AA645" s="44">
        <v>5482627</v>
      </c>
      <c r="AB645" s="44">
        <v>0</v>
      </c>
      <c r="AC645" s="44">
        <f t="shared" si="28"/>
        <v>5464149</v>
      </c>
      <c r="AD645" s="74">
        <f t="shared" si="29"/>
        <v>1949598</v>
      </c>
      <c r="AE645" s="44">
        <f t="shared" si="30"/>
        <v>970119</v>
      </c>
    </row>
    <row r="646" spans="1:31" x14ac:dyDescent="0.3">
      <c r="A646" s="46" t="s">
        <v>1333</v>
      </c>
      <c r="B646" t="s">
        <v>2687</v>
      </c>
      <c r="C646">
        <v>1</v>
      </c>
      <c r="D646">
        <v>0</v>
      </c>
      <c r="E646" s="44">
        <v>1830780</v>
      </c>
      <c r="F646" s="44">
        <v>0</v>
      </c>
      <c r="G646" s="44">
        <v>167166</v>
      </c>
      <c r="H646" s="44">
        <v>0</v>
      </c>
      <c r="I646" s="44">
        <v>450471</v>
      </c>
      <c r="J646" s="44">
        <v>228461</v>
      </c>
      <c r="K646" s="44">
        <v>0</v>
      </c>
      <c r="L646" s="44">
        <v>0</v>
      </c>
      <c r="M646" s="44">
        <v>0</v>
      </c>
      <c r="N646" s="44">
        <v>0</v>
      </c>
      <c r="O646" s="44">
        <v>0</v>
      </c>
      <c r="P646" s="44">
        <v>251347</v>
      </c>
      <c r="Q646" s="44">
        <v>141251</v>
      </c>
      <c r="R646" s="44">
        <v>55520</v>
      </c>
      <c r="S646" s="44">
        <v>17422</v>
      </c>
      <c r="T646" s="44">
        <v>7269</v>
      </c>
      <c r="U646" s="44">
        <v>70890</v>
      </c>
      <c r="V646" s="44">
        <v>3462</v>
      </c>
      <c r="W646" s="44">
        <v>0</v>
      </c>
      <c r="X646" s="44">
        <v>102667</v>
      </c>
      <c r="Y646" s="44">
        <v>0</v>
      </c>
      <c r="Z646" s="44">
        <v>0</v>
      </c>
      <c r="AA646" s="44">
        <v>3326706</v>
      </c>
      <c r="AB646" s="44">
        <v>0</v>
      </c>
      <c r="AC646" s="44">
        <f t="shared" ref="AC646:AC681" si="31">AA646-SUM(J646:K646)</f>
        <v>3098245</v>
      </c>
      <c r="AD646" s="74">
        <f t="shared" ref="AD646:AD681" si="32">AA646-E646</f>
        <v>1495926</v>
      </c>
      <c r="AE646" s="44">
        <f t="shared" ref="AE646:AE681" si="33">SUM(F646:G646)+SUM(M646:P646)+SUM(S646:V646)+SUM(Y646:Z646)</f>
        <v>517556</v>
      </c>
    </row>
    <row r="647" spans="1:31" x14ac:dyDescent="0.3">
      <c r="A647" s="46" t="s">
        <v>1337</v>
      </c>
      <c r="B647" t="s">
        <v>2688</v>
      </c>
      <c r="C647">
        <v>1</v>
      </c>
      <c r="D647">
        <v>0</v>
      </c>
      <c r="E647" s="44">
        <v>3296046</v>
      </c>
      <c r="F647" s="44">
        <v>0</v>
      </c>
      <c r="G647" s="44">
        <v>0</v>
      </c>
      <c r="H647" s="44">
        <v>0</v>
      </c>
      <c r="I647" s="44">
        <v>372525</v>
      </c>
      <c r="J647" s="44">
        <v>164788</v>
      </c>
      <c r="K647" s="44">
        <v>4212</v>
      </c>
      <c r="L647" s="44">
        <v>0</v>
      </c>
      <c r="M647" s="44">
        <v>0</v>
      </c>
      <c r="N647" s="44">
        <v>0</v>
      </c>
      <c r="O647" s="44">
        <v>0</v>
      </c>
      <c r="P647" s="44">
        <v>334071</v>
      </c>
      <c r="Q647" s="44">
        <v>75900</v>
      </c>
      <c r="R647" s="44">
        <v>103496</v>
      </c>
      <c r="S647" s="44">
        <v>64339</v>
      </c>
      <c r="T647" s="44">
        <v>26844</v>
      </c>
      <c r="U647" s="44">
        <v>269581</v>
      </c>
      <c r="V647" s="44">
        <v>0</v>
      </c>
      <c r="W647" s="44">
        <v>0</v>
      </c>
      <c r="X647" s="44">
        <v>0</v>
      </c>
      <c r="Y647" s="44">
        <v>13169</v>
      </c>
      <c r="Z647" s="44">
        <v>0</v>
      </c>
      <c r="AA647" s="44">
        <v>4724971</v>
      </c>
      <c r="AB647" s="44">
        <v>0</v>
      </c>
      <c r="AC647" s="44">
        <f t="shared" si="31"/>
        <v>4555971</v>
      </c>
      <c r="AD647" s="74">
        <f t="shared" si="32"/>
        <v>1428925</v>
      </c>
      <c r="AE647" s="44">
        <f t="shared" si="33"/>
        <v>708004</v>
      </c>
    </row>
    <row r="648" spans="1:31" x14ac:dyDescent="0.3">
      <c r="A648" s="46" t="s">
        <v>1349</v>
      </c>
      <c r="B648" t="s">
        <v>2689</v>
      </c>
      <c r="C648">
        <v>1</v>
      </c>
      <c r="D648">
        <v>0</v>
      </c>
      <c r="E648" s="44">
        <v>4792505</v>
      </c>
      <c r="F648" s="44">
        <v>0</v>
      </c>
      <c r="G648" s="44">
        <v>0</v>
      </c>
      <c r="H648" s="44">
        <v>0</v>
      </c>
      <c r="I648" s="44">
        <v>293805</v>
      </c>
      <c r="J648" s="44">
        <v>1456172</v>
      </c>
      <c r="K648" s="44">
        <v>0</v>
      </c>
      <c r="L648" s="44">
        <v>0</v>
      </c>
      <c r="M648" s="44">
        <v>0</v>
      </c>
      <c r="N648" s="44">
        <v>7020</v>
      </c>
      <c r="O648" s="44">
        <v>1980</v>
      </c>
      <c r="P648" s="44">
        <v>0</v>
      </c>
      <c r="Q648" s="44">
        <v>188382</v>
      </c>
      <c r="R648" s="44">
        <v>328740</v>
      </c>
      <c r="S648" s="44">
        <v>104905</v>
      </c>
      <c r="T648" s="44">
        <v>43769</v>
      </c>
      <c r="U648" s="44">
        <v>369538</v>
      </c>
      <c r="V648" s="44">
        <v>0</v>
      </c>
      <c r="W648" s="44">
        <v>0</v>
      </c>
      <c r="X648" s="44">
        <v>313660</v>
      </c>
      <c r="Y648" s="44">
        <v>37078</v>
      </c>
      <c r="Z648" s="44">
        <v>0</v>
      </c>
      <c r="AA648" s="44">
        <v>7937554</v>
      </c>
      <c r="AB648" s="44">
        <v>0</v>
      </c>
      <c r="AC648" s="44">
        <f t="shared" si="31"/>
        <v>6481382</v>
      </c>
      <c r="AD648" s="74">
        <f t="shared" si="32"/>
        <v>3145049</v>
      </c>
      <c r="AE648" s="44">
        <f t="shared" si="33"/>
        <v>564290</v>
      </c>
    </row>
    <row r="649" spans="1:31" x14ac:dyDescent="0.3">
      <c r="A649" s="46" t="s">
        <v>1351</v>
      </c>
      <c r="B649" t="s">
        <v>2690</v>
      </c>
      <c r="C649">
        <v>1</v>
      </c>
      <c r="D649">
        <v>0</v>
      </c>
      <c r="E649" s="44">
        <v>3176507</v>
      </c>
      <c r="F649" s="44">
        <v>0</v>
      </c>
      <c r="G649" s="44">
        <v>822562</v>
      </c>
      <c r="H649" s="44">
        <v>0</v>
      </c>
      <c r="I649" s="44">
        <v>531468</v>
      </c>
      <c r="J649" s="44">
        <v>758126</v>
      </c>
      <c r="K649" s="44">
        <v>0</v>
      </c>
      <c r="L649" s="44">
        <v>0</v>
      </c>
      <c r="M649" s="44">
        <v>0</v>
      </c>
      <c r="N649" s="44">
        <v>0</v>
      </c>
      <c r="O649" s="44">
        <v>0</v>
      </c>
      <c r="P649" s="44">
        <v>1042404</v>
      </c>
      <c r="Q649" s="44">
        <v>50763</v>
      </c>
      <c r="R649" s="44">
        <v>151139</v>
      </c>
      <c r="S649" s="44">
        <v>38229</v>
      </c>
      <c r="T649" s="44">
        <v>15950</v>
      </c>
      <c r="U649" s="44">
        <v>118248</v>
      </c>
      <c r="V649" s="44">
        <v>7349</v>
      </c>
      <c r="W649" s="44">
        <v>0</v>
      </c>
      <c r="X649" s="44">
        <v>0</v>
      </c>
      <c r="Y649" s="44">
        <v>8528</v>
      </c>
      <c r="Z649" s="44">
        <v>0</v>
      </c>
      <c r="AA649" s="44">
        <v>6721273</v>
      </c>
      <c r="AB649" s="44">
        <v>0</v>
      </c>
      <c r="AC649" s="44">
        <f t="shared" si="31"/>
        <v>5963147</v>
      </c>
      <c r="AD649" s="74">
        <f t="shared" si="32"/>
        <v>3544766</v>
      </c>
      <c r="AE649" s="44">
        <f t="shared" si="33"/>
        <v>2053270</v>
      </c>
    </row>
    <row r="650" spans="1:31" x14ac:dyDescent="0.3">
      <c r="A650" s="46" t="s">
        <v>1367</v>
      </c>
      <c r="B650" t="s">
        <v>2076</v>
      </c>
      <c r="C650">
        <v>1</v>
      </c>
      <c r="D650">
        <v>0</v>
      </c>
      <c r="E650" s="44">
        <v>651460</v>
      </c>
      <c r="F650" s="44">
        <v>0</v>
      </c>
      <c r="G650" s="44">
        <v>22343</v>
      </c>
      <c r="H650" s="44">
        <v>0</v>
      </c>
      <c r="I650" s="44">
        <v>103354</v>
      </c>
      <c r="J650" s="44">
        <v>162355</v>
      </c>
      <c r="K650" s="44">
        <v>0</v>
      </c>
      <c r="L650" s="44">
        <v>0</v>
      </c>
      <c r="M650" s="44">
        <v>0</v>
      </c>
      <c r="N650" s="44">
        <v>0</v>
      </c>
      <c r="O650" s="44">
        <v>0</v>
      </c>
      <c r="P650" s="44">
        <v>263650</v>
      </c>
      <c r="Q650" s="44">
        <v>0</v>
      </c>
      <c r="R650" s="44">
        <v>0</v>
      </c>
      <c r="S650" s="44">
        <v>4329</v>
      </c>
      <c r="T650" s="44">
        <v>1806</v>
      </c>
      <c r="U650" s="44">
        <v>24756</v>
      </c>
      <c r="V650" s="44">
        <v>0</v>
      </c>
      <c r="W650" s="44">
        <v>0</v>
      </c>
      <c r="X650" s="44">
        <v>43200</v>
      </c>
      <c r="Y650" s="44">
        <v>0</v>
      </c>
      <c r="Z650" s="44">
        <v>0</v>
      </c>
      <c r="AA650" s="44">
        <v>1277253</v>
      </c>
      <c r="AB650" s="44">
        <v>0</v>
      </c>
      <c r="AC650" s="44">
        <f t="shared" si="31"/>
        <v>1114898</v>
      </c>
      <c r="AD650" s="74">
        <f t="shared" si="32"/>
        <v>625793</v>
      </c>
      <c r="AE650" s="44">
        <f t="shared" si="33"/>
        <v>316884</v>
      </c>
    </row>
    <row r="651" spans="1:31" x14ac:dyDescent="0.3">
      <c r="A651" s="46" t="s">
        <v>1383</v>
      </c>
      <c r="B651" t="s">
        <v>2691</v>
      </c>
      <c r="C651">
        <v>1</v>
      </c>
      <c r="D651">
        <v>0</v>
      </c>
      <c r="E651" s="44">
        <v>2415665</v>
      </c>
      <c r="F651" s="44">
        <v>0</v>
      </c>
      <c r="G651" s="44">
        <v>806693</v>
      </c>
      <c r="H651" s="44">
        <v>0</v>
      </c>
      <c r="I651" s="44">
        <v>597880</v>
      </c>
      <c r="J651" s="44">
        <v>683097</v>
      </c>
      <c r="K651" s="44">
        <v>0</v>
      </c>
      <c r="L651" s="44">
        <v>0</v>
      </c>
      <c r="M651" s="44">
        <v>0</v>
      </c>
      <c r="N651" s="44">
        <v>0</v>
      </c>
      <c r="O651" s="44">
        <v>0</v>
      </c>
      <c r="P651" s="44">
        <v>815753</v>
      </c>
      <c r="Q651" s="44">
        <v>79011</v>
      </c>
      <c r="R651" s="44">
        <v>217298</v>
      </c>
      <c r="S651" s="44">
        <v>21451</v>
      </c>
      <c r="T651" s="44">
        <v>8950</v>
      </c>
      <c r="U651" s="44">
        <v>87666</v>
      </c>
      <c r="V651" s="44">
        <v>4332</v>
      </c>
      <c r="W651" s="44">
        <v>0</v>
      </c>
      <c r="X651" s="44">
        <v>0</v>
      </c>
      <c r="Y651" s="44">
        <v>0</v>
      </c>
      <c r="Z651" s="44">
        <v>0</v>
      </c>
      <c r="AA651" s="44">
        <v>5737796</v>
      </c>
      <c r="AB651" s="44">
        <v>0</v>
      </c>
      <c r="AC651" s="44">
        <f t="shared" si="31"/>
        <v>5054699</v>
      </c>
      <c r="AD651" s="74">
        <f t="shared" si="32"/>
        <v>3322131</v>
      </c>
      <c r="AE651" s="44">
        <f t="shared" si="33"/>
        <v>1744845</v>
      </c>
    </row>
    <row r="652" spans="1:31" x14ac:dyDescent="0.3">
      <c r="A652" s="46" t="s">
        <v>1365</v>
      </c>
      <c r="B652" t="s">
        <v>2692</v>
      </c>
      <c r="C652">
        <v>1</v>
      </c>
      <c r="D652">
        <v>0</v>
      </c>
      <c r="E652" s="44">
        <v>3234296</v>
      </c>
      <c r="F652" s="44">
        <v>0</v>
      </c>
      <c r="G652" s="44">
        <v>183316</v>
      </c>
      <c r="H652" s="44">
        <v>0</v>
      </c>
      <c r="I652" s="44">
        <v>287185</v>
      </c>
      <c r="J652" s="44">
        <v>2211939</v>
      </c>
      <c r="K652" s="44">
        <v>0</v>
      </c>
      <c r="L652" s="44">
        <v>0</v>
      </c>
      <c r="M652" s="44">
        <v>0</v>
      </c>
      <c r="N652" s="44">
        <v>0</v>
      </c>
      <c r="O652" s="44">
        <v>0</v>
      </c>
      <c r="P652" s="44">
        <v>848304</v>
      </c>
      <c r="Q652" s="44">
        <v>362002</v>
      </c>
      <c r="R652" s="44">
        <v>229753</v>
      </c>
      <c r="S652" s="44">
        <v>25736</v>
      </c>
      <c r="T652" s="44">
        <v>10738</v>
      </c>
      <c r="U652" s="44">
        <v>98850</v>
      </c>
      <c r="V652" s="44">
        <v>16713</v>
      </c>
      <c r="W652" s="44">
        <v>0</v>
      </c>
      <c r="X652" s="44">
        <v>0</v>
      </c>
      <c r="Y652" s="44">
        <v>0</v>
      </c>
      <c r="Z652" s="44">
        <v>0</v>
      </c>
      <c r="AA652" s="44">
        <v>7508832</v>
      </c>
      <c r="AB652" s="44">
        <v>0</v>
      </c>
      <c r="AC652" s="44">
        <f t="shared" si="31"/>
        <v>5296893</v>
      </c>
      <c r="AD652" s="74">
        <f t="shared" si="32"/>
        <v>4274536</v>
      </c>
      <c r="AE652" s="44">
        <f t="shared" si="33"/>
        <v>1183657</v>
      </c>
    </row>
    <row r="653" spans="1:31" x14ac:dyDescent="0.3">
      <c r="A653" s="46" t="s">
        <v>1353</v>
      </c>
      <c r="B653" t="s">
        <v>2693</v>
      </c>
      <c r="C653">
        <v>1</v>
      </c>
      <c r="D653">
        <v>0</v>
      </c>
      <c r="E653" s="44">
        <v>75989804</v>
      </c>
      <c r="F653" s="44">
        <v>938528</v>
      </c>
      <c r="G653" s="44">
        <v>2045117</v>
      </c>
      <c r="H653" s="44">
        <v>0</v>
      </c>
      <c r="I653" s="44">
        <v>4762966</v>
      </c>
      <c r="J653" s="44">
        <v>10987346</v>
      </c>
      <c r="K653" s="44">
        <v>0</v>
      </c>
      <c r="L653" s="44">
        <v>0</v>
      </c>
      <c r="M653" s="44">
        <v>0</v>
      </c>
      <c r="N653" s="44">
        <v>0</v>
      </c>
      <c r="O653" s="44">
        <v>0</v>
      </c>
      <c r="P653" s="44">
        <v>5168467</v>
      </c>
      <c r="Q653" s="44">
        <v>3162276</v>
      </c>
      <c r="R653" s="44">
        <v>1321819</v>
      </c>
      <c r="S653" s="44">
        <v>130506</v>
      </c>
      <c r="T653" s="44">
        <v>54450</v>
      </c>
      <c r="U653" s="44">
        <v>571200</v>
      </c>
      <c r="V653" s="44">
        <v>134510</v>
      </c>
      <c r="W653" s="44">
        <v>0</v>
      </c>
      <c r="X653" s="44">
        <v>2856466</v>
      </c>
      <c r="Y653" s="44">
        <v>305348</v>
      </c>
      <c r="Z653" s="44">
        <v>0</v>
      </c>
      <c r="AA653" s="44">
        <v>108428803</v>
      </c>
      <c r="AB653" s="44">
        <v>1603072</v>
      </c>
      <c r="AC653" s="44">
        <f t="shared" si="31"/>
        <v>97441457</v>
      </c>
      <c r="AD653" s="74">
        <f t="shared" si="32"/>
        <v>32438999</v>
      </c>
      <c r="AE653" s="44">
        <f t="shared" si="33"/>
        <v>9348126</v>
      </c>
    </row>
    <row r="654" spans="1:31" x14ac:dyDescent="0.3">
      <c r="A654" s="46" t="s">
        <v>1323</v>
      </c>
      <c r="B654" t="s">
        <v>2694</v>
      </c>
      <c r="C654">
        <v>1</v>
      </c>
      <c r="D654">
        <v>0</v>
      </c>
      <c r="E654" s="44">
        <v>3912755</v>
      </c>
      <c r="F654" s="44">
        <v>0</v>
      </c>
      <c r="G654" s="44">
        <v>0</v>
      </c>
      <c r="H654" s="44">
        <v>0</v>
      </c>
      <c r="I654" s="44">
        <v>2065117</v>
      </c>
      <c r="J654" s="44">
        <v>2750412</v>
      </c>
      <c r="K654" s="44">
        <v>0</v>
      </c>
      <c r="L654" s="44">
        <v>0</v>
      </c>
      <c r="M654" s="44">
        <v>0</v>
      </c>
      <c r="N654" s="44">
        <v>0</v>
      </c>
      <c r="O654" s="44">
        <v>0</v>
      </c>
      <c r="P654" s="44">
        <v>976649</v>
      </c>
      <c r="Q654" s="44">
        <v>243385</v>
      </c>
      <c r="R654" s="44">
        <v>190453</v>
      </c>
      <c r="S654" s="44">
        <v>55845</v>
      </c>
      <c r="T654" s="44">
        <v>23300</v>
      </c>
      <c r="U654" s="44">
        <v>222457</v>
      </c>
      <c r="V654" s="44">
        <v>18765</v>
      </c>
      <c r="W654" s="44">
        <v>0</v>
      </c>
      <c r="X654" s="44">
        <v>0</v>
      </c>
      <c r="Y654" s="44">
        <v>29997</v>
      </c>
      <c r="Z654" s="44">
        <v>0</v>
      </c>
      <c r="AA654" s="44">
        <v>10489135</v>
      </c>
      <c r="AB654" s="44">
        <v>0</v>
      </c>
      <c r="AC654" s="44">
        <f t="shared" si="31"/>
        <v>7738723</v>
      </c>
      <c r="AD654" s="74">
        <f t="shared" si="32"/>
        <v>6576380</v>
      </c>
      <c r="AE654" s="44">
        <f t="shared" si="33"/>
        <v>1327013</v>
      </c>
    </row>
    <row r="655" spans="1:31" x14ac:dyDescent="0.3">
      <c r="A655" s="46" t="s">
        <v>1355</v>
      </c>
      <c r="B655" t="s">
        <v>2695</v>
      </c>
      <c r="C655">
        <v>1</v>
      </c>
      <c r="D655">
        <v>0</v>
      </c>
      <c r="E655" s="44">
        <v>29281126</v>
      </c>
      <c r="F655" s="44">
        <v>0</v>
      </c>
      <c r="G655" s="44">
        <v>663963</v>
      </c>
      <c r="H655" s="44">
        <v>16464</v>
      </c>
      <c r="I655" s="44">
        <v>6797555</v>
      </c>
      <c r="J655" s="44">
        <v>6625585</v>
      </c>
      <c r="K655" s="44">
        <v>0</v>
      </c>
      <c r="L655" s="44">
        <v>0</v>
      </c>
      <c r="M655" s="44">
        <v>0</v>
      </c>
      <c r="N655" s="44">
        <v>0</v>
      </c>
      <c r="O655" s="44">
        <v>0</v>
      </c>
      <c r="P655" s="44">
        <v>5245463</v>
      </c>
      <c r="Q655" s="44">
        <v>974706</v>
      </c>
      <c r="R655" s="44">
        <v>717731</v>
      </c>
      <c r="S655" s="44">
        <v>200582</v>
      </c>
      <c r="T655" s="44">
        <v>83688</v>
      </c>
      <c r="U655" s="44">
        <v>713213</v>
      </c>
      <c r="V655" s="44">
        <v>150030</v>
      </c>
      <c r="W655" s="44">
        <v>0</v>
      </c>
      <c r="X655" s="44">
        <v>1450654</v>
      </c>
      <c r="Y655" s="44">
        <v>0</v>
      </c>
      <c r="Z655" s="44">
        <v>0</v>
      </c>
      <c r="AA655" s="44">
        <v>52920760</v>
      </c>
      <c r="AB655" s="44">
        <v>0</v>
      </c>
      <c r="AC655" s="44">
        <f t="shared" si="31"/>
        <v>46295175</v>
      </c>
      <c r="AD655" s="74">
        <f t="shared" si="32"/>
        <v>23639634</v>
      </c>
      <c r="AE655" s="44">
        <f t="shared" si="33"/>
        <v>7056939</v>
      </c>
    </row>
    <row r="656" spans="1:31" x14ac:dyDescent="0.3">
      <c r="A656" s="46" t="s">
        <v>1321</v>
      </c>
      <c r="B656" t="s">
        <v>2696</v>
      </c>
      <c r="C656">
        <v>1</v>
      </c>
      <c r="D656">
        <v>0</v>
      </c>
      <c r="E656" s="44">
        <v>2033022</v>
      </c>
      <c r="F656" s="44">
        <v>0</v>
      </c>
      <c r="G656" s="44">
        <v>0</v>
      </c>
      <c r="H656" s="44">
        <v>0</v>
      </c>
      <c r="I656" s="44">
        <v>337402</v>
      </c>
      <c r="J656" s="44">
        <v>762343</v>
      </c>
      <c r="K656" s="44">
        <v>0</v>
      </c>
      <c r="L656" s="44">
        <v>0</v>
      </c>
      <c r="M656" s="44">
        <v>0</v>
      </c>
      <c r="N656" s="44">
        <v>0</v>
      </c>
      <c r="O656" s="44">
        <v>0</v>
      </c>
      <c r="P656" s="44">
        <v>1318056</v>
      </c>
      <c r="Q656" s="44">
        <v>142635</v>
      </c>
      <c r="R656" s="44">
        <v>69610</v>
      </c>
      <c r="S656" s="44">
        <v>34858</v>
      </c>
      <c r="T656" s="44">
        <v>14544</v>
      </c>
      <c r="U656" s="44">
        <v>140499</v>
      </c>
      <c r="V656" s="44">
        <v>0</v>
      </c>
      <c r="W656" s="44">
        <v>0</v>
      </c>
      <c r="X656" s="44">
        <v>0</v>
      </c>
      <c r="Y656" s="44">
        <v>2184</v>
      </c>
      <c r="Z656" s="44">
        <v>0</v>
      </c>
      <c r="AA656" s="44">
        <v>4855153</v>
      </c>
      <c r="AB656" s="44">
        <v>0</v>
      </c>
      <c r="AC656" s="44">
        <f t="shared" si="31"/>
        <v>4092810</v>
      </c>
      <c r="AD656" s="74">
        <f t="shared" si="32"/>
        <v>2822131</v>
      </c>
      <c r="AE656" s="44">
        <f t="shared" si="33"/>
        <v>1510141</v>
      </c>
    </row>
    <row r="657" spans="1:31" x14ac:dyDescent="0.3">
      <c r="A657" s="46" t="s">
        <v>1357</v>
      </c>
      <c r="B657" t="s">
        <v>2697</v>
      </c>
      <c r="C657">
        <v>1</v>
      </c>
      <c r="D657">
        <v>0</v>
      </c>
      <c r="E657" s="44">
        <v>1374552</v>
      </c>
      <c r="F657" s="44">
        <v>0</v>
      </c>
      <c r="G657" s="44">
        <v>100000</v>
      </c>
      <c r="H657" s="44">
        <v>0</v>
      </c>
      <c r="I657" s="44">
        <v>403068</v>
      </c>
      <c r="J657" s="44">
        <v>337869</v>
      </c>
      <c r="K657" s="44">
        <v>0</v>
      </c>
      <c r="L657" s="44">
        <v>0</v>
      </c>
      <c r="M657" s="44">
        <v>0</v>
      </c>
      <c r="N657" s="44">
        <v>0</v>
      </c>
      <c r="O657" s="44">
        <v>0</v>
      </c>
      <c r="P657" s="44">
        <v>462881</v>
      </c>
      <c r="Q657" s="44">
        <v>35178</v>
      </c>
      <c r="R657" s="44">
        <v>40026</v>
      </c>
      <c r="S657" s="44">
        <v>15999</v>
      </c>
      <c r="T657" s="44">
        <v>6675</v>
      </c>
      <c r="U657" s="44">
        <v>64658</v>
      </c>
      <c r="V657" s="44">
        <v>879</v>
      </c>
      <c r="W657" s="44">
        <v>0</v>
      </c>
      <c r="X657" s="44">
        <v>0</v>
      </c>
      <c r="Y657" s="44">
        <v>1304</v>
      </c>
      <c r="Z657" s="44">
        <v>0</v>
      </c>
      <c r="AA657" s="44">
        <v>2843089</v>
      </c>
      <c r="AB657" s="44">
        <v>0</v>
      </c>
      <c r="AC657" s="44">
        <f t="shared" si="31"/>
        <v>2505220</v>
      </c>
      <c r="AD657" s="74">
        <f t="shared" si="32"/>
        <v>1468537</v>
      </c>
      <c r="AE657" s="44">
        <f t="shared" si="33"/>
        <v>652396</v>
      </c>
    </row>
    <row r="658" spans="1:31" x14ac:dyDescent="0.3">
      <c r="A658" s="46" t="s">
        <v>1359</v>
      </c>
      <c r="B658" t="s">
        <v>2698</v>
      </c>
      <c r="C658">
        <v>1</v>
      </c>
      <c r="D658">
        <v>0</v>
      </c>
      <c r="E658" s="44">
        <v>14385434</v>
      </c>
      <c r="F658" s="44">
        <v>0</v>
      </c>
      <c r="G658" s="44">
        <v>299227</v>
      </c>
      <c r="H658" s="44">
        <v>39017</v>
      </c>
      <c r="I658" s="44">
        <v>4121343</v>
      </c>
      <c r="J658" s="44">
        <v>3027673</v>
      </c>
      <c r="K658" s="44">
        <v>0</v>
      </c>
      <c r="L658" s="44">
        <v>0</v>
      </c>
      <c r="M658" s="44">
        <v>0</v>
      </c>
      <c r="N658" s="44">
        <v>0</v>
      </c>
      <c r="O658" s="44">
        <v>0</v>
      </c>
      <c r="P658" s="44">
        <v>2411170</v>
      </c>
      <c r="Q658" s="44">
        <v>501020</v>
      </c>
      <c r="R658" s="44">
        <v>311732</v>
      </c>
      <c r="S658" s="44">
        <v>79020</v>
      </c>
      <c r="T658" s="44">
        <v>32969</v>
      </c>
      <c r="U658" s="44">
        <v>305754</v>
      </c>
      <c r="V658" s="44">
        <v>64466</v>
      </c>
      <c r="W658" s="44">
        <v>0</v>
      </c>
      <c r="X658" s="44">
        <v>2991410</v>
      </c>
      <c r="Y658" s="44">
        <v>0</v>
      </c>
      <c r="Z658" s="44">
        <v>0</v>
      </c>
      <c r="AA658" s="44">
        <v>28570235</v>
      </c>
      <c r="AB658" s="44">
        <v>0</v>
      </c>
      <c r="AC658" s="44">
        <f t="shared" si="31"/>
        <v>25542562</v>
      </c>
      <c r="AD658" s="74">
        <f t="shared" si="32"/>
        <v>14184801</v>
      </c>
      <c r="AE658" s="44">
        <f t="shared" si="33"/>
        <v>3192606</v>
      </c>
    </row>
    <row r="659" spans="1:31" x14ac:dyDescent="0.3">
      <c r="A659" s="46" t="s">
        <v>1317</v>
      </c>
      <c r="B659" t="s">
        <v>2085</v>
      </c>
      <c r="C659">
        <v>1</v>
      </c>
      <c r="D659">
        <v>0</v>
      </c>
      <c r="E659" s="44">
        <v>1548086</v>
      </c>
      <c r="F659" s="44">
        <v>0</v>
      </c>
      <c r="G659" s="44">
        <v>100000</v>
      </c>
      <c r="H659" s="44">
        <v>0</v>
      </c>
      <c r="I659" s="44">
        <v>533750</v>
      </c>
      <c r="J659" s="44">
        <v>1403207</v>
      </c>
      <c r="K659" s="44">
        <v>0</v>
      </c>
      <c r="L659" s="44">
        <v>0</v>
      </c>
      <c r="M659" s="44">
        <v>0</v>
      </c>
      <c r="N659" s="44">
        <v>0</v>
      </c>
      <c r="O659" s="44">
        <v>0</v>
      </c>
      <c r="P659" s="44">
        <v>1143222</v>
      </c>
      <c r="Q659" s="44">
        <v>29010</v>
      </c>
      <c r="R659" s="44">
        <v>44647</v>
      </c>
      <c r="S659" s="44">
        <v>21556</v>
      </c>
      <c r="T659" s="44">
        <v>8994</v>
      </c>
      <c r="U659" s="44">
        <v>82249</v>
      </c>
      <c r="V659" s="44">
        <v>6129</v>
      </c>
      <c r="W659" s="44">
        <v>0</v>
      </c>
      <c r="X659" s="44">
        <v>0</v>
      </c>
      <c r="Y659" s="44">
        <v>9736</v>
      </c>
      <c r="Z659" s="44">
        <v>0</v>
      </c>
      <c r="AA659" s="44">
        <v>4930586</v>
      </c>
      <c r="AB659" s="44">
        <v>0</v>
      </c>
      <c r="AC659" s="44">
        <f t="shared" si="31"/>
        <v>3527379</v>
      </c>
      <c r="AD659" s="74">
        <f t="shared" si="32"/>
        <v>3382500</v>
      </c>
      <c r="AE659" s="44">
        <f t="shared" si="33"/>
        <v>1371886</v>
      </c>
    </row>
    <row r="660" spans="1:31" x14ac:dyDescent="0.3">
      <c r="A660" s="46" t="s">
        <v>1361</v>
      </c>
      <c r="B660" t="s">
        <v>2699</v>
      </c>
      <c r="C660">
        <v>1</v>
      </c>
      <c r="D660">
        <v>0</v>
      </c>
      <c r="E660" s="44">
        <v>32546860</v>
      </c>
      <c r="F660" s="44">
        <v>0</v>
      </c>
      <c r="G660" s="44">
        <v>613877</v>
      </c>
      <c r="H660" s="44">
        <v>0</v>
      </c>
      <c r="I660" s="44">
        <v>2425425</v>
      </c>
      <c r="J660" s="44">
        <v>4113334</v>
      </c>
      <c r="K660" s="44">
        <v>0</v>
      </c>
      <c r="L660" s="44">
        <v>0</v>
      </c>
      <c r="M660" s="44">
        <v>0</v>
      </c>
      <c r="N660" s="44">
        <v>0</v>
      </c>
      <c r="O660" s="44">
        <v>0</v>
      </c>
      <c r="P660" s="44">
        <v>1895126</v>
      </c>
      <c r="Q660" s="44">
        <v>1932097</v>
      </c>
      <c r="R660" s="44">
        <v>659389</v>
      </c>
      <c r="S660" s="44">
        <v>50558</v>
      </c>
      <c r="T660" s="44">
        <v>21094</v>
      </c>
      <c r="U660" s="44">
        <v>216166</v>
      </c>
      <c r="V660" s="44">
        <v>58316</v>
      </c>
      <c r="W660" s="44">
        <v>0</v>
      </c>
      <c r="X660" s="44">
        <v>764610</v>
      </c>
      <c r="Y660" s="44">
        <v>34452</v>
      </c>
      <c r="Z660" s="44">
        <v>0</v>
      </c>
      <c r="AA660" s="44">
        <v>45331304</v>
      </c>
      <c r="AB660" s="44">
        <v>760318</v>
      </c>
      <c r="AC660" s="44">
        <f t="shared" si="31"/>
        <v>41217970</v>
      </c>
      <c r="AD660" s="74">
        <f t="shared" si="32"/>
        <v>12784444</v>
      </c>
      <c r="AE660" s="44">
        <f t="shared" si="33"/>
        <v>2889589</v>
      </c>
    </row>
    <row r="661" spans="1:31" x14ac:dyDescent="0.3">
      <c r="A661" s="46" t="s">
        <v>1363</v>
      </c>
      <c r="B661" t="s">
        <v>2700</v>
      </c>
      <c r="C661">
        <v>1</v>
      </c>
      <c r="D661">
        <v>0</v>
      </c>
      <c r="E661" s="44">
        <v>3510900</v>
      </c>
      <c r="F661" s="44">
        <v>0</v>
      </c>
      <c r="G661" s="44">
        <v>116596</v>
      </c>
      <c r="H661" s="44">
        <v>0</v>
      </c>
      <c r="I661" s="44">
        <v>410989</v>
      </c>
      <c r="J661" s="44">
        <v>1694757</v>
      </c>
      <c r="K661" s="44">
        <v>0</v>
      </c>
      <c r="L661" s="44">
        <v>0</v>
      </c>
      <c r="M661" s="44">
        <v>0</v>
      </c>
      <c r="N661" s="44">
        <v>0</v>
      </c>
      <c r="O661" s="44">
        <v>0</v>
      </c>
      <c r="P661" s="44">
        <v>1398505</v>
      </c>
      <c r="Q661" s="44">
        <v>91527</v>
      </c>
      <c r="R661" s="44">
        <v>100800</v>
      </c>
      <c r="S661" s="44">
        <v>45374</v>
      </c>
      <c r="T661" s="44">
        <v>18931</v>
      </c>
      <c r="U661" s="44">
        <v>171255</v>
      </c>
      <c r="V661" s="44">
        <v>25582</v>
      </c>
      <c r="W661" s="44">
        <v>0</v>
      </c>
      <c r="X661" s="44">
        <v>0</v>
      </c>
      <c r="Y661" s="44">
        <v>0</v>
      </c>
      <c r="Z661" s="44">
        <v>0</v>
      </c>
      <c r="AA661" s="44">
        <v>7585216</v>
      </c>
      <c r="AB661" s="44">
        <v>0</v>
      </c>
      <c r="AC661" s="44">
        <f t="shared" si="31"/>
        <v>5890459</v>
      </c>
      <c r="AD661" s="74">
        <f t="shared" si="32"/>
        <v>4074316</v>
      </c>
      <c r="AE661" s="44">
        <f t="shared" si="33"/>
        <v>1776243</v>
      </c>
    </row>
    <row r="662" spans="1:31" x14ac:dyDescent="0.3">
      <c r="A662" s="46" t="s">
        <v>1371</v>
      </c>
      <c r="B662" t="s">
        <v>2701</v>
      </c>
      <c r="C662">
        <v>1</v>
      </c>
      <c r="D662">
        <v>0</v>
      </c>
      <c r="E662" s="44">
        <v>2113180</v>
      </c>
      <c r="F662" s="44">
        <v>0</v>
      </c>
      <c r="G662" s="44">
        <v>0</v>
      </c>
      <c r="H662" s="44">
        <v>0</v>
      </c>
      <c r="I662" s="44">
        <v>76956</v>
      </c>
      <c r="J662" s="44">
        <v>643785</v>
      </c>
      <c r="K662" s="44">
        <v>0</v>
      </c>
      <c r="L662" s="44">
        <v>0</v>
      </c>
      <c r="M662" s="44">
        <v>0</v>
      </c>
      <c r="N662" s="44">
        <v>0</v>
      </c>
      <c r="O662" s="44">
        <v>0</v>
      </c>
      <c r="P662" s="44">
        <v>361526</v>
      </c>
      <c r="Q662" s="44">
        <v>190769</v>
      </c>
      <c r="R662" s="44">
        <v>87800</v>
      </c>
      <c r="S662" s="44">
        <v>66406</v>
      </c>
      <c r="T662" s="44">
        <v>27706</v>
      </c>
      <c r="U662" s="44">
        <v>213195</v>
      </c>
      <c r="V662" s="44">
        <v>0</v>
      </c>
      <c r="W662" s="44">
        <v>0</v>
      </c>
      <c r="X662" s="44">
        <v>0</v>
      </c>
      <c r="Y662" s="44">
        <v>12145</v>
      </c>
      <c r="Z662" s="44">
        <v>0</v>
      </c>
      <c r="AA662" s="44">
        <v>3793468</v>
      </c>
      <c r="AB662" s="44">
        <v>0</v>
      </c>
      <c r="AC662" s="44">
        <f t="shared" si="31"/>
        <v>3149683</v>
      </c>
      <c r="AD662" s="74">
        <f t="shared" si="32"/>
        <v>1680288</v>
      </c>
      <c r="AE662" s="44">
        <f t="shared" si="33"/>
        <v>680978</v>
      </c>
    </row>
    <row r="663" spans="1:31" x14ac:dyDescent="0.3">
      <c r="A663" s="46" t="s">
        <v>1373</v>
      </c>
      <c r="B663" t="s">
        <v>2702</v>
      </c>
      <c r="C663">
        <v>1</v>
      </c>
      <c r="D663">
        <v>0</v>
      </c>
      <c r="E663" s="44">
        <v>1654441</v>
      </c>
      <c r="F663" s="44">
        <v>0</v>
      </c>
      <c r="G663" s="44">
        <v>0</v>
      </c>
      <c r="H663" s="44">
        <v>0</v>
      </c>
      <c r="I663" s="44">
        <v>165343</v>
      </c>
      <c r="J663" s="44">
        <v>380156</v>
      </c>
      <c r="K663" s="44">
        <v>0</v>
      </c>
      <c r="L663" s="44">
        <v>0</v>
      </c>
      <c r="M663" s="44">
        <v>0</v>
      </c>
      <c r="N663" s="44">
        <v>0</v>
      </c>
      <c r="O663" s="44">
        <v>0</v>
      </c>
      <c r="P663" s="44">
        <v>284781</v>
      </c>
      <c r="Q663" s="44">
        <v>96268</v>
      </c>
      <c r="R663" s="44">
        <v>16291</v>
      </c>
      <c r="S663" s="44">
        <v>23998</v>
      </c>
      <c r="T663" s="44">
        <v>10013</v>
      </c>
      <c r="U663" s="44">
        <v>105258</v>
      </c>
      <c r="V663" s="44">
        <v>5428</v>
      </c>
      <c r="W663" s="44">
        <v>0</v>
      </c>
      <c r="X663" s="44">
        <v>0</v>
      </c>
      <c r="Y663" s="44">
        <v>0</v>
      </c>
      <c r="Z663" s="44">
        <v>0</v>
      </c>
      <c r="AA663" s="44">
        <v>2741977</v>
      </c>
      <c r="AB663" s="44">
        <v>0</v>
      </c>
      <c r="AC663" s="44">
        <f t="shared" si="31"/>
        <v>2361821</v>
      </c>
      <c r="AD663" s="74">
        <f t="shared" si="32"/>
        <v>1087536</v>
      </c>
      <c r="AE663" s="44">
        <f t="shared" si="33"/>
        <v>429478</v>
      </c>
    </row>
    <row r="664" spans="1:31" x14ac:dyDescent="0.3">
      <c r="A664" s="46" t="s">
        <v>1369</v>
      </c>
      <c r="B664" t="s">
        <v>2703</v>
      </c>
      <c r="C664">
        <v>1</v>
      </c>
      <c r="D664">
        <v>0</v>
      </c>
      <c r="E664" s="44">
        <v>21427604</v>
      </c>
      <c r="F664" s="44">
        <v>0</v>
      </c>
      <c r="G664" s="44">
        <v>845434</v>
      </c>
      <c r="H664" s="44">
        <v>0</v>
      </c>
      <c r="I664" s="44">
        <v>1631180</v>
      </c>
      <c r="J664" s="44">
        <v>2797674</v>
      </c>
      <c r="K664" s="44">
        <v>0</v>
      </c>
      <c r="L664" s="44">
        <v>0</v>
      </c>
      <c r="M664" s="44">
        <v>0</v>
      </c>
      <c r="N664" s="44">
        <v>0</v>
      </c>
      <c r="O664" s="44">
        <v>0</v>
      </c>
      <c r="P664" s="44">
        <v>1543108</v>
      </c>
      <c r="Q664" s="44">
        <v>841327</v>
      </c>
      <c r="R664" s="44">
        <v>474643</v>
      </c>
      <c r="S664" s="44">
        <v>73013</v>
      </c>
      <c r="T664" s="44">
        <v>30463</v>
      </c>
      <c r="U664" s="44">
        <v>298065</v>
      </c>
      <c r="V664" s="44">
        <v>66760</v>
      </c>
      <c r="W664" s="44">
        <v>0</v>
      </c>
      <c r="X664" s="44">
        <v>2100000</v>
      </c>
      <c r="Y664" s="44">
        <v>0</v>
      </c>
      <c r="Z664" s="44">
        <v>0</v>
      </c>
      <c r="AA664" s="44">
        <v>32129271</v>
      </c>
      <c r="AB664" s="44">
        <v>809036</v>
      </c>
      <c r="AC664" s="44">
        <f t="shared" si="31"/>
        <v>29331597</v>
      </c>
      <c r="AD664" s="74">
        <f t="shared" si="32"/>
        <v>10701667</v>
      </c>
      <c r="AE664" s="44">
        <f t="shared" si="33"/>
        <v>2856843</v>
      </c>
    </row>
    <row r="665" spans="1:31" x14ac:dyDescent="0.3">
      <c r="A665" s="46" t="s">
        <v>1315</v>
      </c>
      <c r="B665" t="s">
        <v>2091</v>
      </c>
      <c r="C665">
        <v>1</v>
      </c>
      <c r="D665">
        <v>0</v>
      </c>
      <c r="E665" s="44">
        <v>1437779</v>
      </c>
      <c r="F665" s="44">
        <v>0</v>
      </c>
      <c r="G665" s="44">
        <v>100000</v>
      </c>
      <c r="H665" s="44">
        <v>0</v>
      </c>
      <c r="I665" s="44">
        <v>254283</v>
      </c>
      <c r="J665" s="44">
        <v>882394</v>
      </c>
      <c r="K665" s="44">
        <v>0</v>
      </c>
      <c r="L665" s="44">
        <v>0</v>
      </c>
      <c r="M665" s="44">
        <v>0</v>
      </c>
      <c r="N665" s="44">
        <v>0</v>
      </c>
      <c r="O665" s="44">
        <v>0</v>
      </c>
      <c r="P665" s="44">
        <v>325095</v>
      </c>
      <c r="Q665" s="44">
        <v>72471</v>
      </c>
      <c r="R665" s="44">
        <v>48711</v>
      </c>
      <c r="S665" s="44">
        <v>21391</v>
      </c>
      <c r="T665" s="44">
        <v>8925</v>
      </c>
      <c r="U665" s="44">
        <v>87433</v>
      </c>
      <c r="V665" s="44">
        <v>3317</v>
      </c>
      <c r="W665" s="44">
        <v>0</v>
      </c>
      <c r="X665" s="44">
        <v>0</v>
      </c>
      <c r="Y665" s="44">
        <v>0</v>
      </c>
      <c r="Z665" s="44">
        <v>0</v>
      </c>
      <c r="AA665" s="44">
        <v>3241799</v>
      </c>
      <c r="AB665" s="44">
        <v>0</v>
      </c>
      <c r="AC665" s="44">
        <f t="shared" si="31"/>
        <v>2359405</v>
      </c>
      <c r="AD665" s="74">
        <f t="shared" si="32"/>
        <v>1804020</v>
      </c>
      <c r="AE665" s="44">
        <f t="shared" si="33"/>
        <v>546161</v>
      </c>
    </row>
    <row r="666" spans="1:31" x14ac:dyDescent="0.3">
      <c r="A666" s="46" t="s">
        <v>1375</v>
      </c>
      <c r="B666" t="s">
        <v>2704</v>
      </c>
      <c r="C666">
        <v>1</v>
      </c>
      <c r="D666">
        <v>0</v>
      </c>
      <c r="E666" s="44">
        <v>3491709</v>
      </c>
      <c r="F666" s="44">
        <v>0</v>
      </c>
      <c r="G666" s="44">
        <v>0</v>
      </c>
      <c r="H666" s="44">
        <v>0</v>
      </c>
      <c r="I666" s="44">
        <v>311193</v>
      </c>
      <c r="J666" s="44">
        <v>2068229</v>
      </c>
      <c r="K666" s="44">
        <v>0</v>
      </c>
      <c r="L666" s="44">
        <v>0</v>
      </c>
      <c r="M666" s="44">
        <v>0</v>
      </c>
      <c r="N666" s="44">
        <v>0</v>
      </c>
      <c r="O666" s="44">
        <v>0</v>
      </c>
      <c r="P666" s="44">
        <v>383191</v>
      </c>
      <c r="Q666" s="44">
        <v>86790</v>
      </c>
      <c r="R666" s="44">
        <v>160664</v>
      </c>
      <c r="S666" s="44">
        <v>73687</v>
      </c>
      <c r="T666" s="44">
        <v>30744</v>
      </c>
      <c r="U666" s="44">
        <v>301094</v>
      </c>
      <c r="V666" s="44">
        <v>0</v>
      </c>
      <c r="W666" s="44">
        <v>0</v>
      </c>
      <c r="X666" s="44">
        <v>0</v>
      </c>
      <c r="Y666" s="44">
        <v>0</v>
      </c>
      <c r="Z666" s="44">
        <v>0</v>
      </c>
      <c r="AA666" s="44">
        <v>6907301</v>
      </c>
      <c r="AB666" s="44">
        <v>0</v>
      </c>
      <c r="AC666" s="44">
        <f t="shared" si="31"/>
        <v>4839072</v>
      </c>
      <c r="AD666" s="74">
        <f t="shared" si="32"/>
        <v>3415592</v>
      </c>
      <c r="AE666" s="44">
        <f t="shared" si="33"/>
        <v>788716</v>
      </c>
    </row>
    <row r="667" spans="1:31" x14ac:dyDescent="0.3">
      <c r="A667" s="46" t="s">
        <v>1377</v>
      </c>
      <c r="B667" t="s">
        <v>2705</v>
      </c>
      <c r="C667">
        <v>1</v>
      </c>
      <c r="D667">
        <v>0</v>
      </c>
      <c r="E667" s="44">
        <v>4834063</v>
      </c>
      <c r="F667" s="44">
        <v>0</v>
      </c>
      <c r="G667" s="44">
        <v>141256</v>
      </c>
      <c r="H667" s="44">
        <v>0</v>
      </c>
      <c r="I667" s="44">
        <v>1764847</v>
      </c>
      <c r="J667" s="44">
        <v>2197319</v>
      </c>
      <c r="K667" s="44">
        <v>0</v>
      </c>
      <c r="L667" s="44">
        <v>0</v>
      </c>
      <c r="M667" s="44">
        <v>0</v>
      </c>
      <c r="N667" s="44">
        <v>0</v>
      </c>
      <c r="O667" s="44">
        <v>0</v>
      </c>
      <c r="P667" s="44">
        <v>889076</v>
      </c>
      <c r="Q667" s="44">
        <v>257722</v>
      </c>
      <c r="R667" s="44">
        <v>178553</v>
      </c>
      <c r="S667" s="44">
        <v>54078</v>
      </c>
      <c r="T667" s="44">
        <v>22563</v>
      </c>
      <c r="U667" s="44">
        <v>179818</v>
      </c>
      <c r="V667" s="44">
        <v>24898</v>
      </c>
      <c r="W667" s="44">
        <v>0</v>
      </c>
      <c r="X667" s="44">
        <v>0</v>
      </c>
      <c r="Y667" s="44">
        <v>0</v>
      </c>
      <c r="Z667" s="44">
        <v>0</v>
      </c>
      <c r="AA667" s="44">
        <v>10544193</v>
      </c>
      <c r="AB667" s="44">
        <v>0</v>
      </c>
      <c r="AC667" s="44">
        <f t="shared" si="31"/>
        <v>8346874</v>
      </c>
      <c r="AD667" s="74">
        <f t="shared" si="32"/>
        <v>5710130</v>
      </c>
      <c r="AE667" s="44">
        <f t="shared" si="33"/>
        <v>1311689</v>
      </c>
    </row>
    <row r="668" spans="1:31" x14ac:dyDescent="0.3">
      <c r="A668" s="46" t="s">
        <v>1385</v>
      </c>
      <c r="B668" t="s">
        <v>2706</v>
      </c>
      <c r="C668">
        <v>1</v>
      </c>
      <c r="D668">
        <v>0</v>
      </c>
      <c r="E668" s="44">
        <v>15377043</v>
      </c>
      <c r="F668" s="44">
        <v>0</v>
      </c>
      <c r="G668" s="44">
        <v>0</v>
      </c>
      <c r="H668" s="44">
        <v>0</v>
      </c>
      <c r="I668" s="44">
        <v>2641797</v>
      </c>
      <c r="J668" s="44">
        <v>3524999</v>
      </c>
      <c r="K668" s="44">
        <v>0</v>
      </c>
      <c r="L668" s="44">
        <v>0</v>
      </c>
      <c r="M668" s="44">
        <v>0</v>
      </c>
      <c r="N668" s="44">
        <v>0</v>
      </c>
      <c r="O668" s="44">
        <v>0</v>
      </c>
      <c r="P668" s="44">
        <v>3508744</v>
      </c>
      <c r="Q668" s="44">
        <v>662217</v>
      </c>
      <c r="R668" s="44">
        <v>660870</v>
      </c>
      <c r="S668" s="44">
        <v>141965</v>
      </c>
      <c r="T668" s="44">
        <v>59231</v>
      </c>
      <c r="U668" s="44">
        <v>484757</v>
      </c>
      <c r="V668" s="44">
        <v>63757</v>
      </c>
      <c r="W668" s="44">
        <v>0</v>
      </c>
      <c r="X668" s="44">
        <v>1986386</v>
      </c>
      <c r="Y668" s="44">
        <v>0</v>
      </c>
      <c r="Z668" s="44">
        <v>0</v>
      </c>
      <c r="AA668" s="44">
        <v>29111766</v>
      </c>
      <c r="AB668" s="44">
        <v>0</v>
      </c>
      <c r="AC668" s="44">
        <f t="shared" si="31"/>
        <v>25586767</v>
      </c>
      <c r="AD668" s="74">
        <f t="shared" si="32"/>
        <v>13734723</v>
      </c>
      <c r="AE668" s="44">
        <f t="shared" si="33"/>
        <v>4258454</v>
      </c>
    </row>
    <row r="669" spans="1:31" x14ac:dyDescent="0.3">
      <c r="A669" s="46" t="s">
        <v>1387</v>
      </c>
      <c r="B669" t="s">
        <v>2707</v>
      </c>
      <c r="C669">
        <v>1</v>
      </c>
      <c r="D669">
        <v>1</v>
      </c>
      <c r="E669" s="44">
        <v>213889241</v>
      </c>
      <c r="F669" s="44">
        <v>1226710</v>
      </c>
      <c r="G669" s="44">
        <v>0</v>
      </c>
      <c r="H669" s="44">
        <v>29403</v>
      </c>
      <c r="I669" s="44">
        <v>25511908</v>
      </c>
      <c r="J669" s="44">
        <v>15908105</v>
      </c>
      <c r="K669" s="44">
        <v>0</v>
      </c>
      <c r="L669" s="44">
        <v>0</v>
      </c>
      <c r="M669" s="44">
        <v>1010393</v>
      </c>
      <c r="N669" s="44">
        <v>8486615</v>
      </c>
      <c r="O669" s="44">
        <v>3088385</v>
      </c>
      <c r="P669" s="44">
        <v>0</v>
      </c>
      <c r="Q669" s="44">
        <v>7674595</v>
      </c>
      <c r="R669" s="44">
        <v>9734348</v>
      </c>
      <c r="S669" s="44">
        <v>440008</v>
      </c>
      <c r="T669" s="44">
        <v>183581</v>
      </c>
      <c r="U669" s="44">
        <v>1825380</v>
      </c>
      <c r="V669" s="44">
        <v>444266</v>
      </c>
      <c r="W669" s="44">
        <v>0</v>
      </c>
      <c r="X669" s="44">
        <v>12111980</v>
      </c>
      <c r="Y669" s="44">
        <v>552736</v>
      </c>
      <c r="Z669" s="44">
        <v>17500000</v>
      </c>
      <c r="AA669" s="44">
        <v>319617654</v>
      </c>
      <c r="AB669" s="44">
        <v>7634095</v>
      </c>
      <c r="AC669" s="44">
        <f t="shared" si="31"/>
        <v>303709549</v>
      </c>
      <c r="AD669" s="74">
        <f t="shared" si="32"/>
        <v>105728413</v>
      </c>
      <c r="AE669" s="44">
        <f t="shared" si="33"/>
        <v>34758074</v>
      </c>
    </row>
    <row r="670" spans="1:31" x14ac:dyDescent="0.3">
      <c r="A670" s="46" t="s">
        <v>1347</v>
      </c>
      <c r="B670" t="s">
        <v>2708</v>
      </c>
      <c r="C670">
        <v>1</v>
      </c>
      <c r="D670">
        <v>0</v>
      </c>
      <c r="E670" s="44">
        <v>24510251</v>
      </c>
      <c r="F670" s="44">
        <v>0</v>
      </c>
      <c r="G670" s="44">
        <v>2416117</v>
      </c>
      <c r="H670" s="44">
        <v>0</v>
      </c>
      <c r="I670" s="44">
        <v>5584877</v>
      </c>
      <c r="J670" s="44">
        <v>6000113</v>
      </c>
      <c r="K670" s="44">
        <v>0</v>
      </c>
      <c r="L670" s="44">
        <v>0</v>
      </c>
      <c r="M670" s="44">
        <v>0</v>
      </c>
      <c r="N670" s="44">
        <v>0</v>
      </c>
      <c r="O670" s="44">
        <v>0</v>
      </c>
      <c r="P670" s="44">
        <v>2718148</v>
      </c>
      <c r="Q670" s="44">
        <v>781645</v>
      </c>
      <c r="R670" s="44">
        <v>770896</v>
      </c>
      <c r="S670" s="44">
        <v>88187</v>
      </c>
      <c r="T670" s="44">
        <v>36794</v>
      </c>
      <c r="U670" s="44">
        <v>338782</v>
      </c>
      <c r="V670" s="44">
        <v>73369</v>
      </c>
      <c r="W670" s="44">
        <v>0</v>
      </c>
      <c r="X670" s="44">
        <v>192247</v>
      </c>
      <c r="Y670" s="44">
        <v>108623</v>
      </c>
      <c r="Z670" s="44">
        <v>0</v>
      </c>
      <c r="AA670" s="44">
        <v>43620049</v>
      </c>
      <c r="AB670" s="44">
        <v>0</v>
      </c>
      <c r="AC670" s="44">
        <f t="shared" si="31"/>
        <v>37619936</v>
      </c>
      <c r="AD670" s="74">
        <f t="shared" si="32"/>
        <v>19109798</v>
      </c>
      <c r="AE670" s="44">
        <f t="shared" si="33"/>
        <v>5780020</v>
      </c>
    </row>
    <row r="671" spans="1:31" x14ac:dyDescent="0.3">
      <c r="A671" s="46" t="s">
        <v>1389</v>
      </c>
      <c r="B671" t="s">
        <v>2709</v>
      </c>
      <c r="C671">
        <v>1</v>
      </c>
      <c r="D671">
        <v>0</v>
      </c>
      <c r="E671" s="44">
        <v>9119193</v>
      </c>
      <c r="F671" s="44">
        <v>0</v>
      </c>
      <c r="G671" s="44">
        <v>1020367</v>
      </c>
      <c r="H671" s="44">
        <v>0</v>
      </c>
      <c r="I671" s="44">
        <v>2682286</v>
      </c>
      <c r="J671" s="44">
        <v>1959123</v>
      </c>
      <c r="K671" s="44">
        <v>0</v>
      </c>
      <c r="L671" s="44">
        <v>0</v>
      </c>
      <c r="M671" s="44">
        <v>0</v>
      </c>
      <c r="N671" s="44">
        <v>0</v>
      </c>
      <c r="O671" s="44">
        <v>0</v>
      </c>
      <c r="P671" s="44">
        <v>814680</v>
      </c>
      <c r="Q671" s="44">
        <v>305224</v>
      </c>
      <c r="R671" s="44">
        <v>325386</v>
      </c>
      <c r="S671" s="44">
        <v>59830</v>
      </c>
      <c r="T671" s="44">
        <v>24963</v>
      </c>
      <c r="U671" s="44">
        <v>211448</v>
      </c>
      <c r="V671" s="44">
        <v>42818</v>
      </c>
      <c r="W671" s="44">
        <v>0</v>
      </c>
      <c r="X671" s="44">
        <v>0</v>
      </c>
      <c r="Y671" s="44">
        <v>48982</v>
      </c>
      <c r="Z671" s="44">
        <v>0</v>
      </c>
      <c r="AA671" s="44">
        <v>16614300</v>
      </c>
      <c r="AB671" s="44">
        <v>0</v>
      </c>
      <c r="AC671" s="44">
        <f t="shared" si="31"/>
        <v>14655177</v>
      </c>
      <c r="AD671" s="74">
        <f t="shared" si="32"/>
        <v>7495107</v>
      </c>
      <c r="AE671" s="44">
        <f t="shared" si="33"/>
        <v>2223088</v>
      </c>
    </row>
    <row r="672" spans="1:31" x14ac:dyDescent="0.3">
      <c r="A672" s="46" t="s">
        <v>1392</v>
      </c>
      <c r="B672" t="s">
        <v>2710</v>
      </c>
      <c r="C672">
        <v>1</v>
      </c>
      <c r="D672">
        <v>0</v>
      </c>
      <c r="E672" s="44">
        <v>12282445</v>
      </c>
      <c r="F672" s="44">
        <v>0</v>
      </c>
      <c r="G672" s="44">
        <v>0</v>
      </c>
      <c r="H672" s="44">
        <v>0</v>
      </c>
      <c r="I672" s="44">
        <v>1279847</v>
      </c>
      <c r="J672" s="44">
        <v>545689</v>
      </c>
      <c r="K672" s="44">
        <v>0</v>
      </c>
      <c r="L672" s="44">
        <v>0</v>
      </c>
      <c r="M672" s="44">
        <v>0</v>
      </c>
      <c r="N672" s="44">
        <v>0</v>
      </c>
      <c r="O672" s="44">
        <v>0</v>
      </c>
      <c r="P672" s="44">
        <v>1519162</v>
      </c>
      <c r="Q672" s="44">
        <v>417975</v>
      </c>
      <c r="R672" s="44">
        <v>170996</v>
      </c>
      <c r="S672" s="44">
        <v>18066</v>
      </c>
      <c r="T672" s="44">
        <v>7538</v>
      </c>
      <c r="U672" s="44">
        <v>72987</v>
      </c>
      <c r="V672" s="44">
        <v>20254</v>
      </c>
      <c r="W672" s="44">
        <v>0</v>
      </c>
      <c r="X672" s="44">
        <v>294502</v>
      </c>
      <c r="Y672" s="44">
        <v>0</v>
      </c>
      <c r="Z672" s="44">
        <v>0</v>
      </c>
      <c r="AA672" s="44">
        <v>16629461</v>
      </c>
      <c r="AB672" s="44">
        <v>0</v>
      </c>
      <c r="AC672" s="44">
        <f t="shared" si="31"/>
        <v>16083772</v>
      </c>
      <c r="AD672" s="74">
        <f t="shared" si="32"/>
        <v>4347016</v>
      </c>
      <c r="AE672" s="44">
        <f t="shared" si="33"/>
        <v>1638007</v>
      </c>
    </row>
    <row r="673" spans="1:31" x14ac:dyDescent="0.3">
      <c r="A673" s="46" t="s">
        <v>1394</v>
      </c>
      <c r="B673" t="s">
        <v>2711</v>
      </c>
      <c r="C673">
        <v>1</v>
      </c>
      <c r="D673">
        <v>0</v>
      </c>
      <c r="E673" s="44">
        <v>10849774</v>
      </c>
      <c r="F673" s="44">
        <v>0</v>
      </c>
      <c r="G673" s="44">
        <v>0</v>
      </c>
      <c r="H673" s="44">
        <v>5564</v>
      </c>
      <c r="I673" s="44">
        <v>925871</v>
      </c>
      <c r="J673" s="44">
        <v>1836810</v>
      </c>
      <c r="K673" s="44">
        <v>0</v>
      </c>
      <c r="L673" s="44">
        <v>0</v>
      </c>
      <c r="M673" s="44">
        <v>0</v>
      </c>
      <c r="N673" s="44">
        <v>0</v>
      </c>
      <c r="O673" s="44">
        <v>0</v>
      </c>
      <c r="P673" s="44">
        <v>834129</v>
      </c>
      <c r="Q673" s="44">
        <v>61606</v>
      </c>
      <c r="R673" s="44">
        <v>137048</v>
      </c>
      <c r="S673" s="44">
        <v>13557</v>
      </c>
      <c r="T673" s="44">
        <v>5656</v>
      </c>
      <c r="U673" s="44">
        <v>51027</v>
      </c>
      <c r="V673" s="44">
        <v>16535</v>
      </c>
      <c r="W673" s="44">
        <v>0</v>
      </c>
      <c r="X673" s="44">
        <v>160471</v>
      </c>
      <c r="Y673" s="44">
        <v>0</v>
      </c>
      <c r="Z673" s="44">
        <v>0</v>
      </c>
      <c r="AA673" s="44">
        <v>14898048</v>
      </c>
      <c r="AB673" s="44">
        <v>0</v>
      </c>
      <c r="AC673" s="44">
        <f t="shared" si="31"/>
        <v>13061238</v>
      </c>
      <c r="AD673" s="74">
        <f t="shared" si="32"/>
        <v>4048274</v>
      </c>
      <c r="AE673" s="44">
        <f t="shared" si="33"/>
        <v>920904</v>
      </c>
    </row>
    <row r="674" spans="1:31" x14ac:dyDescent="0.3">
      <c r="A674" s="46" t="s">
        <v>1400</v>
      </c>
      <c r="B674" t="s">
        <v>2712</v>
      </c>
      <c r="C674">
        <v>1</v>
      </c>
      <c r="D674">
        <v>0</v>
      </c>
      <c r="E674" s="44">
        <v>1663987</v>
      </c>
      <c r="F674" s="44">
        <v>0</v>
      </c>
      <c r="G674" s="44">
        <v>0</v>
      </c>
      <c r="H674" s="44">
        <v>0</v>
      </c>
      <c r="I674" s="44">
        <v>327890</v>
      </c>
      <c r="J674" s="44">
        <v>243084</v>
      </c>
      <c r="K674" s="44">
        <v>0</v>
      </c>
      <c r="L674" s="44">
        <v>0</v>
      </c>
      <c r="M674" s="44">
        <v>0</v>
      </c>
      <c r="N674" s="44">
        <v>0</v>
      </c>
      <c r="O674" s="44">
        <v>0</v>
      </c>
      <c r="P674" s="44">
        <v>296478</v>
      </c>
      <c r="Q674" s="44">
        <v>23874</v>
      </c>
      <c r="R674" s="44">
        <v>0</v>
      </c>
      <c r="S674" s="44">
        <v>1813</v>
      </c>
      <c r="T674" s="44">
        <v>756</v>
      </c>
      <c r="U674" s="44">
        <v>10776</v>
      </c>
      <c r="V674" s="44">
        <v>1590</v>
      </c>
      <c r="W674" s="44">
        <v>0</v>
      </c>
      <c r="X674" s="44">
        <v>0</v>
      </c>
      <c r="Y674" s="44">
        <v>0</v>
      </c>
      <c r="Z674" s="44">
        <v>0</v>
      </c>
      <c r="AA674" s="44">
        <v>2570248</v>
      </c>
      <c r="AB674" s="44">
        <v>0</v>
      </c>
      <c r="AC674" s="44">
        <f t="shared" si="31"/>
        <v>2327164</v>
      </c>
      <c r="AD674" s="74">
        <f t="shared" si="32"/>
        <v>906261</v>
      </c>
      <c r="AE674" s="44">
        <f t="shared" si="33"/>
        <v>311413</v>
      </c>
    </row>
    <row r="675" spans="1:31" x14ac:dyDescent="0.3">
      <c r="A675" s="46" t="s">
        <v>1396</v>
      </c>
      <c r="B675" t="s">
        <v>2713</v>
      </c>
      <c r="C675">
        <v>1</v>
      </c>
      <c r="D675">
        <v>0</v>
      </c>
      <c r="E675" s="44">
        <v>7739712</v>
      </c>
      <c r="F675" s="44">
        <v>0</v>
      </c>
      <c r="G675" s="44">
        <v>0</v>
      </c>
      <c r="H675" s="44">
        <v>0</v>
      </c>
      <c r="I675" s="44">
        <v>714927</v>
      </c>
      <c r="J675" s="44">
        <v>1566396</v>
      </c>
      <c r="K675" s="44">
        <v>0</v>
      </c>
      <c r="L675" s="44">
        <v>0</v>
      </c>
      <c r="M675" s="44">
        <v>0</v>
      </c>
      <c r="N675" s="44">
        <v>0</v>
      </c>
      <c r="O675" s="44">
        <v>0</v>
      </c>
      <c r="P675" s="44">
        <v>1018595</v>
      </c>
      <c r="Q675" s="44">
        <v>187279</v>
      </c>
      <c r="R675" s="44">
        <v>272254</v>
      </c>
      <c r="S675" s="44">
        <v>14516</v>
      </c>
      <c r="T675" s="44">
        <v>6056</v>
      </c>
      <c r="U675" s="44">
        <v>51726</v>
      </c>
      <c r="V675" s="44">
        <v>16813</v>
      </c>
      <c r="W675" s="44">
        <v>0</v>
      </c>
      <c r="X675" s="44">
        <v>93758</v>
      </c>
      <c r="Y675" s="44">
        <v>0</v>
      </c>
      <c r="Z675" s="44">
        <v>0</v>
      </c>
      <c r="AA675" s="44">
        <v>11682032</v>
      </c>
      <c r="AB675" s="44">
        <v>0</v>
      </c>
      <c r="AC675" s="44">
        <f t="shared" si="31"/>
        <v>10115636</v>
      </c>
      <c r="AD675" s="74">
        <f t="shared" si="32"/>
        <v>3942320</v>
      </c>
      <c r="AE675" s="44">
        <f t="shared" si="33"/>
        <v>1107706</v>
      </c>
    </row>
    <row r="676" spans="1:31" x14ac:dyDescent="0.3">
      <c r="A676" s="46" t="s">
        <v>1398</v>
      </c>
      <c r="B676" t="s">
        <v>2714</v>
      </c>
      <c r="C676">
        <v>1</v>
      </c>
      <c r="D676">
        <v>0</v>
      </c>
      <c r="E676" s="44">
        <v>7936463</v>
      </c>
      <c r="F676" s="44">
        <v>0</v>
      </c>
      <c r="G676" s="44">
        <v>0</v>
      </c>
      <c r="H676" s="44">
        <v>0</v>
      </c>
      <c r="I676" s="44">
        <v>811278</v>
      </c>
      <c r="J676" s="44">
        <v>2216181</v>
      </c>
      <c r="K676" s="44">
        <v>0</v>
      </c>
      <c r="L676" s="44">
        <v>0</v>
      </c>
      <c r="M676" s="44">
        <v>0</v>
      </c>
      <c r="N676" s="44">
        <v>0</v>
      </c>
      <c r="O676" s="44">
        <v>0</v>
      </c>
      <c r="P676" s="44">
        <v>1335178</v>
      </c>
      <c r="Q676" s="44">
        <v>226242</v>
      </c>
      <c r="R676" s="44">
        <v>88220</v>
      </c>
      <c r="S676" s="44">
        <v>12883</v>
      </c>
      <c r="T676" s="44">
        <v>5375</v>
      </c>
      <c r="U676" s="44">
        <v>51668</v>
      </c>
      <c r="V676" s="44">
        <v>15734</v>
      </c>
      <c r="W676" s="44">
        <v>0</v>
      </c>
      <c r="X676" s="44">
        <v>71123</v>
      </c>
      <c r="Y676" s="44">
        <v>0</v>
      </c>
      <c r="Z676" s="44">
        <v>0</v>
      </c>
      <c r="AA676" s="44">
        <v>12770345</v>
      </c>
      <c r="AB676" s="44">
        <v>0</v>
      </c>
      <c r="AC676" s="44">
        <f t="shared" si="31"/>
        <v>10554164</v>
      </c>
      <c r="AD676" s="74">
        <f t="shared" si="32"/>
        <v>4833882</v>
      </c>
      <c r="AE676" s="44">
        <f t="shared" si="33"/>
        <v>1420838</v>
      </c>
    </row>
    <row r="677" spans="1:31" x14ac:dyDescent="0.3">
      <c r="A677" s="46" t="s">
        <v>1405</v>
      </c>
      <c r="B677" t="s">
        <v>2715</v>
      </c>
      <c r="C677">
        <v>1</v>
      </c>
      <c r="D677">
        <v>0</v>
      </c>
      <c r="E677" s="44">
        <v>10679567</v>
      </c>
      <c r="F677" s="44">
        <v>0</v>
      </c>
      <c r="G677" s="44">
        <v>200123</v>
      </c>
      <c r="H677" s="44">
        <v>6899</v>
      </c>
      <c r="I677" s="44">
        <v>1200584</v>
      </c>
      <c r="J677" s="44">
        <v>2545262</v>
      </c>
      <c r="K677" s="44">
        <v>0</v>
      </c>
      <c r="L677" s="44">
        <v>0</v>
      </c>
      <c r="M677" s="44">
        <v>0</v>
      </c>
      <c r="N677" s="44">
        <v>0</v>
      </c>
      <c r="O677" s="44">
        <v>0</v>
      </c>
      <c r="P677" s="44">
        <v>525248</v>
      </c>
      <c r="Q677" s="44">
        <v>201150</v>
      </c>
      <c r="R677" s="44">
        <v>0</v>
      </c>
      <c r="S677" s="44">
        <v>24612</v>
      </c>
      <c r="T677" s="44">
        <v>10269</v>
      </c>
      <c r="U677" s="44">
        <v>90579</v>
      </c>
      <c r="V677" s="44">
        <v>8628</v>
      </c>
      <c r="W677" s="44">
        <v>0</v>
      </c>
      <c r="X677" s="44">
        <v>443445</v>
      </c>
      <c r="Y677" s="44">
        <v>0</v>
      </c>
      <c r="Z677" s="44">
        <v>0</v>
      </c>
      <c r="AA677" s="44">
        <v>15936366</v>
      </c>
      <c r="AB677" s="44">
        <v>100000</v>
      </c>
      <c r="AC677" s="44">
        <f t="shared" si="31"/>
        <v>13391104</v>
      </c>
      <c r="AD677" s="74">
        <f t="shared" si="32"/>
        <v>5256799</v>
      </c>
      <c r="AE677" s="44">
        <f t="shared" si="33"/>
        <v>859459</v>
      </c>
    </row>
    <row r="678" spans="1:31" x14ac:dyDescent="0.3">
      <c r="A678" s="46" t="s">
        <v>1403</v>
      </c>
      <c r="B678" t="s">
        <v>2716</v>
      </c>
      <c r="C678">
        <v>1</v>
      </c>
      <c r="D678">
        <v>0</v>
      </c>
      <c r="E678" s="44">
        <v>7914068</v>
      </c>
      <c r="F678" s="44">
        <v>0</v>
      </c>
      <c r="G678" s="44">
        <v>92174</v>
      </c>
      <c r="H678" s="44">
        <v>4552</v>
      </c>
      <c r="I678" s="44">
        <v>702021</v>
      </c>
      <c r="J678" s="44">
        <v>1424806</v>
      </c>
      <c r="K678" s="44">
        <v>0</v>
      </c>
      <c r="L678" s="44">
        <v>0</v>
      </c>
      <c r="M678" s="44">
        <v>0</v>
      </c>
      <c r="N678" s="44">
        <v>0</v>
      </c>
      <c r="O678" s="44">
        <v>0</v>
      </c>
      <c r="P678" s="44">
        <v>487572</v>
      </c>
      <c r="Q678" s="44">
        <v>139868</v>
      </c>
      <c r="R678" s="44">
        <v>0</v>
      </c>
      <c r="S678" s="44">
        <v>12613</v>
      </c>
      <c r="T678" s="44">
        <v>5263</v>
      </c>
      <c r="U678" s="44">
        <v>51085</v>
      </c>
      <c r="V678" s="44">
        <v>10677</v>
      </c>
      <c r="W678" s="44">
        <v>0</v>
      </c>
      <c r="X678" s="44">
        <v>713908</v>
      </c>
      <c r="Y678" s="44">
        <v>0</v>
      </c>
      <c r="Z678" s="44">
        <v>0</v>
      </c>
      <c r="AA678" s="44">
        <v>11558607</v>
      </c>
      <c r="AB678" s="44">
        <v>100000</v>
      </c>
      <c r="AC678" s="44">
        <f t="shared" si="31"/>
        <v>10133801</v>
      </c>
      <c r="AD678" s="74">
        <f t="shared" si="32"/>
        <v>3644539</v>
      </c>
      <c r="AE678" s="44">
        <f t="shared" si="33"/>
        <v>659384</v>
      </c>
    </row>
    <row r="679" spans="1:31" x14ac:dyDescent="0.3">
      <c r="A679" s="72" t="s">
        <v>2105</v>
      </c>
      <c r="B679" t="s">
        <v>2106</v>
      </c>
      <c r="C679">
        <v>1</v>
      </c>
      <c r="D679">
        <v>1</v>
      </c>
      <c r="E679" s="44">
        <v>18409386743</v>
      </c>
      <c r="F679" s="44">
        <v>42770278</v>
      </c>
      <c r="G679" s="44">
        <v>223198324</v>
      </c>
      <c r="H679" s="44">
        <v>4999830</v>
      </c>
      <c r="I679" s="44">
        <v>1993232070</v>
      </c>
      <c r="J679" s="44">
        <v>3215600593</v>
      </c>
      <c r="K679" s="44">
        <v>21736897</v>
      </c>
      <c r="L679" s="44">
        <v>6245154</v>
      </c>
      <c r="M679" s="44">
        <v>37019444</v>
      </c>
      <c r="N679" s="44">
        <v>157826105</v>
      </c>
      <c r="O679" s="44">
        <v>59025794</v>
      </c>
      <c r="P679" s="44">
        <v>983943985</v>
      </c>
      <c r="Q679" s="44">
        <v>623963089</v>
      </c>
      <c r="R679" s="44">
        <v>409422996</v>
      </c>
      <c r="S679" s="44">
        <v>45355646</v>
      </c>
      <c r="T679" s="44">
        <v>18923502</v>
      </c>
      <c r="U679" s="44">
        <v>175626683</v>
      </c>
      <c r="V679" s="44">
        <v>37162859</v>
      </c>
      <c r="W679" s="44">
        <v>4002318</v>
      </c>
      <c r="X679" s="44">
        <v>833707028</v>
      </c>
      <c r="Y679" s="44">
        <v>4313167</v>
      </c>
      <c r="Z679" s="44">
        <v>28271832</v>
      </c>
      <c r="AA679" s="44">
        <v>27335734337</v>
      </c>
      <c r="AB679" s="44">
        <v>250001547</v>
      </c>
      <c r="AC679" s="44">
        <f t="shared" si="31"/>
        <v>24098396847</v>
      </c>
      <c r="AD679" s="74">
        <f t="shared" si="32"/>
        <v>8926347594</v>
      </c>
      <c r="AE679" s="44">
        <f t="shared" si="33"/>
        <v>1813437619</v>
      </c>
    </row>
    <row r="680" spans="1:31" x14ac:dyDescent="0.3">
      <c r="A680" s="72" t="s">
        <v>2107</v>
      </c>
      <c r="B680" t="s">
        <v>2108</v>
      </c>
      <c r="C680">
        <v>1</v>
      </c>
      <c r="D680">
        <v>1</v>
      </c>
      <c r="E680" s="44">
        <v>164682</v>
      </c>
      <c r="F680" s="44">
        <v>0</v>
      </c>
      <c r="G680" s="44">
        <v>100000</v>
      </c>
      <c r="H680" s="44">
        <v>0</v>
      </c>
      <c r="I680" s="44">
        <v>2925</v>
      </c>
      <c r="J680" s="44">
        <v>3955</v>
      </c>
      <c r="K680" s="44">
        <v>0</v>
      </c>
      <c r="L680" s="44">
        <v>0</v>
      </c>
      <c r="M680" s="44">
        <v>0</v>
      </c>
      <c r="N680" s="44">
        <v>0</v>
      </c>
      <c r="O680" s="44">
        <v>0</v>
      </c>
      <c r="P680" s="44">
        <v>18973</v>
      </c>
      <c r="Q680" s="44">
        <v>0</v>
      </c>
      <c r="R680" s="44">
        <v>0</v>
      </c>
      <c r="S680" s="44">
        <v>1034</v>
      </c>
      <c r="T680" s="44">
        <v>431</v>
      </c>
      <c r="U680" s="44">
        <v>1981</v>
      </c>
      <c r="V680" s="44">
        <v>0</v>
      </c>
      <c r="W680" s="44">
        <v>0</v>
      </c>
      <c r="X680" s="44">
        <v>5400</v>
      </c>
      <c r="Y680" s="44">
        <v>0</v>
      </c>
      <c r="Z680" s="44">
        <v>0</v>
      </c>
      <c r="AA680" s="44">
        <v>299381</v>
      </c>
      <c r="AB680" s="44">
        <v>0</v>
      </c>
      <c r="AC680" s="44">
        <f t="shared" si="31"/>
        <v>295426</v>
      </c>
      <c r="AD680" s="74">
        <f t="shared" si="32"/>
        <v>134699</v>
      </c>
      <c r="AE680" s="44">
        <f t="shared" si="33"/>
        <v>122419</v>
      </c>
    </row>
    <row r="681" spans="1:31" x14ac:dyDescent="0.3">
      <c r="A681" s="46" t="s">
        <v>1406</v>
      </c>
      <c r="B681" t="s">
        <v>2717</v>
      </c>
      <c r="C681">
        <v>1</v>
      </c>
      <c r="D681">
        <v>1</v>
      </c>
      <c r="E681" s="44">
        <v>18409551425</v>
      </c>
      <c r="F681" s="44">
        <v>42770278</v>
      </c>
      <c r="G681" s="44">
        <v>223298324</v>
      </c>
      <c r="H681" s="44">
        <v>4999830</v>
      </c>
      <c r="I681" s="44">
        <v>1993234995</v>
      </c>
      <c r="J681" s="44">
        <v>3215604548</v>
      </c>
      <c r="K681" s="44">
        <v>21736897</v>
      </c>
      <c r="L681" s="44">
        <v>6245154</v>
      </c>
      <c r="M681" s="44">
        <v>37019444</v>
      </c>
      <c r="N681" s="44">
        <v>157826105</v>
      </c>
      <c r="O681" s="44">
        <v>59025794</v>
      </c>
      <c r="P681" s="44">
        <v>983962958</v>
      </c>
      <c r="Q681" s="44">
        <v>623963089</v>
      </c>
      <c r="R681" s="44">
        <v>409422996</v>
      </c>
      <c r="S681" s="44">
        <v>45356680</v>
      </c>
      <c r="T681" s="44">
        <v>18923933</v>
      </c>
      <c r="U681" s="44">
        <v>175628664</v>
      </c>
      <c r="V681" s="44">
        <v>37162859</v>
      </c>
      <c r="W681" s="44">
        <v>4002318</v>
      </c>
      <c r="X681" s="44">
        <v>833712428</v>
      </c>
      <c r="Y681" s="44">
        <v>4313167</v>
      </c>
      <c r="Z681" s="44">
        <v>28271832</v>
      </c>
      <c r="AA681" s="44">
        <v>27336033718</v>
      </c>
      <c r="AB681" s="44">
        <v>250001547</v>
      </c>
      <c r="AC681" s="44">
        <f t="shared" si="31"/>
        <v>24098692273</v>
      </c>
      <c r="AD681" s="74">
        <f t="shared" si="32"/>
        <v>8926482293</v>
      </c>
      <c r="AE681" s="44">
        <f t="shared" si="33"/>
        <v>1813560038</v>
      </c>
    </row>
    <row r="682" spans="1:31" x14ac:dyDescent="0.3"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D682" s="47"/>
    </row>
    <row r="683" spans="1:31" x14ac:dyDescent="0.3"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D683" s="47"/>
    </row>
    <row r="684" spans="1:31" x14ac:dyDescent="0.3">
      <c r="A684" s="46" t="s">
        <v>2835</v>
      </c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D684" s="47"/>
    </row>
    <row r="685" spans="1:31" x14ac:dyDescent="0.3">
      <c r="A685" s="46" t="s">
        <v>2718</v>
      </c>
      <c r="B685" t="s">
        <v>2719</v>
      </c>
      <c r="E685" s="44" t="s">
        <v>2775</v>
      </c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D685" s="47"/>
    </row>
    <row r="686" spans="1:31" x14ac:dyDescent="0.3">
      <c r="A686" s="46" t="s">
        <v>2718</v>
      </c>
      <c r="B686" t="s">
        <v>2720</v>
      </c>
      <c r="E686" s="44" t="s">
        <v>2776</v>
      </c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D686" s="47"/>
    </row>
  </sheetData>
  <hyperlinks>
    <hyperlink ref="A2" location="'Key'!A1" display="DBSAA1" xr:uid="{9B3EA8AE-B9DF-4120-9EBB-174D2BF1AFA9}"/>
    <hyperlink ref="E2" location="'Data Dictionary'!C128" display="'Data Dictionary'!C128" xr:uid="{ADCAE625-E4CC-4CD3-816E-D6E89E5AA09F}"/>
    <hyperlink ref="F2" location="'Data Dictionary'!C56" display="'Data Dictionary'!C56" xr:uid="{760F7D61-584D-4681-964B-24DD6077784C}"/>
    <hyperlink ref="G2" location="'Data Dictionary'!C71" display="'Data Dictionary'!C71" xr:uid="{52ED1EC1-88FD-4609-A70B-5061CDF7439A}"/>
    <hyperlink ref="H2" location="'Data Dictionary'!C247" display="'Data Dictionary'!C247" xr:uid="{F46E3E99-C984-466E-9371-A9F99A90F527}"/>
    <hyperlink ref="I2" location="'Data Dictionary'!C9" display="'Data Dictionary'!C9" xr:uid="{C3EC831E-AED1-49EC-A0B5-D705876BE286}"/>
    <hyperlink ref="J2" location="'Data Dictionary'!C16" display="'Data Dictionary'!C16" xr:uid="{B1D0A7BB-117C-4771-AACB-98E21C9A8DFD}"/>
    <hyperlink ref="K2" location="'Data Dictionary'!C254" display="'Data Dictionary'!C254" xr:uid="{37E38198-FA64-4820-A0DB-6D2E320E1766}"/>
    <hyperlink ref="L2" location="'Data Dictionary'!C96" display="'Data Dictionary'!C96" xr:uid="{9B02EB92-BF61-48BC-8F07-1E897C6C7959}"/>
    <hyperlink ref="M2" location="'Data Dictionary'!C32" display="'Data Dictionary'!C32" xr:uid="{F7DE9FC3-890D-4372-A807-121B3A7472AD}"/>
    <hyperlink ref="N2" location="'Data Dictionary'!C30" display="'Data Dictionary'!C30" xr:uid="{9CAD02BE-BC7C-4B49-BE39-3323D61A9775}"/>
    <hyperlink ref="O2" location="'Data Dictionary'!C6" display="'Data Dictionary'!C6" xr:uid="{10838B43-0AF2-4056-AB7C-DCB348DA90D6}"/>
    <hyperlink ref="P2" location="'Data Dictionary'!C28" display="'Data Dictionary'!C28" xr:uid="{B087CFFD-75A7-48DE-8D16-44B3350FFFDD}"/>
    <hyperlink ref="Q2" location="'Data Dictionary'!C74" display="'Data Dictionary'!C74" xr:uid="{618CED87-284A-40AF-8444-D800E41022AD}"/>
    <hyperlink ref="R2" location="'Data Dictionary'!C91" display="'Data Dictionary'!C91" xr:uid="{390F14C3-A67D-4DA7-8CD1-4EECF9A5F653}"/>
    <hyperlink ref="S2" location="'Data Dictionary'!C177" display="'Data Dictionary'!C177" xr:uid="{D79B9646-F0BF-40EC-86F9-E8BDC7352987}"/>
    <hyperlink ref="T2" location="'Data Dictionary'!C176" display="'Data Dictionary'!C176" xr:uid="{32488330-2F6F-4385-AAE6-9966EC748AE4}"/>
    <hyperlink ref="U2" location="'Data Dictionary'!C100" display="'Data Dictionary'!C100" xr:uid="{7C1DFC55-6672-47C5-ADAC-FA51DDAD4608}"/>
    <hyperlink ref="V2" location="'Data Dictionary'!C82" display="'Data Dictionary'!C82" xr:uid="{C5E05DA2-0CC5-4ECA-81C1-5B143B9D3B92}"/>
    <hyperlink ref="W2" location="'Data Dictionary'!C37" display="'Data Dictionary'!C37" xr:uid="{70AF64C2-D614-4D6B-A09F-9CEADDD36CAD}"/>
    <hyperlink ref="X2" location="'Data Dictionary'!C255" display="'Data Dictionary'!C255" xr:uid="{A3DF28F1-C36E-4725-A473-2FCCB2A1DA36}"/>
    <hyperlink ref="Y2" location="'Data Dictionary'!C72" display="'Data Dictionary'!C72" xr:uid="{6B1DAE13-CF31-42CC-BC28-9120144AD0F5}"/>
    <hyperlink ref="Z2" location="'Data Dictionary'!C70" display="'Data Dictionary'!C70" xr:uid="{D3157B18-041F-48DB-AF21-D739C308AE49}"/>
    <hyperlink ref="AA2" location="'Data Dictionary'!C98" display="'Data Dictionary'!C98" xr:uid="{330E18C6-CF33-4B10-A9EB-C89070D39951}"/>
    <hyperlink ref="AB2" location="'Data Dictionary'!C40" display="'Data Dictionary'!C40" xr:uid="{65AD8286-7F3A-48F1-9BED-6A9DDB3BAA0F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6BDDE2-EC10-4265-9722-72DEE7322E25}">
  <dimension ref="A1:AC682"/>
  <sheetViews>
    <sheetView workbookViewId="0">
      <pane xSplit="2" ySplit="2" topLeftCell="L654" activePane="bottomRight" state="frozen"/>
      <selection activeCell="E5" sqref="E5:G5"/>
      <selection pane="topRight" activeCell="E5" sqref="E5:G5"/>
      <selection pane="bottomLeft" activeCell="E5" sqref="E5:G5"/>
      <selection pane="bottomRight" activeCell="E5" sqref="E5:G5"/>
    </sheetView>
  </sheetViews>
  <sheetFormatPr defaultRowHeight="14.4" x14ac:dyDescent="0.3"/>
  <cols>
    <col min="27" max="27" width="13.44140625" bestFit="1" customWidth="1"/>
  </cols>
  <sheetData>
    <row r="1" spans="1:29" x14ac:dyDescent="0.3">
      <c r="A1">
        <v>1</v>
      </c>
      <c r="B1">
        <v>2</v>
      </c>
      <c r="C1">
        <v>3</v>
      </c>
      <c r="D1">
        <f>C1+1</f>
        <v>4</v>
      </c>
      <c r="E1">
        <f t="shared" ref="E1:AC1" si="0">D1+1</f>
        <v>5</v>
      </c>
      <c r="F1">
        <f t="shared" si="0"/>
        <v>6</v>
      </c>
      <c r="G1">
        <f t="shared" si="0"/>
        <v>7</v>
      </c>
      <c r="H1">
        <f t="shared" si="0"/>
        <v>8</v>
      </c>
      <c r="I1">
        <f t="shared" si="0"/>
        <v>9</v>
      </c>
      <c r="J1">
        <f t="shared" si="0"/>
        <v>10</v>
      </c>
      <c r="K1">
        <f t="shared" si="0"/>
        <v>11</v>
      </c>
      <c r="L1">
        <f t="shared" si="0"/>
        <v>12</v>
      </c>
      <c r="M1">
        <f t="shared" si="0"/>
        <v>13</v>
      </c>
      <c r="N1">
        <f t="shared" si="0"/>
        <v>14</v>
      </c>
      <c r="O1">
        <f t="shared" si="0"/>
        <v>15</v>
      </c>
      <c r="P1">
        <f t="shared" si="0"/>
        <v>16</v>
      </c>
      <c r="Q1">
        <f t="shared" si="0"/>
        <v>17</v>
      </c>
      <c r="R1">
        <f t="shared" si="0"/>
        <v>18</v>
      </c>
      <c r="S1">
        <f t="shared" si="0"/>
        <v>19</v>
      </c>
      <c r="T1">
        <f t="shared" si="0"/>
        <v>20</v>
      </c>
      <c r="U1">
        <f t="shared" si="0"/>
        <v>21</v>
      </c>
      <c r="V1">
        <f t="shared" si="0"/>
        <v>22</v>
      </c>
      <c r="W1">
        <f t="shared" si="0"/>
        <v>23</v>
      </c>
      <c r="X1">
        <f t="shared" si="0"/>
        <v>24</v>
      </c>
      <c r="Y1">
        <f t="shared" si="0"/>
        <v>25</v>
      </c>
      <c r="Z1">
        <f t="shared" si="0"/>
        <v>26</v>
      </c>
      <c r="AA1">
        <f t="shared" si="0"/>
        <v>27</v>
      </c>
      <c r="AB1">
        <f t="shared" si="0"/>
        <v>28</v>
      </c>
      <c r="AC1">
        <f t="shared" si="0"/>
        <v>29</v>
      </c>
    </row>
    <row r="2" spans="1:29" ht="129.6" x14ac:dyDescent="0.3">
      <c r="A2" s="45" t="s">
        <v>1420</v>
      </c>
      <c r="B2" t="s">
        <v>2837</v>
      </c>
      <c r="C2" t="s">
        <v>2113</v>
      </c>
      <c r="D2" t="s">
        <v>2114</v>
      </c>
      <c r="E2" s="43" t="s">
        <v>2732</v>
      </c>
      <c r="F2" s="43" t="s">
        <v>2780</v>
      </c>
      <c r="G2" s="43" t="s">
        <v>2781</v>
      </c>
      <c r="H2" s="43" t="s">
        <v>2782</v>
      </c>
      <c r="I2" s="43" t="s">
        <v>2783</v>
      </c>
      <c r="J2" s="43" t="s">
        <v>2784</v>
      </c>
      <c r="K2" s="43" t="s">
        <v>2785</v>
      </c>
      <c r="L2" s="43" t="s">
        <v>2786</v>
      </c>
      <c r="M2" s="43" t="s">
        <v>2787</v>
      </c>
      <c r="N2" s="43" t="s">
        <v>2788</v>
      </c>
      <c r="O2" s="43" t="s">
        <v>2789</v>
      </c>
      <c r="P2" s="43" t="s">
        <v>2790</v>
      </c>
      <c r="Q2" s="43" t="s">
        <v>2791</v>
      </c>
      <c r="R2" s="43" t="s">
        <v>2792</v>
      </c>
      <c r="S2" s="43" t="s">
        <v>2793</v>
      </c>
      <c r="T2" s="43" t="s">
        <v>2794</v>
      </c>
      <c r="U2" s="43" t="s">
        <v>2795</v>
      </c>
      <c r="V2" s="43" t="s">
        <v>2796</v>
      </c>
      <c r="W2" s="43" t="s">
        <v>2797</v>
      </c>
      <c r="X2" s="43" t="s">
        <v>2798</v>
      </c>
      <c r="Y2" s="43" t="s">
        <v>2799</v>
      </c>
      <c r="Z2" s="43" t="s">
        <v>2800</v>
      </c>
      <c r="AA2" s="43" t="s">
        <v>2801</v>
      </c>
      <c r="AB2" s="43" t="s">
        <v>2802</v>
      </c>
      <c r="AC2" s="43" t="s">
        <v>2803</v>
      </c>
    </row>
    <row r="3" spans="1:29" x14ac:dyDescent="0.3">
      <c r="A3" s="46" t="s">
        <v>5</v>
      </c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</row>
    <row r="4" spans="1:29" x14ac:dyDescent="0.3">
      <c r="A4" s="46" t="s">
        <v>5</v>
      </c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</row>
    <row r="5" spans="1:29" x14ac:dyDescent="0.3">
      <c r="A5" s="46" t="s">
        <v>5</v>
      </c>
      <c r="B5" t="s">
        <v>2178</v>
      </c>
      <c r="C5">
        <v>1</v>
      </c>
      <c r="D5">
        <v>1</v>
      </c>
      <c r="E5" s="44">
        <v>82479470</v>
      </c>
      <c r="F5" s="44">
        <v>1327201</v>
      </c>
      <c r="G5" s="44">
        <v>0</v>
      </c>
      <c r="H5" s="44">
        <v>0</v>
      </c>
      <c r="I5" s="44">
        <v>7526566</v>
      </c>
      <c r="J5" s="44">
        <v>12468260</v>
      </c>
      <c r="K5" s="44">
        <v>0</v>
      </c>
      <c r="L5" s="44">
        <v>0</v>
      </c>
      <c r="M5" s="44">
        <v>469646</v>
      </c>
      <c r="N5" s="44">
        <v>2435264</v>
      </c>
      <c r="O5" s="44">
        <v>1075476</v>
      </c>
      <c r="P5" s="44">
        <v>0</v>
      </c>
      <c r="Q5" s="44">
        <v>1658071</v>
      </c>
      <c r="R5" s="44">
        <v>3713094</v>
      </c>
      <c r="S5" s="44">
        <v>205391</v>
      </c>
      <c r="T5" s="44">
        <v>80829</v>
      </c>
      <c r="U5" s="44">
        <v>714553</v>
      </c>
      <c r="V5" s="44">
        <v>237574</v>
      </c>
      <c r="W5" s="44">
        <v>0</v>
      </c>
      <c r="X5" s="44">
        <v>5306481</v>
      </c>
      <c r="Y5" s="44">
        <v>0</v>
      </c>
      <c r="Z5" s="44">
        <v>1247799</v>
      </c>
      <c r="AA5" s="44">
        <v>120945675</v>
      </c>
      <c r="AB5" s="44">
        <v>0</v>
      </c>
      <c r="AC5" s="44">
        <v>4449735</v>
      </c>
    </row>
    <row r="6" spans="1:29" x14ac:dyDescent="0.3">
      <c r="A6" s="46" t="s">
        <v>7</v>
      </c>
      <c r="B6" t="s">
        <v>2179</v>
      </c>
      <c r="C6">
        <v>1</v>
      </c>
      <c r="D6">
        <v>0</v>
      </c>
      <c r="E6" s="44">
        <v>6472338</v>
      </c>
      <c r="F6" s="44">
        <v>0</v>
      </c>
      <c r="G6" s="44">
        <v>0</v>
      </c>
      <c r="H6" s="44">
        <v>5920</v>
      </c>
      <c r="I6" s="44">
        <v>1224723</v>
      </c>
      <c r="J6" s="44">
        <v>1213035</v>
      </c>
      <c r="K6" s="44">
        <v>0</v>
      </c>
      <c r="L6" s="44">
        <v>0</v>
      </c>
      <c r="M6" s="44">
        <v>0</v>
      </c>
      <c r="N6" s="44">
        <v>0</v>
      </c>
      <c r="O6" s="44">
        <v>0</v>
      </c>
      <c r="P6" s="44">
        <v>829455</v>
      </c>
      <c r="Q6" s="44">
        <v>125099</v>
      </c>
      <c r="R6" s="44">
        <v>161368</v>
      </c>
      <c r="S6" s="44">
        <v>11640</v>
      </c>
      <c r="T6" s="44">
        <v>3209</v>
      </c>
      <c r="U6" s="44">
        <v>45960</v>
      </c>
      <c r="V6" s="44">
        <v>10530</v>
      </c>
      <c r="W6" s="44">
        <v>0</v>
      </c>
      <c r="X6" s="44">
        <v>67761</v>
      </c>
      <c r="Y6" s="44">
        <v>0</v>
      </c>
      <c r="Z6" s="44">
        <v>0</v>
      </c>
      <c r="AA6" s="44">
        <v>10171038</v>
      </c>
      <c r="AB6" s="44">
        <v>0</v>
      </c>
      <c r="AC6" s="44">
        <v>0</v>
      </c>
    </row>
    <row r="7" spans="1:29" x14ac:dyDescent="0.3">
      <c r="A7" s="46" t="s">
        <v>9</v>
      </c>
      <c r="B7" t="s">
        <v>2180</v>
      </c>
      <c r="C7">
        <v>1</v>
      </c>
      <c r="D7">
        <v>0</v>
      </c>
      <c r="E7" s="44">
        <v>12836257</v>
      </c>
      <c r="F7" s="44">
        <v>0</v>
      </c>
      <c r="G7" s="44">
        <v>950728</v>
      </c>
      <c r="H7" s="44">
        <v>0</v>
      </c>
      <c r="I7" s="44">
        <v>4893134</v>
      </c>
      <c r="J7" s="44">
        <v>6634992</v>
      </c>
      <c r="K7" s="44">
        <v>0</v>
      </c>
      <c r="L7" s="44">
        <v>0</v>
      </c>
      <c r="M7" s="44">
        <v>0</v>
      </c>
      <c r="N7" s="44">
        <v>0</v>
      </c>
      <c r="O7" s="44">
        <v>0</v>
      </c>
      <c r="P7" s="44">
        <v>1738879</v>
      </c>
      <c r="Q7" s="44">
        <v>481906</v>
      </c>
      <c r="R7" s="44">
        <v>576506</v>
      </c>
      <c r="S7" s="44">
        <v>70047</v>
      </c>
      <c r="T7" s="44">
        <v>29225</v>
      </c>
      <c r="U7" s="44">
        <v>280532</v>
      </c>
      <c r="V7" s="44">
        <v>67330</v>
      </c>
      <c r="W7" s="44">
        <v>0</v>
      </c>
      <c r="X7" s="44">
        <v>0</v>
      </c>
      <c r="Y7" s="44">
        <v>0</v>
      </c>
      <c r="Z7" s="44">
        <v>0</v>
      </c>
      <c r="AA7" s="44">
        <v>28559536</v>
      </c>
      <c r="AB7" s="44">
        <v>0</v>
      </c>
      <c r="AC7" s="44">
        <v>0</v>
      </c>
    </row>
    <row r="8" spans="1:29" x14ac:dyDescent="0.3">
      <c r="A8" s="46" t="s">
        <v>21</v>
      </c>
      <c r="B8" t="s">
        <v>1425</v>
      </c>
      <c r="C8">
        <v>1</v>
      </c>
      <c r="D8">
        <v>0</v>
      </c>
      <c r="E8" s="44">
        <v>11596744</v>
      </c>
      <c r="F8" s="44">
        <v>0</v>
      </c>
      <c r="G8" s="44">
        <v>0</v>
      </c>
      <c r="H8" s="44">
        <v>0</v>
      </c>
      <c r="I8" s="44">
        <v>2593997</v>
      </c>
      <c r="J8" s="44">
        <v>877001</v>
      </c>
      <c r="K8" s="44">
        <v>0</v>
      </c>
      <c r="L8" s="44">
        <v>0</v>
      </c>
      <c r="M8" s="44">
        <v>0</v>
      </c>
      <c r="N8" s="44">
        <v>0</v>
      </c>
      <c r="O8" s="44">
        <v>0</v>
      </c>
      <c r="P8" s="44">
        <v>842211</v>
      </c>
      <c r="Q8" s="44">
        <v>288753</v>
      </c>
      <c r="R8" s="44">
        <v>675067</v>
      </c>
      <c r="S8" s="44">
        <v>27669</v>
      </c>
      <c r="T8" s="44">
        <v>11543</v>
      </c>
      <c r="U8" s="44">
        <v>114636</v>
      </c>
      <c r="V8" s="44">
        <v>25299</v>
      </c>
      <c r="W8" s="44">
        <v>0</v>
      </c>
      <c r="X8" s="44">
        <v>173163</v>
      </c>
      <c r="Y8" s="44">
        <v>0</v>
      </c>
      <c r="Z8" s="44">
        <v>0</v>
      </c>
      <c r="AA8" s="44">
        <v>17226083</v>
      </c>
      <c r="AB8" s="44">
        <v>0</v>
      </c>
      <c r="AC8" s="44">
        <v>0</v>
      </c>
    </row>
    <row r="9" spans="1:29" x14ac:dyDescent="0.3">
      <c r="A9" s="46" t="s">
        <v>11</v>
      </c>
      <c r="B9" t="s">
        <v>2181</v>
      </c>
      <c r="C9">
        <v>1</v>
      </c>
      <c r="D9">
        <v>0</v>
      </c>
      <c r="E9" s="44">
        <v>16669596</v>
      </c>
      <c r="F9" s="44">
        <v>297642</v>
      </c>
      <c r="G9" s="44">
        <v>0</v>
      </c>
      <c r="H9" s="44">
        <v>0</v>
      </c>
      <c r="I9" s="44">
        <v>988718</v>
      </c>
      <c r="J9" s="44">
        <v>3168214</v>
      </c>
      <c r="K9" s="44">
        <v>0</v>
      </c>
      <c r="L9" s="44">
        <v>0</v>
      </c>
      <c r="M9" s="44">
        <v>0</v>
      </c>
      <c r="N9" s="44">
        <v>0</v>
      </c>
      <c r="O9" s="44">
        <v>0</v>
      </c>
      <c r="P9" s="44">
        <v>1737224</v>
      </c>
      <c r="Q9" s="44">
        <v>152764</v>
      </c>
      <c r="R9" s="44">
        <v>413729</v>
      </c>
      <c r="S9" s="44">
        <v>28597</v>
      </c>
      <c r="T9" s="44">
        <v>9413</v>
      </c>
      <c r="U9" s="44">
        <v>67568</v>
      </c>
      <c r="V9" s="44">
        <v>33448</v>
      </c>
      <c r="W9" s="44">
        <v>0</v>
      </c>
      <c r="X9" s="44">
        <v>929437</v>
      </c>
      <c r="Y9" s="44">
        <v>0</v>
      </c>
      <c r="Z9" s="44">
        <v>0</v>
      </c>
      <c r="AA9" s="44">
        <v>24496350</v>
      </c>
      <c r="AB9" s="44">
        <v>0</v>
      </c>
      <c r="AC9" s="44">
        <v>110625</v>
      </c>
    </row>
    <row r="10" spans="1:29" x14ac:dyDescent="0.3">
      <c r="A10" s="46" t="s">
        <v>23</v>
      </c>
      <c r="B10" t="s">
        <v>2182</v>
      </c>
      <c r="C10">
        <v>1</v>
      </c>
      <c r="D10">
        <v>0</v>
      </c>
      <c r="E10" s="44">
        <v>16365390</v>
      </c>
      <c r="F10" s="44">
        <v>0</v>
      </c>
      <c r="G10" s="44">
        <v>0</v>
      </c>
      <c r="H10" s="44">
        <v>8832</v>
      </c>
      <c r="I10" s="44">
        <v>2575238</v>
      </c>
      <c r="J10" s="44">
        <v>1908749</v>
      </c>
      <c r="K10" s="44">
        <v>0</v>
      </c>
      <c r="L10" s="44">
        <v>0</v>
      </c>
      <c r="M10" s="44">
        <v>0</v>
      </c>
      <c r="N10" s="44">
        <v>0</v>
      </c>
      <c r="O10" s="44">
        <v>0</v>
      </c>
      <c r="P10" s="44">
        <v>1020366</v>
      </c>
      <c r="Q10" s="44">
        <v>305056</v>
      </c>
      <c r="R10" s="44">
        <v>278729</v>
      </c>
      <c r="S10" s="44">
        <v>82031</v>
      </c>
      <c r="T10" s="44">
        <v>34225</v>
      </c>
      <c r="U10" s="44">
        <v>287522</v>
      </c>
      <c r="V10" s="44">
        <v>66658</v>
      </c>
      <c r="W10" s="44">
        <v>0</v>
      </c>
      <c r="X10" s="44">
        <v>386878</v>
      </c>
      <c r="Y10" s="44">
        <v>0</v>
      </c>
      <c r="Z10" s="44">
        <v>0</v>
      </c>
      <c r="AA10" s="44">
        <v>23319674</v>
      </c>
      <c r="AB10" s="44">
        <v>0</v>
      </c>
      <c r="AC10" s="44">
        <v>0</v>
      </c>
    </row>
    <row r="11" spans="1:29" x14ac:dyDescent="0.3">
      <c r="A11" s="46" t="s">
        <v>17</v>
      </c>
      <c r="B11" t="s">
        <v>2183</v>
      </c>
      <c r="C11">
        <v>1</v>
      </c>
      <c r="D11">
        <v>0</v>
      </c>
      <c r="E11" s="44">
        <v>464711</v>
      </c>
      <c r="F11" s="44">
        <v>73701</v>
      </c>
      <c r="G11" s="44">
        <v>0</v>
      </c>
      <c r="H11" s="44">
        <v>0</v>
      </c>
      <c r="I11" s="44">
        <v>260957</v>
      </c>
      <c r="J11" s="44">
        <v>9531</v>
      </c>
      <c r="K11" s="44">
        <v>0</v>
      </c>
      <c r="L11" s="44">
        <v>0</v>
      </c>
      <c r="M11" s="44">
        <v>0</v>
      </c>
      <c r="N11" s="44">
        <v>0</v>
      </c>
      <c r="O11" s="44">
        <v>0</v>
      </c>
      <c r="P11" s="44">
        <v>184769</v>
      </c>
      <c r="Q11" s="44">
        <v>36453</v>
      </c>
      <c r="R11" s="44">
        <v>0</v>
      </c>
      <c r="S11" s="44">
        <v>4480</v>
      </c>
      <c r="T11" s="44">
        <v>1868</v>
      </c>
      <c r="U11" s="44">
        <v>27028</v>
      </c>
      <c r="V11" s="44">
        <v>3119</v>
      </c>
      <c r="W11" s="44">
        <v>0</v>
      </c>
      <c r="X11" s="44">
        <v>0</v>
      </c>
      <c r="Y11" s="44">
        <v>0</v>
      </c>
      <c r="Z11" s="44">
        <v>0</v>
      </c>
      <c r="AA11" s="44">
        <v>1066617</v>
      </c>
      <c r="AB11" s="44">
        <v>0</v>
      </c>
      <c r="AC11" s="44">
        <v>0</v>
      </c>
    </row>
    <row r="12" spans="1:29" x14ac:dyDescent="0.3">
      <c r="A12" s="46" t="s">
        <v>19</v>
      </c>
      <c r="B12" t="s">
        <v>2184</v>
      </c>
      <c r="C12">
        <v>1</v>
      </c>
      <c r="D12">
        <v>1</v>
      </c>
      <c r="E12" s="44">
        <v>12125223</v>
      </c>
      <c r="F12" s="44">
        <v>0</v>
      </c>
      <c r="G12" s="44">
        <v>0</v>
      </c>
      <c r="H12" s="44">
        <v>23656</v>
      </c>
      <c r="I12" s="44">
        <v>3384617</v>
      </c>
      <c r="J12" s="44">
        <v>2296670</v>
      </c>
      <c r="K12" s="44">
        <v>304794</v>
      </c>
      <c r="L12" s="44">
        <v>856977</v>
      </c>
      <c r="M12" s="44">
        <v>0</v>
      </c>
      <c r="N12" s="44">
        <v>0</v>
      </c>
      <c r="O12" s="44">
        <v>0</v>
      </c>
      <c r="P12" s="44">
        <v>1486361</v>
      </c>
      <c r="Q12" s="44">
        <v>574719</v>
      </c>
      <c r="R12" s="44">
        <v>277115</v>
      </c>
      <c r="S12" s="44">
        <v>99872</v>
      </c>
      <c r="T12" s="44">
        <v>41668</v>
      </c>
      <c r="U12" s="44">
        <v>363946</v>
      </c>
      <c r="V12" s="44">
        <v>79380</v>
      </c>
      <c r="W12" s="44">
        <v>0</v>
      </c>
      <c r="X12" s="44">
        <v>0</v>
      </c>
      <c r="Y12" s="44">
        <v>531</v>
      </c>
      <c r="Z12" s="44">
        <v>0</v>
      </c>
      <c r="AA12" s="44">
        <v>21915529</v>
      </c>
      <c r="AB12" s="44">
        <v>0</v>
      </c>
      <c r="AC12" s="44">
        <v>0</v>
      </c>
    </row>
    <row r="13" spans="1:29" x14ac:dyDescent="0.3">
      <c r="A13" s="46" t="s">
        <v>13</v>
      </c>
      <c r="B13" t="s">
        <v>2185</v>
      </c>
      <c r="C13">
        <v>1</v>
      </c>
      <c r="D13">
        <v>0</v>
      </c>
      <c r="E13" s="44">
        <v>2361337</v>
      </c>
      <c r="F13" s="44">
        <v>60600</v>
      </c>
      <c r="G13" s="44">
        <v>0</v>
      </c>
      <c r="H13" s="44">
        <v>0</v>
      </c>
      <c r="I13" s="44">
        <v>21763</v>
      </c>
      <c r="J13" s="44">
        <v>615771</v>
      </c>
      <c r="K13" s="44">
        <v>0</v>
      </c>
      <c r="L13" s="44">
        <v>0</v>
      </c>
      <c r="M13" s="44">
        <v>0</v>
      </c>
      <c r="N13" s="44">
        <v>0</v>
      </c>
      <c r="O13" s="44">
        <v>0</v>
      </c>
      <c r="P13" s="44">
        <v>135803</v>
      </c>
      <c r="Q13" s="44">
        <v>0</v>
      </c>
      <c r="R13" s="44">
        <v>96394</v>
      </c>
      <c r="S13" s="44">
        <v>3120</v>
      </c>
      <c r="T13" s="44">
        <v>1693</v>
      </c>
      <c r="U13" s="44">
        <v>16381</v>
      </c>
      <c r="V13" s="44">
        <v>2109</v>
      </c>
      <c r="W13" s="44">
        <v>0</v>
      </c>
      <c r="X13" s="44">
        <v>127520</v>
      </c>
      <c r="Y13" s="44">
        <v>0</v>
      </c>
      <c r="Z13" s="44">
        <v>0</v>
      </c>
      <c r="AA13" s="44">
        <v>3442491</v>
      </c>
      <c r="AB13" s="44">
        <v>1744</v>
      </c>
      <c r="AC13" s="44">
        <v>100000</v>
      </c>
    </row>
    <row r="14" spans="1:29" x14ac:dyDescent="0.3">
      <c r="A14" s="46" t="s">
        <v>15</v>
      </c>
      <c r="B14" t="s">
        <v>2186</v>
      </c>
      <c r="C14">
        <v>1</v>
      </c>
      <c r="D14">
        <v>0</v>
      </c>
      <c r="E14" s="44">
        <v>15092990</v>
      </c>
      <c r="F14" s="44">
        <v>0</v>
      </c>
      <c r="G14" s="44">
        <v>0</v>
      </c>
      <c r="H14" s="44">
        <v>0</v>
      </c>
      <c r="I14" s="44">
        <v>4062541</v>
      </c>
      <c r="J14" s="44">
        <v>3598651</v>
      </c>
      <c r="K14" s="44">
        <v>0</v>
      </c>
      <c r="L14" s="44">
        <v>0</v>
      </c>
      <c r="M14" s="44">
        <v>0</v>
      </c>
      <c r="N14" s="44">
        <v>0</v>
      </c>
      <c r="O14" s="44">
        <v>0</v>
      </c>
      <c r="P14" s="44">
        <v>1583690</v>
      </c>
      <c r="Q14" s="44">
        <v>585095</v>
      </c>
      <c r="R14" s="44">
        <v>646410</v>
      </c>
      <c r="S14" s="44">
        <v>74466</v>
      </c>
      <c r="T14" s="44">
        <v>31068</v>
      </c>
      <c r="U14" s="44">
        <v>296435</v>
      </c>
      <c r="V14" s="44">
        <v>67728</v>
      </c>
      <c r="W14" s="44">
        <v>0</v>
      </c>
      <c r="X14" s="44">
        <v>0</v>
      </c>
      <c r="Y14" s="44">
        <v>0</v>
      </c>
      <c r="Z14" s="44">
        <v>0</v>
      </c>
      <c r="AA14" s="44">
        <v>26039074</v>
      </c>
      <c r="AB14" s="44">
        <v>0</v>
      </c>
      <c r="AC14" s="44">
        <v>0</v>
      </c>
    </row>
    <row r="15" spans="1:29" x14ac:dyDescent="0.3">
      <c r="A15" s="46" t="s">
        <v>25</v>
      </c>
      <c r="B15" t="s">
        <v>2187</v>
      </c>
      <c r="C15">
        <v>1</v>
      </c>
      <c r="D15">
        <v>0</v>
      </c>
      <c r="E15" s="44">
        <v>3595288</v>
      </c>
      <c r="F15" s="44">
        <v>0</v>
      </c>
      <c r="G15" s="44">
        <v>0</v>
      </c>
      <c r="H15" s="44">
        <v>0</v>
      </c>
      <c r="I15" s="44">
        <v>684808</v>
      </c>
      <c r="J15" s="44">
        <v>1304840</v>
      </c>
      <c r="K15" s="44">
        <v>0</v>
      </c>
      <c r="L15" s="44">
        <v>0</v>
      </c>
      <c r="M15" s="44">
        <v>0</v>
      </c>
      <c r="N15" s="44">
        <v>0</v>
      </c>
      <c r="O15" s="44">
        <v>0</v>
      </c>
      <c r="P15" s="44">
        <v>499969</v>
      </c>
      <c r="Q15" s="44">
        <v>50049</v>
      </c>
      <c r="R15" s="44">
        <v>65010</v>
      </c>
      <c r="S15" s="44">
        <v>17542</v>
      </c>
      <c r="T15" s="44">
        <v>7318</v>
      </c>
      <c r="U15" s="44">
        <v>70483</v>
      </c>
      <c r="V15" s="44">
        <v>15728</v>
      </c>
      <c r="W15" s="44">
        <v>0</v>
      </c>
      <c r="X15" s="44">
        <v>0</v>
      </c>
      <c r="Y15" s="44">
        <v>0</v>
      </c>
      <c r="Z15" s="44">
        <v>0</v>
      </c>
      <c r="AA15" s="44">
        <v>6311035</v>
      </c>
      <c r="AB15" s="44">
        <v>0</v>
      </c>
      <c r="AC15" s="44">
        <v>0</v>
      </c>
    </row>
    <row r="16" spans="1:29" x14ac:dyDescent="0.3">
      <c r="A16" s="46" t="s">
        <v>27</v>
      </c>
      <c r="B16" t="s">
        <v>2188</v>
      </c>
      <c r="C16">
        <v>1</v>
      </c>
      <c r="D16">
        <v>0</v>
      </c>
      <c r="E16" s="44">
        <v>13014199</v>
      </c>
      <c r="F16" s="44">
        <v>63173</v>
      </c>
      <c r="G16" s="44">
        <v>0</v>
      </c>
      <c r="H16" s="44">
        <v>0</v>
      </c>
      <c r="I16" s="44">
        <v>1007442</v>
      </c>
      <c r="J16" s="44">
        <v>3873818</v>
      </c>
      <c r="K16" s="44">
        <v>0</v>
      </c>
      <c r="L16" s="44">
        <v>0</v>
      </c>
      <c r="M16" s="44">
        <v>0</v>
      </c>
      <c r="N16" s="44">
        <v>0</v>
      </c>
      <c r="O16" s="44">
        <v>0</v>
      </c>
      <c r="P16" s="44">
        <v>865452</v>
      </c>
      <c r="Q16" s="44">
        <v>801285</v>
      </c>
      <c r="R16" s="44">
        <v>535669</v>
      </c>
      <c r="S16" s="44">
        <v>4929</v>
      </c>
      <c r="T16" s="44">
        <v>8250</v>
      </c>
      <c r="U16" s="44">
        <v>25167</v>
      </c>
      <c r="V16" s="44">
        <v>9780</v>
      </c>
      <c r="W16" s="44">
        <v>0</v>
      </c>
      <c r="X16" s="44">
        <v>518627</v>
      </c>
      <c r="Y16" s="44">
        <v>0</v>
      </c>
      <c r="Z16" s="44">
        <v>0</v>
      </c>
      <c r="AA16" s="44">
        <v>20727791</v>
      </c>
      <c r="AB16" s="44">
        <v>0</v>
      </c>
      <c r="AC16" s="44">
        <v>100000</v>
      </c>
    </row>
    <row r="17" spans="1:29" x14ac:dyDescent="0.3">
      <c r="A17" s="46" t="s">
        <v>30</v>
      </c>
      <c r="B17" t="s">
        <v>2189</v>
      </c>
      <c r="C17">
        <v>1</v>
      </c>
      <c r="D17">
        <v>0</v>
      </c>
      <c r="E17" s="44">
        <v>5184335</v>
      </c>
      <c r="F17" s="44">
        <v>0</v>
      </c>
      <c r="G17" s="44">
        <v>0</v>
      </c>
      <c r="H17" s="44">
        <v>0</v>
      </c>
      <c r="I17" s="44">
        <v>523840</v>
      </c>
      <c r="J17" s="44">
        <v>1338515</v>
      </c>
      <c r="K17" s="44">
        <v>0</v>
      </c>
      <c r="L17" s="44">
        <v>0</v>
      </c>
      <c r="M17" s="44">
        <v>0</v>
      </c>
      <c r="N17" s="44">
        <v>0</v>
      </c>
      <c r="O17" s="44">
        <v>0</v>
      </c>
      <c r="P17" s="44">
        <v>1194640</v>
      </c>
      <c r="Q17" s="44">
        <v>78557</v>
      </c>
      <c r="R17" s="44">
        <v>0</v>
      </c>
      <c r="S17" s="44">
        <v>9123</v>
      </c>
      <c r="T17" s="44">
        <v>3806</v>
      </c>
      <c r="U17" s="44">
        <v>34018</v>
      </c>
      <c r="V17" s="44">
        <v>11599</v>
      </c>
      <c r="W17" s="44">
        <v>0</v>
      </c>
      <c r="X17" s="44">
        <v>66336</v>
      </c>
      <c r="Y17" s="44">
        <v>0</v>
      </c>
      <c r="Z17" s="44">
        <v>0</v>
      </c>
      <c r="AA17" s="44">
        <v>8444769</v>
      </c>
      <c r="AB17" s="44">
        <v>0</v>
      </c>
      <c r="AC17" s="44">
        <v>0</v>
      </c>
    </row>
    <row r="18" spans="1:29" x14ac:dyDescent="0.3">
      <c r="A18" s="46" t="s">
        <v>32</v>
      </c>
      <c r="B18" t="s">
        <v>2190</v>
      </c>
      <c r="C18">
        <v>1</v>
      </c>
      <c r="D18">
        <v>0</v>
      </c>
      <c r="E18" s="44">
        <v>4132849</v>
      </c>
      <c r="F18" s="44">
        <v>0</v>
      </c>
      <c r="G18" s="44">
        <v>0</v>
      </c>
      <c r="H18" s="44">
        <v>2260</v>
      </c>
      <c r="I18" s="44">
        <v>260523</v>
      </c>
      <c r="J18" s="44">
        <v>412585</v>
      </c>
      <c r="K18" s="44">
        <v>0</v>
      </c>
      <c r="L18" s="44">
        <v>0</v>
      </c>
      <c r="M18" s="44">
        <v>0</v>
      </c>
      <c r="N18" s="44">
        <v>0</v>
      </c>
      <c r="O18" s="44">
        <v>0</v>
      </c>
      <c r="P18" s="44">
        <v>729206</v>
      </c>
      <c r="Q18" s="44">
        <v>13148</v>
      </c>
      <c r="R18" s="44">
        <v>0</v>
      </c>
      <c r="S18" s="44">
        <v>4450</v>
      </c>
      <c r="T18" s="44">
        <v>1856</v>
      </c>
      <c r="U18" s="44">
        <v>16543</v>
      </c>
      <c r="V18" s="44">
        <v>5607</v>
      </c>
      <c r="W18" s="44">
        <v>0</v>
      </c>
      <c r="X18" s="44">
        <v>59517</v>
      </c>
      <c r="Y18" s="44">
        <v>0</v>
      </c>
      <c r="Z18" s="44">
        <v>0</v>
      </c>
      <c r="AA18" s="44">
        <v>5638544</v>
      </c>
      <c r="AB18" s="44">
        <v>0</v>
      </c>
      <c r="AC18" s="44">
        <v>100000</v>
      </c>
    </row>
    <row r="19" spans="1:29" x14ac:dyDescent="0.3">
      <c r="A19" s="46" t="s">
        <v>46</v>
      </c>
      <c r="B19" t="s">
        <v>1436</v>
      </c>
      <c r="C19">
        <v>1</v>
      </c>
      <c r="D19">
        <v>0</v>
      </c>
      <c r="E19" s="44">
        <v>7895317</v>
      </c>
      <c r="F19" s="44">
        <v>0</v>
      </c>
      <c r="G19" s="44">
        <v>0</v>
      </c>
      <c r="H19" s="44">
        <v>0</v>
      </c>
      <c r="I19" s="44">
        <v>559889</v>
      </c>
      <c r="J19" s="44">
        <v>2463753</v>
      </c>
      <c r="K19" s="44">
        <v>0</v>
      </c>
      <c r="L19" s="44">
        <v>0</v>
      </c>
      <c r="M19" s="44">
        <v>0</v>
      </c>
      <c r="N19" s="44">
        <v>0</v>
      </c>
      <c r="O19" s="44">
        <v>0</v>
      </c>
      <c r="P19" s="44">
        <v>930151</v>
      </c>
      <c r="Q19" s="44">
        <v>131682</v>
      </c>
      <c r="R19" s="44">
        <v>0</v>
      </c>
      <c r="S19" s="44">
        <v>7266</v>
      </c>
      <c r="T19" s="44">
        <v>3031</v>
      </c>
      <c r="U19" s="44">
        <v>27902</v>
      </c>
      <c r="V19" s="44">
        <v>9050</v>
      </c>
      <c r="W19" s="44">
        <v>0</v>
      </c>
      <c r="X19" s="44">
        <v>324204</v>
      </c>
      <c r="Y19" s="44">
        <v>0</v>
      </c>
      <c r="Z19" s="44">
        <v>0</v>
      </c>
      <c r="AA19" s="44">
        <v>12352245</v>
      </c>
      <c r="AB19" s="44">
        <v>0</v>
      </c>
      <c r="AC19" s="44">
        <v>100000</v>
      </c>
    </row>
    <row r="20" spans="1:29" x14ac:dyDescent="0.3">
      <c r="A20" s="46" t="s">
        <v>34</v>
      </c>
      <c r="B20" t="s">
        <v>2191</v>
      </c>
      <c r="C20">
        <v>1</v>
      </c>
      <c r="D20">
        <v>0</v>
      </c>
      <c r="E20" s="44">
        <v>4750491</v>
      </c>
      <c r="F20" s="44">
        <v>0</v>
      </c>
      <c r="G20" s="44">
        <v>0</v>
      </c>
      <c r="H20" s="44">
        <v>2965</v>
      </c>
      <c r="I20" s="44">
        <v>521285</v>
      </c>
      <c r="J20" s="44">
        <v>1364655</v>
      </c>
      <c r="K20" s="44">
        <v>0</v>
      </c>
      <c r="L20" s="44">
        <v>0</v>
      </c>
      <c r="M20" s="44">
        <v>0</v>
      </c>
      <c r="N20" s="44">
        <v>0</v>
      </c>
      <c r="O20" s="44">
        <v>0</v>
      </c>
      <c r="P20" s="44">
        <v>901795</v>
      </c>
      <c r="Q20" s="44">
        <v>0</v>
      </c>
      <c r="R20" s="44">
        <v>0</v>
      </c>
      <c r="S20" s="44">
        <v>5258</v>
      </c>
      <c r="T20" s="44">
        <v>2193</v>
      </c>
      <c r="U20" s="44">
        <v>20213</v>
      </c>
      <c r="V20" s="44">
        <v>6881</v>
      </c>
      <c r="W20" s="44">
        <v>0</v>
      </c>
      <c r="X20" s="44">
        <v>95074</v>
      </c>
      <c r="Y20" s="44">
        <v>0</v>
      </c>
      <c r="Z20" s="44">
        <v>0</v>
      </c>
      <c r="AA20" s="44">
        <v>7670810</v>
      </c>
      <c r="AB20" s="44">
        <v>0</v>
      </c>
      <c r="AC20" s="44">
        <v>100000</v>
      </c>
    </row>
    <row r="21" spans="1:29" x14ac:dyDescent="0.3">
      <c r="A21" s="46" t="s">
        <v>38</v>
      </c>
      <c r="B21" t="s">
        <v>2192</v>
      </c>
      <c r="C21">
        <v>1</v>
      </c>
      <c r="D21">
        <v>0</v>
      </c>
      <c r="E21" s="44">
        <v>3196746</v>
      </c>
      <c r="F21" s="44">
        <v>0</v>
      </c>
      <c r="G21" s="44">
        <v>0</v>
      </c>
      <c r="H21" s="44">
        <v>0</v>
      </c>
      <c r="I21" s="44">
        <v>203932</v>
      </c>
      <c r="J21" s="44">
        <v>476524</v>
      </c>
      <c r="K21" s="44">
        <v>0</v>
      </c>
      <c r="L21" s="44">
        <v>0</v>
      </c>
      <c r="M21" s="44">
        <v>0</v>
      </c>
      <c r="N21" s="44">
        <v>0</v>
      </c>
      <c r="O21" s="44">
        <v>0</v>
      </c>
      <c r="P21" s="44">
        <v>499232</v>
      </c>
      <c r="Q21" s="44">
        <v>0</v>
      </c>
      <c r="R21" s="44">
        <v>0</v>
      </c>
      <c r="S21" s="44">
        <v>3371</v>
      </c>
      <c r="T21" s="44">
        <v>922</v>
      </c>
      <c r="U21" s="44">
        <v>12349</v>
      </c>
      <c r="V21" s="44">
        <v>3894</v>
      </c>
      <c r="W21" s="44">
        <v>0</v>
      </c>
      <c r="X21" s="44">
        <v>82278</v>
      </c>
      <c r="Y21" s="44">
        <v>0</v>
      </c>
      <c r="Z21" s="44">
        <v>0</v>
      </c>
      <c r="AA21" s="44">
        <v>4479248</v>
      </c>
      <c r="AB21" s="44">
        <v>0</v>
      </c>
      <c r="AC21" s="44">
        <v>100000</v>
      </c>
    </row>
    <row r="22" spans="1:29" x14ac:dyDescent="0.3">
      <c r="A22" s="46" t="s">
        <v>44</v>
      </c>
      <c r="B22" t="s">
        <v>2193</v>
      </c>
      <c r="C22">
        <v>1</v>
      </c>
      <c r="D22">
        <v>0</v>
      </c>
      <c r="E22" s="44">
        <v>5038008</v>
      </c>
      <c r="F22" s="44">
        <v>0</v>
      </c>
      <c r="G22" s="44">
        <v>0</v>
      </c>
      <c r="H22" s="44">
        <v>0</v>
      </c>
      <c r="I22" s="44">
        <v>290181</v>
      </c>
      <c r="J22" s="44">
        <v>1453289</v>
      </c>
      <c r="K22" s="44">
        <v>0</v>
      </c>
      <c r="L22" s="44">
        <v>0</v>
      </c>
      <c r="M22" s="44">
        <v>0</v>
      </c>
      <c r="N22" s="44">
        <v>0</v>
      </c>
      <c r="O22" s="44">
        <v>0</v>
      </c>
      <c r="P22" s="44">
        <v>1186927</v>
      </c>
      <c r="Q22" s="44">
        <v>223208</v>
      </c>
      <c r="R22" s="44">
        <v>0</v>
      </c>
      <c r="S22" s="44">
        <v>5109</v>
      </c>
      <c r="T22" s="44">
        <v>2131</v>
      </c>
      <c r="U22" s="44">
        <v>19922</v>
      </c>
      <c r="V22" s="44">
        <v>7180</v>
      </c>
      <c r="W22" s="44">
        <v>0</v>
      </c>
      <c r="X22" s="44">
        <v>109929</v>
      </c>
      <c r="Y22" s="44">
        <v>0</v>
      </c>
      <c r="Z22" s="44">
        <v>0</v>
      </c>
      <c r="AA22" s="44">
        <v>8335884</v>
      </c>
      <c r="AB22" s="44">
        <v>0</v>
      </c>
      <c r="AC22" s="44">
        <v>100000</v>
      </c>
    </row>
    <row r="23" spans="1:29" x14ac:dyDescent="0.3">
      <c r="A23" s="46" t="s">
        <v>42</v>
      </c>
      <c r="B23" t="s">
        <v>2194</v>
      </c>
      <c r="C23">
        <v>1</v>
      </c>
      <c r="D23">
        <v>0</v>
      </c>
      <c r="E23" s="44">
        <v>8042181</v>
      </c>
      <c r="F23" s="44">
        <v>0</v>
      </c>
      <c r="G23" s="44">
        <v>0</v>
      </c>
      <c r="H23" s="44">
        <v>241</v>
      </c>
      <c r="I23" s="44">
        <v>1085103</v>
      </c>
      <c r="J23" s="44">
        <v>2172569</v>
      </c>
      <c r="K23" s="44">
        <v>0</v>
      </c>
      <c r="L23" s="44">
        <v>0</v>
      </c>
      <c r="M23" s="44">
        <v>0</v>
      </c>
      <c r="N23" s="44">
        <v>0</v>
      </c>
      <c r="O23" s="44">
        <v>0</v>
      </c>
      <c r="P23" s="44">
        <v>1208984</v>
      </c>
      <c r="Q23" s="44">
        <v>233841</v>
      </c>
      <c r="R23" s="44">
        <v>0</v>
      </c>
      <c r="S23" s="44">
        <v>11206</v>
      </c>
      <c r="T23" s="44">
        <v>4675</v>
      </c>
      <c r="U23" s="44">
        <v>37397</v>
      </c>
      <c r="V23" s="44">
        <v>14771</v>
      </c>
      <c r="W23" s="44">
        <v>0</v>
      </c>
      <c r="X23" s="44">
        <v>313336</v>
      </c>
      <c r="Y23" s="44">
        <v>0</v>
      </c>
      <c r="Z23" s="44">
        <v>0</v>
      </c>
      <c r="AA23" s="44">
        <v>13124304</v>
      </c>
      <c r="AB23" s="44">
        <v>0</v>
      </c>
      <c r="AC23" s="44">
        <v>100000</v>
      </c>
    </row>
    <row r="24" spans="1:29" x14ac:dyDescent="0.3">
      <c r="A24" s="46" t="s">
        <v>52</v>
      </c>
      <c r="B24" t="s">
        <v>2195</v>
      </c>
      <c r="C24">
        <v>1</v>
      </c>
      <c r="D24">
        <v>0</v>
      </c>
      <c r="E24" s="44">
        <v>3292800</v>
      </c>
      <c r="F24" s="44">
        <v>0</v>
      </c>
      <c r="G24" s="44">
        <v>0</v>
      </c>
      <c r="H24" s="44">
        <v>0</v>
      </c>
      <c r="I24" s="44">
        <v>310626</v>
      </c>
      <c r="J24" s="44">
        <v>751506</v>
      </c>
      <c r="K24" s="44">
        <v>0</v>
      </c>
      <c r="L24" s="44">
        <v>0</v>
      </c>
      <c r="M24" s="44">
        <v>0</v>
      </c>
      <c r="N24" s="44">
        <v>0</v>
      </c>
      <c r="O24" s="44">
        <v>0</v>
      </c>
      <c r="P24" s="44">
        <v>580534</v>
      </c>
      <c r="Q24" s="44">
        <v>4208</v>
      </c>
      <c r="R24" s="44">
        <v>0</v>
      </c>
      <c r="S24" s="44">
        <v>2832</v>
      </c>
      <c r="T24" s="44">
        <v>1181</v>
      </c>
      <c r="U24" s="44">
        <v>9670</v>
      </c>
      <c r="V24" s="44">
        <v>3376</v>
      </c>
      <c r="W24" s="44">
        <v>0</v>
      </c>
      <c r="X24" s="44">
        <v>37407</v>
      </c>
      <c r="Y24" s="44">
        <v>0</v>
      </c>
      <c r="Z24" s="44">
        <v>0</v>
      </c>
      <c r="AA24" s="44">
        <v>4994140</v>
      </c>
      <c r="AB24" s="44">
        <v>0</v>
      </c>
      <c r="AC24" s="44">
        <v>100000</v>
      </c>
    </row>
    <row r="25" spans="1:29" x14ac:dyDescent="0.3">
      <c r="A25" s="46" t="s">
        <v>40</v>
      </c>
      <c r="B25" t="s">
        <v>2196</v>
      </c>
      <c r="C25">
        <v>1</v>
      </c>
      <c r="D25">
        <v>0</v>
      </c>
      <c r="E25" s="44">
        <v>10276429</v>
      </c>
      <c r="F25" s="44">
        <v>0</v>
      </c>
      <c r="G25" s="44">
        <v>0</v>
      </c>
      <c r="H25" s="44">
        <v>1849</v>
      </c>
      <c r="I25" s="44">
        <v>952221</v>
      </c>
      <c r="J25" s="44">
        <v>1053381</v>
      </c>
      <c r="K25" s="44">
        <v>54411</v>
      </c>
      <c r="L25" s="44">
        <v>0</v>
      </c>
      <c r="M25" s="44">
        <v>0</v>
      </c>
      <c r="N25" s="44">
        <v>0</v>
      </c>
      <c r="O25" s="44">
        <v>0</v>
      </c>
      <c r="P25" s="44">
        <v>1752526</v>
      </c>
      <c r="Q25" s="44">
        <v>6775</v>
      </c>
      <c r="R25" s="44">
        <v>0</v>
      </c>
      <c r="S25" s="44">
        <v>10704</v>
      </c>
      <c r="T25" s="44">
        <v>4549</v>
      </c>
      <c r="U25" s="44">
        <v>31302</v>
      </c>
      <c r="V25" s="44">
        <v>2679</v>
      </c>
      <c r="W25" s="44">
        <v>0</v>
      </c>
      <c r="X25" s="44">
        <v>133764</v>
      </c>
      <c r="Y25" s="44">
        <v>0</v>
      </c>
      <c r="Z25" s="44">
        <v>0</v>
      </c>
      <c r="AA25" s="44">
        <v>14280590</v>
      </c>
      <c r="AB25" s="44">
        <v>0</v>
      </c>
      <c r="AC25" s="44">
        <v>100000</v>
      </c>
    </row>
    <row r="26" spans="1:29" x14ac:dyDescent="0.3">
      <c r="A26" s="46" t="s">
        <v>48</v>
      </c>
      <c r="B26" t="s">
        <v>2197</v>
      </c>
      <c r="C26">
        <v>1</v>
      </c>
      <c r="D26">
        <v>0</v>
      </c>
      <c r="E26" s="44">
        <v>5125190</v>
      </c>
      <c r="F26" s="44">
        <v>0</v>
      </c>
      <c r="G26" s="44">
        <v>0</v>
      </c>
      <c r="H26" s="44">
        <v>0</v>
      </c>
      <c r="I26" s="44">
        <v>448162</v>
      </c>
      <c r="J26" s="44">
        <v>855076</v>
      </c>
      <c r="K26" s="44">
        <v>0</v>
      </c>
      <c r="L26" s="44">
        <v>0</v>
      </c>
      <c r="M26" s="44">
        <v>0</v>
      </c>
      <c r="N26" s="44">
        <v>0</v>
      </c>
      <c r="O26" s="44">
        <v>0</v>
      </c>
      <c r="P26" s="44">
        <v>1047449</v>
      </c>
      <c r="Q26" s="44">
        <v>146024</v>
      </c>
      <c r="R26" s="44">
        <v>0</v>
      </c>
      <c r="S26" s="44">
        <v>5004</v>
      </c>
      <c r="T26" s="44">
        <v>2087</v>
      </c>
      <c r="U26" s="44">
        <v>18000</v>
      </c>
      <c r="V26" s="44">
        <v>6596</v>
      </c>
      <c r="W26" s="44">
        <v>0</v>
      </c>
      <c r="X26" s="44">
        <v>101006</v>
      </c>
      <c r="Y26" s="44">
        <v>0</v>
      </c>
      <c r="Z26" s="44">
        <v>0</v>
      </c>
      <c r="AA26" s="44">
        <v>7754594</v>
      </c>
      <c r="AB26" s="44">
        <v>0</v>
      </c>
      <c r="AC26" s="44">
        <v>100000</v>
      </c>
    </row>
    <row r="27" spans="1:29" x14ac:dyDescent="0.3">
      <c r="A27" s="46" t="s">
        <v>50</v>
      </c>
      <c r="B27" t="s">
        <v>2198</v>
      </c>
      <c r="C27">
        <v>1</v>
      </c>
      <c r="D27">
        <v>0</v>
      </c>
      <c r="E27" s="44">
        <v>12387142</v>
      </c>
      <c r="F27" s="44">
        <v>0</v>
      </c>
      <c r="G27" s="44">
        <v>0</v>
      </c>
      <c r="H27" s="44">
        <v>0</v>
      </c>
      <c r="I27" s="44">
        <v>996770</v>
      </c>
      <c r="J27" s="44">
        <v>3588520</v>
      </c>
      <c r="K27" s="44">
        <v>0</v>
      </c>
      <c r="L27" s="44">
        <v>0</v>
      </c>
      <c r="M27" s="44">
        <v>0</v>
      </c>
      <c r="N27" s="44">
        <v>0</v>
      </c>
      <c r="O27" s="44">
        <v>0</v>
      </c>
      <c r="P27" s="44">
        <v>2191944</v>
      </c>
      <c r="Q27" s="44">
        <v>496286</v>
      </c>
      <c r="R27" s="44">
        <v>57126</v>
      </c>
      <c r="S27" s="44">
        <v>19564</v>
      </c>
      <c r="T27" s="44">
        <v>8162</v>
      </c>
      <c r="U27" s="44">
        <v>73570</v>
      </c>
      <c r="V27" s="44">
        <v>25632</v>
      </c>
      <c r="W27" s="44">
        <v>0</v>
      </c>
      <c r="X27" s="44">
        <v>256381</v>
      </c>
      <c r="Y27" s="44">
        <v>0</v>
      </c>
      <c r="Z27" s="44">
        <v>0</v>
      </c>
      <c r="AA27" s="44">
        <v>20101097</v>
      </c>
      <c r="AB27" s="44">
        <v>48608</v>
      </c>
      <c r="AC27" s="44">
        <v>114359</v>
      </c>
    </row>
    <row r="28" spans="1:29" x14ac:dyDescent="0.3">
      <c r="A28" s="46" t="s">
        <v>36</v>
      </c>
      <c r="B28" t="s">
        <v>1445</v>
      </c>
      <c r="C28">
        <v>1</v>
      </c>
      <c r="D28">
        <v>0</v>
      </c>
      <c r="E28" s="44">
        <v>10685954</v>
      </c>
      <c r="F28" s="44">
        <v>0</v>
      </c>
      <c r="G28" s="44">
        <v>0</v>
      </c>
      <c r="H28" s="44">
        <v>0</v>
      </c>
      <c r="I28" s="44">
        <v>977976</v>
      </c>
      <c r="J28" s="44">
        <v>2029354</v>
      </c>
      <c r="K28" s="44">
        <v>16016</v>
      </c>
      <c r="L28" s="44">
        <v>0</v>
      </c>
      <c r="M28" s="44">
        <v>0</v>
      </c>
      <c r="N28" s="44">
        <v>0</v>
      </c>
      <c r="O28" s="44">
        <v>0</v>
      </c>
      <c r="P28" s="44">
        <v>1844211</v>
      </c>
      <c r="Q28" s="44">
        <v>425436</v>
      </c>
      <c r="R28" s="44">
        <v>0</v>
      </c>
      <c r="S28" s="44">
        <v>11101</v>
      </c>
      <c r="T28" s="44">
        <v>4631</v>
      </c>
      <c r="U28" s="44">
        <v>41882</v>
      </c>
      <c r="V28" s="44">
        <v>15494</v>
      </c>
      <c r="W28" s="44">
        <v>0</v>
      </c>
      <c r="X28" s="44">
        <v>238689</v>
      </c>
      <c r="Y28" s="44">
        <v>0</v>
      </c>
      <c r="Z28" s="44">
        <v>0</v>
      </c>
      <c r="AA28" s="44">
        <v>16290744</v>
      </c>
      <c r="AB28" s="44">
        <v>0</v>
      </c>
      <c r="AC28" s="44">
        <v>102276</v>
      </c>
    </row>
    <row r="29" spans="1:29" x14ac:dyDescent="0.3">
      <c r="A29" s="46" t="s">
        <v>57</v>
      </c>
      <c r="B29" t="s">
        <v>1446</v>
      </c>
      <c r="C29">
        <v>1</v>
      </c>
      <c r="D29">
        <v>0</v>
      </c>
      <c r="E29" s="44">
        <v>12799460</v>
      </c>
      <c r="F29" s="44">
        <v>0</v>
      </c>
      <c r="G29" s="44">
        <v>0</v>
      </c>
      <c r="H29" s="44">
        <v>0</v>
      </c>
      <c r="I29" s="44">
        <v>2012044</v>
      </c>
      <c r="J29" s="44">
        <v>3024129</v>
      </c>
      <c r="K29" s="44">
        <v>0</v>
      </c>
      <c r="L29" s="44">
        <v>0</v>
      </c>
      <c r="M29" s="44">
        <v>0</v>
      </c>
      <c r="N29" s="44">
        <v>0</v>
      </c>
      <c r="O29" s="44">
        <v>0</v>
      </c>
      <c r="P29" s="44">
        <v>2014126</v>
      </c>
      <c r="Q29" s="44">
        <v>222673</v>
      </c>
      <c r="R29" s="44">
        <v>106467</v>
      </c>
      <c r="S29" s="44">
        <v>21497</v>
      </c>
      <c r="T29" s="44">
        <v>8968</v>
      </c>
      <c r="U29" s="44">
        <v>82948</v>
      </c>
      <c r="V29" s="44">
        <v>27886</v>
      </c>
      <c r="W29" s="44">
        <v>0</v>
      </c>
      <c r="X29" s="44">
        <v>201965</v>
      </c>
      <c r="Y29" s="44">
        <v>47253</v>
      </c>
      <c r="Z29" s="44">
        <v>0</v>
      </c>
      <c r="AA29" s="44">
        <v>20569416</v>
      </c>
      <c r="AB29" s="44">
        <v>0</v>
      </c>
      <c r="AC29" s="44">
        <v>0</v>
      </c>
    </row>
    <row r="30" spans="1:29" x14ac:dyDescent="0.3">
      <c r="A30" s="46" t="s">
        <v>55</v>
      </c>
      <c r="B30" t="s">
        <v>2199</v>
      </c>
      <c r="C30">
        <v>1</v>
      </c>
      <c r="D30">
        <v>0</v>
      </c>
      <c r="E30" s="44">
        <v>52435962</v>
      </c>
      <c r="F30" s="44">
        <v>0</v>
      </c>
      <c r="G30" s="44">
        <v>0</v>
      </c>
      <c r="H30" s="44">
        <v>15850</v>
      </c>
      <c r="I30" s="44">
        <v>2410848</v>
      </c>
      <c r="J30" s="44">
        <v>6255536</v>
      </c>
      <c r="K30" s="44">
        <v>0</v>
      </c>
      <c r="L30" s="44">
        <v>0</v>
      </c>
      <c r="M30" s="44">
        <v>0</v>
      </c>
      <c r="N30" s="44">
        <v>0</v>
      </c>
      <c r="O30" s="44">
        <v>0</v>
      </c>
      <c r="P30" s="44">
        <v>7576394</v>
      </c>
      <c r="Q30" s="44">
        <v>1094422</v>
      </c>
      <c r="R30" s="44">
        <v>721484</v>
      </c>
      <c r="S30" s="44">
        <v>85716</v>
      </c>
      <c r="T30" s="44">
        <v>35762</v>
      </c>
      <c r="U30" s="44">
        <v>325909</v>
      </c>
      <c r="V30" s="44">
        <v>113132</v>
      </c>
      <c r="W30" s="44">
        <v>0</v>
      </c>
      <c r="X30" s="44">
        <v>2293542</v>
      </c>
      <c r="Y30" s="44">
        <v>0</v>
      </c>
      <c r="Z30" s="44">
        <v>0</v>
      </c>
      <c r="AA30" s="44">
        <v>73364557</v>
      </c>
      <c r="AB30" s="44">
        <v>0</v>
      </c>
      <c r="AC30" s="44">
        <v>477949</v>
      </c>
    </row>
    <row r="31" spans="1:29" x14ac:dyDescent="0.3">
      <c r="A31" s="46" t="s">
        <v>63</v>
      </c>
      <c r="B31" t="s">
        <v>2200</v>
      </c>
      <c r="C31">
        <v>1</v>
      </c>
      <c r="D31">
        <v>0</v>
      </c>
      <c r="E31" s="44">
        <v>10551098</v>
      </c>
      <c r="F31" s="44">
        <v>0</v>
      </c>
      <c r="G31" s="44">
        <v>0</v>
      </c>
      <c r="H31" s="44">
        <v>0</v>
      </c>
      <c r="I31" s="44">
        <v>1056845</v>
      </c>
      <c r="J31" s="44">
        <v>1309395</v>
      </c>
      <c r="K31" s="44">
        <v>0</v>
      </c>
      <c r="L31" s="44">
        <v>0</v>
      </c>
      <c r="M31" s="44">
        <v>0</v>
      </c>
      <c r="N31" s="44">
        <v>0</v>
      </c>
      <c r="O31" s="44">
        <v>0</v>
      </c>
      <c r="P31" s="44">
        <v>1314743</v>
      </c>
      <c r="Q31" s="44">
        <v>294378</v>
      </c>
      <c r="R31" s="44">
        <v>94772</v>
      </c>
      <c r="S31" s="44">
        <v>11056</v>
      </c>
      <c r="T31" s="44">
        <v>4612</v>
      </c>
      <c r="U31" s="44">
        <v>42465</v>
      </c>
      <c r="V31" s="44">
        <v>14127</v>
      </c>
      <c r="W31" s="44">
        <v>0</v>
      </c>
      <c r="X31" s="44">
        <v>166175</v>
      </c>
      <c r="Y31" s="44">
        <v>0</v>
      </c>
      <c r="Z31" s="44">
        <v>0</v>
      </c>
      <c r="AA31" s="44">
        <v>14859666</v>
      </c>
      <c r="AB31" s="44">
        <v>0</v>
      </c>
      <c r="AC31" s="44">
        <v>100000</v>
      </c>
    </row>
    <row r="32" spans="1:29" x14ac:dyDescent="0.3">
      <c r="A32" s="46" t="s">
        <v>69</v>
      </c>
      <c r="B32" t="s">
        <v>1449</v>
      </c>
      <c r="C32">
        <v>1</v>
      </c>
      <c r="D32">
        <v>0</v>
      </c>
      <c r="E32" s="44">
        <v>13285158</v>
      </c>
      <c r="F32" s="44">
        <v>0</v>
      </c>
      <c r="G32" s="44">
        <v>0</v>
      </c>
      <c r="H32" s="44">
        <v>0</v>
      </c>
      <c r="I32" s="44">
        <v>1405397</v>
      </c>
      <c r="J32" s="44">
        <v>2163721</v>
      </c>
      <c r="K32" s="44">
        <v>0</v>
      </c>
      <c r="L32" s="44">
        <v>0</v>
      </c>
      <c r="M32" s="44">
        <v>0</v>
      </c>
      <c r="N32" s="44">
        <v>0</v>
      </c>
      <c r="O32" s="44">
        <v>0</v>
      </c>
      <c r="P32" s="44">
        <v>2198822</v>
      </c>
      <c r="Q32" s="44">
        <v>93974</v>
      </c>
      <c r="R32" s="44">
        <v>33401</v>
      </c>
      <c r="S32" s="44">
        <v>21272</v>
      </c>
      <c r="T32" s="44">
        <v>8875</v>
      </c>
      <c r="U32" s="44">
        <v>84113</v>
      </c>
      <c r="V32" s="44">
        <v>25842</v>
      </c>
      <c r="W32" s="44">
        <v>0</v>
      </c>
      <c r="X32" s="44">
        <v>0</v>
      </c>
      <c r="Y32" s="44">
        <v>0</v>
      </c>
      <c r="Z32" s="44">
        <v>0</v>
      </c>
      <c r="AA32" s="44">
        <v>19320575</v>
      </c>
      <c r="AB32" s="44">
        <v>0</v>
      </c>
      <c r="AC32" s="44">
        <v>0</v>
      </c>
    </row>
    <row r="33" spans="1:29" x14ac:dyDescent="0.3">
      <c r="A33" s="46" t="s">
        <v>59</v>
      </c>
      <c r="B33" t="s">
        <v>1450</v>
      </c>
      <c r="C33">
        <v>1</v>
      </c>
      <c r="D33">
        <v>0</v>
      </c>
      <c r="E33" s="44">
        <v>10567831</v>
      </c>
      <c r="F33" s="44">
        <v>0</v>
      </c>
      <c r="G33" s="44">
        <v>0</v>
      </c>
      <c r="H33" s="44">
        <v>0</v>
      </c>
      <c r="I33" s="44">
        <v>1219592</v>
      </c>
      <c r="J33" s="44">
        <v>2692162</v>
      </c>
      <c r="K33" s="44">
        <v>0</v>
      </c>
      <c r="L33" s="44">
        <v>0</v>
      </c>
      <c r="M33" s="44">
        <v>0</v>
      </c>
      <c r="N33" s="44">
        <v>0</v>
      </c>
      <c r="O33" s="44">
        <v>0</v>
      </c>
      <c r="P33" s="44">
        <v>2536866</v>
      </c>
      <c r="Q33" s="44">
        <v>353952</v>
      </c>
      <c r="R33" s="44">
        <v>0</v>
      </c>
      <c r="S33" s="44">
        <v>26290</v>
      </c>
      <c r="T33" s="44">
        <v>10968</v>
      </c>
      <c r="U33" s="44">
        <v>100540</v>
      </c>
      <c r="V33" s="44">
        <v>32066</v>
      </c>
      <c r="W33" s="44">
        <v>0</v>
      </c>
      <c r="X33" s="44">
        <v>245882</v>
      </c>
      <c r="Y33" s="44">
        <v>0</v>
      </c>
      <c r="Z33" s="44">
        <v>0</v>
      </c>
      <c r="AA33" s="44">
        <v>17786149</v>
      </c>
      <c r="AB33" s="44">
        <v>0</v>
      </c>
      <c r="AC33" s="44">
        <v>100000</v>
      </c>
    </row>
    <row r="34" spans="1:29" x14ac:dyDescent="0.3">
      <c r="A34" s="46" t="s">
        <v>67</v>
      </c>
      <c r="B34" t="s">
        <v>2201</v>
      </c>
      <c r="C34">
        <v>1</v>
      </c>
      <c r="D34">
        <v>0</v>
      </c>
      <c r="E34" s="44">
        <v>14821855</v>
      </c>
      <c r="F34" s="44">
        <v>0</v>
      </c>
      <c r="G34" s="44">
        <v>0</v>
      </c>
      <c r="H34" s="44">
        <v>0</v>
      </c>
      <c r="I34" s="44">
        <v>2203047</v>
      </c>
      <c r="J34" s="44">
        <v>5489597</v>
      </c>
      <c r="K34" s="44">
        <v>0</v>
      </c>
      <c r="L34" s="44">
        <v>0</v>
      </c>
      <c r="M34" s="44">
        <v>0</v>
      </c>
      <c r="N34" s="44">
        <v>0</v>
      </c>
      <c r="O34" s="44">
        <v>0</v>
      </c>
      <c r="P34" s="44">
        <v>3181861</v>
      </c>
      <c r="Q34" s="44">
        <v>754561</v>
      </c>
      <c r="R34" s="44">
        <v>146654</v>
      </c>
      <c r="S34" s="44">
        <v>37585</v>
      </c>
      <c r="T34" s="44">
        <v>15681</v>
      </c>
      <c r="U34" s="44">
        <v>145567</v>
      </c>
      <c r="V34" s="44">
        <v>48575</v>
      </c>
      <c r="W34" s="44">
        <v>0</v>
      </c>
      <c r="X34" s="44">
        <v>198332</v>
      </c>
      <c r="Y34" s="44">
        <v>0</v>
      </c>
      <c r="Z34" s="44">
        <v>0</v>
      </c>
      <c r="AA34" s="44">
        <v>27043315</v>
      </c>
      <c r="AB34" s="44">
        <v>0</v>
      </c>
      <c r="AC34" s="44">
        <v>0</v>
      </c>
    </row>
    <row r="35" spans="1:29" x14ac:dyDescent="0.3">
      <c r="A35" s="46" t="s">
        <v>61</v>
      </c>
      <c r="B35" t="s">
        <v>2202</v>
      </c>
      <c r="C35">
        <v>1</v>
      </c>
      <c r="D35">
        <v>0</v>
      </c>
      <c r="E35" s="44">
        <v>5203704</v>
      </c>
      <c r="F35" s="44">
        <v>0</v>
      </c>
      <c r="G35" s="44">
        <v>290478</v>
      </c>
      <c r="H35" s="44">
        <v>4302</v>
      </c>
      <c r="I35" s="44">
        <v>503143</v>
      </c>
      <c r="J35" s="44">
        <v>729978</v>
      </c>
      <c r="K35" s="44">
        <v>0</v>
      </c>
      <c r="L35" s="44">
        <v>0</v>
      </c>
      <c r="M35" s="44">
        <v>0</v>
      </c>
      <c r="N35" s="44">
        <v>0</v>
      </c>
      <c r="O35" s="44">
        <v>0</v>
      </c>
      <c r="P35" s="44">
        <v>507098</v>
      </c>
      <c r="Q35" s="44">
        <v>54742</v>
      </c>
      <c r="R35" s="44">
        <v>75450</v>
      </c>
      <c r="S35" s="44">
        <v>7356</v>
      </c>
      <c r="T35" s="44">
        <v>3068</v>
      </c>
      <c r="U35" s="44">
        <v>28368</v>
      </c>
      <c r="V35" s="44">
        <v>3126</v>
      </c>
      <c r="W35" s="44">
        <v>0</v>
      </c>
      <c r="X35" s="44">
        <v>84000</v>
      </c>
      <c r="Y35" s="44">
        <v>0</v>
      </c>
      <c r="Z35" s="44">
        <v>0</v>
      </c>
      <c r="AA35" s="44">
        <v>7494813</v>
      </c>
      <c r="AB35" s="44">
        <v>0</v>
      </c>
      <c r="AC35" s="44">
        <v>100000</v>
      </c>
    </row>
    <row r="36" spans="1:29" x14ac:dyDescent="0.3">
      <c r="A36" s="46" t="s">
        <v>75</v>
      </c>
      <c r="B36" t="s">
        <v>2203</v>
      </c>
      <c r="C36">
        <v>1</v>
      </c>
      <c r="D36">
        <v>0</v>
      </c>
      <c r="E36" s="44">
        <v>17515622</v>
      </c>
      <c r="F36" s="44">
        <v>0</v>
      </c>
      <c r="G36" s="44">
        <v>0</v>
      </c>
      <c r="H36" s="44">
        <v>9247</v>
      </c>
      <c r="I36" s="44">
        <v>2089150</v>
      </c>
      <c r="J36" s="44">
        <v>4902317</v>
      </c>
      <c r="K36" s="44">
        <v>0</v>
      </c>
      <c r="L36" s="44">
        <v>0</v>
      </c>
      <c r="M36" s="44">
        <v>0</v>
      </c>
      <c r="N36" s="44">
        <v>0</v>
      </c>
      <c r="O36" s="44">
        <v>0</v>
      </c>
      <c r="P36" s="44">
        <v>2247509</v>
      </c>
      <c r="Q36" s="44">
        <v>362867</v>
      </c>
      <c r="R36" s="44">
        <v>68351</v>
      </c>
      <c r="S36" s="44">
        <v>21047</v>
      </c>
      <c r="T36" s="44">
        <v>8781</v>
      </c>
      <c r="U36" s="44">
        <v>81725</v>
      </c>
      <c r="V36" s="44">
        <v>27575</v>
      </c>
      <c r="W36" s="44">
        <v>0</v>
      </c>
      <c r="X36" s="44">
        <v>1194486</v>
      </c>
      <c r="Y36" s="44">
        <v>0</v>
      </c>
      <c r="Z36" s="44">
        <v>0</v>
      </c>
      <c r="AA36" s="44">
        <v>28528677</v>
      </c>
      <c r="AB36" s="44">
        <v>0</v>
      </c>
      <c r="AC36" s="44">
        <v>152109</v>
      </c>
    </row>
    <row r="37" spans="1:29" x14ac:dyDescent="0.3">
      <c r="A37" s="46" t="s">
        <v>71</v>
      </c>
      <c r="B37" t="s">
        <v>1454</v>
      </c>
      <c r="C37">
        <v>1</v>
      </c>
      <c r="D37">
        <v>0</v>
      </c>
      <c r="E37" s="44">
        <v>24268048</v>
      </c>
      <c r="F37" s="44">
        <v>0</v>
      </c>
      <c r="G37" s="44">
        <v>0</v>
      </c>
      <c r="H37" s="44">
        <v>0</v>
      </c>
      <c r="I37" s="44">
        <v>2080529</v>
      </c>
      <c r="J37" s="44">
        <v>6499626</v>
      </c>
      <c r="K37" s="44">
        <v>0</v>
      </c>
      <c r="L37" s="44">
        <v>0</v>
      </c>
      <c r="M37" s="44">
        <v>0</v>
      </c>
      <c r="N37" s="44">
        <v>0</v>
      </c>
      <c r="O37" s="44">
        <v>0</v>
      </c>
      <c r="P37" s="44">
        <v>4766930</v>
      </c>
      <c r="Q37" s="44">
        <v>980008</v>
      </c>
      <c r="R37" s="44">
        <v>392081</v>
      </c>
      <c r="S37" s="44">
        <v>58932</v>
      </c>
      <c r="T37" s="44">
        <v>24587</v>
      </c>
      <c r="U37" s="44">
        <v>235796</v>
      </c>
      <c r="V37" s="44">
        <v>73116</v>
      </c>
      <c r="W37" s="44">
        <v>0</v>
      </c>
      <c r="X37" s="44">
        <v>455250</v>
      </c>
      <c r="Y37" s="44">
        <v>0</v>
      </c>
      <c r="Z37" s="44">
        <v>0</v>
      </c>
      <c r="AA37" s="44">
        <v>39834903</v>
      </c>
      <c r="AB37" s="44">
        <v>0</v>
      </c>
      <c r="AC37" s="44">
        <v>0</v>
      </c>
    </row>
    <row r="38" spans="1:29" x14ac:dyDescent="0.3">
      <c r="A38" s="46" t="s">
        <v>65</v>
      </c>
      <c r="B38" t="s">
        <v>1455</v>
      </c>
      <c r="C38">
        <v>1</v>
      </c>
      <c r="D38">
        <v>0</v>
      </c>
      <c r="E38" s="44">
        <v>17855239</v>
      </c>
      <c r="F38" s="44">
        <v>0</v>
      </c>
      <c r="G38" s="44">
        <v>0</v>
      </c>
      <c r="H38" s="44">
        <v>7761</v>
      </c>
      <c r="I38" s="44">
        <v>1975711</v>
      </c>
      <c r="J38" s="44">
        <v>3919431</v>
      </c>
      <c r="K38" s="44">
        <v>0</v>
      </c>
      <c r="L38" s="44">
        <v>0</v>
      </c>
      <c r="M38" s="44">
        <v>0</v>
      </c>
      <c r="N38" s="44">
        <v>0</v>
      </c>
      <c r="O38" s="44">
        <v>0</v>
      </c>
      <c r="P38" s="44">
        <v>2313973</v>
      </c>
      <c r="Q38" s="44">
        <v>557683</v>
      </c>
      <c r="R38" s="44">
        <v>242796</v>
      </c>
      <c r="S38" s="44">
        <v>39413</v>
      </c>
      <c r="T38" s="44">
        <v>16443</v>
      </c>
      <c r="U38" s="44">
        <v>149120</v>
      </c>
      <c r="V38" s="44">
        <v>47944</v>
      </c>
      <c r="W38" s="44">
        <v>0</v>
      </c>
      <c r="X38" s="44">
        <v>89028</v>
      </c>
      <c r="Y38" s="44">
        <v>0</v>
      </c>
      <c r="Z38" s="44">
        <v>0</v>
      </c>
      <c r="AA38" s="44">
        <v>27214542</v>
      </c>
      <c r="AB38" s="44">
        <v>0</v>
      </c>
      <c r="AC38" s="44">
        <v>179735</v>
      </c>
    </row>
    <row r="39" spans="1:29" x14ac:dyDescent="0.3">
      <c r="A39" s="46" t="s">
        <v>73</v>
      </c>
      <c r="B39" t="s">
        <v>2204</v>
      </c>
      <c r="C39">
        <v>1</v>
      </c>
      <c r="D39">
        <v>0</v>
      </c>
      <c r="E39" s="44">
        <v>14702548</v>
      </c>
      <c r="F39" s="44">
        <v>0</v>
      </c>
      <c r="G39" s="44">
        <v>0</v>
      </c>
      <c r="H39" s="44">
        <v>0</v>
      </c>
      <c r="I39" s="44">
        <v>2433799</v>
      </c>
      <c r="J39" s="44">
        <v>4061436</v>
      </c>
      <c r="K39" s="44">
        <v>0</v>
      </c>
      <c r="L39" s="44">
        <v>0</v>
      </c>
      <c r="M39" s="44">
        <v>0</v>
      </c>
      <c r="N39" s="44">
        <v>0</v>
      </c>
      <c r="O39" s="44">
        <v>0</v>
      </c>
      <c r="P39" s="44">
        <v>3222437</v>
      </c>
      <c r="Q39" s="44">
        <v>1129462</v>
      </c>
      <c r="R39" s="44">
        <v>310238</v>
      </c>
      <c r="S39" s="44">
        <v>52895</v>
      </c>
      <c r="T39" s="44">
        <v>22068</v>
      </c>
      <c r="U39" s="44">
        <v>204458</v>
      </c>
      <c r="V39" s="44">
        <v>53407</v>
      </c>
      <c r="W39" s="44">
        <v>0</v>
      </c>
      <c r="X39" s="44">
        <v>267300</v>
      </c>
      <c r="Y39" s="44">
        <v>4264</v>
      </c>
      <c r="Z39" s="44">
        <v>0</v>
      </c>
      <c r="AA39" s="44">
        <v>26464312</v>
      </c>
      <c r="AB39" s="44">
        <v>0</v>
      </c>
      <c r="AC39" s="44">
        <v>0</v>
      </c>
    </row>
    <row r="40" spans="1:29" x14ac:dyDescent="0.3">
      <c r="A40" s="46" t="s">
        <v>77</v>
      </c>
      <c r="B40" t="s">
        <v>2205</v>
      </c>
      <c r="C40">
        <v>1</v>
      </c>
      <c r="D40">
        <v>0</v>
      </c>
      <c r="E40" s="44">
        <v>14234589</v>
      </c>
      <c r="F40" s="44">
        <v>0</v>
      </c>
      <c r="G40" s="44">
        <v>0</v>
      </c>
      <c r="H40" s="44">
        <v>0</v>
      </c>
      <c r="I40" s="44">
        <v>2300620</v>
      </c>
      <c r="J40" s="44">
        <v>2569637</v>
      </c>
      <c r="K40" s="44">
        <v>0</v>
      </c>
      <c r="L40" s="44">
        <v>0</v>
      </c>
      <c r="M40" s="44">
        <v>0</v>
      </c>
      <c r="N40" s="44">
        <v>0</v>
      </c>
      <c r="O40" s="44">
        <v>0</v>
      </c>
      <c r="P40" s="44">
        <v>2803044</v>
      </c>
      <c r="Q40" s="44">
        <v>281465</v>
      </c>
      <c r="R40" s="44">
        <v>158137</v>
      </c>
      <c r="S40" s="44">
        <v>24253</v>
      </c>
      <c r="T40" s="44">
        <v>10118</v>
      </c>
      <c r="U40" s="44">
        <v>92734</v>
      </c>
      <c r="V40" s="44">
        <v>29000</v>
      </c>
      <c r="W40" s="44">
        <v>0</v>
      </c>
      <c r="X40" s="44">
        <v>392185</v>
      </c>
      <c r="Y40" s="44">
        <v>0</v>
      </c>
      <c r="Z40" s="44">
        <v>0</v>
      </c>
      <c r="AA40" s="44">
        <v>22895782</v>
      </c>
      <c r="AB40" s="44">
        <v>0</v>
      </c>
      <c r="AC40" s="44">
        <v>0</v>
      </c>
    </row>
    <row r="41" spans="1:29" x14ac:dyDescent="0.3">
      <c r="A41" s="46" t="s">
        <v>100</v>
      </c>
      <c r="B41" t="s">
        <v>2206</v>
      </c>
      <c r="C41">
        <v>1</v>
      </c>
      <c r="D41">
        <v>0</v>
      </c>
      <c r="E41" s="44">
        <v>3357504</v>
      </c>
      <c r="F41" s="44">
        <v>0</v>
      </c>
      <c r="G41" s="44">
        <v>166648</v>
      </c>
      <c r="H41" s="44">
        <v>0</v>
      </c>
      <c r="I41" s="44">
        <v>354750</v>
      </c>
      <c r="J41" s="44">
        <v>188881</v>
      </c>
      <c r="K41" s="44">
        <v>0</v>
      </c>
      <c r="L41" s="44">
        <v>0</v>
      </c>
      <c r="M41" s="44">
        <v>0</v>
      </c>
      <c r="N41" s="44">
        <v>0</v>
      </c>
      <c r="O41" s="44">
        <v>0</v>
      </c>
      <c r="P41" s="44">
        <v>592240</v>
      </c>
      <c r="Q41" s="44">
        <v>0</v>
      </c>
      <c r="R41" s="44">
        <v>4125</v>
      </c>
      <c r="S41" s="44">
        <v>3386</v>
      </c>
      <c r="T41" s="44">
        <v>1412</v>
      </c>
      <c r="U41" s="44">
        <v>12815</v>
      </c>
      <c r="V41" s="44">
        <v>3539</v>
      </c>
      <c r="W41" s="44">
        <v>0</v>
      </c>
      <c r="X41" s="44">
        <v>76933</v>
      </c>
      <c r="Y41" s="44">
        <v>4176</v>
      </c>
      <c r="Z41" s="44">
        <v>0</v>
      </c>
      <c r="AA41" s="44">
        <v>4766409</v>
      </c>
      <c r="AB41" s="44">
        <v>0</v>
      </c>
      <c r="AC41" s="44">
        <v>0</v>
      </c>
    </row>
    <row r="42" spans="1:29" x14ac:dyDescent="0.3">
      <c r="A42" s="46" t="s">
        <v>80</v>
      </c>
      <c r="B42" t="s">
        <v>1459</v>
      </c>
      <c r="C42">
        <v>1</v>
      </c>
      <c r="D42">
        <v>0</v>
      </c>
      <c r="E42" s="44">
        <v>9986157</v>
      </c>
      <c r="F42" s="44">
        <v>0</v>
      </c>
      <c r="G42" s="44">
        <v>0</v>
      </c>
      <c r="H42" s="44">
        <v>0</v>
      </c>
      <c r="I42" s="44">
        <v>1238363</v>
      </c>
      <c r="J42" s="44">
        <v>2510609</v>
      </c>
      <c r="K42" s="44">
        <v>115370</v>
      </c>
      <c r="L42" s="44">
        <v>0</v>
      </c>
      <c r="M42" s="44">
        <v>0</v>
      </c>
      <c r="N42" s="44">
        <v>0</v>
      </c>
      <c r="O42" s="44">
        <v>0</v>
      </c>
      <c r="P42" s="44">
        <v>1934326</v>
      </c>
      <c r="Q42" s="44">
        <v>389724</v>
      </c>
      <c r="R42" s="44">
        <v>25706</v>
      </c>
      <c r="S42" s="44">
        <v>17257</v>
      </c>
      <c r="T42" s="44">
        <v>7200</v>
      </c>
      <c r="U42" s="44">
        <v>67104</v>
      </c>
      <c r="V42" s="44">
        <v>21578</v>
      </c>
      <c r="W42" s="44">
        <v>0</v>
      </c>
      <c r="X42" s="44">
        <v>149871</v>
      </c>
      <c r="Y42" s="44">
        <v>0</v>
      </c>
      <c r="Z42" s="44">
        <v>0</v>
      </c>
      <c r="AA42" s="44">
        <v>16463265</v>
      </c>
      <c r="AB42" s="44">
        <v>0</v>
      </c>
      <c r="AC42" s="44">
        <v>0</v>
      </c>
    </row>
    <row r="43" spans="1:29" x14ac:dyDescent="0.3">
      <c r="A43" s="46" t="s">
        <v>84</v>
      </c>
      <c r="B43" t="s">
        <v>2207</v>
      </c>
      <c r="C43">
        <v>1</v>
      </c>
      <c r="D43">
        <v>0</v>
      </c>
      <c r="E43" s="44">
        <v>2834274</v>
      </c>
      <c r="F43" s="44">
        <v>0</v>
      </c>
      <c r="G43" s="44">
        <v>0</v>
      </c>
      <c r="H43" s="44">
        <v>349</v>
      </c>
      <c r="I43" s="44">
        <v>188557</v>
      </c>
      <c r="J43" s="44">
        <v>1009585</v>
      </c>
      <c r="K43" s="44">
        <v>0</v>
      </c>
      <c r="L43" s="44">
        <v>0</v>
      </c>
      <c r="M43" s="44">
        <v>0</v>
      </c>
      <c r="N43" s="44">
        <v>0</v>
      </c>
      <c r="O43" s="44">
        <v>0</v>
      </c>
      <c r="P43" s="44">
        <v>380103</v>
      </c>
      <c r="Q43" s="44">
        <v>0</v>
      </c>
      <c r="R43" s="44">
        <v>0</v>
      </c>
      <c r="S43" s="44">
        <v>9168</v>
      </c>
      <c r="T43" s="44">
        <v>939</v>
      </c>
      <c r="U43" s="44">
        <v>25922</v>
      </c>
      <c r="V43" s="44">
        <v>0</v>
      </c>
      <c r="W43" s="44">
        <v>0</v>
      </c>
      <c r="X43" s="44">
        <v>33743</v>
      </c>
      <c r="Y43" s="44">
        <v>0</v>
      </c>
      <c r="Z43" s="44">
        <v>0</v>
      </c>
      <c r="AA43" s="44">
        <v>4482640</v>
      </c>
      <c r="AB43" s="44">
        <v>0</v>
      </c>
      <c r="AC43" s="44">
        <v>0</v>
      </c>
    </row>
    <row r="44" spans="1:29" x14ac:dyDescent="0.3">
      <c r="A44" s="46" t="s">
        <v>86</v>
      </c>
      <c r="B44" t="s">
        <v>2208</v>
      </c>
      <c r="C44">
        <v>1</v>
      </c>
      <c r="D44">
        <v>0</v>
      </c>
      <c r="E44" s="44">
        <v>9484067</v>
      </c>
      <c r="F44" s="44">
        <v>0</v>
      </c>
      <c r="G44" s="44">
        <v>0</v>
      </c>
      <c r="H44" s="44">
        <v>0</v>
      </c>
      <c r="I44" s="44">
        <v>1031129</v>
      </c>
      <c r="J44" s="44">
        <v>1664350</v>
      </c>
      <c r="K44" s="44">
        <v>0</v>
      </c>
      <c r="L44" s="44">
        <v>0</v>
      </c>
      <c r="M44" s="44">
        <v>0</v>
      </c>
      <c r="N44" s="44">
        <v>0</v>
      </c>
      <c r="O44" s="44">
        <v>0</v>
      </c>
      <c r="P44" s="44">
        <v>1616708</v>
      </c>
      <c r="Q44" s="44">
        <v>346051</v>
      </c>
      <c r="R44" s="44">
        <v>119914</v>
      </c>
      <c r="S44" s="44">
        <v>9633</v>
      </c>
      <c r="T44" s="44">
        <v>4018</v>
      </c>
      <c r="U44" s="44">
        <v>36232</v>
      </c>
      <c r="V44" s="44">
        <v>12091</v>
      </c>
      <c r="W44" s="44">
        <v>0</v>
      </c>
      <c r="X44" s="44">
        <v>426451</v>
      </c>
      <c r="Y44" s="44">
        <v>0</v>
      </c>
      <c r="Z44" s="44">
        <v>0</v>
      </c>
      <c r="AA44" s="44">
        <v>14750644</v>
      </c>
      <c r="AB44" s="44">
        <v>0</v>
      </c>
      <c r="AC44" s="44">
        <v>100000</v>
      </c>
    </row>
    <row r="45" spans="1:29" x14ac:dyDescent="0.3">
      <c r="A45" s="46" t="s">
        <v>90</v>
      </c>
      <c r="B45" t="s">
        <v>2209</v>
      </c>
      <c r="C45">
        <v>1</v>
      </c>
      <c r="D45">
        <v>0</v>
      </c>
      <c r="E45" s="44">
        <v>5268408</v>
      </c>
      <c r="F45" s="44">
        <v>0</v>
      </c>
      <c r="G45" s="44">
        <v>0</v>
      </c>
      <c r="H45" s="44">
        <v>0</v>
      </c>
      <c r="I45" s="44">
        <v>446637</v>
      </c>
      <c r="J45" s="44">
        <v>537497</v>
      </c>
      <c r="K45" s="44">
        <v>0</v>
      </c>
      <c r="L45" s="44">
        <v>0</v>
      </c>
      <c r="M45" s="44">
        <v>0</v>
      </c>
      <c r="N45" s="44">
        <v>0</v>
      </c>
      <c r="O45" s="44">
        <v>0</v>
      </c>
      <c r="P45" s="44">
        <v>951012</v>
      </c>
      <c r="Q45" s="44">
        <v>30819</v>
      </c>
      <c r="R45" s="44">
        <v>0</v>
      </c>
      <c r="S45" s="44">
        <v>6097</v>
      </c>
      <c r="T45" s="44">
        <v>2543</v>
      </c>
      <c r="U45" s="44">
        <v>22194</v>
      </c>
      <c r="V45" s="44">
        <v>7033</v>
      </c>
      <c r="W45" s="44">
        <v>0</v>
      </c>
      <c r="X45" s="44">
        <v>98300</v>
      </c>
      <c r="Y45" s="44">
        <v>0</v>
      </c>
      <c r="Z45" s="44">
        <v>0</v>
      </c>
      <c r="AA45" s="44">
        <v>7370540</v>
      </c>
      <c r="AB45" s="44">
        <v>0</v>
      </c>
      <c r="AC45" s="44">
        <v>100000</v>
      </c>
    </row>
    <row r="46" spans="1:29" x14ac:dyDescent="0.3">
      <c r="A46" s="46" t="s">
        <v>82</v>
      </c>
      <c r="B46" t="s">
        <v>1463</v>
      </c>
      <c r="C46">
        <v>1</v>
      </c>
      <c r="D46">
        <v>0</v>
      </c>
      <c r="E46" s="44">
        <v>11026806</v>
      </c>
      <c r="F46" s="44">
        <v>0</v>
      </c>
      <c r="G46" s="44">
        <v>0</v>
      </c>
      <c r="H46" s="44">
        <v>1902</v>
      </c>
      <c r="I46" s="44">
        <v>1747205</v>
      </c>
      <c r="J46" s="44">
        <v>3701401</v>
      </c>
      <c r="K46" s="44">
        <v>217534</v>
      </c>
      <c r="L46" s="44">
        <v>0</v>
      </c>
      <c r="M46" s="44">
        <v>0</v>
      </c>
      <c r="N46" s="44">
        <v>0</v>
      </c>
      <c r="O46" s="44">
        <v>0</v>
      </c>
      <c r="P46" s="44">
        <v>1742835</v>
      </c>
      <c r="Q46" s="44">
        <v>0</v>
      </c>
      <c r="R46" s="44">
        <v>64221</v>
      </c>
      <c r="S46" s="44">
        <v>13078</v>
      </c>
      <c r="T46" s="44">
        <v>5456</v>
      </c>
      <c r="U46" s="44">
        <v>50736</v>
      </c>
      <c r="V46" s="44">
        <v>15719</v>
      </c>
      <c r="W46" s="44">
        <v>0</v>
      </c>
      <c r="X46" s="44">
        <v>254112</v>
      </c>
      <c r="Y46" s="44">
        <v>45377</v>
      </c>
      <c r="Z46" s="44">
        <v>0</v>
      </c>
      <c r="AA46" s="44">
        <v>18886382</v>
      </c>
      <c r="AB46" s="44">
        <v>0</v>
      </c>
      <c r="AC46" s="44">
        <v>100000</v>
      </c>
    </row>
    <row r="47" spans="1:29" x14ac:dyDescent="0.3">
      <c r="A47" s="46" t="s">
        <v>92</v>
      </c>
      <c r="B47" t="s">
        <v>2210</v>
      </c>
      <c r="C47">
        <v>1</v>
      </c>
      <c r="D47">
        <v>0</v>
      </c>
      <c r="E47" s="44">
        <v>18679650</v>
      </c>
      <c r="F47" s="44">
        <v>0</v>
      </c>
      <c r="G47" s="44">
        <v>0</v>
      </c>
      <c r="H47" s="44">
        <v>0</v>
      </c>
      <c r="I47" s="44">
        <v>695384</v>
      </c>
      <c r="J47" s="44">
        <v>2238389</v>
      </c>
      <c r="K47" s="44">
        <v>0</v>
      </c>
      <c r="L47" s="44">
        <v>0</v>
      </c>
      <c r="M47" s="44">
        <v>0</v>
      </c>
      <c r="N47" s="44">
        <v>0</v>
      </c>
      <c r="O47" s="44">
        <v>0</v>
      </c>
      <c r="P47" s="44">
        <v>2811636</v>
      </c>
      <c r="Q47" s="44">
        <v>867412</v>
      </c>
      <c r="R47" s="44">
        <v>76912</v>
      </c>
      <c r="S47" s="44">
        <v>31938</v>
      </c>
      <c r="T47" s="44">
        <v>13325</v>
      </c>
      <c r="U47" s="44">
        <v>116617</v>
      </c>
      <c r="V47" s="44">
        <v>41586</v>
      </c>
      <c r="W47" s="44">
        <v>0</v>
      </c>
      <c r="X47" s="44">
        <v>477387</v>
      </c>
      <c r="Y47" s="44">
        <v>0</v>
      </c>
      <c r="Z47" s="44">
        <v>0</v>
      </c>
      <c r="AA47" s="44">
        <v>26050236</v>
      </c>
      <c r="AB47" s="44">
        <v>0</v>
      </c>
      <c r="AC47" s="44">
        <v>129603</v>
      </c>
    </row>
    <row r="48" spans="1:29" x14ac:dyDescent="0.3">
      <c r="A48" s="46" t="s">
        <v>88</v>
      </c>
      <c r="B48" t="s">
        <v>2211</v>
      </c>
      <c r="C48">
        <v>1</v>
      </c>
      <c r="D48">
        <v>0</v>
      </c>
      <c r="E48" s="44">
        <v>14173015</v>
      </c>
      <c r="F48" s="44">
        <v>0</v>
      </c>
      <c r="G48" s="44">
        <v>0</v>
      </c>
      <c r="H48" s="44">
        <v>7308</v>
      </c>
      <c r="I48" s="44">
        <v>1295919</v>
      </c>
      <c r="J48" s="44">
        <v>1042397</v>
      </c>
      <c r="K48" s="44">
        <v>0</v>
      </c>
      <c r="L48" s="44">
        <v>0</v>
      </c>
      <c r="M48" s="44">
        <v>0</v>
      </c>
      <c r="N48" s="44">
        <v>0</v>
      </c>
      <c r="O48" s="44">
        <v>0</v>
      </c>
      <c r="P48" s="44">
        <v>1851573</v>
      </c>
      <c r="Q48" s="44">
        <v>201196</v>
      </c>
      <c r="R48" s="44">
        <v>200311</v>
      </c>
      <c r="S48" s="44">
        <v>17078</v>
      </c>
      <c r="T48" s="44">
        <v>7125</v>
      </c>
      <c r="U48" s="44">
        <v>68502</v>
      </c>
      <c r="V48" s="44">
        <v>22981</v>
      </c>
      <c r="W48" s="44">
        <v>0</v>
      </c>
      <c r="X48" s="44">
        <v>159730</v>
      </c>
      <c r="Y48" s="44">
        <v>0</v>
      </c>
      <c r="Z48" s="44">
        <v>0</v>
      </c>
      <c r="AA48" s="44">
        <v>19047135</v>
      </c>
      <c r="AB48" s="44">
        <v>0</v>
      </c>
      <c r="AC48" s="44">
        <v>122173</v>
      </c>
    </row>
    <row r="49" spans="1:29" x14ac:dyDescent="0.3">
      <c r="A49" s="46" t="s">
        <v>94</v>
      </c>
      <c r="B49" t="s">
        <v>2212</v>
      </c>
      <c r="C49">
        <v>1</v>
      </c>
      <c r="D49">
        <v>0</v>
      </c>
      <c r="E49" s="44">
        <v>8398873</v>
      </c>
      <c r="F49" s="44">
        <v>0</v>
      </c>
      <c r="G49" s="44">
        <v>0</v>
      </c>
      <c r="H49" s="44">
        <v>0</v>
      </c>
      <c r="I49" s="44">
        <v>883806</v>
      </c>
      <c r="J49" s="44">
        <v>1201416</v>
      </c>
      <c r="K49" s="44">
        <v>0</v>
      </c>
      <c r="L49" s="44">
        <v>0</v>
      </c>
      <c r="M49" s="44">
        <v>0</v>
      </c>
      <c r="N49" s="44">
        <v>0</v>
      </c>
      <c r="O49" s="44">
        <v>0</v>
      </c>
      <c r="P49" s="44">
        <v>1256699</v>
      </c>
      <c r="Q49" s="44">
        <v>162907</v>
      </c>
      <c r="R49" s="44">
        <v>96545</v>
      </c>
      <c r="S49" s="44">
        <v>14711</v>
      </c>
      <c r="T49" s="44">
        <v>6075</v>
      </c>
      <c r="U49" s="44">
        <v>44795</v>
      </c>
      <c r="V49" s="44">
        <v>20058</v>
      </c>
      <c r="W49" s="44">
        <v>0</v>
      </c>
      <c r="X49" s="44">
        <v>169472</v>
      </c>
      <c r="Y49" s="44">
        <v>0</v>
      </c>
      <c r="Z49" s="44">
        <v>0</v>
      </c>
      <c r="AA49" s="44">
        <v>12255357</v>
      </c>
      <c r="AB49" s="44">
        <v>0</v>
      </c>
      <c r="AC49" s="44">
        <v>0</v>
      </c>
    </row>
    <row r="50" spans="1:29" x14ac:dyDescent="0.3">
      <c r="A50" s="46" t="s">
        <v>96</v>
      </c>
      <c r="B50" t="s">
        <v>2213</v>
      </c>
      <c r="C50">
        <v>1</v>
      </c>
      <c r="D50">
        <v>0</v>
      </c>
      <c r="E50" s="44">
        <v>9239674</v>
      </c>
      <c r="F50" s="44">
        <v>0</v>
      </c>
      <c r="G50" s="44">
        <v>0</v>
      </c>
      <c r="H50" s="44">
        <v>13672</v>
      </c>
      <c r="I50" s="44">
        <v>1131365</v>
      </c>
      <c r="J50" s="44">
        <v>1188975</v>
      </c>
      <c r="K50" s="44">
        <v>0</v>
      </c>
      <c r="L50" s="44">
        <v>0</v>
      </c>
      <c r="M50" s="44">
        <v>0</v>
      </c>
      <c r="N50" s="44">
        <v>0</v>
      </c>
      <c r="O50" s="44">
        <v>0</v>
      </c>
      <c r="P50" s="44">
        <v>1218904</v>
      </c>
      <c r="Q50" s="44">
        <v>226198</v>
      </c>
      <c r="R50" s="44">
        <v>81238</v>
      </c>
      <c r="S50" s="44">
        <v>15619</v>
      </c>
      <c r="T50" s="44">
        <v>6568</v>
      </c>
      <c r="U50" s="44">
        <v>45628</v>
      </c>
      <c r="V50" s="44">
        <v>17107</v>
      </c>
      <c r="W50" s="44">
        <v>0</v>
      </c>
      <c r="X50" s="44">
        <v>131324</v>
      </c>
      <c r="Y50" s="44">
        <v>0</v>
      </c>
      <c r="Z50" s="44">
        <v>0</v>
      </c>
      <c r="AA50" s="44">
        <v>13316272</v>
      </c>
      <c r="AB50" s="44">
        <v>0</v>
      </c>
      <c r="AC50" s="44">
        <v>100000</v>
      </c>
    </row>
    <row r="51" spans="1:29" x14ac:dyDescent="0.3">
      <c r="A51" s="46" t="s">
        <v>98</v>
      </c>
      <c r="B51" t="s">
        <v>2214</v>
      </c>
      <c r="C51">
        <v>1</v>
      </c>
      <c r="D51">
        <v>0</v>
      </c>
      <c r="E51" s="44">
        <v>15408309</v>
      </c>
      <c r="F51" s="44">
        <v>0</v>
      </c>
      <c r="G51" s="44">
        <v>0</v>
      </c>
      <c r="H51" s="44">
        <v>0</v>
      </c>
      <c r="I51" s="44">
        <v>609048</v>
      </c>
      <c r="J51" s="44">
        <v>3384445</v>
      </c>
      <c r="K51" s="44">
        <v>0</v>
      </c>
      <c r="L51" s="44">
        <v>0</v>
      </c>
      <c r="M51" s="44">
        <v>0</v>
      </c>
      <c r="N51" s="44">
        <v>0</v>
      </c>
      <c r="O51" s="44">
        <v>0</v>
      </c>
      <c r="P51" s="44">
        <v>2605686</v>
      </c>
      <c r="Q51" s="44">
        <v>126532</v>
      </c>
      <c r="R51" s="44">
        <v>152900</v>
      </c>
      <c r="S51" s="44">
        <v>18306</v>
      </c>
      <c r="T51" s="44">
        <v>7637</v>
      </c>
      <c r="U51" s="44">
        <v>73978</v>
      </c>
      <c r="V51" s="44">
        <v>26350</v>
      </c>
      <c r="W51" s="44">
        <v>0</v>
      </c>
      <c r="X51" s="44">
        <v>560628</v>
      </c>
      <c r="Y51" s="44">
        <v>0</v>
      </c>
      <c r="Z51" s="44">
        <v>0</v>
      </c>
      <c r="AA51" s="44">
        <v>22973819</v>
      </c>
      <c r="AB51" s="44">
        <v>0</v>
      </c>
      <c r="AC51" s="44">
        <v>139051</v>
      </c>
    </row>
    <row r="52" spans="1:29" x14ac:dyDescent="0.3">
      <c r="A52" s="46" t="s">
        <v>102</v>
      </c>
      <c r="B52" t="s">
        <v>1469</v>
      </c>
      <c r="C52">
        <v>1</v>
      </c>
      <c r="D52">
        <v>0</v>
      </c>
      <c r="E52" s="44">
        <v>26279898</v>
      </c>
      <c r="F52" s="44">
        <v>0</v>
      </c>
      <c r="G52" s="44">
        <v>0</v>
      </c>
      <c r="H52" s="44">
        <v>0</v>
      </c>
      <c r="I52" s="44">
        <v>2394965</v>
      </c>
      <c r="J52" s="44">
        <v>5546688</v>
      </c>
      <c r="K52" s="44">
        <v>230086</v>
      </c>
      <c r="L52" s="44">
        <v>0</v>
      </c>
      <c r="M52" s="44">
        <v>0</v>
      </c>
      <c r="N52" s="44">
        <v>0</v>
      </c>
      <c r="O52" s="44">
        <v>0</v>
      </c>
      <c r="P52" s="44">
        <v>3266938</v>
      </c>
      <c r="Q52" s="44">
        <v>615102</v>
      </c>
      <c r="R52" s="44">
        <v>171676</v>
      </c>
      <c r="S52" s="44">
        <v>37930</v>
      </c>
      <c r="T52" s="44">
        <v>15825</v>
      </c>
      <c r="U52" s="44">
        <v>143528</v>
      </c>
      <c r="V52" s="44">
        <v>45895</v>
      </c>
      <c r="W52" s="44">
        <v>0</v>
      </c>
      <c r="X52" s="44">
        <v>890402</v>
      </c>
      <c r="Y52" s="44">
        <v>12169</v>
      </c>
      <c r="Z52" s="44">
        <v>0</v>
      </c>
      <c r="AA52" s="44">
        <v>39651102</v>
      </c>
      <c r="AB52" s="44">
        <v>0</v>
      </c>
      <c r="AC52" s="44">
        <v>210306</v>
      </c>
    </row>
    <row r="53" spans="1:29" x14ac:dyDescent="0.3">
      <c r="A53" s="46" t="s">
        <v>105</v>
      </c>
      <c r="B53" t="s">
        <v>2215</v>
      </c>
      <c r="C53">
        <v>1</v>
      </c>
      <c r="D53">
        <v>0</v>
      </c>
      <c r="E53" s="44">
        <v>31344155</v>
      </c>
      <c r="F53" s="44">
        <v>0</v>
      </c>
      <c r="G53" s="44">
        <v>0</v>
      </c>
      <c r="H53" s="44">
        <v>13486</v>
      </c>
      <c r="I53" s="44">
        <v>1751888</v>
      </c>
      <c r="J53" s="44">
        <v>3255219</v>
      </c>
      <c r="K53" s="44">
        <v>0</v>
      </c>
      <c r="L53" s="44">
        <v>0</v>
      </c>
      <c r="M53" s="44">
        <v>0</v>
      </c>
      <c r="N53" s="44">
        <v>0</v>
      </c>
      <c r="O53" s="44">
        <v>0</v>
      </c>
      <c r="P53" s="44">
        <v>5023424</v>
      </c>
      <c r="Q53" s="44">
        <v>1243392</v>
      </c>
      <c r="R53" s="44">
        <v>0</v>
      </c>
      <c r="S53" s="44">
        <v>65119</v>
      </c>
      <c r="T53" s="44">
        <v>23795</v>
      </c>
      <c r="U53" s="44">
        <v>227911</v>
      </c>
      <c r="V53" s="44">
        <v>54143</v>
      </c>
      <c r="W53" s="44">
        <v>0</v>
      </c>
      <c r="X53" s="44">
        <v>3527361</v>
      </c>
      <c r="Y53" s="44">
        <v>0</v>
      </c>
      <c r="Z53" s="44">
        <v>0</v>
      </c>
      <c r="AA53" s="44">
        <v>46529893</v>
      </c>
      <c r="AB53" s="44">
        <v>0</v>
      </c>
      <c r="AC53" s="44">
        <v>211759</v>
      </c>
    </row>
    <row r="54" spans="1:29" x14ac:dyDescent="0.3">
      <c r="A54" s="46" t="s">
        <v>117</v>
      </c>
      <c r="B54" t="s">
        <v>2216</v>
      </c>
      <c r="C54">
        <v>1</v>
      </c>
      <c r="D54">
        <v>0</v>
      </c>
      <c r="E54" s="44">
        <v>6106382</v>
      </c>
      <c r="F54" s="44">
        <v>0</v>
      </c>
      <c r="G54" s="44">
        <v>0</v>
      </c>
      <c r="H54" s="44">
        <v>0</v>
      </c>
      <c r="I54" s="44">
        <v>750973</v>
      </c>
      <c r="J54" s="44">
        <v>1127220</v>
      </c>
      <c r="K54" s="44">
        <v>0</v>
      </c>
      <c r="L54" s="44">
        <v>0</v>
      </c>
      <c r="M54" s="44">
        <v>0</v>
      </c>
      <c r="N54" s="44">
        <v>0</v>
      </c>
      <c r="O54" s="44">
        <v>0</v>
      </c>
      <c r="P54" s="44">
        <v>1100439</v>
      </c>
      <c r="Q54" s="44">
        <v>3843</v>
      </c>
      <c r="R54" s="44">
        <v>0</v>
      </c>
      <c r="S54" s="44">
        <v>11550</v>
      </c>
      <c r="T54" s="44">
        <v>4818</v>
      </c>
      <c r="U54" s="44">
        <v>33775</v>
      </c>
      <c r="V54" s="44">
        <v>13602</v>
      </c>
      <c r="W54" s="44">
        <v>0</v>
      </c>
      <c r="X54" s="44">
        <v>126432</v>
      </c>
      <c r="Y54" s="44">
        <v>0</v>
      </c>
      <c r="Z54" s="44">
        <v>0</v>
      </c>
      <c r="AA54" s="44">
        <v>9279034</v>
      </c>
      <c r="AB54" s="44">
        <v>0</v>
      </c>
      <c r="AC54" s="44">
        <v>0</v>
      </c>
    </row>
    <row r="55" spans="1:29" x14ac:dyDescent="0.3">
      <c r="A55" s="46" t="s">
        <v>107</v>
      </c>
      <c r="B55" t="s">
        <v>2217</v>
      </c>
      <c r="C55">
        <v>1</v>
      </c>
      <c r="D55">
        <v>0</v>
      </c>
      <c r="E55" s="44">
        <v>9771668</v>
      </c>
      <c r="F55" s="44">
        <v>0</v>
      </c>
      <c r="G55" s="44">
        <v>0</v>
      </c>
      <c r="H55" s="44">
        <v>0</v>
      </c>
      <c r="I55" s="44">
        <v>1508046</v>
      </c>
      <c r="J55" s="44">
        <v>1810520</v>
      </c>
      <c r="K55" s="44">
        <v>0</v>
      </c>
      <c r="L55" s="44">
        <v>0</v>
      </c>
      <c r="M55" s="44">
        <v>0</v>
      </c>
      <c r="N55" s="44">
        <v>0</v>
      </c>
      <c r="O55" s="44">
        <v>0</v>
      </c>
      <c r="P55" s="44">
        <v>1355675</v>
      </c>
      <c r="Q55" s="44">
        <v>242333</v>
      </c>
      <c r="R55" s="44">
        <v>0</v>
      </c>
      <c r="S55" s="44">
        <v>13378</v>
      </c>
      <c r="T55" s="44">
        <v>5581</v>
      </c>
      <c r="U55" s="44">
        <v>51959</v>
      </c>
      <c r="V55" s="44">
        <v>16878</v>
      </c>
      <c r="W55" s="44">
        <v>0</v>
      </c>
      <c r="X55" s="44">
        <v>161533</v>
      </c>
      <c r="Y55" s="44">
        <v>0</v>
      </c>
      <c r="Z55" s="44">
        <v>0</v>
      </c>
      <c r="AA55" s="44">
        <v>14937571</v>
      </c>
      <c r="AB55" s="44">
        <v>0</v>
      </c>
      <c r="AC55" s="44">
        <v>0</v>
      </c>
    </row>
    <row r="56" spans="1:29" x14ac:dyDescent="0.3">
      <c r="A56" s="46" t="s">
        <v>113</v>
      </c>
      <c r="B56" t="s">
        <v>1473</v>
      </c>
      <c r="C56">
        <v>1</v>
      </c>
      <c r="D56">
        <v>0</v>
      </c>
      <c r="E56" s="44">
        <v>6647811</v>
      </c>
      <c r="F56" s="44">
        <v>0</v>
      </c>
      <c r="G56" s="44">
        <v>0</v>
      </c>
      <c r="H56" s="44">
        <v>0</v>
      </c>
      <c r="I56" s="44">
        <v>747094</v>
      </c>
      <c r="J56" s="44">
        <v>885882</v>
      </c>
      <c r="K56" s="44">
        <v>0</v>
      </c>
      <c r="L56" s="44">
        <v>0</v>
      </c>
      <c r="M56" s="44">
        <v>0</v>
      </c>
      <c r="N56" s="44">
        <v>0</v>
      </c>
      <c r="O56" s="44">
        <v>0</v>
      </c>
      <c r="P56" s="44">
        <v>601149</v>
      </c>
      <c r="Q56" s="44">
        <v>101828</v>
      </c>
      <c r="R56" s="44">
        <v>0</v>
      </c>
      <c r="S56" s="44">
        <v>10052</v>
      </c>
      <c r="T56" s="44">
        <v>4193</v>
      </c>
      <c r="U56" s="44">
        <v>40135</v>
      </c>
      <c r="V56" s="44">
        <v>7405</v>
      </c>
      <c r="W56" s="44">
        <v>0</v>
      </c>
      <c r="X56" s="44">
        <v>116824</v>
      </c>
      <c r="Y56" s="44">
        <v>0</v>
      </c>
      <c r="Z56" s="44">
        <v>0</v>
      </c>
      <c r="AA56" s="44">
        <v>9162373</v>
      </c>
      <c r="AB56" s="44">
        <v>0</v>
      </c>
      <c r="AC56" s="44">
        <v>0</v>
      </c>
    </row>
    <row r="57" spans="1:29" x14ac:dyDescent="0.3">
      <c r="A57" s="46" t="s">
        <v>111</v>
      </c>
      <c r="B57" t="s">
        <v>2218</v>
      </c>
      <c r="C57">
        <v>1</v>
      </c>
      <c r="D57">
        <v>0</v>
      </c>
      <c r="E57" s="44">
        <v>9471498</v>
      </c>
      <c r="F57" s="44">
        <v>0</v>
      </c>
      <c r="G57" s="44">
        <v>0</v>
      </c>
      <c r="H57" s="44">
        <v>0</v>
      </c>
      <c r="I57" s="44">
        <v>1100355</v>
      </c>
      <c r="J57" s="44">
        <v>976521</v>
      </c>
      <c r="K57" s="44">
        <v>0</v>
      </c>
      <c r="L57" s="44">
        <v>0</v>
      </c>
      <c r="M57" s="44">
        <v>0</v>
      </c>
      <c r="N57" s="44">
        <v>0</v>
      </c>
      <c r="O57" s="44">
        <v>0</v>
      </c>
      <c r="P57" s="44">
        <v>2049736</v>
      </c>
      <c r="Q57" s="44">
        <v>130518</v>
      </c>
      <c r="R57" s="44">
        <v>0</v>
      </c>
      <c r="S57" s="44">
        <v>12898</v>
      </c>
      <c r="T57" s="44">
        <v>5381</v>
      </c>
      <c r="U57" s="44">
        <v>50911</v>
      </c>
      <c r="V57" s="44">
        <v>16294</v>
      </c>
      <c r="W57" s="44">
        <v>0</v>
      </c>
      <c r="X57" s="44">
        <v>390820</v>
      </c>
      <c r="Y57" s="44">
        <v>0</v>
      </c>
      <c r="Z57" s="44">
        <v>0</v>
      </c>
      <c r="AA57" s="44">
        <v>14204932</v>
      </c>
      <c r="AB57" s="44">
        <v>0</v>
      </c>
      <c r="AC57" s="44">
        <v>0</v>
      </c>
    </row>
    <row r="58" spans="1:29" x14ac:dyDescent="0.3">
      <c r="A58" s="46" t="s">
        <v>109</v>
      </c>
      <c r="B58" t="s">
        <v>2219</v>
      </c>
      <c r="C58">
        <v>1</v>
      </c>
      <c r="D58">
        <v>0</v>
      </c>
      <c r="E58" s="44">
        <v>8952996</v>
      </c>
      <c r="F58" s="44">
        <v>0</v>
      </c>
      <c r="G58" s="44">
        <v>0</v>
      </c>
      <c r="H58" s="44">
        <v>0</v>
      </c>
      <c r="I58" s="44">
        <v>928112</v>
      </c>
      <c r="J58" s="44">
        <v>2229335</v>
      </c>
      <c r="K58" s="44">
        <v>0</v>
      </c>
      <c r="L58" s="44">
        <v>0</v>
      </c>
      <c r="M58" s="44">
        <v>0</v>
      </c>
      <c r="N58" s="44">
        <v>0</v>
      </c>
      <c r="O58" s="44">
        <v>0</v>
      </c>
      <c r="P58" s="44">
        <v>1478389</v>
      </c>
      <c r="Q58" s="44">
        <v>142593</v>
      </c>
      <c r="R58" s="44">
        <v>0</v>
      </c>
      <c r="S58" s="44">
        <v>14291</v>
      </c>
      <c r="T58" s="44">
        <v>5962</v>
      </c>
      <c r="U58" s="44">
        <v>57610</v>
      </c>
      <c r="V58" s="44">
        <v>15422</v>
      </c>
      <c r="W58" s="44">
        <v>0</v>
      </c>
      <c r="X58" s="44">
        <v>129511</v>
      </c>
      <c r="Y58" s="44">
        <v>0</v>
      </c>
      <c r="Z58" s="44">
        <v>0</v>
      </c>
      <c r="AA58" s="44">
        <v>13954221</v>
      </c>
      <c r="AB58" s="44">
        <v>0</v>
      </c>
      <c r="AC58" s="44">
        <v>0</v>
      </c>
    </row>
    <row r="59" spans="1:29" x14ac:dyDescent="0.3">
      <c r="A59" s="46" t="s">
        <v>115</v>
      </c>
      <c r="B59" t="s">
        <v>2220</v>
      </c>
      <c r="C59">
        <v>1</v>
      </c>
      <c r="D59">
        <v>0</v>
      </c>
      <c r="E59" s="44">
        <v>7152416</v>
      </c>
      <c r="F59" s="44">
        <v>0</v>
      </c>
      <c r="G59" s="44">
        <v>0</v>
      </c>
      <c r="H59" s="44">
        <v>2119</v>
      </c>
      <c r="I59" s="44">
        <v>644605</v>
      </c>
      <c r="J59" s="44">
        <v>1868856</v>
      </c>
      <c r="K59" s="44">
        <v>0</v>
      </c>
      <c r="L59" s="44">
        <v>0</v>
      </c>
      <c r="M59" s="44">
        <v>0</v>
      </c>
      <c r="N59" s="44">
        <v>0</v>
      </c>
      <c r="O59" s="44">
        <v>0</v>
      </c>
      <c r="P59" s="44">
        <v>1257965</v>
      </c>
      <c r="Q59" s="44">
        <v>12897</v>
      </c>
      <c r="R59" s="44">
        <v>0</v>
      </c>
      <c r="S59" s="44">
        <v>13108</v>
      </c>
      <c r="T59" s="44">
        <v>5468</v>
      </c>
      <c r="U59" s="44">
        <v>49338</v>
      </c>
      <c r="V59" s="44">
        <v>12854</v>
      </c>
      <c r="W59" s="44">
        <v>0</v>
      </c>
      <c r="X59" s="44">
        <v>300000</v>
      </c>
      <c r="Y59" s="44">
        <v>0</v>
      </c>
      <c r="Z59" s="44">
        <v>0</v>
      </c>
      <c r="AA59" s="44">
        <v>11319626</v>
      </c>
      <c r="AB59" s="44">
        <v>0</v>
      </c>
      <c r="AC59" s="44">
        <v>0</v>
      </c>
    </row>
    <row r="60" spans="1:29" x14ac:dyDescent="0.3">
      <c r="A60" s="46" t="s">
        <v>152</v>
      </c>
      <c r="B60" t="s">
        <v>2221</v>
      </c>
      <c r="C60">
        <v>1</v>
      </c>
      <c r="D60">
        <v>0</v>
      </c>
      <c r="E60" s="44">
        <v>7674242</v>
      </c>
      <c r="F60" s="44">
        <v>0</v>
      </c>
      <c r="G60" s="44">
        <v>0</v>
      </c>
      <c r="H60" s="44">
        <v>7827</v>
      </c>
      <c r="I60" s="44">
        <v>671941</v>
      </c>
      <c r="J60" s="44">
        <v>4549597</v>
      </c>
      <c r="K60" s="44">
        <v>0</v>
      </c>
      <c r="L60" s="44">
        <v>0</v>
      </c>
      <c r="M60" s="44">
        <v>0</v>
      </c>
      <c r="N60" s="44">
        <v>0</v>
      </c>
      <c r="O60" s="44">
        <v>0</v>
      </c>
      <c r="P60" s="44">
        <v>1598012</v>
      </c>
      <c r="Q60" s="44">
        <v>280520</v>
      </c>
      <c r="R60" s="44">
        <v>70172</v>
      </c>
      <c r="S60" s="44">
        <v>20778</v>
      </c>
      <c r="T60" s="44">
        <v>8668</v>
      </c>
      <c r="U60" s="44">
        <v>75085</v>
      </c>
      <c r="V60" s="44">
        <v>23731</v>
      </c>
      <c r="W60" s="44">
        <v>0</v>
      </c>
      <c r="X60" s="44">
        <v>132675</v>
      </c>
      <c r="Y60" s="44">
        <v>1094</v>
      </c>
      <c r="Z60" s="44">
        <v>0</v>
      </c>
      <c r="AA60" s="44">
        <v>15114342</v>
      </c>
      <c r="AB60" s="44">
        <v>0</v>
      </c>
      <c r="AC60" s="44">
        <v>0</v>
      </c>
    </row>
    <row r="61" spans="1:29" x14ac:dyDescent="0.3">
      <c r="A61" s="46" t="s">
        <v>138</v>
      </c>
      <c r="B61" t="s">
        <v>2222</v>
      </c>
      <c r="C61">
        <v>1</v>
      </c>
      <c r="D61">
        <v>0</v>
      </c>
      <c r="E61" s="44">
        <v>7596393</v>
      </c>
      <c r="F61" s="44">
        <v>0</v>
      </c>
      <c r="G61" s="44">
        <v>0</v>
      </c>
      <c r="H61" s="44">
        <v>0</v>
      </c>
      <c r="I61" s="44">
        <v>729559</v>
      </c>
      <c r="J61" s="44">
        <v>1000409</v>
      </c>
      <c r="K61" s="44">
        <v>0</v>
      </c>
      <c r="L61" s="44">
        <v>0</v>
      </c>
      <c r="M61" s="44">
        <v>0</v>
      </c>
      <c r="N61" s="44">
        <v>0</v>
      </c>
      <c r="O61" s="44">
        <v>0</v>
      </c>
      <c r="P61" s="44">
        <v>1155566</v>
      </c>
      <c r="Q61" s="44">
        <v>179789</v>
      </c>
      <c r="R61" s="44">
        <v>137225</v>
      </c>
      <c r="S61" s="44">
        <v>11580</v>
      </c>
      <c r="T61" s="44">
        <v>4831</v>
      </c>
      <c r="U61" s="44">
        <v>42756</v>
      </c>
      <c r="V61" s="44">
        <v>15471</v>
      </c>
      <c r="W61" s="44">
        <v>0</v>
      </c>
      <c r="X61" s="44">
        <v>76768</v>
      </c>
      <c r="Y61" s="44">
        <v>0</v>
      </c>
      <c r="Z61" s="44">
        <v>0</v>
      </c>
      <c r="AA61" s="44">
        <v>10950347</v>
      </c>
      <c r="AB61" s="44">
        <v>0</v>
      </c>
      <c r="AC61" s="44">
        <v>0</v>
      </c>
    </row>
    <row r="62" spans="1:29" x14ac:dyDescent="0.3">
      <c r="A62" s="46" t="s">
        <v>124</v>
      </c>
      <c r="B62" t="s">
        <v>1479</v>
      </c>
      <c r="C62">
        <v>1</v>
      </c>
      <c r="D62">
        <v>0</v>
      </c>
      <c r="E62" s="44">
        <v>11976214</v>
      </c>
      <c r="F62" s="44">
        <v>0</v>
      </c>
      <c r="G62" s="44">
        <v>0</v>
      </c>
      <c r="H62" s="44">
        <v>1275</v>
      </c>
      <c r="I62" s="44">
        <v>1088946</v>
      </c>
      <c r="J62" s="44">
        <v>1465316</v>
      </c>
      <c r="K62" s="44">
        <v>0</v>
      </c>
      <c r="L62" s="44">
        <v>0</v>
      </c>
      <c r="M62" s="44">
        <v>0</v>
      </c>
      <c r="N62" s="44">
        <v>0</v>
      </c>
      <c r="O62" s="44">
        <v>0</v>
      </c>
      <c r="P62" s="44">
        <v>1060540</v>
      </c>
      <c r="Q62" s="44">
        <v>477461</v>
      </c>
      <c r="R62" s="44">
        <v>0</v>
      </c>
      <c r="S62" s="44">
        <v>12524</v>
      </c>
      <c r="T62" s="44">
        <v>5225</v>
      </c>
      <c r="U62" s="44">
        <v>49338</v>
      </c>
      <c r="V62" s="44">
        <v>15417</v>
      </c>
      <c r="W62" s="44">
        <v>0</v>
      </c>
      <c r="X62" s="44">
        <v>247225</v>
      </c>
      <c r="Y62" s="44">
        <v>0</v>
      </c>
      <c r="Z62" s="44">
        <v>0</v>
      </c>
      <c r="AA62" s="44">
        <v>16399481</v>
      </c>
      <c r="AB62" s="44">
        <v>0</v>
      </c>
      <c r="AC62" s="44">
        <v>100000</v>
      </c>
    </row>
    <row r="63" spans="1:29" x14ac:dyDescent="0.3">
      <c r="A63" s="46" t="s">
        <v>126</v>
      </c>
      <c r="B63" t="s">
        <v>2223</v>
      </c>
      <c r="C63">
        <v>1</v>
      </c>
      <c r="D63">
        <v>0</v>
      </c>
      <c r="E63" s="44">
        <v>4346109</v>
      </c>
      <c r="F63" s="44">
        <v>0</v>
      </c>
      <c r="G63" s="44">
        <v>256703</v>
      </c>
      <c r="H63" s="44">
        <v>0</v>
      </c>
      <c r="I63" s="44">
        <v>311289</v>
      </c>
      <c r="J63" s="44">
        <v>2568371</v>
      </c>
      <c r="K63" s="44">
        <v>432185</v>
      </c>
      <c r="L63" s="44">
        <v>0</v>
      </c>
      <c r="M63" s="44">
        <v>0</v>
      </c>
      <c r="N63" s="44">
        <v>0</v>
      </c>
      <c r="O63" s="44">
        <v>0</v>
      </c>
      <c r="P63" s="44">
        <v>364513</v>
      </c>
      <c r="Q63" s="44">
        <v>40829</v>
      </c>
      <c r="R63" s="44">
        <v>0</v>
      </c>
      <c r="S63" s="44">
        <v>11490</v>
      </c>
      <c r="T63" s="44">
        <v>4607</v>
      </c>
      <c r="U63" s="44">
        <v>36057</v>
      </c>
      <c r="V63" s="44">
        <v>0</v>
      </c>
      <c r="W63" s="44">
        <v>0</v>
      </c>
      <c r="X63" s="44">
        <v>54000</v>
      </c>
      <c r="Y63" s="44">
        <v>0</v>
      </c>
      <c r="Z63" s="44">
        <v>0</v>
      </c>
      <c r="AA63" s="44">
        <v>8426153</v>
      </c>
      <c r="AB63" s="44">
        <v>0</v>
      </c>
      <c r="AC63" s="44">
        <v>0</v>
      </c>
    </row>
    <row r="64" spans="1:29" x14ac:dyDescent="0.3">
      <c r="A64" s="46" t="s">
        <v>144</v>
      </c>
      <c r="B64" t="s">
        <v>2224</v>
      </c>
      <c r="C64">
        <v>1</v>
      </c>
      <c r="D64">
        <v>0</v>
      </c>
      <c r="E64" s="44">
        <v>7832666</v>
      </c>
      <c r="F64" s="44">
        <v>0</v>
      </c>
      <c r="G64" s="44">
        <v>0</v>
      </c>
      <c r="H64" s="44">
        <v>328</v>
      </c>
      <c r="I64" s="44">
        <v>1200490</v>
      </c>
      <c r="J64" s="44">
        <v>2426279</v>
      </c>
      <c r="K64" s="44">
        <v>0</v>
      </c>
      <c r="L64" s="44">
        <v>0</v>
      </c>
      <c r="M64" s="44">
        <v>0</v>
      </c>
      <c r="N64" s="44">
        <v>0</v>
      </c>
      <c r="O64" s="44">
        <v>0</v>
      </c>
      <c r="P64" s="44">
        <v>1032760</v>
      </c>
      <c r="Q64" s="44">
        <v>288839</v>
      </c>
      <c r="R64" s="44">
        <v>144190</v>
      </c>
      <c r="S64" s="44">
        <v>10412</v>
      </c>
      <c r="T64" s="44">
        <v>3712</v>
      </c>
      <c r="U64" s="44">
        <v>25331</v>
      </c>
      <c r="V64" s="44">
        <v>2810</v>
      </c>
      <c r="W64" s="44">
        <v>0</v>
      </c>
      <c r="X64" s="44">
        <v>99112</v>
      </c>
      <c r="Y64" s="44">
        <v>0</v>
      </c>
      <c r="Z64" s="44">
        <v>0</v>
      </c>
      <c r="AA64" s="44">
        <v>13066929</v>
      </c>
      <c r="AB64" s="44">
        <v>0</v>
      </c>
      <c r="AC64" s="44">
        <v>100000</v>
      </c>
    </row>
    <row r="65" spans="1:29" x14ac:dyDescent="0.3">
      <c r="A65" s="46" t="s">
        <v>128</v>
      </c>
      <c r="B65" t="s">
        <v>2225</v>
      </c>
      <c r="C65">
        <v>1</v>
      </c>
      <c r="D65">
        <v>0</v>
      </c>
      <c r="E65" s="44">
        <v>4037639</v>
      </c>
      <c r="F65" s="44">
        <v>0</v>
      </c>
      <c r="G65" s="44">
        <v>111903</v>
      </c>
      <c r="H65" s="44">
        <v>0</v>
      </c>
      <c r="I65" s="44">
        <v>355646</v>
      </c>
      <c r="J65" s="44">
        <v>839595</v>
      </c>
      <c r="K65" s="44">
        <v>0</v>
      </c>
      <c r="L65" s="44">
        <v>0</v>
      </c>
      <c r="M65" s="44">
        <v>0</v>
      </c>
      <c r="N65" s="44">
        <v>0</v>
      </c>
      <c r="O65" s="44">
        <v>0</v>
      </c>
      <c r="P65" s="44">
        <v>378446</v>
      </c>
      <c r="Q65" s="44">
        <v>52419</v>
      </c>
      <c r="R65" s="44">
        <v>0</v>
      </c>
      <c r="S65" s="44">
        <v>7805</v>
      </c>
      <c r="T65" s="44">
        <v>2953</v>
      </c>
      <c r="U65" s="44">
        <v>22400</v>
      </c>
      <c r="V65" s="44">
        <v>7251</v>
      </c>
      <c r="W65" s="44">
        <v>0</v>
      </c>
      <c r="X65" s="44">
        <v>45854</v>
      </c>
      <c r="Y65" s="44">
        <v>0</v>
      </c>
      <c r="Z65" s="44">
        <v>0</v>
      </c>
      <c r="AA65" s="44">
        <v>5861911</v>
      </c>
      <c r="AB65" s="44">
        <v>0</v>
      </c>
      <c r="AC65" s="44">
        <v>100000</v>
      </c>
    </row>
    <row r="66" spans="1:29" x14ac:dyDescent="0.3">
      <c r="A66" s="46" t="s">
        <v>130</v>
      </c>
      <c r="B66" t="s">
        <v>2226</v>
      </c>
      <c r="C66">
        <v>1</v>
      </c>
      <c r="D66">
        <v>0</v>
      </c>
      <c r="E66" s="44">
        <v>22310800</v>
      </c>
      <c r="F66" s="44">
        <v>0</v>
      </c>
      <c r="G66" s="44">
        <v>0</v>
      </c>
      <c r="H66" s="44">
        <v>0</v>
      </c>
      <c r="I66" s="44">
        <v>1080440</v>
      </c>
      <c r="J66" s="44">
        <v>4670746</v>
      </c>
      <c r="K66" s="44">
        <v>0</v>
      </c>
      <c r="L66" s="44">
        <v>0</v>
      </c>
      <c r="M66" s="44">
        <v>0</v>
      </c>
      <c r="N66" s="44">
        <v>0</v>
      </c>
      <c r="O66" s="44">
        <v>0</v>
      </c>
      <c r="P66" s="44">
        <v>2215730</v>
      </c>
      <c r="Q66" s="44">
        <v>789241</v>
      </c>
      <c r="R66" s="44">
        <v>466495</v>
      </c>
      <c r="S66" s="44">
        <v>21090</v>
      </c>
      <c r="T66" s="44">
        <v>4182</v>
      </c>
      <c r="U66" s="44">
        <v>86774</v>
      </c>
      <c r="V66" s="44">
        <v>44100</v>
      </c>
      <c r="W66" s="44">
        <v>0</v>
      </c>
      <c r="X66" s="44">
        <v>2202569</v>
      </c>
      <c r="Y66" s="44">
        <v>0</v>
      </c>
      <c r="Z66" s="44">
        <v>0</v>
      </c>
      <c r="AA66" s="44">
        <v>33892167</v>
      </c>
      <c r="AB66" s="44">
        <v>0</v>
      </c>
      <c r="AC66" s="44">
        <v>357648</v>
      </c>
    </row>
    <row r="67" spans="1:29" x14ac:dyDescent="0.3">
      <c r="A67" s="46" t="s">
        <v>120</v>
      </c>
      <c r="B67" t="s">
        <v>2227</v>
      </c>
      <c r="C67">
        <v>1</v>
      </c>
      <c r="D67">
        <v>0</v>
      </c>
      <c r="E67" s="44">
        <v>3482630</v>
      </c>
      <c r="F67" s="44">
        <v>0</v>
      </c>
      <c r="G67" s="44">
        <v>0</v>
      </c>
      <c r="H67" s="44">
        <v>0</v>
      </c>
      <c r="I67" s="44">
        <v>497548</v>
      </c>
      <c r="J67" s="44">
        <v>1272456</v>
      </c>
      <c r="K67" s="44">
        <v>0</v>
      </c>
      <c r="L67" s="44">
        <v>0</v>
      </c>
      <c r="M67" s="44">
        <v>0</v>
      </c>
      <c r="N67" s="44">
        <v>0</v>
      </c>
      <c r="O67" s="44">
        <v>0</v>
      </c>
      <c r="P67" s="44">
        <v>415217</v>
      </c>
      <c r="Q67" s="44">
        <v>190964</v>
      </c>
      <c r="R67" s="44">
        <v>25534</v>
      </c>
      <c r="S67" s="44">
        <v>9663</v>
      </c>
      <c r="T67" s="44">
        <v>4031</v>
      </c>
      <c r="U67" s="44">
        <v>36698</v>
      </c>
      <c r="V67" s="44">
        <v>7321</v>
      </c>
      <c r="W67" s="44">
        <v>0</v>
      </c>
      <c r="X67" s="44">
        <v>67500</v>
      </c>
      <c r="Y67" s="44">
        <v>0</v>
      </c>
      <c r="Z67" s="44">
        <v>0</v>
      </c>
      <c r="AA67" s="44">
        <v>6009562</v>
      </c>
      <c r="AB67" s="44">
        <v>0</v>
      </c>
      <c r="AC67" s="44">
        <v>0</v>
      </c>
    </row>
    <row r="68" spans="1:29" x14ac:dyDescent="0.3">
      <c r="A68" s="46" t="s">
        <v>132</v>
      </c>
      <c r="B68" t="s">
        <v>2228</v>
      </c>
      <c r="C68">
        <v>1</v>
      </c>
      <c r="D68">
        <v>0</v>
      </c>
      <c r="E68" s="44">
        <v>9843807</v>
      </c>
      <c r="F68" s="44">
        <v>0</v>
      </c>
      <c r="G68" s="44">
        <v>0</v>
      </c>
      <c r="H68" s="44">
        <v>0</v>
      </c>
      <c r="I68" s="44">
        <v>1068908</v>
      </c>
      <c r="J68" s="44">
        <v>2108610</v>
      </c>
      <c r="K68" s="44">
        <v>0</v>
      </c>
      <c r="L68" s="44">
        <v>0</v>
      </c>
      <c r="M68" s="44">
        <v>0</v>
      </c>
      <c r="N68" s="44">
        <v>0</v>
      </c>
      <c r="O68" s="44">
        <v>0</v>
      </c>
      <c r="P68" s="44">
        <v>1268975</v>
      </c>
      <c r="Q68" s="44">
        <v>0</v>
      </c>
      <c r="R68" s="44">
        <v>289148</v>
      </c>
      <c r="S68" s="44">
        <v>17692</v>
      </c>
      <c r="T68" s="44">
        <v>7381</v>
      </c>
      <c r="U68" s="44">
        <v>66930</v>
      </c>
      <c r="V68" s="44">
        <v>22722</v>
      </c>
      <c r="W68" s="44">
        <v>0</v>
      </c>
      <c r="X68" s="44">
        <v>155082</v>
      </c>
      <c r="Y68" s="44">
        <v>0</v>
      </c>
      <c r="Z68" s="44">
        <v>0</v>
      </c>
      <c r="AA68" s="44">
        <v>14849255</v>
      </c>
      <c r="AB68" s="44">
        <v>0</v>
      </c>
      <c r="AC68" s="44">
        <v>0</v>
      </c>
    </row>
    <row r="69" spans="1:29" x14ac:dyDescent="0.3">
      <c r="A69" s="46" t="s">
        <v>150</v>
      </c>
      <c r="B69" t="s">
        <v>2229</v>
      </c>
      <c r="C69">
        <v>1</v>
      </c>
      <c r="D69">
        <v>0</v>
      </c>
      <c r="E69" s="44">
        <v>10224594</v>
      </c>
      <c r="F69" s="44">
        <v>0</v>
      </c>
      <c r="G69" s="44">
        <v>0</v>
      </c>
      <c r="H69" s="44">
        <v>3798</v>
      </c>
      <c r="I69" s="44">
        <v>1194990</v>
      </c>
      <c r="J69" s="44">
        <v>1786565</v>
      </c>
      <c r="K69" s="44">
        <v>0</v>
      </c>
      <c r="L69" s="44">
        <v>0</v>
      </c>
      <c r="M69" s="44">
        <v>0</v>
      </c>
      <c r="N69" s="44">
        <v>0</v>
      </c>
      <c r="O69" s="44">
        <v>0</v>
      </c>
      <c r="P69" s="44">
        <v>1653034</v>
      </c>
      <c r="Q69" s="44">
        <v>407016</v>
      </c>
      <c r="R69" s="44">
        <v>70450</v>
      </c>
      <c r="S69" s="44">
        <v>15625</v>
      </c>
      <c r="T69" s="44">
        <v>6518</v>
      </c>
      <c r="U69" s="44">
        <v>61454</v>
      </c>
      <c r="V69" s="44">
        <v>19789</v>
      </c>
      <c r="W69" s="44">
        <v>0</v>
      </c>
      <c r="X69" s="44">
        <v>297145</v>
      </c>
      <c r="Y69" s="44">
        <v>0</v>
      </c>
      <c r="Z69" s="44">
        <v>0</v>
      </c>
      <c r="AA69" s="44">
        <v>15740978</v>
      </c>
      <c r="AB69" s="44">
        <v>0</v>
      </c>
      <c r="AC69" s="44">
        <v>100000</v>
      </c>
    </row>
    <row r="70" spans="1:29" x14ac:dyDescent="0.3">
      <c r="A70" s="46" t="s">
        <v>134</v>
      </c>
      <c r="B70" t="s">
        <v>2230</v>
      </c>
      <c r="C70">
        <v>1</v>
      </c>
      <c r="D70">
        <v>0</v>
      </c>
      <c r="E70" s="44">
        <v>4822646</v>
      </c>
      <c r="F70" s="44">
        <v>0</v>
      </c>
      <c r="G70" s="44">
        <v>0</v>
      </c>
      <c r="H70" s="44">
        <v>0</v>
      </c>
      <c r="I70" s="44">
        <v>740001</v>
      </c>
      <c r="J70" s="44">
        <v>1072177</v>
      </c>
      <c r="K70" s="44">
        <v>0</v>
      </c>
      <c r="L70" s="44">
        <v>0</v>
      </c>
      <c r="M70" s="44">
        <v>0</v>
      </c>
      <c r="N70" s="44">
        <v>0</v>
      </c>
      <c r="O70" s="44">
        <v>0</v>
      </c>
      <c r="P70" s="44">
        <v>652344</v>
      </c>
      <c r="Q70" s="44">
        <v>135657</v>
      </c>
      <c r="R70" s="44">
        <v>57178</v>
      </c>
      <c r="S70" s="44">
        <v>5898</v>
      </c>
      <c r="T70" s="44">
        <v>2768</v>
      </c>
      <c r="U70" s="44">
        <v>19815</v>
      </c>
      <c r="V70" s="44">
        <v>7591</v>
      </c>
      <c r="W70" s="44">
        <v>0</v>
      </c>
      <c r="X70" s="44">
        <v>169206</v>
      </c>
      <c r="Y70" s="44">
        <v>0</v>
      </c>
      <c r="Z70" s="44">
        <v>0</v>
      </c>
      <c r="AA70" s="44">
        <v>7685281</v>
      </c>
      <c r="AB70" s="44">
        <v>0</v>
      </c>
      <c r="AC70" s="44">
        <v>100000</v>
      </c>
    </row>
    <row r="71" spans="1:29" x14ac:dyDescent="0.3">
      <c r="A71" s="46" t="s">
        <v>142</v>
      </c>
      <c r="B71" t="s">
        <v>2231</v>
      </c>
      <c r="C71">
        <v>1</v>
      </c>
      <c r="D71">
        <v>0</v>
      </c>
      <c r="E71" s="44">
        <v>6552703</v>
      </c>
      <c r="F71" s="44">
        <v>0</v>
      </c>
      <c r="G71" s="44">
        <v>0</v>
      </c>
      <c r="H71" s="44">
        <v>2280</v>
      </c>
      <c r="I71" s="44">
        <v>562284</v>
      </c>
      <c r="J71" s="44">
        <v>801098</v>
      </c>
      <c r="K71" s="44">
        <v>0</v>
      </c>
      <c r="L71" s="44">
        <v>0</v>
      </c>
      <c r="M71" s="44">
        <v>0</v>
      </c>
      <c r="N71" s="44">
        <v>0</v>
      </c>
      <c r="O71" s="44">
        <v>0</v>
      </c>
      <c r="P71" s="44">
        <v>569325</v>
      </c>
      <c r="Q71" s="44">
        <v>0</v>
      </c>
      <c r="R71" s="44">
        <v>9272</v>
      </c>
      <c r="S71" s="44">
        <v>6981</v>
      </c>
      <c r="T71" s="44">
        <v>2912</v>
      </c>
      <c r="U71" s="44">
        <v>26504</v>
      </c>
      <c r="V71" s="44">
        <v>8470</v>
      </c>
      <c r="W71" s="44">
        <v>0</v>
      </c>
      <c r="X71" s="44">
        <v>77100</v>
      </c>
      <c r="Y71" s="44">
        <v>0</v>
      </c>
      <c r="Z71" s="44">
        <v>0</v>
      </c>
      <c r="AA71" s="44">
        <v>8618929</v>
      </c>
      <c r="AB71" s="44">
        <v>0</v>
      </c>
      <c r="AC71" s="44">
        <v>0</v>
      </c>
    </row>
    <row r="72" spans="1:29" x14ac:dyDescent="0.3">
      <c r="A72" s="46" t="s">
        <v>140</v>
      </c>
      <c r="B72" t="s">
        <v>2232</v>
      </c>
      <c r="C72">
        <v>1</v>
      </c>
      <c r="D72">
        <v>0</v>
      </c>
      <c r="E72" s="44">
        <v>50784833</v>
      </c>
      <c r="F72" s="44">
        <v>0</v>
      </c>
      <c r="G72" s="44">
        <v>0</v>
      </c>
      <c r="H72" s="44">
        <v>0</v>
      </c>
      <c r="I72" s="44">
        <v>1436456</v>
      </c>
      <c r="J72" s="44">
        <v>9179597</v>
      </c>
      <c r="K72" s="44">
        <v>0</v>
      </c>
      <c r="L72" s="44">
        <v>0</v>
      </c>
      <c r="M72" s="44">
        <v>0</v>
      </c>
      <c r="N72" s="44">
        <v>0</v>
      </c>
      <c r="O72" s="44">
        <v>0</v>
      </c>
      <c r="P72" s="44">
        <v>4478841</v>
      </c>
      <c r="Q72" s="44">
        <v>1261833</v>
      </c>
      <c r="R72" s="44">
        <v>916168</v>
      </c>
      <c r="S72" s="44">
        <v>68819</v>
      </c>
      <c r="T72" s="44">
        <v>28712</v>
      </c>
      <c r="U72" s="44">
        <v>268941</v>
      </c>
      <c r="V72" s="44">
        <v>99502</v>
      </c>
      <c r="W72" s="44">
        <v>0</v>
      </c>
      <c r="X72" s="44">
        <v>3066147</v>
      </c>
      <c r="Y72" s="44">
        <v>0</v>
      </c>
      <c r="Z72" s="44">
        <v>0</v>
      </c>
      <c r="AA72" s="44">
        <v>71589849</v>
      </c>
      <c r="AB72" s="44">
        <v>0</v>
      </c>
      <c r="AC72" s="44">
        <v>422610</v>
      </c>
    </row>
    <row r="73" spans="1:29" x14ac:dyDescent="0.3">
      <c r="A73" s="46" t="s">
        <v>136</v>
      </c>
      <c r="B73" t="s">
        <v>2233</v>
      </c>
      <c r="C73">
        <v>1</v>
      </c>
      <c r="D73">
        <v>0</v>
      </c>
      <c r="E73" s="44">
        <v>9313439</v>
      </c>
      <c r="F73" s="44">
        <v>0</v>
      </c>
      <c r="G73" s="44">
        <v>0</v>
      </c>
      <c r="H73" s="44">
        <v>0</v>
      </c>
      <c r="I73" s="44">
        <v>734408</v>
      </c>
      <c r="J73" s="44">
        <v>456639</v>
      </c>
      <c r="K73" s="44">
        <v>0</v>
      </c>
      <c r="L73" s="44">
        <v>0</v>
      </c>
      <c r="M73" s="44">
        <v>0</v>
      </c>
      <c r="N73" s="44">
        <v>0</v>
      </c>
      <c r="O73" s="44">
        <v>0</v>
      </c>
      <c r="P73" s="44">
        <v>1227485</v>
      </c>
      <c r="Q73" s="44">
        <v>312470</v>
      </c>
      <c r="R73" s="44">
        <v>14319</v>
      </c>
      <c r="S73" s="44">
        <v>21901</v>
      </c>
      <c r="T73" s="44">
        <v>9137</v>
      </c>
      <c r="U73" s="44">
        <v>86385</v>
      </c>
      <c r="V73" s="44">
        <v>14245</v>
      </c>
      <c r="W73" s="44">
        <v>0</v>
      </c>
      <c r="X73" s="44">
        <v>136560</v>
      </c>
      <c r="Y73" s="44">
        <v>0</v>
      </c>
      <c r="Z73" s="44">
        <v>0</v>
      </c>
      <c r="AA73" s="44">
        <v>12326988</v>
      </c>
      <c r="AB73" s="44">
        <v>0</v>
      </c>
      <c r="AC73" s="44">
        <v>0</v>
      </c>
    </row>
    <row r="74" spans="1:29" x14ac:dyDescent="0.3">
      <c r="A74" s="46" t="s">
        <v>122</v>
      </c>
      <c r="B74" t="s">
        <v>2234</v>
      </c>
      <c r="C74">
        <v>1</v>
      </c>
      <c r="D74">
        <v>0</v>
      </c>
      <c r="E74" s="44">
        <v>7763200</v>
      </c>
      <c r="F74" s="44">
        <v>0</v>
      </c>
      <c r="G74" s="44">
        <v>275127</v>
      </c>
      <c r="H74" s="44">
        <v>0</v>
      </c>
      <c r="I74" s="44">
        <v>522877</v>
      </c>
      <c r="J74" s="44">
        <v>1453251</v>
      </c>
      <c r="K74" s="44">
        <v>0</v>
      </c>
      <c r="L74" s="44">
        <v>0</v>
      </c>
      <c r="M74" s="44">
        <v>0</v>
      </c>
      <c r="N74" s="44">
        <v>0</v>
      </c>
      <c r="O74" s="44">
        <v>0</v>
      </c>
      <c r="P74" s="44">
        <v>827736</v>
      </c>
      <c r="Q74" s="44">
        <v>381072</v>
      </c>
      <c r="R74" s="44">
        <v>0</v>
      </c>
      <c r="S74" s="44">
        <v>8060</v>
      </c>
      <c r="T74" s="44">
        <v>3362</v>
      </c>
      <c r="U74" s="44">
        <v>32096</v>
      </c>
      <c r="V74" s="44">
        <v>10234</v>
      </c>
      <c r="W74" s="44">
        <v>0</v>
      </c>
      <c r="X74" s="44">
        <v>289411</v>
      </c>
      <c r="Y74" s="44">
        <v>0</v>
      </c>
      <c r="Z74" s="44">
        <v>0</v>
      </c>
      <c r="AA74" s="44">
        <v>11566426</v>
      </c>
      <c r="AB74" s="44">
        <v>0</v>
      </c>
      <c r="AC74" s="44">
        <v>100000</v>
      </c>
    </row>
    <row r="75" spans="1:29" x14ac:dyDescent="0.3">
      <c r="A75" s="46" t="s">
        <v>146</v>
      </c>
      <c r="B75" t="s">
        <v>2235</v>
      </c>
      <c r="C75">
        <v>1</v>
      </c>
      <c r="D75">
        <v>0</v>
      </c>
      <c r="E75" s="44">
        <v>4509375</v>
      </c>
      <c r="F75" s="44">
        <v>0</v>
      </c>
      <c r="G75" s="44">
        <v>147825</v>
      </c>
      <c r="H75" s="44">
        <v>503</v>
      </c>
      <c r="I75" s="44">
        <v>483886</v>
      </c>
      <c r="J75" s="44">
        <v>1013185</v>
      </c>
      <c r="K75" s="44">
        <v>0</v>
      </c>
      <c r="L75" s="44">
        <v>0</v>
      </c>
      <c r="M75" s="44">
        <v>0</v>
      </c>
      <c r="N75" s="44">
        <v>0</v>
      </c>
      <c r="O75" s="44">
        <v>0</v>
      </c>
      <c r="P75" s="44">
        <v>625556</v>
      </c>
      <c r="Q75" s="44">
        <v>0</v>
      </c>
      <c r="R75" s="44">
        <v>0</v>
      </c>
      <c r="S75" s="44">
        <v>2023</v>
      </c>
      <c r="T75" s="44">
        <v>843</v>
      </c>
      <c r="U75" s="44">
        <v>16310</v>
      </c>
      <c r="V75" s="44">
        <v>0</v>
      </c>
      <c r="W75" s="44">
        <v>0</v>
      </c>
      <c r="X75" s="44">
        <v>194319</v>
      </c>
      <c r="Y75" s="44">
        <v>0</v>
      </c>
      <c r="Z75" s="44">
        <v>0</v>
      </c>
      <c r="AA75" s="44">
        <v>6993825</v>
      </c>
      <c r="AB75" s="44">
        <v>0</v>
      </c>
      <c r="AC75" s="44">
        <v>100000</v>
      </c>
    </row>
    <row r="76" spans="1:29" x14ac:dyDescent="0.3">
      <c r="A76" s="46" t="s">
        <v>148</v>
      </c>
      <c r="B76" t="s">
        <v>2236</v>
      </c>
      <c r="C76">
        <v>1</v>
      </c>
      <c r="D76">
        <v>0</v>
      </c>
      <c r="E76" s="44">
        <v>5229069</v>
      </c>
      <c r="F76" s="44">
        <v>0</v>
      </c>
      <c r="G76" s="44">
        <v>0</v>
      </c>
      <c r="H76" s="44">
        <v>3269</v>
      </c>
      <c r="I76" s="44">
        <v>428389</v>
      </c>
      <c r="J76" s="44">
        <v>712723</v>
      </c>
      <c r="K76" s="44">
        <v>0</v>
      </c>
      <c r="L76" s="44">
        <v>0</v>
      </c>
      <c r="M76" s="44">
        <v>0</v>
      </c>
      <c r="N76" s="44">
        <v>0</v>
      </c>
      <c r="O76" s="44">
        <v>0</v>
      </c>
      <c r="P76" s="44">
        <v>583545</v>
      </c>
      <c r="Q76" s="44">
        <v>0</v>
      </c>
      <c r="R76" s="44">
        <v>0</v>
      </c>
      <c r="S76" s="44">
        <v>6996</v>
      </c>
      <c r="T76" s="44">
        <v>2918</v>
      </c>
      <c r="U76" s="44">
        <v>25339</v>
      </c>
      <c r="V76" s="44">
        <v>8239</v>
      </c>
      <c r="W76" s="44">
        <v>0</v>
      </c>
      <c r="X76" s="44">
        <v>234016</v>
      </c>
      <c r="Y76" s="44">
        <v>0</v>
      </c>
      <c r="Z76" s="44">
        <v>0</v>
      </c>
      <c r="AA76" s="44">
        <v>7234503</v>
      </c>
      <c r="AB76" s="44">
        <v>0</v>
      </c>
      <c r="AC76" s="44">
        <v>100000</v>
      </c>
    </row>
    <row r="77" spans="1:29" x14ac:dyDescent="0.3">
      <c r="A77" s="46" t="s">
        <v>154</v>
      </c>
      <c r="B77" t="s">
        <v>2237</v>
      </c>
      <c r="C77" t="s">
        <v>2840</v>
      </c>
      <c r="D77" t="s">
        <v>2840</v>
      </c>
      <c r="E77" t="s">
        <v>2840</v>
      </c>
      <c r="F77" t="s">
        <v>2840</v>
      </c>
      <c r="G77" t="s">
        <v>2840</v>
      </c>
      <c r="H77" t="s">
        <v>2840</v>
      </c>
      <c r="I77" t="s">
        <v>2840</v>
      </c>
      <c r="J77" t="s">
        <v>2840</v>
      </c>
      <c r="K77" t="s">
        <v>2840</v>
      </c>
      <c r="L77" t="s">
        <v>2840</v>
      </c>
      <c r="M77" t="s">
        <v>2840</v>
      </c>
      <c r="N77" t="s">
        <v>2840</v>
      </c>
      <c r="O77" t="s">
        <v>2840</v>
      </c>
      <c r="P77" t="s">
        <v>2840</v>
      </c>
      <c r="Q77" t="s">
        <v>2840</v>
      </c>
      <c r="R77" t="s">
        <v>2840</v>
      </c>
      <c r="S77" t="s">
        <v>2840</v>
      </c>
      <c r="T77" t="s">
        <v>2840</v>
      </c>
      <c r="U77" t="s">
        <v>2840</v>
      </c>
      <c r="V77" t="s">
        <v>2840</v>
      </c>
      <c r="W77" t="s">
        <v>2840</v>
      </c>
      <c r="X77" t="s">
        <v>2840</v>
      </c>
      <c r="Y77" t="s">
        <v>2840</v>
      </c>
      <c r="Z77" t="s">
        <v>2840</v>
      </c>
      <c r="AA77" t="s">
        <v>2840</v>
      </c>
      <c r="AB77" t="s">
        <v>2840</v>
      </c>
      <c r="AC77" t="s">
        <v>2840</v>
      </c>
    </row>
    <row r="78" spans="1:29" x14ac:dyDescent="0.3">
      <c r="A78" s="46" t="s">
        <v>157</v>
      </c>
      <c r="B78" t="s">
        <v>2238</v>
      </c>
      <c r="C78">
        <v>1</v>
      </c>
      <c r="D78">
        <v>0</v>
      </c>
      <c r="E78" s="44">
        <v>63807748</v>
      </c>
      <c r="F78" s="44">
        <v>1086733</v>
      </c>
      <c r="G78" s="44">
        <v>0</v>
      </c>
      <c r="H78" s="44">
        <v>28881</v>
      </c>
      <c r="I78" s="44">
        <v>4504444</v>
      </c>
      <c r="J78" s="44">
        <v>11060244</v>
      </c>
      <c r="K78" s="44">
        <v>0</v>
      </c>
      <c r="L78" s="44">
        <v>0</v>
      </c>
      <c r="M78" s="44">
        <v>0</v>
      </c>
      <c r="N78" s="44">
        <v>0</v>
      </c>
      <c r="O78" s="44">
        <v>0</v>
      </c>
      <c r="P78" s="44">
        <v>8528655</v>
      </c>
      <c r="Q78" s="44">
        <v>1246887</v>
      </c>
      <c r="R78" s="44">
        <v>0</v>
      </c>
      <c r="S78" s="44">
        <v>98958</v>
      </c>
      <c r="T78" s="44">
        <v>41287</v>
      </c>
      <c r="U78" s="44">
        <v>382878</v>
      </c>
      <c r="V78" s="44">
        <v>133168</v>
      </c>
      <c r="W78" s="44">
        <v>0</v>
      </c>
      <c r="X78" s="44">
        <v>1386068</v>
      </c>
      <c r="Y78" s="44">
        <v>0</v>
      </c>
      <c r="Z78" s="44">
        <v>0</v>
      </c>
      <c r="AA78" s="44">
        <v>92305951</v>
      </c>
      <c r="AB78" s="44">
        <v>0</v>
      </c>
      <c r="AC78" s="44">
        <v>501348</v>
      </c>
    </row>
    <row r="79" spans="1:29" x14ac:dyDescent="0.3">
      <c r="A79" s="46" t="s">
        <v>161</v>
      </c>
      <c r="B79" t="s">
        <v>2239</v>
      </c>
      <c r="C79">
        <v>1</v>
      </c>
      <c r="D79">
        <v>0</v>
      </c>
      <c r="E79" s="44">
        <v>21965334</v>
      </c>
      <c r="F79" s="44">
        <v>0</v>
      </c>
      <c r="G79" s="44">
        <v>0</v>
      </c>
      <c r="H79" s="44">
        <v>0</v>
      </c>
      <c r="I79" s="44">
        <v>2705810</v>
      </c>
      <c r="J79" s="44">
        <v>2660262</v>
      </c>
      <c r="K79" s="44">
        <v>0</v>
      </c>
      <c r="L79" s="44">
        <v>0</v>
      </c>
      <c r="M79" s="44">
        <v>0</v>
      </c>
      <c r="N79" s="44">
        <v>0</v>
      </c>
      <c r="O79" s="44">
        <v>0</v>
      </c>
      <c r="P79" s="44">
        <v>4959791</v>
      </c>
      <c r="Q79" s="44">
        <v>690951</v>
      </c>
      <c r="R79" s="44">
        <v>0</v>
      </c>
      <c r="S79" s="44">
        <v>65119</v>
      </c>
      <c r="T79" s="44">
        <v>25479</v>
      </c>
      <c r="U79" s="44">
        <v>244243</v>
      </c>
      <c r="V79" s="44">
        <v>74059</v>
      </c>
      <c r="W79" s="44">
        <v>0</v>
      </c>
      <c r="X79" s="44">
        <v>371608</v>
      </c>
      <c r="Y79" s="44">
        <v>50827</v>
      </c>
      <c r="Z79" s="44">
        <v>0</v>
      </c>
      <c r="AA79" s="44">
        <v>33813483</v>
      </c>
      <c r="AB79" s="44">
        <v>0</v>
      </c>
      <c r="AC79" s="44">
        <v>0</v>
      </c>
    </row>
    <row r="80" spans="1:29" x14ac:dyDescent="0.3">
      <c r="A80" s="46" t="s">
        <v>159</v>
      </c>
      <c r="B80" t="s">
        <v>1497</v>
      </c>
      <c r="C80">
        <v>1</v>
      </c>
      <c r="D80">
        <v>0</v>
      </c>
      <c r="E80" s="44">
        <v>7598820</v>
      </c>
      <c r="F80" s="44">
        <v>0</v>
      </c>
      <c r="G80" s="44">
        <v>0</v>
      </c>
      <c r="H80" s="44">
        <v>0</v>
      </c>
      <c r="I80" s="44">
        <v>443090</v>
      </c>
      <c r="J80" s="44">
        <v>1885916</v>
      </c>
      <c r="K80" s="44">
        <v>0</v>
      </c>
      <c r="L80" s="44">
        <v>0</v>
      </c>
      <c r="M80" s="44">
        <v>0</v>
      </c>
      <c r="N80" s="44">
        <v>0</v>
      </c>
      <c r="O80" s="44">
        <v>0</v>
      </c>
      <c r="P80" s="44">
        <v>1764025</v>
      </c>
      <c r="Q80" s="44">
        <v>295786</v>
      </c>
      <c r="R80" s="44">
        <v>0</v>
      </c>
      <c r="S80" s="44">
        <v>16194</v>
      </c>
      <c r="T80" s="44">
        <v>6541</v>
      </c>
      <c r="U80" s="44">
        <v>61105</v>
      </c>
      <c r="V80" s="44">
        <v>20719</v>
      </c>
      <c r="W80" s="44">
        <v>0</v>
      </c>
      <c r="X80" s="44">
        <v>164736</v>
      </c>
      <c r="Y80" s="44">
        <v>0</v>
      </c>
      <c r="Z80" s="44">
        <v>0</v>
      </c>
      <c r="AA80" s="44">
        <v>12256932</v>
      </c>
      <c r="AB80" s="44">
        <v>0</v>
      </c>
      <c r="AC80" s="44">
        <v>0</v>
      </c>
    </row>
    <row r="81" spans="1:29" x14ac:dyDescent="0.3">
      <c r="A81" s="46" t="s">
        <v>164</v>
      </c>
      <c r="B81" t="s">
        <v>2240</v>
      </c>
      <c r="C81" t="s">
        <v>2840</v>
      </c>
      <c r="D81" t="s">
        <v>2840</v>
      </c>
      <c r="E81" t="s">
        <v>2840</v>
      </c>
      <c r="F81" t="s">
        <v>2840</v>
      </c>
      <c r="G81" t="s">
        <v>2840</v>
      </c>
      <c r="H81" t="s">
        <v>2840</v>
      </c>
      <c r="I81" t="s">
        <v>2840</v>
      </c>
      <c r="J81" t="s">
        <v>2840</v>
      </c>
      <c r="K81" t="s">
        <v>2840</v>
      </c>
      <c r="L81" t="s">
        <v>2840</v>
      </c>
      <c r="M81" t="s">
        <v>2840</v>
      </c>
      <c r="N81" t="s">
        <v>2840</v>
      </c>
      <c r="O81" t="s">
        <v>2840</v>
      </c>
      <c r="P81" t="s">
        <v>2840</v>
      </c>
      <c r="Q81" t="s">
        <v>2840</v>
      </c>
      <c r="R81" t="s">
        <v>2840</v>
      </c>
      <c r="S81" t="s">
        <v>2840</v>
      </c>
      <c r="T81" t="s">
        <v>2840</v>
      </c>
      <c r="U81" t="s">
        <v>2840</v>
      </c>
      <c r="V81" t="s">
        <v>2840</v>
      </c>
      <c r="W81" t="s">
        <v>2840</v>
      </c>
      <c r="X81" t="s">
        <v>2840</v>
      </c>
      <c r="Y81" t="s">
        <v>2840</v>
      </c>
      <c r="Z81" t="s">
        <v>2840</v>
      </c>
      <c r="AA81" t="s">
        <v>2840</v>
      </c>
      <c r="AB81" t="s">
        <v>2840</v>
      </c>
      <c r="AC81" t="s">
        <v>2840</v>
      </c>
    </row>
    <row r="82" spans="1:29" x14ac:dyDescent="0.3">
      <c r="A82" s="46" t="s">
        <v>166</v>
      </c>
      <c r="B82" t="s">
        <v>1499</v>
      </c>
      <c r="C82">
        <v>1</v>
      </c>
      <c r="D82">
        <v>0</v>
      </c>
      <c r="E82" s="44">
        <v>8424076</v>
      </c>
      <c r="F82" s="44">
        <v>0</v>
      </c>
      <c r="G82" s="44">
        <v>0</v>
      </c>
      <c r="H82" s="44">
        <v>0</v>
      </c>
      <c r="I82" s="44">
        <v>873088</v>
      </c>
      <c r="J82" s="44">
        <v>406321</v>
      </c>
      <c r="K82" s="44">
        <v>0</v>
      </c>
      <c r="L82" s="44">
        <v>0</v>
      </c>
      <c r="M82" s="44">
        <v>0</v>
      </c>
      <c r="N82" s="44">
        <v>0</v>
      </c>
      <c r="O82" s="44">
        <v>0</v>
      </c>
      <c r="P82" s="44">
        <v>1199829</v>
      </c>
      <c r="Q82" s="44">
        <v>172781</v>
      </c>
      <c r="R82" s="44">
        <v>0</v>
      </c>
      <c r="S82" s="44">
        <v>11625</v>
      </c>
      <c r="T82" s="44">
        <v>4850</v>
      </c>
      <c r="U82" s="44">
        <v>41766</v>
      </c>
      <c r="V82" s="44">
        <v>13803</v>
      </c>
      <c r="W82" s="44">
        <v>0</v>
      </c>
      <c r="X82" s="44">
        <v>128230</v>
      </c>
      <c r="Y82" s="44">
        <v>0</v>
      </c>
      <c r="Z82" s="44">
        <v>0</v>
      </c>
      <c r="AA82" s="44">
        <v>11276369</v>
      </c>
      <c r="AB82" s="44">
        <v>0</v>
      </c>
      <c r="AC82" s="44">
        <v>0</v>
      </c>
    </row>
    <row r="83" spans="1:29" x14ac:dyDescent="0.3">
      <c r="A83" s="46" t="s">
        <v>170</v>
      </c>
      <c r="B83" t="s">
        <v>2241</v>
      </c>
      <c r="C83">
        <v>1</v>
      </c>
      <c r="D83">
        <v>0</v>
      </c>
      <c r="E83" s="44">
        <v>11624109</v>
      </c>
      <c r="F83" s="44">
        <v>0</v>
      </c>
      <c r="G83" s="44">
        <v>0</v>
      </c>
      <c r="H83" s="44">
        <v>0</v>
      </c>
      <c r="I83" s="44">
        <v>1582982</v>
      </c>
      <c r="J83" s="44">
        <v>3170205</v>
      </c>
      <c r="K83" s="44">
        <v>0</v>
      </c>
      <c r="L83" s="44">
        <v>0</v>
      </c>
      <c r="M83" s="44">
        <v>0</v>
      </c>
      <c r="N83" s="44">
        <v>0</v>
      </c>
      <c r="O83" s="44">
        <v>0</v>
      </c>
      <c r="P83" s="44">
        <v>1890853</v>
      </c>
      <c r="Q83" s="44">
        <v>273909</v>
      </c>
      <c r="R83" s="44">
        <v>146587</v>
      </c>
      <c r="S83" s="44">
        <v>14411</v>
      </c>
      <c r="T83" s="44">
        <v>6012</v>
      </c>
      <c r="U83" s="44">
        <v>56794</v>
      </c>
      <c r="V83" s="44">
        <v>17461</v>
      </c>
      <c r="W83" s="44">
        <v>0</v>
      </c>
      <c r="X83" s="44">
        <v>123521</v>
      </c>
      <c r="Y83" s="44">
        <v>0</v>
      </c>
      <c r="Z83" s="44">
        <v>0</v>
      </c>
      <c r="AA83" s="44">
        <v>18906844</v>
      </c>
      <c r="AB83" s="44">
        <v>0</v>
      </c>
      <c r="AC83" s="44">
        <v>100000</v>
      </c>
    </row>
    <row r="84" spans="1:29" x14ac:dyDescent="0.3">
      <c r="A84" s="46" t="s">
        <v>178</v>
      </c>
      <c r="B84" t="s">
        <v>2242</v>
      </c>
      <c r="C84">
        <v>1</v>
      </c>
      <c r="D84">
        <v>0</v>
      </c>
      <c r="E84" s="44">
        <v>10854095</v>
      </c>
      <c r="F84" s="44">
        <v>0</v>
      </c>
      <c r="G84" s="44">
        <v>0</v>
      </c>
      <c r="H84" s="44">
        <v>6011</v>
      </c>
      <c r="I84" s="44">
        <v>1144696</v>
      </c>
      <c r="J84" s="44">
        <v>519324</v>
      </c>
      <c r="K84" s="44">
        <v>651</v>
      </c>
      <c r="L84" s="44">
        <v>0</v>
      </c>
      <c r="M84" s="44">
        <v>0</v>
      </c>
      <c r="N84" s="44">
        <v>0</v>
      </c>
      <c r="O84" s="44">
        <v>0</v>
      </c>
      <c r="P84" s="44">
        <v>1555973</v>
      </c>
      <c r="Q84" s="44">
        <v>124752</v>
      </c>
      <c r="R84" s="44">
        <v>135698</v>
      </c>
      <c r="S84" s="44">
        <v>11715</v>
      </c>
      <c r="T84" s="44">
        <v>646</v>
      </c>
      <c r="U84" s="44">
        <v>44387</v>
      </c>
      <c r="V84" s="44">
        <v>14534</v>
      </c>
      <c r="W84" s="44">
        <v>0</v>
      </c>
      <c r="X84" s="44">
        <v>145595</v>
      </c>
      <c r="Y84" s="44">
        <v>0</v>
      </c>
      <c r="Z84" s="44">
        <v>0</v>
      </c>
      <c r="AA84" s="44">
        <v>14558077</v>
      </c>
      <c r="AB84" s="44">
        <v>0</v>
      </c>
      <c r="AC84" s="44">
        <v>100000</v>
      </c>
    </row>
    <row r="85" spans="1:29" x14ac:dyDescent="0.3">
      <c r="A85" s="46" t="s">
        <v>172</v>
      </c>
      <c r="B85" t="s">
        <v>2243</v>
      </c>
      <c r="C85">
        <v>1</v>
      </c>
      <c r="D85">
        <v>0</v>
      </c>
      <c r="E85" s="44">
        <v>18930783</v>
      </c>
      <c r="F85" s="44">
        <v>0</v>
      </c>
      <c r="G85" s="44">
        <v>0</v>
      </c>
      <c r="H85" s="44">
        <v>15056</v>
      </c>
      <c r="I85" s="44">
        <v>1676158</v>
      </c>
      <c r="J85" s="44">
        <v>4067580</v>
      </c>
      <c r="K85" s="44">
        <v>0</v>
      </c>
      <c r="L85" s="44">
        <v>0</v>
      </c>
      <c r="M85" s="44">
        <v>0</v>
      </c>
      <c r="N85" s="44">
        <v>0</v>
      </c>
      <c r="O85" s="44">
        <v>0</v>
      </c>
      <c r="P85" s="44">
        <v>3117863</v>
      </c>
      <c r="Q85" s="44">
        <v>392492</v>
      </c>
      <c r="R85" s="44">
        <v>288638</v>
      </c>
      <c r="S85" s="44">
        <v>27624</v>
      </c>
      <c r="T85" s="44">
        <v>11525</v>
      </c>
      <c r="U85" s="44">
        <v>105375</v>
      </c>
      <c r="V85" s="44">
        <v>35656</v>
      </c>
      <c r="W85" s="44">
        <v>0</v>
      </c>
      <c r="X85" s="44">
        <v>373543</v>
      </c>
      <c r="Y85" s="44">
        <v>0</v>
      </c>
      <c r="Z85" s="44">
        <v>0</v>
      </c>
      <c r="AA85" s="44">
        <v>29042293</v>
      </c>
      <c r="AB85" s="44">
        <v>0</v>
      </c>
      <c r="AC85" s="44">
        <v>155921</v>
      </c>
    </row>
    <row r="86" spans="1:29" x14ac:dyDescent="0.3">
      <c r="A86" s="46" t="s">
        <v>168</v>
      </c>
      <c r="B86" t="s">
        <v>1503</v>
      </c>
      <c r="C86">
        <v>1</v>
      </c>
      <c r="D86">
        <v>0</v>
      </c>
      <c r="E86" s="44">
        <v>4642487</v>
      </c>
      <c r="F86" s="44">
        <v>0</v>
      </c>
      <c r="G86" s="44">
        <v>0</v>
      </c>
      <c r="H86" s="44">
        <v>10515</v>
      </c>
      <c r="I86" s="44">
        <v>859891</v>
      </c>
      <c r="J86" s="44">
        <v>963914</v>
      </c>
      <c r="K86" s="44">
        <v>0</v>
      </c>
      <c r="L86" s="44">
        <v>0</v>
      </c>
      <c r="M86" s="44">
        <v>0</v>
      </c>
      <c r="N86" s="44">
        <v>0</v>
      </c>
      <c r="O86" s="44">
        <v>0</v>
      </c>
      <c r="P86" s="44">
        <v>931724</v>
      </c>
      <c r="Q86" s="44">
        <v>3847</v>
      </c>
      <c r="R86" s="44">
        <v>32762</v>
      </c>
      <c r="S86" s="44">
        <v>4494</v>
      </c>
      <c r="T86" s="44">
        <v>1875</v>
      </c>
      <c r="U86" s="44">
        <v>17475</v>
      </c>
      <c r="V86" s="44">
        <v>4741</v>
      </c>
      <c r="W86" s="44">
        <v>0</v>
      </c>
      <c r="X86" s="44">
        <v>151833</v>
      </c>
      <c r="Y86" s="44">
        <v>0</v>
      </c>
      <c r="Z86" s="44">
        <v>0</v>
      </c>
      <c r="AA86" s="44">
        <v>7625558</v>
      </c>
      <c r="AB86" s="44">
        <v>0</v>
      </c>
      <c r="AC86" s="44">
        <v>100000</v>
      </c>
    </row>
    <row r="87" spans="1:29" x14ac:dyDescent="0.3">
      <c r="A87" s="46" t="s">
        <v>174</v>
      </c>
      <c r="B87" t="s">
        <v>2244</v>
      </c>
      <c r="C87">
        <v>1</v>
      </c>
      <c r="D87">
        <v>0</v>
      </c>
      <c r="E87" s="44">
        <v>9231648</v>
      </c>
      <c r="F87" s="44">
        <v>0</v>
      </c>
      <c r="G87" s="44">
        <v>0</v>
      </c>
      <c r="H87" s="44">
        <v>1390</v>
      </c>
      <c r="I87" s="44">
        <v>1190338</v>
      </c>
      <c r="J87" s="44">
        <v>2530820</v>
      </c>
      <c r="K87" s="44">
        <v>0</v>
      </c>
      <c r="L87" s="44">
        <v>0</v>
      </c>
      <c r="M87" s="44">
        <v>0</v>
      </c>
      <c r="N87" s="44">
        <v>0</v>
      </c>
      <c r="O87" s="44">
        <v>0</v>
      </c>
      <c r="P87" s="44">
        <v>1443536</v>
      </c>
      <c r="Q87" s="44">
        <v>168638</v>
      </c>
      <c r="R87" s="44">
        <v>37992</v>
      </c>
      <c r="S87" s="44">
        <v>11071</v>
      </c>
      <c r="T87" s="44">
        <v>4618</v>
      </c>
      <c r="U87" s="44">
        <v>43047</v>
      </c>
      <c r="V87" s="44">
        <v>14084</v>
      </c>
      <c r="W87" s="44">
        <v>0</v>
      </c>
      <c r="X87" s="44">
        <v>136589</v>
      </c>
      <c r="Y87" s="44">
        <v>0</v>
      </c>
      <c r="Z87" s="44">
        <v>0</v>
      </c>
      <c r="AA87" s="44">
        <v>14813771</v>
      </c>
      <c r="AB87" s="44">
        <v>0</v>
      </c>
      <c r="AC87" s="44">
        <v>100000</v>
      </c>
    </row>
    <row r="88" spans="1:29" x14ac:dyDescent="0.3">
      <c r="A88" s="46" t="s">
        <v>176</v>
      </c>
      <c r="B88" t="s">
        <v>1505</v>
      </c>
      <c r="C88">
        <v>1</v>
      </c>
      <c r="D88">
        <v>0</v>
      </c>
      <c r="E88" s="44">
        <v>17697072</v>
      </c>
      <c r="F88" s="44">
        <v>0</v>
      </c>
      <c r="G88" s="44">
        <v>0</v>
      </c>
      <c r="H88" s="44">
        <v>0</v>
      </c>
      <c r="I88" s="44">
        <v>2006301</v>
      </c>
      <c r="J88" s="44">
        <v>2410303</v>
      </c>
      <c r="K88" s="44">
        <v>96889</v>
      </c>
      <c r="L88" s="44">
        <v>0</v>
      </c>
      <c r="M88" s="44">
        <v>0</v>
      </c>
      <c r="N88" s="44">
        <v>0</v>
      </c>
      <c r="O88" s="44">
        <v>0</v>
      </c>
      <c r="P88" s="44">
        <v>2527979</v>
      </c>
      <c r="Q88" s="44">
        <v>163668</v>
      </c>
      <c r="R88" s="44">
        <v>104243</v>
      </c>
      <c r="S88" s="44">
        <v>19984</v>
      </c>
      <c r="T88" s="44">
        <v>8337</v>
      </c>
      <c r="U88" s="44">
        <v>78230</v>
      </c>
      <c r="V88" s="44">
        <v>25891</v>
      </c>
      <c r="W88" s="44">
        <v>0</v>
      </c>
      <c r="X88" s="44">
        <v>255058</v>
      </c>
      <c r="Y88" s="44">
        <v>0</v>
      </c>
      <c r="Z88" s="44">
        <v>0</v>
      </c>
      <c r="AA88" s="44">
        <v>25393955</v>
      </c>
      <c r="AB88" s="44">
        <v>0</v>
      </c>
      <c r="AC88" s="44">
        <v>154286</v>
      </c>
    </row>
    <row r="89" spans="1:29" x14ac:dyDescent="0.3">
      <c r="A89" s="46" t="s">
        <v>181</v>
      </c>
      <c r="B89" t="s">
        <v>1506</v>
      </c>
      <c r="C89">
        <v>1</v>
      </c>
      <c r="D89">
        <v>0</v>
      </c>
      <c r="E89" s="44">
        <v>11329628</v>
      </c>
      <c r="F89" s="44">
        <v>0</v>
      </c>
      <c r="G89" s="44">
        <v>283996</v>
      </c>
      <c r="H89" s="44">
        <v>0</v>
      </c>
      <c r="I89" s="44">
        <v>1548087</v>
      </c>
      <c r="J89" s="44">
        <v>2949831</v>
      </c>
      <c r="K89" s="44">
        <v>675960</v>
      </c>
      <c r="L89" s="44">
        <v>0</v>
      </c>
      <c r="M89" s="44">
        <v>0</v>
      </c>
      <c r="N89" s="44">
        <v>0</v>
      </c>
      <c r="O89" s="44">
        <v>0</v>
      </c>
      <c r="P89" s="44">
        <v>705464</v>
      </c>
      <c r="Q89" s="44">
        <v>163491</v>
      </c>
      <c r="R89" s="44">
        <v>0</v>
      </c>
      <c r="S89" s="44">
        <v>17213</v>
      </c>
      <c r="T89" s="44">
        <v>7074</v>
      </c>
      <c r="U89" s="44">
        <v>66289</v>
      </c>
      <c r="V89" s="44">
        <v>15850</v>
      </c>
      <c r="W89" s="44">
        <v>0</v>
      </c>
      <c r="X89" s="44">
        <v>387951</v>
      </c>
      <c r="Y89" s="44">
        <v>0</v>
      </c>
      <c r="Z89" s="44">
        <v>0</v>
      </c>
      <c r="AA89" s="44">
        <v>18150834</v>
      </c>
      <c r="AB89" s="44">
        <v>0</v>
      </c>
      <c r="AC89" s="44">
        <v>100000</v>
      </c>
    </row>
    <row r="90" spans="1:29" x14ac:dyDescent="0.3">
      <c r="A90" s="46" t="s">
        <v>183</v>
      </c>
      <c r="B90" t="s">
        <v>2245</v>
      </c>
      <c r="C90">
        <v>1</v>
      </c>
      <c r="D90">
        <v>0</v>
      </c>
      <c r="E90" s="44">
        <v>13455767</v>
      </c>
      <c r="F90" s="44">
        <v>0</v>
      </c>
      <c r="G90" s="44">
        <v>0</v>
      </c>
      <c r="H90" s="44">
        <v>3013</v>
      </c>
      <c r="I90" s="44">
        <v>1481913</v>
      </c>
      <c r="J90" s="44">
        <v>2713281</v>
      </c>
      <c r="K90" s="44">
        <v>0</v>
      </c>
      <c r="L90" s="44">
        <v>0</v>
      </c>
      <c r="M90" s="44">
        <v>0</v>
      </c>
      <c r="N90" s="44">
        <v>0</v>
      </c>
      <c r="O90" s="44">
        <v>0</v>
      </c>
      <c r="P90" s="44">
        <v>2974621</v>
      </c>
      <c r="Q90" s="44">
        <v>335505</v>
      </c>
      <c r="R90" s="44">
        <v>0</v>
      </c>
      <c r="S90" s="44">
        <v>28373</v>
      </c>
      <c r="T90" s="44">
        <v>11837</v>
      </c>
      <c r="U90" s="44">
        <v>112073</v>
      </c>
      <c r="V90" s="44">
        <v>28006</v>
      </c>
      <c r="W90" s="44">
        <v>0</v>
      </c>
      <c r="X90" s="44">
        <v>433390</v>
      </c>
      <c r="Y90" s="44">
        <v>0</v>
      </c>
      <c r="Z90" s="44">
        <v>0</v>
      </c>
      <c r="AA90" s="44">
        <v>21577779</v>
      </c>
      <c r="AB90" s="44">
        <v>0</v>
      </c>
      <c r="AC90" s="44">
        <v>100000</v>
      </c>
    </row>
    <row r="91" spans="1:29" x14ac:dyDescent="0.3">
      <c r="A91" s="46" t="s">
        <v>187</v>
      </c>
      <c r="B91" t="s">
        <v>2246</v>
      </c>
      <c r="C91">
        <v>1</v>
      </c>
      <c r="D91">
        <v>0</v>
      </c>
      <c r="E91" s="44">
        <v>12342263</v>
      </c>
      <c r="F91" s="44">
        <v>0</v>
      </c>
      <c r="G91" s="44">
        <v>0</v>
      </c>
      <c r="H91" s="44">
        <v>0</v>
      </c>
      <c r="I91" s="44">
        <v>1845837</v>
      </c>
      <c r="J91" s="44">
        <v>1755151</v>
      </c>
      <c r="K91" s="44">
        <v>179224</v>
      </c>
      <c r="L91" s="44">
        <v>0</v>
      </c>
      <c r="M91" s="44">
        <v>0</v>
      </c>
      <c r="N91" s="44">
        <v>0</v>
      </c>
      <c r="O91" s="44">
        <v>0</v>
      </c>
      <c r="P91" s="44">
        <v>2768573</v>
      </c>
      <c r="Q91" s="44">
        <v>541784</v>
      </c>
      <c r="R91" s="44">
        <v>0</v>
      </c>
      <c r="S91" s="44">
        <v>19699</v>
      </c>
      <c r="T91" s="44">
        <v>8218</v>
      </c>
      <c r="U91" s="44">
        <v>73331</v>
      </c>
      <c r="V91" s="44">
        <v>23868</v>
      </c>
      <c r="W91" s="44">
        <v>0</v>
      </c>
      <c r="X91" s="44">
        <v>142354</v>
      </c>
      <c r="Y91" s="44">
        <v>0</v>
      </c>
      <c r="Z91" s="44">
        <v>0</v>
      </c>
      <c r="AA91" s="44">
        <v>19700302</v>
      </c>
      <c r="AB91" s="44">
        <v>0</v>
      </c>
      <c r="AC91" s="44">
        <v>0</v>
      </c>
    </row>
    <row r="92" spans="1:29" x14ac:dyDescent="0.3">
      <c r="A92" s="46" t="s">
        <v>185</v>
      </c>
      <c r="B92" t="s">
        <v>2247</v>
      </c>
      <c r="C92">
        <v>1</v>
      </c>
      <c r="D92">
        <v>0</v>
      </c>
      <c r="E92" s="44">
        <v>3217401</v>
      </c>
      <c r="F92" s="44">
        <v>0</v>
      </c>
      <c r="G92" s="44">
        <v>0</v>
      </c>
      <c r="H92" s="44">
        <v>0</v>
      </c>
      <c r="I92" s="44">
        <v>344628</v>
      </c>
      <c r="J92" s="44">
        <v>660620</v>
      </c>
      <c r="K92" s="44">
        <v>0</v>
      </c>
      <c r="L92" s="44">
        <v>0</v>
      </c>
      <c r="M92" s="44">
        <v>0</v>
      </c>
      <c r="N92" s="44">
        <v>0</v>
      </c>
      <c r="O92" s="44">
        <v>0</v>
      </c>
      <c r="P92" s="44">
        <v>451143</v>
      </c>
      <c r="Q92" s="44">
        <v>0</v>
      </c>
      <c r="R92" s="44">
        <v>0</v>
      </c>
      <c r="S92" s="44">
        <v>6846</v>
      </c>
      <c r="T92" s="44">
        <v>2856</v>
      </c>
      <c r="U92" s="44">
        <v>18861</v>
      </c>
      <c r="V92" s="44">
        <v>7875</v>
      </c>
      <c r="W92" s="44">
        <v>0</v>
      </c>
      <c r="X92" s="44">
        <v>0</v>
      </c>
      <c r="Y92" s="44">
        <v>0</v>
      </c>
      <c r="Z92" s="44">
        <v>0</v>
      </c>
      <c r="AA92" s="44">
        <v>4710230</v>
      </c>
      <c r="AB92" s="44">
        <v>0</v>
      </c>
      <c r="AC92" s="44">
        <v>0</v>
      </c>
    </row>
    <row r="93" spans="1:29" x14ac:dyDescent="0.3">
      <c r="A93" s="46" t="s">
        <v>189</v>
      </c>
      <c r="B93" t="s">
        <v>1510</v>
      </c>
      <c r="C93">
        <v>1</v>
      </c>
      <c r="D93">
        <v>0</v>
      </c>
      <c r="E93" s="44">
        <v>11132418</v>
      </c>
      <c r="F93" s="44">
        <v>0</v>
      </c>
      <c r="G93" s="44">
        <v>0</v>
      </c>
      <c r="H93" s="44">
        <v>0</v>
      </c>
      <c r="I93" s="44">
        <v>1446361</v>
      </c>
      <c r="J93" s="44">
        <v>1727395</v>
      </c>
      <c r="K93" s="44">
        <v>2942</v>
      </c>
      <c r="L93" s="44">
        <v>0</v>
      </c>
      <c r="M93" s="44">
        <v>0</v>
      </c>
      <c r="N93" s="44">
        <v>0</v>
      </c>
      <c r="O93" s="44">
        <v>0</v>
      </c>
      <c r="P93" s="44">
        <v>961709</v>
      </c>
      <c r="Q93" s="44">
        <v>51854</v>
      </c>
      <c r="R93" s="44">
        <v>0</v>
      </c>
      <c r="S93" s="44">
        <v>5000</v>
      </c>
      <c r="T93" s="44">
        <v>5100</v>
      </c>
      <c r="U93" s="44">
        <v>33000</v>
      </c>
      <c r="V93" s="44">
        <v>12510</v>
      </c>
      <c r="W93" s="44">
        <v>0</v>
      </c>
      <c r="X93" s="44">
        <v>28770</v>
      </c>
      <c r="Y93" s="44">
        <v>0</v>
      </c>
      <c r="Z93" s="44">
        <v>0</v>
      </c>
      <c r="AA93" s="44">
        <v>15407059</v>
      </c>
      <c r="AB93" s="44">
        <v>0</v>
      </c>
      <c r="AC93" s="44">
        <v>100000</v>
      </c>
    </row>
    <row r="94" spans="1:29" x14ac:dyDescent="0.3">
      <c r="A94" s="46" t="s">
        <v>191</v>
      </c>
      <c r="B94" t="s">
        <v>2248</v>
      </c>
      <c r="C94">
        <v>1</v>
      </c>
      <c r="D94">
        <v>0</v>
      </c>
      <c r="E94" s="44">
        <v>18252049</v>
      </c>
      <c r="F94" s="44">
        <v>0</v>
      </c>
      <c r="G94" s="44">
        <v>0</v>
      </c>
      <c r="H94" s="44">
        <v>0</v>
      </c>
      <c r="I94" s="44">
        <v>2705998</v>
      </c>
      <c r="J94" s="44">
        <v>1858233</v>
      </c>
      <c r="K94" s="44">
        <v>0</v>
      </c>
      <c r="L94" s="44">
        <v>0</v>
      </c>
      <c r="M94" s="44">
        <v>0</v>
      </c>
      <c r="N94" s="44">
        <v>0</v>
      </c>
      <c r="O94" s="44">
        <v>0</v>
      </c>
      <c r="P94" s="44">
        <v>2094339</v>
      </c>
      <c r="Q94" s="44">
        <v>452073</v>
      </c>
      <c r="R94" s="44">
        <v>14275</v>
      </c>
      <c r="S94" s="44">
        <v>32357</v>
      </c>
      <c r="T94" s="44">
        <v>13500</v>
      </c>
      <c r="U94" s="44">
        <v>112248</v>
      </c>
      <c r="V94" s="44">
        <v>38211</v>
      </c>
      <c r="W94" s="44">
        <v>0</v>
      </c>
      <c r="X94" s="44">
        <v>253440</v>
      </c>
      <c r="Y94" s="44">
        <v>2222</v>
      </c>
      <c r="Z94" s="44">
        <v>0</v>
      </c>
      <c r="AA94" s="44">
        <v>25828945</v>
      </c>
      <c r="AB94" s="44">
        <v>0</v>
      </c>
      <c r="AC94" s="44">
        <v>0</v>
      </c>
    </row>
    <row r="95" spans="1:29" x14ac:dyDescent="0.3">
      <c r="A95" s="46" t="s">
        <v>193</v>
      </c>
      <c r="B95" t="s">
        <v>2249</v>
      </c>
      <c r="C95">
        <v>1</v>
      </c>
      <c r="D95">
        <v>0</v>
      </c>
      <c r="E95" s="44">
        <v>14492878</v>
      </c>
      <c r="F95" s="44">
        <v>0</v>
      </c>
      <c r="G95" s="44">
        <v>507748</v>
      </c>
      <c r="H95" s="44">
        <v>0</v>
      </c>
      <c r="I95" s="44">
        <v>166923</v>
      </c>
      <c r="J95" s="44">
        <v>2473211</v>
      </c>
      <c r="K95" s="44">
        <v>0</v>
      </c>
      <c r="L95" s="44">
        <v>0</v>
      </c>
      <c r="M95" s="44">
        <v>0</v>
      </c>
      <c r="N95" s="44">
        <v>0</v>
      </c>
      <c r="O95" s="44">
        <v>0</v>
      </c>
      <c r="P95" s="44">
        <v>1322124</v>
      </c>
      <c r="Q95" s="44">
        <v>344145</v>
      </c>
      <c r="R95" s="44">
        <v>28365</v>
      </c>
      <c r="S95" s="44">
        <v>26725</v>
      </c>
      <c r="T95" s="44">
        <v>11150</v>
      </c>
      <c r="U95" s="44">
        <v>106481</v>
      </c>
      <c r="V95" s="44">
        <v>28840</v>
      </c>
      <c r="W95" s="44">
        <v>0</v>
      </c>
      <c r="X95" s="44">
        <v>226069</v>
      </c>
      <c r="Y95" s="44">
        <v>43246</v>
      </c>
      <c r="Z95" s="44">
        <v>0</v>
      </c>
      <c r="AA95" s="44">
        <v>19777905</v>
      </c>
      <c r="AB95" s="44">
        <v>0</v>
      </c>
      <c r="AC95" s="44">
        <v>100000</v>
      </c>
    </row>
    <row r="96" spans="1:29" x14ac:dyDescent="0.3">
      <c r="A96" s="46" t="s">
        <v>195</v>
      </c>
      <c r="B96" t="s">
        <v>2250</v>
      </c>
      <c r="C96">
        <v>1</v>
      </c>
      <c r="D96">
        <v>0</v>
      </c>
      <c r="E96" s="44">
        <v>15129949</v>
      </c>
      <c r="F96" s="44">
        <v>0</v>
      </c>
      <c r="G96" s="44">
        <v>0</v>
      </c>
      <c r="H96" s="44">
        <v>1620</v>
      </c>
      <c r="I96" s="44">
        <v>1455978</v>
      </c>
      <c r="J96" s="44">
        <v>594690</v>
      </c>
      <c r="K96" s="44">
        <v>4347</v>
      </c>
      <c r="L96" s="44">
        <v>0</v>
      </c>
      <c r="M96" s="44">
        <v>0</v>
      </c>
      <c r="N96" s="44">
        <v>0</v>
      </c>
      <c r="O96" s="44">
        <v>0</v>
      </c>
      <c r="P96" s="44">
        <v>2550875</v>
      </c>
      <c r="Q96" s="44">
        <v>612702</v>
      </c>
      <c r="R96" s="44">
        <v>28842</v>
      </c>
      <c r="S96" s="44">
        <v>21692</v>
      </c>
      <c r="T96" s="44">
        <v>9050</v>
      </c>
      <c r="U96" s="44">
        <v>85104</v>
      </c>
      <c r="V96" s="44">
        <v>25546</v>
      </c>
      <c r="W96" s="44">
        <v>0</v>
      </c>
      <c r="X96" s="44">
        <v>515760</v>
      </c>
      <c r="Y96" s="44">
        <v>0</v>
      </c>
      <c r="Z96" s="44">
        <v>0</v>
      </c>
      <c r="AA96" s="44">
        <v>21036155</v>
      </c>
      <c r="AB96" s="44">
        <v>0</v>
      </c>
      <c r="AC96" s="44">
        <v>0</v>
      </c>
    </row>
    <row r="97" spans="1:29" x14ac:dyDescent="0.3">
      <c r="A97" s="46" t="s">
        <v>208</v>
      </c>
      <c r="B97" t="s">
        <v>1514</v>
      </c>
      <c r="C97">
        <v>1</v>
      </c>
      <c r="D97">
        <v>0</v>
      </c>
      <c r="E97" s="44">
        <v>7378753</v>
      </c>
      <c r="F97" s="44">
        <v>0</v>
      </c>
      <c r="G97" s="44">
        <v>352002</v>
      </c>
      <c r="H97" s="44">
        <v>0</v>
      </c>
      <c r="I97" s="44">
        <v>985484</v>
      </c>
      <c r="J97" s="44">
        <v>2390876</v>
      </c>
      <c r="K97" s="44">
        <v>10062</v>
      </c>
      <c r="L97" s="44">
        <v>0</v>
      </c>
      <c r="M97" s="44">
        <v>0</v>
      </c>
      <c r="N97" s="44">
        <v>0</v>
      </c>
      <c r="O97" s="44">
        <v>0</v>
      </c>
      <c r="P97" s="44">
        <v>621589</v>
      </c>
      <c r="Q97" s="44">
        <v>58305</v>
      </c>
      <c r="R97" s="44">
        <v>407416</v>
      </c>
      <c r="S97" s="44">
        <v>22770</v>
      </c>
      <c r="T97" s="44">
        <v>9500</v>
      </c>
      <c r="U97" s="44">
        <v>81259</v>
      </c>
      <c r="V97" s="44">
        <v>883</v>
      </c>
      <c r="W97" s="44">
        <v>0</v>
      </c>
      <c r="X97" s="44">
        <v>97200</v>
      </c>
      <c r="Y97" s="44">
        <v>0</v>
      </c>
      <c r="Z97" s="44">
        <v>0</v>
      </c>
      <c r="AA97" s="44">
        <v>12416099</v>
      </c>
      <c r="AB97" s="44">
        <v>0</v>
      </c>
      <c r="AC97" s="44">
        <v>0</v>
      </c>
    </row>
    <row r="98" spans="1:29" x14ac:dyDescent="0.3">
      <c r="A98" s="46" t="s">
        <v>200</v>
      </c>
      <c r="B98" t="s">
        <v>2251</v>
      </c>
      <c r="C98">
        <v>1</v>
      </c>
      <c r="D98">
        <v>0</v>
      </c>
      <c r="E98" s="44">
        <v>3675640</v>
      </c>
      <c r="F98" s="44">
        <v>0</v>
      </c>
      <c r="G98" s="44">
        <v>143067</v>
      </c>
      <c r="H98" s="44">
        <v>0</v>
      </c>
      <c r="I98" s="44">
        <v>318739</v>
      </c>
      <c r="J98" s="44">
        <v>224903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308408</v>
      </c>
      <c r="Q98" s="44">
        <v>0</v>
      </c>
      <c r="R98" s="44">
        <v>226207</v>
      </c>
      <c r="S98" s="44">
        <v>7670</v>
      </c>
      <c r="T98" s="44">
        <v>3200</v>
      </c>
      <c r="U98" s="44">
        <v>30756</v>
      </c>
      <c r="V98" s="44">
        <v>3296</v>
      </c>
      <c r="W98" s="44">
        <v>0</v>
      </c>
      <c r="X98" s="44">
        <v>380000</v>
      </c>
      <c r="Y98" s="44">
        <v>70</v>
      </c>
      <c r="Z98" s="44">
        <v>0</v>
      </c>
      <c r="AA98" s="44">
        <v>5321956</v>
      </c>
      <c r="AB98" s="44">
        <v>0</v>
      </c>
      <c r="AC98" s="44">
        <v>0</v>
      </c>
    </row>
    <row r="99" spans="1:29" x14ac:dyDescent="0.3">
      <c r="A99" s="46" t="s">
        <v>198</v>
      </c>
      <c r="B99" t="s">
        <v>2252</v>
      </c>
      <c r="C99">
        <v>1</v>
      </c>
      <c r="D99">
        <v>0</v>
      </c>
      <c r="E99" s="44">
        <v>4814072</v>
      </c>
      <c r="F99" s="44">
        <v>0</v>
      </c>
      <c r="G99" s="44">
        <v>148960</v>
      </c>
      <c r="H99" s="44">
        <v>0</v>
      </c>
      <c r="I99" s="44">
        <v>908441</v>
      </c>
      <c r="J99" s="44">
        <v>545552</v>
      </c>
      <c r="K99" s="44">
        <v>0</v>
      </c>
      <c r="L99" s="44">
        <v>0</v>
      </c>
      <c r="M99" s="44">
        <v>0</v>
      </c>
      <c r="N99" s="44">
        <v>0</v>
      </c>
      <c r="O99" s="44">
        <v>0</v>
      </c>
      <c r="P99" s="44">
        <v>687285</v>
      </c>
      <c r="Q99" s="44">
        <v>14073</v>
      </c>
      <c r="R99" s="44">
        <v>186020</v>
      </c>
      <c r="S99" s="44">
        <v>15340</v>
      </c>
      <c r="T99" s="44">
        <v>6400</v>
      </c>
      <c r="U99" s="44">
        <v>62561</v>
      </c>
      <c r="V99" s="44">
        <v>4659</v>
      </c>
      <c r="W99" s="44">
        <v>0</v>
      </c>
      <c r="X99" s="44">
        <v>0</v>
      </c>
      <c r="Y99" s="44">
        <v>0</v>
      </c>
      <c r="Z99" s="44">
        <v>0</v>
      </c>
      <c r="AA99" s="44">
        <v>7393363</v>
      </c>
      <c r="AB99" s="44">
        <v>0</v>
      </c>
      <c r="AC99" s="44">
        <v>0</v>
      </c>
    </row>
    <row r="100" spans="1:29" x14ac:dyDescent="0.3">
      <c r="A100" s="46" t="s">
        <v>202</v>
      </c>
      <c r="B100" t="s">
        <v>2253</v>
      </c>
      <c r="C100">
        <v>1</v>
      </c>
      <c r="D100">
        <v>0</v>
      </c>
      <c r="E100" s="44">
        <v>16217663</v>
      </c>
      <c r="F100" s="44">
        <v>0</v>
      </c>
      <c r="G100" s="44">
        <v>218990</v>
      </c>
      <c r="H100" s="44">
        <v>0</v>
      </c>
      <c r="I100" s="44">
        <v>1345416</v>
      </c>
      <c r="J100" s="44">
        <v>3189137</v>
      </c>
      <c r="K100" s="44">
        <v>729508</v>
      </c>
      <c r="L100" s="44">
        <v>0</v>
      </c>
      <c r="M100" s="44">
        <v>0</v>
      </c>
      <c r="N100" s="44">
        <v>0</v>
      </c>
      <c r="O100" s="44">
        <v>0</v>
      </c>
      <c r="P100" s="44">
        <v>839336</v>
      </c>
      <c r="Q100" s="44">
        <v>47190</v>
      </c>
      <c r="R100" s="44">
        <v>660614</v>
      </c>
      <c r="S100" s="44">
        <v>25946</v>
      </c>
      <c r="T100" s="44">
        <v>10825</v>
      </c>
      <c r="U100" s="44">
        <v>106015</v>
      </c>
      <c r="V100" s="44">
        <v>21922</v>
      </c>
      <c r="W100" s="44">
        <v>0</v>
      </c>
      <c r="X100" s="44">
        <v>161330</v>
      </c>
      <c r="Y100" s="44">
        <v>0</v>
      </c>
      <c r="Z100" s="44">
        <v>0</v>
      </c>
      <c r="AA100" s="44">
        <v>23573892</v>
      </c>
      <c r="AB100" s="44">
        <v>285</v>
      </c>
      <c r="AC100" s="44">
        <v>100000</v>
      </c>
    </row>
    <row r="101" spans="1:29" x14ac:dyDescent="0.3">
      <c r="A101" s="46" t="s">
        <v>204</v>
      </c>
      <c r="B101" t="s">
        <v>2254</v>
      </c>
      <c r="C101">
        <v>1</v>
      </c>
      <c r="D101">
        <v>0</v>
      </c>
      <c r="E101" s="44">
        <v>10803852</v>
      </c>
      <c r="F101" s="44">
        <v>0</v>
      </c>
      <c r="G101" s="44">
        <v>224558</v>
      </c>
      <c r="H101" s="44">
        <v>3260</v>
      </c>
      <c r="I101" s="44">
        <v>1671992</v>
      </c>
      <c r="J101" s="44">
        <v>1102825</v>
      </c>
      <c r="K101" s="44">
        <v>0</v>
      </c>
      <c r="L101" s="44">
        <v>0</v>
      </c>
      <c r="M101" s="44">
        <v>0</v>
      </c>
      <c r="N101" s="44">
        <v>0</v>
      </c>
      <c r="O101" s="44">
        <v>0</v>
      </c>
      <c r="P101" s="44">
        <v>1052809</v>
      </c>
      <c r="Q101" s="44">
        <v>295654</v>
      </c>
      <c r="R101" s="44">
        <v>289056</v>
      </c>
      <c r="S101" s="44">
        <v>26335</v>
      </c>
      <c r="T101" s="44">
        <v>10987</v>
      </c>
      <c r="U101" s="44">
        <v>108462</v>
      </c>
      <c r="V101" s="44">
        <v>23825</v>
      </c>
      <c r="W101" s="44">
        <v>0</v>
      </c>
      <c r="X101" s="44">
        <v>0</v>
      </c>
      <c r="Y101" s="44">
        <v>2199</v>
      </c>
      <c r="Z101" s="44">
        <v>0</v>
      </c>
      <c r="AA101" s="44">
        <v>15615814</v>
      </c>
      <c r="AB101" s="44">
        <v>0</v>
      </c>
      <c r="AC101" s="44">
        <v>0</v>
      </c>
    </row>
    <row r="102" spans="1:29" x14ac:dyDescent="0.3">
      <c r="A102" s="46" t="s">
        <v>206</v>
      </c>
      <c r="B102" t="s">
        <v>2255</v>
      </c>
      <c r="C102">
        <v>1</v>
      </c>
      <c r="D102">
        <v>0</v>
      </c>
      <c r="E102" s="44">
        <v>2344167</v>
      </c>
      <c r="F102" s="44">
        <v>0</v>
      </c>
      <c r="G102" s="44">
        <v>143187</v>
      </c>
      <c r="H102" s="44">
        <v>0</v>
      </c>
      <c r="I102" s="44">
        <v>179066</v>
      </c>
      <c r="J102" s="44">
        <v>138087</v>
      </c>
      <c r="K102" s="44">
        <v>13234</v>
      </c>
      <c r="L102" s="44">
        <v>0</v>
      </c>
      <c r="M102" s="44">
        <v>0</v>
      </c>
      <c r="N102" s="44">
        <v>0</v>
      </c>
      <c r="O102" s="44">
        <v>0</v>
      </c>
      <c r="P102" s="44">
        <v>165988</v>
      </c>
      <c r="Q102" s="44">
        <v>11355</v>
      </c>
      <c r="R102" s="44">
        <v>19129</v>
      </c>
      <c r="S102" s="44">
        <v>8225</v>
      </c>
      <c r="T102" s="44">
        <v>3431</v>
      </c>
      <c r="U102" s="44">
        <v>25689</v>
      </c>
      <c r="V102" s="44">
        <v>439</v>
      </c>
      <c r="W102" s="44">
        <v>0</v>
      </c>
      <c r="X102" s="44">
        <v>0</v>
      </c>
      <c r="Y102" s="44">
        <v>3825</v>
      </c>
      <c r="Z102" s="44">
        <v>0</v>
      </c>
      <c r="AA102" s="44">
        <v>3055822</v>
      </c>
      <c r="AB102" s="44">
        <v>0</v>
      </c>
      <c r="AC102" s="44">
        <v>0</v>
      </c>
    </row>
    <row r="103" spans="1:29" x14ac:dyDescent="0.3">
      <c r="A103" s="46" t="s">
        <v>211</v>
      </c>
      <c r="B103" t="s">
        <v>2256</v>
      </c>
      <c r="C103">
        <v>1</v>
      </c>
      <c r="D103">
        <v>0</v>
      </c>
      <c r="E103" s="44">
        <v>7776505</v>
      </c>
      <c r="F103" s="44">
        <v>0</v>
      </c>
      <c r="G103" s="44">
        <v>0</v>
      </c>
      <c r="H103" s="44">
        <v>0</v>
      </c>
      <c r="I103" s="44">
        <v>669617</v>
      </c>
      <c r="J103" s="44">
        <v>2195525</v>
      </c>
      <c r="K103" s="44">
        <v>0</v>
      </c>
      <c r="L103" s="44">
        <v>0</v>
      </c>
      <c r="M103" s="44">
        <v>0</v>
      </c>
      <c r="N103" s="44">
        <v>0</v>
      </c>
      <c r="O103" s="44">
        <v>0</v>
      </c>
      <c r="P103" s="44">
        <v>979687</v>
      </c>
      <c r="Q103" s="44">
        <v>211918</v>
      </c>
      <c r="R103" s="44">
        <v>68606</v>
      </c>
      <c r="S103" s="44">
        <v>7835</v>
      </c>
      <c r="T103" s="44">
        <v>3268</v>
      </c>
      <c r="U103" s="44">
        <v>30523</v>
      </c>
      <c r="V103" s="44">
        <v>9620</v>
      </c>
      <c r="W103" s="44">
        <v>0</v>
      </c>
      <c r="X103" s="44">
        <v>156015</v>
      </c>
      <c r="Y103" s="44">
        <v>0</v>
      </c>
      <c r="Z103" s="44">
        <v>0</v>
      </c>
      <c r="AA103" s="44">
        <v>12109119</v>
      </c>
      <c r="AB103" s="44">
        <v>0</v>
      </c>
      <c r="AC103" s="44">
        <v>100000</v>
      </c>
    </row>
    <row r="104" spans="1:29" x14ac:dyDescent="0.3">
      <c r="A104" s="46" t="s">
        <v>213</v>
      </c>
      <c r="B104" t="s">
        <v>2257</v>
      </c>
      <c r="C104">
        <v>1</v>
      </c>
      <c r="D104">
        <v>0</v>
      </c>
      <c r="E104" s="44">
        <v>21260554</v>
      </c>
      <c r="F104" s="44">
        <v>0</v>
      </c>
      <c r="G104" s="44">
        <v>0</v>
      </c>
      <c r="H104" s="44">
        <v>9160</v>
      </c>
      <c r="I104" s="44">
        <v>1393330</v>
      </c>
      <c r="J104" s="44">
        <v>3278677</v>
      </c>
      <c r="K104" s="44">
        <v>0</v>
      </c>
      <c r="L104" s="44">
        <v>0</v>
      </c>
      <c r="M104" s="44">
        <v>0</v>
      </c>
      <c r="N104" s="44">
        <v>0</v>
      </c>
      <c r="O104" s="44">
        <v>0</v>
      </c>
      <c r="P104" s="44">
        <v>2523431</v>
      </c>
      <c r="Q104" s="44">
        <v>1160317</v>
      </c>
      <c r="R104" s="44">
        <v>234520</v>
      </c>
      <c r="S104" s="44">
        <v>34284</v>
      </c>
      <c r="T104" s="44">
        <v>16056</v>
      </c>
      <c r="U104" s="44">
        <v>88428</v>
      </c>
      <c r="V104" s="44">
        <v>47312</v>
      </c>
      <c r="W104" s="44">
        <v>0</v>
      </c>
      <c r="X104" s="44">
        <v>464577</v>
      </c>
      <c r="Y104" s="44">
        <v>0</v>
      </c>
      <c r="Z104" s="44">
        <v>0</v>
      </c>
      <c r="AA104" s="44">
        <v>30510646</v>
      </c>
      <c r="AB104" s="44">
        <v>0</v>
      </c>
      <c r="AC104" s="44">
        <v>147875</v>
      </c>
    </row>
    <row r="105" spans="1:29" x14ac:dyDescent="0.3">
      <c r="A105" s="46" t="s">
        <v>219</v>
      </c>
      <c r="B105" t="s">
        <v>2258</v>
      </c>
      <c r="C105">
        <v>1</v>
      </c>
      <c r="D105">
        <v>0</v>
      </c>
      <c r="E105" s="44">
        <v>6344428</v>
      </c>
      <c r="F105" s="44">
        <v>0</v>
      </c>
      <c r="G105" s="44">
        <v>0</v>
      </c>
      <c r="H105" s="44">
        <v>3564</v>
      </c>
      <c r="I105" s="44">
        <v>471191</v>
      </c>
      <c r="J105" s="44">
        <v>794350</v>
      </c>
      <c r="K105" s="44">
        <v>0</v>
      </c>
      <c r="L105" s="44">
        <v>0</v>
      </c>
      <c r="M105" s="44">
        <v>0</v>
      </c>
      <c r="N105" s="44">
        <v>0</v>
      </c>
      <c r="O105" s="44">
        <v>0</v>
      </c>
      <c r="P105" s="44">
        <v>915527</v>
      </c>
      <c r="Q105" s="44">
        <v>250452</v>
      </c>
      <c r="R105" s="44">
        <v>7261</v>
      </c>
      <c r="S105" s="44">
        <v>8449</v>
      </c>
      <c r="T105" s="44">
        <v>3525</v>
      </c>
      <c r="U105" s="44">
        <v>33785</v>
      </c>
      <c r="V105" s="44">
        <v>11111</v>
      </c>
      <c r="W105" s="44">
        <v>0</v>
      </c>
      <c r="X105" s="44">
        <v>260512</v>
      </c>
      <c r="Y105" s="44">
        <v>0</v>
      </c>
      <c r="Z105" s="44">
        <v>0</v>
      </c>
      <c r="AA105" s="44">
        <v>9104155</v>
      </c>
      <c r="AB105" s="44">
        <v>0</v>
      </c>
      <c r="AC105" s="44">
        <v>100000</v>
      </c>
    </row>
    <row r="106" spans="1:29" x14ac:dyDescent="0.3">
      <c r="A106" s="46" t="s">
        <v>215</v>
      </c>
      <c r="B106" t="s">
        <v>2259</v>
      </c>
      <c r="C106">
        <v>1</v>
      </c>
      <c r="D106">
        <v>0</v>
      </c>
      <c r="E106" s="44">
        <v>16177430</v>
      </c>
      <c r="F106" s="44">
        <v>0</v>
      </c>
      <c r="G106" s="44">
        <v>0</v>
      </c>
      <c r="H106" s="44">
        <v>12594</v>
      </c>
      <c r="I106" s="44">
        <v>1733387</v>
      </c>
      <c r="J106" s="44">
        <v>3470837</v>
      </c>
      <c r="K106" s="44">
        <v>178035</v>
      </c>
      <c r="L106" s="44">
        <v>0</v>
      </c>
      <c r="M106" s="44">
        <v>0</v>
      </c>
      <c r="N106" s="44">
        <v>0</v>
      </c>
      <c r="O106" s="44">
        <v>0</v>
      </c>
      <c r="P106" s="44">
        <v>2131817</v>
      </c>
      <c r="Q106" s="44">
        <v>150199</v>
      </c>
      <c r="R106" s="44">
        <v>31591</v>
      </c>
      <c r="S106" s="44">
        <v>28008</v>
      </c>
      <c r="T106" s="44">
        <v>11868</v>
      </c>
      <c r="U106" s="44">
        <v>52221</v>
      </c>
      <c r="V106" s="44">
        <v>3475</v>
      </c>
      <c r="W106" s="44">
        <v>0</v>
      </c>
      <c r="X106" s="44">
        <v>134322</v>
      </c>
      <c r="Y106" s="44">
        <v>0</v>
      </c>
      <c r="Z106" s="44">
        <v>0</v>
      </c>
      <c r="AA106" s="44">
        <v>24115784</v>
      </c>
      <c r="AB106" s="44">
        <v>0</v>
      </c>
      <c r="AC106" s="44">
        <v>0</v>
      </c>
    </row>
    <row r="107" spans="1:29" x14ac:dyDescent="0.3">
      <c r="A107" s="46" t="s">
        <v>217</v>
      </c>
      <c r="B107" t="s">
        <v>2260</v>
      </c>
      <c r="C107">
        <v>1</v>
      </c>
      <c r="D107">
        <v>0</v>
      </c>
      <c r="E107" s="44">
        <v>9488871</v>
      </c>
      <c r="F107" s="44">
        <v>0</v>
      </c>
      <c r="G107" s="44">
        <v>0</v>
      </c>
      <c r="H107" s="44">
        <v>0</v>
      </c>
      <c r="I107" s="44">
        <v>666834</v>
      </c>
      <c r="J107" s="44">
        <v>1208503</v>
      </c>
      <c r="K107" s="44">
        <v>0</v>
      </c>
      <c r="L107" s="44">
        <v>0</v>
      </c>
      <c r="M107" s="44">
        <v>0</v>
      </c>
      <c r="N107" s="44">
        <v>0</v>
      </c>
      <c r="O107" s="44">
        <v>0</v>
      </c>
      <c r="P107" s="44">
        <v>873445</v>
      </c>
      <c r="Q107" s="44">
        <v>0</v>
      </c>
      <c r="R107" s="44">
        <v>0</v>
      </c>
      <c r="S107" s="44">
        <v>10516</v>
      </c>
      <c r="T107" s="44">
        <v>4105</v>
      </c>
      <c r="U107" s="44">
        <v>18200</v>
      </c>
      <c r="V107" s="44">
        <v>12980</v>
      </c>
      <c r="W107" s="44">
        <v>0</v>
      </c>
      <c r="X107" s="44">
        <v>85523</v>
      </c>
      <c r="Y107" s="44">
        <v>0</v>
      </c>
      <c r="Z107" s="44">
        <v>0</v>
      </c>
      <c r="AA107" s="44">
        <v>12368977</v>
      </c>
      <c r="AB107" s="44">
        <v>0</v>
      </c>
      <c r="AC107" s="44">
        <v>100000</v>
      </c>
    </row>
    <row r="108" spans="1:29" x14ac:dyDescent="0.3">
      <c r="A108" s="46" t="s">
        <v>222</v>
      </c>
      <c r="B108" t="s">
        <v>2261</v>
      </c>
      <c r="C108">
        <v>1</v>
      </c>
      <c r="D108">
        <v>0</v>
      </c>
      <c r="E108" s="44">
        <v>672621</v>
      </c>
      <c r="F108" s="44">
        <v>0</v>
      </c>
      <c r="G108" s="44">
        <v>100000</v>
      </c>
      <c r="H108" s="44">
        <v>30</v>
      </c>
      <c r="I108" s="44">
        <v>18281</v>
      </c>
      <c r="J108" s="44">
        <v>11222</v>
      </c>
      <c r="K108" s="44">
        <v>0</v>
      </c>
      <c r="L108" s="44">
        <v>0</v>
      </c>
      <c r="M108" s="44">
        <v>0</v>
      </c>
      <c r="N108" s="44">
        <v>0</v>
      </c>
      <c r="O108" s="44">
        <v>0</v>
      </c>
      <c r="P108" s="44">
        <v>137236</v>
      </c>
      <c r="Q108" s="44">
        <v>0</v>
      </c>
      <c r="R108" s="44">
        <v>0</v>
      </c>
      <c r="S108" s="44">
        <v>1124</v>
      </c>
      <c r="T108" s="44">
        <v>468</v>
      </c>
      <c r="U108" s="44">
        <v>4136</v>
      </c>
      <c r="V108" s="44">
        <v>0</v>
      </c>
      <c r="W108" s="44">
        <v>0</v>
      </c>
      <c r="X108" s="44">
        <v>0</v>
      </c>
      <c r="Y108" s="44">
        <v>1318</v>
      </c>
      <c r="Z108" s="44">
        <v>0</v>
      </c>
      <c r="AA108" s="44">
        <v>946436</v>
      </c>
      <c r="AB108" s="44">
        <v>0</v>
      </c>
      <c r="AC108" s="44">
        <v>0</v>
      </c>
    </row>
    <row r="109" spans="1:29" x14ac:dyDescent="0.3">
      <c r="A109" s="46" t="s">
        <v>228</v>
      </c>
      <c r="B109" t="s">
        <v>2262</v>
      </c>
      <c r="C109">
        <v>1</v>
      </c>
      <c r="D109">
        <v>0</v>
      </c>
      <c r="E109" s="44">
        <v>1124059</v>
      </c>
      <c r="F109" s="44">
        <v>0</v>
      </c>
      <c r="G109" s="44">
        <v>237714</v>
      </c>
      <c r="H109" s="44">
        <v>114</v>
      </c>
      <c r="I109" s="44">
        <v>46327</v>
      </c>
      <c r="J109" s="44">
        <v>117450</v>
      </c>
      <c r="K109" s="44">
        <v>0</v>
      </c>
      <c r="L109" s="44">
        <v>0</v>
      </c>
      <c r="M109" s="44">
        <v>0</v>
      </c>
      <c r="N109" s="44">
        <v>0</v>
      </c>
      <c r="O109" s="44">
        <v>0</v>
      </c>
      <c r="P109" s="44">
        <v>252257</v>
      </c>
      <c r="Q109" s="44">
        <v>0</v>
      </c>
      <c r="R109" s="44">
        <v>58096</v>
      </c>
      <c r="S109" s="44">
        <v>3386</v>
      </c>
      <c r="T109" s="44">
        <v>1412</v>
      </c>
      <c r="U109" s="44">
        <v>13747</v>
      </c>
      <c r="V109" s="44">
        <v>0</v>
      </c>
      <c r="W109" s="44">
        <v>0</v>
      </c>
      <c r="X109" s="44">
        <v>0</v>
      </c>
      <c r="Y109" s="44">
        <v>0</v>
      </c>
      <c r="Z109" s="44">
        <v>0</v>
      </c>
      <c r="AA109" s="44">
        <v>1854562</v>
      </c>
      <c r="AB109" s="44">
        <v>0</v>
      </c>
      <c r="AC109" s="44">
        <v>100000</v>
      </c>
    </row>
    <row r="110" spans="1:29" x14ac:dyDescent="0.3">
      <c r="A110" s="46" t="s">
        <v>224</v>
      </c>
      <c r="B110" t="s">
        <v>1527</v>
      </c>
      <c r="C110">
        <v>1</v>
      </c>
      <c r="D110">
        <v>0</v>
      </c>
      <c r="E110" s="44">
        <v>3878744</v>
      </c>
      <c r="F110" s="44">
        <v>0</v>
      </c>
      <c r="G110" s="44">
        <v>70000</v>
      </c>
      <c r="H110" s="44">
        <v>0</v>
      </c>
      <c r="I110" s="44">
        <v>540401</v>
      </c>
      <c r="J110" s="44">
        <v>556370</v>
      </c>
      <c r="K110" s="44">
        <v>0</v>
      </c>
      <c r="L110" s="44">
        <v>0</v>
      </c>
      <c r="M110" s="44">
        <v>0</v>
      </c>
      <c r="N110" s="44">
        <v>0</v>
      </c>
      <c r="O110" s="44">
        <v>0</v>
      </c>
      <c r="P110" s="44">
        <v>668248</v>
      </c>
      <c r="Q110" s="44">
        <v>22631</v>
      </c>
      <c r="R110" s="44">
        <v>0</v>
      </c>
      <c r="S110" s="44">
        <v>5603</v>
      </c>
      <c r="T110" s="44">
        <v>2337</v>
      </c>
      <c r="U110" s="44">
        <v>21611</v>
      </c>
      <c r="V110" s="44">
        <v>5721</v>
      </c>
      <c r="W110" s="44">
        <v>0</v>
      </c>
      <c r="X110" s="44">
        <v>80000</v>
      </c>
      <c r="Y110" s="44">
        <v>0</v>
      </c>
      <c r="Z110" s="44">
        <v>0</v>
      </c>
      <c r="AA110" s="44">
        <v>5851666</v>
      </c>
      <c r="AB110" s="44">
        <v>0</v>
      </c>
      <c r="AC110" s="44">
        <v>100000</v>
      </c>
    </row>
    <row r="111" spans="1:29" x14ac:dyDescent="0.3">
      <c r="A111" s="46" t="s">
        <v>226</v>
      </c>
      <c r="B111" t="s">
        <v>2263</v>
      </c>
      <c r="C111">
        <v>1</v>
      </c>
      <c r="D111">
        <v>0</v>
      </c>
      <c r="E111" s="44">
        <v>6118187</v>
      </c>
      <c r="F111" s="44">
        <v>0</v>
      </c>
      <c r="G111" s="44">
        <v>181328</v>
      </c>
      <c r="H111" s="44">
        <v>0</v>
      </c>
      <c r="I111" s="44">
        <v>555157</v>
      </c>
      <c r="J111" s="44">
        <v>1224440</v>
      </c>
      <c r="K111" s="44">
        <v>188416</v>
      </c>
      <c r="L111" s="44">
        <v>0</v>
      </c>
      <c r="M111" s="44">
        <v>0</v>
      </c>
      <c r="N111" s="44">
        <v>0</v>
      </c>
      <c r="O111" s="44">
        <v>0</v>
      </c>
      <c r="P111" s="44">
        <v>477204</v>
      </c>
      <c r="Q111" s="44">
        <v>85658</v>
      </c>
      <c r="R111" s="44">
        <v>0</v>
      </c>
      <c r="S111" s="44">
        <v>11685</v>
      </c>
      <c r="T111" s="44">
        <v>2897</v>
      </c>
      <c r="U111" s="44">
        <v>43863</v>
      </c>
      <c r="V111" s="44">
        <v>8834</v>
      </c>
      <c r="W111" s="44">
        <v>0</v>
      </c>
      <c r="X111" s="44">
        <v>0</v>
      </c>
      <c r="Y111" s="44">
        <v>16795</v>
      </c>
      <c r="Z111" s="44">
        <v>0</v>
      </c>
      <c r="AA111" s="44">
        <v>8914464</v>
      </c>
      <c r="AB111" s="44">
        <v>0</v>
      </c>
      <c r="AC111" s="44">
        <v>0</v>
      </c>
    </row>
    <row r="112" spans="1:29" x14ac:dyDescent="0.3">
      <c r="A112" s="46" t="s">
        <v>230</v>
      </c>
      <c r="B112" t="s">
        <v>2264</v>
      </c>
      <c r="C112">
        <v>1</v>
      </c>
      <c r="D112">
        <v>0</v>
      </c>
      <c r="E112" s="44">
        <v>2798747</v>
      </c>
      <c r="F112" s="44">
        <v>0</v>
      </c>
      <c r="G112" s="44">
        <v>100000</v>
      </c>
      <c r="H112" s="44">
        <v>0</v>
      </c>
      <c r="I112" s="44">
        <v>541573</v>
      </c>
      <c r="J112" s="44">
        <v>401855</v>
      </c>
      <c r="K112" s="44">
        <v>0</v>
      </c>
      <c r="L112" s="44">
        <v>0</v>
      </c>
      <c r="M112" s="44">
        <v>0</v>
      </c>
      <c r="N112" s="44">
        <v>0</v>
      </c>
      <c r="O112" s="44">
        <v>0</v>
      </c>
      <c r="P112" s="44">
        <v>296233</v>
      </c>
      <c r="Q112" s="44">
        <v>8316</v>
      </c>
      <c r="R112" s="44">
        <v>0</v>
      </c>
      <c r="S112" s="44">
        <v>3925</v>
      </c>
      <c r="T112" s="44">
        <v>1637</v>
      </c>
      <c r="U112" s="44">
        <v>13631</v>
      </c>
      <c r="V112" s="44">
        <v>3570</v>
      </c>
      <c r="W112" s="44">
        <v>0</v>
      </c>
      <c r="X112" s="44">
        <v>34623</v>
      </c>
      <c r="Y112" s="44">
        <v>3938</v>
      </c>
      <c r="Z112" s="44">
        <v>0</v>
      </c>
      <c r="AA112" s="44">
        <v>4208048</v>
      </c>
      <c r="AB112" s="44">
        <v>0</v>
      </c>
      <c r="AC112" s="44">
        <v>100000</v>
      </c>
    </row>
    <row r="113" spans="1:29" x14ac:dyDescent="0.3">
      <c r="A113" s="46" t="s">
        <v>232</v>
      </c>
      <c r="B113" t="s">
        <v>2265</v>
      </c>
      <c r="C113">
        <v>1</v>
      </c>
      <c r="D113">
        <v>0</v>
      </c>
      <c r="E113" s="44">
        <v>4853827</v>
      </c>
      <c r="F113" s="44">
        <v>0</v>
      </c>
      <c r="G113" s="44">
        <v>249655</v>
      </c>
      <c r="H113" s="44">
        <v>2911</v>
      </c>
      <c r="I113" s="44">
        <v>384617</v>
      </c>
      <c r="J113" s="44">
        <v>773601</v>
      </c>
      <c r="K113" s="44">
        <v>0</v>
      </c>
      <c r="L113" s="44">
        <v>0</v>
      </c>
      <c r="M113" s="44">
        <v>0</v>
      </c>
      <c r="N113" s="44">
        <v>0</v>
      </c>
      <c r="O113" s="44">
        <v>0</v>
      </c>
      <c r="P113" s="44">
        <v>299156</v>
      </c>
      <c r="Q113" s="44">
        <v>12446</v>
      </c>
      <c r="R113" s="44">
        <v>0</v>
      </c>
      <c r="S113" s="44">
        <v>4794</v>
      </c>
      <c r="T113" s="44">
        <v>2000</v>
      </c>
      <c r="U113" s="44">
        <v>16252</v>
      </c>
      <c r="V113" s="44">
        <v>2804</v>
      </c>
      <c r="W113" s="44">
        <v>0</v>
      </c>
      <c r="X113" s="44">
        <v>0</v>
      </c>
      <c r="Y113" s="44">
        <v>3994</v>
      </c>
      <c r="Z113" s="44">
        <v>0</v>
      </c>
      <c r="AA113" s="44">
        <v>6606057</v>
      </c>
      <c r="AB113" s="44">
        <v>0</v>
      </c>
      <c r="AC113" s="44">
        <v>100000</v>
      </c>
    </row>
    <row r="114" spans="1:29" x14ac:dyDescent="0.3">
      <c r="A114" s="46" t="s">
        <v>234</v>
      </c>
      <c r="B114" t="s">
        <v>2266</v>
      </c>
      <c r="C114">
        <v>1</v>
      </c>
      <c r="D114">
        <v>0</v>
      </c>
      <c r="E114" s="44">
        <v>2366881</v>
      </c>
      <c r="F114" s="44">
        <v>0</v>
      </c>
      <c r="G114" s="44">
        <v>70000</v>
      </c>
      <c r="H114" s="44">
        <v>0</v>
      </c>
      <c r="I114" s="44">
        <v>123647</v>
      </c>
      <c r="J114" s="44">
        <v>759923</v>
      </c>
      <c r="K114" s="44">
        <v>147794</v>
      </c>
      <c r="L114" s="44">
        <v>0</v>
      </c>
      <c r="M114" s="44">
        <v>0</v>
      </c>
      <c r="N114" s="44">
        <v>0</v>
      </c>
      <c r="O114" s="44">
        <v>0</v>
      </c>
      <c r="P114" s="44">
        <v>316921</v>
      </c>
      <c r="Q114" s="44">
        <v>32325</v>
      </c>
      <c r="R114" s="44">
        <v>0</v>
      </c>
      <c r="S114" s="44">
        <v>5049</v>
      </c>
      <c r="T114" s="44">
        <v>2106</v>
      </c>
      <c r="U114" s="44">
        <v>19514</v>
      </c>
      <c r="V114" s="44">
        <v>0</v>
      </c>
      <c r="W114" s="44">
        <v>0</v>
      </c>
      <c r="X114" s="44">
        <v>48000</v>
      </c>
      <c r="Y114" s="44">
        <v>10960</v>
      </c>
      <c r="Z114" s="44">
        <v>0</v>
      </c>
      <c r="AA114" s="44">
        <v>3903120</v>
      </c>
      <c r="AB114" s="44">
        <v>0</v>
      </c>
      <c r="AC114" s="44">
        <v>100000</v>
      </c>
    </row>
    <row r="115" spans="1:29" x14ac:dyDescent="0.3">
      <c r="A115" s="46" t="s">
        <v>236</v>
      </c>
      <c r="B115" t="s">
        <v>2267</v>
      </c>
      <c r="C115">
        <v>1</v>
      </c>
      <c r="D115">
        <v>0</v>
      </c>
      <c r="E115" s="44">
        <v>2447135</v>
      </c>
      <c r="F115" s="44">
        <v>0</v>
      </c>
      <c r="G115" s="44">
        <v>192600</v>
      </c>
      <c r="H115" s="44">
        <v>0</v>
      </c>
      <c r="I115" s="44">
        <v>291186</v>
      </c>
      <c r="J115" s="44">
        <v>129966</v>
      </c>
      <c r="K115" s="44">
        <v>0</v>
      </c>
      <c r="L115" s="44">
        <v>0</v>
      </c>
      <c r="M115" s="44">
        <v>0</v>
      </c>
      <c r="N115" s="44">
        <v>0</v>
      </c>
      <c r="O115" s="44">
        <v>0</v>
      </c>
      <c r="P115" s="44">
        <v>283678</v>
      </c>
      <c r="Q115" s="44">
        <v>5867</v>
      </c>
      <c r="R115" s="44">
        <v>0</v>
      </c>
      <c r="S115" s="44">
        <v>3955</v>
      </c>
      <c r="T115" s="44">
        <v>1650</v>
      </c>
      <c r="U115" s="44">
        <v>14621</v>
      </c>
      <c r="V115" s="44">
        <v>122</v>
      </c>
      <c r="W115" s="44">
        <v>0</v>
      </c>
      <c r="X115" s="44">
        <v>28350</v>
      </c>
      <c r="Y115" s="44">
        <v>290</v>
      </c>
      <c r="Z115" s="44">
        <v>0</v>
      </c>
      <c r="AA115" s="44">
        <v>3399420</v>
      </c>
      <c r="AB115" s="44">
        <v>0</v>
      </c>
      <c r="AC115" s="44">
        <v>0</v>
      </c>
    </row>
    <row r="116" spans="1:29" x14ac:dyDescent="0.3">
      <c r="A116" s="46" t="s">
        <v>238</v>
      </c>
      <c r="B116" t="s">
        <v>2268</v>
      </c>
      <c r="C116">
        <v>1</v>
      </c>
      <c r="D116">
        <v>0</v>
      </c>
      <c r="E116" s="44">
        <v>11553992</v>
      </c>
      <c r="F116" s="44">
        <v>0</v>
      </c>
      <c r="G116" s="44">
        <v>125580</v>
      </c>
      <c r="H116" s="44">
        <v>2802</v>
      </c>
      <c r="I116" s="44">
        <v>1063536</v>
      </c>
      <c r="J116" s="44">
        <v>2795209</v>
      </c>
      <c r="K116" s="44">
        <v>0</v>
      </c>
      <c r="L116" s="44">
        <v>0</v>
      </c>
      <c r="M116" s="44">
        <v>0</v>
      </c>
      <c r="N116" s="44">
        <v>0</v>
      </c>
      <c r="O116" s="44">
        <v>0</v>
      </c>
      <c r="P116" s="44">
        <v>2590160</v>
      </c>
      <c r="Q116" s="44">
        <v>195006</v>
      </c>
      <c r="R116" s="44">
        <v>0</v>
      </c>
      <c r="S116" s="44">
        <v>9058</v>
      </c>
      <c r="T116" s="44">
        <v>6981</v>
      </c>
      <c r="U116" s="44">
        <v>58068</v>
      </c>
      <c r="V116" s="44">
        <v>20977</v>
      </c>
      <c r="W116" s="44">
        <v>0</v>
      </c>
      <c r="X116" s="44">
        <v>83978</v>
      </c>
      <c r="Y116" s="44">
        <v>0</v>
      </c>
      <c r="Z116" s="44">
        <v>0</v>
      </c>
      <c r="AA116" s="44">
        <v>18505347</v>
      </c>
      <c r="AB116" s="44">
        <v>0</v>
      </c>
      <c r="AC116" s="44">
        <v>100000</v>
      </c>
    </row>
    <row r="117" spans="1:29" x14ac:dyDescent="0.3">
      <c r="A117" s="46" t="s">
        <v>242</v>
      </c>
      <c r="B117" t="s">
        <v>2269</v>
      </c>
      <c r="C117">
        <v>1</v>
      </c>
      <c r="D117">
        <v>0</v>
      </c>
      <c r="E117" s="44">
        <v>4145174</v>
      </c>
      <c r="F117" s="44">
        <v>0</v>
      </c>
      <c r="G117" s="44">
        <v>92649</v>
      </c>
      <c r="H117" s="44">
        <v>0</v>
      </c>
      <c r="I117" s="44">
        <v>324035</v>
      </c>
      <c r="J117" s="44">
        <v>353061</v>
      </c>
      <c r="K117" s="44">
        <v>0</v>
      </c>
      <c r="L117" s="44">
        <v>0</v>
      </c>
      <c r="M117" s="44">
        <v>0</v>
      </c>
      <c r="N117" s="44">
        <v>0</v>
      </c>
      <c r="O117" s="44">
        <v>0</v>
      </c>
      <c r="P117" s="44">
        <v>437166</v>
      </c>
      <c r="Q117" s="44">
        <v>59058</v>
      </c>
      <c r="R117" s="44">
        <v>0</v>
      </c>
      <c r="S117" s="44">
        <v>4150</v>
      </c>
      <c r="T117" s="44">
        <v>1731</v>
      </c>
      <c r="U117" s="44">
        <v>17009</v>
      </c>
      <c r="V117" s="44">
        <v>3587</v>
      </c>
      <c r="W117" s="44">
        <v>0</v>
      </c>
      <c r="X117" s="44">
        <v>32072</v>
      </c>
      <c r="Y117" s="44">
        <v>0</v>
      </c>
      <c r="Z117" s="44">
        <v>0</v>
      </c>
      <c r="AA117" s="44">
        <v>5469692</v>
      </c>
      <c r="AB117" s="44">
        <v>0</v>
      </c>
      <c r="AC117" s="44">
        <v>100000</v>
      </c>
    </row>
    <row r="118" spans="1:29" x14ac:dyDescent="0.3">
      <c r="A118" s="46" t="s">
        <v>240</v>
      </c>
      <c r="B118" t="s">
        <v>2270</v>
      </c>
      <c r="C118">
        <v>1</v>
      </c>
      <c r="D118">
        <v>0</v>
      </c>
      <c r="E118" s="44">
        <v>3147857</v>
      </c>
      <c r="F118" s="44">
        <v>0</v>
      </c>
      <c r="G118" s="44">
        <v>100000</v>
      </c>
      <c r="H118" s="44">
        <v>3700</v>
      </c>
      <c r="I118" s="44">
        <v>592180</v>
      </c>
      <c r="J118" s="44">
        <v>1073127</v>
      </c>
      <c r="K118" s="44">
        <v>0</v>
      </c>
      <c r="L118" s="44">
        <v>0</v>
      </c>
      <c r="M118" s="44">
        <v>0</v>
      </c>
      <c r="N118" s="44">
        <v>0</v>
      </c>
      <c r="O118" s="44">
        <v>0</v>
      </c>
      <c r="P118" s="44">
        <v>383252</v>
      </c>
      <c r="Q118" s="44">
        <v>45410</v>
      </c>
      <c r="R118" s="44">
        <v>17937</v>
      </c>
      <c r="S118" s="44">
        <v>5258</v>
      </c>
      <c r="T118" s="44">
        <v>2193</v>
      </c>
      <c r="U118" s="44">
        <v>18990</v>
      </c>
      <c r="V118" s="44">
        <v>4157</v>
      </c>
      <c r="W118" s="44">
        <v>0</v>
      </c>
      <c r="X118" s="44">
        <v>56250</v>
      </c>
      <c r="Y118" s="44">
        <v>0</v>
      </c>
      <c r="Z118" s="44">
        <v>0</v>
      </c>
      <c r="AA118" s="44">
        <v>5450311</v>
      </c>
      <c r="AB118" s="44">
        <v>0</v>
      </c>
      <c r="AC118" s="44">
        <v>100000</v>
      </c>
    </row>
    <row r="119" spans="1:29" x14ac:dyDescent="0.3">
      <c r="A119" s="46" t="s">
        <v>244</v>
      </c>
      <c r="B119" t="s">
        <v>2271</v>
      </c>
      <c r="C119">
        <v>1</v>
      </c>
      <c r="D119">
        <v>0</v>
      </c>
      <c r="E119" s="44">
        <v>10079943</v>
      </c>
      <c r="F119" s="44">
        <v>0</v>
      </c>
      <c r="G119" s="44">
        <v>117847</v>
      </c>
      <c r="H119" s="44">
        <v>0</v>
      </c>
      <c r="I119" s="44">
        <v>713679</v>
      </c>
      <c r="J119" s="44">
        <v>835223</v>
      </c>
      <c r="K119" s="44">
        <v>0</v>
      </c>
      <c r="L119" s="44">
        <v>0</v>
      </c>
      <c r="M119" s="44">
        <v>0</v>
      </c>
      <c r="N119" s="44">
        <v>0</v>
      </c>
      <c r="O119" s="44">
        <v>0</v>
      </c>
      <c r="P119" s="44">
        <v>1248741</v>
      </c>
      <c r="Q119" s="44">
        <v>275494</v>
      </c>
      <c r="R119" s="44">
        <v>0</v>
      </c>
      <c r="S119" s="44">
        <v>13767</v>
      </c>
      <c r="T119" s="44">
        <v>5743</v>
      </c>
      <c r="U119" s="44">
        <v>53124</v>
      </c>
      <c r="V119" s="44">
        <v>14278</v>
      </c>
      <c r="W119" s="44">
        <v>0</v>
      </c>
      <c r="X119" s="44">
        <v>105496</v>
      </c>
      <c r="Y119" s="44">
        <v>0</v>
      </c>
      <c r="Z119" s="44">
        <v>0</v>
      </c>
      <c r="AA119" s="44">
        <v>13463335</v>
      </c>
      <c r="AB119" s="44">
        <v>0</v>
      </c>
      <c r="AC119" s="44">
        <v>100000</v>
      </c>
    </row>
    <row r="120" spans="1:29" x14ac:dyDescent="0.3">
      <c r="A120" s="46" t="s">
        <v>249</v>
      </c>
      <c r="B120" t="s">
        <v>2272</v>
      </c>
      <c r="C120">
        <v>1</v>
      </c>
      <c r="D120">
        <v>0</v>
      </c>
      <c r="E120" s="44">
        <v>19489651</v>
      </c>
      <c r="F120" s="44">
        <v>0</v>
      </c>
      <c r="G120" s="44">
        <v>0</v>
      </c>
      <c r="H120" s="44">
        <v>0</v>
      </c>
      <c r="I120" s="44">
        <v>2238612</v>
      </c>
      <c r="J120" s="44">
        <v>3698674</v>
      </c>
      <c r="K120" s="44">
        <v>836045</v>
      </c>
      <c r="L120" s="44">
        <v>0</v>
      </c>
      <c r="M120" s="44">
        <v>0</v>
      </c>
      <c r="N120" s="44">
        <v>0</v>
      </c>
      <c r="O120" s="44">
        <v>0</v>
      </c>
      <c r="P120" s="44">
        <v>1281540</v>
      </c>
      <c r="Q120" s="44">
        <v>599736</v>
      </c>
      <c r="R120" s="44">
        <v>928628</v>
      </c>
      <c r="S120" s="44">
        <v>44281</v>
      </c>
      <c r="T120" s="44">
        <v>18475</v>
      </c>
      <c r="U120" s="44">
        <v>167812</v>
      </c>
      <c r="V120" s="44">
        <v>39416</v>
      </c>
      <c r="W120" s="44">
        <v>0</v>
      </c>
      <c r="X120" s="44">
        <v>287883</v>
      </c>
      <c r="Y120" s="44">
        <v>0</v>
      </c>
      <c r="Z120" s="44">
        <v>0</v>
      </c>
      <c r="AA120" s="44">
        <v>29630753</v>
      </c>
      <c r="AB120" s="44">
        <v>0</v>
      </c>
      <c r="AC120" s="44">
        <v>100000</v>
      </c>
    </row>
    <row r="121" spans="1:29" x14ac:dyDescent="0.3">
      <c r="A121" s="46" t="s">
        <v>251</v>
      </c>
      <c r="B121" t="s">
        <v>2273</v>
      </c>
      <c r="C121">
        <v>1</v>
      </c>
      <c r="D121">
        <v>0</v>
      </c>
      <c r="E121" s="44">
        <v>9010389</v>
      </c>
      <c r="F121" s="44">
        <v>0</v>
      </c>
      <c r="G121" s="44">
        <v>0</v>
      </c>
      <c r="H121" s="44">
        <v>0</v>
      </c>
      <c r="I121" s="44">
        <v>1363947</v>
      </c>
      <c r="J121" s="44">
        <v>554762</v>
      </c>
      <c r="K121" s="44">
        <v>0</v>
      </c>
      <c r="L121" s="44">
        <v>0</v>
      </c>
      <c r="M121" s="44">
        <v>0</v>
      </c>
      <c r="N121" s="44">
        <v>0</v>
      </c>
      <c r="O121" s="44">
        <v>0</v>
      </c>
      <c r="P121" s="44">
        <v>741988</v>
      </c>
      <c r="Q121" s="44">
        <v>282285</v>
      </c>
      <c r="R121" s="44">
        <v>535435</v>
      </c>
      <c r="S121" s="44">
        <v>20568</v>
      </c>
      <c r="T121" s="44">
        <v>8581</v>
      </c>
      <c r="U121" s="44">
        <v>86443</v>
      </c>
      <c r="V121" s="44">
        <v>20834</v>
      </c>
      <c r="W121" s="44">
        <v>0</v>
      </c>
      <c r="X121" s="44">
        <v>95760</v>
      </c>
      <c r="Y121" s="44">
        <v>0</v>
      </c>
      <c r="Z121" s="44">
        <v>0</v>
      </c>
      <c r="AA121" s="44">
        <v>12720992</v>
      </c>
      <c r="AB121" s="44">
        <v>0</v>
      </c>
      <c r="AC121" s="44">
        <v>0</v>
      </c>
    </row>
    <row r="122" spans="1:29" x14ac:dyDescent="0.3">
      <c r="A122" s="46" t="s">
        <v>253</v>
      </c>
      <c r="B122" t="s">
        <v>2274</v>
      </c>
      <c r="C122">
        <v>1</v>
      </c>
      <c r="D122">
        <v>0</v>
      </c>
      <c r="E122" s="44">
        <v>19077548</v>
      </c>
      <c r="F122" s="44">
        <v>0</v>
      </c>
      <c r="G122" s="44">
        <v>727915</v>
      </c>
      <c r="H122" s="44">
        <v>18806</v>
      </c>
      <c r="I122" s="44">
        <v>4592027</v>
      </c>
      <c r="J122" s="44">
        <v>2399023</v>
      </c>
      <c r="K122" s="44">
        <v>0</v>
      </c>
      <c r="L122" s="44">
        <v>0</v>
      </c>
      <c r="M122" s="44">
        <v>0</v>
      </c>
      <c r="N122" s="44">
        <v>0</v>
      </c>
      <c r="O122" s="44">
        <v>0</v>
      </c>
      <c r="P122" s="44">
        <v>2182224</v>
      </c>
      <c r="Q122" s="44">
        <v>313554</v>
      </c>
      <c r="R122" s="44">
        <v>902497</v>
      </c>
      <c r="S122" s="44">
        <v>55352</v>
      </c>
      <c r="T122" s="44">
        <v>23093</v>
      </c>
      <c r="U122" s="44">
        <v>222282</v>
      </c>
      <c r="V122" s="44">
        <v>48644</v>
      </c>
      <c r="W122" s="44">
        <v>0</v>
      </c>
      <c r="X122" s="44">
        <v>1462768</v>
      </c>
      <c r="Y122" s="44">
        <v>0</v>
      </c>
      <c r="Z122" s="44">
        <v>0</v>
      </c>
      <c r="AA122" s="44">
        <v>32025733</v>
      </c>
      <c r="AB122" s="44">
        <v>0</v>
      </c>
      <c r="AC122" s="44">
        <v>0</v>
      </c>
    </row>
    <row r="123" spans="1:29" x14ac:dyDescent="0.3">
      <c r="A123" s="46" t="s">
        <v>257</v>
      </c>
      <c r="B123" t="s">
        <v>2275</v>
      </c>
      <c r="C123">
        <v>1</v>
      </c>
      <c r="D123">
        <v>0</v>
      </c>
      <c r="E123" s="44">
        <v>4004399</v>
      </c>
      <c r="F123" s="44">
        <v>0</v>
      </c>
      <c r="G123" s="44">
        <v>232682</v>
      </c>
      <c r="H123" s="44">
        <v>0</v>
      </c>
      <c r="I123" s="44">
        <v>387188</v>
      </c>
      <c r="J123" s="44">
        <v>949103</v>
      </c>
      <c r="K123" s="44">
        <v>0</v>
      </c>
      <c r="L123" s="44">
        <v>0</v>
      </c>
      <c r="M123" s="44">
        <v>0</v>
      </c>
      <c r="N123" s="44">
        <v>0</v>
      </c>
      <c r="O123" s="44">
        <v>0</v>
      </c>
      <c r="P123" s="44">
        <v>353232</v>
      </c>
      <c r="Q123" s="44">
        <v>1579</v>
      </c>
      <c r="R123" s="44">
        <v>92737</v>
      </c>
      <c r="S123" s="44">
        <v>16449</v>
      </c>
      <c r="T123" s="44">
        <v>6029</v>
      </c>
      <c r="U123" s="44">
        <v>39785</v>
      </c>
      <c r="V123" s="44">
        <v>771</v>
      </c>
      <c r="W123" s="44">
        <v>0</v>
      </c>
      <c r="X123" s="44">
        <v>77002</v>
      </c>
      <c r="Y123" s="44">
        <v>0</v>
      </c>
      <c r="Z123" s="44">
        <v>0</v>
      </c>
      <c r="AA123" s="44">
        <v>6160956</v>
      </c>
      <c r="AB123" s="44">
        <v>0</v>
      </c>
      <c r="AC123" s="44">
        <v>0</v>
      </c>
    </row>
    <row r="124" spans="1:29" x14ac:dyDescent="0.3">
      <c r="A124" s="46" t="s">
        <v>259</v>
      </c>
      <c r="B124" t="s">
        <v>2276</v>
      </c>
      <c r="C124">
        <v>1</v>
      </c>
      <c r="D124">
        <v>0</v>
      </c>
      <c r="E124" s="44">
        <v>3708789</v>
      </c>
      <c r="F124" s="44">
        <v>0</v>
      </c>
      <c r="G124" s="44">
        <v>505490</v>
      </c>
      <c r="H124" s="44">
        <v>3291</v>
      </c>
      <c r="I124" s="44">
        <v>1148900</v>
      </c>
      <c r="J124" s="44">
        <v>670146</v>
      </c>
      <c r="K124" s="44">
        <v>0</v>
      </c>
      <c r="L124" s="44">
        <v>0</v>
      </c>
      <c r="M124" s="44">
        <v>0</v>
      </c>
      <c r="N124" s="44">
        <v>0</v>
      </c>
      <c r="O124" s="44">
        <v>0</v>
      </c>
      <c r="P124" s="44">
        <v>1045214</v>
      </c>
      <c r="Q124" s="44">
        <v>120349</v>
      </c>
      <c r="R124" s="44">
        <v>100979</v>
      </c>
      <c r="S124" s="44">
        <v>22635</v>
      </c>
      <c r="T124" s="44">
        <v>9443</v>
      </c>
      <c r="U124" s="44">
        <v>71531</v>
      </c>
      <c r="V124" s="44">
        <v>14846</v>
      </c>
      <c r="W124" s="44">
        <v>0</v>
      </c>
      <c r="X124" s="44">
        <v>0</v>
      </c>
      <c r="Y124" s="44">
        <v>0</v>
      </c>
      <c r="Z124" s="44">
        <v>0</v>
      </c>
      <c r="AA124" s="44">
        <v>7421613</v>
      </c>
      <c r="AB124" s="44">
        <v>0</v>
      </c>
      <c r="AC124" s="44">
        <v>0</v>
      </c>
    </row>
    <row r="125" spans="1:29" x14ac:dyDescent="0.3">
      <c r="A125" s="46" t="s">
        <v>261</v>
      </c>
      <c r="B125" t="s">
        <v>2277</v>
      </c>
      <c r="C125">
        <v>1</v>
      </c>
      <c r="D125">
        <v>0</v>
      </c>
      <c r="E125" s="44">
        <v>5832222</v>
      </c>
      <c r="F125" s="44">
        <v>0</v>
      </c>
      <c r="G125" s="44">
        <v>27384</v>
      </c>
      <c r="H125" s="44">
        <v>2501</v>
      </c>
      <c r="I125" s="44">
        <v>452632</v>
      </c>
      <c r="J125" s="44">
        <v>389552</v>
      </c>
      <c r="K125" s="44">
        <v>0</v>
      </c>
      <c r="L125" s="44">
        <v>0</v>
      </c>
      <c r="M125" s="44">
        <v>0</v>
      </c>
      <c r="N125" s="44">
        <v>0</v>
      </c>
      <c r="O125" s="44">
        <v>0</v>
      </c>
      <c r="P125" s="44">
        <v>587551</v>
      </c>
      <c r="Q125" s="44">
        <v>15425</v>
      </c>
      <c r="R125" s="44">
        <v>193137</v>
      </c>
      <c r="S125" s="44">
        <v>13093</v>
      </c>
      <c r="T125" s="44">
        <v>5462</v>
      </c>
      <c r="U125" s="44">
        <v>53940</v>
      </c>
      <c r="V125" s="44">
        <v>0</v>
      </c>
      <c r="W125" s="44">
        <v>0</v>
      </c>
      <c r="X125" s="44">
        <v>0</v>
      </c>
      <c r="Y125" s="44">
        <v>2989</v>
      </c>
      <c r="Z125" s="44">
        <v>0</v>
      </c>
      <c r="AA125" s="44">
        <v>7575888</v>
      </c>
      <c r="AB125" s="44">
        <v>0</v>
      </c>
      <c r="AC125" s="44">
        <v>0</v>
      </c>
    </row>
    <row r="126" spans="1:29" x14ac:dyDescent="0.3">
      <c r="A126" s="46" t="s">
        <v>263</v>
      </c>
      <c r="B126" t="s">
        <v>2278</v>
      </c>
      <c r="C126" t="s">
        <v>2840</v>
      </c>
      <c r="D126" t="s">
        <v>2840</v>
      </c>
      <c r="E126" t="s">
        <v>2840</v>
      </c>
      <c r="F126" t="s">
        <v>2840</v>
      </c>
      <c r="G126" t="s">
        <v>2840</v>
      </c>
      <c r="H126" t="s">
        <v>2840</v>
      </c>
      <c r="I126" t="s">
        <v>2840</v>
      </c>
      <c r="J126" t="s">
        <v>2840</v>
      </c>
      <c r="K126" t="s">
        <v>2840</v>
      </c>
      <c r="L126" t="s">
        <v>2840</v>
      </c>
      <c r="M126" t="s">
        <v>2840</v>
      </c>
      <c r="N126" t="s">
        <v>2840</v>
      </c>
      <c r="O126" t="s">
        <v>2840</v>
      </c>
      <c r="P126" t="s">
        <v>2840</v>
      </c>
      <c r="Q126" t="s">
        <v>2840</v>
      </c>
      <c r="R126" t="s">
        <v>2840</v>
      </c>
      <c r="S126" t="s">
        <v>2840</v>
      </c>
      <c r="T126" t="s">
        <v>2840</v>
      </c>
      <c r="U126" t="s">
        <v>2840</v>
      </c>
      <c r="V126" t="s">
        <v>2840</v>
      </c>
      <c r="W126" t="s">
        <v>2840</v>
      </c>
      <c r="X126" t="s">
        <v>2840</v>
      </c>
      <c r="Y126" t="s">
        <v>2840</v>
      </c>
      <c r="Z126" t="s">
        <v>2840</v>
      </c>
      <c r="AA126" t="s">
        <v>2840</v>
      </c>
      <c r="AB126" t="s">
        <v>2840</v>
      </c>
      <c r="AC126" t="s">
        <v>2840</v>
      </c>
    </row>
    <row r="127" spans="1:29" x14ac:dyDescent="0.3">
      <c r="A127" s="46" t="s">
        <v>247</v>
      </c>
      <c r="B127" t="s">
        <v>2279</v>
      </c>
      <c r="C127">
        <v>1</v>
      </c>
      <c r="D127">
        <v>0</v>
      </c>
      <c r="E127" s="44">
        <v>35705954</v>
      </c>
      <c r="F127" s="44">
        <v>0</v>
      </c>
      <c r="G127" s="44">
        <v>222138</v>
      </c>
      <c r="H127" s="44">
        <v>0</v>
      </c>
      <c r="I127" s="44">
        <v>10540600</v>
      </c>
      <c r="J127" s="44">
        <v>7758491</v>
      </c>
      <c r="K127" s="44">
        <v>0</v>
      </c>
      <c r="L127" s="44">
        <v>0</v>
      </c>
      <c r="M127" s="44">
        <v>0</v>
      </c>
      <c r="N127" s="44">
        <v>0</v>
      </c>
      <c r="O127" s="44">
        <v>0</v>
      </c>
      <c r="P127" s="44">
        <v>4445455</v>
      </c>
      <c r="Q127" s="44">
        <v>1911540</v>
      </c>
      <c r="R127" s="44">
        <v>1545977</v>
      </c>
      <c r="S127" s="44">
        <v>144677</v>
      </c>
      <c r="T127" s="44">
        <v>60362</v>
      </c>
      <c r="U127" s="44">
        <v>503047</v>
      </c>
      <c r="V127" s="44">
        <v>141170</v>
      </c>
      <c r="W127" s="44">
        <v>0</v>
      </c>
      <c r="X127" s="44">
        <v>0</v>
      </c>
      <c r="Y127" s="44">
        <v>0</v>
      </c>
      <c r="Z127" s="44">
        <v>0</v>
      </c>
      <c r="AA127" s="44">
        <v>62979411</v>
      </c>
      <c r="AB127" s="44">
        <v>0</v>
      </c>
      <c r="AC127" s="44">
        <v>0</v>
      </c>
    </row>
    <row r="128" spans="1:29" x14ac:dyDescent="0.3">
      <c r="A128" s="46" t="s">
        <v>269</v>
      </c>
      <c r="B128" t="s">
        <v>2280</v>
      </c>
      <c r="C128">
        <v>1</v>
      </c>
      <c r="D128">
        <v>0</v>
      </c>
      <c r="E128" s="44">
        <v>5354574</v>
      </c>
      <c r="F128" s="44">
        <v>0</v>
      </c>
      <c r="G128" s="44">
        <v>341381</v>
      </c>
      <c r="H128" s="44">
        <v>8709</v>
      </c>
      <c r="I128" s="44">
        <v>1135006</v>
      </c>
      <c r="J128" s="44">
        <v>1366719</v>
      </c>
      <c r="K128" s="44">
        <v>0</v>
      </c>
      <c r="L128" s="44">
        <v>0</v>
      </c>
      <c r="M128" s="44">
        <v>0</v>
      </c>
      <c r="N128" s="44">
        <v>0</v>
      </c>
      <c r="O128" s="44">
        <v>0</v>
      </c>
      <c r="P128" s="44">
        <v>1372655</v>
      </c>
      <c r="Q128" s="44">
        <v>106947</v>
      </c>
      <c r="R128" s="44">
        <v>189261</v>
      </c>
      <c r="S128" s="44">
        <v>27773</v>
      </c>
      <c r="T128" s="44">
        <v>11587</v>
      </c>
      <c r="U128" s="44">
        <v>88773</v>
      </c>
      <c r="V128" s="44">
        <v>28581</v>
      </c>
      <c r="W128" s="44">
        <v>0</v>
      </c>
      <c r="X128" s="44">
        <v>0</v>
      </c>
      <c r="Y128" s="44">
        <v>0</v>
      </c>
      <c r="Z128" s="44">
        <v>0</v>
      </c>
      <c r="AA128" s="44">
        <v>10031966</v>
      </c>
      <c r="AB128" s="44">
        <v>0</v>
      </c>
      <c r="AC128" s="44">
        <v>0</v>
      </c>
    </row>
    <row r="129" spans="1:29" x14ac:dyDescent="0.3">
      <c r="A129" s="46" t="s">
        <v>265</v>
      </c>
      <c r="B129" t="s">
        <v>2281</v>
      </c>
      <c r="C129">
        <v>1</v>
      </c>
      <c r="D129">
        <v>0</v>
      </c>
      <c r="E129" s="44">
        <v>10372076</v>
      </c>
      <c r="F129" s="44">
        <v>0</v>
      </c>
      <c r="G129" s="44">
        <v>438238</v>
      </c>
      <c r="H129" s="44">
        <v>0</v>
      </c>
      <c r="I129" s="44">
        <v>1705593</v>
      </c>
      <c r="J129" s="44">
        <v>1296377</v>
      </c>
      <c r="K129" s="44">
        <v>216431</v>
      </c>
      <c r="L129" s="44">
        <v>0</v>
      </c>
      <c r="M129" s="44">
        <v>0</v>
      </c>
      <c r="N129" s="44">
        <v>0</v>
      </c>
      <c r="O129" s="44">
        <v>0</v>
      </c>
      <c r="P129" s="44">
        <v>947175</v>
      </c>
      <c r="Q129" s="44">
        <v>111829</v>
      </c>
      <c r="R129" s="44">
        <v>375493</v>
      </c>
      <c r="S129" s="44">
        <v>28462</v>
      </c>
      <c r="T129" s="44">
        <v>11875</v>
      </c>
      <c r="U129" s="44">
        <v>114170</v>
      </c>
      <c r="V129" s="44">
        <v>23680</v>
      </c>
      <c r="W129" s="44">
        <v>0</v>
      </c>
      <c r="X129" s="44">
        <v>0</v>
      </c>
      <c r="Y129" s="44">
        <v>0</v>
      </c>
      <c r="Z129" s="44">
        <v>0</v>
      </c>
      <c r="AA129" s="44">
        <v>15641399</v>
      </c>
      <c r="AB129" s="44">
        <v>0</v>
      </c>
      <c r="AC129" s="44">
        <v>0</v>
      </c>
    </row>
    <row r="130" spans="1:29" x14ac:dyDescent="0.3">
      <c r="A130" s="46" t="s">
        <v>267</v>
      </c>
      <c r="B130" t="s">
        <v>2282</v>
      </c>
      <c r="C130">
        <v>1</v>
      </c>
      <c r="D130">
        <v>0</v>
      </c>
      <c r="E130" s="44">
        <v>1947945</v>
      </c>
      <c r="F130" s="44">
        <v>0</v>
      </c>
      <c r="G130" s="44">
        <v>100000</v>
      </c>
      <c r="H130" s="44">
        <v>0</v>
      </c>
      <c r="I130" s="44">
        <v>197661</v>
      </c>
      <c r="J130" s="44">
        <v>771997</v>
      </c>
      <c r="K130" s="44">
        <v>0</v>
      </c>
      <c r="L130" s="44">
        <v>0</v>
      </c>
      <c r="M130" s="44">
        <v>0</v>
      </c>
      <c r="N130" s="44">
        <v>0</v>
      </c>
      <c r="O130" s="44">
        <v>0</v>
      </c>
      <c r="P130" s="44">
        <v>420865</v>
      </c>
      <c r="Q130" s="44">
        <v>18067</v>
      </c>
      <c r="R130" s="44">
        <v>182767</v>
      </c>
      <c r="S130" s="44">
        <v>16314</v>
      </c>
      <c r="T130" s="44">
        <v>6806</v>
      </c>
      <c r="U130" s="44">
        <v>60813</v>
      </c>
      <c r="V130" s="44">
        <v>264</v>
      </c>
      <c r="W130" s="44">
        <v>0</v>
      </c>
      <c r="X130" s="44">
        <v>0</v>
      </c>
      <c r="Y130" s="44">
        <v>0</v>
      </c>
      <c r="Z130" s="44">
        <v>0</v>
      </c>
      <c r="AA130" s="44">
        <v>3723499</v>
      </c>
      <c r="AB130" s="44">
        <v>185295</v>
      </c>
      <c r="AC130" s="44">
        <v>0</v>
      </c>
    </row>
    <row r="131" spans="1:29" x14ac:dyDescent="0.3">
      <c r="A131" s="46" t="s">
        <v>271</v>
      </c>
      <c r="B131" t="s">
        <v>2283</v>
      </c>
      <c r="C131">
        <v>1</v>
      </c>
      <c r="D131">
        <v>0</v>
      </c>
      <c r="E131" s="44">
        <v>39570884</v>
      </c>
      <c r="F131" s="44">
        <v>0</v>
      </c>
      <c r="G131" s="44">
        <v>0</v>
      </c>
      <c r="H131" s="44">
        <v>5087</v>
      </c>
      <c r="I131" s="44">
        <v>9531188</v>
      </c>
      <c r="J131" s="44">
        <v>2957943</v>
      </c>
      <c r="K131" s="44">
        <v>0</v>
      </c>
      <c r="L131" s="44">
        <v>0</v>
      </c>
      <c r="M131" s="44">
        <v>0</v>
      </c>
      <c r="N131" s="44">
        <v>0</v>
      </c>
      <c r="O131" s="44">
        <v>0</v>
      </c>
      <c r="P131" s="44">
        <v>3354753</v>
      </c>
      <c r="Q131" s="44">
        <v>2542936</v>
      </c>
      <c r="R131" s="44">
        <v>2659122</v>
      </c>
      <c r="S131" s="44">
        <v>170847</v>
      </c>
      <c r="T131" s="44">
        <v>71281</v>
      </c>
      <c r="U131" s="44">
        <v>688049</v>
      </c>
      <c r="V131" s="44">
        <v>141589</v>
      </c>
      <c r="W131" s="44">
        <v>0</v>
      </c>
      <c r="X131" s="44">
        <v>0</v>
      </c>
      <c r="Y131" s="44">
        <v>0</v>
      </c>
      <c r="Z131" s="44">
        <v>0</v>
      </c>
      <c r="AA131" s="44">
        <v>61693679</v>
      </c>
      <c r="AB131" s="44">
        <v>0</v>
      </c>
      <c r="AC131" s="44">
        <v>0</v>
      </c>
    </row>
    <row r="132" spans="1:29" x14ac:dyDescent="0.3">
      <c r="A132" s="46" t="s">
        <v>255</v>
      </c>
      <c r="B132" t="s">
        <v>2284</v>
      </c>
      <c r="C132">
        <v>1</v>
      </c>
      <c r="D132">
        <v>0</v>
      </c>
      <c r="E132" s="44">
        <v>2235859</v>
      </c>
      <c r="F132" s="44">
        <v>0</v>
      </c>
      <c r="G132" s="44">
        <v>83975</v>
      </c>
      <c r="H132" s="44">
        <v>0</v>
      </c>
      <c r="I132" s="44">
        <v>331503</v>
      </c>
      <c r="J132" s="44">
        <v>498811</v>
      </c>
      <c r="K132" s="44">
        <v>0</v>
      </c>
      <c r="L132" s="44">
        <v>0</v>
      </c>
      <c r="M132" s="44">
        <v>0</v>
      </c>
      <c r="N132" s="44">
        <v>0</v>
      </c>
      <c r="O132" s="44">
        <v>0</v>
      </c>
      <c r="P132" s="44">
        <v>492885</v>
      </c>
      <c r="Q132" s="44">
        <v>33405</v>
      </c>
      <c r="R132" s="44">
        <v>152525</v>
      </c>
      <c r="S132" s="44">
        <v>17108</v>
      </c>
      <c r="T132" s="44">
        <v>6918</v>
      </c>
      <c r="U132" s="44">
        <v>61512</v>
      </c>
      <c r="V132" s="44">
        <v>0</v>
      </c>
      <c r="W132" s="44">
        <v>0</v>
      </c>
      <c r="X132" s="44">
        <v>0</v>
      </c>
      <c r="Y132" s="44">
        <v>0</v>
      </c>
      <c r="Z132" s="44">
        <v>0</v>
      </c>
      <c r="AA132" s="44">
        <v>3914501</v>
      </c>
      <c r="AB132" s="44">
        <v>0</v>
      </c>
      <c r="AC132" s="44">
        <v>0</v>
      </c>
    </row>
    <row r="133" spans="1:29" x14ac:dyDescent="0.3">
      <c r="A133" s="46" t="s">
        <v>276</v>
      </c>
      <c r="B133" t="s">
        <v>2285</v>
      </c>
      <c r="C133">
        <v>1</v>
      </c>
      <c r="D133">
        <v>0</v>
      </c>
      <c r="E133" s="44">
        <v>9583491</v>
      </c>
      <c r="F133" s="44">
        <v>0</v>
      </c>
      <c r="G133" s="44">
        <v>0</v>
      </c>
      <c r="H133" s="44">
        <v>0</v>
      </c>
      <c r="I133" s="44">
        <v>1836906</v>
      </c>
      <c r="J133" s="44">
        <v>980019</v>
      </c>
      <c r="K133" s="44">
        <v>0</v>
      </c>
      <c r="L133" s="44">
        <v>0</v>
      </c>
      <c r="M133" s="44">
        <v>0</v>
      </c>
      <c r="N133" s="44">
        <v>0</v>
      </c>
      <c r="O133" s="44">
        <v>0</v>
      </c>
      <c r="P133" s="44">
        <v>1079971</v>
      </c>
      <c r="Q133" s="44">
        <v>73774</v>
      </c>
      <c r="R133" s="44">
        <v>272997</v>
      </c>
      <c r="S133" s="44">
        <v>25137</v>
      </c>
      <c r="T133" s="44">
        <v>10487</v>
      </c>
      <c r="U133" s="44">
        <v>96579</v>
      </c>
      <c r="V133" s="44">
        <v>27857</v>
      </c>
      <c r="W133" s="44">
        <v>0</v>
      </c>
      <c r="X133" s="44">
        <v>163404</v>
      </c>
      <c r="Y133" s="44">
        <v>878</v>
      </c>
      <c r="Z133" s="44">
        <v>0</v>
      </c>
      <c r="AA133" s="44">
        <v>14151500</v>
      </c>
      <c r="AB133" s="44">
        <v>0</v>
      </c>
      <c r="AC133" s="44">
        <v>0</v>
      </c>
    </row>
    <row r="134" spans="1:29" x14ac:dyDescent="0.3">
      <c r="A134" s="46" t="s">
        <v>278</v>
      </c>
      <c r="B134" t="s">
        <v>2286</v>
      </c>
      <c r="C134">
        <v>1</v>
      </c>
      <c r="D134">
        <v>0</v>
      </c>
      <c r="E134" s="44">
        <v>7656098</v>
      </c>
      <c r="F134" s="44">
        <v>0</v>
      </c>
      <c r="G134" s="44">
        <v>0</v>
      </c>
      <c r="H134" s="44">
        <v>0</v>
      </c>
      <c r="I134" s="44">
        <v>2341395</v>
      </c>
      <c r="J134" s="44">
        <v>3056502</v>
      </c>
      <c r="K134" s="44">
        <v>336181</v>
      </c>
      <c r="L134" s="44">
        <v>0</v>
      </c>
      <c r="M134" s="44">
        <v>0</v>
      </c>
      <c r="N134" s="44">
        <v>0</v>
      </c>
      <c r="O134" s="44">
        <v>0</v>
      </c>
      <c r="P134" s="44">
        <v>1501497</v>
      </c>
      <c r="Q134" s="44">
        <v>188697</v>
      </c>
      <c r="R134" s="44">
        <v>899008</v>
      </c>
      <c r="S134" s="44">
        <v>61568</v>
      </c>
      <c r="T134" s="44">
        <v>25687</v>
      </c>
      <c r="U134" s="44">
        <v>208128</v>
      </c>
      <c r="V134" s="44">
        <v>64850</v>
      </c>
      <c r="W134" s="44">
        <v>0</v>
      </c>
      <c r="X134" s="44">
        <v>377955</v>
      </c>
      <c r="Y134" s="44">
        <v>0</v>
      </c>
      <c r="Z134" s="44">
        <v>0</v>
      </c>
      <c r="AA134" s="44">
        <v>16717566</v>
      </c>
      <c r="AB134" s="44">
        <v>0</v>
      </c>
      <c r="AC134" s="44">
        <v>0</v>
      </c>
    </row>
    <row r="135" spans="1:29" x14ac:dyDescent="0.3">
      <c r="A135" s="46" t="s">
        <v>328</v>
      </c>
      <c r="B135" t="s">
        <v>2287</v>
      </c>
      <c r="C135">
        <v>1</v>
      </c>
      <c r="D135">
        <v>0</v>
      </c>
      <c r="E135" s="44">
        <v>25072791</v>
      </c>
      <c r="F135" s="44">
        <v>0</v>
      </c>
      <c r="G135" s="44">
        <v>0</v>
      </c>
      <c r="H135" s="44">
        <v>0</v>
      </c>
      <c r="I135" s="44">
        <v>5432045</v>
      </c>
      <c r="J135" s="44">
        <v>7256588</v>
      </c>
      <c r="K135" s="44">
        <v>0</v>
      </c>
      <c r="L135" s="44">
        <v>0</v>
      </c>
      <c r="M135" s="44">
        <v>0</v>
      </c>
      <c r="N135" s="44">
        <v>0</v>
      </c>
      <c r="O135" s="44">
        <v>0</v>
      </c>
      <c r="P135" s="44">
        <v>2503164</v>
      </c>
      <c r="Q135" s="44">
        <v>204992</v>
      </c>
      <c r="R135" s="44">
        <v>1328201</v>
      </c>
      <c r="S135" s="44">
        <v>165919</v>
      </c>
      <c r="T135" s="44">
        <v>69225</v>
      </c>
      <c r="U135" s="44">
        <v>642847</v>
      </c>
      <c r="V135" s="44">
        <v>159752</v>
      </c>
      <c r="W135" s="44">
        <v>0</v>
      </c>
      <c r="X135" s="44">
        <v>542631</v>
      </c>
      <c r="Y135" s="44">
        <v>0</v>
      </c>
      <c r="Z135" s="44">
        <v>0</v>
      </c>
      <c r="AA135" s="44">
        <v>43378155</v>
      </c>
      <c r="AB135" s="44">
        <v>0</v>
      </c>
      <c r="AC135" s="44">
        <v>0</v>
      </c>
    </row>
    <row r="136" spans="1:29" x14ac:dyDescent="0.3">
      <c r="A136" s="46" t="s">
        <v>322</v>
      </c>
      <c r="B136" t="s">
        <v>2288</v>
      </c>
      <c r="C136">
        <v>1</v>
      </c>
      <c r="D136">
        <v>0</v>
      </c>
      <c r="E136" s="44">
        <v>15004801</v>
      </c>
      <c r="F136" s="44">
        <v>0</v>
      </c>
      <c r="G136" s="44">
        <v>0</v>
      </c>
      <c r="H136" s="44">
        <v>7407</v>
      </c>
      <c r="I136" s="44">
        <v>3073543</v>
      </c>
      <c r="J136" s="44">
        <v>2898174</v>
      </c>
      <c r="K136" s="44">
        <v>0</v>
      </c>
      <c r="L136" s="44">
        <v>0</v>
      </c>
      <c r="M136" s="44">
        <v>0</v>
      </c>
      <c r="N136" s="44">
        <v>0</v>
      </c>
      <c r="O136" s="44">
        <v>0</v>
      </c>
      <c r="P136" s="44">
        <v>1191885</v>
      </c>
      <c r="Q136" s="44">
        <v>114220</v>
      </c>
      <c r="R136" s="44">
        <v>701142</v>
      </c>
      <c r="S136" s="44">
        <v>53973</v>
      </c>
      <c r="T136" s="44">
        <v>22518</v>
      </c>
      <c r="U136" s="44">
        <v>212788</v>
      </c>
      <c r="V136" s="44">
        <v>45515</v>
      </c>
      <c r="W136" s="44">
        <v>0</v>
      </c>
      <c r="X136" s="44">
        <v>326700</v>
      </c>
      <c r="Y136" s="44">
        <v>0</v>
      </c>
      <c r="Z136" s="44">
        <v>0</v>
      </c>
      <c r="AA136" s="44">
        <v>23652666</v>
      </c>
      <c r="AB136" s="44">
        <v>0</v>
      </c>
      <c r="AC136" s="44">
        <v>0</v>
      </c>
    </row>
    <row r="137" spans="1:29" x14ac:dyDescent="0.3">
      <c r="A137" s="46" t="s">
        <v>294</v>
      </c>
      <c r="B137" t="s">
        <v>2289</v>
      </c>
      <c r="C137">
        <v>1</v>
      </c>
      <c r="D137">
        <v>0</v>
      </c>
      <c r="E137" s="44">
        <v>4714559</v>
      </c>
      <c r="F137" s="44">
        <v>0</v>
      </c>
      <c r="G137" s="44">
        <v>0</v>
      </c>
      <c r="H137" s="44">
        <v>0</v>
      </c>
      <c r="I137" s="44">
        <v>1156607</v>
      </c>
      <c r="J137" s="44">
        <v>1948550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  <c r="P137" s="44">
        <v>1279806</v>
      </c>
      <c r="Q137" s="44">
        <v>501733</v>
      </c>
      <c r="R137" s="44">
        <v>128028</v>
      </c>
      <c r="S137" s="44">
        <v>33750</v>
      </c>
      <c r="T137" s="44">
        <v>14081</v>
      </c>
      <c r="U137" s="44">
        <v>116326</v>
      </c>
      <c r="V137" s="44">
        <v>30424</v>
      </c>
      <c r="W137" s="44">
        <v>0</v>
      </c>
      <c r="X137" s="44">
        <v>0</v>
      </c>
      <c r="Y137" s="44">
        <v>0</v>
      </c>
      <c r="Z137" s="44">
        <v>0</v>
      </c>
      <c r="AA137" s="44">
        <v>9923864</v>
      </c>
      <c r="AB137" s="44">
        <v>0</v>
      </c>
      <c r="AC137" s="44">
        <v>0</v>
      </c>
    </row>
    <row r="138" spans="1:29" x14ac:dyDescent="0.3">
      <c r="A138" s="46" t="s">
        <v>280</v>
      </c>
      <c r="B138" t="s">
        <v>2290</v>
      </c>
      <c r="C138">
        <v>1</v>
      </c>
      <c r="D138">
        <v>1</v>
      </c>
      <c r="E138" s="44">
        <v>544172616</v>
      </c>
      <c r="F138" s="44">
        <v>9310290</v>
      </c>
      <c r="G138" s="44">
        <v>0</v>
      </c>
      <c r="H138" s="44">
        <v>46818</v>
      </c>
      <c r="I138" s="44">
        <v>46490622</v>
      </c>
      <c r="J138" s="44">
        <v>117755917</v>
      </c>
      <c r="K138" s="44">
        <v>0</v>
      </c>
      <c r="L138" s="44">
        <v>0</v>
      </c>
      <c r="M138" s="44">
        <v>2132342</v>
      </c>
      <c r="N138" s="44">
        <v>8982357</v>
      </c>
      <c r="O138" s="44">
        <v>7516426</v>
      </c>
      <c r="P138" s="44">
        <v>0</v>
      </c>
      <c r="Q138" s="44">
        <v>2144313</v>
      </c>
      <c r="R138" s="44">
        <v>25664431</v>
      </c>
      <c r="S138" s="44">
        <v>670206</v>
      </c>
      <c r="T138" s="44">
        <v>279625</v>
      </c>
      <c r="U138" s="44">
        <v>2624804</v>
      </c>
      <c r="V138" s="44">
        <v>945205</v>
      </c>
      <c r="W138" s="44">
        <v>0</v>
      </c>
      <c r="X138" s="44">
        <v>16594227</v>
      </c>
      <c r="Y138" s="44">
        <v>0</v>
      </c>
      <c r="Z138" s="44">
        <v>0</v>
      </c>
      <c r="AA138" s="44">
        <v>785330199</v>
      </c>
      <c r="AB138" s="44">
        <v>0</v>
      </c>
      <c r="AC138" s="44">
        <v>21113422</v>
      </c>
    </row>
    <row r="139" spans="1:29" x14ac:dyDescent="0.3">
      <c r="A139" s="46" t="s">
        <v>282</v>
      </c>
      <c r="B139" t="s">
        <v>2291</v>
      </c>
      <c r="C139">
        <v>1</v>
      </c>
      <c r="D139">
        <v>0</v>
      </c>
      <c r="E139" s="44">
        <v>9122827</v>
      </c>
      <c r="F139" s="44">
        <v>189026</v>
      </c>
      <c r="G139" s="44">
        <v>0</v>
      </c>
      <c r="H139" s="44">
        <v>0</v>
      </c>
      <c r="I139" s="44">
        <v>2956236</v>
      </c>
      <c r="J139" s="44">
        <v>1329085</v>
      </c>
      <c r="K139" s="44">
        <v>0</v>
      </c>
      <c r="L139" s="44">
        <v>0</v>
      </c>
      <c r="M139" s="44">
        <v>0</v>
      </c>
      <c r="N139" s="44">
        <v>0</v>
      </c>
      <c r="O139" s="44">
        <v>0</v>
      </c>
      <c r="P139" s="44">
        <v>1185220</v>
      </c>
      <c r="Q139" s="44">
        <v>119412</v>
      </c>
      <c r="R139" s="44">
        <v>497361</v>
      </c>
      <c r="S139" s="44">
        <v>32852</v>
      </c>
      <c r="T139" s="44">
        <v>13706</v>
      </c>
      <c r="U139" s="44">
        <v>146091</v>
      </c>
      <c r="V139" s="44">
        <v>31843</v>
      </c>
      <c r="W139" s="44">
        <v>0</v>
      </c>
      <c r="X139" s="44">
        <v>1254320</v>
      </c>
      <c r="Y139" s="44">
        <v>0</v>
      </c>
      <c r="Z139" s="44">
        <v>0</v>
      </c>
      <c r="AA139" s="44">
        <v>16877979</v>
      </c>
      <c r="AB139" s="44">
        <v>0</v>
      </c>
      <c r="AC139" s="44">
        <v>0</v>
      </c>
    </row>
    <row r="140" spans="1:29" x14ac:dyDescent="0.3">
      <c r="A140" s="46" t="s">
        <v>284</v>
      </c>
      <c r="B140" t="s">
        <v>2292</v>
      </c>
      <c r="C140">
        <v>1</v>
      </c>
      <c r="D140">
        <v>0</v>
      </c>
      <c r="E140" s="44">
        <v>11489800</v>
      </c>
      <c r="F140" s="44">
        <v>0</v>
      </c>
      <c r="G140" s="44">
        <v>0</v>
      </c>
      <c r="H140" s="44">
        <v>0</v>
      </c>
      <c r="I140" s="44">
        <v>2237687</v>
      </c>
      <c r="J140" s="44">
        <v>3540044</v>
      </c>
      <c r="K140" s="44">
        <v>0</v>
      </c>
      <c r="L140" s="44">
        <v>0</v>
      </c>
      <c r="M140" s="44">
        <v>0</v>
      </c>
      <c r="N140" s="44">
        <v>0</v>
      </c>
      <c r="O140" s="44">
        <v>0</v>
      </c>
      <c r="P140" s="44">
        <v>1420602</v>
      </c>
      <c r="Q140" s="44">
        <v>299395</v>
      </c>
      <c r="R140" s="44">
        <v>846258</v>
      </c>
      <c r="S140" s="44">
        <v>34230</v>
      </c>
      <c r="T140" s="44">
        <v>14281</v>
      </c>
      <c r="U140" s="44">
        <v>143121</v>
      </c>
      <c r="V140" s="44">
        <v>37713</v>
      </c>
      <c r="W140" s="44">
        <v>0</v>
      </c>
      <c r="X140" s="44">
        <v>170392</v>
      </c>
      <c r="Y140" s="44">
        <v>0</v>
      </c>
      <c r="Z140" s="44">
        <v>0</v>
      </c>
      <c r="AA140" s="44">
        <v>20233523</v>
      </c>
      <c r="AB140" s="44">
        <v>0</v>
      </c>
      <c r="AC140" s="44">
        <v>0</v>
      </c>
    </row>
    <row r="141" spans="1:29" x14ac:dyDescent="0.3">
      <c r="A141" s="46" t="s">
        <v>290</v>
      </c>
      <c r="B141" t="s">
        <v>1558</v>
      </c>
      <c r="C141">
        <v>1</v>
      </c>
      <c r="D141">
        <v>0</v>
      </c>
      <c r="E141" s="44">
        <v>9080670</v>
      </c>
      <c r="F141" s="44">
        <v>105065</v>
      </c>
      <c r="G141" s="44">
        <v>0</v>
      </c>
      <c r="H141" s="44">
        <v>0</v>
      </c>
      <c r="I141" s="44">
        <v>1276238</v>
      </c>
      <c r="J141" s="44">
        <v>3120163</v>
      </c>
      <c r="K141" s="44">
        <v>0</v>
      </c>
      <c r="L141" s="44">
        <v>0</v>
      </c>
      <c r="M141" s="44">
        <v>0</v>
      </c>
      <c r="N141" s="44">
        <v>0</v>
      </c>
      <c r="O141" s="44">
        <v>0</v>
      </c>
      <c r="P141" s="44">
        <v>1088399</v>
      </c>
      <c r="Q141" s="44">
        <v>171610</v>
      </c>
      <c r="R141" s="44">
        <v>552795</v>
      </c>
      <c r="S141" s="44">
        <v>19325</v>
      </c>
      <c r="T141" s="44">
        <v>8062</v>
      </c>
      <c r="U141" s="44">
        <v>83822</v>
      </c>
      <c r="V141" s="44">
        <v>24663</v>
      </c>
      <c r="W141" s="44">
        <v>0</v>
      </c>
      <c r="X141" s="44">
        <v>126140</v>
      </c>
      <c r="Y141" s="44">
        <v>0</v>
      </c>
      <c r="Z141" s="44">
        <v>0</v>
      </c>
      <c r="AA141" s="44">
        <v>15656952</v>
      </c>
      <c r="AB141" s="44">
        <v>0</v>
      </c>
      <c r="AC141" s="44">
        <v>0</v>
      </c>
    </row>
    <row r="142" spans="1:29" x14ac:dyDescent="0.3">
      <c r="A142" s="46" t="s">
        <v>292</v>
      </c>
      <c r="B142" t="s">
        <v>2293</v>
      </c>
      <c r="C142">
        <v>1</v>
      </c>
      <c r="D142">
        <v>0</v>
      </c>
      <c r="E142" s="44">
        <v>12894797</v>
      </c>
      <c r="F142" s="44">
        <v>0</v>
      </c>
      <c r="G142" s="44">
        <v>0</v>
      </c>
      <c r="H142" s="44">
        <v>0</v>
      </c>
      <c r="I142" s="44">
        <v>1721210</v>
      </c>
      <c r="J142" s="44">
        <v>3931572</v>
      </c>
      <c r="K142" s="44">
        <v>0</v>
      </c>
      <c r="L142" s="44">
        <v>0</v>
      </c>
      <c r="M142" s="44">
        <v>0</v>
      </c>
      <c r="N142" s="44">
        <v>0</v>
      </c>
      <c r="O142" s="44">
        <v>0</v>
      </c>
      <c r="P142" s="44">
        <v>1224147</v>
      </c>
      <c r="Q142" s="44">
        <v>239626</v>
      </c>
      <c r="R142" s="44">
        <v>733015</v>
      </c>
      <c r="S142" s="44">
        <v>28028</v>
      </c>
      <c r="T142" s="44">
        <v>11693</v>
      </c>
      <c r="U142" s="44">
        <v>113238</v>
      </c>
      <c r="V142" s="44">
        <v>32872</v>
      </c>
      <c r="W142" s="44">
        <v>0</v>
      </c>
      <c r="X142" s="44">
        <v>184447</v>
      </c>
      <c r="Y142" s="44">
        <v>19075</v>
      </c>
      <c r="Z142" s="44">
        <v>0</v>
      </c>
      <c r="AA142" s="44">
        <v>21133720</v>
      </c>
      <c r="AB142" s="44">
        <v>0</v>
      </c>
      <c r="AC142" s="44">
        <v>0</v>
      </c>
    </row>
    <row r="143" spans="1:29" x14ac:dyDescent="0.3">
      <c r="A143" s="46" t="s">
        <v>286</v>
      </c>
      <c r="B143" t="s">
        <v>2294</v>
      </c>
      <c r="C143">
        <v>1</v>
      </c>
      <c r="D143">
        <v>0</v>
      </c>
      <c r="E143" s="44">
        <v>10637339</v>
      </c>
      <c r="F143" s="44">
        <v>77712</v>
      </c>
      <c r="G143" s="44">
        <v>520911</v>
      </c>
      <c r="H143" s="44">
        <v>0</v>
      </c>
      <c r="I143" s="44">
        <v>1471130</v>
      </c>
      <c r="J143" s="44">
        <v>2579323</v>
      </c>
      <c r="K143" s="44">
        <v>0</v>
      </c>
      <c r="L143" s="44">
        <v>0</v>
      </c>
      <c r="M143" s="44">
        <v>0</v>
      </c>
      <c r="N143" s="44">
        <v>0</v>
      </c>
      <c r="O143" s="44">
        <v>0</v>
      </c>
      <c r="P143" s="44">
        <v>1121075</v>
      </c>
      <c r="Q143" s="44">
        <v>237835</v>
      </c>
      <c r="R143" s="44">
        <v>1139538</v>
      </c>
      <c r="S143" s="44">
        <v>20029</v>
      </c>
      <c r="T143" s="44">
        <v>8356</v>
      </c>
      <c r="U143" s="44">
        <v>83298</v>
      </c>
      <c r="V143" s="44">
        <v>25044</v>
      </c>
      <c r="W143" s="44">
        <v>0</v>
      </c>
      <c r="X143" s="44">
        <v>174853</v>
      </c>
      <c r="Y143" s="44">
        <v>0</v>
      </c>
      <c r="Z143" s="44">
        <v>0</v>
      </c>
      <c r="AA143" s="44">
        <v>18096443</v>
      </c>
      <c r="AB143" s="44">
        <v>0</v>
      </c>
      <c r="AC143" s="44">
        <v>100000</v>
      </c>
    </row>
    <row r="144" spans="1:29" x14ac:dyDescent="0.3">
      <c r="A144" s="46" t="s">
        <v>288</v>
      </c>
      <c r="B144" t="s">
        <v>2295</v>
      </c>
      <c r="C144">
        <v>1</v>
      </c>
      <c r="D144">
        <v>0</v>
      </c>
      <c r="E144" s="44">
        <v>14317125</v>
      </c>
      <c r="F144" s="44">
        <v>0</v>
      </c>
      <c r="G144" s="44">
        <v>0</v>
      </c>
      <c r="H144" s="44">
        <v>0</v>
      </c>
      <c r="I144" s="44">
        <v>3149051</v>
      </c>
      <c r="J144" s="44">
        <v>5334261</v>
      </c>
      <c r="K144" s="44">
        <v>0</v>
      </c>
      <c r="L144" s="44">
        <v>0</v>
      </c>
      <c r="M144" s="44">
        <v>0</v>
      </c>
      <c r="N144" s="44">
        <v>0</v>
      </c>
      <c r="O144" s="44">
        <v>0</v>
      </c>
      <c r="P144" s="44">
        <v>1104842</v>
      </c>
      <c r="Q144" s="44">
        <v>227118</v>
      </c>
      <c r="R144" s="44">
        <v>1060658</v>
      </c>
      <c r="S144" s="44">
        <v>67485</v>
      </c>
      <c r="T144" s="44">
        <v>28156</v>
      </c>
      <c r="U144" s="44">
        <v>251870</v>
      </c>
      <c r="V144" s="44">
        <v>60834</v>
      </c>
      <c r="W144" s="44">
        <v>0</v>
      </c>
      <c r="X144" s="44">
        <v>243000</v>
      </c>
      <c r="Y144" s="44">
        <v>0</v>
      </c>
      <c r="Z144" s="44">
        <v>0</v>
      </c>
      <c r="AA144" s="44">
        <v>25844400</v>
      </c>
      <c r="AB144" s="44">
        <v>0</v>
      </c>
      <c r="AC144" s="44">
        <v>0</v>
      </c>
    </row>
    <row r="145" spans="1:29" x14ac:dyDescent="0.3">
      <c r="A145" s="46" t="s">
        <v>320</v>
      </c>
      <c r="B145" t="s">
        <v>1562</v>
      </c>
      <c r="C145">
        <v>1</v>
      </c>
      <c r="D145">
        <v>0</v>
      </c>
      <c r="E145" s="44">
        <v>12961599</v>
      </c>
      <c r="F145" s="44">
        <v>0</v>
      </c>
      <c r="G145" s="44">
        <v>0</v>
      </c>
      <c r="H145" s="44">
        <v>2298</v>
      </c>
      <c r="I145" s="44">
        <v>2391765</v>
      </c>
      <c r="J145" s="44">
        <v>1150248</v>
      </c>
      <c r="K145" s="44">
        <v>0</v>
      </c>
      <c r="L145" s="44">
        <v>0</v>
      </c>
      <c r="M145" s="44">
        <v>0</v>
      </c>
      <c r="N145" s="44">
        <v>0</v>
      </c>
      <c r="O145" s="44">
        <v>0</v>
      </c>
      <c r="P145" s="44">
        <v>1675873</v>
      </c>
      <c r="Q145" s="44">
        <v>572982</v>
      </c>
      <c r="R145" s="44">
        <v>171386</v>
      </c>
      <c r="S145" s="44">
        <v>26830</v>
      </c>
      <c r="T145" s="44">
        <v>11193</v>
      </c>
      <c r="U145" s="44">
        <v>105724</v>
      </c>
      <c r="V145" s="44">
        <v>29733</v>
      </c>
      <c r="W145" s="44">
        <v>0</v>
      </c>
      <c r="X145" s="44">
        <v>179001</v>
      </c>
      <c r="Y145" s="44">
        <v>0</v>
      </c>
      <c r="Z145" s="44">
        <v>0</v>
      </c>
      <c r="AA145" s="44">
        <v>19278632</v>
      </c>
      <c r="AB145" s="44">
        <v>0</v>
      </c>
      <c r="AC145" s="44">
        <v>0</v>
      </c>
    </row>
    <row r="146" spans="1:29" x14ac:dyDescent="0.3">
      <c r="A146" s="46" t="s">
        <v>296</v>
      </c>
      <c r="B146" t="s">
        <v>2296</v>
      </c>
      <c r="C146">
        <v>1</v>
      </c>
      <c r="D146">
        <v>0</v>
      </c>
      <c r="E146" s="44">
        <v>7326660</v>
      </c>
      <c r="F146" s="44">
        <v>0</v>
      </c>
      <c r="G146" s="44">
        <v>0</v>
      </c>
      <c r="H146" s="44">
        <v>0</v>
      </c>
      <c r="I146" s="44">
        <v>1431610</v>
      </c>
      <c r="J146" s="44">
        <v>2048769</v>
      </c>
      <c r="K146" s="44">
        <v>0</v>
      </c>
      <c r="L146" s="44">
        <v>0</v>
      </c>
      <c r="M146" s="44">
        <v>0</v>
      </c>
      <c r="N146" s="44">
        <v>0</v>
      </c>
      <c r="O146" s="44">
        <v>0</v>
      </c>
      <c r="P146" s="44">
        <v>1318919</v>
      </c>
      <c r="Q146" s="44">
        <v>300527</v>
      </c>
      <c r="R146" s="44">
        <v>114902</v>
      </c>
      <c r="S146" s="44">
        <v>20029</v>
      </c>
      <c r="T146" s="44">
        <v>8356</v>
      </c>
      <c r="U146" s="44">
        <v>81492</v>
      </c>
      <c r="V146" s="44">
        <v>21679</v>
      </c>
      <c r="W146" s="44">
        <v>0</v>
      </c>
      <c r="X146" s="44">
        <v>134616</v>
      </c>
      <c r="Y146" s="44">
        <v>0</v>
      </c>
      <c r="Z146" s="44">
        <v>0</v>
      </c>
      <c r="AA146" s="44">
        <v>12807559</v>
      </c>
      <c r="AB146" s="44">
        <v>0</v>
      </c>
      <c r="AC146" s="44">
        <v>0</v>
      </c>
    </row>
    <row r="147" spans="1:29" x14ac:dyDescent="0.3">
      <c r="A147" s="46" t="s">
        <v>308</v>
      </c>
      <c r="B147" t="s">
        <v>2297</v>
      </c>
      <c r="C147">
        <v>1</v>
      </c>
      <c r="D147">
        <v>0</v>
      </c>
      <c r="E147" s="44">
        <v>9476317</v>
      </c>
      <c r="F147" s="44">
        <v>0</v>
      </c>
      <c r="G147" s="44">
        <v>0</v>
      </c>
      <c r="H147" s="44">
        <v>0</v>
      </c>
      <c r="I147" s="44">
        <v>1874424</v>
      </c>
      <c r="J147" s="44">
        <v>2320286</v>
      </c>
      <c r="K147" s="44">
        <v>0</v>
      </c>
      <c r="L147" s="44">
        <v>0</v>
      </c>
      <c r="M147" s="44">
        <v>0</v>
      </c>
      <c r="N147" s="44">
        <v>0</v>
      </c>
      <c r="O147" s="44">
        <v>0</v>
      </c>
      <c r="P147" s="44">
        <v>1501272</v>
      </c>
      <c r="Q147" s="44">
        <v>268448</v>
      </c>
      <c r="R147" s="44">
        <v>161628</v>
      </c>
      <c r="S147" s="44">
        <v>33346</v>
      </c>
      <c r="T147" s="44">
        <v>13772</v>
      </c>
      <c r="U147" s="44">
        <v>140674</v>
      </c>
      <c r="V147" s="44">
        <v>26989</v>
      </c>
      <c r="W147" s="44">
        <v>0</v>
      </c>
      <c r="X147" s="44">
        <v>0</v>
      </c>
      <c r="Y147" s="44">
        <v>0</v>
      </c>
      <c r="Z147" s="44">
        <v>0</v>
      </c>
      <c r="AA147" s="44">
        <v>15817156</v>
      </c>
      <c r="AB147" s="44">
        <v>0</v>
      </c>
      <c r="AC147" s="44">
        <v>0</v>
      </c>
    </row>
    <row r="148" spans="1:29" x14ac:dyDescent="0.3">
      <c r="A148" s="46" t="s">
        <v>298</v>
      </c>
      <c r="B148" t="s">
        <v>2298</v>
      </c>
      <c r="C148">
        <v>1</v>
      </c>
      <c r="D148">
        <v>0</v>
      </c>
      <c r="E148" s="44">
        <v>21555158</v>
      </c>
      <c r="F148" s="44">
        <v>0</v>
      </c>
      <c r="G148" s="44">
        <v>0</v>
      </c>
      <c r="H148" s="44">
        <v>9897</v>
      </c>
      <c r="I148" s="44">
        <v>3383285</v>
      </c>
      <c r="J148" s="44">
        <v>2771311</v>
      </c>
      <c r="K148" s="44">
        <v>343391</v>
      </c>
      <c r="L148" s="44">
        <v>0</v>
      </c>
      <c r="M148" s="44">
        <v>0</v>
      </c>
      <c r="N148" s="44">
        <v>0</v>
      </c>
      <c r="O148" s="44">
        <v>0</v>
      </c>
      <c r="P148" s="44">
        <v>2080080</v>
      </c>
      <c r="Q148" s="44">
        <v>683015</v>
      </c>
      <c r="R148" s="44">
        <v>366020</v>
      </c>
      <c r="S148" s="44">
        <v>33631</v>
      </c>
      <c r="T148" s="44">
        <v>14031</v>
      </c>
      <c r="U148" s="44">
        <v>138169</v>
      </c>
      <c r="V148" s="44">
        <v>39226</v>
      </c>
      <c r="W148" s="44">
        <v>0</v>
      </c>
      <c r="X148" s="44">
        <v>213767</v>
      </c>
      <c r="Y148" s="44">
        <v>7236</v>
      </c>
      <c r="Z148" s="44">
        <v>0</v>
      </c>
      <c r="AA148" s="44">
        <v>31638217</v>
      </c>
      <c r="AB148" s="44">
        <v>0</v>
      </c>
      <c r="AC148" s="44">
        <v>0</v>
      </c>
    </row>
    <row r="149" spans="1:29" x14ac:dyDescent="0.3">
      <c r="A149" s="46" t="s">
        <v>302</v>
      </c>
      <c r="B149" t="s">
        <v>2299</v>
      </c>
      <c r="C149">
        <v>1</v>
      </c>
      <c r="D149">
        <v>0</v>
      </c>
      <c r="E149" s="44">
        <v>11671355</v>
      </c>
      <c r="F149" s="44">
        <v>0</v>
      </c>
      <c r="G149" s="44">
        <v>0</v>
      </c>
      <c r="H149" s="44">
        <v>0</v>
      </c>
      <c r="I149" s="44">
        <v>2494148</v>
      </c>
      <c r="J149" s="44">
        <v>3578407</v>
      </c>
      <c r="K149" s="44">
        <v>0</v>
      </c>
      <c r="L149" s="44">
        <v>0</v>
      </c>
      <c r="M149" s="44">
        <v>0</v>
      </c>
      <c r="N149" s="44">
        <v>0</v>
      </c>
      <c r="O149" s="44">
        <v>0</v>
      </c>
      <c r="P149" s="44">
        <v>1537631</v>
      </c>
      <c r="Q149" s="44">
        <v>280678</v>
      </c>
      <c r="R149" s="44">
        <v>507824</v>
      </c>
      <c r="S149" s="44">
        <v>45405</v>
      </c>
      <c r="T149" s="44">
        <v>18943</v>
      </c>
      <c r="U149" s="44">
        <v>185701</v>
      </c>
      <c r="V149" s="44">
        <v>47678</v>
      </c>
      <c r="W149" s="44">
        <v>0</v>
      </c>
      <c r="X149" s="44">
        <v>110823</v>
      </c>
      <c r="Y149" s="44">
        <v>0</v>
      </c>
      <c r="Z149" s="44">
        <v>0</v>
      </c>
      <c r="AA149" s="44">
        <v>20478593</v>
      </c>
      <c r="AB149" s="44">
        <v>0</v>
      </c>
      <c r="AC149" s="44">
        <v>0</v>
      </c>
    </row>
    <row r="150" spans="1:29" x14ac:dyDescent="0.3">
      <c r="A150" s="46" t="s">
        <v>304</v>
      </c>
      <c r="B150" t="s">
        <v>2300</v>
      </c>
      <c r="C150">
        <v>1</v>
      </c>
      <c r="D150">
        <v>0</v>
      </c>
      <c r="E150" s="44">
        <v>16089879</v>
      </c>
      <c r="F150" s="44">
        <v>0</v>
      </c>
      <c r="G150" s="44">
        <v>0</v>
      </c>
      <c r="H150" s="44">
        <v>0</v>
      </c>
      <c r="I150" s="44">
        <v>3055203</v>
      </c>
      <c r="J150" s="44">
        <v>4240038</v>
      </c>
      <c r="K150" s="44">
        <v>0</v>
      </c>
      <c r="L150" s="44">
        <v>0</v>
      </c>
      <c r="M150" s="44">
        <v>0</v>
      </c>
      <c r="N150" s="44">
        <v>0</v>
      </c>
      <c r="O150" s="44">
        <v>0</v>
      </c>
      <c r="P150" s="44">
        <v>1995260</v>
      </c>
      <c r="Q150" s="44">
        <v>790676</v>
      </c>
      <c r="R150" s="44">
        <v>354076</v>
      </c>
      <c r="S150" s="44">
        <v>54782</v>
      </c>
      <c r="T150" s="44">
        <v>22856</v>
      </c>
      <c r="U150" s="44">
        <v>215758</v>
      </c>
      <c r="V150" s="44">
        <v>60003</v>
      </c>
      <c r="W150" s="44">
        <v>0</v>
      </c>
      <c r="X150" s="44">
        <v>505505</v>
      </c>
      <c r="Y150" s="44">
        <v>0</v>
      </c>
      <c r="Z150" s="44">
        <v>0</v>
      </c>
      <c r="AA150" s="44">
        <v>27384036</v>
      </c>
      <c r="AB150" s="44">
        <v>0</v>
      </c>
      <c r="AC150" s="44">
        <v>0</v>
      </c>
    </row>
    <row r="151" spans="1:29" x14ac:dyDescent="0.3">
      <c r="A151" s="46" t="s">
        <v>300</v>
      </c>
      <c r="B151" t="s">
        <v>2301</v>
      </c>
      <c r="C151">
        <v>1</v>
      </c>
      <c r="D151">
        <v>0</v>
      </c>
      <c r="E151" s="44">
        <v>23103917</v>
      </c>
      <c r="F151" s="44">
        <v>0</v>
      </c>
      <c r="G151" s="44">
        <v>0</v>
      </c>
      <c r="H151" s="44">
        <v>0</v>
      </c>
      <c r="I151" s="44">
        <v>3734680</v>
      </c>
      <c r="J151" s="44">
        <v>2969566</v>
      </c>
      <c r="K151" s="44">
        <v>0</v>
      </c>
      <c r="L151" s="44">
        <v>0</v>
      </c>
      <c r="M151" s="44">
        <v>0</v>
      </c>
      <c r="N151" s="44">
        <v>0</v>
      </c>
      <c r="O151" s="44">
        <v>0</v>
      </c>
      <c r="P151" s="44">
        <v>2768439</v>
      </c>
      <c r="Q151" s="44">
        <v>981311</v>
      </c>
      <c r="R151" s="44">
        <v>782738</v>
      </c>
      <c r="S151" s="44">
        <v>79769</v>
      </c>
      <c r="T151" s="44">
        <v>33281</v>
      </c>
      <c r="U151" s="44">
        <v>298823</v>
      </c>
      <c r="V151" s="44">
        <v>84278</v>
      </c>
      <c r="W151" s="44">
        <v>0</v>
      </c>
      <c r="X151" s="44">
        <v>396689</v>
      </c>
      <c r="Y151" s="44">
        <v>0</v>
      </c>
      <c r="Z151" s="44">
        <v>0</v>
      </c>
      <c r="AA151" s="44">
        <v>35233491</v>
      </c>
      <c r="AB151" s="44">
        <v>0</v>
      </c>
      <c r="AC151" s="44">
        <v>0</v>
      </c>
    </row>
    <row r="152" spans="1:29" x14ac:dyDescent="0.3">
      <c r="A152" s="46" t="s">
        <v>306</v>
      </c>
      <c r="B152" t="s">
        <v>2302</v>
      </c>
      <c r="C152">
        <v>1</v>
      </c>
      <c r="D152">
        <v>0</v>
      </c>
      <c r="E152" s="44">
        <v>6724992</v>
      </c>
      <c r="F152" s="44">
        <v>0</v>
      </c>
      <c r="G152" s="44">
        <v>0</v>
      </c>
      <c r="H152" s="44">
        <v>1543</v>
      </c>
      <c r="I152" s="44">
        <v>1140253</v>
      </c>
      <c r="J152" s="44">
        <v>1361362</v>
      </c>
      <c r="K152" s="44">
        <v>0</v>
      </c>
      <c r="L152" s="44">
        <v>0</v>
      </c>
      <c r="M152" s="44">
        <v>0</v>
      </c>
      <c r="N152" s="44">
        <v>0</v>
      </c>
      <c r="O152" s="44">
        <v>0</v>
      </c>
      <c r="P152" s="44">
        <v>1416603</v>
      </c>
      <c r="Q152" s="44">
        <v>141797</v>
      </c>
      <c r="R152" s="44">
        <v>147580</v>
      </c>
      <c r="S152" s="44">
        <v>13138</v>
      </c>
      <c r="T152" s="44">
        <v>5481</v>
      </c>
      <c r="U152" s="44">
        <v>55454</v>
      </c>
      <c r="V152" s="44">
        <v>13265</v>
      </c>
      <c r="W152" s="44">
        <v>0</v>
      </c>
      <c r="X152" s="44">
        <v>84418</v>
      </c>
      <c r="Y152" s="44">
        <v>0</v>
      </c>
      <c r="Z152" s="44">
        <v>0</v>
      </c>
      <c r="AA152" s="44">
        <v>11105886</v>
      </c>
      <c r="AB152" s="44">
        <v>0</v>
      </c>
      <c r="AC152" s="44">
        <v>0</v>
      </c>
    </row>
    <row r="153" spans="1:29" x14ac:dyDescent="0.3">
      <c r="A153" s="46" t="s">
        <v>312</v>
      </c>
      <c r="B153" t="s">
        <v>2303</v>
      </c>
      <c r="C153">
        <v>1</v>
      </c>
      <c r="D153">
        <v>0</v>
      </c>
      <c r="E153" s="44">
        <v>29177618</v>
      </c>
      <c r="F153" s="44">
        <v>777855</v>
      </c>
      <c r="G153" s="44">
        <v>0</v>
      </c>
      <c r="H153" s="44">
        <v>0</v>
      </c>
      <c r="I153" s="44">
        <v>2885148</v>
      </c>
      <c r="J153" s="44">
        <v>3207198</v>
      </c>
      <c r="K153" s="44">
        <v>0</v>
      </c>
      <c r="L153" s="44">
        <v>0</v>
      </c>
      <c r="M153" s="44">
        <v>0</v>
      </c>
      <c r="N153" s="44">
        <v>0</v>
      </c>
      <c r="O153" s="44">
        <v>0</v>
      </c>
      <c r="P153" s="44">
        <v>2015347</v>
      </c>
      <c r="Q153" s="44">
        <v>760378</v>
      </c>
      <c r="R153" s="44">
        <v>1389823</v>
      </c>
      <c r="S153" s="44">
        <v>25034</v>
      </c>
      <c r="T153" s="44">
        <v>17155</v>
      </c>
      <c r="U153" s="44">
        <v>106022</v>
      </c>
      <c r="V153" s="44">
        <v>66524</v>
      </c>
      <c r="W153" s="44">
        <v>0</v>
      </c>
      <c r="X153" s="44">
        <v>1068649</v>
      </c>
      <c r="Y153" s="44">
        <v>0</v>
      </c>
      <c r="Z153" s="44">
        <v>0</v>
      </c>
      <c r="AA153" s="44">
        <v>41496751</v>
      </c>
      <c r="AB153" s="44">
        <v>0</v>
      </c>
      <c r="AC153" s="44">
        <v>820537</v>
      </c>
    </row>
    <row r="154" spans="1:29" x14ac:dyDescent="0.3">
      <c r="A154" s="46" t="s">
        <v>314</v>
      </c>
      <c r="B154" t="s">
        <v>2304</v>
      </c>
      <c r="C154">
        <v>1</v>
      </c>
      <c r="D154">
        <v>0</v>
      </c>
      <c r="E154" s="44">
        <v>22194491</v>
      </c>
      <c r="F154" s="44">
        <v>0</v>
      </c>
      <c r="G154" s="44">
        <v>0</v>
      </c>
      <c r="H154" s="44">
        <v>0</v>
      </c>
      <c r="I154" s="44">
        <v>5022621</v>
      </c>
      <c r="J154" s="44">
        <v>6048748</v>
      </c>
      <c r="K154" s="44">
        <v>0</v>
      </c>
      <c r="L154" s="44">
        <v>0</v>
      </c>
      <c r="M154" s="44">
        <v>0</v>
      </c>
      <c r="N154" s="44">
        <v>0</v>
      </c>
      <c r="O154" s="44">
        <v>0</v>
      </c>
      <c r="P154" s="44">
        <v>2553875</v>
      </c>
      <c r="Q154" s="44">
        <v>884469</v>
      </c>
      <c r="R154" s="44">
        <v>1115754</v>
      </c>
      <c r="S154" s="44">
        <v>96232</v>
      </c>
      <c r="T154" s="44">
        <v>40150</v>
      </c>
      <c r="U154" s="44">
        <v>363131</v>
      </c>
      <c r="V154" s="44">
        <v>105092</v>
      </c>
      <c r="W154" s="44">
        <v>0</v>
      </c>
      <c r="X154" s="44">
        <v>340200</v>
      </c>
      <c r="Y154" s="44">
        <v>0</v>
      </c>
      <c r="Z154" s="44">
        <v>0</v>
      </c>
      <c r="AA154" s="44">
        <v>38764763</v>
      </c>
      <c r="AB154" s="44">
        <v>0</v>
      </c>
      <c r="AC154" s="44">
        <v>0</v>
      </c>
    </row>
    <row r="155" spans="1:29" x14ac:dyDescent="0.3">
      <c r="A155" s="46" t="s">
        <v>274</v>
      </c>
      <c r="B155" t="s">
        <v>2305</v>
      </c>
      <c r="C155">
        <v>1</v>
      </c>
      <c r="D155">
        <v>0</v>
      </c>
      <c r="E155" s="44">
        <v>10243531</v>
      </c>
      <c r="F155" s="44">
        <v>0</v>
      </c>
      <c r="G155" s="44">
        <v>0</v>
      </c>
      <c r="H155" s="44">
        <v>0</v>
      </c>
      <c r="I155" s="44">
        <v>1232672</v>
      </c>
      <c r="J155" s="44">
        <v>3577952</v>
      </c>
      <c r="K155" s="44">
        <v>0</v>
      </c>
      <c r="L155" s="44">
        <v>0</v>
      </c>
      <c r="M155" s="44">
        <v>0</v>
      </c>
      <c r="N155" s="44">
        <v>0</v>
      </c>
      <c r="O155" s="44">
        <v>0</v>
      </c>
      <c r="P155" s="44">
        <v>1096177</v>
      </c>
      <c r="Q155" s="44">
        <v>252672</v>
      </c>
      <c r="R155" s="44">
        <v>302373</v>
      </c>
      <c r="S155" s="44">
        <v>20313</v>
      </c>
      <c r="T155" s="44">
        <v>8475</v>
      </c>
      <c r="U155" s="44">
        <v>81259</v>
      </c>
      <c r="V155" s="44">
        <v>24349</v>
      </c>
      <c r="W155" s="44">
        <v>0</v>
      </c>
      <c r="X155" s="44">
        <v>180158</v>
      </c>
      <c r="Y155" s="44">
        <v>0</v>
      </c>
      <c r="Z155" s="44">
        <v>0</v>
      </c>
      <c r="AA155" s="44">
        <v>17019931</v>
      </c>
      <c r="AB155" s="44">
        <v>0</v>
      </c>
      <c r="AC155" s="44">
        <v>0</v>
      </c>
    </row>
    <row r="156" spans="1:29" x14ac:dyDescent="0.3">
      <c r="A156" s="46" t="s">
        <v>316</v>
      </c>
      <c r="B156" t="s">
        <v>2306</v>
      </c>
      <c r="C156">
        <v>1</v>
      </c>
      <c r="D156">
        <v>0</v>
      </c>
      <c r="E156" s="44">
        <v>5206493</v>
      </c>
      <c r="F156" s="44">
        <v>0</v>
      </c>
      <c r="G156" s="44">
        <v>0</v>
      </c>
      <c r="H156" s="44">
        <v>3022</v>
      </c>
      <c r="I156" s="44">
        <v>988199</v>
      </c>
      <c r="J156" s="44">
        <v>521717</v>
      </c>
      <c r="K156" s="44">
        <v>0</v>
      </c>
      <c r="L156" s="44">
        <v>0</v>
      </c>
      <c r="M156" s="44">
        <v>0</v>
      </c>
      <c r="N156" s="44">
        <v>0</v>
      </c>
      <c r="O156" s="44">
        <v>0</v>
      </c>
      <c r="P156" s="44">
        <v>727176</v>
      </c>
      <c r="Q156" s="44">
        <v>94503</v>
      </c>
      <c r="R156" s="44">
        <v>164357</v>
      </c>
      <c r="S156" s="44">
        <v>8674</v>
      </c>
      <c r="T156" s="44">
        <v>3618</v>
      </c>
      <c r="U156" s="44">
        <v>35009</v>
      </c>
      <c r="V156" s="44">
        <v>10005</v>
      </c>
      <c r="W156" s="44">
        <v>0</v>
      </c>
      <c r="X156" s="44">
        <v>81245</v>
      </c>
      <c r="Y156" s="44">
        <v>0</v>
      </c>
      <c r="Z156" s="44">
        <v>0</v>
      </c>
      <c r="AA156" s="44">
        <v>7844018</v>
      </c>
      <c r="AB156" s="44">
        <v>0</v>
      </c>
      <c r="AC156" s="44">
        <v>0</v>
      </c>
    </row>
    <row r="157" spans="1:29" x14ac:dyDescent="0.3">
      <c r="A157" s="46" t="s">
        <v>318</v>
      </c>
      <c r="B157" t="s">
        <v>2307</v>
      </c>
      <c r="C157">
        <v>1</v>
      </c>
      <c r="D157">
        <v>0</v>
      </c>
      <c r="E157" s="44">
        <v>15988881</v>
      </c>
      <c r="F157" s="44">
        <v>0</v>
      </c>
      <c r="G157" s="44">
        <v>0</v>
      </c>
      <c r="H157" s="44">
        <v>0</v>
      </c>
      <c r="I157" s="44">
        <v>3726700</v>
      </c>
      <c r="J157" s="44">
        <v>3682938</v>
      </c>
      <c r="K157" s="44">
        <v>0</v>
      </c>
      <c r="L157" s="44">
        <v>0</v>
      </c>
      <c r="M157" s="44">
        <v>0</v>
      </c>
      <c r="N157" s="44">
        <v>0</v>
      </c>
      <c r="O157" s="44">
        <v>0</v>
      </c>
      <c r="P157" s="44">
        <v>2618186</v>
      </c>
      <c r="Q157" s="44">
        <v>793555</v>
      </c>
      <c r="R157" s="44">
        <v>535537</v>
      </c>
      <c r="S157" s="44">
        <v>76249</v>
      </c>
      <c r="T157" s="44">
        <v>31812</v>
      </c>
      <c r="U157" s="44">
        <v>314667</v>
      </c>
      <c r="V157" s="44">
        <v>72552</v>
      </c>
      <c r="W157" s="44">
        <v>0</v>
      </c>
      <c r="X157" s="44">
        <v>270000</v>
      </c>
      <c r="Y157" s="44">
        <v>0</v>
      </c>
      <c r="Z157" s="44">
        <v>0</v>
      </c>
      <c r="AA157" s="44">
        <v>28111077</v>
      </c>
      <c r="AB157" s="44">
        <v>0</v>
      </c>
      <c r="AC157" s="44">
        <v>0</v>
      </c>
    </row>
    <row r="158" spans="1:29" x14ac:dyDescent="0.3">
      <c r="A158" s="46" t="s">
        <v>324</v>
      </c>
      <c r="B158" t="s">
        <v>2308</v>
      </c>
      <c r="C158">
        <v>1</v>
      </c>
      <c r="D158">
        <v>0</v>
      </c>
      <c r="E158" s="44">
        <v>13755173</v>
      </c>
      <c r="F158" s="44">
        <v>71667</v>
      </c>
      <c r="G158" s="44">
        <v>0</v>
      </c>
      <c r="H158" s="44">
        <v>0</v>
      </c>
      <c r="I158" s="44">
        <v>951613</v>
      </c>
      <c r="J158" s="44">
        <v>3419698</v>
      </c>
      <c r="K158" s="44">
        <v>0</v>
      </c>
      <c r="L158" s="44">
        <v>0</v>
      </c>
      <c r="M158" s="44">
        <v>0</v>
      </c>
      <c r="N158" s="44">
        <v>0</v>
      </c>
      <c r="O158" s="44">
        <v>0</v>
      </c>
      <c r="P158" s="44">
        <v>1778619</v>
      </c>
      <c r="Q158" s="44">
        <v>40495</v>
      </c>
      <c r="R158" s="44">
        <v>691432</v>
      </c>
      <c r="S158" s="44">
        <v>26755</v>
      </c>
      <c r="T158" s="44">
        <v>11162</v>
      </c>
      <c r="U158" s="44">
        <v>112423</v>
      </c>
      <c r="V158" s="44">
        <v>33065</v>
      </c>
      <c r="W158" s="44">
        <v>0</v>
      </c>
      <c r="X158" s="44">
        <v>260275</v>
      </c>
      <c r="Y158" s="44">
        <v>0</v>
      </c>
      <c r="Z158" s="44">
        <v>0</v>
      </c>
      <c r="AA158" s="44">
        <v>21152377</v>
      </c>
      <c r="AB158" s="44">
        <v>0</v>
      </c>
      <c r="AC158" s="44">
        <v>0</v>
      </c>
    </row>
    <row r="159" spans="1:29" x14ac:dyDescent="0.3">
      <c r="A159" s="46" t="s">
        <v>310</v>
      </c>
      <c r="B159" t="s">
        <v>2309</v>
      </c>
      <c r="C159">
        <v>1</v>
      </c>
      <c r="D159">
        <v>0</v>
      </c>
      <c r="E159" s="44">
        <v>39888801</v>
      </c>
      <c r="F159" s="44">
        <v>195168</v>
      </c>
      <c r="G159" s="44">
        <v>0</v>
      </c>
      <c r="H159" s="44">
        <v>0</v>
      </c>
      <c r="I159" s="44">
        <v>4774158</v>
      </c>
      <c r="J159" s="44">
        <v>8044237</v>
      </c>
      <c r="K159" s="44">
        <v>0</v>
      </c>
      <c r="L159" s="44">
        <v>0</v>
      </c>
      <c r="M159" s="44">
        <v>0</v>
      </c>
      <c r="N159" s="44">
        <v>0</v>
      </c>
      <c r="O159" s="44">
        <v>0</v>
      </c>
      <c r="P159" s="44">
        <v>3542918</v>
      </c>
      <c r="Q159" s="44">
        <v>459762</v>
      </c>
      <c r="R159" s="44">
        <v>2171676</v>
      </c>
      <c r="S159" s="44">
        <v>168181</v>
      </c>
      <c r="T159" s="44">
        <v>70168</v>
      </c>
      <c r="U159" s="44">
        <v>482136</v>
      </c>
      <c r="V159" s="44">
        <v>176330</v>
      </c>
      <c r="W159" s="44">
        <v>0</v>
      </c>
      <c r="X159" s="44">
        <v>869251</v>
      </c>
      <c r="Y159" s="44">
        <v>0</v>
      </c>
      <c r="Z159" s="44">
        <v>0</v>
      </c>
      <c r="AA159" s="44">
        <v>60842786</v>
      </c>
      <c r="AB159" s="44">
        <v>0</v>
      </c>
      <c r="AC159" s="44">
        <v>301599</v>
      </c>
    </row>
    <row r="160" spans="1:29" x14ac:dyDescent="0.3">
      <c r="A160" s="46" t="s">
        <v>326</v>
      </c>
      <c r="B160" t="s">
        <v>2310</v>
      </c>
      <c r="C160">
        <v>1</v>
      </c>
      <c r="D160">
        <v>0</v>
      </c>
      <c r="E160" s="44">
        <v>34222598</v>
      </c>
      <c r="F160" s="44">
        <v>0</v>
      </c>
      <c r="G160" s="44">
        <v>0</v>
      </c>
      <c r="H160" s="44">
        <v>0</v>
      </c>
      <c r="I160" s="44">
        <v>4783019</v>
      </c>
      <c r="J160" s="44">
        <v>3850613</v>
      </c>
      <c r="K160" s="44">
        <v>0</v>
      </c>
      <c r="L160" s="44">
        <v>0</v>
      </c>
      <c r="M160" s="44">
        <v>0</v>
      </c>
      <c r="N160" s="44">
        <v>0</v>
      </c>
      <c r="O160" s="44">
        <v>0</v>
      </c>
      <c r="P160" s="44">
        <v>2390195</v>
      </c>
      <c r="Q160" s="44">
        <v>1172370</v>
      </c>
      <c r="R160" s="44">
        <v>1355027</v>
      </c>
      <c r="S160" s="44">
        <v>104276</v>
      </c>
      <c r="T160" s="44">
        <v>41205</v>
      </c>
      <c r="U160" s="44">
        <v>412702</v>
      </c>
      <c r="V160" s="44">
        <v>113203</v>
      </c>
      <c r="W160" s="44">
        <v>0</v>
      </c>
      <c r="X160" s="44">
        <v>643437</v>
      </c>
      <c r="Y160" s="44">
        <v>0</v>
      </c>
      <c r="Z160" s="44">
        <v>0</v>
      </c>
      <c r="AA160" s="44">
        <v>49088645</v>
      </c>
      <c r="AB160" s="44">
        <v>0</v>
      </c>
      <c r="AC160" s="44">
        <v>0</v>
      </c>
    </row>
    <row r="161" spans="1:29" x14ac:dyDescent="0.3">
      <c r="A161" s="46" t="s">
        <v>331</v>
      </c>
      <c r="B161" t="s">
        <v>2311</v>
      </c>
      <c r="C161">
        <v>1</v>
      </c>
      <c r="D161">
        <v>0</v>
      </c>
      <c r="E161" s="44">
        <v>3820318</v>
      </c>
      <c r="F161" s="44">
        <v>0</v>
      </c>
      <c r="G161" s="44">
        <v>70000</v>
      </c>
      <c r="H161" s="44">
        <v>0</v>
      </c>
      <c r="I161" s="44">
        <v>347185</v>
      </c>
      <c r="J161" s="44">
        <v>302499</v>
      </c>
      <c r="K161" s="44">
        <v>0</v>
      </c>
      <c r="L161" s="44">
        <v>0</v>
      </c>
      <c r="M161" s="44">
        <v>0</v>
      </c>
      <c r="N161" s="44">
        <v>0</v>
      </c>
      <c r="O161" s="44">
        <v>0</v>
      </c>
      <c r="P161" s="44">
        <v>347539</v>
      </c>
      <c r="Q161" s="44">
        <v>0</v>
      </c>
      <c r="R161" s="44">
        <v>0</v>
      </c>
      <c r="S161" s="44">
        <v>4285</v>
      </c>
      <c r="T161" s="44">
        <v>1392</v>
      </c>
      <c r="U161" s="44">
        <v>17184</v>
      </c>
      <c r="V161" s="44">
        <v>4534</v>
      </c>
      <c r="W161" s="44">
        <v>0</v>
      </c>
      <c r="X161" s="44">
        <v>66424</v>
      </c>
      <c r="Y161" s="44">
        <v>1248</v>
      </c>
      <c r="Z161" s="44">
        <v>0</v>
      </c>
      <c r="AA161" s="44">
        <v>4982608</v>
      </c>
      <c r="AB161" s="44">
        <v>0</v>
      </c>
      <c r="AC161" s="44">
        <v>100000</v>
      </c>
    </row>
    <row r="162" spans="1:29" x14ac:dyDescent="0.3">
      <c r="A162" s="46" t="s">
        <v>335</v>
      </c>
      <c r="B162" t="s">
        <v>2312</v>
      </c>
      <c r="C162" t="s">
        <v>2840</v>
      </c>
      <c r="D162" t="s">
        <v>2840</v>
      </c>
      <c r="E162" t="s">
        <v>2840</v>
      </c>
      <c r="F162" t="s">
        <v>2840</v>
      </c>
      <c r="G162" t="s">
        <v>2840</v>
      </c>
      <c r="H162" t="s">
        <v>2840</v>
      </c>
      <c r="I162" t="s">
        <v>2840</v>
      </c>
      <c r="J162" t="s">
        <v>2840</v>
      </c>
      <c r="K162" t="s">
        <v>2840</v>
      </c>
      <c r="L162" t="s">
        <v>2840</v>
      </c>
      <c r="M162" t="s">
        <v>2840</v>
      </c>
      <c r="N162" t="s">
        <v>2840</v>
      </c>
      <c r="O162" t="s">
        <v>2840</v>
      </c>
      <c r="P162" t="s">
        <v>2840</v>
      </c>
      <c r="Q162" t="s">
        <v>2840</v>
      </c>
      <c r="R162" t="s">
        <v>2840</v>
      </c>
      <c r="S162" t="s">
        <v>2840</v>
      </c>
      <c r="T162" t="s">
        <v>2840</v>
      </c>
      <c r="U162" t="s">
        <v>2840</v>
      </c>
      <c r="V162" t="s">
        <v>2840</v>
      </c>
      <c r="W162" t="s">
        <v>2840</v>
      </c>
      <c r="X162" t="s">
        <v>2840</v>
      </c>
      <c r="Y162" t="s">
        <v>2840</v>
      </c>
      <c r="Z162" t="s">
        <v>2840</v>
      </c>
      <c r="AA162" t="s">
        <v>2840</v>
      </c>
      <c r="AB162" t="s">
        <v>2840</v>
      </c>
      <c r="AC162" t="s">
        <v>2840</v>
      </c>
    </row>
    <row r="163" spans="1:29" x14ac:dyDescent="0.3">
      <c r="A163" s="46" t="s">
        <v>339</v>
      </c>
      <c r="B163" t="s">
        <v>2313</v>
      </c>
      <c r="C163">
        <v>1</v>
      </c>
      <c r="D163">
        <v>0</v>
      </c>
      <c r="E163" s="44">
        <v>909106</v>
      </c>
      <c r="F163" s="44">
        <v>0</v>
      </c>
      <c r="G163" s="44">
        <v>285697</v>
      </c>
      <c r="H163" s="44">
        <v>0</v>
      </c>
      <c r="I163" s="44">
        <v>12780</v>
      </c>
      <c r="J163" s="44">
        <v>57018</v>
      </c>
      <c r="K163" s="44">
        <v>0</v>
      </c>
      <c r="L163" s="44">
        <v>0</v>
      </c>
      <c r="M163" s="44">
        <v>0</v>
      </c>
      <c r="N163" s="44">
        <v>0</v>
      </c>
      <c r="O163" s="44">
        <v>0</v>
      </c>
      <c r="P163" s="44">
        <v>71088</v>
      </c>
      <c r="Q163" s="44">
        <v>0</v>
      </c>
      <c r="R163" s="44">
        <v>5969</v>
      </c>
      <c r="S163" s="44">
        <v>1409</v>
      </c>
      <c r="T163" s="44">
        <v>587</v>
      </c>
      <c r="U163" s="44">
        <v>5243</v>
      </c>
      <c r="V163" s="44">
        <v>0</v>
      </c>
      <c r="W163" s="44">
        <v>0</v>
      </c>
      <c r="X163" s="44">
        <v>24300</v>
      </c>
      <c r="Y163" s="44">
        <v>0</v>
      </c>
      <c r="Z163" s="44">
        <v>0</v>
      </c>
      <c r="AA163" s="44">
        <v>1373197</v>
      </c>
      <c r="AB163" s="44">
        <v>0</v>
      </c>
      <c r="AC163" s="44">
        <v>0</v>
      </c>
    </row>
    <row r="164" spans="1:29" x14ac:dyDescent="0.3">
      <c r="A164" s="46" t="s">
        <v>341</v>
      </c>
      <c r="B164" t="s">
        <v>2314</v>
      </c>
      <c r="C164">
        <v>1</v>
      </c>
      <c r="D164">
        <v>0</v>
      </c>
      <c r="E164" s="44">
        <v>8500800</v>
      </c>
      <c r="F164" s="44">
        <v>0</v>
      </c>
      <c r="G164" s="44">
        <v>75884</v>
      </c>
      <c r="H164" s="44">
        <v>0</v>
      </c>
      <c r="I164" s="44">
        <v>773514</v>
      </c>
      <c r="J164" s="44">
        <v>1664567</v>
      </c>
      <c r="K164" s="44">
        <v>0</v>
      </c>
      <c r="L164" s="44">
        <v>0</v>
      </c>
      <c r="M164" s="44">
        <v>0</v>
      </c>
      <c r="N164" s="44">
        <v>0</v>
      </c>
      <c r="O164" s="44">
        <v>0</v>
      </c>
      <c r="P164" s="44">
        <v>867636</v>
      </c>
      <c r="Q164" s="44">
        <v>298873</v>
      </c>
      <c r="R164" s="44">
        <v>87342</v>
      </c>
      <c r="S164" s="44">
        <v>10247</v>
      </c>
      <c r="T164" s="44">
        <v>4275</v>
      </c>
      <c r="U164" s="44">
        <v>39902</v>
      </c>
      <c r="V164" s="44">
        <v>13458</v>
      </c>
      <c r="W164" s="44">
        <v>0</v>
      </c>
      <c r="X164" s="44">
        <v>163268</v>
      </c>
      <c r="Y164" s="44">
        <v>0</v>
      </c>
      <c r="Z164" s="44">
        <v>0</v>
      </c>
      <c r="AA164" s="44">
        <v>12499766</v>
      </c>
      <c r="AB164" s="44">
        <v>0</v>
      </c>
      <c r="AC164" s="44">
        <v>100000</v>
      </c>
    </row>
    <row r="165" spans="1:29" x14ac:dyDescent="0.3">
      <c r="A165" s="46" t="s">
        <v>343</v>
      </c>
      <c r="B165" t="s">
        <v>2315</v>
      </c>
      <c r="C165">
        <v>1</v>
      </c>
      <c r="D165">
        <v>0</v>
      </c>
      <c r="E165" s="44">
        <v>321562</v>
      </c>
      <c r="F165" s="44">
        <v>0</v>
      </c>
      <c r="G165" s="44">
        <v>70000</v>
      </c>
      <c r="H165" s="44">
        <v>32</v>
      </c>
      <c r="I165" s="44">
        <v>8846</v>
      </c>
      <c r="J165" s="44">
        <v>89117</v>
      </c>
      <c r="K165" s="44">
        <v>0</v>
      </c>
      <c r="L165" s="44">
        <v>0</v>
      </c>
      <c r="M165" s="44">
        <v>0</v>
      </c>
      <c r="N165" s="44">
        <v>0</v>
      </c>
      <c r="O165" s="44">
        <v>0</v>
      </c>
      <c r="P165" s="44">
        <v>109282</v>
      </c>
      <c r="Q165" s="44">
        <v>0</v>
      </c>
      <c r="R165" s="44">
        <v>0</v>
      </c>
      <c r="S165" s="44">
        <v>1184</v>
      </c>
      <c r="T165" s="44">
        <v>493</v>
      </c>
      <c r="U165" s="44">
        <v>4136</v>
      </c>
      <c r="V165" s="44">
        <v>0</v>
      </c>
      <c r="W165" s="44">
        <v>0</v>
      </c>
      <c r="X165" s="44">
        <v>2700</v>
      </c>
      <c r="Y165" s="44">
        <v>0</v>
      </c>
      <c r="Z165" s="44">
        <v>0</v>
      </c>
      <c r="AA165" s="44">
        <v>607352</v>
      </c>
      <c r="AB165" s="44">
        <v>0</v>
      </c>
      <c r="AC165" s="44">
        <v>0</v>
      </c>
    </row>
    <row r="166" spans="1:29" x14ac:dyDescent="0.3">
      <c r="A166" s="46" t="s">
        <v>337</v>
      </c>
      <c r="B166" t="s">
        <v>2316</v>
      </c>
      <c r="C166">
        <v>1</v>
      </c>
      <c r="D166">
        <v>0</v>
      </c>
      <c r="E166" s="44">
        <v>1852895</v>
      </c>
      <c r="F166" s="44">
        <v>0</v>
      </c>
      <c r="G166" s="44">
        <v>150669</v>
      </c>
      <c r="H166" s="44">
        <v>159</v>
      </c>
      <c r="I166" s="44">
        <v>55274</v>
      </c>
      <c r="J166" s="44">
        <v>61975</v>
      </c>
      <c r="K166" s="44">
        <v>0</v>
      </c>
      <c r="L166" s="44">
        <v>0</v>
      </c>
      <c r="M166" s="44">
        <v>0</v>
      </c>
      <c r="N166" s="44">
        <v>0</v>
      </c>
      <c r="O166" s="44">
        <v>0</v>
      </c>
      <c r="P166" s="44">
        <v>343039</v>
      </c>
      <c r="Q166" s="44">
        <v>44280</v>
      </c>
      <c r="R166" s="44">
        <v>0</v>
      </c>
      <c r="S166" s="44">
        <v>11355</v>
      </c>
      <c r="T166" s="44">
        <v>5856</v>
      </c>
      <c r="U166" s="44">
        <v>30473</v>
      </c>
      <c r="V166" s="44">
        <v>0</v>
      </c>
      <c r="W166" s="44">
        <v>0</v>
      </c>
      <c r="X166" s="44">
        <v>405000</v>
      </c>
      <c r="Y166" s="44">
        <v>0</v>
      </c>
      <c r="Z166" s="44">
        <v>0</v>
      </c>
      <c r="AA166" s="44">
        <v>2960975</v>
      </c>
      <c r="AB166" s="44">
        <v>0</v>
      </c>
      <c r="AC166" s="44">
        <v>0</v>
      </c>
    </row>
    <row r="167" spans="1:29" x14ac:dyDescent="0.3">
      <c r="A167" s="46" t="s">
        <v>345</v>
      </c>
      <c r="B167" t="s">
        <v>2317</v>
      </c>
      <c r="C167">
        <v>1</v>
      </c>
      <c r="D167">
        <v>0</v>
      </c>
      <c r="E167" s="44">
        <v>736469</v>
      </c>
      <c r="F167" s="44">
        <v>0</v>
      </c>
      <c r="G167" s="44">
        <v>181474</v>
      </c>
      <c r="H167" s="44">
        <v>224</v>
      </c>
      <c r="I167" s="44">
        <v>28045</v>
      </c>
      <c r="J167" s="44">
        <v>54035</v>
      </c>
      <c r="K167" s="44">
        <v>0</v>
      </c>
      <c r="L167" s="44">
        <v>0</v>
      </c>
      <c r="M167" s="44">
        <v>0</v>
      </c>
      <c r="N167" s="44">
        <v>0</v>
      </c>
      <c r="O167" s="44">
        <v>0</v>
      </c>
      <c r="P167" s="44">
        <v>94644</v>
      </c>
      <c r="Q167" s="44">
        <v>0</v>
      </c>
      <c r="R167" s="44">
        <v>0</v>
      </c>
      <c r="S167" s="44">
        <v>3925</v>
      </c>
      <c r="T167" s="44">
        <v>1637</v>
      </c>
      <c r="U167" s="44">
        <v>14679</v>
      </c>
      <c r="V167" s="44">
        <v>0</v>
      </c>
      <c r="W167" s="44">
        <v>0</v>
      </c>
      <c r="X167" s="44">
        <v>0</v>
      </c>
      <c r="Y167" s="44">
        <v>0</v>
      </c>
      <c r="Z167" s="44">
        <v>0</v>
      </c>
      <c r="AA167" s="44">
        <v>1115132</v>
      </c>
      <c r="AB167" s="44">
        <v>0</v>
      </c>
      <c r="AC167" s="44">
        <v>0</v>
      </c>
    </row>
    <row r="168" spans="1:29" x14ac:dyDescent="0.3">
      <c r="A168" s="46" t="s">
        <v>347</v>
      </c>
      <c r="B168" t="s">
        <v>2318</v>
      </c>
      <c r="C168">
        <v>1</v>
      </c>
      <c r="D168">
        <v>0</v>
      </c>
      <c r="E168" s="44">
        <v>5596242</v>
      </c>
      <c r="F168" s="44">
        <v>0</v>
      </c>
      <c r="G168" s="44">
        <v>247326</v>
      </c>
      <c r="H168" s="44">
        <v>0</v>
      </c>
      <c r="I168" s="44">
        <v>372290</v>
      </c>
      <c r="J168" s="44">
        <v>1291760</v>
      </c>
      <c r="K168" s="44">
        <v>236347</v>
      </c>
      <c r="L168" s="44">
        <v>0</v>
      </c>
      <c r="M168" s="44">
        <v>0</v>
      </c>
      <c r="N168" s="44">
        <v>0</v>
      </c>
      <c r="O168" s="44">
        <v>0</v>
      </c>
      <c r="P168" s="44">
        <v>269570</v>
      </c>
      <c r="Q168" s="44">
        <v>54646</v>
      </c>
      <c r="R168" s="44">
        <v>8334</v>
      </c>
      <c r="S168" s="44">
        <v>12299</v>
      </c>
      <c r="T168" s="44">
        <v>5131</v>
      </c>
      <c r="U168" s="44">
        <v>43979</v>
      </c>
      <c r="V168" s="44">
        <v>914</v>
      </c>
      <c r="W168" s="44">
        <v>0</v>
      </c>
      <c r="X168" s="44">
        <v>81000</v>
      </c>
      <c r="Y168" s="44">
        <v>0</v>
      </c>
      <c r="Z168" s="44">
        <v>0</v>
      </c>
      <c r="AA168" s="44">
        <v>8219838</v>
      </c>
      <c r="AB168" s="44">
        <v>0</v>
      </c>
      <c r="AC168" s="44">
        <v>100000</v>
      </c>
    </row>
    <row r="169" spans="1:29" x14ac:dyDescent="0.3">
      <c r="A169" s="46" t="s">
        <v>351</v>
      </c>
      <c r="B169" t="s">
        <v>2319</v>
      </c>
      <c r="C169">
        <v>1</v>
      </c>
      <c r="D169">
        <v>0</v>
      </c>
      <c r="E169" s="44">
        <v>1763961</v>
      </c>
      <c r="F169" s="44">
        <v>0</v>
      </c>
      <c r="G169" s="44">
        <v>127909</v>
      </c>
      <c r="H169" s="44">
        <v>0</v>
      </c>
      <c r="I169" s="44">
        <v>118735</v>
      </c>
      <c r="J169" s="44">
        <v>324659</v>
      </c>
      <c r="K169" s="44">
        <v>0</v>
      </c>
      <c r="L169" s="44">
        <v>0</v>
      </c>
      <c r="M169" s="44">
        <v>0</v>
      </c>
      <c r="N169" s="44">
        <v>0</v>
      </c>
      <c r="O169" s="44">
        <v>0</v>
      </c>
      <c r="P169" s="44">
        <v>140198</v>
      </c>
      <c r="Q169" s="44">
        <v>33699</v>
      </c>
      <c r="R169" s="44">
        <v>67144</v>
      </c>
      <c r="S169" s="44">
        <v>1707</v>
      </c>
      <c r="T169" s="44">
        <v>1618</v>
      </c>
      <c r="U169" s="44">
        <v>14388</v>
      </c>
      <c r="V169" s="44">
        <v>0</v>
      </c>
      <c r="W169" s="44">
        <v>0</v>
      </c>
      <c r="X169" s="44">
        <v>25138</v>
      </c>
      <c r="Y169" s="44">
        <v>0</v>
      </c>
      <c r="Z169" s="44">
        <v>0</v>
      </c>
      <c r="AA169" s="44">
        <v>2619156</v>
      </c>
      <c r="AB169" s="44">
        <v>0</v>
      </c>
      <c r="AC169" s="44">
        <v>0</v>
      </c>
    </row>
    <row r="170" spans="1:29" x14ac:dyDescent="0.3">
      <c r="A170" s="46" t="s">
        <v>2731</v>
      </c>
      <c r="B170" t="s">
        <v>2733</v>
      </c>
      <c r="C170">
        <v>1</v>
      </c>
      <c r="D170">
        <v>1</v>
      </c>
      <c r="E170" s="44">
        <v>4565506</v>
      </c>
      <c r="F170" s="44">
        <v>0</v>
      </c>
      <c r="G170" s="44">
        <v>209232</v>
      </c>
      <c r="H170" s="44">
        <v>0</v>
      </c>
      <c r="I170" s="44">
        <v>359745</v>
      </c>
      <c r="J170" s="44">
        <v>139373</v>
      </c>
      <c r="K170" s="44">
        <v>0</v>
      </c>
      <c r="L170" s="44">
        <v>657839</v>
      </c>
      <c r="M170" s="44">
        <v>0</v>
      </c>
      <c r="N170" s="44">
        <v>0</v>
      </c>
      <c r="O170" s="44">
        <v>0</v>
      </c>
      <c r="P170" s="44">
        <v>508856</v>
      </c>
      <c r="Q170" s="44">
        <v>87472</v>
      </c>
      <c r="R170" s="44">
        <v>21572</v>
      </c>
      <c r="S170" s="44">
        <v>6876</v>
      </c>
      <c r="T170" s="44">
        <v>2868</v>
      </c>
      <c r="U170" s="44">
        <v>24524</v>
      </c>
      <c r="V170" s="44">
        <v>2986</v>
      </c>
      <c r="W170" s="44">
        <v>0</v>
      </c>
      <c r="X170" s="44">
        <v>172400</v>
      </c>
      <c r="Y170" s="44">
        <v>3796</v>
      </c>
      <c r="Z170" s="44">
        <v>0</v>
      </c>
      <c r="AA170" s="44">
        <v>6763045</v>
      </c>
      <c r="AB170" s="44">
        <v>0</v>
      </c>
      <c r="AC170" s="44">
        <v>100000</v>
      </c>
    </row>
    <row r="171" spans="1:29" x14ac:dyDescent="0.3">
      <c r="A171" s="46" t="s">
        <v>366</v>
      </c>
      <c r="B171" t="s">
        <v>2320</v>
      </c>
      <c r="C171">
        <v>1</v>
      </c>
      <c r="D171">
        <v>0</v>
      </c>
      <c r="E171" s="44">
        <v>6937033</v>
      </c>
      <c r="F171" s="44">
        <v>0</v>
      </c>
      <c r="G171" s="44">
        <v>0</v>
      </c>
      <c r="H171" s="44">
        <v>0</v>
      </c>
      <c r="I171" s="44">
        <v>442442</v>
      </c>
      <c r="J171" s="44">
        <v>628240</v>
      </c>
      <c r="K171" s="44">
        <v>0</v>
      </c>
      <c r="L171" s="44">
        <v>0</v>
      </c>
      <c r="M171" s="44">
        <v>0</v>
      </c>
      <c r="N171" s="44">
        <v>0</v>
      </c>
      <c r="O171" s="44">
        <v>0</v>
      </c>
      <c r="P171" s="44">
        <v>1263266</v>
      </c>
      <c r="Q171" s="44">
        <v>199708</v>
      </c>
      <c r="R171" s="44">
        <v>0</v>
      </c>
      <c r="S171" s="44">
        <v>10891</v>
      </c>
      <c r="T171" s="44">
        <v>4543</v>
      </c>
      <c r="U171" s="44">
        <v>42872</v>
      </c>
      <c r="V171" s="44">
        <v>8744</v>
      </c>
      <c r="W171" s="44">
        <v>0</v>
      </c>
      <c r="X171" s="44">
        <v>97907</v>
      </c>
      <c r="Y171" s="44">
        <v>0</v>
      </c>
      <c r="Z171" s="44">
        <v>0</v>
      </c>
      <c r="AA171" s="44">
        <v>9635646</v>
      </c>
      <c r="AB171" s="44">
        <v>0</v>
      </c>
      <c r="AC171" s="44">
        <v>0</v>
      </c>
    </row>
    <row r="172" spans="1:29" x14ac:dyDescent="0.3">
      <c r="A172" s="46" t="s">
        <v>356</v>
      </c>
      <c r="B172" t="s">
        <v>2321</v>
      </c>
      <c r="C172">
        <v>1</v>
      </c>
      <c r="D172">
        <v>0</v>
      </c>
      <c r="E172" s="44">
        <v>5513602</v>
      </c>
      <c r="F172" s="44">
        <v>0</v>
      </c>
      <c r="G172" s="44">
        <v>0</v>
      </c>
      <c r="H172" s="44">
        <v>0</v>
      </c>
      <c r="I172" s="44">
        <v>511177</v>
      </c>
      <c r="J172" s="44">
        <v>761375</v>
      </c>
      <c r="K172" s="44">
        <v>0</v>
      </c>
      <c r="L172" s="44">
        <v>0</v>
      </c>
      <c r="M172" s="44">
        <v>0</v>
      </c>
      <c r="N172" s="44">
        <v>0</v>
      </c>
      <c r="O172" s="44">
        <v>0</v>
      </c>
      <c r="P172" s="44">
        <v>1070511</v>
      </c>
      <c r="Q172" s="44">
        <v>156226</v>
      </c>
      <c r="R172" s="44">
        <v>0</v>
      </c>
      <c r="S172" s="44">
        <v>7161</v>
      </c>
      <c r="T172" s="44">
        <v>503</v>
      </c>
      <c r="U172" s="44">
        <v>26504</v>
      </c>
      <c r="V172" s="44">
        <v>4938</v>
      </c>
      <c r="W172" s="44">
        <v>0</v>
      </c>
      <c r="X172" s="44">
        <v>240664</v>
      </c>
      <c r="Y172" s="44">
        <v>0</v>
      </c>
      <c r="Z172" s="44">
        <v>0</v>
      </c>
      <c r="AA172" s="44">
        <v>8292661</v>
      </c>
      <c r="AB172" s="44">
        <v>0</v>
      </c>
      <c r="AC172" s="44">
        <v>100000</v>
      </c>
    </row>
    <row r="173" spans="1:29" x14ac:dyDescent="0.3">
      <c r="A173" s="46" t="s">
        <v>360</v>
      </c>
      <c r="B173" t="s">
        <v>2322</v>
      </c>
      <c r="C173">
        <v>1</v>
      </c>
      <c r="D173">
        <v>0</v>
      </c>
      <c r="E173" s="44">
        <v>19708344</v>
      </c>
      <c r="F173" s="44">
        <v>0</v>
      </c>
      <c r="G173" s="44">
        <v>0</v>
      </c>
      <c r="H173" s="44">
        <v>10776</v>
      </c>
      <c r="I173" s="44">
        <v>923874</v>
      </c>
      <c r="J173" s="44">
        <v>4164243</v>
      </c>
      <c r="K173" s="44">
        <v>0</v>
      </c>
      <c r="L173" s="44">
        <v>0</v>
      </c>
      <c r="M173" s="44">
        <v>0</v>
      </c>
      <c r="N173" s="44">
        <v>0</v>
      </c>
      <c r="O173" s="44">
        <v>0</v>
      </c>
      <c r="P173" s="44">
        <v>5301521</v>
      </c>
      <c r="Q173" s="44">
        <v>349416</v>
      </c>
      <c r="R173" s="44">
        <v>188758</v>
      </c>
      <c r="S173" s="44">
        <v>21991</v>
      </c>
      <c r="T173" s="44">
        <v>9175</v>
      </c>
      <c r="U173" s="44">
        <v>85162</v>
      </c>
      <c r="V173" s="44">
        <v>32720</v>
      </c>
      <c r="W173" s="44">
        <v>0</v>
      </c>
      <c r="X173" s="44">
        <v>152513</v>
      </c>
      <c r="Y173" s="44">
        <v>32260</v>
      </c>
      <c r="Z173" s="44">
        <v>0</v>
      </c>
      <c r="AA173" s="44">
        <v>30980753</v>
      </c>
      <c r="AB173" s="44">
        <v>0</v>
      </c>
      <c r="AC173" s="44">
        <v>200831</v>
      </c>
    </row>
    <row r="174" spans="1:29" x14ac:dyDescent="0.3">
      <c r="A174" s="46" t="s">
        <v>362</v>
      </c>
      <c r="B174" t="s">
        <v>2323</v>
      </c>
      <c r="C174">
        <v>1</v>
      </c>
      <c r="D174">
        <v>0</v>
      </c>
      <c r="E174" s="44">
        <v>6865596</v>
      </c>
      <c r="F174" s="44">
        <v>0</v>
      </c>
      <c r="G174" s="44">
        <v>227664</v>
      </c>
      <c r="H174" s="44">
        <v>0</v>
      </c>
      <c r="I174" s="44">
        <v>427705</v>
      </c>
      <c r="J174" s="44">
        <v>335011</v>
      </c>
      <c r="K174" s="44">
        <v>0</v>
      </c>
      <c r="L174" s="44">
        <v>0</v>
      </c>
      <c r="M174" s="44">
        <v>0</v>
      </c>
      <c r="N174" s="44">
        <v>0</v>
      </c>
      <c r="O174" s="44">
        <v>0</v>
      </c>
      <c r="P174" s="44">
        <v>470737</v>
      </c>
      <c r="Q174" s="44">
        <v>50658</v>
      </c>
      <c r="R174" s="44">
        <v>2186</v>
      </c>
      <c r="S174" s="44">
        <v>18126</v>
      </c>
      <c r="T174" s="44">
        <v>7562</v>
      </c>
      <c r="U174" s="44">
        <v>70832</v>
      </c>
      <c r="V174" s="44">
        <v>0</v>
      </c>
      <c r="W174" s="44">
        <v>0</v>
      </c>
      <c r="X174" s="44">
        <v>137700</v>
      </c>
      <c r="Y174" s="44">
        <v>0</v>
      </c>
      <c r="Z174" s="44">
        <v>0</v>
      </c>
      <c r="AA174" s="44">
        <v>8613777</v>
      </c>
      <c r="AB174" s="44">
        <v>0</v>
      </c>
      <c r="AC174" s="44">
        <v>0</v>
      </c>
    </row>
    <row r="175" spans="1:29" x14ac:dyDescent="0.3">
      <c r="A175" s="46" t="s">
        <v>358</v>
      </c>
      <c r="B175" t="s">
        <v>2324</v>
      </c>
      <c r="C175">
        <v>1</v>
      </c>
      <c r="D175">
        <v>0</v>
      </c>
      <c r="E175" s="44">
        <v>25019623</v>
      </c>
      <c r="F175" s="44">
        <v>0</v>
      </c>
      <c r="G175" s="44">
        <v>0</v>
      </c>
      <c r="H175" s="44">
        <v>0</v>
      </c>
      <c r="I175" s="44">
        <v>1959498</v>
      </c>
      <c r="J175" s="44">
        <v>3758627</v>
      </c>
      <c r="K175" s="44">
        <v>0</v>
      </c>
      <c r="L175" s="44">
        <v>0</v>
      </c>
      <c r="M175" s="44">
        <v>0</v>
      </c>
      <c r="N175" s="44">
        <v>0</v>
      </c>
      <c r="O175" s="44">
        <v>0</v>
      </c>
      <c r="P175" s="44">
        <v>5529944</v>
      </c>
      <c r="Q175" s="44">
        <v>1053808</v>
      </c>
      <c r="R175" s="44">
        <v>219035</v>
      </c>
      <c r="S175" s="44">
        <v>33915</v>
      </c>
      <c r="T175" s="44">
        <v>14150</v>
      </c>
      <c r="U175" s="44">
        <v>130306</v>
      </c>
      <c r="V175" s="44">
        <v>43119</v>
      </c>
      <c r="W175" s="44">
        <v>0</v>
      </c>
      <c r="X175" s="44">
        <v>490300</v>
      </c>
      <c r="Y175" s="44">
        <v>0</v>
      </c>
      <c r="Z175" s="44">
        <v>0</v>
      </c>
      <c r="AA175" s="44">
        <v>38252325</v>
      </c>
      <c r="AB175" s="44">
        <v>0</v>
      </c>
      <c r="AC175" s="44">
        <v>241483</v>
      </c>
    </row>
    <row r="176" spans="1:29" x14ac:dyDescent="0.3">
      <c r="A176" s="46" t="s">
        <v>354</v>
      </c>
      <c r="B176" t="s">
        <v>1594</v>
      </c>
      <c r="C176">
        <v>1</v>
      </c>
      <c r="D176">
        <v>0</v>
      </c>
      <c r="E176" s="44">
        <v>9816557</v>
      </c>
      <c r="F176" s="44">
        <v>0</v>
      </c>
      <c r="G176" s="44">
        <v>0</v>
      </c>
      <c r="H176" s="44">
        <v>0</v>
      </c>
      <c r="I176" s="44">
        <v>933733</v>
      </c>
      <c r="J176" s="44">
        <v>776203</v>
      </c>
      <c r="K176" s="44">
        <v>0</v>
      </c>
      <c r="L176" s="44">
        <v>0</v>
      </c>
      <c r="M176" s="44">
        <v>0</v>
      </c>
      <c r="N176" s="44">
        <v>0</v>
      </c>
      <c r="O176" s="44">
        <v>0</v>
      </c>
      <c r="P176" s="44">
        <v>2420442</v>
      </c>
      <c r="Q176" s="44">
        <v>214831</v>
      </c>
      <c r="R176" s="44">
        <v>0</v>
      </c>
      <c r="S176" s="44">
        <v>11655</v>
      </c>
      <c r="T176" s="44">
        <v>4862</v>
      </c>
      <c r="U176" s="44">
        <v>43397</v>
      </c>
      <c r="V176" s="44">
        <v>16173</v>
      </c>
      <c r="W176" s="44">
        <v>0</v>
      </c>
      <c r="X176" s="44">
        <v>95060</v>
      </c>
      <c r="Y176" s="44">
        <v>0</v>
      </c>
      <c r="Z176" s="44">
        <v>0</v>
      </c>
      <c r="AA176" s="44">
        <v>14332913</v>
      </c>
      <c r="AB176" s="44">
        <v>0</v>
      </c>
      <c r="AC176" s="44">
        <v>102613</v>
      </c>
    </row>
    <row r="177" spans="1:29" x14ac:dyDescent="0.3">
      <c r="A177" s="46" t="s">
        <v>364</v>
      </c>
      <c r="B177" t="s">
        <v>1595</v>
      </c>
      <c r="C177">
        <v>1</v>
      </c>
      <c r="D177">
        <v>0</v>
      </c>
      <c r="E177" s="44">
        <v>3604389</v>
      </c>
      <c r="F177" s="44">
        <v>0</v>
      </c>
      <c r="G177" s="44">
        <v>88986</v>
      </c>
      <c r="H177" s="44">
        <v>0</v>
      </c>
      <c r="I177" s="44">
        <v>341502</v>
      </c>
      <c r="J177" s="44">
        <v>504797</v>
      </c>
      <c r="K177" s="44">
        <v>0</v>
      </c>
      <c r="L177" s="44">
        <v>0</v>
      </c>
      <c r="M177" s="44">
        <v>0</v>
      </c>
      <c r="N177" s="44">
        <v>0</v>
      </c>
      <c r="O177" s="44">
        <v>0</v>
      </c>
      <c r="P177" s="44">
        <v>861091</v>
      </c>
      <c r="Q177" s="44">
        <v>0</v>
      </c>
      <c r="R177" s="44">
        <v>0</v>
      </c>
      <c r="S177" s="44">
        <v>4330</v>
      </c>
      <c r="T177" s="44">
        <v>1806</v>
      </c>
      <c r="U177" s="44">
        <v>16194</v>
      </c>
      <c r="V177" s="44">
        <v>4414</v>
      </c>
      <c r="W177" s="44">
        <v>0</v>
      </c>
      <c r="X177" s="44">
        <v>41103</v>
      </c>
      <c r="Y177" s="44">
        <v>0</v>
      </c>
      <c r="Z177" s="44">
        <v>0</v>
      </c>
      <c r="AA177" s="44">
        <v>5468612</v>
      </c>
      <c r="AB177" s="44">
        <v>0</v>
      </c>
      <c r="AC177" s="44">
        <v>100000</v>
      </c>
    </row>
    <row r="178" spans="1:29" x14ac:dyDescent="0.3">
      <c r="A178" s="46" t="s">
        <v>379</v>
      </c>
      <c r="B178" t="s">
        <v>2325</v>
      </c>
      <c r="C178">
        <v>1</v>
      </c>
      <c r="D178">
        <v>0</v>
      </c>
      <c r="E178" s="44">
        <v>1051446</v>
      </c>
      <c r="F178" s="44">
        <v>0</v>
      </c>
      <c r="G178" s="44">
        <v>142853</v>
      </c>
      <c r="H178" s="44">
        <v>0</v>
      </c>
      <c r="I178" s="44">
        <v>114850</v>
      </c>
      <c r="J178" s="44">
        <v>216666</v>
      </c>
      <c r="K178" s="44">
        <v>0</v>
      </c>
      <c r="L178" s="44">
        <v>0</v>
      </c>
      <c r="M178" s="44">
        <v>0</v>
      </c>
      <c r="N178" s="44">
        <v>0</v>
      </c>
      <c r="O178" s="44">
        <v>0</v>
      </c>
      <c r="P178" s="44">
        <v>101268</v>
      </c>
      <c r="Q178" s="44">
        <v>0</v>
      </c>
      <c r="R178" s="44">
        <v>4271</v>
      </c>
      <c r="S178" s="44">
        <v>1798</v>
      </c>
      <c r="T178" s="44">
        <v>750</v>
      </c>
      <c r="U178" s="44">
        <v>9146</v>
      </c>
      <c r="V178" s="44">
        <v>0</v>
      </c>
      <c r="W178" s="44">
        <v>0</v>
      </c>
      <c r="X178" s="44">
        <v>0</v>
      </c>
      <c r="Y178" s="44">
        <v>845</v>
      </c>
      <c r="Z178" s="44">
        <v>0</v>
      </c>
      <c r="AA178" s="44">
        <v>1643893</v>
      </c>
      <c r="AB178" s="44">
        <v>0</v>
      </c>
      <c r="AC178" s="44">
        <v>0</v>
      </c>
    </row>
    <row r="179" spans="1:29" x14ac:dyDescent="0.3">
      <c r="A179" s="46" t="s">
        <v>371</v>
      </c>
      <c r="B179" t="s">
        <v>2326</v>
      </c>
      <c r="C179">
        <v>1</v>
      </c>
      <c r="D179">
        <v>0</v>
      </c>
      <c r="E179" s="44">
        <v>30390942</v>
      </c>
      <c r="F179" s="44">
        <v>0</v>
      </c>
      <c r="G179" s="44">
        <v>0</v>
      </c>
      <c r="H179" s="44">
        <v>0</v>
      </c>
      <c r="I179" s="44">
        <v>1870889</v>
      </c>
      <c r="J179" s="44">
        <v>8281849</v>
      </c>
      <c r="K179" s="44">
        <v>100090</v>
      </c>
      <c r="L179" s="44">
        <v>0</v>
      </c>
      <c r="M179" s="44">
        <v>0</v>
      </c>
      <c r="N179" s="44">
        <v>0</v>
      </c>
      <c r="O179" s="44">
        <v>0</v>
      </c>
      <c r="P179" s="44">
        <v>3335126</v>
      </c>
      <c r="Q179" s="44">
        <v>1375578</v>
      </c>
      <c r="R179" s="44">
        <v>467293</v>
      </c>
      <c r="S179" s="44">
        <v>31433</v>
      </c>
      <c r="T179" s="44">
        <v>16768</v>
      </c>
      <c r="U179" s="44">
        <v>157275</v>
      </c>
      <c r="V179" s="44">
        <v>54605</v>
      </c>
      <c r="W179" s="44">
        <v>0</v>
      </c>
      <c r="X179" s="44">
        <v>1544902</v>
      </c>
      <c r="Y179" s="44">
        <v>0</v>
      </c>
      <c r="Z179" s="44">
        <v>0</v>
      </c>
      <c r="AA179" s="44">
        <v>47626750</v>
      </c>
      <c r="AB179" s="44">
        <v>0</v>
      </c>
      <c r="AC179" s="44">
        <v>257549</v>
      </c>
    </row>
    <row r="180" spans="1:29" x14ac:dyDescent="0.3">
      <c r="A180" s="46" t="s">
        <v>373</v>
      </c>
      <c r="B180" t="s">
        <v>2327</v>
      </c>
      <c r="C180">
        <v>1</v>
      </c>
      <c r="D180">
        <v>0</v>
      </c>
      <c r="E180" s="44">
        <v>15853693</v>
      </c>
      <c r="F180" s="44">
        <v>0</v>
      </c>
      <c r="G180" s="44">
        <v>0</v>
      </c>
      <c r="H180" s="44">
        <v>0</v>
      </c>
      <c r="I180" s="44">
        <v>1707519</v>
      </c>
      <c r="J180" s="44">
        <v>3337765</v>
      </c>
      <c r="K180" s="44">
        <v>45398</v>
      </c>
      <c r="L180" s="44">
        <v>0</v>
      </c>
      <c r="M180" s="44">
        <v>0</v>
      </c>
      <c r="N180" s="44">
        <v>0</v>
      </c>
      <c r="O180" s="44">
        <v>0</v>
      </c>
      <c r="P180" s="44">
        <v>2177448</v>
      </c>
      <c r="Q180" s="44">
        <v>222813</v>
      </c>
      <c r="R180" s="44">
        <v>68982</v>
      </c>
      <c r="S180" s="44">
        <v>24313</v>
      </c>
      <c r="T180" s="44">
        <v>10143</v>
      </c>
      <c r="U180" s="44">
        <v>93142</v>
      </c>
      <c r="V180" s="44">
        <v>30597</v>
      </c>
      <c r="W180" s="44">
        <v>0</v>
      </c>
      <c r="X180" s="44">
        <v>276595</v>
      </c>
      <c r="Y180" s="44">
        <v>0</v>
      </c>
      <c r="Z180" s="44">
        <v>0</v>
      </c>
      <c r="AA180" s="44">
        <v>23848408</v>
      </c>
      <c r="AB180" s="44">
        <v>0</v>
      </c>
      <c r="AC180" s="44">
        <v>100000</v>
      </c>
    </row>
    <row r="181" spans="1:29" x14ac:dyDescent="0.3">
      <c r="A181" s="46" t="s">
        <v>375</v>
      </c>
      <c r="B181" t="s">
        <v>2328</v>
      </c>
      <c r="C181">
        <v>1</v>
      </c>
      <c r="D181">
        <v>0</v>
      </c>
      <c r="E181" s="44">
        <v>7301687</v>
      </c>
      <c r="F181" s="44">
        <v>0</v>
      </c>
      <c r="G181" s="44">
        <v>0</v>
      </c>
      <c r="H181" s="44">
        <v>0</v>
      </c>
      <c r="I181" s="44">
        <v>928713</v>
      </c>
      <c r="J181" s="44">
        <v>621093</v>
      </c>
      <c r="K181" s="44">
        <v>0</v>
      </c>
      <c r="L181" s="44">
        <v>0</v>
      </c>
      <c r="M181" s="44">
        <v>0</v>
      </c>
      <c r="N181" s="44">
        <v>0</v>
      </c>
      <c r="O181" s="44">
        <v>0</v>
      </c>
      <c r="P181" s="44">
        <v>943871</v>
      </c>
      <c r="Q181" s="44">
        <v>240817</v>
      </c>
      <c r="R181" s="44">
        <v>80230</v>
      </c>
      <c r="S181" s="44">
        <v>5194</v>
      </c>
      <c r="T181" s="44">
        <v>2767</v>
      </c>
      <c r="U181" s="44">
        <v>27973</v>
      </c>
      <c r="V181" s="44">
        <v>3669</v>
      </c>
      <c r="W181" s="44">
        <v>0</v>
      </c>
      <c r="X181" s="44">
        <v>128256</v>
      </c>
      <c r="Y181" s="44">
        <v>0</v>
      </c>
      <c r="Z181" s="44">
        <v>0</v>
      </c>
      <c r="AA181" s="44">
        <v>10284270</v>
      </c>
      <c r="AB181" s="44">
        <v>0</v>
      </c>
      <c r="AC181" s="44">
        <v>0</v>
      </c>
    </row>
    <row r="182" spans="1:29" x14ac:dyDescent="0.3">
      <c r="A182" s="46" t="s">
        <v>377</v>
      </c>
      <c r="B182" t="s">
        <v>2329</v>
      </c>
      <c r="C182">
        <v>1</v>
      </c>
      <c r="D182">
        <v>0</v>
      </c>
      <c r="E182" s="44">
        <v>3105248</v>
      </c>
      <c r="F182" s="44">
        <v>0</v>
      </c>
      <c r="G182" s="44">
        <v>74724</v>
      </c>
      <c r="H182" s="44">
        <v>0</v>
      </c>
      <c r="I182" s="44">
        <v>282918</v>
      </c>
      <c r="J182" s="44">
        <v>1002784</v>
      </c>
      <c r="K182" s="44">
        <v>0</v>
      </c>
      <c r="L182" s="44">
        <v>0</v>
      </c>
      <c r="M182" s="44">
        <v>0</v>
      </c>
      <c r="N182" s="44">
        <v>0</v>
      </c>
      <c r="O182" s="44">
        <v>0</v>
      </c>
      <c r="P182" s="44">
        <v>158901</v>
      </c>
      <c r="Q182" s="44">
        <v>0</v>
      </c>
      <c r="R182" s="44">
        <v>0</v>
      </c>
      <c r="S182" s="44">
        <v>6427</v>
      </c>
      <c r="T182" s="44">
        <v>2681</v>
      </c>
      <c r="U182" s="44">
        <v>21728</v>
      </c>
      <c r="V182" s="44">
        <v>2316</v>
      </c>
      <c r="W182" s="44">
        <v>0</v>
      </c>
      <c r="X182" s="44">
        <v>48600</v>
      </c>
      <c r="Y182" s="44">
        <v>0</v>
      </c>
      <c r="Z182" s="44">
        <v>0</v>
      </c>
      <c r="AA182" s="44">
        <v>4706327</v>
      </c>
      <c r="AB182" s="44">
        <v>0</v>
      </c>
      <c r="AC182" s="44">
        <v>0</v>
      </c>
    </row>
    <row r="183" spans="1:29" x14ac:dyDescent="0.3">
      <c r="A183" s="46" t="s">
        <v>369</v>
      </c>
      <c r="B183" t="s">
        <v>1601</v>
      </c>
      <c r="C183">
        <v>1</v>
      </c>
      <c r="D183">
        <v>0</v>
      </c>
      <c r="E183" s="44">
        <v>11366130</v>
      </c>
      <c r="F183" s="44">
        <v>0</v>
      </c>
      <c r="G183" s="44">
        <v>0</v>
      </c>
      <c r="H183" s="44">
        <v>5254</v>
      </c>
      <c r="I183" s="44">
        <v>1874961</v>
      </c>
      <c r="J183" s="44">
        <v>3649563</v>
      </c>
      <c r="K183" s="44">
        <v>493090</v>
      </c>
      <c r="L183" s="44">
        <v>0</v>
      </c>
      <c r="M183" s="44">
        <v>0</v>
      </c>
      <c r="N183" s="44">
        <v>0</v>
      </c>
      <c r="O183" s="44">
        <v>0</v>
      </c>
      <c r="P183" s="44">
        <v>1488864</v>
      </c>
      <c r="Q183" s="44">
        <v>443267</v>
      </c>
      <c r="R183" s="44">
        <v>124944</v>
      </c>
      <c r="S183" s="44">
        <v>26006</v>
      </c>
      <c r="T183" s="44">
        <v>10850</v>
      </c>
      <c r="U183" s="44">
        <v>98501</v>
      </c>
      <c r="V183" s="44">
        <v>30207</v>
      </c>
      <c r="W183" s="44">
        <v>0</v>
      </c>
      <c r="X183" s="44">
        <v>763594</v>
      </c>
      <c r="Y183" s="44">
        <v>0</v>
      </c>
      <c r="Z183" s="44">
        <v>0</v>
      </c>
      <c r="AA183" s="44">
        <v>20375231</v>
      </c>
      <c r="AB183" s="44">
        <v>0</v>
      </c>
      <c r="AC183" s="44">
        <v>0</v>
      </c>
    </row>
    <row r="184" spans="1:29" x14ac:dyDescent="0.3">
      <c r="A184" s="46" t="s">
        <v>382</v>
      </c>
      <c r="B184" t="s">
        <v>2330</v>
      </c>
      <c r="C184">
        <v>1</v>
      </c>
      <c r="D184">
        <v>0</v>
      </c>
      <c r="E184" s="44">
        <v>7773072</v>
      </c>
      <c r="F184" s="44">
        <v>0</v>
      </c>
      <c r="G184" s="44">
        <v>0</v>
      </c>
      <c r="H184" s="44">
        <v>0</v>
      </c>
      <c r="I184" s="44">
        <v>1054826</v>
      </c>
      <c r="J184" s="44">
        <v>832606</v>
      </c>
      <c r="K184" s="44">
        <v>0</v>
      </c>
      <c r="L184" s="44">
        <v>0</v>
      </c>
      <c r="M184" s="44">
        <v>0</v>
      </c>
      <c r="N184" s="44">
        <v>0</v>
      </c>
      <c r="O184" s="44">
        <v>0</v>
      </c>
      <c r="P184" s="44">
        <v>999360</v>
      </c>
      <c r="Q184" s="44">
        <v>159344</v>
      </c>
      <c r="R184" s="44">
        <v>39066</v>
      </c>
      <c r="S184" s="44">
        <v>12509</v>
      </c>
      <c r="T184" s="44">
        <v>5218</v>
      </c>
      <c r="U184" s="44">
        <v>39320</v>
      </c>
      <c r="V184" s="44">
        <v>15883</v>
      </c>
      <c r="W184" s="44">
        <v>0</v>
      </c>
      <c r="X184" s="44">
        <v>76982</v>
      </c>
      <c r="Y184" s="44">
        <v>0</v>
      </c>
      <c r="Z184" s="44">
        <v>0</v>
      </c>
      <c r="AA184" s="44">
        <v>11008186</v>
      </c>
      <c r="AB184" s="44">
        <v>0</v>
      </c>
      <c r="AC184" s="44">
        <v>0</v>
      </c>
    </row>
    <row r="185" spans="1:29" x14ac:dyDescent="0.3">
      <c r="A185" s="46" t="s">
        <v>384</v>
      </c>
      <c r="B185" t="s">
        <v>2331</v>
      </c>
      <c r="C185">
        <v>1</v>
      </c>
      <c r="D185">
        <v>0</v>
      </c>
      <c r="E185" s="44">
        <v>18474967</v>
      </c>
      <c r="F185" s="44">
        <v>0</v>
      </c>
      <c r="G185" s="44">
        <v>729993</v>
      </c>
      <c r="H185" s="44">
        <v>0</v>
      </c>
      <c r="I185" s="44">
        <v>1189504</v>
      </c>
      <c r="J185" s="44">
        <v>1523134</v>
      </c>
      <c r="K185" s="44">
        <v>0</v>
      </c>
      <c r="L185" s="44">
        <v>0</v>
      </c>
      <c r="M185" s="44">
        <v>0</v>
      </c>
      <c r="N185" s="44">
        <v>0</v>
      </c>
      <c r="O185" s="44">
        <v>0</v>
      </c>
      <c r="P185" s="44">
        <v>3193256</v>
      </c>
      <c r="Q185" s="44">
        <v>114371</v>
      </c>
      <c r="R185" s="44">
        <v>433288</v>
      </c>
      <c r="S185" s="44">
        <v>38349</v>
      </c>
      <c r="T185" s="44">
        <v>16000</v>
      </c>
      <c r="U185" s="44">
        <v>138577</v>
      </c>
      <c r="V185" s="44">
        <v>48261</v>
      </c>
      <c r="W185" s="44">
        <v>0</v>
      </c>
      <c r="X185" s="44">
        <v>356066</v>
      </c>
      <c r="Y185" s="44">
        <v>0</v>
      </c>
      <c r="Z185" s="44">
        <v>0</v>
      </c>
      <c r="AA185" s="44">
        <v>26255766</v>
      </c>
      <c r="AB185" s="44">
        <v>0</v>
      </c>
      <c r="AC185" s="44">
        <v>116085</v>
      </c>
    </row>
    <row r="186" spans="1:29" x14ac:dyDescent="0.3">
      <c r="A186" s="46" t="s">
        <v>386</v>
      </c>
      <c r="B186" t="s">
        <v>2332</v>
      </c>
      <c r="C186">
        <v>1</v>
      </c>
      <c r="D186">
        <v>0</v>
      </c>
      <c r="E186" s="44">
        <v>8383200</v>
      </c>
      <c r="F186" s="44">
        <v>0</v>
      </c>
      <c r="G186" s="44">
        <v>0</v>
      </c>
      <c r="H186" s="44">
        <v>0</v>
      </c>
      <c r="I186" s="44">
        <v>1375523</v>
      </c>
      <c r="J186" s="44">
        <v>1574754</v>
      </c>
      <c r="K186" s="44">
        <v>0</v>
      </c>
      <c r="L186" s="44">
        <v>0</v>
      </c>
      <c r="M186" s="44">
        <v>0</v>
      </c>
      <c r="N186" s="44">
        <v>0</v>
      </c>
      <c r="O186" s="44">
        <v>0</v>
      </c>
      <c r="P186" s="44">
        <v>1468599</v>
      </c>
      <c r="Q186" s="44">
        <v>80760</v>
      </c>
      <c r="R186" s="44">
        <v>277635</v>
      </c>
      <c r="S186" s="44">
        <v>12973</v>
      </c>
      <c r="T186" s="44">
        <v>5412</v>
      </c>
      <c r="U186" s="44">
        <v>51668</v>
      </c>
      <c r="V186" s="44">
        <v>15949</v>
      </c>
      <c r="W186" s="44">
        <v>0</v>
      </c>
      <c r="X186" s="44">
        <v>80976</v>
      </c>
      <c r="Y186" s="44">
        <v>0</v>
      </c>
      <c r="Z186" s="44">
        <v>0</v>
      </c>
      <c r="AA186" s="44">
        <v>13327449</v>
      </c>
      <c r="AB186" s="44">
        <v>0</v>
      </c>
      <c r="AC186" s="44">
        <v>0</v>
      </c>
    </row>
    <row r="187" spans="1:29" x14ac:dyDescent="0.3">
      <c r="A187" s="46" t="s">
        <v>388</v>
      </c>
      <c r="B187" t="s">
        <v>2333</v>
      </c>
      <c r="C187">
        <v>1</v>
      </c>
      <c r="D187">
        <v>0</v>
      </c>
      <c r="E187" s="44">
        <v>4649741</v>
      </c>
      <c r="F187" s="44">
        <v>0</v>
      </c>
      <c r="G187" s="44">
        <v>0</v>
      </c>
      <c r="H187" s="44">
        <v>4644</v>
      </c>
      <c r="I187" s="44">
        <v>322782</v>
      </c>
      <c r="J187" s="44">
        <v>367443</v>
      </c>
      <c r="K187" s="44">
        <v>0</v>
      </c>
      <c r="L187" s="44">
        <v>0</v>
      </c>
      <c r="M187" s="44">
        <v>0</v>
      </c>
      <c r="N187" s="44">
        <v>0</v>
      </c>
      <c r="O187" s="44">
        <v>0</v>
      </c>
      <c r="P187" s="44">
        <v>476849</v>
      </c>
      <c r="Q187" s="44">
        <v>59230</v>
      </c>
      <c r="R187" s="44">
        <v>38016</v>
      </c>
      <c r="S187" s="44">
        <v>5618</v>
      </c>
      <c r="T187" s="44">
        <v>2343</v>
      </c>
      <c r="U187" s="44">
        <v>23126</v>
      </c>
      <c r="V187" s="44">
        <v>6943</v>
      </c>
      <c r="W187" s="44">
        <v>0</v>
      </c>
      <c r="X187" s="44">
        <v>60827</v>
      </c>
      <c r="Y187" s="44">
        <v>0</v>
      </c>
      <c r="Z187" s="44">
        <v>0</v>
      </c>
      <c r="AA187" s="44">
        <v>6017562</v>
      </c>
      <c r="AB187" s="44">
        <v>0</v>
      </c>
      <c r="AC187" s="44">
        <v>0</v>
      </c>
    </row>
    <row r="188" spans="1:29" x14ac:dyDescent="0.3">
      <c r="A188" s="46" t="s">
        <v>390</v>
      </c>
      <c r="B188" t="s">
        <v>2334</v>
      </c>
      <c r="C188">
        <v>1</v>
      </c>
      <c r="D188">
        <v>0</v>
      </c>
      <c r="E188" s="44">
        <v>8378051</v>
      </c>
      <c r="F188" s="44">
        <v>0</v>
      </c>
      <c r="G188" s="44">
        <v>0</v>
      </c>
      <c r="H188" s="44">
        <v>4332</v>
      </c>
      <c r="I188" s="44">
        <v>1294023</v>
      </c>
      <c r="J188" s="44">
        <v>2438770</v>
      </c>
      <c r="K188" s="44">
        <v>0</v>
      </c>
      <c r="L188" s="44">
        <v>0</v>
      </c>
      <c r="M188" s="44">
        <v>0</v>
      </c>
      <c r="N188" s="44">
        <v>0</v>
      </c>
      <c r="O188" s="44">
        <v>0</v>
      </c>
      <c r="P188" s="44">
        <v>1630186</v>
      </c>
      <c r="Q188" s="44">
        <v>169928</v>
      </c>
      <c r="R188" s="44">
        <v>367402</v>
      </c>
      <c r="S188" s="44">
        <v>17887</v>
      </c>
      <c r="T188" s="44">
        <v>7462</v>
      </c>
      <c r="U188" s="44">
        <v>73046</v>
      </c>
      <c r="V188" s="44">
        <v>23059</v>
      </c>
      <c r="W188" s="44">
        <v>0</v>
      </c>
      <c r="X188" s="44">
        <v>85000</v>
      </c>
      <c r="Y188" s="44">
        <v>0</v>
      </c>
      <c r="Z188" s="44">
        <v>0</v>
      </c>
      <c r="AA188" s="44">
        <v>14489146</v>
      </c>
      <c r="AB188" s="44">
        <v>29938</v>
      </c>
      <c r="AC188" s="44">
        <v>0</v>
      </c>
    </row>
    <row r="189" spans="1:29" x14ac:dyDescent="0.3">
      <c r="A189" s="46" t="s">
        <v>392</v>
      </c>
      <c r="B189" t="s">
        <v>1607</v>
      </c>
      <c r="C189">
        <v>1</v>
      </c>
      <c r="D189">
        <v>0</v>
      </c>
      <c r="E189" s="44">
        <v>9072941</v>
      </c>
      <c r="F189" s="44">
        <v>0</v>
      </c>
      <c r="G189" s="44">
        <v>0</v>
      </c>
      <c r="H189" s="44">
        <v>2861</v>
      </c>
      <c r="I189" s="44">
        <v>1115305</v>
      </c>
      <c r="J189" s="44">
        <v>2308621</v>
      </c>
      <c r="K189" s="44">
        <v>0</v>
      </c>
      <c r="L189" s="44">
        <v>0</v>
      </c>
      <c r="M189" s="44">
        <v>0</v>
      </c>
      <c r="N189" s="44">
        <v>0</v>
      </c>
      <c r="O189" s="44">
        <v>0</v>
      </c>
      <c r="P189" s="44">
        <v>1050677</v>
      </c>
      <c r="Q189" s="44">
        <v>56642</v>
      </c>
      <c r="R189" s="44">
        <v>231468</v>
      </c>
      <c r="S189" s="44">
        <v>11535</v>
      </c>
      <c r="T189" s="44">
        <v>4812</v>
      </c>
      <c r="U189" s="44">
        <v>46484</v>
      </c>
      <c r="V189" s="44">
        <v>15355</v>
      </c>
      <c r="W189" s="44">
        <v>0</v>
      </c>
      <c r="X189" s="44">
        <v>111626</v>
      </c>
      <c r="Y189" s="44">
        <v>0</v>
      </c>
      <c r="Z189" s="44">
        <v>0</v>
      </c>
      <c r="AA189" s="44">
        <v>14028327</v>
      </c>
      <c r="AB189" s="44">
        <v>0</v>
      </c>
      <c r="AC189" s="44">
        <v>0</v>
      </c>
    </row>
    <row r="190" spans="1:29" x14ac:dyDescent="0.3">
      <c r="A190" s="46" t="s">
        <v>394</v>
      </c>
      <c r="B190" t="s">
        <v>2335</v>
      </c>
      <c r="C190">
        <v>1</v>
      </c>
      <c r="D190">
        <v>0</v>
      </c>
      <c r="E190" s="44">
        <v>7472090</v>
      </c>
      <c r="F190" s="44">
        <v>0</v>
      </c>
      <c r="G190" s="44">
        <v>0</v>
      </c>
      <c r="H190" s="44">
        <v>4835</v>
      </c>
      <c r="I190" s="44">
        <v>921219</v>
      </c>
      <c r="J190" s="44">
        <v>121068</v>
      </c>
      <c r="K190" s="44">
        <v>0</v>
      </c>
      <c r="L190" s="44">
        <v>0</v>
      </c>
      <c r="M190" s="44">
        <v>0</v>
      </c>
      <c r="N190" s="44">
        <v>0</v>
      </c>
      <c r="O190" s="44">
        <v>0</v>
      </c>
      <c r="P190" s="44">
        <v>1151148</v>
      </c>
      <c r="Q190" s="44">
        <v>110825</v>
      </c>
      <c r="R190" s="44">
        <v>224584</v>
      </c>
      <c r="S190" s="44">
        <v>9902</v>
      </c>
      <c r="T190" s="44">
        <v>4131</v>
      </c>
      <c r="U190" s="44">
        <v>38154</v>
      </c>
      <c r="V190" s="44">
        <v>12094</v>
      </c>
      <c r="W190" s="44">
        <v>0</v>
      </c>
      <c r="X190" s="44">
        <v>96617</v>
      </c>
      <c r="Y190" s="44">
        <v>0</v>
      </c>
      <c r="Z190" s="44">
        <v>0</v>
      </c>
      <c r="AA190" s="44">
        <v>10166667</v>
      </c>
      <c r="AB190" s="44">
        <v>0</v>
      </c>
      <c r="AC190" s="44">
        <v>0</v>
      </c>
    </row>
    <row r="191" spans="1:29" x14ac:dyDescent="0.3">
      <c r="A191" s="46" t="s">
        <v>396</v>
      </c>
      <c r="B191" t="s">
        <v>2336</v>
      </c>
      <c r="C191">
        <v>1</v>
      </c>
      <c r="D191">
        <v>0</v>
      </c>
      <c r="E191" s="44">
        <v>9018288</v>
      </c>
      <c r="F191" s="44">
        <v>0</v>
      </c>
      <c r="G191" s="44">
        <v>0</v>
      </c>
      <c r="H191" s="44">
        <v>0</v>
      </c>
      <c r="I191" s="44">
        <v>1389174</v>
      </c>
      <c r="J191" s="44">
        <v>1789211</v>
      </c>
      <c r="K191" s="44">
        <v>0</v>
      </c>
      <c r="L191" s="44">
        <v>0</v>
      </c>
      <c r="M191" s="44">
        <v>0</v>
      </c>
      <c r="N191" s="44">
        <v>0</v>
      </c>
      <c r="O191" s="44">
        <v>0</v>
      </c>
      <c r="P191" s="44">
        <v>1008294</v>
      </c>
      <c r="Q191" s="44">
        <v>138869</v>
      </c>
      <c r="R191" s="44">
        <v>180711</v>
      </c>
      <c r="S191" s="44">
        <v>13827</v>
      </c>
      <c r="T191" s="44">
        <v>5768</v>
      </c>
      <c r="U191" s="44">
        <v>55163</v>
      </c>
      <c r="V191" s="44">
        <v>16262</v>
      </c>
      <c r="W191" s="44">
        <v>0</v>
      </c>
      <c r="X191" s="44">
        <v>195381</v>
      </c>
      <c r="Y191" s="44">
        <v>0</v>
      </c>
      <c r="Z191" s="44">
        <v>0</v>
      </c>
      <c r="AA191" s="44">
        <v>13810948</v>
      </c>
      <c r="AB191" s="44">
        <v>0</v>
      </c>
      <c r="AC191" s="44">
        <v>0</v>
      </c>
    </row>
    <row r="192" spans="1:29" x14ac:dyDescent="0.3">
      <c r="A192" s="46" t="s">
        <v>399</v>
      </c>
      <c r="B192" t="s">
        <v>2337</v>
      </c>
      <c r="C192">
        <v>1</v>
      </c>
      <c r="D192">
        <v>0</v>
      </c>
      <c r="E192" s="44">
        <v>10646077</v>
      </c>
      <c r="F192" s="44">
        <v>0</v>
      </c>
      <c r="G192" s="44">
        <v>184142</v>
      </c>
      <c r="H192" s="44">
        <v>1867</v>
      </c>
      <c r="I192" s="44">
        <v>1528959</v>
      </c>
      <c r="J192" s="44">
        <v>908632</v>
      </c>
      <c r="K192" s="44">
        <v>132713</v>
      </c>
      <c r="L192" s="44">
        <v>0</v>
      </c>
      <c r="M192" s="44">
        <v>0</v>
      </c>
      <c r="N192" s="44">
        <v>0</v>
      </c>
      <c r="O192" s="44">
        <v>0</v>
      </c>
      <c r="P192" s="44">
        <v>1019186</v>
      </c>
      <c r="Q192" s="44">
        <v>139878</v>
      </c>
      <c r="R192" s="44">
        <v>520174</v>
      </c>
      <c r="S192" s="44">
        <v>18276</v>
      </c>
      <c r="T192" s="44">
        <v>7625</v>
      </c>
      <c r="U192" s="44">
        <v>72929</v>
      </c>
      <c r="V192" s="44">
        <v>15678</v>
      </c>
      <c r="W192" s="44">
        <v>0</v>
      </c>
      <c r="X192" s="44">
        <v>61824</v>
      </c>
      <c r="Y192" s="44">
        <v>0</v>
      </c>
      <c r="Z192" s="44">
        <v>0</v>
      </c>
      <c r="AA192" s="44">
        <v>15257960</v>
      </c>
      <c r="AB192" s="44">
        <v>0</v>
      </c>
      <c r="AC192" s="44">
        <v>0</v>
      </c>
    </row>
    <row r="193" spans="1:29" x14ac:dyDescent="0.3">
      <c r="A193" s="46" t="s">
        <v>401</v>
      </c>
      <c r="B193" t="s">
        <v>2338</v>
      </c>
      <c r="C193">
        <v>1</v>
      </c>
      <c r="D193">
        <v>0</v>
      </c>
      <c r="E193" s="44">
        <v>10753449</v>
      </c>
      <c r="F193" s="44">
        <v>0</v>
      </c>
      <c r="G193" s="44">
        <v>188575</v>
      </c>
      <c r="H193" s="44">
        <v>2276</v>
      </c>
      <c r="I193" s="44">
        <v>1383337</v>
      </c>
      <c r="J193" s="44">
        <v>2938197</v>
      </c>
      <c r="K193" s="44">
        <v>657911</v>
      </c>
      <c r="L193" s="44">
        <v>0</v>
      </c>
      <c r="M193" s="44">
        <v>0</v>
      </c>
      <c r="N193" s="44">
        <v>0</v>
      </c>
      <c r="O193" s="44">
        <v>0</v>
      </c>
      <c r="P193" s="44">
        <v>948964</v>
      </c>
      <c r="Q193" s="44">
        <v>199388</v>
      </c>
      <c r="R193" s="44">
        <v>552395</v>
      </c>
      <c r="S193" s="44">
        <v>21137</v>
      </c>
      <c r="T193" s="44">
        <v>8818</v>
      </c>
      <c r="U193" s="44">
        <v>84579</v>
      </c>
      <c r="V193" s="44">
        <v>18337</v>
      </c>
      <c r="W193" s="44">
        <v>0</v>
      </c>
      <c r="X193" s="44">
        <v>115007</v>
      </c>
      <c r="Y193" s="44">
        <v>0</v>
      </c>
      <c r="Z193" s="44">
        <v>0</v>
      </c>
      <c r="AA193" s="44">
        <v>17872370</v>
      </c>
      <c r="AB193" s="44">
        <v>0</v>
      </c>
      <c r="AC193" s="44">
        <v>100000</v>
      </c>
    </row>
    <row r="194" spans="1:29" x14ac:dyDescent="0.3">
      <c r="A194" s="46" t="s">
        <v>403</v>
      </c>
      <c r="B194" t="s">
        <v>1612</v>
      </c>
      <c r="C194">
        <v>1</v>
      </c>
      <c r="D194">
        <v>0</v>
      </c>
      <c r="E194" s="44">
        <v>6954110</v>
      </c>
      <c r="F194" s="44">
        <v>0</v>
      </c>
      <c r="G194" s="44">
        <v>166717</v>
      </c>
      <c r="H194" s="44">
        <v>0</v>
      </c>
      <c r="I194" s="44">
        <v>1096206</v>
      </c>
      <c r="J194" s="44">
        <v>1535913</v>
      </c>
      <c r="K194" s="44">
        <v>0</v>
      </c>
      <c r="L194" s="44">
        <v>0</v>
      </c>
      <c r="M194" s="44">
        <v>0</v>
      </c>
      <c r="N194" s="44">
        <v>0</v>
      </c>
      <c r="O194" s="44">
        <v>0</v>
      </c>
      <c r="P194" s="44">
        <v>1184898</v>
      </c>
      <c r="Q194" s="44">
        <v>63291</v>
      </c>
      <c r="R194" s="44">
        <v>419153</v>
      </c>
      <c r="S194" s="44">
        <v>19804</v>
      </c>
      <c r="T194" s="44">
        <v>8262</v>
      </c>
      <c r="U194" s="44">
        <v>80211</v>
      </c>
      <c r="V194" s="44">
        <v>18108</v>
      </c>
      <c r="W194" s="44">
        <v>0</v>
      </c>
      <c r="X194" s="44">
        <v>0</v>
      </c>
      <c r="Y194" s="44">
        <v>0</v>
      </c>
      <c r="Z194" s="44">
        <v>0</v>
      </c>
      <c r="AA194" s="44">
        <v>11546673</v>
      </c>
      <c r="AB194" s="44">
        <v>0</v>
      </c>
      <c r="AC194" s="44">
        <v>0</v>
      </c>
    </row>
    <row r="195" spans="1:29" x14ac:dyDescent="0.3">
      <c r="A195" s="46" t="s">
        <v>405</v>
      </c>
      <c r="B195" t="s">
        <v>2339</v>
      </c>
      <c r="C195">
        <v>1</v>
      </c>
      <c r="D195">
        <v>0</v>
      </c>
      <c r="E195" s="44">
        <v>8292799</v>
      </c>
      <c r="F195" s="44">
        <v>0</v>
      </c>
      <c r="G195" s="44">
        <v>281504</v>
      </c>
      <c r="H195" s="44">
        <v>0</v>
      </c>
      <c r="I195" s="44">
        <v>1455426</v>
      </c>
      <c r="J195" s="44">
        <v>1119994</v>
      </c>
      <c r="K195" s="44">
        <v>0</v>
      </c>
      <c r="L195" s="44">
        <v>0</v>
      </c>
      <c r="M195" s="44">
        <v>0</v>
      </c>
      <c r="N195" s="44">
        <v>0</v>
      </c>
      <c r="O195" s="44">
        <v>0</v>
      </c>
      <c r="P195" s="44">
        <v>1126490</v>
      </c>
      <c r="Q195" s="44">
        <v>56826</v>
      </c>
      <c r="R195" s="44">
        <v>237272</v>
      </c>
      <c r="S195" s="44">
        <v>17632</v>
      </c>
      <c r="T195" s="44">
        <v>7356</v>
      </c>
      <c r="U195" s="44">
        <v>66289</v>
      </c>
      <c r="V195" s="44">
        <v>16492</v>
      </c>
      <c r="W195" s="44">
        <v>0</v>
      </c>
      <c r="X195" s="44">
        <v>110592</v>
      </c>
      <c r="Y195" s="44">
        <v>0</v>
      </c>
      <c r="Z195" s="44">
        <v>0</v>
      </c>
      <c r="AA195" s="44">
        <v>12788672</v>
      </c>
      <c r="AB195" s="44">
        <v>0</v>
      </c>
      <c r="AC195" s="44">
        <v>0</v>
      </c>
    </row>
    <row r="196" spans="1:29" x14ac:dyDescent="0.3">
      <c r="A196" s="46" t="s">
        <v>407</v>
      </c>
      <c r="B196" t="s">
        <v>1614</v>
      </c>
      <c r="C196">
        <v>1</v>
      </c>
      <c r="D196">
        <v>0</v>
      </c>
      <c r="E196" s="44">
        <v>1618119</v>
      </c>
      <c r="F196" s="44">
        <v>0</v>
      </c>
      <c r="G196" s="44">
        <v>210056</v>
      </c>
      <c r="H196" s="44">
        <v>292</v>
      </c>
      <c r="I196" s="44">
        <v>54380</v>
      </c>
      <c r="J196" s="44">
        <v>114209</v>
      </c>
      <c r="K196" s="44">
        <v>0</v>
      </c>
      <c r="L196" s="44">
        <v>0</v>
      </c>
      <c r="M196" s="44">
        <v>0</v>
      </c>
      <c r="N196" s="44">
        <v>0</v>
      </c>
      <c r="O196" s="44">
        <v>0</v>
      </c>
      <c r="P196" s="44">
        <v>177137</v>
      </c>
      <c r="Q196" s="44">
        <v>932</v>
      </c>
      <c r="R196" s="44">
        <v>13732</v>
      </c>
      <c r="S196" s="44">
        <v>5768</v>
      </c>
      <c r="T196" s="44">
        <v>2406</v>
      </c>
      <c r="U196" s="44">
        <v>24058</v>
      </c>
      <c r="V196" s="44">
        <v>0</v>
      </c>
      <c r="W196" s="44">
        <v>0</v>
      </c>
      <c r="X196" s="44">
        <v>45900</v>
      </c>
      <c r="Y196" s="44">
        <v>0</v>
      </c>
      <c r="Z196" s="44">
        <v>0</v>
      </c>
      <c r="AA196" s="44">
        <v>2266989</v>
      </c>
      <c r="AB196" s="44">
        <v>0</v>
      </c>
      <c r="AC196" s="44">
        <v>0</v>
      </c>
    </row>
    <row r="197" spans="1:29" x14ac:dyDescent="0.3">
      <c r="A197" s="46" t="s">
        <v>409</v>
      </c>
      <c r="B197" t="s">
        <v>1615</v>
      </c>
      <c r="C197">
        <v>1</v>
      </c>
      <c r="D197">
        <v>0</v>
      </c>
      <c r="E197" s="44">
        <v>1073360</v>
      </c>
      <c r="F197" s="44">
        <v>0</v>
      </c>
      <c r="G197" s="44">
        <v>200976</v>
      </c>
      <c r="H197" s="44">
        <v>0</v>
      </c>
      <c r="I197" s="44">
        <v>48713</v>
      </c>
      <c r="J197" s="44">
        <v>89463</v>
      </c>
      <c r="K197" s="44">
        <v>0</v>
      </c>
      <c r="L197" s="44">
        <v>0</v>
      </c>
      <c r="M197" s="44">
        <v>0</v>
      </c>
      <c r="N197" s="44">
        <v>0</v>
      </c>
      <c r="O197" s="44">
        <v>0</v>
      </c>
      <c r="P197" s="44">
        <v>121011</v>
      </c>
      <c r="Q197" s="44">
        <v>16836</v>
      </c>
      <c r="R197" s="44">
        <v>10911</v>
      </c>
      <c r="S197" s="44">
        <v>4450</v>
      </c>
      <c r="T197" s="44">
        <v>1856</v>
      </c>
      <c r="U197" s="44">
        <v>17417</v>
      </c>
      <c r="V197" s="44">
        <v>0</v>
      </c>
      <c r="W197" s="44">
        <v>0</v>
      </c>
      <c r="X197" s="44">
        <v>0</v>
      </c>
      <c r="Y197" s="44">
        <v>0</v>
      </c>
      <c r="Z197" s="44">
        <v>0</v>
      </c>
      <c r="AA197" s="44">
        <v>1584993</v>
      </c>
      <c r="AB197" s="44">
        <v>0</v>
      </c>
      <c r="AC197" s="44">
        <v>0</v>
      </c>
    </row>
    <row r="198" spans="1:29" x14ac:dyDescent="0.3">
      <c r="A198" s="46" t="s">
        <v>412</v>
      </c>
      <c r="B198" t="s">
        <v>2340</v>
      </c>
      <c r="C198">
        <v>1</v>
      </c>
      <c r="D198">
        <v>0</v>
      </c>
      <c r="E198" s="44">
        <v>472787</v>
      </c>
      <c r="F198" s="44">
        <v>0</v>
      </c>
      <c r="G198" s="44">
        <v>223843</v>
      </c>
      <c r="H198" s="44">
        <v>0</v>
      </c>
      <c r="I198" s="44">
        <v>21471</v>
      </c>
      <c r="J198" s="44">
        <v>22160</v>
      </c>
      <c r="K198" s="44">
        <v>0</v>
      </c>
      <c r="L198" s="44">
        <v>0</v>
      </c>
      <c r="M198" s="44">
        <v>0</v>
      </c>
      <c r="N198" s="44">
        <v>0</v>
      </c>
      <c r="O198" s="44">
        <v>0</v>
      </c>
      <c r="P198" s="44">
        <v>77772</v>
      </c>
      <c r="Q198" s="44">
        <v>0</v>
      </c>
      <c r="R198" s="44">
        <v>0</v>
      </c>
      <c r="S198" s="44">
        <v>1738</v>
      </c>
      <c r="T198" s="44">
        <v>725</v>
      </c>
      <c r="U198" s="44">
        <v>5317</v>
      </c>
      <c r="V198" s="44">
        <v>0</v>
      </c>
      <c r="W198" s="44">
        <v>0</v>
      </c>
      <c r="X198" s="44">
        <v>0</v>
      </c>
      <c r="Y198" s="44">
        <v>0</v>
      </c>
      <c r="Z198" s="44">
        <v>0</v>
      </c>
      <c r="AA198" s="44">
        <v>825813</v>
      </c>
      <c r="AB198" s="44">
        <v>0</v>
      </c>
      <c r="AC198" s="44">
        <v>0</v>
      </c>
    </row>
    <row r="199" spans="1:29" x14ac:dyDescent="0.3">
      <c r="A199" s="46" t="s">
        <v>414</v>
      </c>
      <c r="B199" t="s">
        <v>2341</v>
      </c>
      <c r="C199">
        <v>1</v>
      </c>
      <c r="D199">
        <v>0</v>
      </c>
      <c r="E199" s="44">
        <v>325493</v>
      </c>
      <c r="F199" s="44">
        <v>0</v>
      </c>
      <c r="G199" s="44">
        <v>180008</v>
      </c>
      <c r="H199" s="44">
        <v>0</v>
      </c>
      <c r="I199" s="44">
        <v>26556</v>
      </c>
      <c r="J199" s="44">
        <v>59677</v>
      </c>
      <c r="K199" s="44">
        <v>0</v>
      </c>
      <c r="L199" s="44">
        <v>0</v>
      </c>
      <c r="M199" s="44">
        <v>0</v>
      </c>
      <c r="N199" s="44">
        <v>0</v>
      </c>
      <c r="O199" s="44">
        <v>0</v>
      </c>
      <c r="P199" s="44">
        <v>20762</v>
      </c>
      <c r="Q199" s="44">
        <v>0</v>
      </c>
      <c r="R199" s="44">
        <v>0</v>
      </c>
      <c r="S199" s="44">
        <v>1079</v>
      </c>
      <c r="T199" s="44">
        <v>450</v>
      </c>
      <c r="U199" s="44">
        <v>4486</v>
      </c>
      <c r="V199" s="44">
        <v>0</v>
      </c>
      <c r="W199" s="44">
        <v>0</v>
      </c>
      <c r="X199" s="44">
        <v>0</v>
      </c>
      <c r="Y199" s="44">
        <v>0</v>
      </c>
      <c r="Z199" s="44">
        <v>0</v>
      </c>
      <c r="AA199" s="44">
        <v>618511</v>
      </c>
      <c r="AB199" s="44">
        <v>0</v>
      </c>
      <c r="AC199" s="44">
        <v>0</v>
      </c>
    </row>
    <row r="200" spans="1:29" x14ac:dyDescent="0.3">
      <c r="A200" s="46" t="s">
        <v>416</v>
      </c>
      <c r="B200" t="s">
        <v>2342</v>
      </c>
      <c r="C200">
        <v>1</v>
      </c>
      <c r="D200">
        <v>0</v>
      </c>
      <c r="E200" s="44">
        <v>262645</v>
      </c>
      <c r="F200" s="44">
        <v>0</v>
      </c>
      <c r="G200" s="44">
        <v>202087</v>
      </c>
      <c r="H200" s="44">
        <v>0</v>
      </c>
      <c r="I200" s="44">
        <v>4981</v>
      </c>
      <c r="J200" s="44">
        <v>15237</v>
      </c>
      <c r="K200" s="44">
        <v>0</v>
      </c>
      <c r="L200" s="44">
        <v>0</v>
      </c>
      <c r="M200" s="44">
        <v>0</v>
      </c>
      <c r="N200" s="44">
        <v>0</v>
      </c>
      <c r="O200" s="44">
        <v>0</v>
      </c>
      <c r="P200" s="44">
        <v>45952</v>
      </c>
      <c r="Q200" s="44">
        <v>0</v>
      </c>
      <c r="R200" s="44">
        <v>0</v>
      </c>
      <c r="S200" s="44">
        <v>884</v>
      </c>
      <c r="T200" s="44">
        <v>368</v>
      </c>
      <c r="U200" s="44">
        <v>3262</v>
      </c>
      <c r="V200" s="44">
        <v>0</v>
      </c>
      <c r="W200" s="44">
        <v>0</v>
      </c>
      <c r="X200" s="44">
        <v>0</v>
      </c>
      <c r="Y200" s="44">
        <v>0</v>
      </c>
      <c r="Z200" s="44">
        <v>0</v>
      </c>
      <c r="AA200" s="44">
        <v>535416</v>
      </c>
      <c r="AB200" s="44">
        <v>0</v>
      </c>
      <c r="AC200" s="44">
        <v>0</v>
      </c>
    </row>
    <row r="201" spans="1:29" x14ac:dyDescent="0.3">
      <c r="A201" s="46" t="s">
        <v>418</v>
      </c>
      <c r="B201" t="s">
        <v>2343</v>
      </c>
      <c r="C201">
        <v>1</v>
      </c>
      <c r="D201">
        <v>0</v>
      </c>
      <c r="E201" s="44">
        <v>847068</v>
      </c>
      <c r="F201" s="44">
        <v>0</v>
      </c>
      <c r="G201" s="44">
        <v>207132</v>
      </c>
      <c r="H201" s="44">
        <v>0</v>
      </c>
      <c r="I201" s="44">
        <v>16467</v>
      </c>
      <c r="J201" s="44">
        <v>70371</v>
      </c>
      <c r="K201" s="44">
        <v>0</v>
      </c>
      <c r="L201" s="44">
        <v>0</v>
      </c>
      <c r="M201" s="44">
        <v>0</v>
      </c>
      <c r="N201" s="44">
        <v>0</v>
      </c>
      <c r="O201" s="44">
        <v>0</v>
      </c>
      <c r="P201" s="44">
        <v>106796</v>
      </c>
      <c r="Q201" s="44">
        <v>0</v>
      </c>
      <c r="R201" s="44">
        <v>0</v>
      </c>
      <c r="S201" s="44">
        <v>499</v>
      </c>
      <c r="T201" s="44">
        <v>862</v>
      </c>
      <c r="U201" s="44">
        <v>6625</v>
      </c>
      <c r="V201" s="44">
        <v>0</v>
      </c>
      <c r="W201" s="44">
        <v>0</v>
      </c>
      <c r="X201" s="44">
        <v>0</v>
      </c>
      <c r="Y201" s="44">
        <v>0</v>
      </c>
      <c r="Z201" s="44">
        <v>0</v>
      </c>
      <c r="AA201" s="44">
        <v>1255820</v>
      </c>
      <c r="AB201" s="44">
        <v>0</v>
      </c>
      <c r="AC201" s="44">
        <v>0</v>
      </c>
    </row>
    <row r="202" spans="1:29" x14ac:dyDescent="0.3">
      <c r="A202" s="46" t="s">
        <v>437</v>
      </c>
      <c r="B202" t="s">
        <v>1620</v>
      </c>
      <c r="C202">
        <v>1</v>
      </c>
      <c r="D202">
        <v>0</v>
      </c>
      <c r="E202" s="44">
        <v>7537063</v>
      </c>
      <c r="F202" s="44">
        <v>0</v>
      </c>
      <c r="G202" s="44">
        <v>0</v>
      </c>
      <c r="H202" s="44">
        <v>0</v>
      </c>
      <c r="I202" s="44">
        <v>1228166</v>
      </c>
      <c r="J202" s="44">
        <v>1378871</v>
      </c>
      <c r="K202" s="44">
        <v>0</v>
      </c>
      <c r="L202" s="44">
        <v>0</v>
      </c>
      <c r="M202" s="44">
        <v>0</v>
      </c>
      <c r="N202" s="44">
        <v>0</v>
      </c>
      <c r="O202" s="44">
        <v>0</v>
      </c>
      <c r="P202" s="44">
        <v>1123484</v>
      </c>
      <c r="Q202" s="44">
        <v>96377</v>
      </c>
      <c r="R202" s="44">
        <v>91043</v>
      </c>
      <c r="S202" s="44">
        <v>10442</v>
      </c>
      <c r="T202" s="44">
        <v>4356</v>
      </c>
      <c r="U202" s="44">
        <v>39342</v>
      </c>
      <c r="V202" s="44">
        <v>13090</v>
      </c>
      <c r="W202" s="44">
        <v>0</v>
      </c>
      <c r="X202" s="44">
        <v>87204</v>
      </c>
      <c r="Y202" s="44">
        <v>0</v>
      </c>
      <c r="Z202" s="44">
        <v>0</v>
      </c>
      <c r="AA202" s="44">
        <v>11609438</v>
      </c>
      <c r="AB202" s="44">
        <v>0</v>
      </c>
      <c r="AC202" s="44">
        <v>100000</v>
      </c>
    </row>
    <row r="203" spans="1:29" x14ac:dyDescent="0.3">
      <c r="A203" s="46" t="s">
        <v>423</v>
      </c>
      <c r="B203" t="s">
        <v>1621</v>
      </c>
      <c r="C203">
        <v>1</v>
      </c>
      <c r="D203">
        <v>0</v>
      </c>
      <c r="E203" s="44">
        <v>7332514</v>
      </c>
      <c r="F203" s="44">
        <v>0</v>
      </c>
      <c r="G203" s="44">
        <v>0</v>
      </c>
      <c r="H203" s="44">
        <v>0</v>
      </c>
      <c r="I203" s="44">
        <v>853535</v>
      </c>
      <c r="J203" s="44">
        <v>754498</v>
      </c>
      <c r="K203" s="44">
        <v>0</v>
      </c>
      <c r="L203" s="44">
        <v>0</v>
      </c>
      <c r="M203" s="44">
        <v>0</v>
      </c>
      <c r="N203" s="44">
        <v>0</v>
      </c>
      <c r="O203" s="44">
        <v>0</v>
      </c>
      <c r="P203" s="44">
        <v>1580946</v>
      </c>
      <c r="Q203" s="44">
        <v>145818</v>
      </c>
      <c r="R203" s="44">
        <v>25275</v>
      </c>
      <c r="S203" s="44">
        <v>13977</v>
      </c>
      <c r="T203" s="44">
        <v>5831</v>
      </c>
      <c r="U203" s="44">
        <v>54639</v>
      </c>
      <c r="V203" s="44">
        <v>17093</v>
      </c>
      <c r="W203" s="44">
        <v>0</v>
      </c>
      <c r="X203" s="44">
        <v>111626</v>
      </c>
      <c r="Y203" s="44">
        <v>0</v>
      </c>
      <c r="Z203" s="44">
        <v>0</v>
      </c>
      <c r="AA203" s="44">
        <v>10895752</v>
      </c>
      <c r="AB203" s="44">
        <v>0</v>
      </c>
      <c r="AC203" s="44">
        <v>0</v>
      </c>
    </row>
    <row r="204" spans="1:29" x14ac:dyDescent="0.3">
      <c r="A204" s="46" t="s">
        <v>425</v>
      </c>
      <c r="B204" t="s">
        <v>2344</v>
      </c>
      <c r="C204">
        <v>1</v>
      </c>
      <c r="D204">
        <v>0</v>
      </c>
      <c r="E204" s="44">
        <v>8569895</v>
      </c>
      <c r="F204" s="44">
        <v>0</v>
      </c>
      <c r="G204" s="44">
        <v>0</v>
      </c>
      <c r="H204" s="44">
        <v>0</v>
      </c>
      <c r="I204" s="44">
        <v>1084117</v>
      </c>
      <c r="J204" s="44">
        <v>1703148</v>
      </c>
      <c r="K204" s="44">
        <v>0</v>
      </c>
      <c r="L204" s="44">
        <v>0</v>
      </c>
      <c r="M204" s="44">
        <v>0</v>
      </c>
      <c r="N204" s="44">
        <v>0</v>
      </c>
      <c r="O204" s="44">
        <v>0</v>
      </c>
      <c r="P204" s="44">
        <v>1817069</v>
      </c>
      <c r="Q204" s="44">
        <v>262618</v>
      </c>
      <c r="R204" s="44">
        <v>125739</v>
      </c>
      <c r="S204" s="44">
        <v>16359</v>
      </c>
      <c r="T204" s="44">
        <v>6825</v>
      </c>
      <c r="U204" s="44">
        <v>65066</v>
      </c>
      <c r="V204" s="44">
        <v>20976</v>
      </c>
      <c r="W204" s="44">
        <v>0</v>
      </c>
      <c r="X204" s="44">
        <v>59764</v>
      </c>
      <c r="Y204" s="44">
        <v>0</v>
      </c>
      <c r="Z204" s="44">
        <v>0</v>
      </c>
      <c r="AA204" s="44">
        <v>13731576</v>
      </c>
      <c r="AB204" s="44">
        <v>0</v>
      </c>
      <c r="AC204" s="44">
        <v>100000</v>
      </c>
    </row>
    <row r="205" spans="1:29" x14ac:dyDescent="0.3">
      <c r="A205" s="46" t="s">
        <v>427</v>
      </c>
      <c r="B205" t="s">
        <v>2345</v>
      </c>
      <c r="C205">
        <v>1</v>
      </c>
      <c r="D205">
        <v>0</v>
      </c>
      <c r="E205" s="44">
        <v>9974134</v>
      </c>
      <c r="F205" s="44">
        <v>0</v>
      </c>
      <c r="G205" s="44">
        <v>0</v>
      </c>
      <c r="H205" s="44">
        <v>0</v>
      </c>
      <c r="I205" s="44">
        <v>989887</v>
      </c>
      <c r="J205" s="44">
        <v>559802</v>
      </c>
      <c r="K205" s="44">
        <v>0</v>
      </c>
      <c r="L205" s="44">
        <v>0</v>
      </c>
      <c r="M205" s="44">
        <v>0</v>
      </c>
      <c r="N205" s="44">
        <v>0</v>
      </c>
      <c r="O205" s="44">
        <v>0</v>
      </c>
      <c r="P205" s="44">
        <v>1447995</v>
      </c>
      <c r="Q205" s="44">
        <v>78597</v>
      </c>
      <c r="R205" s="44">
        <v>124043</v>
      </c>
      <c r="S205" s="44">
        <v>17003</v>
      </c>
      <c r="T205" s="44">
        <v>1336</v>
      </c>
      <c r="U205" s="44">
        <v>59707</v>
      </c>
      <c r="V205" s="44">
        <v>22386</v>
      </c>
      <c r="W205" s="44">
        <v>0</v>
      </c>
      <c r="X205" s="44">
        <v>152881</v>
      </c>
      <c r="Y205" s="44">
        <v>3453</v>
      </c>
      <c r="Z205" s="44">
        <v>0</v>
      </c>
      <c r="AA205" s="44">
        <v>13431224</v>
      </c>
      <c r="AB205" s="44">
        <v>0</v>
      </c>
      <c r="AC205" s="44">
        <v>100000</v>
      </c>
    </row>
    <row r="206" spans="1:29" x14ac:dyDescent="0.3">
      <c r="A206" s="46" t="s">
        <v>421</v>
      </c>
      <c r="B206" t="s">
        <v>2346</v>
      </c>
      <c r="C206">
        <v>1</v>
      </c>
      <c r="D206">
        <v>0</v>
      </c>
      <c r="E206" s="44">
        <v>9870234</v>
      </c>
      <c r="F206" s="44">
        <v>0</v>
      </c>
      <c r="G206" s="44">
        <v>0</v>
      </c>
      <c r="H206" s="44">
        <v>1268</v>
      </c>
      <c r="I206" s="44">
        <v>970406</v>
      </c>
      <c r="J206" s="44">
        <v>1213645</v>
      </c>
      <c r="K206" s="44">
        <v>75088</v>
      </c>
      <c r="L206" s="44">
        <v>0</v>
      </c>
      <c r="M206" s="44">
        <v>0</v>
      </c>
      <c r="N206" s="44">
        <v>0</v>
      </c>
      <c r="O206" s="44">
        <v>0</v>
      </c>
      <c r="P206" s="44">
        <v>996273</v>
      </c>
      <c r="Q206" s="44">
        <v>0</v>
      </c>
      <c r="R206" s="44">
        <v>36431</v>
      </c>
      <c r="S206" s="44">
        <v>12778</v>
      </c>
      <c r="T206" s="44">
        <v>4586</v>
      </c>
      <c r="U206" s="44">
        <v>45028</v>
      </c>
      <c r="V206" s="44">
        <v>14822</v>
      </c>
      <c r="W206" s="44">
        <v>0</v>
      </c>
      <c r="X206" s="44">
        <v>0</v>
      </c>
      <c r="Y206" s="44">
        <v>0</v>
      </c>
      <c r="Z206" s="44">
        <v>0</v>
      </c>
      <c r="AA206" s="44">
        <v>13240559</v>
      </c>
      <c r="AB206" s="44">
        <v>0</v>
      </c>
      <c r="AC206" s="44">
        <v>100000</v>
      </c>
    </row>
    <row r="207" spans="1:29" x14ac:dyDescent="0.3">
      <c r="A207" s="46" t="s">
        <v>431</v>
      </c>
      <c r="B207" t="s">
        <v>2347</v>
      </c>
      <c r="C207">
        <v>1</v>
      </c>
      <c r="D207">
        <v>0</v>
      </c>
      <c r="E207" s="44">
        <v>4910773</v>
      </c>
      <c r="F207" s="44">
        <v>0</v>
      </c>
      <c r="G207" s="44">
        <v>0</v>
      </c>
      <c r="H207" s="44">
        <v>0</v>
      </c>
      <c r="I207" s="44">
        <v>727822</v>
      </c>
      <c r="J207" s="44">
        <v>201501</v>
      </c>
      <c r="K207" s="44">
        <v>0</v>
      </c>
      <c r="L207" s="44">
        <v>0</v>
      </c>
      <c r="M207" s="44">
        <v>0</v>
      </c>
      <c r="N207" s="44">
        <v>0</v>
      </c>
      <c r="O207" s="44">
        <v>0</v>
      </c>
      <c r="P207" s="44">
        <v>594217</v>
      </c>
      <c r="Q207" s="44">
        <v>96582</v>
      </c>
      <c r="R207" s="44">
        <v>40477</v>
      </c>
      <c r="S207" s="44">
        <v>8329</v>
      </c>
      <c r="T207" s="44">
        <v>3475</v>
      </c>
      <c r="U207" s="44">
        <v>32271</v>
      </c>
      <c r="V207" s="44">
        <v>5921</v>
      </c>
      <c r="W207" s="44">
        <v>0</v>
      </c>
      <c r="X207" s="44">
        <v>149078</v>
      </c>
      <c r="Y207" s="44">
        <v>0</v>
      </c>
      <c r="Z207" s="44">
        <v>0</v>
      </c>
      <c r="AA207" s="44">
        <v>6770446</v>
      </c>
      <c r="AB207" s="44">
        <v>0</v>
      </c>
      <c r="AC207" s="44">
        <v>100000</v>
      </c>
    </row>
    <row r="208" spans="1:29" x14ac:dyDescent="0.3">
      <c r="A208" s="46" t="s">
        <v>435</v>
      </c>
      <c r="B208" t="s">
        <v>1626</v>
      </c>
      <c r="C208">
        <v>1</v>
      </c>
      <c r="D208">
        <v>0</v>
      </c>
      <c r="E208" s="44">
        <v>2470140</v>
      </c>
      <c r="F208" s="44">
        <v>0</v>
      </c>
      <c r="G208" s="44">
        <v>0</v>
      </c>
      <c r="H208" s="44">
        <v>0</v>
      </c>
      <c r="I208" s="44">
        <v>398483</v>
      </c>
      <c r="J208" s="44">
        <v>361462</v>
      </c>
      <c r="K208" s="44">
        <v>0</v>
      </c>
      <c r="L208" s="44">
        <v>0</v>
      </c>
      <c r="M208" s="44">
        <v>0</v>
      </c>
      <c r="N208" s="44">
        <v>0</v>
      </c>
      <c r="O208" s="44">
        <v>0</v>
      </c>
      <c r="P208" s="44">
        <v>436146</v>
      </c>
      <c r="Q208" s="44">
        <v>0</v>
      </c>
      <c r="R208" s="44">
        <v>0</v>
      </c>
      <c r="S208" s="44">
        <v>2862</v>
      </c>
      <c r="T208" s="44">
        <v>1168</v>
      </c>
      <c r="U208" s="44">
        <v>9612</v>
      </c>
      <c r="V208" s="44">
        <v>3010</v>
      </c>
      <c r="W208" s="44">
        <v>0</v>
      </c>
      <c r="X208" s="44">
        <v>0</v>
      </c>
      <c r="Y208" s="44">
        <v>0</v>
      </c>
      <c r="Z208" s="44">
        <v>0</v>
      </c>
      <c r="AA208" s="44">
        <v>3682883</v>
      </c>
      <c r="AB208" s="44">
        <v>0</v>
      </c>
      <c r="AC208" s="44">
        <v>100000</v>
      </c>
    </row>
    <row r="209" spans="1:29" x14ac:dyDescent="0.3">
      <c r="A209" s="46" t="s">
        <v>433</v>
      </c>
      <c r="B209" t="s">
        <v>2348</v>
      </c>
      <c r="C209">
        <v>1</v>
      </c>
      <c r="D209">
        <v>0</v>
      </c>
      <c r="E209" s="44">
        <v>606319</v>
      </c>
      <c r="F209" s="44">
        <v>0</v>
      </c>
      <c r="G209" s="44">
        <v>271313</v>
      </c>
      <c r="H209" s="44">
        <v>89</v>
      </c>
      <c r="I209" s="44">
        <v>27976</v>
      </c>
      <c r="J209" s="44">
        <v>20816</v>
      </c>
      <c r="K209" s="44">
        <v>0</v>
      </c>
      <c r="L209" s="44">
        <v>0</v>
      </c>
      <c r="M209" s="44">
        <v>0</v>
      </c>
      <c r="N209" s="44">
        <v>0</v>
      </c>
      <c r="O209" s="44">
        <v>0</v>
      </c>
      <c r="P209" s="44">
        <v>111853</v>
      </c>
      <c r="Q209" s="44">
        <v>0</v>
      </c>
      <c r="R209" s="44">
        <v>0</v>
      </c>
      <c r="S209" s="44">
        <v>3775</v>
      </c>
      <c r="T209" s="44">
        <v>1575</v>
      </c>
      <c r="U209" s="44">
        <v>12874</v>
      </c>
      <c r="V209" s="44">
        <v>0</v>
      </c>
      <c r="W209" s="44">
        <v>0</v>
      </c>
      <c r="X209" s="44">
        <v>0</v>
      </c>
      <c r="Y209" s="44">
        <v>2008</v>
      </c>
      <c r="Z209" s="44">
        <v>0</v>
      </c>
      <c r="AA209" s="44">
        <v>1058598</v>
      </c>
      <c r="AB209" s="44">
        <v>0</v>
      </c>
      <c r="AC209" s="44">
        <v>0</v>
      </c>
    </row>
    <row r="210" spans="1:29" x14ac:dyDescent="0.3">
      <c r="A210" s="46" t="s">
        <v>429</v>
      </c>
      <c r="B210" t="s">
        <v>1628</v>
      </c>
      <c r="C210">
        <v>1</v>
      </c>
      <c r="D210">
        <v>0</v>
      </c>
      <c r="E210" s="44">
        <v>13000880</v>
      </c>
      <c r="F210" s="44">
        <v>0</v>
      </c>
      <c r="G210" s="44">
        <v>0</v>
      </c>
      <c r="H210" s="44">
        <v>0</v>
      </c>
      <c r="I210" s="44">
        <v>1405110</v>
      </c>
      <c r="J210" s="44">
        <v>2947414</v>
      </c>
      <c r="K210" s="44">
        <v>84038</v>
      </c>
      <c r="L210" s="44">
        <v>0</v>
      </c>
      <c r="M210" s="44">
        <v>0</v>
      </c>
      <c r="N210" s="44">
        <v>0</v>
      </c>
      <c r="O210" s="44">
        <v>0</v>
      </c>
      <c r="P210" s="44">
        <v>1464331</v>
      </c>
      <c r="Q210" s="44">
        <v>47750</v>
      </c>
      <c r="R210" s="44">
        <v>65850</v>
      </c>
      <c r="S210" s="44">
        <v>16853</v>
      </c>
      <c r="T210" s="44">
        <v>7031</v>
      </c>
      <c r="U210" s="44">
        <v>63842</v>
      </c>
      <c r="V210" s="44">
        <v>21644</v>
      </c>
      <c r="W210" s="44">
        <v>0</v>
      </c>
      <c r="X210" s="44">
        <v>189864</v>
      </c>
      <c r="Y210" s="44">
        <v>0</v>
      </c>
      <c r="Z210" s="44">
        <v>0</v>
      </c>
      <c r="AA210" s="44">
        <v>19314607</v>
      </c>
      <c r="AB210" s="44">
        <v>0</v>
      </c>
      <c r="AC210" s="44">
        <v>101498</v>
      </c>
    </row>
    <row r="211" spans="1:29" x14ac:dyDescent="0.3">
      <c r="A211" s="46" t="s">
        <v>2118</v>
      </c>
      <c r="B211" t="s">
        <v>2119</v>
      </c>
      <c r="C211">
        <v>1</v>
      </c>
      <c r="D211">
        <v>1</v>
      </c>
      <c r="E211" s="44">
        <v>22192483</v>
      </c>
      <c r="F211" s="44">
        <v>0</v>
      </c>
      <c r="G211" s="44">
        <v>0</v>
      </c>
      <c r="H211" s="44">
        <v>0</v>
      </c>
      <c r="I211" s="44">
        <v>1873081</v>
      </c>
      <c r="J211" s="44">
        <v>8322849</v>
      </c>
      <c r="K211" s="44">
        <v>0</v>
      </c>
      <c r="L211" s="44">
        <v>3557412</v>
      </c>
      <c r="M211" s="44">
        <v>0</v>
      </c>
      <c r="N211" s="44">
        <v>0</v>
      </c>
      <c r="O211" s="44">
        <v>0</v>
      </c>
      <c r="P211" s="44">
        <v>4299103</v>
      </c>
      <c r="Q211" s="44">
        <v>616437</v>
      </c>
      <c r="R211" s="44">
        <v>329560</v>
      </c>
      <c r="S211" s="44">
        <v>32058</v>
      </c>
      <c r="T211" s="44">
        <v>13375</v>
      </c>
      <c r="U211" s="44">
        <v>125762</v>
      </c>
      <c r="V211" s="44">
        <v>44797</v>
      </c>
      <c r="W211" s="44">
        <v>0</v>
      </c>
      <c r="X211" s="44">
        <v>1125073</v>
      </c>
      <c r="Y211" s="44">
        <v>0</v>
      </c>
      <c r="Z211" s="44">
        <v>0</v>
      </c>
      <c r="AA211" s="44">
        <v>42531990</v>
      </c>
      <c r="AB211" s="44">
        <v>0</v>
      </c>
      <c r="AC211" s="44">
        <v>154059</v>
      </c>
    </row>
    <row r="212" spans="1:29" x14ac:dyDescent="0.3">
      <c r="A212" s="46" t="s">
        <v>456</v>
      </c>
      <c r="B212" t="s">
        <v>2349</v>
      </c>
      <c r="C212">
        <v>1</v>
      </c>
      <c r="D212">
        <v>0</v>
      </c>
      <c r="E212" s="44">
        <v>16974438</v>
      </c>
      <c r="F212" s="44">
        <v>0</v>
      </c>
      <c r="G212" s="44">
        <v>0</v>
      </c>
      <c r="H212" s="44">
        <v>0</v>
      </c>
      <c r="I212" s="44">
        <v>2262172</v>
      </c>
      <c r="J212" s="44">
        <v>3261847</v>
      </c>
      <c r="K212" s="44">
        <v>268927</v>
      </c>
      <c r="L212" s="44">
        <v>0</v>
      </c>
      <c r="M212" s="44">
        <v>0</v>
      </c>
      <c r="N212" s="44">
        <v>0</v>
      </c>
      <c r="O212" s="44">
        <v>0</v>
      </c>
      <c r="P212" s="44">
        <v>2257138</v>
      </c>
      <c r="Q212" s="44">
        <v>604463</v>
      </c>
      <c r="R212" s="44">
        <v>26733</v>
      </c>
      <c r="S212" s="44">
        <v>27234</v>
      </c>
      <c r="T212" s="44">
        <v>10449</v>
      </c>
      <c r="U212" s="44">
        <v>107239</v>
      </c>
      <c r="V212" s="44">
        <v>34009</v>
      </c>
      <c r="W212" s="44">
        <v>0</v>
      </c>
      <c r="X212" s="44">
        <v>285307</v>
      </c>
      <c r="Y212" s="44">
        <v>0</v>
      </c>
      <c r="Z212" s="44">
        <v>0</v>
      </c>
      <c r="AA212" s="44">
        <v>26119956</v>
      </c>
      <c r="AB212" s="44">
        <v>0</v>
      </c>
      <c r="AC212" s="44">
        <v>0</v>
      </c>
    </row>
    <row r="213" spans="1:29" x14ac:dyDescent="0.3">
      <c r="A213" s="46" t="s">
        <v>440</v>
      </c>
      <c r="B213" t="s">
        <v>2350</v>
      </c>
      <c r="C213">
        <v>1</v>
      </c>
      <c r="D213">
        <v>0</v>
      </c>
      <c r="E213" s="44">
        <v>3556001</v>
      </c>
      <c r="F213" s="44">
        <v>0</v>
      </c>
      <c r="G213" s="44">
        <v>0</v>
      </c>
      <c r="H213" s="44">
        <v>0</v>
      </c>
      <c r="I213" s="44">
        <v>505449</v>
      </c>
      <c r="J213" s="44">
        <v>471660</v>
      </c>
      <c r="K213" s="44">
        <v>36347</v>
      </c>
      <c r="L213" s="44">
        <v>0</v>
      </c>
      <c r="M213" s="44">
        <v>0</v>
      </c>
      <c r="N213" s="44">
        <v>0</v>
      </c>
      <c r="O213" s="44">
        <v>0</v>
      </c>
      <c r="P213" s="44">
        <v>349492</v>
      </c>
      <c r="Q213" s="44">
        <v>48532</v>
      </c>
      <c r="R213" s="44">
        <v>0</v>
      </c>
      <c r="S213" s="44">
        <v>7461</v>
      </c>
      <c r="T213" s="44">
        <v>3112</v>
      </c>
      <c r="U213" s="44">
        <v>27902</v>
      </c>
      <c r="V213" s="44">
        <v>2724</v>
      </c>
      <c r="W213" s="44">
        <v>0</v>
      </c>
      <c r="X213" s="44">
        <v>48735</v>
      </c>
      <c r="Y213" s="44">
        <v>1320</v>
      </c>
      <c r="Z213" s="44">
        <v>0</v>
      </c>
      <c r="AA213" s="44">
        <v>5058735</v>
      </c>
      <c r="AB213" s="44">
        <v>0</v>
      </c>
      <c r="AC213" s="44">
        <v>0</v>
      </c>
    </row>
    <row r="214" spans="1:29" x14ac:dyDescent="0.3">
      <c r="A214" s="46" t="s">
        <v>448</v>
      </c>
      <c r="B214" t="s">
        <v>2351</v>
      </c>
      <c r="C214">
        <v>1</v>
      </c>
      <c r="D214">
        <v>0</v>
      </c>
      <c r="E214" s="44">
        <v>39931009</v>
      </c>
      <c r="F214" s="44">
        <v>0</v>
      </c>
      <c r="G214" s="44">
        <v>0</v>
      </c>
      <c r="H214" s="44">
        <v>15377</v>
      </c>
      <c r="I214" s="44">
        <v>5533408</v>
      </c>
      <c r="J214" s="44">
        <v>6906074</v>
      </c>
      <c r="K214" s="44">
        <v>0</v>
      </c>
      <c r="L214" s="44">
        <v>0</v>
      </c>
      <c r="M214" s="44">
        <v>0</v>
      </c>
      <c r="N214" s="44">
        <v>0</v>
      </c>
      <c r="O214" s="44">
        <v>0</v>
      </c>
      <c r="P214" s="44">
        <v>5841082</v>
      </c>
      <c r="Q214" s="44">
        <v>264784</v>
      </c>
      <c r="R214" s="44">
        <v>0</v>
      </c>
      <c r="S214" s="44">
        <v>56490</v>
      </c>
      <c r="T214" s="44">
        <v>23568</v>
      </c>
      <c r="U214" s="44">
        <v>222341</v>
      </c>
      <c r="V214" s="44">
        <v>78848</v>
      </c>
      <c r="W214" s="44">
        <v>0</v>
      </c>
      <c r="X214" s="44">
        <v>915415</v>
      </c>
      <c r="Y214" s="44">
        <v>0</v>
      </c>
      <c r="Z214" s="44">
        <v>0</v>
      </c>
      <c r="AA214" s="44">
        <v>59788396</v>
      </c>
      <c r="AB214" s="44">
        <v>0</v>
      </c>
      <c r="AC214" s="44">
        <v>404452</v>
      </c>
    </row>
    <row r="215" spans="1:29" x14ac:dyDescent="0.3">
      <c r="A215" s="46" t="s">
        <v>446</v>
      </c>
      <c r="B215" t="s">
        <v>2352</v>
      </c>
      <c r="C215">
        <v>1</v>
      </c>
      <c r="D215">
        <v>0</v>
      </c>
      <c r="E215" s="44">
        <v>10433122</v>
      </c>
      <c r="F215" s="44">
        <v>0</v>
      </c>
      <c r="G215" s="44">
        <v>0</v>
      </c>
      <c r="H215" s="44">
        <v>0</v>
      </c>
      <c r="I215" s="44">
        <v>1034169</v>
      </c>
      <c r="J215" s="44">
        <v>1113785</v>
      </c>
      <c r="K215" s="44">
        <v>0</v>
      </c>
      <c r="L215" s="44">
        <v>0</v>
      </c>
      <c r="M215" s="44">
        <v>0</v>
      </c>
      <c r="N215" s="44">
        <v>0</v>
      </c>
      <c r="O215" s="44">
        <v>0</v>
      </c>
      <c r="P215" s="44">
        <v>1561283</v>
      </c>
      <c r="Q215" s="44">
        <v>223913</v>
      </c>
      <c r="R215" s="44">
        <v>0</v>
      </c>
      <c r="S215" s="44">
        <v>21392</v>
      </c>
      <c r="T215" s="44">
        <v>7164</v>
      </c>
      <c r="U215" s="44">
        <v>85570</v>
      </c>
      <c r="V215" s="44">
        <v>22843</v>
      </c>
      <c r="W215" s="44">
        <v>0</v>
      </c>
      <c r="X215" s="44">
        <v>186247</v>
      </c>
      <c r="Y215" s="44">
        <v>0</v>
      </c>
      <c r="Z215" s="44">
        <v>0</v>
      </c>
      <c r="AA215" s="44">
        <v>14689488</v>
      </c>
      <c r="AB215" s="44">
        <v>0</v>
      </c>
      <c r="AC215" s="44">
        <v>0</v>
      </c>
    </row>
    <row r="216" spans="1:29" x14ac:dyDescent="0.3">
      <c r="A216" s="46" t="s">
        <v>458</v>
      </c>
      <c r="B216" t="s">
        <v>1633</v>
      </c>
      <c r="C216">
        <v>1</v>
      </c>
      <c r="D216">
        <v>0</v>
      </c>
      <c r="E216" s="44">
        <v>6567163</v>
      </c>
      <c r="F216" s="44">
        <v>0</v>
      </c>
      <c r="G216" s="44">
        <v>0</v>
      </c>
      <c r="H216" s="44">
        <v>0</v>
      </c>
      <c r="I216" s="44">
        <v>683767</v>
      </c>
      <c r="J216" s="44">
        <v>1105179</v>
      </c>
      <c r="K216" s="44">
        <v>165879</v>
      </c>
      <c r="L216" s="44">
        <v>0</v>
      </c>
      <c r="M216" s="44">
        <v>0</v>
      </c>
      <c r="N216" s="44">
        <v>0</v>
      </c>
      <c r="O216" s="44">
        <v>0</v>
      </c>
      <c r="P216" s="44">
        <v>604361</v>
      </c>
      <c r="Q216" s="44">
        <v>48687</v>
      </c>
      <c r="R216" s="44">
        <v>0</v>
      </c>
      <c r="S216" s="44">
        <v>13363</v>
      </c>
      <c r="T216" s="44">
        <v>5575</v>
      </c>
      <c r="U216" s="44">
        <v>51202</v>
      </c>
      <c r="V216" s="44">
        <v>5699</v>
      </c>
      <c r="W216" s="44">
        <v>0</v>
      </c>
      <c r="X216" s="44">
        <v>0</v>
      </c>
      <c r="Y216" s="44">
        <v>0</v>
      </c>
      <c r="Z216" s="44">
        <v>0</v>
      </c>
      <c r="AA216" s="44">
        <v>9250875</v>
      </c>
      <c r="AB216" s="44">
        <v>0</v>
      </c>
      <c r="AC216" s="44">
        <v>0</v>
      </c>
    </row>
    <row r="217" spans="1:29" x14ac:dyDescent="0.3">
      <c r="A217" s="46" t="s">
        <v>442</v>
      </c>
      <c r="B217" t="s">
        <v>1634</v>
      </c>
      <c r="C217">
        <v>1</v>
      </c>
      <c r="D217">
        <v>0</v>
      </c>
      <c r="E217" s="44">
        <v>3286860</v>
      </c>
      <c r="F217" s="44">
        <v>0</v>
      </c>
      <c r="G217" s="44">
        <v>0</v>
      </c>
      <c r="H217" s="44">
        <v>1993</v>
      </c>
      <c r="I217" s="44">
        <v>391515</v>
      </c>
      <c r="J217" s="44">
        <v>734535</v>
      </c>
      <c r="K217" s="44">
        <v>147070</v>
      </c>
      <c r="L217" s="44">
        <v>0</v>
      </c>
      <c r="M217" s="44">
        <v>0</v>
      </c>
      <c r="N217" s="44">
        <v>0</v>
      </c>
      <c r="O217" s="44">
        <v>0</v>
      </c>
      <c r="P217" s="44">
        <v>319842</v>
      </c>
      <c r="Q217" s="44">
        <v>31741</v>
      </c>
      <c r="R217" s="44">
        <v>150848</v>
      </c>
      <c r="S217" s="44">
        <v>6951</v>
      </c>
      <c r="T217" s="44">
        <v>2900</v>
      </c>
      <c r="U217" s="44">
        <v>27028</v>
      </c>
      <c r="V217" s="44">
        <v>3582</v>
      </c>
      <c r="W217" s="44">
        <v>0</v>
      </c>
      <c r="X217" s="44">
        <v>107310</v>
      </c>
      <c r="Y217" s="44">
        <v>3277</v>
      </c>
      <c r="Z217" s="44">
        <v>0</v>
      </c>
      <c r="AA217" s="44">
        <v>5215452</v>
      </c>
      <c r="AB217" s="44">
        <v>0</v>
      </c>
      <c r="AC217" s="44">
        <v>100000</v>
      </c>
    </row>
    <row r="218" spans="1:29" x14ac:dyDescent="0.3">
      <c r="A218" s="46" t="s">
        <v>454</v>
      </c>
      <c r="B218" t="s">
        <v>1635</v>
      </c>
      <c r="C218">
        <v>1</v>
      </c>
      <c r="D218">
        <v>0</v>
      </c>
      <c r="E218" s="44">
        <v>2884816</v>
      </c>
      <c r="F218" s="44">
        <v>0</v>
      </c>
      <c r="G218" s="44">
        <v>0</v>
      </c>
      <c r="H218" s="44">
        <v>0</v>
      </c>
      <c r="I218" s="44">
        <v>300287</v>
      </c>
      <c r="J218" s="44">
        <v>266909</v>
      </c>
      <c r="K218" s="44">
        <v>0</v>
      </c>
      <c r="L218" s="44">
        <v>0</v>
      </c>
      <c r="M218" s="44">
        <v>0</v>
      </c>
      <c r="N218" s="44">
        <v>0</v>
      </c>
      <c r="O218" s="44">
        <v>0</v>
      </c>
      <c r="P218" s="44">
        <v>435199</v>
      </c>
      <c r="Q218" s="44">
        <v>67474</v>
      </c>
      <c r="R218" s="44">
        <v>0</v>
      </c>
      <c r="S218" s="44">
        <v>6547</v>
      </c>
      <c r="T218" s="44">
        <v>2731</v>
      </c>
      <c r="U218" s="44">
        <v>23825</v>
      </c>
      <c r="V218" s="44">
        <v>5489</v>
      </c>
      <c r="W218" s="44">
        <v>0</v>
      </c>
      <c r="X218" s="44">
        <v>113616</v>
      </c>
      <c r="Y218" s="44">
        <v>0</v>
      </c>
      <c r="Z218" s="44">
        <v>0</v>
      </c>
      <c r="AA218" s="44">
        <v>4106893</v>
      </c>
      <c r="AB218" s="44">
        <v>0</v>
      </c>
      <c r="AC218" s="44">
        <v>0</v>
      </c>
    </row>
    <row r="219" spans="1:29" x14ac:dyDescent="0.3">
      <c r="A219" s="46" t="s">
        <v>452</v>
      </c>
      <c r="B219" t="s">
        <v>2353</v>
      </c>
      <c r="C219">
        <v>1</v>
      </c>
      <c r="D219">
        <v>0</v>
      </c>
      <c r="E219" s="44">
        <v>2585821</v>
      </c>
      <c r="F219" s="44">
        <v>0</v>
      </c>
      <c r="G219" s="44">
        <v>62551</v>
      </c>
      <c r="H219" s="44">
        <v>0</v>
      </c>
      <c r="I219" s="44">
        <v>214972</v>
      </c>
      <c r="J219" s="44">
        <v>457056</v>
      </c>
      <c r="K219" s="44">
        <v>0</v>
      </c>
      <c r="L219" s="44">
        <v>0</v>
      </c>
      <c r="M219" s="44">
        <v>0</v>
      </c>
      <c r="N219" s="44">
        <v>0</v>
      </c>
      <c r="O219" s="44">
        <v>0</v>
      </c>
      <c r="P219" s="44">
        <v>258713</v>
      </c>
      <c r="Q219" s="44">
        <v>7328</v>
      </c>
      <c r="R219" s="44">
        <v>0</v>
      </c>
      <c r="S219" s="44">
        <v>5049</v>
      </c>
      <c r="T219" s="44">
        <v>2106</v>
      </c>
      <c r="U219" s="44">
        <v>19864</v>
      </c>
      <c r="V219" s="44">
        <v>2553</v>
      </c>
      <c r="W219" s="44">
        <v>0</v>
      </c>
      <c r="X219" s="44">
        <v>35649</v>
      </c>
      <c r="Y219" s="44">
        <v>19298</v>
      </c>
      <c r="Z219" s="44">
        <v>0</v>
      </c>
      <c r="AA219" s="44">
        <v>3670960</v>
      </c>
      <c r="AB219" s="44">
        <v>0</v>
      </c>
      <c r="AC219" s="44">
        <v>100000</v>
      </c>
    </row>
    <row r="220" spans="1:29" x14ac:dyDescent="0.3">
      <c r="A220" s="46" t="s">
        <v>450</v>
      </c>
      <c r="B220" t="s">
        <v>2354</v>
      </c>
      <c r="C220">
        <v>1</v>
      </c>
      <c r="D220">
        <v>0</v>
      </c>
      <c r="E220" s="44">
        <v>4525816</v>
      </c>
      <c r="F220" s="44">
        <v>0</v>
      </c>
      <c r="G220" s="44">
        <v>0</v>
      </c>
      <c r="H220" s="44">
        <v>2348</v>
      </c>
      <c r="I220" s="44">
        <v>361451</v>
      </c>
      <c r="J220" s="44">
        <v>986709</v>
      </c>
      <c r="K220" s="44">
        <v>0</v>
      </c>
      <c r="L220" s="44">
        <v>0</v>
      </c>
      <c r="M220" s="44">
        <v>0</v>
      </c>
      <c r="N220" s="44">
        <v>0</v>
      </c>
      <c r="O220" s="44">
        <v>0</v>
      </c>
      <c r="P220" s="44">
        <v>455251</v>
      </c>
      <c r="Q220" s="44">
        <v>38960</v>
      </c>
      <c r="R220" s="44">
        <v>0</v>
      </c>
      <c r="S220" s="44">
        <v>7610</v>
      </c>
      <c r="T220" s="44">
        <v>3175</v>
      </c>
      <c r="U220" s="44">
        <v>29242</v>
      </c>
      <c r="V220" s="44">
        <v>6283</v>
      </c>
      <c r="W220" s="44">
        <v>0</v>
      </c>
      <c r="X220" s="44">
        <v>77943</v>
      </c>
      <c r="Y220" s="44">
        <v>0</v>
      </c>
      <c r="Z220" s="44">
        <v>0</v>
      </c>
      <c r="AA220" s="44">
        <v>6494788</v>
      </c>
      <c r="AB220" s="44">
        <v>0</v>
      </c>
      <c r="AC220" s="44">
        <v>100000</v>
      </c>
    </row>
    <row r="221" spans="1:29" x14ac:dyDescent="0.3">
      <c r="A221" s="46" t="s">
        <v>460</v>
      </c>
      <c r="B221" t="s">
        <v>2355</v>
      </c>
      <c r="C221">
        <v>1</v>
      </c>
      <c r="D221">
        <v>0</v>
      </c>
      <c r="E221" s="44">
        <v>34104226</v>
      </c>
      <c r="F221" s="44">
        <v>0</v>
      </c>
      <c r="G221" s="44">
        <v>0</v>
      </c>
      <c r="H221" s="44">
        <v>0</v>
      </c>
      <c r="I221" s="44">
        <v>2010003</v>
      </c>
      <c r="J221" s="44">
        <v>4071013</v>
      </c>
      <c r="K221" s="44">
        <v>360101</v>
      </c>
      <c r="L221" s="44">
        <v>0</v>
      </c>
      <c r="M221" s="44">
        <v>0</v>
      </c>
      <c r="N221" s="44">
        <v>0</v>
      </c>
      <c r="O221" s="44">
        <v>0</v>
      </c>
      <c r="P221" s="44">
        <v>4277848</v>
      </c>
      <c r="Q221" s="44">
        <v>507541</v>
      </c>
      <c r="R221" s="44">
        <v>0</v>
      </c>
      <c r="S221" s="44">
        <v>68534</v>
      </c>
      <c r="T221" s="44">
        <v>28593</v>
      </c>
      <c r="U221" s="44">
        <v>252339</v>
      </c>
      <c r="V221" s="44">
        <v>80490</v>
      </c>
      <c r="W221" s="44">
        <v>0</v>
      </c>
      <c r="X221" s="44">
        <v>3570540</v>
      </c>
      <c r="Y221" s="44">
        <v>0</v>
      </c>
      <c r="Z221" s="44">
        <v>0</v>
      </c>
      <c r="AA221" s="44">
        <v>49331228</v>
      </c>
      <c r="AB221" s="44">
        <v>0</v>
      </c>
      <c r="AC221" s="44">
        <v>222343</v>
      </c>
    </row>
    <row r="222" spans="1:29" x14ac:dyDescent="0.3">
      <c r="A222" s="46" t="s">
        <v>444</v>
      </c>
      <c r="B222" t="s">
        <v>2356</v>
      </c>
      <c r="C222">
        <v>1</v>
      </c>
      <c r="D222">
        <v>0</v>
      </c>
      <c r="E222" s="44">
        <v>30656075</v>
      </c>
      <c r="F222" s="44">
        <v>0</v>
      </c>
      <c r="G222" s="44">
        <v>0</v>
      </c>
      <c r="H222" s="44">
        <v>15059</v>
      </c>
      <c r="I222" s="44">
        <v>5157348</v>
      </c>
      <c r="J222" s="44">
        <v>3780263</v>
      </c>
      <c r="K222" s="44">
        <v>0</v>
      </c>
      <c r="L222" s="44">
        <v>0</v>
      </c>
      <c r="M222" s="44">
        <v>0</v>
      </c>
      <c r="N222" s="44">
        <v>0</v>
      </c>
      <c r="O222" s="44">
        <v>0</v>
      </c>
      <c r="P222" s="44">
        <v>3898525</v>
      </c>
      <c r="Q222" s="44">
        <v>725317</v>
      </c>
      <c r="R222" s="44">
        <v>123084</v>
      </c>
      <c r="S222" s="44">
        <v>41837</v>
      </c>
      <c r="T222" s="44">
        <v>20206</v>
      </c>
      <c r="U222" s="44">
        <v>120034</v>
      </c>
      <c r="V222" s="44">
        <v>64939</v>
      </c>
      <c r="W222" s="44">
        <v>0</v>
      </c>
      <c r="X222" s="44">
        <v>1312233</v>
      </c>
      <c r="Y222" s="44">
        <v>0</v>
      </c>
      <c r="Z222" s="44">
        <v>0</v>
      </c>
      <c r="AA222" s="44">
        <v>45914920</v>
      </c>
      <c r="AB222" s="44">
        <v>0</v>
      </c>
      <c r="AC222" s="44">
        <v>273578</v>
      </c>
    </row>
    <row r="223" spans="1:29" x14ac:dyDescent="0.3">
      <c r="A223" s="46" t="s">
        <v>465</v>
      </c>
      <c r="B223" t="s">
        <v>2357</v>
      </c>
      <c r="C223">
        <v>1</v>
      </c>
      <c r="D223">
        <v>0</v>
      </c>
      <c r="E223" s="44">
        <v>5509611</v>
      </c>
      <c r="F223" s="44">
        <v>0</v>
      </c>
      <c r="G223" s="44">
        <v>0</v>
      </c>
      <c r="H223" s="44">
        <v>3507</v>
      </c>
      <c r="I223" s="44">
        <v>602541</v>
      </c>
      <c r="J223" s="44">
        <v>1359508</v>
      </c>
      <c r="K223" s="44">
        <v>0</v>
      </c>
      <c r="L223" s="44">
        <v>0</v>
      </c>
      <c r="M223" s="44">
        <v>0</v>
      </c>
      <c r="N223" s="44">
        <v>0</v>
      </c>
      <c r="O223" s="44">
        <v>0</v>
      </c>
      <c r="P223" s="44">
        <v>693535</v>
      </c>
      <c r="Q223" s="44">
        <v>18440</v>
      </c>
      <c r="R223" s="44">
        <v>0</v>
      </c>
      <c r="S223" s="44">
        <v>6382</v>
      </c>
      <c r="T223" s="44">
        <v>2662</v>
      </c>
      <c r="U223" s="44">
        <v>23417</v>
      </c>
      <c r="V223" s="44">
        <v>7279</v>
      </c>
      <c r="W223" s="44">
        <v>0</v>
      </c>
      <c r="X223" s="44">
        <v>342745</v>
      </c>
      <c r="Y223" s="44">
        <v>0</v>
      </c>
      <c r="Z223" s="44">
        <v>0</v>
      </c>
      <c r="AA223" s="44">
        <v>8569627</v>
      </c>
      <c r="AB223" s="44">
        <v>0</v>
      </c>
      <c r="AC223" s="44">
        <v>100000</v>
      </c>
    </row>
    <row r="224" spans="1:29" x14ac:dyDescent="0.3">
      <c r="A224" s="46" t="s">
        <v>467</v>
      </c>
      <c r="B224" t="s">
        <v>2358</v>
      </c>
      <c r="C224">
        <v>1</v>
      </c>
      <c r="D224">
        <v>0</v>
      </c>
      <c r="E224" s="44">
        <v>3860617</v>
      </c>
      <c r="F224" s="44">
        <v>0</v>
      </c>
      <c r="G224" s="44">
        <v>0</v>
      </c>
      <c r="H224" s="44">
        <v>0</v>
      </c>
      <c r="I224" s="44">
        <v>531854</v>
      </c>
      <c r="J224" s="44">
        <v>642982</v>
      </c>
      <c r="K224" s="44">
        <v>0</v>
      </c>
      <c r="L224" s="44">
        <v>0</v>
      </c>
      <c r="M224" s="44">
        <v>0</v>
      </c>
      <c r="N224" s="44">
        <v>0</v>
      </c>
      <c r="O224" s="44">
        <v>0</v>
      </c>
      <c r="P224" s="44">
        <v>779813</v>
      </c>
      <c r="Q224" s="44">
        <v>0</v>
      </c>
      <c r="R224" s="44">
        <v>0</v>
      </c>
      <c r="S224" s="44">
        <v>5453</v>
      </c>
      <c r="T224" s="44">
        <v>2275</v>
      </c>
      <c r="U224" s="44">
        <v>21320</v>
      </c>
      <c r="V224" s="44">
        <v>5638</v>
      </c>
      <c r="W224" s="44">
        <v>0</v>
      </c>
      <c r="X224" s="44">
        <v>79095</v>
      </c>
      <c r="Y224" s="44">
        <v>3888</v>
      </c>
      <c r="Z224" s="44">
        <v>0</v>
      </c>
      <c r="AA224" s="44">
        <v>5932935</v>
      </c>
      <c r="AB224" s="44">
        <v>0</v>
      </c>
      <c r="AC224" s="44">
        <v>0</v>
      </c>
    </row>
    <row r="225" spans="1:29" x14ac:dyDescent="0.3">
      <c r="A225" s="46" t="s">
        <v>469</v>
      </c>
      <c r="B225" t="s">
        <v>2359</v>
      </c>
      <c r="C225">
        <v>1</v>
      </c>
      <c r="D225">
        <v>0</v>
      </c>
      <c r="E225" s="44">
        <v>13220880</v>
      </c>
      <c r="F225" s="44">
        <v>0</v>
      </c>
      <c r="G225" s="44">
        <v>0</v>
      </c>
      <c r="H225" s="44">
        <v>10156</v>
      </c>
      <c r="I225" s="44">
        <v>1168929</v>
      </c>
      <c r="J225" s="44">
        <v>3455577</v>
      </c>
      <c r="K225" s="44">
        <v>0</v>
      </c>
      <c r="L225" s="44">
        <v>0</v>
      </c>
      <c r="M225" s="44">
        <v>0</v>
      </c>
      <c r="N225" s="44">
        <v>0</v>
      </c>
      <c r="O225" s="44">
        <v>0</v>
      </c>
      <c r="P225" s="44">
        <v>1639572</v>
      </c>
      <c r="Q225" s="44">
        <v>183168</v>
      </c>
      <c r="R225" s="44">
        <v>0</v>
      </c>
      <c r="S225" s="44">
        <v>20403</v>
      </c>
      <c r="T225" s="44">
        <v>8512</v>
      </c>
      <c r="U225" s="44">
        <v>77182</v>
      </c>
      <c r="V225" s="44">
        <v>24226</v>
      </c>
      <c r="W225" s="44">
        <v>0</v>
      </c>
      <c r="X225" s="44">
        <v>152015</v>
      </c>
      <c r="Y225" s="44">
        <v>0</v>
      </c>
      <c r="Z225" s="44">
        <v>0</v>
      </c>
      <c r="AA225" s="44">
        <v>19960620</v>
      </c>
      <c r="AB225" s="44">
        <v>0</v>
      </c>
      <c r="AC225" s="44">
        <v>117907</v>
      </c>
    </row>
    <row r="226" spans="1:29" x14ac:dyDescent="0.3">
      <c r="A226" s="46" t="s">
        <v>471</v>
      </c>
      <c r="B226" t="s">
        <v>2360</v>
      </c>
      <c r="C226">
        <v>1</v>
      </c>
      <c r="D226">
        <v>0</v>
      </c>
      <c r="E226" s="44">
        <v>11421574</v>
      </c>
      <c r="F226" s="44">
        <v>0</v>
      </c>
      <c r="G226" s="44">
        <v>0</v>
      </c>
      <c r="H226" s="44">
        <v>21127</v>
      </c>
      <c r="I226" s="44">
        <v>1609906</v>
      </c>
      <c r="J226" s="44">
        <v>1464163</v>
      </c>
      <c r="K226" s="44">
        <v>204446</v>
      </c>
      <c r="L226" s="44">
        <v>0</v>
      </c>
      <c r="M226" s="44">
        <v>0</v>
      </c>
      <c r="N226" s="44">
        <v>0</v>
      </c>
      <c r="O226" s="44">
        <v>0</v>
      </c>
      <c r="P226" s="44">
        <v>1146528</v>
      </c>
      <c r="Q226" s="44">
        <v>181975</v>
      </c>
      <c r="R226" s="44">
        <v>162444</v>
      </c>
      <c r="S226" s="44">
        <v>14681</v>
      </c>
      <c r="T226" s="44">
        <v>6125</v>
      </c>
      <c r="U226" s="44">
        <v>56445</v>
      </c>
      <c r="V226" s="44">
        <v>14444</v>
      </c>
      <c r="W226" s="44">
        <v>0</v>
      </c>
      <c r="X226" s="44">
        <v>89413</v>
      </c>
      <c r="Y226" s="44">
        <v>0</v>
      </c>
      <c r="Z226" s="44">
        <v>0</v>
      </c>
      <c r="AA226" s="44">
        <v>16393271</v>
      </c>
      <c r="AB226" s="44">
        <v>0</v>
      </c>
      <c r="AC226" s="44">
        <v>100000</v>
      </c>
    </row>
    <row r="227" spans="1:29" x14ac:dyDescent="0.3">
      <c r="A227" s="46" t="s">
        <v>463</v>
      </c>
      <c r="B227" t="s">
        <v>2361</v>
      </c>
      <c r="C227">
        <v>1</v>
      </c>
      <c r="D227">
        <v>0</v>
      </c>
      <c r="E227" s="44">
        <v>7723465</v>
      </c>
      <c r="F227" s="44">
        <v>0</v>
      </c>
      <c r="G227" s="44">
        <v>0</v>
      </c>
      <c r="H227" s="44">
        <v>0</v>
      </c>
      <c r="I227" s="44">
        <v>1052450</v>
      </c>
      <c r="J227" s="44">
        <v>1146325</v>
      </c>
      <c r="K227" s="44">
        <v>0</v>
      </c>
      <c r="L227" s="44">
        <v>0</v>
      </c>
      <c r="M227" s="44">
        <v>0</v>
      </c>
      <c r="N227" s="44">
        <v>0</v>
      </c>
      <c r="O227" s="44">
        <v>0</v>
      </c>
      <c r="P227" s="44">
        <v>1007486</v>
      </c>
      <c r="Q227" s="44">
        <v>101159</v>
      </c>
      <c r="R227" s="44">
        <v>0</v>
      </c>
      <c r="S227" s="44">
        <v>12195</v>
      </c>
      <c r="T227" s="44">
        <v>5157</v>
      </c>
      <c r="U227" s="44">
        <v>53474</v>
      </c>
      <c r="V227" s="44">
        <v>14767</v>
      </c>
      <c r="W227" s="44">
        <v>0</v>
      </c>
      <c r="X227" s="44">
        <v>0</v>
      </c>
      <c r="Y227" s="44">
        <v>0</v>
      </c>
      <c r="Z227" s="44">
        <v>0</v>
      </c>
      <c r="AA227" s="44">
        <v>11116478</v>
      </c>
      <c r="AB227" s="44">
        <v>0</v>
      </c>
      <c r="AC227" s="44">
        <v>100000</v>
      </c>
    </row>
    <row r="228" spans="1:29" x14ac:dyDescent="0.3">
      <c r="A228" s="46" t="s">
        <v>474</v>
      </c>
      <c r="B228" t="s">
        <v>2362</v>
      </c>
      <c r="C228">
        <v>1</v>
      </c>
      <c r="D228">
        <v>0</v>
      </c>
      <c r="E228" s="44">
        <v>5825457</v>
      </c>
      <c r="F228" s="44">
        <v>0</v>
      </c>
      <c r="G228" s="44">
        <v>0</v>
      </c>
      <c r="H228" s="44">
        <v>0</v>
      </c>
      <c r="I228" s="44">
        <v>729383</v>
      </c>
      <c r="J228" s="44">
        <v>1791888</v>
      </c>
      <c r="K228" s="44">
        <v>0</v>
      </c>
      <c r="L228" s="44">
        <v>0</v>
      </c>
      <c r="M228" s="44">
        <v>0</v>
      </c>
      <c r="N228" s="44">
        <v>0</v>
      </c>
      <c r="O228" s="44">
        <v>0</v>
      </c>
      <c r="P228" s="44">
        <v>1058046</v>
      </c>
      <c r="Q228" s="44">
        <v>65782</v>
      </c>
      <c r="R228" s="44">
        <v>179798</v>
      </c>
      <c r="S228" s="44">
        <v>15969</v>
      </c>
      <c r="T228" s="44">
        <v>6662</v>
      </c>
      <c r="U228" s="44">
        <v>60697</v>
      </c>
      <c r="V228" s="44">
        <v>19477</v>
      </c>
      <c r="W228" s="44">
        <v>0</v>
      </c>
      <c r="X228" s="44">
        <v>0</v>
      </c>
      <c r="Y228" s="44">
        <v>0</v>
      </c>
      <c r="Z228" s="44">
        <v>0</v>
      </c>
      <c r="AA228" s="44">
        <v>9753159</v>
      </c>
      <c r="AB228" s="44">
        <v>0</v>
      </c>
      <c r="AC228" s="44">
        <v>0</v>
      </c>
    </row>
    <row r="229" spans="1:29" x14ac:dyDescent="0.3">
      <c r="A229" s="46" t="s">
        <v>476</v>
      </c>
      <c r="B229" t="s">
        <v>1646</v>
      </c>
      <c r="C229">
        <v>1</v>
      </c>
      <c r="D229">
        <v>0</v>
      </c>
      <c r="E229" s="44">
        <v>6750741</v>
      </c>
      <c r="F229" s="44">
        <v>0</v>
      </c>
      <c r="G229" s="44">
        <v>0</v>
      </c>
      <c r="H229" s="44">
        <v>0</v>
      </c>
      <c r="I229" s="44">
        <v>779357</v>
      </c>
      <c r="J229" s="44">
        <v>1345503</v>
      </c>
      <c r="K229" s="44">
        <v>0</v>
      </c>
      <c r="L229" s="44">
        <v>0</v>
      </c>
      <c r="M229" s="44">
        <v>0</v>
      </c>
      <c r="N229" s="44">
        <v>0</v>
      </c>
      <c r="O229" s="44">
        <v>0</v>
      </c>
      <c r="P229" s="44">
        <v>949610</v>
      </c>
      <c r="Q229" s="44">
        <v>235193</v>
      </c>
      <c r="R229" s="44">
        <v>0</v>
      </c>
      <c r="S229" s="44">
        <v>11730</v>
      </c>
      <c r="T229" s="44">
        <v>4893</v>
      </c>
      <c r="U229" s="44">
        <v>46484</v>
      </c>
      <c r="V229" s="44">
        <v>13776</v>
      </c>
      <c r="W229" s="44">
        <v>0</v>
      </c>
      <c r="X229" s="44">
        <v>61177</v>
      </c>
      <c r="Y229" s="44">
        <v>0</v>
      </c>
      <c r="Z229" s="44">
        <v>0</v>
      </c>
      <c r="AA229" s="44">
        <v>10198464</v>
      </c>
      <c r="AB229" s="44">
        <v>0</v>
      </c>
      <c r="AC229" s="44">
        <v>0</v>
      </c>
    </row>
    <row r="230" spans="1:29" x14ac:dyDescent="0.3">
      <c r="A230" s="46" t="s">
        <v>482</v>
      </c>
      <c r="B230" t="s">
        <v>2363</v>
      </c>
      <c r="C230">
        <v>1</v>
      </c>
      <c r="D230">
        <v>0</v>
      </c>
      <c r="E230" s="44">
        <v>5323998</v>
      </c>
      <c r="F230" s="44">
        <v>0</v>
      </c>
      <c r="G230" s="44">
        <v>0</v>
      </c>
      <c r="H230" s="44">
        <v>0</v>
      </c>
      <c r="I230" s="44">
        <v>715527</v>
      </c>
      <c r="J230" s="44">
        <v>1400062</v>
      </c>
      <c r="K230" s="44">
        <v>0</v>
      </c>
      <c r="L230" s="44">
        <v>0</v>
      </c>
      <c r="M230" s="44">
        <v>0</v>
      </c>
      <c r="N230" s="44">
        <v>0</v>
      </c>
      <c r="O230" s="44">
        <v>0</v>
      </c>
      <c r="P230" s="44">
        <v>609083</v>
      </c>
      <c r="Q230" s="44">
        <v>227693</v>
      </c>
      <c r="R230" s="44">
        <v>138472</v>
      </c>
      <c r="S230" s="44">
        <v>13482</v>
      </c>
      <c r="T230" s="44">
        <v>5625</v>
      </c>
      <c r="U230" s="44">
        <v>51785</v>
      </c>
      <c r="V230" s="44">
        <v>12197</v>
      </c>
      <c r="W230" s="44">
        <v>0</v>
      </c>
      <c r="X230" s="44">
        <v>97200</v>
      </c>
      <c r="Y230" s="44">
        <v>4248</v>
      </c>
      <c r="Z230" s="44">
        <v>0</v>
      </c>
      <c r="AA230" s="44">
        <v>8599372</v>
      </c>
      <c r="AB230" s="44">
        <v>0</v>
      </c>
      <c r="AC230" s="44">
        <v>0</v>
      </c>
    </row>
    <row r="231" spans="1:29" x14ac:dyDescent="0.3">
      <c r="A231" s="46" t="s">
        <v>484</v>
      </c>
      <c r="B231" t="s">
        <v>2364</v>
      </c>
      <c r="C231">
        <v>1</v>
      </c>
      <c r="D231">
        <v>0</v>
      </c>
      <c r="E231" s="44">
        <v>10673928</v>
      </c>
      <c r="F231" s="44">
        <v>0</v>
      </c>
      <c r="G231" s="44">
        <v>0</v>
      </c>
      <c r="H231" s="44">
        <v>1059</v>
      </c>
      <c r="I231" s="44">
        <v>1258957</v>
      </c>
      <c r="J231" s="44">
        <v>853824</v>
      </c>
      <c r="K231" s="44">
        <v>0</v>
      </c>
      <c r="L231" s="44">
        <v>0</v>
      </c>
      <c r="M231" s="44">
        <v>0</v>
      </c>
      <c r="N231" s="44">
        <v>0</v>
      </c>
      <c r="O231" s="44">
        <v>0</v>
      </c>
      <c r="P231" s="44">
        <v>1745977</v>
      </c>
      <c r="Q231" s="44">
        <v>108437</v>
      </c>
      <c r="R231" s="44">
        <v>279279</v>
      </c>
      <c r="S231" s="44">
        <v>21811</v>
      </c>
      <c r="T231" s="44">
        <v>9100</v>
      </c>
      <c r="U231" s="44">
        <v>86560</v>
      </c>
      <c r="V231" s="44">
        <v>23749</v>
      </c>
      <c r="W231" s="44">
        <v>0</v>
      </c>
      <c r="X231" s="44">
        <v>106400</v>
      </c>
      <c r="Y231" s="44">
        <v>0</v>
      </c>
      <c r="Z231" s="44">
        <v>0</v>
      </c>
      <c r="AA231" s="44">
        <v>15169081</v>
      </c>
      <c r="AB231" s="44">
        <v>0</v>
      </c>
      <c r="AC231" s="44">
        <v>0</v>
      </c>
    </row>
    <row r="232" spans="1:29" x14ac:dyDescent="0.3">
      <c r="A232" s="46" t="s">
        <v>486</v>
      </c>
      <c r="B232" t="s">
        <v>2365</v>
      </c>
      <c r="C232">
        <v>1</v>
      </c>
      <c r="D232">
        <v>0</v>
      </c>
      <c r="E232" s="44">
        <v>6440546</v>
      </c>
      <c r="F232" s="44">
        <v>0</v>
      </c>
      <c r="G232" s="44">
        <v>0</v>
      </c>
      <c r="H232" s="44">
        <v>3791</v>
      </c>
      <c r="I232" s="44">
        <v>813798</v>
      </c>
      <c r="J232" s="44">
        <v>836299</v>
      </c>
      <c r="K232" s="44">
        <v>0</v>
      </c>
      <c r="L232" s="44">
        <v>0</v>
      </c>
      <c r="M232" s="44">
        <v>0</v>
      </c>
      <c r="N232" s="44">
        <v>0</v>
      </c>
      <c r="O232" s="44">
        <v>0</v>
      </c>
      <c r="P232" s="44">
        <v>926101</v>
      </c>
      <c r="Q232" s="44">
        <v>460808</v>
      </c>
      <c r="R232" s="44">
        <v>208294</v>
      </c>
      <c r="S232" s="44">
        <v>8929</v>
      </c>
      <c r="T232" s="44">
        <v>3725</v>
      </c>
      <c r="U232" s="44">
        <v>35708</v>
      </c>
      <c r="V232" s="44">
        <v>11871</v>
      </c>
      <c r="W232" s="44">
        <v>0</v>
      </c>
      <c r="X232" s="44">
        <v>204406</v>
      </c>
      <c r="Y232" s="44">
        <v>0</v>
      </c>
      <c r="Z232" s="44">
        <v>0</v>
      </c>
      <c r="AA232" s="44">
        <v>9954276</v>
      </c>
      <c r="AB232" s="44">
        <v>0</v>
      </c>
      <c r="AC232" s="44">
        <v>100000</v>
      </c>
    </row>
    <row r="233" spans="1:29" x14ac:dyDescent="0.3">
      <c r="A233" s="46" t="s">
        <v>480</v>
      </c>
      <c r="B233" t="s">
        <v>2366</v>
      </c>
      <c r="C233">
        <v>1</v>
      </c>
      <c r="D233">
        <v>0</v>
      </c>
      <c r="E233" s="44">
        <v>15558778</v>
      </c>
      <c r="F233" s="44">
        <v>0</v>
      </c>
      <c r="G233" s="44">
        <v>0</v>
      </c>
      <c r="H233" s="44">
        <v>19977</v>
      </c>
      <c r="I233" s="44">
        <v>2028001</v>
      </c>
      <c r="J233" s="44">
        <v>629660</v>
      </c>
      <c r="K233" s="44">
        <v>0</v>
      </c>
      <c r="L233" s="44">
        <v>0</v>
      </c>
      <c r="M233" s="44">
        <v>0</v>
      </c>
      <c r="N233" s="44">
        <v>0</v>
      </c>
      <c r="O233" s="44">
        <v>0</v>
      </c>
      <c r="P233" s="44">
        <v>1723677</v>
      </c>
      <c r="Q233" s="44">
        <v>504346</v>
      </c>
      <c r="R233" s="44">
        <v>382735</v>
      </c>
      <c r="S233" s="44">
        <v>21227</v>
      </c>
      <c r="T233" s="44">
        <v>8856</v>
      </c>
      <c r="U233" s="44">
        <v>82948</v>
      </c>
      <c r="V233" s="44">
        <v>27091</v>
      </c>
      <c r="W233" s="44">
        <v>0</v>
      </c>
      <c r="X233" s="44">
        <v>725767</v>
      </c>
      <c r="Y233" s="44">
        <v>0</v>
      </c>
      <c r="Z233" s="44">
        <v>0</v>
      </c>
      <c r="AA233" s="44">
        <v>21713063</v>
      </c>
      <c r="AB233" s="44">
        <v>0</v>
      </c>
      <c r="AC233" s="44">
        <v>136766</v>
      </c>
    </row>
    <row r="234" spans="1:29" x14ac:dyDescent="0.3">
      <c r="A234" s="46" t="s">
        <v>478</v>
      </c>
      <c r="B234" t="s">
        <v>2367</v>
      </c>
      <c r="C234">
        <v>1</v>
      </c>
      <c r="D234">
        <v>0</v>
      </c>
      <c r="E234" s="44">
        <v>9378375</v>
      </c>
      <c r="F234" s="44">
        <v>0</v>
      </c>
      <c r="G234" s="44">
        <v>0</v>
      </c>
      <c r="H234" s="44">
        <v>2824</v>
      </c>
      <c r="I234" s="44">
        <v>936288</v>
      </c>
      <c r="J234" s="44">
        <v>1115173</v>
      </c>
      <c r="K234" s="44">
        <v>53104</v>
      </c>
      <c r="L234" s="44">
        <v>0</v>
      </c>
      <c r="M234" s="44">
        <v>0</v>
      </c>
      <c r="N234" s="44">
        <v>0</v>
      </c>
      <c r="O234" s="44">
        <v>0</v>
      </c>
      <c r="P234" s="44">
        <v>980877</v>
      </c>
      <c r="Q234" s="44">
        <v>91898</v>
      </c>
      <c r="R234" s="44">
        <v>97420</v>
      </c>
      <c r="S234" s="44">
        <v>9108</v>
      </c>
      <c r="T234" s="44">
        <v>3800</v>
      </c>
      <c r="U234" s="44">
        <v>35824</v>
      </c>
      <c r="V234" s="44">
        <v>11301</v>
      </c>
      <c r="W234" s="44">
        <v>0</v>
      </c>
      <c r="X234" s="44">
        <v>308002</v>
      </c>
      <c r="Y234" s="44">
        <v>0</v>
      </c>
      <c r="Z234" s="44">
        <v>0</v>
      </c>
      <c r="AA234" s="44">
        <v>13023994</v>
      </c>
      <c r="AB234" s="44">
        <v>0</v>
      </c>
      <c r="AC234" s="44">
        <v>100000</v>
      </c>
    </row>
    <row r="235" spans="1:29" x14ac:dyDescent="0.3">
      <c r="A235" s="46" t="s">
        <v>488</v>
      </c>
      <c r="B235" t="s">
        <v>2368</v>
      </c>
      <c r="C235">
        <v>1</v>
      </c>
      <c r="D235">
        <v>0</v>
      </c>
      <c r="E235" s="44">
        <v>7098739</v>
      </c>
      <c r="F235" s="44">
        <v>0</v>
      </c>
      <c r="G235" s="44">
        <v>0</v>
      </c>
      <c r="H235" s="44">
        <v>0</v>
      </c>
      <c r="I235" s="44">
        <v>936405</v>
      </c>
      <c r="J235" s="44">
        <v>758409</v>
      </c>
      <c r="K235" s="44">
        <v>0</v>
      </c>
      <c r="L235" s="44">
        <v>0</v>
      </c>
      <c r="M235" s="44">
        <v>0</v>
      </c>
      <c r="N235" s="44">
        <v>0</v>
      </c>
      <c r="O235" s="44">
        <v>0</v>
      </c>
      <c r="P235" s="44">
        <v>982580</v>
      </c>
      <c r="Q235" s="44">
        <v>0</v>
      </c>
      <c r="R235" s="44">
        <v>0</v>
      </c>
      <c r="S235" s="44">
        <v>10681</v>
      </c>
      <c r="T235" s="44">
        <v>0</v>
      </c>
      <c r="U235" s="44">
        <v>42465</v>
      </c>
      <c r="V235" s="44">
        <v>12993</v>
      </c>
      <c r="W235" s="44">
        <v>0</v>
      </c>
      <c r="X235" s="44">
        <v>124245</v>
      </c>
      <c r="Y235" s="44">
        <v>0</v>
      </c>
      <c r="Z235" s="44">
        <v>0</v>
      </c>
      <c r="AA235" s="44">
        <v>9966517</v>
      </c>
      <c r="AB235" s="44">
        <v>0</v>
      </c>
      <c r="AC235" s="44">
        <v>0</v>
      </c>
    </row>
    <row r="236" spans="1:29" x14ac:dyDescent="0.3">
      <c r="A236" s="46" t="s">
        <v>491</v>
      </c>
      <c r="B236" t="s">
        <v>2369</v>
      </c>
      <c r="C236">
        <v>1</v>
      </c>
      <c r="D236">
        <v>0</v>
      </c>
      <c r="E236" s="44">
        <v>2860905</v>
      </c>
      <c r="F236" s="44">
        <v>0</v>
      </c>
      <c r="G236" s="44">
        <v>0</v>
      </c>
      <c r="H236" s="44">
        <v>0</v>
      </c>
      <c r="I236" s="44">
        <v>508628</v>
      </c>
      <c r="J236" s="44">
        <v>344099</v>
      </c>
      <c r="K236" s="44">
        <v>0</v>
      </c>
      <c r="L236" s="44">
        <v>0</v>
      </c>
      <c r="M236" s="44">
        <v>0</v>
      </c>
      <c r="N236" s="44">
        <v>0</v>
      </c>
      <c r="O236" s="44">
        <v>0</v>
      </c>
      <c r="P236" s="44">
        <v>370535</v>
      </c>
      <c r="Q236" s="44">
        <v>89127</v>
      </c>
      <c r="R236" s="44">
        <v>0</v>
      </c>
      <c r="S236" s="44">
        <v>3371</v>
      </c>
      <c r="T236" s="44">
        <v>1406</v>
      </c>
      <c r="U236" s="44">
        <v>12349</v>
      </c>
      <c r="V236" s="44">
        <v>4155</v>
      </c>
      <c r="W236" s="44">
        <v>0</v>
      </c>
      <c r="X236" s="44">
        <v>30843</v>
      </c>
      <c r="Y236" s="44">
        <v>0</v>
      </c>
      <c r="Z236" s="44">
        <v>0</v>
      </c>
      <c r="AA236" s="44">
        <v>4225418</v>
      </c>
      <c r="AB236" s="44">
        <v>0</v>
      </c>
      <c r="AC236" s="44">
        <v>100000</v>
      </c>
    </row>
    <row r="237" spans="1:29" x14ac:dyDescent="0.3">
      <c r="A237" s="46" t="s">
        <v>495</v>
      </c>
      <c r="B237" t="s">
        <v>2370</v>
      </c>
      <c r="C237">
        <v>1</v>
      </c>
      <c r="D237">
        <v>0</v>
      </c>
      <c r="E237" s="44">
        <v>6375746</v>
      </c>
      <c r="F237" s="44">
        <v>0</v>
      </c>
      <c r="G237" s="44">
        <v>0</v>
      </c>
      <c r="H237" s="44">
        <v>0</v>
      </c>
      <c r="I237" s="44">
        <v>1079863</v>
      </c>
      <c r="J237" s="44">
        <v>1363622</v>
      </c>
      <c r="K237" s="44">
        <v>0</v>
      </c>
      <c r="L237" s="44">
        <v>0</v>
      </c>
      <c r="M237" s="44">
        <v>0</v>
      </c>
      <c r="N237" s="44">
        <v>0</v>
      </c>
      <c r="O237" s="44">
        <v>0</v>
      </c>
      <c r="P237" s="44">
        <v>526287</v>
      </c>
      <c r="Q237" s="44">
        <v>68186</v>
      </c>
      <c r="R237" s="44">
        <v>68895</v>
      </c>
      <c r="S237" s="44">
        <v>21377</v>
      </c>
      <c r="T237" s="44">
        <v>8918</v>
      </c>
      <c r="U237" s="44">
        <v>84579</v>
      </c>
      <c r="V237" s="44">
        <v>19892</v>
      </c>
      <c r="W237" s="44">
        <v>0</v>
      </c>
      <c r="X237" s="44">
        <v>0</v>
      </c>
      <c r="Y237" s="44">
        <v>0</v>
      </c>
      <c r="Z237" s="44">
        <v>0</v>
      </c>
      <c r="AA237" s="44">
        <v>9617365</v>
      </c>
      <c r="AB237" s="44">
        <v>0</v>
      </c>
      <c r="AC237" s="44">
        <v>0</v>
      </c>
    </row>
    <row r="238" spans="1:29" x14ac:dyDescent="0.3">
      <c r="A238" s="46" t="s">
        <v>499</v>
      </c>
      <c r="B238" t="s">
        <v>2371</v>
      </c>
      <c r="C238">
        <v>1</v>
      </c>
      <c r="D238">
        <v>0</v>
      </c>
      <c r="E238" s="44">
        <v>4457358</v>
      </c>
      <c r="F238" s="44">
        <v>0</v>
      </c>
      <c r="G238" s="44">
        <v>158847</v>
      </c>
      <c r="H238" s="44">
        <v>0</v>
      </c>
      <c r="I238" s="44">
        <v>673449</v>
      </c>
      <c r="J238" s="44">
        <v>443701</v>
      </c>
      <c r="K238" s="44">
        <v>0</v>
      </c>
      <c r="L238" s="44">
        <v>0</v>
      </c>
      <c r="M238" s="44">
        <v>0</v>
      </c>
      <c r="N238" s="44">
        <v>0</v>
      </c>
      <c r="O238" s="44">
        <v>0</v>
      </c>
      <c r="P238" s="44">
        <v>489223</v>
      </c>
      <c r="Q238" s="44">
        <v>0</v>
      </c>
      <c r="R238" s="44">
        <v>0</v>
      </c>
      <c r="S238" s="44">
        <v>5079</v>
      </c>
      <c r="T238" s="44">
        <v>2118</v>
      </c>
      <c r="U238" s="44">
        <v>19922</v>
      </c>
      <c r="V238" s="44">
        <v>5464</v>
      </c>
      <c r="W238" s="44">
        <v>0</v>
      </c>
      <c r="X238" s="44">
        <v>313099</v>
      </c>
      <c r="Y238" s="44">
        <v>0</v>
      </c>
      <c r="Z238" s="44">
        <v>0</v>
      </c>
      <c r="AA238" s="44">
        <v>6568260</v>
      </c>
      <c r="AB238" s="44">
        <v>0</v>
      </c>
      <c r="AC238" s="44">
        <v>100000</v>
      </c>
    </row>
    <row r="239" spans="1:29" x14ac:dyDescent="0.3">
      <c r="A239" s="46" t="s">
        <v>505</v>
      </c>
      <c r="B239" t="s">
        <v>1656</v>
      </c>
      <c r="C239">
        <v>1</v>
      </c>
      <c r="D239">
        <v>0</v>
      </c>
      <c r="E239" s="44">
        <v>7649300</v>
      </c>
      <c r="F239" s="44">
        <v>0</v>
      </c>
      <c r="G239" s="44">
        <v>0</v>
      </c>
      <c r="H239" s="44">
        <v>8447</v>
      </c>
      <c r="I239" s="44">
        <v>1146084</v>
      </c>
      <c r="J239" s="44">
        <v>814792</v>
      </c>
      <c r="K239" s="44">
        <v>0</v>
      </c>
      <c r="L239" s="44">
        <v>0</v>
      </c>
      <c r="M239" s="44">
        <v>0</v>
      </c>
      <c r="N239" s="44">
        <v>0</v>
      </c>
      <c r="O239" s="44">
        <v>0</v>
      </c>
      <c r="P239" s="44">
        <v>896297</v>
      </c>
      <c r="Q239" s="44">
        <v>75008</v>
      </c>
      <c r="R239" s="44">
        <v>93729</v>
      </c>
      <c r="S239" s="44">
        <v>9573</v>
      </c>
      <c r="T239" s="44">
        <v>242</v>
      </c>
      <c r="U239" s="44">
        <v>38562</v>
      </c>
      <c r="V239" s="44">
        <v>11026</v>
      </c>
      <c r="W239" s="44">
        <v>0</v>
      </c>
      <c r="X239" s="44">
        <v>99759</v>
      </c>
      <c r="Y239" s="44">
        <v>0</v>
      </c>
      <c r="Z239" s="44">
        <v>0</v>
      </c>
      <c r="AA239" s="44">
        <v>10842819</v>
      </c>
      <c r="AB239" s="44">
        <v>0</v>
      </c>
      <c r="AC239" s="44">
        <v>100000</v>
      </c>
    </row>
    <row r="240" spans="1:29" x14ac:dyDescent="0.3">
      <c r="A240" s="46" t="s">
        <v>501</v>
      </c>
      <c r="B240" t="s">
        <v>2372</v>
      </c>
      <c r="C240">
        <v>1</v>
      </c>
      <c r="D240">
        <v>0</v>
      </c>
      <c r="E240" s="44">
        <v>3446983</v>
      </c>
      <c r="F240" s="44">
        <v>0</v>
      </c>
      <c r="G240" s="44">
        <v>0</v>
      </c>
      <c r="H240" s="44">
        <v>0</v>
      </c>
      <c r="I240" s="44">
        <v>403811</v>
      </c>
      <c r="J240" s="44">
        <v>577613</v>
      </c>
      <c r="K240" s="44">
        <v>0</v>
      </c>
      <c r="L240" s="44">
        <v>0</v>
      </c>
      <c r="M240" s="44">
        <v>0</v>
      </c>
      <c r="N240" s="44">
        <v>0</v>
      </c>
      <c r="O240" s="44">
        <v>0</v>
      </c>
      <c r="P240" s="44">
        <v>447856</v>
      </c>
      <c r="Q240" s="44">
        <v>15089</v>
      </c>
      <c r="R240" s="44">
        <v>83807</v>
      </c>
      <c r="S240" s="44">
        <v>9573</v>
      </c>
      <c r="T240" s="44">
        <v>3993</v>
      </c>
      <c r="U240" s="44">
        <v>31688</v>
      </c>
      <c r="V240" s="44">
        <v>8985</v>
      </c>
      <c r="W240" s="44">
        <v>0</v>
      </c>
      <c r="X240" s="44">
        <v>69500</v>
      </c>
      <c r="Y240" s="44">
        <v>7730</v>
      </c>
      <c r="Z240" s="44">
        <v>0</v>
      </c>
      <c r="AA240" s="44">
        <v>5106628</v>
      </c>
      <c r="AB240" s="44">
        <v>0</v>
      </c>
      <c r="AC240" s="44">
        <v>0</v>
      </c>
    </row>
    <row r="241" spans="1:29" x14ac:dyDescent="0.3">
      <c r="A241" s="46" t="s">
        <v>493</v>
      </c>
      <c r="B241" t="s">
        <v>2373</v>
      </c>
      <c r="C241">
        <v>1</v>
      </c>
      <c r="D241">
        <v>0</v>
      </c>
      <c r="E241" s="44">
        <v>10672278</v>
      </c>
      <c r="F241" s="44">
        <v>0</v>
      </c>
      <c r="G241" s="44">
        <v>0</v>
      </c>
      <c r="H241" s="44">
        <v>0</v>
      </c>
      <c r="I241" s="44">
        <v>1595011</v>
      </c>
      <c r="J241" s="44">
        <v>1176767</v>
      </c>
      <c r="K241" s="44">
        <v>0</v>
      </c>
      <c r="L241" s="44">
        <v>0</v>
      </c>
      <c r="M241" s="44">
        <v>0</v>
      </c>
      <c r="N241" s="44">
        <v>0</v>
      </c>
      <c r="O241" s="44">
        <v>0</v>
      </c>
      <c r="P241" s="44">
        <v>1845281</v>
      </c>
      <c r="Q241" s="44">
        <v>328212</v>
      </c>
      <c r="R241" s="44">
        <v>224168</v>
      </c>
      <c r="S241" s="44">
        <v>20014</v>
      </c>
      <c r="T241" s="44">
        <v>8350</v>
      </c>
      <c r="U241" s="44">
        <v>79978</v>
      </c>
      <c r="V241" s="44">
        <v>24993</v>
      </c>
      <c r="W241" s="44">
        <v>0</v>
      </c>
      <c r="X241" s="44">
        <v>55488</v>
      </c>
      <c r="Y241" s="44">
        <v>0</v>
      </c>
      <c r="Z241" s="44">
        <v>0</v>
      </c>
      <c r="AA241" s="44">
        <v>16030540</v>
      </c>
      <c r="AB241" s="44">
        <v>0</v>
      </c>
      <c r="AC241" s="44">
        <v>0</v>
      </c>
    </row>
    <row r="242" spans="1:29" x14ac:dyDescent="0.3">
      <c r="A242" s="46" t="s">
        <v>503</v>
      </c>
      <c r="B242" t="s">
        <v>2374</v>
      </c>
      <c r="C242">
        <v>1</v>
      </c>
      <c r="D242">
        <v>0</v>
      </c>
      <c r="E242" s="44">
        <v>4312569</v>
      </c>
      <c r="F242" s="44">
        <v>0</v>
      </c>
      <c r="G242" s="44">
        <v>0</v>
      </c>
      <c r="H242" s="44">
        <v>0</v>
      </c>
      <c r="I242" s="44">
        <v>438801</v>
      </c>
      <c r="J242" s="44">
        <v>1295992</v>
      </c>
      <c r="K242" s="44">
        <v>0</v>
      </c>
      <c r="L242" s="44">
        <v>0</v>
      </c>
      <c r="M242" s="44">
        <v>0</v>
      </c>
      <c r="N242" s="44">
        <v>0</v>
      </c>
      <c r="O242" s="44">
        <v>0</v>
      </c>
      <c r="P242" s="44">
        <v>521220</v>
      </c>
      <c r="Q242" s="44">
        <v>86617</v>
      </c>
      <c r="R242" s="44">
        <v>0</v>
      </c>
      <c r="S242" s="44">
        <v>6637</v>
      </c>
      <c r="T242" s="44">
        <v>2768</v>
      </c>
      <c r="U242" s="44">
        <v>24757</v>
      </c>
      <c r="V242" s="44">
        <v>8223</v>
      </c>
      <c r="W242" s="44">
        <v>0</v>
      </c>
      <c r="X242" s="44">
        <v>274117</v>
      </c>
      <c r="Y242" s="44">
        <v>0</v>
      </c>
      <c r="Z242" s="44">
        <v>0</v>
      </c>
      <c r="AA242" s="44">
        <v>6971701</v>
      </c>
      <c r="AB242" s="44">
        <v>0</v>
      </c>
      <c r="AC242" s="44">
        <v>100000</v>
      </c>
    </row>
    <row r="243" spans="1:29" x14ac:dyDescent="0.3">
      <c r="A243" s="46" t="s">
        <v>507</v>
      </c>
      <c r="B243" t="s">
        <v>2375</v>
      </c>
      <c r="C243">
        <v>1</v>
      </c>
      <c r="D243">
        <v>0</v>
      </c>
      <c r="E243" s="44">
        <v>17195732</v>
      </c>
      <c r="F243" s="44">
        <v>0</v>
      </c>
      <c r="G243" s="44">
        <v>0</v>
      </c>
      <c r="H243" s="44">
        <v>0</v>
      </c>
      <c r="I243" s="44">
        <v>1967151</v>
      </c>
      <c r="J243" s="44">
        <v>2978922</v>
      </c>
      <c r="K243" s="44">
        <v>178770</v>
      </c>
      <c r="L243" s="44">
        <v>0</v>
      </c>
      <c r="M243" s="44">
        <v>0</v>
      </c>
      <c r="N243" s="44">
        <v>0</v>
      </c>
      <c r="O243" s="44">
        <v>0</v>
      </c>
      <c r="P243" s="44">
        <v>2299842</v>
      </c>
      <c r="Q243" s="44">
        <v>498411</v>
      </c>
      <c r="R243" s="44">
        <v>128619</v>
      </c>
      <c r="S243" s="44">
        <v>31279</v>
      </c>
      <c r="T243" s="44">
        <v>13050</v>
      </c>
      <c r="U243" s="44">
        <v>116500</v>
      </c>
      <c r="V243" s="44">
        <v>39767</v>
      </c>
      <c r="W243" s="44">
        <v>0</v>
      </c>
      <c r="X243" s="44">
        <v>274186</v>
      </c>
      <c r="Y243" s="44">
        <v>0</v>
      </c>
      <c r="Z243" s="44">
        <v>0</v>
      </c>
      <c r="AA243" s="44">
        <v>25722229</v>
      </c>
      <c r="AB243" s="44">
        <v>0</v>
      </c>
      <c r="AC243" s="44">
        <v>0</v>
      </c>
    </row>
    <row r="244" spans="1:29" x14ac:dyDescent="0.3">
      <c r="A244" s="46" t="s">
        <v>509</v>
      </c>
      <c r="B244" t="s">
        <v>1661</v>
      </c>
      <c r="C244">
        <v>1</v>
      </c>
      <c r="D244">
        <v>0</v>
      </c>
      <c r="E244" s="44">
        <v>5224669</v>
      </c>
      <c r="F244" s="44">
        <v>0</v>
      </c>
      <c r="G244" s="44">
        <v>0</v>
      </c>
      <c r="H244" s="44">
        <v>2442</v>
      </c>
      <c r="I244" s="44">
        <v>709497</v>
      </c>
      <c r="J244" s="44">
        <v>1038532</v>
      </c>
      <c r="K244" s="44">
        <v>0</v>
      </c>
      <c r="L244" s="44">
        <v>0</v>
      </c>
      <c r="M244" s="44">
        <v>0</v>
      </c>
      <c r="N244" s="44">
        <v>0</v>
      </c>
      <c r="O244" s="44">
        <v>0</v>
      </c>
      <c r="P244" s="44">
        <v>889504</v>
      </c>
      <c r="Q244" s="44">
        <v>13162</v>
      </c>
      <c r="R244" s="44">
        <v>71309</v>
      </c>
      <c r="S244" s="44">
        <v>6247</v>
      </c>
      <c r="T244" s="44">
        <v>2606</v>
      </c>
      <c r="U244" s="44">
        <v>24640</v>
      </c>
      <c r="V244" s="44">
        <v>8356</v>
      </c>
      <c r="W244" s="44">
        <v>0</v>
      </c>
      <c r="X244" s="44">
        <v>69466</v>
      </c>
      <c r="Y244" s="44">
        <v>0</v>
      </c>
      <c r="Z244" s="44">
        <v>0</v>
      </c>
      <c r="AA244" s="44">
        <v>8060430</v>
      </c>
      <c r="AB244" s="44">
        <v>0</v>
      </c>
      <c r="AC244" s="44">
        <v>100000</v>
      </c>
    </row>
    <row r="245" spans="1:29" x14ac:dyDescent="0.3">
      <c r="A245" s="46" t="s">
        <v>497</v>
      </c>
      <c r="B245" t="s">
        <v>2376</v>
      </c>
      <c r="C245">
        <v>1</v>
      </c>
      <c r="D245">
        <v>0</v>
      </c>
      <c r="E245" s="44">
        <v>13360062</v>
      </c>
      <c r="F245" s="44">
        <v>0</v>
      </c>
      <c r="G245" s="44">
        <v>0</v>
      </c>
      <c r="H245" s="44">
        <v>8939</v>
      </c>
      <c r="I245" s="44">
        <v>2428234</v>
      </c>
      <c r="J245" s="44">
        <v>1906317</v>
      </c>
      <c r="K245" s="44">
        <v>0</v>
      </c>
      <c r="L245" s="44">
        <v>0</v>
      </c>
      <c r="M245" s="44">
        <v>0</v>
      </c>
      <c r="N245" s="44">
        <v>0</v>
      </c>
      <c r="O245" s="44">
        <v>0</v>
      </c>
      <c r="P245" s="44">
        <v>1331840</v>
      </c>
      <c r="Q245" s="44">
        <v>473131</v>
      </c>
      <c r="R245" s="44">
        <v>30963</v>
      </c>
      <c r="S245" s="44">
        <v>29286</v>
      </c>
      <c r="T245" s="44">
        <v>12218</v>
      </c>
      <c r="U245" s="44">
        <v>114869</v>
      </c>
      <c r="V245" s="44">
        <v>35910</v>
      </c>
      <c r="W245" s="44">
        <v>0</v>
      </c>
      <c r="X245" s="44">
        <v>0</v>
      </c>
      <c r="Y245" s="44">
        <v>0</v>
      </c>
      <c r="Z245" s="44">
        <v>0</v>
      </c>
      <c r="AA245" s="44">
        <v>19731769</v>
      </c>
      <c r="AB245" s="44">
        <v>0</v>
      </c>
      <c r="AC245" s="44">
        <v>0</v>
      </c>
    </row>
    <row r="246" spans="1:29" x14ac:dyDescent="0.3">
      <c r="A246" s="46" t="s">
        <v>512</v>
      </c>
      <c r="B246" t="s">
        <v>2377</v>
      </c>
      <c r="C246">
        <v>1</v>
      </c>
      <c r="D246">
        <v>0</v>
      </c>
      <c r="E246" s="44">
        <v>8209392</v>
      </c>
      <c r="F246" s="44">
        <v>0</v>
      </c>
      <c r="G246" s="44">
        <v>0</v>
      </c>
      <c r="H246" s="44">
        <v>4835</v>
      </c>
      <c r="I246" s="44">
        <v>2564431</v>
      </c>
      <c r="J246" s="44">
        <v>1791293</v>
      </c>
      <c r="K246" s="44">
        <v>350475</v>
      </c>
      <c r="L246" s="44">
        <v>0</v>
      </c>
      <c r="M246" s="44">
        <v>0</v>
      </c>
      <c r="N246" s="44">
        <v>0</v>
      </c>
      <c r="O246" s="44">
        <v>0</v>
      </c>
      <c r="P246" s="44">
        <v>1894831</v>
      </c>
      <c r="Q246" s="44">
        <v>535283</v>
      </c>
      <c r="R246" s="44">
        <v>648689</v>
      </c>
      <c r="S246" s="44">
        <v>83529</v>
      </c>
      <c r="T246" s="44">
        <v>34850</v>
      </c>
      <c r="U246" s="44">
        <v>232709</v>
      </c>
      <c r="V246" s="44">
        <v>89600</v>
      </c>
      <c r="W246" s="44">
        <v>0</v>
      </c>
      <c r="X246" s="44">
        <v>0</v>
      </c>
      <c r="Y246" s="44">
        <v>0</v>
      </c>
      <c r="Z246" s="44">
        <v>0</v>
      </c>
      <c r="AA246" s="44">
        <v>16439917</v>
      </c>
      <c r="AB246" s="44">
        <v>0</v>
      </c>
      <c r="AC246" s="44">
        <v>0</v>
      </c>
    </row>
    <row r="247" spans="1:29" x14ac:dyDescent="0.3">
      <c r="A247" s="46" t="s">
        <v>524</v>
      </c>
      <c r="B247" t="s">
        <v>2378</v>
      </c>
      <c r="C247">
        <v>1</v>
      </c>
      <c r="D247">
        <v>0</v>
      </c>
      <c r="E247" s="44">
        <v>23015896</v>
      </c>
      <c r="F247" s="44">
        <v>0</v>
      </c>
      <c r="G247" s="44">
        <v>1154706</v>
      </c>
      <c r="H247" s="44">
        <v>12743</v>
      </c>
      <c r="I247" s="44">
        <v>4450887</v>
      </c>
      <c r="J247" s="44">
        <v>4511785</v>
      </c>
      <c r="K247" s="44">
        <v>0</v>
      </c>
      <c r="L247" s="44">
        <v>0</v>
      </c>
      <c r="M247" s="44">
        <v>0</v>
      </c>
      <c r="N247" s="44">
        <v>0</v>
      </c>
      <c r="O247" s="44">
        <v>0</v>
      </c>
      <c r="P247" s="44">
        <v>3440245</v>
      </c>
      <c r="Q247" s="44">
        <v>1853286</v>
      </c>
      <c r="R247" s="44">
        <v>853632</v>
      </c>
      <c r="S247" s="44">
        <v>67665</v>
      </c>
      <c r="T247" s="44">
        <v>28231</v>
      </c>
      <c r="U247" s="44">
        <v>247330</v>
      </c>
      <c r="V247" s="44">
        <v>77174</v>
      </c>
      <c r="W247" s="44">
        <v>0</v>
      </c>
      <c r="X247" s="44">
        <v>900000</v>
      </c>
      <c r="Y247" s="44">
        <v>0</v>
      </c>
      <c r="Z247" s="44">
        <v>0</v>
      </c>
      <c r="AA247" s="44">
        <v>40613580</v>
      </c>
      <c r="AB247" s="44">
        <v>0</v>
      </c>
      <c r="AC247" s="44">
        <v>0</v>
      </c>
    </row>
    <row r="248" spans="1:29" x14ac:dyDescent="0.3">
      <c r="A248" s="46" t="s">
        <v>526</v>
      </c>
      <c r="B248" t="s">
        <v>2379</v>
      </c>
      <c r="C248">
        <v>1</v>
      </c>
      <c r="D248">
        <v>0</v>
      </c>
      <c r="E248" s="44">
        <v>63197962</v>
      </c>
      <c r="F248" s="44">
        <v>0</v>
      </c>
      <c r="G248" s="44">
        <v>0</v>
      </c>
      <c r="H248" s="44">
        <v>20886</v>
      </c>
      <c r="I248" s="44">
        <v>12986931</v>
      </c>
      <c r="J248" s="44">
        <v>11915537</v>
      </c>
      <c r="K248" s="44">
        <v>0</v>
      </c>
      <c r="L248" s="44">
        <v>0</v>
      </c>
      <c r="M248" s="44">
        <v>0</v>
      </c>
      <c r="N248" s="44">
        <v>0</v>
      </c>
      <c r="O248" s="44">
        <v>0</v>
      </c>
      <c r="P248" s="44">
        <v>8138968</v>
      </c>
      <c r="Q248" s="44">
        <v>1691522</v>
      </c>
      <c r="R248" s="44">
        <v>1519757</v>
      </c>
      <c r="S248" s="44">
        <v>181843</v>
      </c>
      <c r="T248" s="44">
        <v>75868</v>
      </c>
      <c r="U248" s="44">
        <v>680477</v>
      </c>
      <c r="V248" s="44">
        <v>219442</v>
      </c>
      <c r="W248" s="44">
        <v>0</v>
      </c>
      <c r="X248" s="44">
        <v>1157225</v>
      </c>
      <c r="Y248" s="44">
        <v>0</v>
      </c>
      <c r="Z248" s="44">
        <v>0</v>
      </c>
      <c r="AA248" s="44">
        <v>101786418</v>
      </c>
      <c r="AB248" s="44">
        <v>0</v>
      </c>
      <c r="AC248" s="44">
        <v>535333</v>
      </c>
    </row>
    <row r="249" spans="1:29" x14ac:dyDescent="0.3">
      <c r="A249" s="46" t="s">
        <v>518</v>
      </c>
      <c r="B249" t="s">
        <v>1666</v>
      </c>
      <c r="C249">
        <v>1</v>
      </c>
      <c r="D249">
        <v>0</v>
      </c>
      <c r="E249" s="44">
        <v>15330470</v>
      </c>
      <c r="F249" s="44">
        <v>0</v>
      </c>
      <c r="G249" s="44">
        <v>0</v>
      </c>
      <c r="H249" s="44">
        <v>5522</v>
      </c>
      <c r="I249" s="44">
        <v>3209691</v>
      </c>
      <c r="J249" s="44">
        <v>8609639</v>
      </c>
      <c r="K249" s="44">
        <v>0</v>
      </c>
      <c r="L249" s="44">
        <v>0</v>
      </c>
      <c r="M249" s="44">
        <v>0</v>
      </c>
      <c r="N249" s="44">
        <v>0</v>
      </c>
      <c r="O249" s="44">
        <v>0</v>
      </c>
      <c r="P249" s="44">
        <v>4603737</v>
      </c>
      <c r="Q249" s="44">
        <v>784802</v>
      </c>
      <c r="R249" s="44">
        <v>852657</v>
      </c>
      <c r="S249" s="44">
        <v>52371</v>
      </c>
      <c r="T249" s="44">
        <v>21850</v>
      </c>
      <c r="U249" s="44">
        <v>139006</v>
      </c>
      <c r="V249" s="44">
        <v>59314</v>
      </c>
      <c r="W249" s="44">
        <v>0</v>
      </c>
      <c r="X249" s="44">
        <v>236197</v>
      </c>
      <c r="Y249" s="44">
        <v>0</v>
      </c>
      <c r="Z249" s="44">
        <v>0</v>
      </c>
      <c r="AA249" s="44">
        <v>33905256</v>
      </c>
      <c r="AB249" s="44">
        <v>0</v>
      </c>
      <c r="AC249" s="44">
        <v>0</v>
      </c>
    </row>
    <row r="250" spans="1:29" x14ac:dyDescent="0.3">
      <c r="A250" s="46" t="s">
        <v>544</v>
      </c>
      <c r="B250" t="s">
        <v>1667</v>
      </c>
      <c r="C250">
        <v>1</v>
      </c>
      <c r="D250">
        <v>0</v>
      </c>
      <c r="E250" s="44">
        <v>16313345</v>
      </c>
      <c r="F250" s="44">
        <v>0</v>
      </c>
      <c r="G250" s="44">
        <v>0</v>
      </c>
      <c r="H250" s="44">
        <v>0</v>
      </c>
      <c r="I250" s="44">
        <v>1976506</v>
      </c>
      <c r="J250" s="44">
        <v>3117137</v>
      </c>
      <c r="K250" s="44">
        <v>0</v>
      </c>
      <c r="L250" s="44">
        <v>0</v>
      </c>
      <c r="M250" s="44">
        <v>0</v>
      </c>
      <c r="N250" s="44">
        <v>0</v>
      </c>
      <c r="O250" s="44">
        <v>0</v>
      </c>
      <c r="P250" s="44">
        <v>3094820</v>
      </c>
      <c r="Q250" s="44">
        <v>789179</v>
      </c>
      <c r="R250" s="44">
        <v>392068</v>
      </c>
      <c r="S250" s="44">
        <v>56730</v>
      </c>
      <c r="T250" s="44">
        <v>23668</v>
      </c>
      <c r="U250" s="44">
        <v>220244</v>
      </c>
      <c r="V250" s="44">
        <v>70842</v>
      </c>
      <c r="W250" s="44">
        <v>0</v>
      </c>
      <c r="X250" s="44">
        <v>0</v>
      </c>
      <c r="Y250" s="44">
        <v>0</v>
      </c>
      <c r="Z250" s="44">
        <v>0</v>
      </c>
      <c r="AA250" s="44">
        <v>26054539</v>
      </c>
      <c r="AB250" s="44">
        <v>0</v>
      </c>
      <c r="AC250" s="44">
        <v>0</v>
      </c>
    </row>
    <row r="251" spans="1:29" x14ac:dyDescent="0.3">
      <c r="A251" s="46" t="s">
        <v>530</v>
      </c>
      <c r="B251" t="s">
        <v>2380</v>
      </c>
      <c r="C251">
        <v>1</v>
      </c>
      <c r="D251">
        <v>0</v>
      </c>
      <c r="E251" s="44">
        <v>8625902</v>
      </c>
      <c r="F251" s="44">
        <v>0</v>
      </c>
      <c r="G251" s="44">
        <v>0</v>
      </c>
      <c r="H251" s="44">
        <v>7297</v>
      </c>
      <c r="I251" s="44">
        <v>1860845</v>
      </c>
      <c r="J251" s="44">
        <v>2772469</v>
      </c>
      <c r="K251" s="44">
        <v>262553</v>
      </c>
      <c r="L251" s="44">
        <v>0</v>
      </c>
      <c r="M251" s="44">
        <v>0</v>
      </c>
      <c r="N251" s="44">
        <v>0</v>
      </c>
      <c r="O251" s="44">
        <v>0</v>
      </c>
      <c r="P251" s="44">
        <v>1704077</v>
      </c>
      <c r="Q251" s="44">
        <v>346405</v>
      </c>
      <c r="R251" s="44">
        <v>196297</v>
      </c>
      <c r="S251" s="44">
        <v>35144</v>
      </c>
      <c r="T251" s="44">
        <v>14662</v>
      </c>
      <c r="U251" s="44">
        <v>133568</v>
      </c>
      <c r="V251" s="44">
        <v>38890</v>
      </c>
      <c r="W251" s="44">
        <v>0</v>
      </c>
      <c r="X251" s="44">
        <v>75937</v>
      </c>
      <c r="Y251" s="44">
        <v>0</v>
      </c>
      <c r="Z251" s="44">
        <v>0</v>
      </c>
      <c r="AA251" s="44">
        <v>16074046</v>
      </c>
      <c r="AB251" s="44">
        <v>0</v>
      </c>
      <c r="AC251" s="44">
        <v>0</v>
      </c>
    </row>
    <row r="252" spans="1:29" x14ac:dyDescent="0.3">
      <c r="A252" s="46" t="s">
        <v>540</v>
      </c>
      <c r="B252" t="s">
        <v>2381</v>
      </c>
      <c r="C252">
        <v>1</v>
      </c>
      <c r="D252">
        <v>0</v>
      </c>
      <c r="E252" s="44">
        <v>21250290</v>
      </c>
      <c r="F252" s="44">
        <v>0</v>
      </c>
      <c r="G252" s="44">
        <v>0</v>
      </c>
      <c r="H252" s="44">
        <v>0</v>
      </c>
      <c r="I252" s="44">
        <v>3362003</v>
      </c>
      <c r="J252" s="44">
        <v>6920430</v>
      </c>
      <c r="K252" s="44">
        <v>0</v>
      </c>
      <c r="L252" s="44">
        <v>0</v>
      </c>
      <c r="M252" s="44">
        <v>0</v>
      </c>
      <c r="N252" s="44">
        <v>0</v>
      </c>
      <c r="O252" s="44">
        <v>0</v>
      </c>
      <c r="P252" s="44">
        <v>2749377</v>
      </c>
      <c r="Q252" s="44">
        <v>971565</v>
      </c>
      <c r="R252" s="44">
        <v>372602</v>
      </c>
      <c r="S252" s="44">
        <v>55090</v>
      </c>
      <c r="T252" s="44">
        <v>23037</v>
      </c>
      <c r="U252" s="44">
        <v>198487</v>
      </c>
      <c r="V252" s="44">
        <v>67526</v>
      </c>
      <c r="W252" s="44">
        <v>0</v>
      </c>
      <c r="X252" s="44">
        <v>0</v>
      </c>
      <c r="Y252" s="44">
        <v>0</v>
      </c>
      <c r="Z252" s="44">
        <v>0</v>
      </c>
      <c r="AA252" s="44">
        <v>35970407</v>
      </c>
      <c r="AB252" s="44">
        <v>0</v>
      </c>
      <c r="AC252" s="44">
        <v>0</v>
      </c>
    </row>
    <row r="253" spans="1:29" x14ac:dyDescent="0.3">
      <c r="A253" s="46" t="s">
        <v>528</v>
      </c>
      <c r="B253" t="s">
        <v>2382</v>
      </c>
      <c r="C253">
        <v>1</v>
      </c>
      <c r="D253">
        <v>0</v>
      </c>
      <c r="E253" s="44">
        <v>22351184</v>
      </c>
      <c r="F253" s="44">
        <v>0</v>
      </c>
      <c r="G253" s="44">
        <v>0</v>
      </c>
      <c r="H253" s="44">
        <v>3663</v>
      </c>
      <c r="I253" s="44">
        <v>4504948</v>
      </c>
      <c r="J253" s="44">
        <v>2849576</v>
      </c>
      <c r="K253" s="44">
        <v>0</v>
      </c>
      <c r="L253" s="44">
        <v>0</v>
      </c>
      <c r="M253" s="44">
        <v>0</v>
      </c>
      <c r="N253" s="44">
        <v>0</v>
      </c>
      <c r="O253" s="44">
        <v>0</v>
      </c>
      <c r="P253" s="44">
        <v>3972302</v>
      </c>
      <c r="Q253" s="44">
        <v>672206</v>
      </c>
      <c r="R253" s="44">
        <v>327551</v>
      </c>
      <c r="S253" s="44">
        <v>67920</v>
      </c>
      <c r="T253" s="44">
        <v>28337</v>
      </c>
      <c r="U253" s="44">
        <v>268183</v>
      </c>
      <c r="V253" s="44">
        <v>84926</v>
      </c>
      <c r="W253" s="44">
        <v>0</v>
      </c>
      <c r="X253" s="44">
        <v>286944</v>
      </c>
      <c r="Y253" s="44">
        <v>0</v>
      </c>
      <c r="Z253" s="44">
        <v>0</v>
      </c>
      <c r="AA253" s="44">
        <v>35417740</v>
      </c>
      <c r="AB253" s="44">
        <v>0</v>
      </c>
      <c r="AC253" s="44">
        <v>0</v>
      </c>
    </row>
    <row r="254" spans="1:29" x14ac:dyDescent="0.3">
      <c r="A254" s="46" t="s">
        <v>532</v>
      </c>
      <c r="B254" t="s">
        <v>2383</v>
      </c>
      <c r="C254">
        <v>1</v>
      </c>
      <c r="D254">
        <v>0</v>
      </c>
      <c r="E254" s="44">
        <v>13669841</v>
      </c>
      <c r="F254" s="44">
        <v>0</v>
      </c>
      <c r="G254" s="44">
        <v>0</v>
      </c>
      <c r="H254" s="44">
        <v>14606</v>
      </c>
      <c r="I254" s="44">
        <v>3307740</v>
      </c>
      <c r="J254" s="44">
        <v>6388397</v>
      </c>
      <c r="K254" s="44">
        <v>0</v>
      </c>
      <c r="L254" s="44">
        <v>0</v>
      </c>
      <c r="M254" s="44">
        <v>0</v>
      </c>
      <c r="N254" s="44">
        <v>0</v>
      </c>
      <c r="O254" s="44">
        <v>0</v>
      </c>
      <c r="P254" s="44">
        <v>3317759</v>
      </c>
      <c r="Q254" s="44">
        <v>724613</v>
      </c>
      <c r="R254" s="44">
        <v>481624</v>
      </c>
      <c r="S254" s="44">
        <v>89866</v>
      </c>
      <c r="T254" s="44">
        <v>37224</v>
      </c>
      <c r="U254" s="44">
        <v>284435</v>
      </c>
      <c r="V254" s="44">
        <v>98430</v>
      </c>
      <c r="W254" s="44">
        <v>0</v>
      </c>
      <c r="X254" s="44">
        <v>0</v>
      </c>
      <c r="Y254" s="44">
        <v>0</v>
      </c>
      <c r="Z254" s="44">
        <v>0</v>
      </c>
      <c r="AA254" s="44">
        <v>28414535</v>
      </c>
      <c r="AB254" s="44">
        <v>0</v>
      </c>
      <c r="AC254" s="44">
        <v>0</v>
      </c>
    </row>
    <row r="255" spans="1:29" x14ac:dyDescent="0.3">
      <c r="A255" s="46" t="s">
        <v>522</v>
      </c>
      <c r="B255" t="s">
        <v>2384</v>
      </c>
      <c r="C255">
        <v>1</v>
      </c>
      <c r="D255">
        <v>0</v>
      </c>
      <c r="E255" s="44">
        <v>23684846</v>
      </c>
      <c r="F255" s="44">
        <v>0</v>
      </c>
      <c r="G255" s="44">
        <v>0</v>
      </c>
      <c r="H255" s="44">
        <v>3155</v>
      </c>
      <c r="I255" s="44">
        <v>4998858</v>
      </c>
      <c r="J255" s="44">
        <v>5112100</v>
      </c>
      <c r="K255" s="44">
        <v>0</v>
      </c>
      <c r="L255" s="44">
        <v>0</v>
      </c>
      <c r="M255" s="44">
        <v>0</v>
      </c>
      <c r="N255" s="44">
        <v>0</v>
      </c>
      <c r="O255" s="44">
        <v>0</v>
      </c>
      <c r="P255" s="44">
        <v>3460158</v>
      </c>
      <c r="Q255" s="44">
        <v>1900049</v>
      </c>
      <c r="R255" s="44">
        <v>469818</v>
      </c>
      <c r="S255" s="44">
        <v>86944</v>
      </c>
      <c r="T255" s="44">
        <v>35643</v>
      </c>
      <c r="U255" s="44">
        <v>355267</v>
      </c>
      <c r="V255" s="44">
        <v>95371</v>
      </c>
      <c r="W255" s="44">
        <v>0</v>
      </c>
      <c r="X255" s="44">
        <v>360000</v>
      </c>
      <c r="Y255" s="44">
        <v>0</v>
      </c>
      <c r="Z255" s="44">
        <v>0</v>
      </c>
      <c r="AA255" s="44">
        <v>40562209</v>
      </c>
      <c r="AB255" s="44">
        <v>0</v>
      </c>
      <c r="AC255" s="44">
        <v>0</v>
      </c>
    </row>
    <row r="256" spans="1:29" x14ac:dyDescent="0.3">
      <c r="A256" s="46" t="s">
        <v>520</v>
      </c>
      <c r="B256" t="s">
        <v>1673</v>
      </c>
      <c r="C256">
        <v>1</v>
      </c>
      <c r="D256">
        <v>0</v>
      </c>
      <c r="E256" s="44">
        <v>6603930</v>
      </c>
      <c r="F256" s="44">
        <v>0</v>
      </c>
      <c r="G256" s="44">
        <v>325321</v>
      </c>
      <c r="H256" s="44">
        <v>0</v>
      </c>
      <c r="I256" s="44">
        <v>623271</v>
      </c>
      <c r="J256" s="44">
        <v>1641238</v>
      </c>
      <c r="K256" s="44">
        <v>0</v>
      </c>
      <c r="L256" s="44">
        <v>0</v>
      </c>
      <c r="M256" s="44">
        <v>0</v>
      </c>
      <c r="N256" s="44">
        <v>0</v>
      </c>
      <c r="O256" s="44">
        <v>0</v>
      </c>
      <c r="P256" s="44">
        <v>1120505</v>
      </c>
      <c r="Q256" s="44">
        <v>316560</v>
      </c>
      <c r="R256" s="44">
        <v>170678</v>
      </c>
      <c r="S256" s="44">
        <v>16883</v>
      </c>
      <c r="T256" s="44">
        <v>7043</v>
      </c>
      <c r="U256" s="44">
        <v>59881</v>
      </c>
      <c r="V256" s="44">
        <v>18219</v>
      </c>
      <c r="W256" s="44">
        <v>0</v>
      </c>
      <c r="X256" s="44">
        <v>156349</v>
      </c>
      <c r="Y256" s="44">
        <v>0</v>
      </c>
      <c r="Z256" s="44">
        <v>0</v>
      </c>
      <c r="AA256" s="44">
        <v>11059878</v>
      </c>
      <c r="AB256" s="44">
        <v>0</v>
      </c>
      <c r="AC256" s="44">
        <v>0</v>
      </c>
    </row>
    <row r="257" spans="1:29" x14ac:dyDescent="0.3">
      <c r="A257" s="46" t="s">
        <v>534</v>
      </c>
      <c r="B257" t="s">
        <v>2385</v>
      </c>
      <c r="C257">
        <v>1</v>
      </c>
      <c r="D257">
        <v>0</v>
      </c>
      <c r="E257" s="44">
        <v>9172942</v>
      </c>
      <c r="F257" s="44">
        <v>0</v>
      </c>
      <c r="G257" s="44">
        <v>0</v>
      </c>
      <c r="H257" s="44">
        <v>1920</v>
      </c>
      <c r="I257" s="44">
        <v>3371389</v>
      </c>
      <c r="J257" s="44">
        <v>6617792</v>
      </c>
      <c r="K257" s="44">
        <v>0</v>
      </c>
      <c r="L257" s="44">
        <v>0</v>
      </c>
      <c r="M257" s="44">
        <v>0</v>
      </c>
      <c r="N257" s="44">
        <v>0</v>
      </c>
      <c r="O257" s="44">
        <v>0</v>
      </c>
      <c r="P257" s="44">
        <v>3763319</v>
      </c>
      <c r="Q257" s="44">
        <v>501287</v>
      </c>
      <c r="R257" s="44">
        <v>294814</v>
      </c>
      <c r="S257" s="44">
        <v>95258</v>
      </c>
      <c r="T257" s="44">
        <v>39743</v>
      </c>
      <c r="U257" s="44">
        <v>358995</v>
      </c>
      <c r="V257" s="44">
        <v>90640</v>
      </c>
      <c r="W257" s="44">
        <v>479301</v>
      </c>
      <c r="X257" s="44">
        <v>0</v>
      </c>
      <c r="Y257" s="44">
        <v>0</v>
      </c>
      <c r="Z257" s="44">
        <v>0</v>
      </c>
      <c r="AA257" s="44">
        <v>24787400</v>
      </c>
      <c r="AB257" s="44">
        <v>0</v>
      </c>
      <c r="AC257" s="44">
        <v>0</v>
      </c>
    </row>
    <row r="258" spans="1:29" x14ac:dyDescent="0.3">
      <c r="A258" s="46" t="s">
        <v>516</v>
      </c>
      <c r="B258" t="s">
        <v>1675</v>
      </c>
      <c r="C258">
        <v>1</v>
      </c>
      <c r="D258">
        <v>0</v>
      </c>
      <c r="E258" s="44">
        <v>22641457</v>
      </c>
      <c r="F258" s="44">
        <v>0</v>
      </c>
      <c r="G258" s="44">
        <v>0</v>
      </c>
      <c r="H258" s="44">
        <v>0</v>
      </c>
      <c r="I258" s="44">
        <v>5308315</v>
      </c>
      <c r="J258" s="44">
        <v>6568254</v>
      </c>
      <c r="K258" s="44">
        <v>0</v>
      </c>
      <c r="L258" s="44">
        <v>0</v>
      </c>
      <c r="M258" s="44">
        <v>0</v>
      </c>
      <c r="N258" s="44">
        <v>0</v>
      </c>
      <c r="O258" s="44">
        <v>0</v>
      </c>
      <c r="P258" s="44">
        <v>3561475</v>
      </c>
      <c r="Q258" s="44">
        <v>891944</v>
      </c>
      <c r="R258" s="44">
        <v>818892</v>
      </c>
      <c r="S258" s="44">
        <v>58258</v>
      </c>
      <c r="T258" s="44">
        <v>24306</v>
      </c>
      <c r="U258" s="44">
        <v>238767</v>
      </c>
      <c r="V258" s="44">
        <v>72750</v>
      </c>
      <c r="W258" s="44">
        <v>0</v>
      </c>
      <c r="X258" s="44">
        <v>0</v>
      </c>
      <c r="Y258" s="44">
        <v>0</v>
      </c>
      <c r="Z258" s="44">
        <v>0</v>
      </c>
      <c r="AA258" s="44">
        <v>40184418</v>
      </c>
      <c r="AB258" s="44">
        <v>0</v>
      </c>
      <c r="AC258" s="44">
        <v>0</v>
      </c>
    </row>
    <row r="259" spans="1:29" x14ac:dyDescent="0.3">
      <c r="A259" s="46" t="s">
        <v>536</v>
      </c>
      <c r="B259" t="s">
        <v>2386</v>
      </c>
      <c r="C259">
        <v>1</v>
      </c>
      <c r="D259">
        <v>1</v>
      </c>
      <c r="E259" s="44">
        <v>447461596</v>
      </c>
      <c r="F259" s="44">
        <v>10676256</v>
      </c>
      <c r="G259" s="44">
        <v>0</v>
      </c>
      <c r="H259" s="44">
        <v>424464</v>
      </c>
      <c r="I259" s="44">
        <v>68629140</v>
      </c>
      <c r="J259" s="44">
        <v>65521016</v>
      </c>
      <c r="K259" s="44">
        <v>0</v>
      </c>
      <c r="L259" s="44">
        <v>0</v>
      </c>
      <c r="M259" s="44">
        <v>1700452</v>
      </c>
      <c r="N259" s="44">
        <v>4763112</v>
      </c>
      <c r="O259" s="44">
        <v>4205710</v>
      </c>
      <c r="P259" s="44">
        <v>0</v>
      </c>
      <c r="Q259" s="44">
        <v>8475127</v>
      </c>
      <c r="R259" s="44">
        <v>9931632</v>
      </c>
      <c r="S259" s="44">
        <v>495524</v>
      </c>
      <c r="T259" s="44">
        <v>206743</v>
      </c>
      <c r="U259" s="44">
        <v>1986558</v>
      </c>
      <c r="V259" s="44">
        <v>606165</v>
      </c>
      <c r="W259" s="44">
        <v>0</v>
      </c>
      <c r="X259" s="44">
        <v>34823720</v>
      </c>
      <c r="Y259" s="44">
        <v>0</v>
      </c>
      <c r="Z259" s="44">
        <v>0</v>
      </c>
      <c r="AA259" s="44">
        <v>659907215</v>
      </c>
      <c r="AB259" s="44">
        <v>0</v>
      </c>
      <c r="AC259" s="44">
        <v>14374405</v>
      </c>
    </row>
    <row r="260" spans="1:29" x14ac:dyDescent="0.3">
      <c r="A260" s="46" t="s">
        <v>538</v>
      </c>
      <c r="B260" t="s">
        <v>1677</v>
      </c>
      <c r="C260">
        <v>1</v>
      </c>
      <c r="D260">
        <v>0</v>
      </c>
      <c r="E260" s="44">
        <v>20812524</v>
      </c>
      <c r="F260" s="44">
        <v>0</v>
      </c>
      <c r="G260" s="44">
        <v>0</v>
      </c>
      <c r="H260" s="44">
        <v>0</v>
      </c>
      <c r="I260" s="44">
        <v>6454793</v>
      </c>
      <c r="J260" s="44">
        <v>3860029</v>
      </c>
      <c r="K260" s="44">
        <v>0</v>
      </c>
      <c r="L260" s="44">
        <v>0</v>
      </c>
      <c r="M260" s="44">
        <v>0</v>
      </c>
      <c r="N260" s="44">
        <v>0</v>
      </c>
      <c r="O260" s="44">
        <v>0</v>
      </c>
      <c r="P260" s="44">
        <v>3316360</v>
      </c>
      <c r="Q260" s="44">
        <v>1631726</v>
      </c>
      <c r="R260" s="44">
        <v>578782</v>
      </c>
      <c r="S260" s="44">
        <v>81507</v>
      </c>
      <c r="T260" s="44">
        <v>34006</v>
      </c>
      <c r="U260" s="44">
        <v>335054</v>
      </c>
      <c r="V260" s="44">
        <v>76370</v>
      </c>
      <c r="W260" s="44">
        <v>0</v>
      </c>
      <c r="X260" s="44">
        <v>555039</v>
      </c>
      <c r="Y260" s="44">
        <v>0</v>
      </c>
      <c r="Z260" s="44">
        <v>0</v>
      </c>
      <c r="AA260" s="44">
        <v>37736190</v>
      </c>
      <c r="AB260" s="44">
        <v>0</v>
      </c>
      <c r="AC260" s="44">
        <v>189986</v>
      </c>
    </row>
    <row r="261" spans="1:29" x14ac:dyDescent="0.3">
      <c r="A261" s="46" t="s">
        <v>514</v>
      </c>
      <c r="B261" t="s">
        <v>2387</v>
      </c>
      <c r="C261">
        <v>1</v>
      </c>
      <c r="D261">
        <v>0</v>
      </c>
      <c r="E261" s="44">
        <v>28117917</v>
      </c>
      <c r="F261" s="44">
        <v>0</v>
      </c>
      <c r="G261" s="44">
        <v>0</v>
      </c>
      <c r="H261" s="44">
        <v>0</v>
      </c>
      <c r="I261" s="44">
        <v>5159348</v>
      </c>
      <c r="J261" s="44">
        <v>3173736</v>
      </c>
      <c r="K261" s="44">
        <v>0</v>
      </c>
      <c r="L261" s="44">
        <v>0</v>
      </c>
      <c r="M261" s="44">
        <v>0</v>
      </c>
      <c r="N261" s="44">
        <v>0</v>
      </c>
      <c r="O261" s="44">
        <v>0</v>
      </c>
      <c r="P261" s="44">
        <v>4100181</v>
      </c>
      <c r="Q261" s="44">
        <v>1115378</v>
      </c>
      <c r="R261" s="44">
        <v>620800</v>
      </c>
      <c r="S261" s="44">
        <v>50348</v>
      </c>
      <c r="T261" s="44">
        <v>21006</v>
      </c>
      <c r="U261" s="44">
        <v>166444</v>
      </c>
      <c r="V261" s="44">
        <v>18493</v>
      </c>
      <c r="W261" s="44">
        <v>0</v>
      </c>
      <c r="X261" s="44">
        <v>359327</v>
      </c>
      <c r="Y261" s="44">
        <v>0</v>
      </c>
      <c r="Z261" s="44">
        <v>0</v>
      </c>
      <c r="AA261" s="44">
        <v>42902978</v>
      </c>
      <c r="AB261" s="44">
        <v>0</v>
      </c>
      <c r="AC261" s="44">
        <v>0</v>
      </c>
    </row>
    <row r="262" spans="1:29" x14ac:dyDescent="0.3">
      <c r="A262" s="46" t="s">
        <v>542</v>
      </c>
      <c r="B262" t="s">
        <v>2388</v>
      </c>
      <c r="C262">
        <v>1</v>
      </c>
      <c r="D262">
        <v>0</v>
      </c>
      <c r="E262" s="44">
        <v>29035261</v>
      </c>
      <c r="F262" s="44">
        <v>0</v>
      </c>
      <c r="G262" s="44">
        <v>0</v>
      </c>
      <c r="H262" s="44">
        <v>0</v>
      </c>
      <c r="I262" s="44">
        <v>7259411</v>
      </c>
      <c r="J262" s="44">
        <v>7117280</v>
      </c>
      <c r="K262" s="44">
        <v>0</v>
      </c>
      <c r="L262" s="44">
        <v>0</v>
      </c>
      <c r="M262" s="44">
        <v>0</v>
      </c>
      <c r="N262" s="44">
        <v>0</v>
      </c>
      <c r="O262" s="44">
        <v>0</v>
      </c>
      <c r="P262" s="44">
        <v>6505864</v>
      </c>
      <c r="Q262" s="44">
        <v>1202937</v>
      </c>
      <c r="R262" s="44">
        <v>961393</v>
      </c>
      <c r="S262" s="44">
        <v>129592</v>
      </c>
      <c r="T262" s="44">
        <v>54068</v>
      </c>
      <c r="U262" s="44">
        <v>525765</v>
      </c>
      <c r="V262" s="44">
        <v>139012</v>
      </c>
      <c r="W262" s="44">
        <v>0</v>
      </c>
      <c r="X262" s="44">
        <v>342900</v>
      </c>
      <c r="Y262" s="44">
        <v>0</v>
      </c>
      <c r="Z262" s="44">
        <v>0</v>
      </c>
      <c r="AA262" s="44">
        <v>53273483</v>
      </c>
      <c r="AB262" s="44">
        <v>0</v>
      </c>
      <c r="AC262" s="44">
        <v>0</v>
      </c>
    </row>
    <row r="263" spans="1:29" x14ac:dyDescent="0.3">
      <c r="A263" s="46" t="s">
        <v>546</v>
      </c>
      <c r="B263" t="s">
        <v>1680</v>
      </c>
      <c r="C263">
        <v>1</v>
      </c>
      <c r="D263">
        <v>0</v>
      </c>
      <c r="E263" s="44">
        <v>4420293</v>
      </c>
      <c r="F263" s="44">
        <v>0</v>
      </c>
      <c r="G263" s="44">
        <v>181923</v>
      </c>
      <c r="H263" s="44">
        <v>0</v>
      </c>
      <c r="I263" s="44">
        <v>739055</v>
      </c>
      <c r="J263" s="44">
        <v>1139842</v>
      </c>
      <c r="K263" s="44">
        <v>0</v>
      </c>
      <c r="L263" s="44">
        <v>0</v>
      </c>
      <c r="M263" s="44">
        <v>0</v>
      </c>
      <c r="N263" s="44">
        <v>0</v>
      </c>
      <c r="O263" s="44">
        <v>0</v>
      </c>
      <c r="P263" s="44">
        <v>1400275</v>
      </c>
      <c r="Q263" s="44">
        <v>125678</v>
      </c>
      <c r="R263" s="44">
        <v>140378</v>
      </c>
      <c r="S263" s="44">
        <v>9917</v>
      </c>
      <c r="T263" s="44">
        <v>4048</v>
      </c>
      <c r="U263" s="44">
        <v>39319</v>
      </c>
      <c r="V263" s="44">
        <v>10270</v>
      </c>
      <c r="W263" s="44">
        <v>0</v>
      </c>
      <c r="X263" s="44">
        <v>0</v>
      </c>
      <c r="Y263" s="44">
        <v>0</v>
      </c>
      <c r="Z263" s="44">
        <v>0</v>
      </c>
      <c r="AA263" s="44">
        <v>8210998</v>
      </c>
      <c r="AB263" s="44">
        <v>0</v>
      </c>
      <c r="AC263" s="44">
        <v>0</v>
      </c>
    </row>
    <row r="264" spans="1:29" x14ac:dyDescent="0.3">
      <c r="A264" s="46" t="s">
        <v>549</v>
      </c>
      <c r="B264" t="s">
        <v>2389</v>
      </c>
      <c r="C264">
        <v>1</v>
      </c>
      <c r="D264">
        <v>0</v>
      </c>
      <c r="E264" s="44">
        <v>32540980</v>
      </c>
      <c r="F264" s="44">
        <v>0</v>
      </c>
      <c r="G264" s="44">
        <v>0</v>
      </c>
      <c r="H264" s="44">
        <v>29732</v>
      </c>
      <c r="I264" s="44">
        <v>3831311</v>
      </c>
      <c r="J264" s="44">
        <v>6974361</v>
      </c>
      <c r="K264" s="44">
        <v>214409</v>
      </c>
      <c r="L264" s="44">
        <v>0</v>
      </c>
      <c r="M264" s="44">
        <v>0</v>
      </c>
      <c r="N264" s="44">
        <v>0</v>
      </c>
      <c r="O264" s="44">
        <v>0</v>
      </c>
      <c r="P264" s="44">
        <v>3507260</v>
      </c>
      <c r="Q264" s="44">
        <v>570167</v>
      </c>
      <c r="R264" s="44">
        <v>495130</v>
      </c>
      <c r="S264" s="44">
        <v>58408</v>
      </c>
      <c r="T264" s="44">
        <v>22733</v>
      </c>
      <c r="U264" s="44">
        <v>230554</v>
      </c>
      <c r="V264" s="44">
        <v>76240</v>
      </c>
      <c r="W264" s="44">
        <v>0</v>
      </c>
      <c r="X264" s="44">
        <v>2004118</v>
      </c>
      <c r="Y264" s="44">
        <v>0</v>
      </c>
      <c r="Z264" s="44">
        <v>0</v>
      </c>
      <c r="AA264" s="44">
        <v>50555403</v>
      </c>
      <c r="AB264" s="44">
        <v>0</v>
      </c>
      <c r="AC264" s="44">
        <v>585370</v>
      </c>
    </row>
    <row r="265" spans="1:29" x14ac:dyDescent="0.3">
      <c r="A265" s="46" t="s">
        <v>551</v>
      </c>
      <c r="B265" t="s">
        <v>2390</v>
      </c>
      <c r="C265">
        <v>1</v>
      </c>
      <c r="D265">
        <v>0</v>
      </c>
      <c r="E265" s="44">
        <v>9017041</v>
      </c>
      <c r="F265" s="44">
        <v>0</v>
      </c>
      <c r="G265" s="44">
        <v>0</v>
      </c>
      <c r="H265" s="44">
        <v>6845</v>
      </c>
      <c r="I265" s="44">
        <v>1306399</v>
      </c>
      <c r="J265" s="44">
        <v>1751360</v>
      </c>
      <c r="K265" s="44">
        <v>0</v>
      </c>
      <c r="L265" s="44">
        <v>0</v>
      </c>
      <c r="M265" s="44">
        <v>0</v>
      </c>
      <c r="N265" s="44">
        <v>0</v>
      </c>
      <c r="O265" s="44">
        <v>0</v>
      </c>
      <c r="P265" s="44">
        <v>1151933</v>
      </c>
      <c r="Q265" s="44">
        <v>75253</v>
      </c>
      <c r="R265" s="44">
        <v>143435</v>
      </c>
      <c r="S265" s="44">
        <v>13752</v>
      </c>
      <c r="T265" s="44">
        <v>5737</v>
      </c>
      <c r="U265" s="44">
        <v>49804</v>
      </c>
      <c r="V265" s="44">
        <v>16551</v>
      </c>
      <c r="W265" s="44">
        <v>0</v>
      </c>
      <c r="X265" s="44">
        <v>348112</v>
      </c>
      <c r="Y265" s="44">
        <v>0</v>
      </c>
      <c r="Z265" s="44">
        <v>0</v>
      </c>
      <c r="AA265" s="44">
        <v>13886222</v>
      </c>
      <c r="AB265" s="44">
        <v>0</v>
      </c>
      <c r="AC265" s="44">
        <v>100000</v>
      </c>
    </row>
    <row r="266" spans="1:29" x14ac:dyDescent="0.3">
      <c r="A266" s="46" t="s">
        <v>553</v>
      </c>
      <c r="B266" t="s">
        <v>1683</v>
      </c>
      <c r="C266">
        <v>1</v>
      </c>
      <c r="D266">
        <v>0</v>
      </c>
      <c r="E266" s="44">
        <v>11643891</v>
      </c>
      <c r="F266" s="44">
        <v>0</v>
      </c>
      <c r="G266" s="44">
        <v>0</v>
      </c>
      <c r="H266" s="44">
        <v>0</v>
      </c>
      <c r="I266" s="44">
        <v>1970751</v>
      </c>
      <c r="J266" s="44">
        <v>2774084</v>
      </c>
      <c r="K266" s="44">
        <v>0</v>
      </c>
      <c r="L266" s="44">
        <v>0</v>
      </c>
      <c r="M266" s="44">
        <v>0</v>
      </c>
      <c r="N266" s="44">
        <v>0</v>
      </c>
      <c r="O266" s="44">
        <v>0</v>
      </c>
      <c r="P266" s="44">
        <v>1347560</v>
      </c>
      <c r="Q266" s="44">
        <v>331841</v>
      </c>
      <c r="R266" s="44">
        <v>71845</v>
      </c>
      <c r="S266" s="44">
        <v>19010</v>
      </c>
      <c r="T266" s="44">
        <v>7931</v>
      </c>
      <c r="U266" s="44">
        <v>73258</v>
      </c>
      <c r="V266" s="44">
        <v>22357</v>
      </c>
      <c r="W266" s="44">
        <v>0</v>
      </c>
      <c r="X266" s="44">
        <v>390003</v>
      </c>
      <c r="Y266" s="44">
        <v>0</v>
      </c>
      <c r="Z266" s="44">
        <v>0</v>
      </c>
      <c r="AA266" s="44">
        <v>18652531</v>
      </c>
      <c r="AB266" s="44">
        <v>0</v>
      </c>
      <c r="AC266" s="44">
        <v>0</v>
      </c>
    </row>
    <row r="267" spans="1:29" x14ac:dyDescent="0.3">
      <c r="A267" s="46" t="s">
        <v>555</v>
      </c>
      <c r="B267" t="s">
        <v>2391</v>
      </c>
      <c r="C267">
        <v>1</v>
      </c>
      <c r="D267">
        <v>0</v>
      </c>
      <c r="E267" s="44">
        <v>9831747</v>
      </c>
      <c r="F267" s="44">
        <v>0</v>
      </c>
      <c r="G267" s="44">
        <v>344565</v>
      </c>
      <c r="H267" s="44">
        <v>0</v>
      </c>
      <c r="I267" s="44">
        <v>1336772</v>
      </c>
      <c r="J267" s="44">
        <v>1237542</v>
      </c>
      <c r="K267" s="44">
        <v>0</v>
      </c>
      <c r="L267" s="44">
        <v>0</v>
      </c>
      <c r="M267" s="44">
        <v>0</v>
      </c>
      <c r="N267" s="44">
        <v>0</v>
      </c>
      <c r="O267" s="44">
        <v>0</v>
      </c>
      <c r="P267" s="44">
        <v>1059496</v>
      </c>
      <c r="Q267" s="44">
        <v>156658</v>
      </c>
      <c r="R267" s="44">
        <v>262654</v>
      </c>
      <c r="S267" s="44">
        <v>12149</v>
      </c>
      <c r="T267" s="44">
        <v>5068</v>
      </c>
      <c r="U267" s="44">
        <v>44736</v>
      </c>
      <c r="V267" s="44">
        <v>15662</v>
      </c>
      <c r="W267" s="44">
        <v>0</v>
      </c>
      <c r="X267" s="44">
        <v>430702</v>
      </c>
      <c r="Y267" s="44">
        <v>0</v>
      </c>
      <c r="Z267" s="44">
        <v>0</v>
      </c>
      <c r="AA267" s="44">
        <v>14737751</v>
      </c>
      <c r="AB267" s="44">
        <v>0</v>
      </c>
      <c r="AC267" s="44">
        <v>100000</v>
      </c>
    </row>
    <row r="268" spans="1:29" x14ac:dyDescent="0.3">
      <c r="A268" s="46" t="s">
        <v>2120</v>
      </c>
      <c r="B268" t="s">
        <v>2121</v>
      </c>
      <c r="C268">
        <v>1</v>
      </c>
      <c r="D268">
        <v>1</v>
      </c>
      <c r="E268" s="44">
        <v>9249888</v>
      </c>
      <c r="F268" s="44">
        <v>0</v>
      </c>
      <c r="G268" s="44">
        <v>150754</v>
      </c>
      <c r="H268" s="44">
        <v>5430</v>
      </c>
      <c r="I268" s="44">
        <v>1294720</v>
      </c>
      <c r="J268" s="44">
        <v>665235</v>
      </c>
      <c r="K268" s="44">
        <v>666</v>
      </c>
      <c r="L268" s="44">
        <v>1172928</v>
      </c>
      <c r="M268" s="44">
        <v>0</v>
      </c>
      <c r="N268" s="44">
        <v>0</v>
      </c>
      <c r="O268" s="44">
        <v>0</v>
      </c>
      <c r="P268" s="44">
        <v>1032393</v>
      </c>
      <c r="Q268" s="44">
        <v>443331</v>
      </c>
      <c r="R268" s="44">
        <v>32518</v>
      </c>
      <c r="S268" s="44">
        <v>10516</v>
      </c>
      <c r="T268" s="44">
        <v>4387</v>
      </c>
      <c r="U268" s="44">
        <v>39960</v>
      </c>
      <c r="V268" s="44">
        <v>4867</v>
      </c>
      <c r="W268" s="44">
        <v>0</v>
      </c>
      <c r="X268" s="44">
        <v>137627</v>
      </c>
      <c r="Y268" s="44">
        <v>0</v>
      </c>
      <c r="Z268" s="44">
        <v>0</v>
      </c>
      <c r="AA268" s="44">
        <v>14245220</v>
      </c>
      <c r="AB268" s="44">
        <v>0</v>
      </c>
      <c r="AC268" s="44">
        <v>100000</v>
      </c>
    </row>
    <row r="269" spans="1:29" x14ac:dyDescent="0.3">
      <c r="A269" s="46" t="s">
        <v>587</v>
      </c>
      <c r="B269" t="s">
        <v>2392</v>
      </c>
      <c r="C269">
        <v>1</v>
      </c>
      <c r="D269">
        <v>0</v>
      </c>
      <c r="E269" s="44">
        <v>9003827</v>
      </c>
      <c r="F269" s="44">
        <v>0</v>
      </c>
      <c r="G269" s="44">
        <v>317335</v>
      </c>
      <c r="H269" s="44">
        <v>0</v>
      </c>
      <c r="I269" s="44">
        <v>1736152</v>
      </c>
      <c r="J269" s="44">
        <v>630387</v>
      </c>
      <c r="K269" s="44">
        <v>0</v>
      </c>
      <c r="L269" s="44">
        <v>0</v>
      </c>
      <c r="M269" s="44">
        <v>0</v>
      </c>
      <c r="N269" s="44">
        <v>0</v>
      </c>
      <c r="O269" s="44">
        <v>0</v>
      </c>
      <c r="P269" s="44">
        <v>984778</v>
      </c>
      <c r="Q269" s="44">
        <v>865925</v>
      </c>
      <c r="R269" s="44">
        <v>569559</v>
      </c>
      <c r="S269" s="44">
        <v>62227</v>
      </c>
      <c r="T269" s="44">
        <v>22523</v>
      </c>
      <c r="U269" s="44">
        <v>226127</v>
      </c>
      <c r="V269" s="44">
        <v>28952</v>
      </c>
      <c r="W269" s="44">
        <v>0</v>
      </c>
      <c r="X269" s="44">
        <v>216147</v>
      </c>
      <c r="Y269" s="44">
        <v>0</v>
      </c>
      <c r="Z269" s="44">
        <v>0</v>
      </c>
      <c r="AA269" s="44">
        <v>14663939</v>
      </c>
      <c r="AB269" s="44">
        <v>0</v>
      </c>
      <c r="AC269" s="44">
        <v>0</v>
      </c>
    </row>
    <row r="270" spans="1:29" x14ac:dyDescent="0.3">
      <c r="A270" s="46" t="s">
        <v>591</v>
      </c>
      <c r="B270" t="s">
        <v>2393</v>
      </c>
      <c r="C270">
        <v>1</v>
      </c>
      <c r="D270">
        <v>1</v>
      </c>
      <c r="E270" s="44">
        <v>93438623</v>
      </c>
      <c r="F270" s="44">
        <v>9745451</v>
      </c>
      <c r="G270" s="44">
        <v>2687597</v>
      </c>
      <c r="H270" s="44">
        <v>0</v>
      </c>
      <c r="I270" s="44">
        <v>7795984</v>
      </c>
      <c r="J270" s="44">
        <v>4728339</v>
      </c>
      <c r="K270" s="44">
        <v>0</v>
      </c>
      <c r="L270" s="44">
        <v>0</v>
      </c>
      <c r="M270" s="44">
        <v>0</v>
      </c>
      <c r="N270" s="44">
        <v>0</v>
      </c>
      <c r="O270" s="44">
        <v>0</v>
      </c>
      <c r="P270" s="44">
        <v>5000133</v>
      </c>
      <c r="Q270" s="44">
        <v>11834653</v>
      </c>
      <c r="R270" s="44">
        <v>1764730</v>
      </c>
      <c r="S270" s="44">
        <v>115710</v>
      </c>
      <c r="T270" s="44">
        <v>4450</v>
      </c>
      <c r="U270" s="44">
        <v>566074</v>
      </c>
      <c r="V270" s="44">
        <v>221546</v>
      </c>
      <c r="W270" s="44">
        <v>0</v>
      </c>
      <c r="X270" s="44">
        <v>2087301</v>
      </c>
      <c r="Y270" s="44">
        <v>0</v>
      </c>
      <c r="Z270" s="44">
        <v>2520255</v>
      </c>
      <c r="AA270" s="44">
        <v>142510846</v>
      </c>
      <c r="AB270" s="44">
        <v>0</v>
      </c>
      <c r="AC270" s="44">
        <v>4969842</v>
      </c>
    </row>
    <row r="271" spans="1:29" x14ac:dyDescent="0.3">
      <c r="A271" s="46" t="s">
        <v>655</v>
      </c>
      <c r="B271" t="s">
        <v>2394</v>
      </c>
      <c r="C271">
        <v>1</v>
      </c>
      <c r="D271">
        <v>0</v>
      </c>
      <c r="E271" s="44">
        <v>39573425</v>
      </c>
      <c r="F271" s="44">
        <v>1570943</v>
      </c>
      <c r="G271" s="44">
        <v>1755704</v>
      </c>
      <c r="H271" s="44">
        <v>0</v>
      </c>
      <c r="I271" s="44">
        <v>6440150</v>
      </c>
      <c r="J271" s="44">
        <v>2162168</v>
      </c>
      <c r="K271" s="44">
        <v>0</v>
      </c>
      <c r="L271" s="44">
        <v>0</v>
      </c>
      <c r="M271" s="44">
        <v>0</v>
      </c>
      <c r="N271" s="44">
        <v>0</v>
      </c>
      <c r="O271" s="44">
        <v>0</v>
      </c>
      <c r="P271" s="44">
        <v>3567296</v>
      </c>
      <c r="Q271" s="44">
        <v>4448074</v>
      </c>
      <c r="R271" s="44">
        <v>754112</v>
      </c>
      <c r="S271" s="44">
        <v>158159</v>
      </c>
      <c r="T271" s="44">
        <v>65987</v>
      </c>
      <c r="U271" s="44">
        <v>459185</v>
      </c>
      <c r="V271" s="44">
        <v>156880</v>
      </c>
      <c r="W271" s="44">
        <v>0</v>
      </c>
      <c r="X271" s="44">
        <v>3240000</v>
      </c>
      <c r="Y271" s="44">
        <v>0</v>
      </c>
      <c r="Z271" s="44">
        <v>0</v>
      </c>
      <c r="AA271" s="44">
        <v>64352083</v>
      </c>
      <c r="AB271" s="44">
        <v>0</v>
      </c>
      <c r="AC271" s="44">
        <v>1415807</v>
      </c>
    </row>
    <row r="272" spans="1:29" x14ac:dyDescent="0.3">
      <c r="A272" s="46" t="s">
        <v>569</v>
      </c>
      <c r="B272" t="s">
        <v>2395</v>
      </c>
      <c r="C272">
        <v>1</v>
      </c>
      <c r="D272">
        <v>0</v>
      </c>
      <c r="E272" s="44">
        <v>27960393</v>
      </c>
      <c r="F272" s="44">
        <v>0</v>
      </c>
      <c r="G272" s="44">
        <v>3378742</v>
      </c>
      <c r="H272" s="44">
        <v>0</v>
      </c>
      <c r="I272" s="44">
        <v>4733439</v>
      </c>
      <c r="J272" s="44">
        <v>1421130</v>
      </c>
      <c r="K272" s="44">
        <v>0</v>
      </c>
      <c r="L272" s="44">
        <v>0</v>
      </c>
      <c r="M272" s="44">
        <v>0</v>
      </c>
      <c r="N272" s="44">
        <v>0</v>
      </c>
      <c r="O272" s="44">
        <v>0</v>
      </c>
      <c r="P272" s="44">
        <v>4083358</v>
      </c>
      <c r="Q272" s="44">
        <v>2222024</v>
      </c>
      <c r="R272" s="44">
        <v>664640</v>
      </c>
      <c r="S272" s="44">
        <v>63949</v>
      </c>
      <c r="T272" s="44">
        <v>41784</v>
      </c>
      <c r="U272" s="44">
        <v>450681</v>
      </c>
      <c r="V272" s="44">
        <v>98712</v>
      </c>
      <c r="W272" s="44">
        <v>0</v>
      </c>
      <c r="X272" s="44">
        <v>0</v>
      </c>
      <c r="Y272" s="44">
        <v>33193</v>
      </c>
      <c r="Z272" s="44">
        <v>0</v>
      </c>
      <c r="AA272" s="44">
        <v>45152045</v>
      </c>
      <c r="AB272" s="44">
        <v>0</v>
      </c>
      <c r="AC272" s="44">
        <v>0</v>
      </c>
    </row>
    <row r="273" spans="1:29" x14ac:dyDescent="0.3">
      <c r="A273" s="46" t="s">
        <v>627</v>
      </c>
      <c r="B273" t="s">
        <v>1690</v>
      </c>
      <c r="C273">
        <v>1</v>
      </c>
      <c r="D273">
        <v>0</v>
      </c>
      <c r="E273" s="44">
        <v>9573222</v>
      </c>
      <c r="F273" s="44">
        <v>0</v>
      </c>
      <c r="G273" s="44">
        <v>947589</v>
      </c>
      <c r="H273" s="44">
        <v>0</v>
      </c>
      <c r="I273" s="44">
        <v>858117</v>
      </c>
      <c r="J273" s="44">
        <v>987557</v>
      </c>
      <c r="K273" s="44">
        <v>0</v>
      </c>
      <c r="L273" s="44">
        <v>0</v>
      </c>
      <c r="M273" s="44">
        <v>0</v>
      </c>
      <c r="N273" s="44">
        <v>0</v>
      </c>
      <c r="O273" s="44">
        <v>0</v>
      </c>
      <c r="P273" s="44">
        <v>749016</v>
      </c>
      <c r="Q273" s="44">
        <v>327738</v>
      </c>
      <c r="R273" s="44">
        <v>290543</v>
      </c>
      <c r="S273" s="44">
        <v>31249</v>
      </c>
      <c r="T273" s="44">
        <v>13037</v>
      </c>
      <c r="U273" s="44">
        <v>124655</v>
      </c>
      <c r="V273" s="44">
        <v>30340</v>
      </c>
      <c r="W273" s="44">
        <v>0</v>
      </c>
      <c r="X273" s="44">
        <v>178200</v>
      </c>
      <c r="Y273" s="44">
        <v>4977</v>
      </c>
      <c r="Z273" s="44">
        <v>0</v>
      </c>
      <c r="AA273" s="44">
        <v>14116240</v>
      </c>
      <c r="AB273" s="44">
        <v>0</v>
      </c>
      <c r="AC273" s="44">
        <v>0</v>
      </c>
    </row>
    <row r="274" spans="1:29" x14ac:dyDescent="0.3">
      <c r="A274" s="46" t="s">
        <v>607</v>
      </c>
      <c r="B274" t="s">
        <v>2396</v>
      </c>
      <c r="C274">
        <v>1</v>
      </c>
      <c r="D274">
        <v>0</v>
      </c>
      <c r="E274" s="44">
        <v>39265252</v>
      </c>
      <c r="F274" s="44">
        <v>0</v>
      </c>
      <c r="G274" s="44">
        <v>4406095</v>
      </c>
      <c r="H274" s="44">
        <v>0</v>
      </c>
      <c r="I274" s="44">
        <v>3246716</v>
      </c>
      <c r="J274" s="44">
        <v>3305502</v>
      </c>
      <c r="K274" s="44">
        <v>0</v>
      </c>
      <c r="L274" s="44">
        <v>0</v>
      </c>
      <c r="M274" s="44">
        <v>0</v>
      </c>
      <c r="N274" s="44">
        <v>0</v>
      </c>
      <c r="O274" s="44">
        <v>0</v>
      </c>
      <c r="P274" s="44">
        <v>3231006</v>
      </c>
      <c r="Q274" s="44">
        <v>1607721</v>
      </c>
      <c r="R274" s="44">
        <v>748803</v>
      </c>
      <c r="S274" s="44">
        <v>106538</v>
      </c>
      <c r="T274" s="44">
        <v>44450</v>
      </c>
      <c r="U274" s="44">
        <v>430701</v>
      </c>
      <c r="V274" s="44">
        <v>108602</v>
      </c>
      <c r="W274" s="44">
        <v>0</v>
      </c>
      <c r="X274" s="44">
        <v>374934</v>
      </c>
      <c r="Y274" s="44">
        <v>208322</v>
      </c>
      <c r="Z274" s="44">
        <v>0</v>
      </c>
      <c r="AA274" s="44">
        <v>57084642</v>
      </c>
      <c r="AB274" s="44">
        <v>0</v>
      </c>
      <c r="AC274" s="44">
        <v>0</v>
      </c>
    </row>
    <row r="275" spans="1:29" x14ac:dyDescent="0.3">
      <c r="A275" s="46" t="s">
        <v>649</v>
      </c>
      <c r="B275" t="s">
        <v>2397</v>
      </c>
      <c r="C275">
        <v>1</v>
      </c>
      <c r="D275">
        <v>0</v>
      </c>
      <c r="E275" s="44">
        <v>7704131</v>
      </c>
      <c r="F275" s="44">
        <v>0</v>
      </c>
      <c r="G275" s="44">
        <v>710955</v>
      </c>
      <c r="H275" s="44">
        <v>0</v>
      </c>
      <c r="I275" s="44">
        <v>1094420</v>
      </c>
      <c r="J275" s="44">
        <v>1235311</v>
      </c>
      <c r="K275" s="44">
        <v>0</v>
      </c>
      <c r="L275" s="44">
        <v>0</v>
      </c>
      <c r="M275" s="44">
        <v>0</v>
      </c>
      <c r="N275" s="44">
        <v>0</v>
      </c>
      <c r="O275" s="44">
        <v>0</v>
      </c>
      <c r="P275" s="44">
        <v>1678927</v>
      </c>
      <c r="Q275" s="44">
        <v>304413</v>
      </c>
      <c r="R275" s="44">
        <v>292789</v>
      </c>
      <c r="S275" s="44">
        <v>39922</v>
      </c>
      <c r="T275" s="44">
        <v>16656</v>
      </c>
      <c r="U275" s="44">
        <v>145800</v>
      </c>
      <c r="V275" s="44">
        <v>29990</v>
      </c>
      <c r="W275" s="44">
        <v>0</v>
      </c>
      <c r="X275" s="44">
        <v>0</v>
      </c>
      <c r="Y275" s="44">
        <v>13483</v>
      </c>
      <c r="Z275" s="44">
        <v>0</v>
      </c>
      <c r="AA275" s="44">
        <v>13266797</v>
      </c>
      <c r="AB275" s="44">
        <v>0</v>
      </c>
      <c r="AC275" s="44">
        <v>0</v>
      </c>
    </row>
    <row r="276" spans="1:29" x14ac:dyDescent="0.3">
      <c r="A276" s="46" t="s">
        <v>561</v>
      </c>
      <c r="B276" t="s">
        <v>2398</v>
      </c>
      <c r="C276">
        <v>1</v>
      </c>
      <c r="D276">
        <v>0</v>
      </c>
      <c r="E276" s="44">
        <v>2864770</v>
      </c>
      <c r="F276" s="44">
        <v>0</v>
      </c>
      <c r="G276" s="44">
        <v>413153</v>
      </c>
      <c r="H276" s="44">
        <v>0</v>
      </c>
      <c r="I276" s="44">
        <v>430848</v>
      </c>
      <c r="J276" s="44">
        <v>769520</v>
      </c>
      <c r="K276" s="44">
        <v>0</v>
      </c>
      <c r="L276" s="44">
        <v>0</v>
      </c>
      <c r="M276" s="44">
        <v>0</v>
      </c>
      <c r="N276" s="44">
        <v>0</v>
      </c>
      <c r="O276" s="44">
        <v>0</v>
      </c>
      <c r="P276" s="44">
        <v>975651</v>
      </c>
      <c r="Q276" s="44">
        <v>81177</v>
      </c>
      <c r="R276" s="44">
        <v>10053</v>
      </c>
      <c r="S276" s="44">
        <v>17407</v>
      </c>
      <c r="T276" s="44">
        <v>7262</v>
      </c>
      <c r="U276" s="44">
        <v>58483</v>
      </c>
      <c r="V276" s="44">
        <v>11502</v>
      </c>
      <c r="W276" s="44">
        <v>0</v>
      </c>
      <c r="X276" s="44">
        <v>50400</v>
      </c>
      <c r="Y276" s="44">
        <v>0</v>
      </c>
      <c r="Z276" s="44">
        <v>0</v>
      </c>
      <c r="AA276" s="44">
        <v>5690226</v>
      </c>
      <c r="AB276" s="44">
        <v>0</v>
      </c>
      <c r="AC276" s="44">
        <v>0</v>
      </c>
    </row>
    <row r="277" spans="1:29" x14ac:dyDescent="0.3">
      <c r="A277" s="46" t="s">
        <v>645</v>
      </c>
      <c r="B277" t="s">
        <v>2399</v>
      </c>
      <c r="C277">
        <v>1</v>
      </c>
      <c r="D277">
        <v>0</v>
      </c>
      <c r="E277" s="44">
        <v>37882319</v>
      </c>
      <c r="F277" s="44">
        <v>761815</v>
      </c>
      <c r="G277" s="44">
        <v>3926511</v>
      </c>
      <c r="H277" s="44">
        <v>0</v>
      </c>
      <c r="I277" s="44">
        <v>3982787</v>
      </c>
      <c r="J277" s="44">
        <v>14699055</v>
      </c>
      <c r="K277" s="44">
        <v>0</v>
      </c>
      <c r="L277" s="44">
        <v>0</v>
      </c>
      <c r="M277" s="44">
        <v>0</v>
      </c>
      <c r="N277" s="44">
        <v>0</v>
      </c>
      <c r="O277" s="44">
        <v>0</v>
      </c>
      <c r="P277" s="44">
        <v>1811201</v>
      </c>
      <c r="Q277" s="44">
        <v>2277825</v>
      </c>
      <c r="R277" s="44">
        <v>737105</v>
      </c>
      <c r="S277" s="44">
        <v>57418</v>
      </c>
      <c r="T277" s="44">
        <v>14825</v>
      </c>
      <c r="U277" s="44">
        <v>225137</v>
      </c>
      <c r="V277" s="44">
        <v>81445</v>
      </c>
      <c r="W277" s="44">
        <v>0</v>
      </c>
      <c r="X277" s="44">
        <v>1947439</v>
      </c>
      <c r="Y277" s="44">
        <v>0</v>
      </c>
      <c r="Z277" s="44">
        <v>0</v>
      </c>
      <c r="AA277" s="44">
        <v>68404882</v>
      </c>
      <c r="AB277" s="44">
        <v>0</v>
      </c>
      <c r="AC277" s="44">
        <v>1058438</v>
      </c>
    </row>
    <row r="278" spans="1:29" x14ac:dyDescent="0.3">
      <c r="A278" s="46" t="s">
        <v>583</v>
      </c>
      <c r="B278" t="s">
        <v>2400</v>
      </c>
      <c r="C278">
        <v>1</v>
      </c>
      <c r="D278">
        <v>0</v>
      </c>
      <c r="E278" s="44">
        <v>56127381</v>
      </c>
      <c r="F278" s="44">
        <v>0</v>
      </c>
      <c r="G278" s="44">
        <v>3657932</v>
      </c>
      <c r="H278" s="44">
        <v>0</v>
      </c>
      <c r="I278" s="44">
        <v>6328210</v>
      </c>
      <c r="J278" s="44">
        <v>5206595</v>
      </c>
      <c r="K278" s="44">
        <v>0</v>
      </c>
      <c r="L278" s="44">
        <v>0</v>
      </c>
      <c r="M278" s="44">
        <v>0</v>
      </c>
      <c r="N278" s="44">
        <v>0</v>
      </c>
      <c r="O278" s="44">
        <v>0</v>
      </c>
      <c r="P278" s="44">
        <v>4917397</v>
      </c>
      <c r="Q278" s="44">
        <v>4234065</v>
      </c>
      <c r="R278" s="44">
        <v>1265370</v>
      </c>
      <c r="S278" s="44">
        <v>105639</v>
      </c>
      <c r="T278" s="44">
        <v>44075</v>
      </c>
      <c r="U278" s="44">
        <v>437691</v>
      </c>
      <c r="V278" s="44">
        <v>127482</v>
      </c>
      <c r="W278" s="44">
        <v>0</v>
      </c>
      <c r="X278" s="44">
        <v>1080418</v>
      </c>
      <c r="Y278" s="44">
        <v>0</v>
      </c>
      <c r="Z278" s="44">
        <v>0</v>
      </c>
      <c r="AA278" s="44">
        <v>83532255</v>
      </c>
      <c r="AB278" s="44">
        <v>0</v>
      </c>
      <c r="AC278" s="44">
        <v>1644332</v>
      </c>
    </row>
    <row r="279" spans="1:29" x14ac:dyDescent="0.3">
      <c r="A279" s="46" t="s">
        <v>559</v>
      </c>
      <c r="B279" t="s">
        <v>2401</v>
      </c>
      <c r="C279">
        <v>1</v>
      </c>
      <c r="D279">
        <v>0</v>
      </c>
      <c r="E279" s="44">
        <v>18386599</v>
      </c>
      <c r="F279" s="44">
        <v>0</v>
      </c>
      <c r="G279" s="44">
        <v>2262592</v>
      </c>
      <c r="H279" s="44">
        <v>4549</v>
      </c>
      <c r="I279" s="44">
        <v>4048975</v>
      </c>
      <c r="J279" s="44">
        <v>1810540</v>
      </c>
      <c r="K279" s="44">
        <v>0</v>
      </c>
      <c r="L279" s="44">
        <v>0</v>
      </c>
      <c r="M279" s="44">
        <v>0</v>
      </c>
      <c r="N279" s="44">
        <v>0</v>
      </c>
      <c r="O279" s="44">
        <v>0</v>
      </c>
      <c r="P279" s="44">
        <v>3518899</v>
      </c>
      <c r="Q279" s="44">
        <v>1172483</v>
      </c>
      <c r="R279" s="44">
        <v>553771</v>
      </c>
      <c r="S279" s="44">
        <v>72234</v>
      </c>
      <c r="T279" s="44">
        <v>30137</v>
      </c>
      <c r="U279" s="44">
        <v>311347</v>
      </c>
      <c r="V279" s="44">
        <v>67449</v>
      </c>
      <c r="W279" s="44">
        <v>0</v>
      </c>
      <c r="X279" s="44">
        <v>0</v>
      </c>
      <c r="Y279" s="44">
        <v>99700</v>
      </c>
      <c r="Z279" s="44">
        <v>0</v>
      </c>
      <c r="AA279" s="44">
        <v>32339275</v>
      </c>
      <c r="AB279" s="44">
        <v>0</v>
      </c>
      <c r="AC279" s="44">
        <v>0</v>
      </c>
    </row>
    <row r="280" spans="1:29" x14ac:dyDescent="0.3">
      <c r="A280" s="46" t="s">
        <v>633</v>
      </c>
      <c r="B280" t="s">
        <v>2402</v>
      </c>
      <c r="C280">
        <v>1</v>
      </c>
      <c r="D280">
        <v>0</v>
      </c>
      <c r="E280" s="44">
        <v>14393342</v>
      </c>
      <c r="F280" s="44">
        <v>0</v>
      </c>
      <c r="G280" s="44">
        <v>2030230</v>
      </c>
      <c r="H280" s="44">
        <v>0</v>
      </c>
      <c r="I280" s="44">
        <v>2125220</v>
      </c>
      <c r="J280" s="44">
        <v>2719954</v>
      </c>
      <c r="K280" s="44">
        <v>0</v>
      </c>
      <c r="L280" s="44">
        <v>0</v>
      </c>
      <c r="M280" s="44">
        <v>0</v>
      </c>
      <c r="N280" s="44">
        <v>0</v>
      </c>
      <c r="O280" s="44">
        <v>0</v>
      </c>
      <c r="P280" s="44">
        <v>1511526</v>
      </c>
      <c r="Q280" s="44">
        <v>178515</v>
      </c>
      <c r="R280" s="44">
        <v>211720</v>
      </c>
      <c r="S280" s="44">
        <v>82900</v>
      </c>
      <c r="T280" s="44">
        <v>34587</v>
      </c>
      <c r="U280" s="44">
        <v>349850</v>
      </c>
      <c r="V280" s="44">
        <v>51025</v>
      </c>
      <c r="W280" s="44">
        <v>0</v>
      </c>
      <c r="X280" s="44">
        <v>0</v>
      </c>
      <c r="Y280" s="44">
        <v>0</v>
      </c>
      <c r="Z280" s="44">
        <v>0</v>
      </c>
      <c r="AA280" s="44">
        <v>23688869</v>
      </c>
      <c r="AB280" s="44">
        <v>187755</v>
      </c>
      <c r="AC280" s="44">
        <v>0</v>
      </c>
    </row>
    <row r="281" spans="1:29" x14ac:dyDescent="0.3">
      <c r="A281" s="46" t="s">
        <v>615</v>
      </c>
      <c r="B281" t="s">
        <v>2403</v>
      </c>
      <c r="C281">
        <v>1</v>
      </c>
      <c r="D281">
        <v>0</v>
      </c>
      <c r="E281" s="44">
        <v>6810874</v>
      </c>
      <c r="F281" s="44">
        <v>0</v>
      </c>
      <c r="G281" s="44">
        <v>599691</v>
      </c>
      <c r="H281" s="44">
        <v>0</v>
      </c>
      <c r="I281" s="44">
        <v>1909675</v>
      </c>
      <c r="J281" s="44">
        <v>1011862</v>
      </c>
      <c r="K281" s="44">
        <v>0</v>
      </c>
      <c r="L281" s="44">
        <v>0</v>
      </c>
      <c r="M281" s="44">
        <v>0</v>
      </c>
      <c r="N281" s="44">
        <v>0</v>
      </c>
      <c r="O281" s="44">
        <v>0</v>
      </c>
      <c r="P281" s="44">
        <v>838303</v>
      </c>
      <c r="Q281" s="44">
        <v>631304</v>
      </c>
      <c r="R281" s="44">
        <v>135596</v>
      </c>
      <c r="S281" s="44">
        <v>31144</v>
      </c>
      <c r="T281" s="44">
        <v>12993</v>
      </c>
      <c r="U281" s="44">
        <v>138752</v>
      </c>
      <c r="V281" s="44">
        <v>23597</v>
      </c>
      <c r="W281" s="44">
        <v>0</v>
      </c>
      <c r="X281" s="44">
        <v>0</v>
      </c>
      <c r="Y281" s="44">
        <v>9367</v>
      </c>
      <c r="Z281" s="44">
        <v>0</v>
      </c>
      <c r="AA281" s="44">
        <v>12153158</v>
      </c>
      <c r="AB281" s="44">
        <v>0</v>
      </c>
      <c r="AC281" s="44">
        <v>0</v>
      </c>
    </row>
    <row r="282" spans="1:29" x14ac:dyDescent="0.3">
      <c r="A282" s="46" t="s">
        <v>657</v>
      </c>
      <c r="B282" t="s">
        <v>1699</v>
      </c>
      <c r="C282">
        <v>1</v>
      </c>
      <c r="D282">
        <v>1</v>
      </c>
      <c r="E282" s="44">
        <v>8489085</v>
      </c>
      <c r="F282" s="44">
        <v>0</v>
      </c>
      <c r="G282" s="44">
        <v>805075</v>
      </c>
      <c r="H282" s="44">
        <v>0</v>
      </c>
      <c r="I282" s="44">
        <v>889202</v>
      </c>
      <c r="J282" s="44">
        <v>942416</v>
      </c>
      <c r="K282" s="44">
        <v>0</v>
      </c>
      <c r="L282" s="44">
        <v>0</v>
      </c>
      <c r="M282" s="44">
        <v>0</v>
      </c>
      <c r="N282" s="44">
        <v>0</v>
      </c>
      <c r="O282" s="44">
        <v>0</v>
      </c>
      <c r="P282" s="44">
        <v>749295</v>
      </c>
      <c r="Q282" s="44">
        <v>109771</v>
      </c>
      <c r="R282" s="44">
        <v>294126</v>
      </c>
      <c r="S282" s="44">
        <v>31384</v>
      </c>
      <c r="T282" s="44">
        <v>13093</v>
      </c>
      <c r="U282" s="44">
        <v>132752</v>
      </c>
      <c r="V282" s="44">
        <v>29862</v>
      </c>
      <c r="W282" s="44">
        <v>0</v>
      </c>
      <c r="X282" s="44">
        <v>0</v>
      </c>
      <c r="Y282" s="44">
        <v>17124</v>
      </c>
      <c r="Z282" s="44">
        <v>0</v>
      </c>
      <c r="AA282" s="44">
        <v>12503185</v>
      </c>
      <c r="AB282" s="44">
        <v>0</v>
      </c>
      <c r="AC282" s="44">
        <v>0</v>
      </c>
    </row>
    <row r="283" spans="1:29" x14ac:dyDescent="0.3">
      <c r="A283" s="46" t="s">
        <v>595</v>
      </c>
      <c r="B283" t="s">
        <v>1700</v>
      </c>
      <c r="C283">
        <v>1</v>
      </c>
      <c r="D283">
        <v>0</v>
      </c>
      <c r="E283" s="44">
        <v>4663522</v>
      </c>
      <c r="F283" s="44">
        <v>0</v>
      </c>
      <c r="G283" s="44">
        <v>229331</v>
      </c>
      <c r="H283" s="44">
        <v>0</v>
      </c>
      <c r="I283" s="44">
        <v>2996914</v>
      </c>
      <c r="J283" s="44">
        <v>1374233</v>
      </c>
      <c r="K283" s="44">
        <v>0</v>
      </c>
      <c r="L283" s="44">
        <v>0</v>
      </c>
      <c r="M283" s="44">
        <v>0</v>
      </c>
      <c r="N283" s="44">
        <v>0</v>
      </c>
      <c r="O283" s="44">
        <v>0</v>
      </c>
      <c r="P283" s="44">
        <v>1852455</v>
      </c>
      <c r="Q283" s="44">
        <v>98514</v>
      </c>
      <c r="R283" s="44">
        <v>84475</v>
      </c>
      <c r="S283" s="44">
        <v>64100</v>
      </c>
      <c r="T283" s="44">
        <v>26743</v>
      </c>
      <c r="U283" s="44">
        <v>289503</v>
      </c>
      <c r="V283" s="44">
        <v>38625</v>
      </c>
      <c r="W283" s="44">
        <v>0</v>
      </c>
      <c r="X283" s="44">
        <v>332286</v>
      </c>
      <c r="Y283" s="44">
        <v>4496</v>
      </c>
      <c r="Z283" s="44">
        <v>0</v>
      </c>
      <c r="AA283" s="44">
        <v>12055197</v>
      </c>
      <c r="AB283" s="44">
        <v>0</v>
      </c>
      <c r="AC283" s="44">
        <v>0</v>
      </c>
    </row>
    <row r="284" spans="1:29" x14ac:dyDescent="0.3">
      <c r="A284" s="46" t="s">
        <v>605</v>
      </c>
      <c r="B284" t="s">
        <v>2404</v>
      </c>
      <c r="C284">
        <v>1</v>
      </c>
      <c r="D284">
        <v>0</v>
      </c>
      <c r="E284" s="44">
        <v>6602095</v>
      </c>
      <c r="F284" s="44">
        <v>0</v>
      </c>
      <c r="G284" s="44">
        <v>240598</v>
      </c>
      <c r="H284" s="44">
        <v>0</v>
      </c>
      <c r="I284" s="44">
        <v>4219830</v>
      </c>
      <c r="J284" s="44">
        <v>99116</v>
      </c>
      <c r="K284" s="44">
        <v>0</v>
      </c>
      <c r="L284" s="44">
        <v>0</v>
      </c>
      <c r="M284" s="44">
        <v>0</v>
      </c>
      <c r="N284" s="44">
        <v>0</v>
      </c>
      <c r="O284" s="44">
        <v>0</v>
      </c>
      <c r="P284" s="44">
        <v>384119</v>
      </c>
      <c r="Q284" s="44">
        <v>500160</v>
      </c>
      <c r="R284" s="44">
        <v>113207</v>
      </c>
      <c r="S284" s="44">
        <v>81804</v>
      </c>
      <c r="T284" s="44">
        <v>39912</v>
      </c>
      <c r="U284" s="44">
        <v>441069</v>
      </c>
      <c r="V284" s="44">
        <v>0</v>
      </c>
      <c r="W284" s="44">
        <v>0</v>
      </c>
      <c r="X284" s="44">
        <v>589300</v>
      </c>
      <c r="Y284" s="44">
        <v>22561</v>
      </c>
      <c r="Z284" s="44">
        <v>0</v>
      </c>
      <c r="AA284" s="44">
        <v>13333771</v>
      </c>
      <c r="AB284" s="44">
        <v>0</v>
      </c>
      <c r="AC284" s="44">
        <v>0</v>
      </c>
    </row>
    <row r="285" spans="1:29" x14ac:dyDescent="0.3">
      <c r="A285" s="46" t="s">
        <v>575</v>
      </c>
      <c r="B285" t="s">
        <v>2405</v>
      </c>
      <c r="C285">
        <v>1</v>
      </c>
      <c r="D285">
        <v>0</v>
      </c>
      <c r="E285" s="44">
        <v>19106768</v>
      </c>
      <c r="F285" s="44">
        <v>0</v>
      </c>
      <c r="G285" s="44">
        <v>1401076</v>
      </c>
      <c r="H285" s="44">
        <v>12204</v>
      </c>
      <c r="I285" s="44">
        <v>2589108</v>
      </c>
      <c r="J285" s="44">
        <v>1580873</v>
      </c>
      <c r="K285" s="44">
        <v>0</v>
      </c>
      <c r="L285" s="44">
        <v>0</v>
      </c>
      <c r="M285" s="44">
        <v>0</v>
      </c>
      <c r="N285" s="44">
        <v>0</v>
      </c>
      <c r="O285" s="44">
        <v>0</v>
      </c>
      <c r="P285" s="44">
        <v>1633878</v>
      </c>
      <c r="Q285" s="44">
        <v>9176</v>
      </c>
      <c r="R285" s="44">
        <v>321331</v>
      </c>
      <c r="S285" s="44">
        <v>53254</v>
      </c>
      <c r="T285" s="44">
        <v>22218</v>
      </c>
      <c r="U285" s="44">
        <v>219778</v>
      </c>
      <c r="V285" s="44">
        <v>53770</v>
      </c>
      <c r="W285" s="44">
        <v>0</v>
      </c>
      <c r="X285" s="44">
        <v>564510</v>
      </c>
      <c r="Y285" s="44">
        <v>0</v>
      </c>
      <c r="Z285" s="44">
        <v>0</v>
      </c>
      <c r="AA285" s="44">
        <v>27567944</v>
      </c>
      <c r="AB285" s="44">
        <v>0</v>
      </c>
      <c r="AC285" s="44">
        <v>140010</v>
      </c>
    </row>
    <row r="286" spans="1:29" x14ac:dyDescent="0.3">
      <c r="A286" s="46" t="s">
        <v>581</v>
      </c>
      <c r="B286" t="s">
        <v>1703</v>
      </c>
      <c r="C286">
        <v>1</v>
      </c>
      <c r="D286">
        <v>0</v>
      </c>
      <c r="E286" s="44">
        <v>5840724</v>
      </c>
      <c r="F286" s="44">
        <v>0</v>
      </c>
      <c r="G286" s="44">
        <v>553249</v>
      </c>
      <c r="H286" s="44">
        <v>1545</v>
      </c>
      <c r="I286" s="44">
        <v>364379</v>
      </c>
      <c r="J286" s="44">
        <v>759953</v>
      </c>
      <c r="K286" s="44">
        <v>0</v>
      </c>
      <c r="L286" s="44">
        <v>0</v>
      </c>
      <c r="M286" s="44">
        <v>0</v>
      </c>
      <c r="N286" s="44">
        <v>0</v>
      </c>
      <c r="O286" s="44">
        <v>0</v>
      </c>
      <c r="P286" s="44">
        <v>328043</v>
      </c>
      <c r="Q286" s="44">
        <v>217602</v>
      </c>
      <c r="R286" s="44">
        <v>20430</v>
      </c>
      <c r="S286" s="44">
        <v>28433</v>
      </c>
      <c r="T286" s="44">
        <v>11694</v>
      </c>
      <c r="U286" s="44">
        <v>116267</v>
      </c>
      <c r="V286" s="44">
        <v>23977</v>
      </c>
      <c r="W286" s="44">
        <v>0</v>
      </c>
      <c r="X286" s="44">
        <v>0</v>
      </c>
      <c r="Y286" s="44">
        <v>0</v>
      </c>
      <c r="Z286" s="44">
        <v>0</v>
      </c>
      <c r="AA286" s="44">
        <v>8266296</v>
      </c>
      <c r="AB286" s="44">
        <v>0</v>
      </c>
      <c r="AC286" s="44">
        <v>0</v>
      </c>
    </row>
    <row r="287" spans="1:29" x14ac:dyDescent="0.3">
      <c r="A287" s="46" t="s">
        <v>585</v>
      </c>
      <c r="B287" t="s">
        <v>2406</v>
      </c>
      <c r="C287">
        <v>1</v>
      </c>
      <c r="D287">
        <v>0</v>
      </c>
      <c r="E287" s="44">
        <v>3962289</v>
      </c>
      <c r="F287" s="44">
        <v>0</v>
      </c>
      <c r="G287" s="44">
        <v>314685</v>
      </c>
      <c r="H287" s="44">
        <v>0</v>
      </c>
      <c r="I287" s="44">
        <v>526053</v>
      </c>
      <c r="J287" s="44">
        <v>335518</v>
      </c>
      <c r="K287" s="44">
        <v>0</v>
      </c>
      <c r="L287" s="44">
        <v>0</v>
      </c>
      <c r="M287" s="44">
        <v>0</v>
      </c>
      <c r="N287" s="44">
        <v>0</v>
      </c>
      <c r="O287" s="44">
        <v>0</v>
      </c>
      <c r="P287" s="44">
        <v>503564</v>
      </c>
      <c r="Q287" s="44">
        <v>269047</v>
      </c>
      <c r="R287" s="44">
        <v>240765</v>
      </c>
      <c r="S287" s="44">
        <v>72728</v>
      </c>
      <c r="T287" s="44">
        <v>30343</v>
      </c>
      <c r="U287" s="44">
        <v>261193</v>
      </c>
      <c r="V287" s="44">
        <v>5053</v>
      </c>
      <c r="W287" s="44">
        <v>0</v>
      </c>
      <c r="X287" s="44">
        <v>0</v>
      </c>
      <c r="Y287" s="44">
        <v>0</v>
      </c>
      <c r="Z287" s="44">
        <v>0</v>
      </c>
      <c r="AA287" s="44">
        <v>6521238</v>
      </c>
      <c r="AB287" s="44">
        <v>22368</v>
      </c>
      <c r="AC287" s="44">
        <v>0</v>
      </c>
    </row>
    <row r="288" spans="1:29" x14ac:dyDescent="0.3">
      <c r="A288" s="46" t="s">
        <v>571</v>
      </c>
      <c r="B288" t="s">
        <v>2407</v>
      </c>
      <c r="C288">
        <v>1</v>
      </c>
      <c r="D288">
        <v>0</v>
      </c>
      <c r="E288" s="44">
        <v>4136087</v>
      </c>
      <c r="F288" s="44">
        <v>0</v>
      </c>
      <c r="G288" s="44">
        <v>575562</v>
      </c>
      <c r="H288" s="44">
        <v>0</v>
      </c>
      <c r="I288" s="44">
        <v>336633</v>
      </c>
      <c r="J288" s="44">
        <v>946892</v>
      </c>
      <c r="K288" s="44">
        <v>0</v>
      </c>
      <c r="L288" s="44">
        <v>0</v>
      </c>
      <c r="M288" s="44">
        <v>0</v>
      </c>
      <c r="N288" s="44">
        <v>0</v>
      </c>
      <c r="O288" s="44">
        <v>0</v>
      </c>
      <c r="P288" s="44">
        <v>899080</v>
      </c>
      <c r="Q288" s="44">
        <v>140869</v>
      </c>
      <c r="R288" s="44">
        <v>87170</v>
      </c>
      <c r="S288" s="44">
        <v>19924</v>
      </c>
      <c r="T288" s="44">
        <v>8312</v>
      </c>
      <c r="U288" s="44">
        <v>78347</v>
      </c>
      <c r="V288" s="44">
        <v>13326</v>
      </c>
      <c r="W288" s="44">
        <v>0</v>
      </c>
      <c r="X288" s="44">
        <v>0</v>
      </c>
      <c r="Y288" s="44">
        <v>0</v>
      </c>
      <c r="Z288" s="44">
        <v>0</v>
      </c>
      <c r="AA288" s="44">
        <v>7242202</v>
      </c>
      <c r="AB288" s="44">
        <v>0</v>
      </c>
      <c r="AC288" s="44">
        <v>0</v>
      </c>
    </row>
    <row r="289" spans="1:29" x14ac:dyDescent="0.3">
      <c r="A289" s="46" t="s">
        <v>613</v>
      </c>
      <c r="B289" t="s">
        <v>2408</v>
      </c>
      <c r="C289">
        <v>1</v>
      </c>
      <c r="D289">
        <v>0</v>
      </c>
      <c r="E289" s="44">
        <v>6562928</v>
      </c>
      <c r="F289" s="44">
        <v>0</v>
      </c>
      <c r="G289" s="44">
        <v>395881</v>
      </c>
      <c r="H289" s="44">
        <v>0</v>
      </c>
      <c r="I289" s="44">
        <v>1189804</v>
      </c>
      <c r="J289" s="44">
        <v>992756</v>
      </c>
      <c r="K289" s="44">
        <v>0</v>
      </c>
      <c r="L289" s="44">
        <v>0</v>
      </c>
      <c r="M289" s="44">
        <v>0</v>
      </c>
      <c r="N289" s="44">
        <v>0</v>
      </c>
      <c r="O289" s="44">
        <v>0</v>
      </c>
      <c r="P289" s="44">
        <v>1310596</v>
      </c>
      <c r="Q289" s="44">
        <v>176649</v>
      </c>
      <c r="R289" s="44">
        <v>271050</v>
      </c>
      <c r="S289" s="44">
        <v>45315</v>
      </c>
      <c r="T289" s="44">
        <v>18906</v>
      </c>
      <c r="U289" s="44">
        <v>176090</v>
      </c>
      <c r="V289" s="44">
        <v>33382</v>
      </c>
      <c r="W289" s="44">
        <v>0</v>
      </c>
      <c r="X289" s="44">
        <v>0</v>
      </c>
      <c r="Y289" s="44">
        <v>0</v>
      </c>
      <c r="Z289" s="44">
        <v>0</v>
      </c>
      <c r="AA289" s="44">
        <v>11173357</v>
      </c>
      <c r="AB289" s="44">
        <v>0</v>
      </c>
      <c r="AC289" s="44">
        <v>0</v>
      </c>
    </row>
    <row r="290" spans="1:29" x14ac:dyDescent="0.3">
      <c r="A290" s="46" t="s">
        <v>643</v>
      </c>
      <c r="B290" t="s">
        <v>1707</v>
      </c>
      <c r="C290">
        <v>1</v>
      </c>
      <c r="D290">
        <v>0</v>
      </c>
      <c r="E290" s="44">
        <v>5748391</v>
      </c>
      <c r="F290" s="44">
        <v>0</v>
      </c>
      <c r="G290" s="44">
        <v>376635</v>
      </c>
      <c r="H290" s="44">
        <v>0</v>
      </c>
      <c r="I290" s="44">
        <v>1652322</v>
      </c>
      <c r="J290" s="44">
        <v>2004574</v>
      </c>
      <c r="K290" s="44">
        <v>0</v>
      </c>
      <c r="L290" s="44">
        <v>0</v>
      </c>
      <c r="M290" s="44">
        <v>0</v>
      </c>
      <c r="N290" s="44">
        <v>0</v>
      </c>
      <c r="O290" s="44">
        <v>0</v>
      </c>
      <c r="P290" s="44">
        <v>2453282</v>
      </c>
      <c r="Q290" s="44">
        <v>103283</v>
      </c>
      <c r="R290" s="44">
        <v>148880</v>
      </c>
      <c r="S290" s="44">
        <v>63321</v>
      </c>
      <c r="T290" s="44">
        <v>26418</v>
      </c>
      <c r="U290" s="44">
        <v>239466</v>
      </c>
      <c r="V290" s="44">
        <v>38667</v>
      </c>
      <c r="W290" s="44">
        <v>0</v>
      </c>
      <c r="X290" s="44">
        <v>0</v>
      </c>
      <c r="Y290" s="44">
        <v>0</v>
      </c>
      <c r="Z290" s="44">
        <v>0</v>
      </c>
      <c r="AA290" s="44">
        <v>12855239</v>
      </c>
      <c r="AB290" s="44">
        <v>0</v>
      </c>
      <c r="AC290" s="44">
        <v>0</v>
      </c>
    </row>
    <row r="291" spans="1:29" x14ac:dyDescent="0.3">
      <c r="A291" s="46" t="s">
        <v>579</v>
      </c>
      <c r="B291" t="s">
        <v>2409</v>
      </c>
      <c r="C291">
        <v>1</v>
      </c>
      <c r="D291">
        <v>0</v>
      </c>
      <c r="E291" s="44">
        <v>3275949</v>
      </c>
      <c r="F291" s="44">
        <v>0</v>
      </c>
      <c r="G291" s="44">
        <v>161576</v>
      </c>
      <c r="H291" s="44">
        <v>0</v>
      </c>
      <c r="I291" s="44">
        <v>228319</v>
      </c>
      <c r="J291" s="44">
        <v>645991</v>
      </c>
      <c r="K291" s="44">
        <v>0</v>
      </c>
      <c r="L291" s="44">
        <v>0</v>
      </c>
      <c r="M291" s="44">
        <v>0</v>
      </c>
      <c r="N291" s="44">
        <v>0</v>
      </c>
      <c r="O291" s="44">
        <v>0</v>
      </c>
      <c r="P291" s="44">
        <v>710802</v>
      </c>
      <c r="Q291" s="44">
        <v>188755</v>
      </c>
      <c r="R291" s="44">
        <v>28944</v>
      </c>
      <c r="S291" s="44">
        <v>24598</v>
      </c>
      <c r="T291" s="44">
        <v>10262</v>
      </c>
      <c r="U291" s="44">
        <v>94074</v>
      </c>
      <c r="V291" s="44">
        <v>18716</v>
      </c>
      <c r="W291" s="44">
        <v>0</v>
      </c>
      <c r="X291" s="44">
        <v>0</v>
      </c>
      <c r="Y291" s="44">
        <v>0</v>
      </c>
      <c r="Z291" s="44">
        <v>0</v>
      </c>
      <c r="AA291" s="44">
        <v>5387986</v>
      </c>
      <c r="AB291" s="44">
        <v>0</v>
      </c>
      <c r="AC291" s="44">
        <v>0</v>
      </c>
    </row>
    <row r="292" spans="1:29" x14ac:dyDescent="0.3">
      <c r="A292" s="46" t="s">
        <v>665</v>
      </c>
      <c r="B292" t="s">
        <v>2410</v>
      </c>
      <c r="C292">
        <v>1</v>
      </c>
      <c r="D292">
        <v>0</v>
      </c>
      <c r="E292" s="44">
        <v>11337161</v>
      </c>
      <c r="F292" s="44">
        <v>0</v>
      </c>
      <c r="G292" s="44">
        <v>872758</v>
      </c>
      <c r="H292" s="44">
        <v>0</v>
      </c>
      <c r="I292" s="44">
        <v>1257925</v>
      </c>
      <c r="J292" s="44">
        <v>1411936</v>
      </c>
      <c r="K292" s="44">
        <v>0</v>
      </c>
      <c r="L292" s="44">
        <v>0</v>
      </c>
      <c r="M292" s="44">
        <v>0</v>
      </c>
      <c r="N292" s="44">
        <v>0</v>
      </c>
      <c r="O292" s="44">
        <v>0</v>
      </c>
      <c r="P292" s="44">
        <v>1390463</v>
      </c>
      <c r="Q292" s="44">
        <v>246798</v>
      </c>
      <c r="R292" s="44">
        <v>321879</v>
      </c>
      <c r="S292" s="44">
        <v>42334</v>
      </c>
      <c r="T292" s="44">
        <v>17662</v>
      </c>
      <c r="U292" s="44">
        <v>178653</v>
      </c>
      <c r="V292" s="44">
        <v>35153</v>
      </c>
      <c r="W292" s="44">
        <v>0</v>
      </c>
      <c r="X292" s="44">
        <v>0</v>
      </c>
      <c r="Y292" s="44">
        <v>22291</v>
      </c>
      <c r="Z292" s="44">
        <v>0</v>
      </c>
      <c r="AA292" s="44">
        <v>17135013</v>
      </c>
      <c r="AB292" s="44">
        <v>13083</v>
      </c>
      <c r="AC292" s="44">
        <v>0</v>
      </c>
    </row>
    <row r="293" spans="1:29" x14ac:dyDescent="0.3">
      <c r="A293" s="46" t="s">
        <v>659</v>
      </c>
      <c r="B293" t="s">
        <v>1710</v>
      </c>
      <c r="C293">
        <v>1</v>
      </c>
      <c r="D293">
        <v>1</v>
      </c>
      <c r="E293" s="44">
        <v>4204598</v>
      </c>
      <c r="F293" s="44">
        <v>0</v>
      </c>
      <c r="G293" s="44">
        <v>1099857</v>
      </c>
      <c r="H293" s="44">
        <v>0</v>
      </c>
      <c r="I293" s="44">
        <v>479999</v>
      </c>
      <c r="J293" s="44">
        <v>364750</v>
      </c>
      <c r="K293" s="44">
        <v>0</v>
      </c>
      <c r="L293" s="44">
        <v>0</v>
      </c>
      <c r="M293" s="44">
        <v>0</v>
      </c>
      <c r="N293" s="44">
        <v>0</v>
      </c>
      <c r="O293" s="44">
        <v>0</v>
      </c>
      <c r="P293" s="44">
        <v>561177</v>
      </c>
      <c r="Q293" s="44">
        <v>189444</v>
      </c>
      <c r="R293" s="44">
        <v>203374</v>
      </c>
      <c r="S293" s="44">
        <v>19092</v>
      </c>
      <c r="T293" s="44">
        <v>2820</v>
      </c>
      <c r="U293" s="44">
        <v>50454</v>
      </c>
      <c r="V293" s="44">
        <v>3631</v>
      </c>
      <c r="W293" s="44">
        <v>0</v>
      </c>
      <c r="X293" s="44">
        <v>0</v>
      </c>
      <c r="Y293" s="44">
        <v>0</v>
      </c>
      <c r="Z293" s="44">
        <v>0</v>
      </c>
      <c r="AA293" s="44">
        <v>7179196</v>
      </c>
      <c r="AB293" s="44">
        <v>0</v>
      </c>
      <c r="AC293" s="44">
        <v>0</v>
      </c>
    </row>
    <row r="294" spans="1:29" x14ac:dyDescent="0.3">
      <c r="A294" s="46" t="s">
        <v>621</v>
      </c>
      <c r="B294" t="s">
        <v>2411</v>
      </c>
      <c r="C294">
        <v>1</v>
      </c>
      <c r="D294">
        <v>0</v>
      </c>
      <c r="E294" s="44">
        <v>4196284</v>
      </c>
      <c r="F294" s="44">
        <v>0</v>
      </c>
      <c r="G294" s="44">
        <v>193215</v>
      </c>
      <c r="H294" s="44">
        <v>0</v>
      </c>
      <c r="I294" s="44">
        <v>499093</v>
      </c>
      <c r="J294" s="44">
        <v>347247</v>
      </c>
      <c r="K294" s="44">
        <v>0</v>
      </c>
      <c r="L294" s="44">
        <v>0</v>
      </c>
      <c r="M294" s="44">
        <v>0</v>
      </c>
      <c r="N294" s="44">
        <v>0</v>
      </c>
      <c r="O294" s="44">
        <v>0</v>
      </c>
      <c r="P294" s="44">
        <v>1316134</v>
      </c>
      <c r="Q294" s="44">
        <v>206745</v>
      </c>
      <c r="R294" s="44">
        <v>0</v>
      </c>
      <c r="S294" s="44">
        <v>23684</v>
      </c>
      <c r="T294" s="44">
        <v>9881</v>
      </c>
      <c r="U294" s="44">
        <v>90754</v>
      </c>
      <c r="V294" s="44">
        <v>15725</v>
      </c>
      <c r="W294" s="44">
        <v>0</v>
      </c>
      <c r="X294" s="44">
        <v>0</v>
      </c>
      <c r="Y294" s="44">
        <v>0</v>
      </c>
      <c r="Z294" s="44">
        <v>0</v>
      </c>
      <c r="AA294" s="44">
        <v>6898762</v>
      </c>
      <c r="AB294" s="44">
        <v>0</v>
      </c>
      <c r="AC294" s="44">
        <v>0</v>
      </c>
    </row>
    <row r="295" spans="1:29" x14ac:dyDescent="0.3">
      <c r="A295" s="46" t="s">
        <v>601</v>
      </c>
      <c r="B295" t="s">
        <v>2412</v>
      </c>
      <c r="C295">
        <v>1</v>
      </c>
      <c r="D295">
        <v>0</v>
      </c>
      <c r="E295" s="44">
        <v>11424728</v>
      </c>
      <c r="F295" s="44">
        <v>0</v>
      </c>
      <c r="G295" s="44">
        <v>1342564</v>
      </c>
      <c r="H295" s="44">
        <v>0</v>
      </c>
      <c r="I295" s="44">
        <v>1303903</v>
      </c>
      <c r="J295" s="44">
        <v>1203444</v>
      </c>
      <c r="K295" s="44">
        <v>0</v>
      </c>
      <c r="L295" s="44">
        <v>0</v>
      </c>
      <c r="M295" s="44">
        <v>0</v>
      </c>
      <c r="N295" s="44">
        <v>0</v>
      </c>
      <c r="O295" s="44">
        <v>0</v>
      </c>
      <c r="P295" s="44">
        <v>1243772</v>
      </c>
      <c r="Q295" s="44">
        <v>704492</v>
      </c>
      <c r="R295" s="44">
        <v>154490</v>
      </c>
      <c r="S295" s="44">
        <v>33241</v>
      </c>
      <c r="T295" s="44">
        <v>11265</v>
      </c>
      <c r="U295" s="44">
        <v>123195</v>
      </c>
      <c r="V295" s="44">
        <v>30233</v>
      </c>
      <c r="W295" s="44">
        <v>0</v>
      </c>
      <c r="X295" s="44">
        <v>0</v>
      </c>
      <c r="Y295" s="44">
        <v>366</v>
      </c>
      <c r="Z295" s="44">
        <v>0</v>
      </c>
      <c r="AA295" s="44">
        <v>17575693</v>
      </c>
      <c r="AB295" s="44">
        <v>101838</v>
      </c>
      <c r="AC295" s="44">
        <v>0</v>
      </c>
    </row>
    <row r="296" spans="1:29" x14ac:dyDescent="0.3">
      <c r="A296" s="46" t="s">
        <v>667</v>
      </c>
      <c r="B296" t="s">
        <v>1713</v>
      </c>
      <c r="C296">
        <v>1</v>
      </c>
      <c r="D296">
        <v>0</v>
      </c>
      <c r="E296" s="44">
        <v>5803288</v>
      </c>
      <c r="F296" s="44">
        <v>0</v>
      </c>
      <c r="G296" s="44">
        <v>520201</v>
      </c>
      <c r="H296" s="44">
        <v>0</v>
      </c>
      <c r="I296" s="44">
        <v>2658586</v>
      </c>
      <c r="J296" s="44">
        <v>155470</v>
      </c>
      <c r="K296" s="44">
        <v>0</v>
      </c>
      <c r="L296" s="44">
        <v>0</v>
      </c>
      <c r="M296" s="44">
        <v>0</v>
      </c>
      <c r="N296" s="44">
        <v>0</v>
      </c>
      <c r="O296" s="44">
        <v>0</v>
      </c>
      <c r="P296" s="44">
        <v>649475</v>
      </c>
      <c r="Q296" s="44">
        <v>508263</v>
      </c>
      <c r="R296" s="44">
        <v>233011</v>
      </c>
      <c r="S296" s="44">
        <v>39068</v>
      </c>
      <c r="T296" s="44">
        <v>16300</v>
      </c>
      <c r="U296" s="44">
        <v>183604</v>
      </c>
      <c r="V296" s="44">
        <v>24236</v>
      </c>
      <c r="W296" s="44">
        <v>0</v>
      </c>
      <c r="X296" s="44">
        <v>0</v>
      </c>
      <c r="Y296" s="44">
        <v>0</v>
      </c>
      <c r="Z296" s="44">
        <v>0</v>
      </c>
      <c r="AA296" s="44">
        <v>10791502</v>
      </c>
      <c r="AB296" s="44">
        <v>0</v>
      </c>
      <c r="AC296" s="44">
        <v>0</v>
      </c>
    </row>
    <row r="297" spans="1:29" x14ac:dyDescent="0.3">
      <c r="A297" s="46" t="s">
        <v>629</v>
      </c>
      <c r="B297" t="s">
        <v>2413</v>
      </c>
      <c r="C297">
        <v>1</v>
      </c>
      <c r="D297">
        <v>0</v>
      </c>
      <c r="E297" s="44">
        <v>5260452</v>
      </c>
      <c r="F297" s="44">
        <v>0</v>
      </c>
      <c r="G297" s="44">
        <v>620873</v>
      </c>
      <c r="H297" s="44">
        <v>0</v>
      </c>
      <c r="I297" s="44">
        <v>273963</v>
      </c>
      <c r="J297" s="44">
        <v>257994</v>
      </c>
      <c r="K297" s="44">
        <v>0</v>
      </c>
      <c r="L297" s="44">
        <v>0</v>
      </c>
      <c r="M297" s="44">
        <v>0</v>
      </c>
      <c r="N297" s="44">
        <v>0</v>
      </c>
      <c r="O297" s="44">
        <v>0</v>
      </c>
      <c r="P297" s="44">
        <v>775880</v>
      </c>
      <c r="Q297" s="44">
        <v>200833</v>
      </c>
      <c r="R297" s="44">
        <v>38559</v>
      </c>
      <c r="S297" s="44">
        <v>19205</v>
      </c>
      <c r="T297" s="44">
        <v>8012</v>
      </c>
      <c r="U297" s="44">
        <v>71357</v>
      </c>
      <c r="V297" s="44">
        <v>18956</v>
      </c>
      <c r="W297" s="44">
        <v>0</v>
      </c>
      <c r="X297" s="44">
        <v>0</v>
      </c>
      <c r="Y297" s="44">
        <v>7831</v>
      </c>
      <c r="Z297" s="44">
        <v>0</v>
      </c>
      <c r="AA297" s="44">
        <v>7553915</v>
      </c>
      <c r="AB297" s="44">
        <v>0</v>
      </c>
      <c r="AC297" s="44">
        <v>0</v>
      </c>
    </row>
    <row r="298" spans="1:29" x14ac:dyDescent="0.3">
      <c r="A298" s="46" t="s">
        <v>661</v>
      </c>
      <c r="B298" t="s">
        <v>2414</v>
      </c>
      <c r="C298">
        <v>1</v>
      </c>
      <c r="D298">
        <v>1</v>
      </c>
      <c r="E298" s="44">
        <v>5697454</v>
      </c>
      <c r="F298" s="44">
        <v>0</v>
      </c>
      <c r="G298" s="44">
        <v>358885</v>
      </c>
      <c r="H298" s="44">
        <v>0</v>
      </c>
      <c r="I298" s="44">
        <v>382032</v>
      </c>
      <c r="J298" s="44">
        <v>776917</v>
      </c>
      <c r="K298" s="44">
        <v>0</v>
      </c>
      <c r="L298" s="44">
        <v>0</v>
      </c>
      <c r="M298" s="44">
        <v>0</v>
      </c>
      <c r="N298" s="44">
        <v>0</v>
      </c>
      <c r="O298" s="44">
        <v>0</v>
      </c>
      <c r="P298" s="44">
        <v>983829</v>
      </c>
      <c r="Q298" s="44">
        <v>153413</v>
      </c>
      <c r="R298" s="44">
        <v>30406</v>
      </c>
      <c r="S298" s="44">
        <v>22021</v>
      </c>
      <c r="T298" s="44">
        <v>9187</v>
      </c>
      <c r="U298" s="44">
        <v>91511</v>
      </c>
      <c r="V298" s="44">
        <v>22377</v>
      </c>
      <c r="W298" s="44">
        <v>0</v>
      </c>
      <c r="X298" s="44">
        <v>0</v>
      </c>
      <c r="Y298" s="44">
        <v>0</v>
      </c>
      <c r="Z298" s="44">
        <v>0</v>
      </c>
      <c r="AA298" s="44">
        <v>8528032</v>
      </c>
      <c r="AB298" s="44">
        <v>0</v>
      </c>
      <c r="AC298" s="44">
        <v>0</v>
      </c>
    </row>
    <row r="299" spans="1:29" x14ac:dyDescent="0.3">
      <c r="A299" s="46" t="s">
        <v>599</v>
      </c>
      <c r="B299" t="s">
        <v>2415</v>
      </c>
      <c r="C299">
        <v>1</v>
      </c>
      <c r="D299">
        <v>0</v>
      </c>
      <c r="E299" s="44">
        <v>1610240</v>
      </c>
      <c r="F299" s="44">
        <v>0</v>
      </c>
      <c r="G299" s="44">
        <v>151277</v>
      </c>
      <c r="H299" s="44">
        <v>1749</v>
      </c>
      <c r="I299" s="44">
        <v>197723</v>
      </c>
      <c r="J299" s="44">
        <v>54882</v>
      </c>
      <c r="K299" s="44">
        <v>0</v>
      </c>
      <c r="L299" s="44">
        <v>0</v>
      </c>
      <c r="M299" s="44">
        <v>0</v>
      </c>
      <c r="N299" s="44">
        <v>0</v>
      </c>
      <c r="O299" s="44">
        <v>0</v>
      </c>
      <c r="P299" s="44">
        <v>399524</v>
      </c>
      <c r="Q299" s="44">
        <v>26472</v>
      </c>
      <c r="R299" s="44">
        <v>69038</v>
      </c>
      <c r="S299" s="44">
        <v>10262</v>
      </c>
      <c r="T299" s="44">
        <v>4281</v>
      </c>
      <c r="U299" s="44">
        <v>63842</v>
      </c>
      <c r="V299" s="44">
        <v>0</v>
      </c>
      <c r="W299" s="44">
        <v>0</v>
      </c>
      <c r="X299" s="44">
        <v>600000</v>
      </c>
      <c r="Y299" s="44">
        <v>0</v>
      </c>
      <c r="Z299" s="44">
        <v>0</v>
      </c>
      <c r="AA299" s="44">
        <v>3189290</v>
      </c>
      <c r="AB299" s="44">
        <v>0</v>
      </c>
      <c r="AC299" s="44">
        <v>0</v>
      </c>
    </row>
    <row r="300" spans="1:29" x14ac:dyDescent="0.3">
      <c r="A300" s="46" t="s">
        <v>663</v>
      </c>
      <c r="B300" t="s">
        <v>1717</v>
      </c>
      <c r="C300">
        <v>1</v>
      </c>
      <c r="D300">
        <v>1</v>
      </c>
      <c r="E300" s="44">
        <v>15420544</v>
      </c>
      <c r="F300" s="44">
        <v>0</v>
      </c>
      <c r="G300" s="44">
        <v>475099</v>
      </c>
      <c r="H300" s="44">
        <v>0</v>
      </c>
      <c r="I300" s="44">
        <v>2630879</v>
      </c>
      <c r="J300" s="44">
        <v>681117</v>
      </c>
      <c r="K300" s="44">
        <v>0</v>
      </c>
      <c r="L300" s="44">
        <v>0</v>
      </c>
      <c r="M300" s="44">
        <v>0</v>
      </c>
      <c r="N300" s="44">
        <v>0</v>
      </c>
      <c r="O300" s="44">
        <v>0</v>
      </c>
      <c r="P300" s="44">
        <v>4383191</v>
      </c>
      <c r="Q300" s="44">
        <v>2090567</v>
      </c>
      <c r="R300" s="44">
        <v>595464</v>
      </c>
      <c r="S300" s="44">
        <v>72234</v>
      </c>
      <c r="T300" s="44">
        <v>28031</v>
      </c>
      <c r="U300" s="44">
        <v>299289</v>
      </c>
      <c r="V300" s="44">
        <v>69899</v>
      </c>
      <c r="W300" s="44">
        <v>0</v>
      </c>
      <c r="X300" s="44">
        <v>0</v>
      </c>
      <c r="Y300" s="44">
        <v>0</v>
      </c>
      <c r="Z300" s="44">
        <v>0</v>
      </c>
      <c r="AA300" s="44">
        <v>26746314</v>
      </c>
      <c r="AB300" s="44">
        <v>0</v>
      </c>
      <c r="AC300" s="44">
        <v>0</v>
      </c>
    </row>
    <row r="301" spans="1:29" x14ac:dyDescent="0.3">
      <c r="A301" s="46" t="s">
        <v>651</v>
      </c>
      <c r="B301" t="s">
        <v>2416</v>
      </c>
      <c r="C301">
        <v>1</v>
      </c>
      <c r="D301">
        <v>0</v>
      </c>
      <c r="E301" s="44">
        <v>25749551</v>
      </c>
      <c r="F301" s="44">
        <v>0</v>
      </c>
      <c r="G301" s="44">
        <v>889779</v>
      </c>
      <c r="H301" s="44">
        <v>0</v>
      </c>
      <c r="I301" s="44">
        <v>4885553</v>
      </c>
      <c r="J301" s="44">
        <v>5482082</v>
      </c>
      <c r="K301" s="44">
        <v>0</v>
      </c>
      <c r="L301" s="44">
        <v>0</v>
      </c>
      <c r="M301" s="44">
        <v>0</v>
      </c>
      <c r="N301" s="44">
        <v>0</v>
      </c>
      <c r="O301" s="44">
        <v>0</v>
      </c>
      <c r="P301" s="44">
        <v>1648059</v>
      </c>
      <c r="Q301" s="44">
        <v>1814836</v>
      </c>
      <c r="R301" s="44">
        <v>996421</v>
      </c>
      <c r="S301" s="44">
        <v>125143</v>
      </c>
      <c r="T301" s="44">
        <v>52212</v>
      </c>
      <c r="U301" s="44">
        <v>544055</v>
      </c>
      <c r="V301" s="44">
        <v>107755</v>
      </c>
      <c r="W301" s="44">
        <v>0</v>
      </c>
      <c r="X301" s="44">
        <v>0</v>
      </c>
      <c r="Y301" s="44">
        <v>0</v>
      </c>
      <c r="Z301" s="44">
        <v>0</v>
      </c>
      <c r="AA301" s="44">
        <v>42295446</v>
      </c>
      <c r="AB301" s="44">
        <v>0</v>
      </c>
      <c r="AC301" s="44">
        <v>0</v>
      </c>
    </row>
    <row r="302" spans="1:29" x14ac:dyDescent="0.3">
      <c r="A302" s="46" t="s">
        <v>563</v>
      </c>
      <c r="B302" t="s">
        <v>1719</v>
      </c>
      <c r="C302">
        <v>1</v>
      </c>
      <c r="D302">
        <v>0</v>
      </c>
      <c r="E302" s="44">
        <v>14433578</v>
      </c>
      <c r="F302" s="44">
        <v>0</v>
      </c>
      <c r="G302" s="44">
        <v>630887</v>
      </c>
      <c r="H302" s="44">
        <v>0</v>
      </c>
      <c r="I302" s="44">
        <v>3628368</v>
      </c>
      <c r="J302" s="44">
        <v>3832619</v>
      </c>
      <c r="K302" s="44">
        <v>0</v>
      </c>
      <c r="L302" s="44">
        <v>0</v>
      </c>
      <c r="M302" s="44">
        <v>0</v>
      </c>
      <c r="N302" s="44">
        <v>0</v>
      </c>
      <c r="O302" s="44">
        <v>0</v>
      </c>
      <c r="P302" s="44">
        <v>3066017</v>
      </c>
      <c r="Q302" s="44">
        <v>950125</v>
      </c>
      <c r="R302" s="44">
        <v>533842</v>
      </c>
      <c r="S302" s="44">
        <v>82121</v>
      </c>
      <c r="T302" s="44">
        <v>34262</v>
      </c>
      <c r="U302" s="44">
        <v>330336</v>
      </c>
      <c r="V302" s="44">
        <v>69251</v>
      </c>
      <c r="W302" s="44">
        <v>0</v>
      </c>
      <c r="X302" s="44">
        <v>0</v>
      </c>
      <c r="Y302" s="44">
        <v>0</v>
      </c>
      <c r="Z302" s="44">
        <v>0</v>
      </c>
      <c r="AA302" s="44">
        <v>27591406</v>
      </c>
      <c r="AB302" s="44">
        <v>0</v>
      </c>
      <c r="AC302" s="44">
        <v>0</v>
      </c>
    </row>
    <row r="303" spans="1:29" x14ac:dyDescent="0.3">
      <c r="A303" s="46" t="s">
        <v>611</v>
      </c>
      <c r="B303" t="s">
        <v>2417</v>
      </c>
      <c r="C303">
        <v>1</v>
      </c>
      <c r="D303">
        <v>0</v>
      </c>
      <c r="E303" s="44">
        <v>17740415</v>
      </c>
      <c r="F303" s="44">
        <v>0</v>
      </c>
      <c r="G303" s="44">
        <v>417052</v>
      </c>
      <c r="H303" s="44">
        <v>1451</v>
      </c>
      <c r="I303" s="44">
        <v>1146714</v>
      </c>
      <c r="J303" s="44">
        <v>2659680</v>
      </c>
      <c r="K303" s="44">
        <v>0</v>
      </c>
      <c r="L303" s="44">
        <v>0</v>
      </c>
      <c r="M303" s="44">
        <v>0</v>
      </c>
      <c r="N303" s="44">
        <v>0</v>
      </c>
      <c r="O303" s="44">
        <v>0</v>
      </c>
      <c r="P303" s="44">
        <v>1509438</v>
      </c>
      <c r="Q303" s="44">
        <v>71933</v>
      </c>
      <c r="R303" s="44">
        <v>237126</v>
      </c>
      <c r="S303" s="44">
        <v>62767</v>
      </c>
      <c r="T303" s="44">
        <v>26187</v>
      </c>
      <c r="U303" s="44">
        <v>232185</v>
      </c>
      <c r="V303" s="44">
        <v>4158</v>
      </c>
      <c r="W303" s="44">
        <v>0</v>
      </c>
      <c r="X303" s="44">
        <v>564385</v>
      </c>
      <c r="Y303" s="44">
        <v>0</v>
      </c>
      <c r="Z303" s="44">
        <v>0</v>
      </c>
      <c r="AA303" s="44">
        <v>24673491</v>
      </c>
      <c r="AB303" s="44">
        <v>0</v>
      </c>
      <c r="AC303" s="44">
        <v>0</v>
      </c>
    </row>
    <row r="304" spans="1:29" x14ac:dyDescent="0.3">
      <c r="A304" s="46" t="s">
        <v>669</v>
      </c>
      <c r="B304" t="s">
        <v>2418</v>
      </c>
      <c r="C304">
        <v>1</v>
      </c>
      <c r="D304">
        <v>0</v>
      </c>
      <c r="E304" s="44">
        <v>37757001</v>
      </c>
      <c r="F304" s="44">
        <v>0</v>
      </c>
      <c r="G304" s="44">
        <v>3531123</v>
      </c>
      <c r="H304" s="44">
        <v>0</v>
      </c>
      <c r="I304" s="44">
        <v>6132162</v>
      </c>
      <c r="J304" s="44">
        <v>2716023</v>
      </c>
      <c r="K304" s="44">
        <v>0</v>
      </c>
      <c r="L304" s="44">
        <v>0</v>
      </c>
      <c r="M304" s="44">
        <v>0</v>
      </c>
      <c r="N304" s="44">
        <v>0</v>
      </c>
      <c r="O304" s="44">
        <v>0</v>
      </c>
      <c r="P304" s="44">
        <v>2787717</v>
      </c>
      <c r="Q304" s="44">
        <v>2355462</v>
      </c>
      <c r="R304" s="44">
        <v>1349631</v>
      </c>
      <c r="S304" s="44">
        <v>85791</v>
      </c>
      <c r="T304" s="44">
        <v>24089</v>
      </c>
      <c r="U304" s="44">
        <v>340413</v>
      </c>
      <c r="V304" s="44">
        <v>97847</v>
      </c>
      <c r="W304" s="44">
        <v>0</v>
      </c>
      <c r="X304" s="44">
        <v>1492138</v>
      </c>
      <c r="Y304" s="44">
        <v>0</v>
      </c>
      <c r="Z304" s="44">
        <v>0</v>
      </c>
      <c r="AA304" s="44">
        <v>58669397</v>
      </c>
      <c r="AB304" s="44">
        <v>0</v>
      </c>
      <c r="AC304" s="44">
        <v>938797</v>
      </c>
    </row>
    <row r="305" spans="1:29" x14ac:dyDescent="0.3">
      <c r="A305" s="46" t="s">
        <v>573</v>
      </c>
      <c r="B305" t="s">
        <v>1722</v>
      </c>
      <c r="C305">
        <v>1</v>
      </c>
      <c r="D305">
        <v>0</v>
      </c>
      <c r="E305" s="44">
        <v>1724786</v>
      </c>
      <c r="F305" s="44">
        <v>0</v>
      </c>
      <c r="G305" s="44">
        <v>136611</v>
      </c>
      <c r="H305" s="44">
        <v>0</v>
      </c>
      <c r="I305" s="44">
        <v>557574</v>
      </c>
      <c r="J305" s="44">
        <v>375472</v>
      </c>
      <c r="K305" s="44">
        <v>0</v>
      </c>
      <c r="L305" s="44">
        <v>0</v>
      </c>
      <c r="M305" s="44">
        <v>0</v>
      </c>
      <c r="N305" s="44">
        <v>0</v>
      </c>
      <c r="O305" s="44">
        <v>0</v>
      </c>
      <c r="P305" s="44">
        <v>765533</v>
      </c>
      <c r="Q305" s="44">
        <v>29391</v>
      </c>
      <c r="R305" s="44">
        <v>200729</v>
      </c>
      <c r="S305" s="44">
        <v>25631</v>
      </c>
      <c r="T305" s="44">
        <v>10693</v>
      </c>
      <c r="U305" s="44">
        <v>107646</v>
      </c>
      <c r="V305" s="44">
        <v>8447</v>
      </c>
      <c r="W305" s="44">
        <v>0</v>
      </c>
      <c r="X305" s="44">
        <v>0</v>
      </c>
      <c r="Y305" s="44">
        <v>13288</v>
      </c>
      <c r="Z305" s="44">
        <v>0</v>
      </c>
      <c r="AA305" s="44">
        <v>3955801</v>
      </c>
      <c r="AB305" s="44">
        <v>0</v>
      </c>
      <c r="AC305" s="44">
        <v>0</v>
      </c>
    </row>
    <row r="306" spans="1:29" x14ac:dyDescent="0.3">
      <c r="A306" s="46" t="s">
        <v>647</v>
      </c>
      <c r="B306" t="s">
        <v>2419</v>
      </c>
      <c r="C306">
        <v>1</v>
      </c>
      <c r="D306">
        <v>0</v>
      </c>
      <c r="E306" s="44">
        <v>3185119</v>
      </c>
      <c r="F306" s="44">
        <v>0</v>
      </c>
      <c r="G306" s="44">
        <v>250393</v>
      </c>
      <c r="H306" s="44">
        <v>0</v>
      </c>
      <c r="I306" s="44">
        <v>1025343</v>
      </c>
      <c r="J306" s="44">
        <v>639118</v>
      </c>
      <c r="K306" s="44">
        <v>0</v>
      </c>
      <c r="L306" s="44">
        <v>0</v>
      </c>
      <c r="M306" s="44">
        <v>0</v>
      </c>
      <c r="N306" s="44">
        <v>0</v>
      </c>
      <c r="O306" s="44">
        <v>0</v>
      </c>
      <c r="P306" s="44">
        <v>1320193</v>
      </c>
      <c r="Q306" s="44">
        <v>14881</v>
      </c>
      <c r="R306" s="44">
        <v>199378</v>
      </c>
      <c r="S306" s="44">
        <v>47532</v>
      </c>
      <c r="T306" s="44">
        <v>19831</v>
      </c>
      <c r="U306" s="44">
        <v>197410</v>
      </c>
      <c r="V306" s="44">
        <v>9522</v>
      </c>
      <c r="W306" s="44">
        <v>0</v>
      </c>
      <c r="X306" s="44">
        <v>34078</v>
      </c>
      <c r="Y306" s="44">
        <v>0</v>
      </c>
      <c r="Z306" s="44">
        <v>0</v>
      </c>
      <c r="AA306" s="44">
        <v>6942798</v>
      </c>
      <c r="AB306" s="44">
        <v>0</v>
      </c>
      <c r="AC306" s="44">
        <v>0</v>
      </c>
    </row>
    <row r="307" spans="1:29" x14ac:dyDescent="0.3">
      <c r="A307" s="46" t="s">
        <v>641</v>
      </c>
      <c r="B307" t="s">
        <v>1724</v>
      </c>
      <c r="C307">
        <v>1</v>
      </c>
      <c r="D307">
        <v>0</v>
      </c>
      <c r="E307" s="44">
        <v>5399098</v>
      </c>
      <c r="F307" s="44">
        <v>0</v>
      </c>
      <c r="G307" s="44">
        <v>361671</v>
      </c>
      <c r="H307" s="44">
        <v>3713</v>
      </c>
      <c r="I307" s="44">
        <v>1124691</v>
      </c>
      <c r="J307" s="44">
        <v>1387155</v>
      </c>
      <c r="K307" s="44">
        <v>0</v>
      </c>
      <c r="L307" s="44">
        <v>0</v>
      </c>
      <c r="M307" s="44">
        <v>0</v>
      </c>
      <c r="N307" s="44">
        <v>0</v>
      </c>
      <c r="O307" s="44">
        <v>0</v>
      </c>
      <c r="P307" s="44">
        <v>852748</v>
      </c>
      <c r="Q307" s="44">
        <v>109160</v>
      </c>
      <c r="R307" s="44">
        <v>596748</v>
      </c>
      <c r="S307" s="44">
        <v>83754</v>
      </c>
      <c r="T307" s="44">
        <v>34943</v>
      </c>
      <c r="U307" s="44">
        <v>345073</v>
      </c>
      <c r="V307" s="44">
        <v>20161</v>
      </c>
      <c r="W307" s="44">
        <v>0</v>
      </c>
      <c r="X307" s="44">
        <v>601723</v>
      </c>
      <c r="Y307" s="44">
        <v>41592</v>
      </c>
      <c r="Z307" s="44">
        <v>0</v>
      </c>
      <c r="AA307" s="44">
        <v>10962230</v>
      </c>
      <c r="AB307" s="44">
        <v>0</v>
      </c>
      <c r="AC307" s="44">
        <v>0</v>
      </c>
    </row>
    <row r="308" spans="1:29" x14ac:dyDescent="0.3">
      <c r="A308" s="46" t="s">
        <v>625</v>
      </c>
      <c r="B308" t="s">
        <v>2420</v>
      </c>
      <c r="C308">
        <v>1</v>
      </c>
      <c r="D308">
        <v>0</v>
      </c>
      <c r="E308" s="44">
        <v>3799829</v>
      </c>
      <c r="F308" s="44">
        <v>0</v>
      </c>
      <c r="G308" s="44">
        <v>458062</v>
      </c>
      <c r="H308" s="44">
        <v>0</v>
      </c>
      <c r="I308" s="44">
        <v>418615</v>
      </c>
      <c r="J308" s="44">
        <v>812729</v>
      </c>
      <c r="K308" s="44">
        <v>0</v>
      </c>
      <c r="L308" s="44">
        <v>0</v>
      </c>
      <c r="M308" s="44">
        <v>0</v>
      </c>
      <c r="N308" s="44">
        <v>0</v>
      </c>
      <c r="O308" s="44">
        <v>0</v>
      </c>
      <c r="P308" s="44">
        <v>642081</v>
      </c>
      <c r="Q308" s="44">
        <v>235761</v>
      </c>
      <c r="R308" s="44">
        <v>50663</v>
      </c>
      <c r="S308" s="44">
        <v>28717</v>
      </c>
      <c r="T308" s="44">
        <v>11981</v>
      </c>
      <c r="U308" s="44">
        <v>105899</v>
      </c>
      <c r="V308" s="44">
        <v>19253</v>
      </c>
      <c r="W308" s="44">
        <v>0</v>
      </c>
      <c r="X308" s="44">
        <v>148500</v>
      </c>
      <c r="Y308" s="44">
        <v>0</v>
      </c>
      <c r="Z308" s="44">
        <v>0</v>
      </c>
      <c r="AA308" s="44">
        <v>6732090</v>
      </c>
      <c r="AB308" s="44">
        <v>0</v>
      </c>
      <c r="AC308" s="44">
        <v>0</v>
      </c>
    </row>
    <row r="309" spans="1:29" x14ac:dyDescent="0.3">
      <c r="A309" s="46" t="s">
        <v>617</v>
      </c>
      <c r="B309" t="s">
        <v>2421</v>
      </c>
      <c r="C309">
        <v>1</v>
      </c>
      <c r="D309">
        <v>0</v>
      </c>
      <c r="E309" s="44">
        <v>2802108</v>
      </c>
      <c r="F309" s="44">
        <v>0</v>
      </c>
      <c r="G309" s="44">
        <v>215117</v>
      </c>
      <c r="H309" s="44">
        <v>0</v>
      </c>
      <c r="I309" s="44">
        <v>207099</v>
      </c>
      <c r="J309" s="44">
        <v>233494</v>
      </c>
      <c r="K309" s="44">
        <v>0</v>
      </c>
      <c r="L309" s="44">
        <v>0</v>
      </c>
      <c r="M309" s="44">
        <v>0</v>
      </c>
      <c r="N309" s="44">
        <v>0</v>
      </c>
      <c r="O309" s="44">
        <v>0</v>
      </c>
      <c r="P309" s="44">
        <v>580977</v>
      </c>
      <c r="Q309" s="44">
        <v>285359</v>
      </c>
      <c r="R309" s="44">
        <v>158700</v>
      </c>
      <c r="S309" s="44">
        <v>60655</v>
      </c>
      <c r="T309" s="44">
        <v>25306</v>
      </c>
      <c r="U309" s="44">
        <v>206264</v>
      </c>
      <c r="V309" s="44">
        <v>0</v>
      </c>
      <c r="W309" s="44">
        <v>0</v>
      </c>
      <c r="X309" s="44">
        <v>0</v>
      </c>
      <c r="Y309" s="44">
        <v>3434</v>
      </c>
      <c r="Z309" s="44">
        <v>0</v>
      </c>
      <c r="AA309" s="44">
        <v>4778513</v>
      </c>
      <c r="AB309" s="44">
        <v>0</v>
      </c>
      <c r="AC309" s="44">
        <v>0</v>
      </c>
    </row>
    <row r="310" spans="1:29" x14ac:dyDescent="0.3">
      <c r="A310" s="46" t="s">
        <v>589</v>
      </c>
      <c r="B310" t="s">
        <v>2422</v>
      </c>
      <c r="C310">
        <v>1</v>
      </c>
      <c r="D310">
        <v>0</v>
      </c>
      <c r="E310" s="44">
        <v>6053309</v>
      </c>
      <c r="F310" s="44">
        <v>0</v>
      </c>
      <c r="G310" s="44">
        <v>452843</v>
      </c>
      <c r="H310" s="44">
        <v>8900</v>
      </c>
      <c r="I310" s="44">
        <v>582985</v>
      </c>
      <c r="J310" s="44">
        <v>159491</v>
      </c>
      <c r="K310" s="44">
        <v>0</v>
      </c>
      <c r="L310" s="44">
        <v>0</v>
      </c>
      <c r="M310" s="44">
        <v>0</v>
      </c>
      <c r="N310" s="44">
        <v>0</v>
      </c>
      <c r="O310" s="44">
        <v>0</v>
      </c>
      <c r="P310" s="44">
        <v>918191</v>
      </c>
      <c r="Q310" s="44">
        <v>141045</v>
      </c>
      <c r="R310" s="44">
        <v>350727</v>
      </c>
      <c r="S310" s="44">
        <v>120739</v>
      </c>
      <c r="T310" s="44">
        <v>48514</v>
      </c>
      <c r="U310" s="44">
        <v>495591</v>
      </c>
      <c r="V310" s="44">
        <v>0</v>
      </c>
      <c r="W310" s="44">
        <v>0</v>
      </c>
      <c r="X310" s="44">
        <v>654324</v>
      </c>
      <c r="Y310" s="44">
        <v>33711</v>
      </c>
      <c r="Z310" s="44">
        <v>0</v>
      </c>
      <c r="AA310" s="44">
        <v>10020370</v>
      </c>
      <c r="AB310" s="44">
        <v>0</v>
      </c>
      <c r="AC310" s="44">
        <v>0</v>
      </c>
    </row>
    <row r="311" spans="1:29" x14ac:dyDescent="0.3">
      <c r="A311" s="46" t="s">
        <v>593</v>
      </c>
      <c r="B311" t="s">
        <v>2423</v>
      </c>
      <c r="C311">
        <v>1</v>
      </c>
      <c r="D311">
        <v>0</v>
      </c>
      <c r="E311" s="44">
        <v>7205315</v>
      </c>
      <c r="F311" s="44">
        <v>0</v>
      </c>
      <c r="G311" s="44">
        <v>425196</v>
      </c>
      <c r="H311" s="44">
        <v>0</v>
      </c>
      <c r="I311" s="44">
        <v>1195450</v>
      </c>
      <c r="J311" s="44">
        <v>1321081</v>
      </c>
      <c r="K311" s="44">
        <v>0</v>
      </c>
      <c r="L311" s="44">
        <v>0</v>
      </c>
      <c r="M311" s="44">
        <v>0</v>
      </c>
      <c r="N311" s="44">
        <v>0</v>
      </c>
      <c r="O311" s="44">
        <v>0</v>
      </c>
      <c r="P311" s="44">
        <v>1285923</v>
      </c>
      <c r="Q311" s="44">
        <v>261375</v>
      </c>
      <c r="R311" s="44">
        <v>426210</v>
      </c>
      <c r="S311" s="44">
        <v>65838</v>
      </c>
      <c r="T311" s="44">
        <v>27468</v>
      </c>
      <c r="U311" s="44">
        <v>244767</v>
      </c>
      <c r="V311" s="44">
        <v>39991</v>
      </c>
      <c r="W311" s="44">
        <v>0</v>
      </c>
      <c r="X311" s="44">
        <v>148500</v>
      </c>
      <c r="Y311" s="44">
        <v>0</v>
      </c>
      <c r="Z311" s="44">
        <v>0</v>
      </c>
      <c r="AA311" s="44">
        <v>12647114</v>
      </c>
      <c r="AB311" s="44">
        <v>0</v>
      </c>
      <c r="AC311" s="44">
        <v>0</v>
      </c>
    </row>
    <row r="312" spans="1:29" x14ac:dyDescent="0.3">
      <c r="A312" s="46" t="s">
        <v>623</v>
      </c>
      <c r="B312" t="s">
        <v>2424</v>
      </c>
      <c r="C312">
        <v>1</v>
      </c>
      <c r="D312">
        <v>0</v>
      </c>
      <c r="E312" s="44">
        <v>4332121</v>
      </c>
      <c r="F312" s="44">
        <v>0</v>
      </c>
      <c r="G312" s="44">
        <v>290733</v>
      </c>
      <c r="H312" s="44">
        <v>0</v>
      </c>
      <c r="I312" s="44">
        <v>689022</v>
      </c>
      <c r="J312" s="44">
        <v>700497</v>
      </c>
      <c r="K312" s="44">
        <v>0</v>
      </c>
      <c r="L312" s="44">
        <v>0</v>
      </c>
      <c r="M312" s="44">
        <v>0</v>
      </c>
      <c r="N312" s="44">
        <v>0</v>
      </c>
      <c r="O312" s="44">
        <v>0</v>
      </c>
      <c r="P312" s="44">
        <v>1080214</v>
      </c>
      <c r="Q312" s="44">
        <v>132958</v>
      </c>
      <c r="R312" s="44">
        <v>106984</v>
      </c>
      <c r="S312" s="44">
        <v>74151</v>
      </c>
      <c r="T312" s="44">
        <v>30937</v>
      </c>
      <c r="U312" s="44">
        <v>193157</v>
      </c>
      <c r="V312" s="44">
        <v>6349</v>
      </c>
      <c r="W312" s="44">
        <v>0</v>
      </c>
      <c r="X312" s="44">
        <v>145800</v>
      </c>
      <c r="Y312" s="44">
        <v>0</v>
      </c>
      <c r="Z312" s="44">
        <v>0</v>
      </c>
      <c r="AA312" s="44">
        <v>7782923</v>
      </c>
      <c r="AB312" s="44">
        <v>0</v>
      </c>
      <c r="AC312" s="44">
        <v>0</v>
      </c>
    </row>
    <row r="313" spans="1:29" x14ac:dyDescent="0.3">
      <c r="A313" s="46" t="s">
        <v>567</v>
      </c>
      <c r="B313" t="s">
        <v>2425</v>
      </c>
      <c r="C313">
        <v>1</v>
      </c>
      <c r="D313">
        <v>0</v>
      </c>
      <c r="E313" s="44">
        <v>3169300</v>
      </c>
      <c r="F313" s="44">
        <v>0</v>
      </c>
      <c r="G313" s="44">
        <v>233260</v>
      </c>
      <c r="H313" s="44">
        <v>0</v>
      </c>
      <c r="I313" s="44">
        <v>108995</v>
      </c>
      <c r="J313" s="44">
        <v>293926</v>
      </c>
      <c r="K313" s="44">
        <v>0</v>
      </c>
      <c r="L313" s="44">
        <v>0</v>
      </c>
      <c r="M313" s="44">
        <v>0</v>
      </c>
      <c r="N313" s="44">
        <v>0</v>
      </c>
      <c r="O313" s="44">
        <v>0</v>
      </c>
      <c r="P313" s="44">
        <v>828307</v>
      </c>
      <c r="Q313" s="44">
        <v>18926</v>
      </c>
      <c r="R313" s="44">
        <v>70202</v>
      </c>
      <c r="S313" s="44">
        <v>20194</v>
      </c>
      <c r="T313" s="44">
        <v>8425</v>
      </c>
      <c r="U313" s="44">
        <v>83880</v>
      </c>
      <c r="V313" s="44">
        <v>2186</v>
      </c>
      <c r="W313" s="44">
        <v>0</v>
      </c>
      <c r="X313" s="44">
        <v>0</v>
      </c>
      <c r="Y313" s="44">
        <v>0</v>
      </c>
      <c r="Z313" s="44">
        <v>0</v>
      </c>
      <c r="AA313" s="44">
        <v>4837601</v>
      </c>
      <c r="AB313" s="44">
        <v>0</v>
      </c>
      <c r="AC313" s="44">
        <v>0</v>
      </c>
    </row>
    <row r="314" spans="1:29" x14ac:dyDescent="0.3">
      <c r="A314" s="46" t="s">
        <v>631</v>
      </c>
      <c r="B314" t="s">
        <v>2426</v>
      </c>
      <c r="C314">
        <v>1</v>
      </c>
      <c r="D314">
        <v>0</v>
      </c>
      <c r="E314" s="44">
        <v>2977778</v>
      </c>
      <c r="F314" s="44">
        <v>0</v>
      </c>
      <c r="G314" s="44">
        <v>212171</v>
      </c>
      <c r="H314" s="44">
        <v>0</v>
      </c>
      <c r="I314" s="44">
        <v>254202</v>
      </c>
      <c r="J314" s="44">
        <v>217624</v>
      </c>
      <c r="K314" s="44">
        <v>0</v>
      </c>
      <c r="L314" s="44">
        <v>0</v>
      </c>
      <c r="M314" s="44">
        <v>0</v>
      </c>
      <c r="N314" s="44">
        <v>0</v>
      </c>
      <c r="O314" s="44">
        <v>0</v>
      </c>
      <c r="P314" s="44">
        <v>928175</v>
      </c>
      <c r="Q314" s="44">
        <v>180410</v>
      </c>
      <c r="R314" s="44">
        <v>246398</v>
      </c>
      <c r="S314" s="44">
        <v>44371</v>
      </c>
      <c r="T314" s="44">
        <v>18512</v>
      </c>
      <c r="U314" s="44">
        <v>167003</v>
      </c>
      <c r="V314" s="44">
        <v>502</v>
      </c>
      <c r="W314" s="44">
        <v>0</v>
      </c>
      <c r="X314" s="44">
        <v>0</v>
      </c>
      <c r="Y314" s="44">
        <v>20389</v>
      </c>
      <c r="Z314" s="44">
        <v>0</v>
      </c>
      <c r="AA314" s="44">
        <v>5267535</v>
      </c>
      <c r="AB314" s="44">
        <v>0</v>
      </c>
      <c r="AC314" s="44">
        <v>0</v>
      </c>
    </row>
    <row r="315" spans="1:29" x14ac:dyDescent="0.3">
      <c r="A315" s="46" t="s">
        <v>653</v>
      </c>
      <c r="B315" t="s">
        <v>2427</v>
      </c>
      <c r="C315">
        <v>1</v>
      </c>
      <c r="D315">
        <v>0</v>
      </c>
      <c r="E315" s="44">
        <v>8527586</v>
      </c>
      <c r="F315" s="44">
        <v>0</v>
      </c>
      <c r="G315" s="44">
        <v>697595</v>
      </c>
      <c r="H315" s="44">
        <v>0</v>
      </c>
      <c r="I315" s="44">
        <v>2010965</v>
      </c>
      <c r="J315" s="44">
        <v>1071244</v>
      </c>
      <c r="K315" s="44">
        <v>0</v>
      </c>
      <c r="L315" s="44">
        <v>0</v>
      </c>
      <c r="M315" s="44">
        <v>0</v>
      </c>
      <c r="N315" s="44">
        <v>0</v>
      </c>
      <c r="O315" s="44">
        <v>0</v>
      </c>
      <c r="P315" s="44">
        <v>3950910</v>
      </c>
      <c r="Q315" s="44">
        <v>444096</v>
      </c>
      <c r="R315" s="44">
        <v>417589</v>
      </c>
      <c r="S315" s="44">
        <v>106583</v>
      </c>
      <c r="T315" s="44">
        <v>44468</v>
      </c>
      <c r="U315" s="44">
        <v>395343</v>
      </c>
      <c r="V315" s="44">
        <v>38053</v>
      </c>
      <c r="W315" s="44">
        <v>0</v>
      </c>
      <c r="X315" s="44">
        <v>0</v>
      </c>
      <c r="Y315" s="44">
        <v>0</v>
      </c>
      <c r="Z315" s="44">
        <v>0</v>
      </c>
      <c r="AA315" s="44">
        <v>17704432</v>
      </c>
      <c r="AB315" s="44">
        <v>0</v>
      </c>
      <c r="AC315" s="44">
        <v>0</v>
      </c>
    </row>
    <row r="316" spans="1:29" x14ac:dyDescent="0.3">
      <c r="A316" s="46" t="s">
        <v>609</v>
      </c>
      <c r="B316" t="s">
        <v>2428</v>
      </c>
      <c r="C316">
        <v>1</v>
      </c>
      <c r="D316">
        <v>0</v>
      </c>
      <c r="E316" s="44">
        <v>2633693</v>
      </c>
      <c r="F316" s="44">
        <v>0</v>
      </c>
      <c r="G316" s="44">
        <v>167690</v>
      </c>
      <c r="H316" s="44">
        <v>0</v>
      </c>
      <c r="I316" s="44">
        <v>277198</v>
      </c>
      <c r="J316" s="44">
        <v>100591</v>
      </c>
      <c r="K316" s="44">
        <v>0</v>
      </c>
      <c r="L316" s="44">
        <v>0</v>
      </c>
      <c r="M316" s="44">
        <v>0</v>
      </c>
      <c r="N316" s="44">
        <v>0</v>
      </c>
      <c r="O316" s="44">
        <v>0</v>
      </c>
      <c r="P316" s="44">
        <v>710052</v>
      </c>
      <c r="Q316" s="44">
        <v>3949</v>
      </c>
      <c r="R316" s="44">
        <v>85339</v>
      </c>
      <c r="S316" s="44">
        <v>37990</v>
      </c>
      <c r="T316" s="44">
        <v>15850</v>
      </c>
      <c r="U316" s="44">
        <v>149353</v>
      </c>
      <c r="V316" s="44">
        <v>0</v>
      </c>
      <c r="W316" s="44">
        <v>0</v>
      </c>
      <c r="X316" s="44">
        <v>0</v>
      </c>
      <c r="Y316" s="44">
        <v>0</v>
      </c>
      <c r="Z316" s="44">
        <v>0</v>
      </c>
      <c r="AA316" s="44">
        <v>4181705</v>
      </c>
      <c r="AB316" s="44">
        <v>0</v>
      </c>
      <c r="AC316" s="44">
        <v>0</v>
      </c>
    </row>
    <row r="317" spans="1:29" x14ac:dyDescent="0.3">
      <c r="A317" s="46" t="s">
        <v>639</v>
      </c>
      <c r="B317" t="s">
        <v>2429</v>
      </c>
      <c r="C317">
        <v>1</v>
      </c>
      <c r="D317">
        <v>0</v>
      </c>
      <c r="E317" s="44">
        <v>11408701</v>
      </c>
      <c r="F317" s="44">
        <v>0</v>
      </c>
      <c r="G317" s="44">
        <v>1623853</v>
      </c>
      <c r="H317" s="44">
        <v>0</v>
      </c>
      <c r="I317" s="44">
        <v>2163954</v>
      </c>
      <c r="J317" s="44">
        <v>1251658</v>
      </c>
      <c r="K317" s="44">
        <v>0</v>
      </c>
      <c r="L317" s="44">
        <v>0</v>
      </c>
      <c r="M317" s="44">
        <v>0</v>
      </c>
      <c r="N317" s="44">
        <v>0</v>
      </c>
      <c r="O317" s="44">
        <v>0</v>
      </c>
      <c r="P317" s="44">
        <v>2134799</v>
      </c>
      <c r="Q317" s="44">
        <v>420545</v>
      </c>
      <c r="R317" s="44">
        <v>509547</v>
      </c>
      <c r="S317" s="44">
        <v>76548</v>
      </c>
      <c r="T317" s="44">
        <v>31937</v>
      </c>
      <c r="U317" s="44">
        <v>310123</v>
      </c>
      <c r="V317" s="44">
        <v>48229</v>
      </c>
      <c r="W317" s="44">
        <v>0</v>
      </c>
      <c r="X317" s="44">
        <v>0</v>
      </c>
      <c r="Y317" s="44">
        <v>0</v>
      </c>
      <c r="Z317" s="44">
        <v>0</v>
      </c>
      <c r="AA317" s="44">
        <v>19979894</v>
      </c>
      <c r="AB317" s="44">
        <v>0</v>
      </c>
      <c r="AC317" s="44">
        <v>0</v>
      </c>
    </row>
    <row r="318" spans="1:29" x14ac:dyDescent="0.3">
      <c r="A318" s="46" t="s">
        <v>635</v>
      </c>
      <c r="B318" t="s">
        <v>2430</v>
      </c>
      <c r="C318">
        <v>1</v>
      </c>
      <c r="D318">
        <v>0</v>
      </c>
      <c r="E318" s="44">
        <v>1773571</v>
      </c>
      <c r="F318" s="44">
        <v>0</v>
      </c>
      <c r="G318" s="44">
        <v>122398</v>
      </c>
      <c r="H318" s="44">
        <v>0</v>
      </c>
      <c r="I318" s="44">
        <v>165272</v>
      </c>
      <c r="J318" s="44">
        <v>186493</v>
      </c>
      <c r="K318" s="44">
        <v>0</v>
      </c>
      <c r="L318" s="44">
        <v>0</v>
      </c>
      <c r="M318" s="44">
        <v>0</v>
      </c>
      <c r="N318" s="44">
        <v>0</v>
      </c>
      <c r="O318" s="44">
        <v>0</v>
      </c>
      <c r="P318" s="44">
        <v>599000</v>
      </c>
      <c r="Q318" s="44">
        <v>78091</v>
      </c>
      <c r="R318" s="44">
        <v>159286</v>
      </c>
      <c r="S318" s="44">
        <v>33046</v>
      </c>
      <c r="T318" s="44">
        <v>2004</v>
      </c>
      <c r="U318" s="44">
        <v>113297</v>
      </c>
      <c r="V318" s="44">
        <v>0</v>
      </c>
      <c r="W318" s="44">
        <v>0</v>
      </c>
      <c r="X318" s="44">
        <v>80440</v>
      </c>
      <c r="Y318" s="44">
        <v>851</v>
      </c>
      <c r="Z318" s="44">
        <v>0</v>
      </c>
      <c r="AA318" s="44">
        <v>3313749</v>
      </c>
      <c r="AB318" s="44">
        <v>0</v>
      </c>
      <c r="AC318" s="44">
        <v>0</v>
      </c>
    </row>
    <row r="319" spans="1:29" x14ac:dyDescent="0.3">
      <c r="A319" s="46" t="s">
        <v>603</v>
      </c>
      <c r="B319" t="s">
        <v>2431</v>
      </c>
      <c r="C319">
        <v>1</v>
      </c>
      <c r="D319">
        <v>0</v>
      </c>
      <c r="E319" s="44">
        <v>3451540</v>
      </c>
      <c r="F319" s="44">
        <v>0</v>
      </c>
      <c r="G319" s="44">
        <v>239788</v>
      </c>
      <c r="H319" s="44">
        <v>0</v>
      </c>
      <c r="I319" s="44">
        <v>240636</v>
      </c>
      <c r="J319" s="44">
        <v>322192</v>
      </c>
      <c r="K319" s="44">
        <v>0</v>
      </c>
      <c r="L319" s="44">
        <v>0</v>
      </c>
      <c r="M319" s="44">
        <v>0</v>
      </c>
      <c r="N319" s="44">
        <v>0</v>
      </c>
      <c r="O319" s="44">
        <v>0</v>
      </c>
      <c r="P319" s="44">
        <v>1148836</v>
      </c>
      <c r="Q319" s="44">
        <v>176970</v>
      </c>
      <c r="R319" s="44">
        <v>48564</v>
      </c>
      <c r="S319" s="44">
        <v>54992</v>
      </c>
      <c r="T319" s="44">
        <v>22943</v>
      </c>
      <c r="U319" s="44">
        <v>187041</v>
      </c>
      <c r="V319" s="44">
        <v>0</v>
      </c>
      <c r="W319" s="44">
        <v>0</v>
      </c>
      <c r="X319" s="44">
        <v>0</v>
      </c>
      <c r="Y319" s="44">
        <v>17623</v>
      </c>
      <c r="Z319" s="44">
        <v>0</v>
      </c>
      <c r="AA319" s="44">
        <v>5911125</v>
      </c>
      <c r="AB319" s="44">
        <v>0</v>
      </c>
      <c r="AC319" s="44">
        <v>0</v>
      </c>
    </row>
    <row r="320" spans="1:29" x14ac:dyDescent="0.3">
      <c r="A320" s="46" t="s">
        <v>597</v>
      </c>
      <c r="B320" t="s">
        <v>2432</v>
      </c>
      <c r="C320">
        <v>1</v>
      </c>
      <c r="D320">
        <v>0</v>
      </c>
      <c r="E320" s="44">
        <v>12362994</v>
      </c>
      <c r="F320" s="44">
        <v>0</v>
      </c>
      <c r="G320" s="44">
        <v>938243</v>
      </c>
      <c r="H320" s="44">
        <v>0</v>
      </c>
      <c r="I320" s="44">
        <v>2186636</v>
      </c>
      <c r="J320" s="44">
        <v>670084</v>
      </c>
      <c r="K320" s="44">
        <v>0</v>
      </c>
      <c r="L320" s="44">
        <v>0</v>
      </c>
      <c r="M320" s="44">
        <v>0</v>
      </c>
      <c r="N320" s="44">
        <v>0</v>
      </c>
      <c r="O320" s="44">
        <v>0</v>
      </c>
      <c r="P320" s="44">
        <v>1617215</v>
      </c>
      <c r="Q320" s="44">
        <v>540328</v>
      </c>
      <c r="R320" s="44">
        <v>691361</v>
      </c>
      <c r="S320" s="44">
        <v>97910</v>
      </c>
      <c r="T320" s="44">
        <v>40850</v>
      </c>
      <c r="U320" s="44">
        <v>335753</v>
      </c>
      <c r="V320" s="44">
        <v>48401</v>
      </c>
      <c r="W320" s="44">
        <v>0</v>
      </c>
      <c r="X320" s="44">
        <v>0</v>
      </c>
      <c r="Y320" s="44">
        <v>0</v>
      </c>
      <c r="Z320" s="44">
        <v>0</v>
      </c>
      <c r="AA320" s="44">
        <v>19529775</v>
      </c>
      <c r="AB320" s="44">
        <v>0</v>
      </c>
      <c r="AC320" s="44">
        <v>0</v>
      </c>
    </row>
    <row r="321" spans="1:29" x14ac:dyDescent="0.3">
      <c r="A321" s="46" t="s">
        <v>637</v>
      </c>
      <c r="B321" t="s">
        <v>2433</v>
      </c>
      <c r="C321">
        <v>1</v>
      </c>
      <c r="D321">
        <v>0</v>
      </c>
      <c r="E321" s="44">
        <v>12325274</v>
      </c>
      <c r="F321" s="44">
        <v>0</v>
      </c>
      <c r="G321" s="44">
        <v>1440012</v>
      </c>
      <c r="H321" s="44">
        <v>0</v>
      </c>
      <c r="I321" s="44">
        <v>1460945</v>
      </c>
      <c r="J321" s="44">
        <v>3234043</v>
      </c>
      <c r="K321" s="44">
        <v>0</v>
      </c>
      <c r="L321" s="44">
        <v>0</v>
      </c>
      <c r="M321" s="44">
        <v>0</v>
      </c>
      <c r="N321" s="44">
        <v>0</v>
      </c>
      <c r="O321" s="44">
        <v>0</v>
      </c>
      <c r="P321" s="44">
        <v>2014138</v>
      </c>
      <c r="Q321" s="44">
        <v>336926</v>
      </c>
      <c r="R321" s="44">
        <v>150488</v>
      </c>
      <c r="S321" s="44">
        <v>46289</v>
      </c>
      <c r="T321" s="44">
        <v>19312</v>
      </c>
      <c r="U321" s="44">
        <v>174343</v>
      </c>
      <c r="V321" s="44">
        <v>39259</v>
      </c>
      <c r="W321" s="44">
        <v>0</v>
      </c>
      <c r="X321" s="44">
        <v>0</v>
      </c>
      <c r="Y321" s="44">
        <v>12802</v>
      </c>
      <c r="Z321" s="44">
        <v>0</v>
      </c>
      <c r="AA321" s="44">
        <v>21253831</v>
      </c>
      <c r="AB321" s="44">
        <v>0</v>
      </c>
      <c r="AC321" s="44">
        <v>0</v>
      </c>
    </row>
    <row r="322" spans="1:29" x14ac:dyDescent="0.3">
      <c r="A322" s="46" t="s">
        <v>565</v>
      </c>
      <c r="B322" t="s">
        <v>2434</v>
      </c>
      <c r="C322">
        <v>1</v>
      </c>
      <c r="D322">
        <v>0</v>
      </c>
      <c r="E322" s="44">
        <v>7049158</v>
      </c>
      <c r="F322" s="44">
        <v>0</v>
      </c>
      <c r="G322" s="44">
        <v>1867818</v>
      </c>
      <c r="H322" s="44">
        <v>228</v>
      </c>
      <c r="I322" s="44">
        <v>303603</v>
      </c>
      <c r="J322" s="44">
        <v>1524836</v>
      </c>
      <c r="K322" s="44">
        <v>0</v>
      </c>
      <c r="L322" s="44">
        <v>0</v>
      </c>
      <c r="M322" s="44">
        <v>0</v>
      </c>
      <c r="N322" s="44">
        <v>0</v>
      </c>
      <c r="O322" s="44">
        <v>0</v>
      </c>
      <c r="P322" s="44">
        <v>1489552</v>
      </c>
      <c r="Q322" s="44">
        <v>373218</v>
      </c>
      <c r="R322" s="44">
        <v>92398</v>
      </c>
      <c r="S322" s="44">
        <v>44596</v>
      </c>
      <c r="T322" s="44">
        <v>18606</v>
      </c>
      <c r="U322" s="44">
        <v>179061</v>
      </c>
      <c r="V322" s="44">
        <v>29610</v>
      </c>
      <c r="W322" s="44">
        <v>0</v>
      </c>
      <c r="X322" s="44">
        <v>0</v>
      </c>
      <c r="Y322" s="44">
        <v>0</v>
      </c>
      <c r="Z322" s="44">
        <v>0</v>
      </c>
      <c r="AA322" s="44">
        <v>12972684</v>
      </c>
      <c r="AB322" s="44">
        <v>0</v>
      </c>
      <c r="AC322" s="44">
        <v>0</v>
      </c>
    </row>
    <row r="323" spans="1:29" x14ac:dyDescent="0.3">
      <c r="A323" s="46" t="s">
        <v>577</v>
      </c>
      <c r="B323" t="s">
        <v>2435</v>
      </c>
      <c r="C323">
        <v>1</v>
      </c>
      <c r="D323">
        <v>0</v>
      </c>
      <c r="E323" s="44">
        <v>19753557</v>
      </c>
      <c r="F323" s="44">
        <v>0</v>
      </c>
      <c r="G323" s="44">
        <v>3243907</v>
      </c>
      <c r="H323" s="44">
        <v>8589</v>
      </c>
      <c r="I323" s="44">
        <v>3370428</v>
      </c>
      <c r="J323" s="44">
        <v>1414563</v>
      </c>
      <c r="K323" s="44">
        <v>0</v>
      </c>
      <c r="L323" s="44">
        <v>0</v>
      </c>
      <c r="M323" s="44">
        <v>0</v>
      </c>
      <c r="N323" s="44">
        <v>0</v>
      </c>
      <c r="O323" s="44">
        <v>0</v>
      </c>
      <c r="P323" s="44">
        <v>1812373</v>
      </c>
      <c r="Q323" s="44">
        <v>1192961</v>
      </c>
      <c r="R323" s="44">
        <v>235807</v>
      </c>
      <c r="S323" s="44">
        <v>85551</v>
      </c>
      <c r="T323" s="44">
        <v>35693</v>
      </c>
      <c r="U323" s="44">
        <v>347811</v>
      </c>
      <c r="V323" s="44">
        <v>59982</v>
      </c>
      <c r="W323" s="44">
        <v>0</v>
      </c>
      <c r="X323" s="44">
        <v>419194</v>
      </c>
      <c r="Y323" s="44">
        <v>0</v>
      </c>
      <c r="Z323" s="44">
        <v>0</v>
      </c>
      <c r="AA323" s="44">
        <v>31980416</v>
      </c>
      <c r="AB323" s="44">
        <v>0</v>
      </c>
      <c r="AC323" s="44">
        <v>0</v>
      </c>
    </row>
    <row r="324" spans="1:29" x14ac:dyDescent="0.3">
      <c r="A324" s="46" t="s">
        <v>619</v>
      </c>
      <c r="B324" t="s">
        <v>2436</v>
      </c>
      <c r="C324">
        <v>1</v>
      </c>
      <c r="D324">
        <v>0</v>
      </c>
      <c r="E324" s="44">
        <v>16564629</v>
      </c>
      <c r="F324" s="44">
        <v>0</v>
      </c>
      <c r="G324" s="44">
        <v>2035976</v>
      </c>
      <c r="H324" s="44">
        <v>0</v>
      </c>
      <c r="I324" s="44">
        <v>3480062</v>
      </c>
      <c r="J324" s="44">
        <v>2468682</v>
      </c>
      <c r="K324" s="44">
        <v>0</v>
      </c>
      <c r="L324" s="44">
        <v>0</v>
      </c>
      <c r="M324" s="44">
        <v>0</v>
      </c>
      <c r="N324" s="44">
        <v>0</v>
      </c>
      <c r="O324" s="44">
        <v>0</v>
      </c>
      <c r="P324" s="44">
        <v>3524404</v>
      </c>
      <c r="Q324" s="44">
        <v>750883</v>
      </c>
      <c r="R324" s="44">
        <v>811470</v>
      </c>
      <c r="S324" s="44">
        <v>107197</v>
      </c>
      <c r="T324" s="44">
        <v>44725</v>
      </c>
      <c r="U324" s="44">
        <v>420427</v>
      </c>
      <c r="V324" s="44">
        <v>64075</v>
      </c>
      <c r="W324" s="44">
        <v>0</v>
      </c>
      <c r="X324" s="44">
        <v>0</v>
      </c>
      <c r="Y324" s="44">
        <v>0</v>
      </c>
      <c r="Z324" s="44">
        <v>0</v>
      </c>
      <c r="AA324" s="44">
        <v>30272530</v>
      </c>
      <c r="AB324" s="44">
        <v>0</v>
      </c>
      <c r="AC324" s="44">
        <v>0</v>
      </c>
    </row>
    <row r="325" spans="1:29" x14ac:dyDescent="0.3">
      <c r="A325" s="46" t="s">
        <v>672</v>
      </c>
      <c r="B325" t="s">
        <v>2437</v>
      </c>
      <c r="C325">
        <v>1</v>
      </c>
      <c r="D325">
        <v>1</v>
      </c>
      <c r="E325" s="44">
        <v>8086444591</v>
      </c>
      <c r="F325" s="44">
        <v>0</v>
      </c>
      <c r="G325" s="44">
        <v>0</v>
      </c>
      <c r="H325" s="44">
        <v>3007865</v>
      </c>
      <c r="I325" s="44">
        <v>588111081</v>
      </c>
      <c r="J325" s="44">
        <v>1342504628</v>
      </c>
      <c r="K325" s="44">
        <v>0</v>
      </c>
      <c r="L325" s="44">
        <v>0</v>
      </c>
      <c r="M325" s="44">
        <v>29885745</v>
      </c>
      <c r="N325" s="44">
        <v>127672141</v>
      </c>
      <c r="O325" s="44">
        <v>36023674</v>
      </c>
      <c r="P325" s="44">
        <v>0</v>
      </c>
      <c r="Q325" s="44">
        <v>293202460</v>
      </c>
      <c r="R325" s="44">
        <v>161881740</v>
      </c>
      <c r="S325" s="44">
        <v>19248477</v>
      </c>
      <c r="T325" s="44">
        <v>8030906</v>
      </c>
      <c r="U325" s="44">
        <v>74465810</v>
      </c>
      <c r="V325" s="44">
        <v>12811416</v>
      </c>
      <c r="W325" s="44">
        <v>0</v>
      </c>
      <c r="X325" s="44">
        <v>544862907</v>
      </c>
      <c r="Y325" s="44">
        <v>0</v>
      </c>
      <c r="Z325" s="44">
        <v>1200000</v>
      </c>
      <c r="AA325" s="44">
        <v>11329353441</v>
      </c>
      <c r="AB325" s="44">
        <v>0</v>
      </c>
      <c r="AC325" s="44">
        <v>117696335</v>
      </c>
    </row>
    <row r="326" spans="1:29" x14ac:dyDescent="0.3">
      <c r="A326" s="46" t="s">
        <v>677</v>
      </c>
      <c r="B326" t="s">
        <v>1753</v>
      </c>
      <c r="C326">
        <v>1</v>
      </c>
      <c r="D326">
        <v>0</v>
      </c>
      <c r="E326" s="44">
        <v>9707695</v>
      </c>
      <c r="F326" s="44">
        <v>0</v>
      </c>
      <c r="G326" s="44">
        <v>491475</v>
      </c>
      <c r="H326" s="44">
        <v>0</v>
      </c>
      <c r="I326" s="44">
        <v>1435212</v>
      </c>
      <c r="J326" s="44">
        <v>3317228</v>
      </c>
      <c r="K326" s="44">
        <v>0</v>
      </c>
      <c r="L326" s="44">
        <v>0</v>
      </c>
      <c r="M326" s="44">
        <v>0</v>
      </c>
      <c r="N326" s="44">
        <v>0</v>
      </c>
      <c r="O326" s="44">
        <v>0</v>
      </c>
      <c r="P326" s="44">
        <v>1329317</v>
      </c>
      <c r="Q326" s="44">
        <v>352060</v>
      </c>
      <c r="R326" s="44">
        <v>474038</v>
      </c>
      <c r="S326" s="44">
        <v>33900</v>
      </c>
      <c r="T326" s="44">
        <v>14143</v>
      </c>
      <c r="U326" s="44">
        <v>128675</v>
      </c>
      <c r="V326" s="44">
        <v>30450</v>
      </c>
      <c r="W326" s="44">
        <v>0</v>
      </c>
      <c r="X326" s="44">
        <v>142720</v>
      </c>
      <c r="Y326" s="44">
        <v>0</v>
      </c>
      <c r="Z326" s="44">
        <v>0</v>
      </c>
      <c r="AA326" s="44">
        <v>17456913</v>
      </c>
      <c r="AB326" s="44">
        <v>0</v>
      </c>
      <c r="AC326" s="44">
        <v>0</v>
      </c>
    </row>
    <row r="327" spans="1:29" x14ac:dyDescent="0.3">
      <c r="A327" s="46" t="s">
        <v>679</v>
      </c>
      <c r="B327" t="s">
        <v>2438</v>
      </c>
      <c r="C327">
        <v>1</v>
      </c>
      <c r="D327">
        <v>0</v>
      </c>
      <c r="E327" s="44">
        <v>37392534</v>
      </c>
      <c r="F327" s="44">
        <v>0</v>
      </c>
      <c r="G327" s="44">
        <v>0</v>
      </c>
      <c r="H327" s="44">
        <v>0</v>
      </c>
      <c r="I327" s="44">
        <v>4497190</v>
      </c>
      <c r="J327" s="44">
        <v>5685859</v>
      </c>
      <c r="K327" s="44">
        <v>0</v>
      </c>
      <c r="L327" s="44">
        <v>0</v>
      </c>
      <c r="M327" s="44">
        <v>0</v>
      </c>
      <c r="N327" s="44">
        <v>0</v>
      </c>
      <c r="O327" s="44">
        <v>0</v>
      </c>
      <c r="P327" s="44">
        <v>3936733</v>
      </c>
      <c r="Q327" s="44">
        <v>293445</v>
      </c>
      <c r="R327" s="44">
        <v>2959155</v>
      </c>
      <c r="S327" s="44">
        <v>72114</v>
      </c>
      <c r="T327" s="44">
        <v>30087</v>
      </c>
      <c r="U327" s="44">
        <v>269781</v>
      </c>
      <c r="V327" s="44">
        <v>90986</v>
      </c>
      <c r="W327" s="44">
        <v>0</v>
      </c>
      <c r="X327" s="44">
        <v>679086</v>
      </c>
      <c r="Y327" s="44">
        <v>0</v>
      </c>
      <c r="Z327" s="44">
        <v>0</v>
      </c>
      <c r="AA327" s="44">
        <v>55906970</v>
      </c>
      <c r="AB327" s="44">
        <v>0</v>
      </c>
      <c r="AC327" s="44">
        <v>0</v>
      </c>
    </row>
    <row r="328" spans="1:29" x14ac:dyDescent="0.3">
      <c r="A328" s="46" t="s">
        <v>681</v>
      </c>
      <c r="B328" t="s">
        <v>2439</v>
      </c>
      <c r="C328">
        <v>1</v>
      </c>
      <c r="D328">
        <v>0</v>
      </c>
      <c r="E328" s="44">
        <v>13156351</v>
      </c>
      <c r="F328" s="44">
        <v>0</v>
      </c>
      <c r="G328" s="44">
        <v>0</v>
      </c>
      <c r="H328" s="44">
        <v>0</v>
      </c>
      <c r="I328" s="44">
        <v>2142107</v>
      </c>
      <c r="J328" s="44">
        <v>688201</v>
      </c>
      <c r="K328" s="44">
        <v>0</v>
      </c>
      <c r="L328" s="44">
        <v>0</v>
      </c>
      <c r="M328" s="44">
        <v>0</v>
      </c>
      <c r="N328" s="44">
        <v>0</v>
      </c>
      <c r="O328" s="44">
        <v>0</v>
      </c>
      <c r="P328" s="44">
        <v>1373327</v>
      </c>
      <c r="Q328" s="44">
        <v>288124</v>
      </c>
      <c r="R328" s="44">
        <v>423574</v>
      </c>
      <c r="S328" s="44">
        <v>21452</v>
      </c>
      <c r="T328" s="44">
        <v>8950</v>
      </c>
      <c r="U328" s="44">
        <v>85337</v>
      </c>
      <c r="V328" s="44">
        <v>27066</v>
      </c>
      <c r="W328" s="44">
        <v>0</v>
      </c>
      <c r="X328" s="44">
        <v>287676</v>
      </c>
      <c r="Y328" s="44">
        <v>0</v>
      </c>
      <c r="Z328" s="44">
        <v>0</v>
      </c>
      <c r="AA328" s="44">
        <v>18502165</v>
      </c>
      <c r="AB328" s="44">
        <v>0</v>
      </c>
      <c r="AC328" s="44">
        <v>0</v>
      </c>
    </row>
    <row r="329" spans="1:29" x14ac:dyDescent="0.3">
      <c r="A329" s="46" t="s">
        <v>685</v>
      </c>
      <c r="B329" t="s">
        <v>1756</v>
      </c>
      <c r="C329">
        <v>1</v>
      </c>
      <c r="D329">
        <v>0</v>
      </c>
      <c r="E329" s="44">
        <v>21210980</v>
      </c>
      <c r="F329" s="44">
        <v>0</v>
      </c>
      <c r="G329" s="44">
        <v>0</v>
      </c>
      <c r="H329" s="44">
        <v>1844</v>
      </c>
      <c r="I329" s="44">
        <v>3909221</v>
      </c>
      <c r="J329" s="44">
        <v>3760644</v>
      </c>
      <c r="K329" s="44">
        <v>0</v>
      </c>
      <c r="L329" s="44">
        <v>0</v>
      </c>
      <c r="M329" s="44">
        <v>0</v>
      </c>
      <c r="N329" s="44">
        <v>0</v>
      </c>
      <c r="O329" s="44">
        <v>0</v>
      </c>
      <c r="P329" s="44">
        <v>2838563</v>
      </c>
      <c r="Q329" s="44">
        <v>760500</v>
      </c>
      <c r="R329" s="44">
        <v>922799</v>
      </c>
      <c r="S329" s="44">
        <v>63920</v>
      </c>
      <c r="T329" s="44">
        <v>26668</v>
      </c>
      <c r="U329" s="44">
        <v>232826</v>
      </c>
      <c r="V329" s="44">
        <v>71664</v>
      </c>
      <c r="W329" s="44">
        <v>0</v>
      </c>
      <c r="X329" s="44">
        <v>830208</v>
      </c>
      <c r="Y329" s="44">
        <v>0</v>
      </c>
      <c r="Z329" s="44">
        <v>0</v>
      </c>
      <c r="AA329" s="44">
        <v>34629837</v>
      </c>
      <c r="AB329" s="44">
        <v>0</v>
      </c>
      <c r="AC329" s="44">
        <v>0</v>
      </c>
    </row>
    <row r="330" spans="1:29" x14ac:dyDescent="0.3">
      <c r="A330" s="46" t="s">
        <v>683</v>
      </c>
      <c r="B330" t="s">
        <v>2440</v>
      </c>
      <c r="C330">
        <v>1</v>
      </c>
      <c r="D330">
        <v>0</v>
      </c>
      <c r="E330" s="44">
        <v>83999238</v>
      </c>
      <c r="F330" s="44">
        <v>38924</v>
      </c>
      <c r="G330" s="44">
        <v>0</v>
      </c>
      <c r="H330" s="44">
        <v>50140</v>
      </c>
      <c r="I330" s="44">
        <v>7280523</v>
      </c>
      <c r="J330" s="44">
        <v>11643852</v>
      </c>
      <c r="K330" s="44">
        <v>0</v>
      </c>
      <c r="L330" s="44">
        <v>0</v>
      </c>
      <c r="M330" s="44">
        <v>0</v>
      </c>
      <c r="N330" s="44">
        <v>0</v>
      </c>
      <c r="O330" s="44">
        <v>0</v>
      </c>
      <c r="P330" s="44">
        <v>5040913</v>
      </c>
      <c r="Q330" s="44">
        <v>1564332</v>
      </c>
      <c r="R330" s="44">
        <v>3949719</v>
      </c>
      <c r="S330" s="44">
        <v>106598</v>
      </c>
      <c r="T330" s="44">
        <v>44475</v>
      </c>
      <c r="U330" s="44">
        <v>450681</v>
      </c>
      <c r="V330" s="44">
        <v>146721</v>
      </c>
      <c r="W330" s="44">
        <v>0</v>
      </c>
      <c r="X330" s="44">
        <v>3271288</v>
      </c>
      <c r="Y330" s="44">
        <v>0</v>
      </c>
      <c r="Z330" s="44">
        <v>0</v>
      </c>
      <c r="AA330" s="44">
        <v>117587404</v>
      </c>
      <c r="AB330" s="44">
        <v>0</v>
      </c>
      <c r="AC330" s="44">
        <v>733330</v>
      </c>
    </row>
    <row r="331" spans="1:29" x14ac:dyDescent="0.3">
      <c r="A331" s="46" t="s">
        <v>687</v>
      </c>
      <c r="B331" t="s">
        <v>2441</v>
      </c>
      <c r="C331">
        <v>1</v>
      </c>
      <c r="D331">
        <v>0</v>
      </c>
      <c r="E331" s="44">
        <v>29122268</v>
      </c>
      <c r="F331" s="44">
        <v>0</v>
      </c>
      <c r="G331" s="44">
        <v>0</v>
      </c>
      <c r="H331" s="44">
        <v>0</v>
      </c>
      <c r="I331" s="44">
        <v>1644243</v>
      </c>
      <c r="J331" s="44">
        <v>6170706</v>
      </c>
      <c r="K331" s="44">
        <v>0</v>
      </c>
      <c r="L331" s="44">
        <v>0</v>
      </c>
      <c r="M331" s="44">
        <v>0</v>
      </c>
      <c r="N331" s="44">
        <v>0</v>
      </c>
      <c r="O331" s="44">
        <v>0</v>
      </c>
      <c r="P331" s="44">
        <v>2777359</v>
      </c>
      <c r="Q331" s="44">
        <v>1569055</v>
      </c>
      <c r="R331" s="44">
        <v>1357642</v>
      </c>
      <c r="S331" s="44">
        <v>54018</v>
      </c>
      <c r="T331" s="44">
        <v>22537</v>
      </c>
      <c r="U331" s="44">
        <v>221467</v>
      </c>
      <c r="V331" s="44">
        <v>64751</v>
      </c>
      <c r="W331" s="44">
        <v>0</v>
      </c>
      <c r="X331" s="44">
        <v>289290</v>
      </c>
      <c r="Y331" s="44">
        <v>79824</v>
      </c>
      <c r="Z331" s="44">
        <v>0</v>
      </c>
      <c r="AA331" s="44">
        <v>43373160</v>
      </c>
      <c r="AB331" s="44">
        <v>0</v>
      </c>
      <c r="AC331" s="44">
        <v>0</v>
      </c>
    </row>
    <row r="332" spans="1:29" x14ac:dyDescent="0.3">
      <c r="A332" s="46" t="s">
        <v>691</v>
      </c>
      <c r="B332" t="s">
        <v>2442</v>
      </c>
      <c r="C332">
        <v>1</v>
      </c>
      <c r="D332">
        <v>0</v>
      </c>
      <c r="E332" s="44">
        <v>12015447</v>
      </c>
      <c r="F332" s="44">
        <v>0</v>
      </c>
      <c r="G332" s="44">
        <v>0</v>
      </c>
      <c r="H332" s="44">
        <v>5044</v>
      </c>
      <c r="I332" s="44">
        <v>2958395</v>
      </c>
      <c r="J332" s="44">
        <v>6250020</v>
      </c>
      <c r="K332" s="44">
        <v>0</v>
      </c>
      <c r="L332" s="44">
        <v>0</v>
      </c>
      <c r="M332" s="44">
        <v>0</v>
      </c>
      <c r="N332" s="44">
        <v>0</v>
      </c>
      <c r="O332" s="44">
        <v>0</v>
      </c>
      <c r="P332" s="44">
        <v>1568495</v>
      </c>
      <c r="Q332" s="44">
        <v>512029</v>
      </c>
      <c r="R332" s="44">
        <v>642682</v>
      </c>
      <c r="S332" s="44">
        <v>43457</v>
      </c>
      <c r="T332" s="44">
        <v>18131</v>
      </c>
      <c r="U332" s="44">
        <v>179760</v>
      </c>
      <c r="V332" s="44">
        <v>49424</v>
      </c>
      <c r="W332" s="44">
        <v>0</v>
      </c>
      <c r="X332" s="44">
        <v>103040</v>
      </c>
      <c r="Y332" s="44">
        <v>0</v>
      </c>
      <c r="Z332" s="44">
        <v>0</v>
      </c>
      <c r="AA332" s="44">
        <v>24345924</v>
      </c>
      <c r="AB332" s="44">
        <v>0</v>
      </c>
      <c r="AC332" s="44">
        <v>0</v>
      </c>
    </row>
    <row r="333" spans="1:29" x14ac:dyDescent="0.3">
      <c r="A333" s="46" t="s">
        <v>689</v>
      </c>
      <c r="B333" t="s">
        <v>1760</v>
      </c>
      <c r="C333">
        <v>1</v>
      </c>
      <c r="D333">
        <v>0</v>
      </c>
      <c r="E333" s="44">
        <v>10256381</v>
      </c>
      <c r="F333" s="44">
        <v>0</v>
      </c>
      <c r="G333" s="44">
        <v>0</v>
      </c>
      <c r="H333" s="44">
        <v>0</v>
      </c>
      <c r="I333" s="44">
        <v>1557048</v>
      </c>
      <c r="J333" s="44">
        <v>643787</v>
      </c>
      <c r="K333" s="44">
        <v>0</v>
      </c>
      <c r="L333" s="44">
        <v>0</v>
      </c>
      <c r="M333" s="44">
        <v>0</v>
      </c>
      <c r="N333" s="44">
        <v>0</v>
      </c>
      <c r="O333" s="44">
        <v>0</v>
      </c>
      <c r="P333" s="44">
        <v>1347569</v>
      </c>
      <c r="Q333" s="44">
        <v>330748</v>
      </c>
      <c r="R333" s="44">
        <v>429503</v>
      </c>
      <c r="S333" s="44">
        <v>19040</v>
      </c>
      <c r="T333" s="44">
        <v>7943</v>
      </c>
      <c r="U333" s="44">
        <v>76541</v>
      </c>
      <c r="V333" s="44">
        <v>23838</v>
      </c>
      <c r="W333" s="44">
        <v>0</v>
      </c>
      <c r="X333" s="44">
        <v>117776</v>
      </c>
      <c r="Y333" s="44">
        <v>0</v>
      </c>
      <c r="Z333" s="44">
        <v>0</v>
      </c>
      <c r="AA333" s="44">
        <v>14810174</v>
      </c>
      <c r="AB333" s="44">
        <v>0</v>
      </c>
      <c r="AC333" s="44">
        <v>0</v>
      </c>
    </row>
    <row r="334" spans="1:29" x14ac:dyDescent="0.3">
      <c r="A334" s="46" t="s">
        <v>675</v>
      </c>
      <c r="B334" t="s">
        <v>2443</v>
      </c>
      <c r="C334">
        <v>1</v>
      </c>
      <c r="D334">
        <v>0</v>
      </c>
      <c r="E334" s="44">
        <v>5250642</v>
      </c>
      <c r="F334" s="44">
        <v>0</v>
      </c>
      <c r="G334" s="44">
        <v>0</v>
      </c>
      <c r="H334" s="44">
        <v>0</v>
      </c>
      <c r="I334" s="44">
        <v>752031</v>
      </c>
      <c r="J334" s="44">
        <v>976918</v>
      </c>
      <c r="K334" s="44">
        <v>0</v>
      </c>
      <c r="L334" s="44">
        <v>0</v>
      </c>
      <c r="M334" s="44">
        <v>0</v>
      </c>
      <c r="N334" s="44">
        <v>0</v>
      </c>
      <c r="O334" s="44">
        <v>0</v>
      </c>
      <c r="P334" s="44">
        <v>752711</v>
      </c>
      <c r="Q334" s="44">
        <v>249667</v>
      </c>
      <c r="R334" s="44">
        <v>182280</v>
      </c>
      <c r="S334" s="44">
        <v>11206</v>
      </c>
      <c r="T334" s="44">
        <v>4675</v>
      </c>
      <c r="U334" s="44">
        <v>43373</v>
      </c>
      <c r="V334" s="44">
        <v>14029</v>
      </c>
      <c r="W334" s="44">
        <v>0</v>
      </c>
      <c r="X334" s="44">
        <v>107223</v>
      </c>
      <c r="Y334" s="44">
        <v>0</v>
      </c>
      <c r="Z334" s="44">
        <v>0</v>
      </c>
      <c r="AA334" s="44">
        <v>8344755</v>
      </c>
      <c r="AB334" s="44">
        <v>0</v>
      </c>
      <c r="AC334" s="44">
        <v>0</v>
      </c>
    </row>
    <row r="335" spans="1:29" x14ac:dyDescent="0.3">
      <c r="A335" s="46" t="s">
        <v>693</v>
      </c>
      <c r="B335" t="s">
        <v>2444</v>
      </c>
      <c r="C335">
        <v>1</v>
      </c>
      <c r="D335">
        <v>0</v>
      </c>
      <c r="E335" s="44">
        <v>9659104</v>
      </c>
      <c r="F335" s="44">
        <v>0</v>
      </c>
      <c r="G335" s="44">
        <v>0</v>
      </c>
      <c r="H335" s="44">
        <v>0</v>
      </c>
      <c r="I335" s="44">
        <v>1291041</v>
      </c>
      <c r="J335" s="44">
        <v>2363198</v>
      </c>
      <c r="K335" s="44">
        <v>0</v>
      </c>
      <c r="L335" s="44">
        <v>0</v>
      </c>
      <c r="M335" s="44">
        <v>0</v>
      </c>
      <c r="N335" s="44">
        <v>0</v>
      </c>
      <c r="O335" s="44">
        <v>0</v>
      </c>
      <c r="P335" s="44">
        <v>1077841</v>
      </c>
      <c r="Q335" s="44">
        <v>241939</v>
      </c>
      <c r="R335" s="44">
        <v>278839</v>
      </c>
      <c r="S335" s="44">
        <v>16643</v>
      </c>
      <c r="T335" s="44">
        <v>6868</v>
      </c>
      <c r="U335" s="44">
        <v>68444</v>
      </c>
      <c r="V335" s="44">
        <v>19520</v>
      </c>
      <c r="W335" s="44">
        <v>0</v>
      </c>
      <c r="X335" s="44">
        <v>124594</v>
      </c>
      <c r="Y335" s="44">
        <v>0</v>
      </c>
      <c r="Z335" s="44">
        <v>0</v>
      </c>
      <c r="AA335" s="44">
        <v>15148031</v>
      </c>
      <c r="AB335" s="44">
        <v>0</v>
      </c>
      <c r="AC335" s="44">
        <v>0</v>
      </c>
    </row>
    <row r="336" spans="1:29" x14ac:dyDescent="0.3">
      <c r="A336" s="46" t="s">
        <v>696</v>
      </c>
      <c r="B336" t="s">
        <v>2445</v>
      </c>
      <c r="C336">
        <v>1</v>
      </c>
      <c r="D336">
        <v>0</v>
      </c>
      <c r="E336" s="44">
        <v>12108662</v>
      </c>
      <c r="F336" s="44">
        <v>0</v>
      </c>
      <c r="G336" s="44">
        <v>0</v>
      </c>
      <c r="H336" s="44">
        <v>0</v>
      </c>
      <c r="I336" s="44">
        <v>1753495</v>
      </c>
      <c r="J336" s="44">
        <v>1936900</v>
      </c>
      <c r="K336" s="44">
        <v>175790</v>
      </c>
      <c r="L336" s="44">
        <v>0</v>
      </c>
      <c r="M336" s="44">
        <v>0</v>
      </c>
      <c r="N336" s="44">
        <v>0</v>
      </c>
      <c r="O336" s="44">
        <v>0</v>
      </c>
      <c r="P336" s="44">
        <v>1267710</v>
      </c>
      <c r="Q336" s="44">
        <v>153788</v>
      </c>
      <c r="R336" s="44">
        <v>204363</v>
      </c>
      <c r="S336" s="44">
        <v>17722</v>
      </c>
      <c r="T336" s="44">
        <v>7393</v>
      </c>
      <c r="U336" s="44">
        <v>69260</v>
      </c>
      <c r="V336" s="44">
        <v>18495</v>
      </c>
      <c r="W336" s="44">
        <v>0</v>
      </c>
      <c r="X336" s="44">
        <v>140626</v>
      </c>
      <c r="Y336" s="44">
        <v>0</v>
      </c>
      <c r="Z336" s="44">
        <v>0</v>
      </c>
      <c r="AA336" s="44">
        <v>17854204</v>
      </c>
      <c r="AB336" s="44">
        <v>0</v>
      </c>
      <c r="AC336" s="44">
        <v>100000</v>
      </c>
    </row>
    <row r="337" spans="1:29" x14ac:dyDescent="0.3">
      <c r="A337" s="46" t="s">
        <v>698</v>
      </c>
      <c r="B337" t="s">
        <v>2446</v>
      </c>
      <c r="C337">
        <v>1</v>
      </c>
      <c r="D337">
        <v>0</v>
      </c>
      <c r="E337" s="44">
        <v>25612881</v>
      </c>
      <c r="F337" s="44">
        <v>0</v>
      </c>
      <c r="G337" s="44">
        <v>0</v>
      </c>
      <c r="H337" s="44">
        <v>0</v>
      </c>
      <c r="I337" s="44">
        <v>3171907</v>
      </c>
      <c r="J337" s="44">
        <v>5245819</v>
      </c>
      <c r="K337" s="44">
        <v>0</v>
      </c>
      <c r="L337" s="44">
        <v>0</v>
      </c>
      <c r="M337" s="44">
        <v>0</v>
      </c>
      <c r="N337" s="44">
        <v>0</v>
      </c>
      <c r="O337" s="44">
        <v>0</v>
      </c>
      <c r="P337" s="44">
        <v>2313643</v>
      </c>
      <c r="Q337" s="44">
        <v>596680</v>
      </c>
      <c r="R337" s="44">
        <v>369972</v>
      </c>
      <c r="S337" s="44">
        <v>30635</v>
      </c>
      <c r="T337" s="44">
        <v>12781</v>
      </c>
      <c r="U337" s="44">
        <v>118306</v>
      </c>
      <c r="V337" s="44">
        <v>38453</v>
      </c>
      <c r="W337" s="44">
        <v>0</v>
      </c>
      <c r="X337" s="44">
        <v>452605</v>
      </c>
      <c r="Y337" s="44">
        <v>0</v>
      </c>
      <c r="Z337" s="44">
        <v>0</v>
      </c>
      <c r="AA337" s="44">
        <v>37963682</v>
      </c>
      <c r="AB337" s="44">
        <v>0</v>
      </c>
      <c r="AC337" s="44">
        <v>243929</v>
      </c>
    </row>
    <row r="338" spans="1:29" x14ac:dyDescent="0.3">
      <c r="A338" s="46" t="s">
        <v>700</v>
      </c>
      <c r="B338" t="s">
        <v>2447</v>
      </c>
      <c r="C338">
        <v>1</v>
      </c>
      <c r="D338">
        <v>0</v>
      </c>
      <c r="E338" s="44">
        <v>6719850</v>
      </c>
      <c r="F338" s="44">
        <v>0</v>
      </c>
      <c r="G338" s="44">
        <v>0</v>
      </c>
      <c r="H338" s="44">
        <v>0</v>
      </c>
      <c r="I338" s="44">
        <v>878638</v>
      </c>
      <c r="J338" s="44">
        <v>2258796</v>
      </c>
      <c r="K338" s="44">
        <v>0</v>
      </c>
      <c r="L338" s="44">
        <v>0</v>
      </c>
      <c r="M338" s="44">
        <v>0</v>
      </c>
      <c r="N338" s="44">
        <v>0</v>
      </c>
      <c r="O338" s="44">
        <v>0</v>
      </c>
      <c r="P338" s="44">
        <v>1110723</v>
      </c>
      <c r="Q338" s="44">
        <v>130957</v>
      </c>
      <c r="R338" s="44">
        <v>165538</v>
      </c>
      <c r="S338" s="44">
        <v>19924</v>
      </c>
      <c r="T338" s="44">
        <v>8312</v>
      </c>
      <c r="U338" s="44">
        <v>77415</v>
      </c>
      <c r="V338" s="44">
        <v>23432</v>
      </c>
      <c r="W338" s="44">
        <v>0</v>
      </c>
      <c r="X338" s="44">
        <v>0</v>
      </c>
      <c r="Y338" s="44">
        <v>0</v>
      </c>
      <c r="Z338" s="44">
        <v>0</v>
      </c>
      <c r="AA338" s="44">
        <v>11393585</v>
      </c>
      <c r="AB338" s="44">
        <v>0</v>
      </c>
      <c r="AC338" s="44">
        <v>0</v>
      </c>
    </row>
    <row r="339" spans="1:29" x14ac:dyDescent="0.3">
      <c r="A339" s="46" t="s">
        <v>704</v>
      </c>
      <c r="B339" t="s">
        <v>2448</v>
      </c>
      <c r="C339">
        <v>1</v>
      </c>
      <c r="D339">
        <v>0</v>
      </c>
      <c r="E339" s="44">
        <v>7793167</v>
      </c>
      <c r="F339" s="44">
        <v>0</v>
      </c>
      <c r="G339" s="44">
        <v>0</v>
      </c>
      <c r="H339" s="44">
        <v>2194</v>
      </c>
      <c r="I339" s="44">
        <v>1711302</v>
      </c>
      <c r="J339" s="44">
        <v>1988196</v>
      </c>
      <c r="K339" s="44">
        <v>0</v>
      </c>
      <c r="L339" s="44">
        <v>0</v>
      </c>
      <c r="M339" s="44">
        <v>0</v>
      </c>
      <c r="N339" s="44">
        <v>0</v>
      </c>
      <c r="O339" s="44">
        <v>0</v>
      </c>
      <c r="P339" s="44">
        <v>1500372</v>
      </c>
      <c r="Q339" s="44">
        <v>319336</v>
      </c>
      <c r="R339" s="44">
        <v>228787</v>
      </c>
      <c r="S339" s="44">
        <v>38694</v>
      </c>
      <c r="T339" s="44">
        <v>16143</v>
      </c>
      <c r="U339" s="44">
        <v>149586</v>
      </c>
      <c r="V339" s="44">
        <v>41631</v>
      </c>
      <c r="W339" s="44">
        <v>0</v>
      </c>
      <c r="X339" s="44">
        <v>0</v>
      </c>
      <c r="Y339" s="44">
        <v>12636</v>
      </c>
      <c r="Z339" s="44">
        <v>0</v>
      </c>
      <c r="AA339" s="44">
        <v>13802044</v>
      </c>
      <c r="AB339" s="44">
        <v>0</v>
      </c>
      <c r="AC339" s="44">
        <v>0</v>
      </c>
    </row>
    <row r="340" spans="1:29" x14ac:dyDescent="0.3">
      <c r="A340" s="46" t="s">
        <v>706</v>
      </c>
      <c r="B340" t="s">
        <v>1767</v>
      </c>
      <c r="C340">
        <v>1</v>
      </c>
      <c r="D340">
        <v>0</v>
      </c>
      <c r="E340" s="44">
        <v>2469172</v>
      </c>
      <c r="F340" s="44">
        <v>0</v>
      </c>
      <c r="G340" s="44">
        <v>0</v>
      </c>
      <c r="H340" s="44">
        <v>0</v>
      </c>
      <c r="I340" s="44">
        <v>386437</v>
      </c>
      <c r="J340" s="44">
        <v>448355</v>
      </c>
      <c r="K340" s="44">
        <v>0</v>
      </c>
      <c r="L340" s="44">
        <v>0</v>
      </c>
      <c r="M340" s="44">
        <v>0</v>
      </c>
      <c r="N340" s="44">
        <v>0</v>
      </c>
      <c r="O340" s="44">
        <v>0</v>
      </c>
      <c r="P340" s="44">
        <v>775784</v>
      </c>
      <c r="Q340" s="44">
        <v>25255</v>
      </c>
      <c r="R340" s="44">
        <v>49341</v>
      </c>
      <c r="S340" s="44">
        <v>8479</v>
      </c>
      <c r="T340" s="44">
        <v>3537</v>
      </c>
      <c r="U340" s="44">
        <v>34018</v>
      </c>
      <c r="V340" s="44">
        <v>8630</v>
      </c>
      <c r="W340" s="44">
        <v>0</v>
      </c>
      <c r="X340" s="44">
        <v>0</v>
      </c>
      <c r="Y340" s="44">
        <v>0</v>
      </c>
      <c r="Z340" s="44">
        <v>0</v>
      </c>
      <c r="AA340" s="44">
        <v>4209008</v>
      </c>
      <c r="AB340" s="44">
        <v>0</v>
      </c>
      <c r="AC340" s="44">
        <v>0</v>
      </c>
    </row>
    <row r="341" spans="1:29" x14ac:dyDescent="0.3">
      <c r="A341" s="46" t="s">
        <v>714</v>
      </c>
      <c r="B341" t="s">
        <v>1768</v>
      </c>
      <c r="C341">
        <v>1</v>
      </c>
      <c r="D341">
        <v>0</v>
      </c>
      <c r="E341" s="44">
        <v>8584263</v>
      </c>
      <c r="F341" s="44">
        <v>0</v>
      </c>
      <c r="G341" s="44">
        <v>0</v>
      </c>
      <c r="H341" s="44">
        <v>408</v>
      </c>
      <c r="I341" s="44">
        <v>1347827</v>
      </c>
      <c r="J341" s="44">
        <v>1819770</v>
      </c>
      <c r="K341" s="44">
        <v>103531</v>
      </c>
      <c r="L341" s="44">
        <v>0</v>
      </c>
      <c r="M341" s="44">
        <v>0</v>
      </c>
      <c r="N341" s="44">
        <v>0</v>
      </c>
      <c r="O341" s="44">
        <v>0</v>
      </c>
      <c r="P341" s="44">
        <v>939274</v>
      </c>
      <c r="Q341" s="44">
        <v>397363</v>
      </c>
      <c r="R341" s="44">
        <v>119717</v>
      </c>
      <c r="S341" s="44">
        <v>15220</v>
      </c>
      <c r="T341" s="44">
        <v>6350</v>
      </c>
      <c r="U341" s="44">
        <v>59880</v>
      </c>
      <c r="V341" s="44">
        <v>19252</v>
      </c>
      <c r="W341" s="44">
        <v>0</v>
      </c>
      <c r="X341" s="44">
        <v>101808</v>
      </c>
      <c r="Y341" s="44">
        <v>0</v>
      </c>
      <c r="Z341" s="44">
        <v>0</v>
      </c>
      <c r="AA341" s="44">
        <v>13514663</v>
      </c>
      <c r="AB341" s="44">
        <v>0</v>
      </c>
      <c r="AC341" s="44">
        <v>0</v>
      </c>
    </row>
    <row r="342" spans="1:29" x14ac:dyDescent="0.3">
      <c r="A342" s="46" t="s">
        <v>710</v>
      </c>
      <c r="B342" t="s">
        <v>2449</v>
      </c>
      <c r="C342">
        <v>1</v>
      </c>
      <c r="D342">
        <v>0</v>
      </c>
      <c r="E342" s="44">
        <v>4875802</v>
      </c>
      <c r="F342" s="44">
        <v>0</v>
      </c>
      <c r="G342" s="44">
        <v>203231</v>
      </c>
      <c r="H342" s="44">
        <v>0</v>
      </c>
      <c r="I342" s="44">
        <v>554638</v>
      </c>
      <c r="J342" s="44">
        <v>277068</v>
      </c>
      <c r="K342" s="44">
        <v>0</v>
      </c>
      <c r="L342" s="44">
        <v>0</v>
      </c>
      <c r="M342" s="44">
        <v>0</v>
      </c>
      <c r="N342" s="44">
        <v>0</v>
      </c>
      <c r="O342" s="44">
        <v>0</v>
      </c>
      <c r="P342" s="44">
        <v>390836</v>
      </c>
      <c r="Q342" s="44">
        <v>26607</v>
      </c>
      <c r="R342" s="44">
        <v>0</v>
      </c>
      <c r="S342" s="44">
        <v>5992</v>
      </c>
      <c r="T342" s="44">
        <v>2500</v>
      </c>
      <c r="U342" s="44">
        <v>22951</v>
      </c>
      <c r="V342" s="44">
        <v>6021</v>
      </c>
      <c r="W342" s="44">
        <v>0</v>
      </c>
      <c r="X342" s="44">
        <v>61587</v>
      </c>
      <c r="Y342" s="44">
        <v>0</v>
      </c>
      <c r="Z342" s="44">
        <v>0</v>
      </c>
      <c r="AA342" s="44">
        <v>6427233</v>
      </c>
      <c r="AB342" s="44">
        <v>0</v>
      </c>
      <c r="AC342" s="44">
        <v>100000</v>
      </c>
    </row>
    <row r="343" spans="1:29" x14ac:dyDescent="0.3">
      <c r="A343" s="46" t="s">
        <v>712</v>
      </c>
      <c r="B343" t="s">
        <v>2450</v>
      </c>
      <c r="C343">
        <v>1</v>
      </c>
      <c r="D343">
        <v>0</v>
      </c>
      <c r="E343" s="44">
        <v>50591226</v>
      </c>
      <c r="F343" s="44">
        <v>0</v>
      </c>
      <c r="G343" s="44">
        <v>0</v>
      </c>
      <c r="H343" s="44">
        <v>6597</v>
      </c>
      <c r="I343" s="44">
        <v>5728381</v>
      </c>
      <c r="J343" s="44">
        <v>7858256</v>
      </c>
      <c r="K343" s="44">
        <v>0</v>
      </c>
      <c r="L343" s="44">
        <v>0</v>
      </c>
      <c r="M343" s="44">
        <v>0</v>
      </c>
      <c r="N343" s="44">
        <v>0</v>
      </c>
      <c r="O343" s="44">
        <v>0</v>
      </c>
      <c r="P343" s="44">
        <v>6457824</v>
      </c>
      <c r="Q343" s="44">
        <v>555816</v>
      </c>
      <c r="R343" s="44">
        <v>1350158</v>
      </c>
      <c r="S343" s="44">
        <v>82570</v>
      </c>
      <c r="T343" s="44">
        <v>34450</v>
      </c>
      <c r="U343" s="44">
        <v>323171</v>
      </c>
      <c r="V343" s="44">
        <v>110715</v>
      </c>
      <c r="W343" s="44">
        <v>0</v>
      </c>
      <c r="X343" s="44">
        <v>2303589</v>
      </c>
      <c r="Y343" s="44">
        <v>0</v>
      </c>
      <c r="Z343" s="44">
        <v>0</v>
      </c>
      <c r="AA343" s="44">
        <v>75402753</v>
      </c>
      <c r="AB343" s="44">
        <v>0</v>
      </c>
      <c r="AC343" s="44">
        <v>369655</v>
      </c>
    </row>
    <row r="344" spans="1:29" x14ac:dyDescent="0.3">
      <c r="A344" s="46" t="s">
        <v>720</v>
      </c>
      <c r="B344" t="s">
        <v>2451</v>
      </c>
      <c r="C344">
        <v>1</v>
      </c>
      <c r="D344">
        <v>0</v>
      </c>
      <c r="E344" s="44">
        <v>8028901</v>
      </c>
      <c r="F344" s="44">
        <v>0</v>
      </c>
      <c r="G344" s="44">
        <v>0</v>
      </c>
      <c r="H344" s="44">
        <v>0</v>
      </c>
      <c r="I344" s="44">
        <v>1032085</v>
      </c>
      <c r="J344" s="44">
        <v>1494536</v>
      </c>
      <c r="K344" s="44">
        <v>105711</v>
      </c>
      <c r="L344" s="44">
        <v>0</v>
      </c>
      <c r="M344" s="44">
        <v>0</v>
      </c>
      <c r="N344" s="44">
        <v>0</v>
      </c>
      <c r="O344" s="44">
        <v>0</v>
      </c>
      <c r="P344" s="44">
        <v>972491</v>
      </c>
      <c r="Q344" s="44">
        <v>152404</v>
      </c>
      <c r="R344" s="44">
        <v>142401</v>
      </c>
      <c r="S344" s="44">
        <v>11625</v>
      </c>
      <c r="T344" s="44">
        <v>4850</v>
      </c>
      <c r="U344" s="44">
        <v>44387</v>
      </c>
      <c r="V344" s="44">
        <v>8367</v>
      </c>
      <c r="W344" s="44">
        <v>0</v>
      </c>
      <c r="X344" s="44">
        <v>187922</v>
      </c>
      <c r="Y344" s="44">
        <v>0</v>
      </c>
      <c r="Z344" s="44">
        <v>0</v>
      </c>
      <c r="AA344" s="44">
        <v>12185680</v>
      </c>
      <c r="AB344" s="44">
        <v>0</v>
      </c>
      <c r="AC344" s="44">
        <v>0</v>
      </c>
    </row>
    <row r="345" spans="1:29" x14ac:dyDescent="0.3">
      <c r="A345" s="46" t="s">
        <v>716</v>
      </c>
      <c r="B345" t="s">
        <v>2452</v>
      </c>
      <c r="C345">
        <v>1</v>
      </c>
      <c r="D345">
        <v>0</v>
      </c>
      <c r="E345" s="44">
        <v>14670628</v>
      </c>
      <c r="F345" s="44">
        <v>0</v>
      </c>
      <c r="G345" s="44">
        <v>0</v>
      </c>
      <c r="H345" s="44">
        <v>3921</v>
      </c>
      <c r="I345" s="44">
        <v>1873450</v>
      </c>
      <c r="J345" s="44">
        <v>1280590</v>
      </c>
      <c r="K345" s="44">
        <v>0</v>
      </c>
      <c r="L345" s="44">
        <v>0</v>
      </c>
      <c r="M345" s="44">
        <v>0</v>
      </c>
      <c r="N345" s="44">
        <v>0</v>
      </c>
      <c r="O345" s="44">
        <v>0</v>
      </c>
      <c r="P345" s="44">
        <v>1695740</v>
      </c>
      <c r="Q345" s="44">
        <v>121684</v>
      </c>
      <c r="R345" s="44">
        <v>93575</v>
      </c>
      <c r="S345" s="44">
        <v>27549</v>
      </c>
      <c r="T345" s="44">
        <v>11493</v>
      </c>
      <c r="U345" s="44">
        <v>110268</v>
      </c>
      <c r="V345" s="44">
        <v>34624</v>
      </c>
      <c r="W345" s="44">
        <v>0</v>
      </c>
      <c r="X345" s="44">
        <v>263480</v>
      </c>
      <c r="Y345" s="44">
        <v>0</v>
      </c>
      <c r="Z345" s="44">
        <v>0</v>
      </c>
      <c r="AA345" s="44">
        <v>20187002</v>
      </c>
      <c r="AB345" s="44">
        <v>0</v>
      </c>
      <c r="AC345" s="44">
        <v>0</v>
      </c>
    </row>
    <row r="346" spans="1:29" x14ac:dyDescent="0.3">
      <c r="A346" s="46" t="s">
        <v>702</v>
      </c>
      <c r="B346" t="s">
        <v>1773</v>
      </c>
      <c r="C346">
        <v>1</v>
      </c>
      <c r="D346">
        <v>0</v>
      </c>
      <c r="E346" s="44">
        <v>11717451</v>
      </c>
      <c r="F346" s="44">
        <v>0</v>
      </c>
      <c r="G346" s="44">
        <v>0</v>
      </c>
      <c r="H346" s="44">
        <v>0</v>
      </c>
      <c r="I346" s="44">
        <v>1974463</v>
      </c>
      <c r="J346" s="44">
        <v>1931240</v>
      </c>
      <c r="K346" s="44">
        <v>0</v>
      </c>
      <c r="L346" s="44">
        <v>0</v>
      </c>
      <c r="M346" s="44">
        <v>0</v>
      </c>
      <c r="N346" s="44">
        <v>0</v>
      </c>
      <c r="O346" s="44">
        <v>0</v>
      </c>
      <c r="P346" s="44">
        <v>1560003</v>
      </c>
      <c r="Q346" s="44">
        <v>22368</v>
      </c>
      <c r="R346" s="44">
        <v>55847</v>
      </c>
      <c r="S346" s="44">
        <v>20179</v>
      </c>
      <c r="T346" s="44">
        <v>8418</v>
      </c>
      <c r="U346" s="44">
        <v>79570</v>
      </c>
      <c r="V346" s="44">
        <v>24057</v>
      </c>
      <c r="W346" s="44">
        <v>0</v>
      </c>
      <c r="X346" s="44">
        <v>63936</v>
      </c>
      <c r="Y346" s="44">
        <v>0</v>
      </c>
      <c r="Z346" s="44">
        <v>0</v>
      </c>
      <c r="AA346" s="44">
        <v>17457532</v>
      </c>
      <c r="AB346" s="44">
        <v>0</v>
      </c>
      <c r="AC346" s="44">
        <v>0</v>
      </c>
    </row>
    <row r="347" spans="1:29" x14ac:dyDescent="0.3">
      <c r="A347" s="46" t="s">
        <v>718</v>
      </c>
      <c r="B347" t="s">
        <v>2453</v>
      </c>
      <c r="C347">
        <v>1</v>
      </c>
      <c r="D347">
        <v>0</v>
      </c>
      <c r="E347" s="44">
        <v>105435323</v>
      </c>
      <c r="F347" s="44">
        <v>1074464</v>
      </c>
      <c r="G347" s="44">
        <v>0</v>
      </c>
      <c r="H347" s="44">
        <v>23172</v>
      </c>
      <c r="I347" s="44">
        <v>6920125</v>
      </c>
      <c r="J347" s="44">
        <v>17757458</v>
      </c>
      <c r="K347" s="44">
        <v>0</v>
      </c>
      <c r="L347" s="44">
        <v>0</v>
      </c>
      <c r="M347" s="44">
        <v>0</v>
      </c>
      <c r="N347" s="44">
        <v>0</v>
      </c>
      <c r="O347" s="44">
        <v>0</v>
      </c>
      <c r="P347" s="44">
        <v>8669957</v>
      </c>
      <c r="Q347" s="44">
        <v>768812</v>
      </c>
      <c r="R347" s="44">
        <v>4473918</v>
      </c>
      <c r="S347" s="44">
        <v>171327</v>
      </c>
      <c r="T347" s="44">
        <v>71481</v>
      </c>
      <c r="U347" s="44">
        <v>661487</v>
      </c>
      <c r="V347" s="44">
        <v>251036</v>
      </c>
      <c r="W347" s="44">
        <v>0</v>
      </c>
      <c r="X347" s="44">
        <v>2086659</v>
      </c>
      <c r="Y347" s="44">
        <v>0</v>
      </c>
      <c r="Z347" s="44">
        <v>0</v>
      </c>
      <c r="AA347" s="44">
        <v>148365219</v>
      </c>
      <c r="AB347" s="44">
        <v>0</v>
      </c>
      <c r="AC347" s="44">
        <v>1816965</v>
      </c>
    </row>
    <row r="348" spans="1:29" x14ac:dyDescent="0.3">
      <c r="A348" s="46" t="s">
        <v>722</v>
      </c>
      <c r="B348" t="s">
        <v>2454</v>
      </c>
      <c r="C348">
        <v>1</v>
      </c>
      <c r="D348">
        <v>0</v>
      </c>
      <c r="E348" s="44">
        <v>7678939</v>
      </c>
      <c r="F348" s="44">
        <v>0</v>
      </c>
      <c r="G348" s="44">
        <v>0</v>
      </c>
      <c r="H348" s="44">
        <v>0</v>
      </c>
      <c r="I348" s="44">
        <v>981196</v>
      </c>
      <c r="J348" s="44">
        <v>1314491</v>
      </c>
      <c r="K348" s="44">
        <v>0</v>
      </c>
      <c r="L348" s="44">
        <v>0</v>
      </c>
      <c r="M348" s="44">
        <v>0</v>
      </c>
      <c r="N348" s="44">
        <v>0</v>
      </c>
      <c r="O348" s="44">
        <v>0</v>
      </c>
      <c r="P348" s="44">
        <v>1496523</v>
      </c>
      <c r="Q348" s="44">
        <v>0</v>
      </c>
      <c r="R348" s="44">
        <v>45304</v>
      </c>
      <c r="S348" s="44">
        <v>13348</v>
      </c>
      <c r="T348" s="44">
        <v>4743</v>
      </c>
      <c r="U348" s="44">
        <v>52891</v>
      </c>
      <c r="V348" s="44">
        <v>16690</v>
      </c>
      <c r="W348" s="44">
        <v>0</v>
      </c>
      <c r="X348" s="44">
        <v>101304</v>
      </c>
      <c r="Y348" s="44">
        <v>0</v>
      </c>
      <c r="Z348" s="44">
        <v>0</v>
      </c>
      <c r="AA348" s="44">
        <v>11705429</v>
      </c>
      <c r="AB348" s="44">
        <v>0</v>
      </c>
      <c r="AC348" s="44">
        <v>0</v>
      </c>
    </row>
    <row r="349" spans="1:29" x14ac:dyDescent="0.3">
      <c r="A349" s="46" t="s">
        <v>708</v>
      </c>
      <c r="B349" t="s">
        <v>2455</v>
      </c>
      <c r="C349">
        <v>1</v>
      </c>
      <c r="D349">
        <v>0</v>
      </c>
      <c r="E349" s="44">
        <v>4809172</v>
      </c>
      <c r="F349" s="44">
        <v>0</v>
      </c>
      <c r="G349" s="44">
        <v>0</v>
      </c>
      <c r="H349" s="44">
        <v>0</v>
      </c>
      <c r="I349" s="44">
        <v>653410</v>
      </c>
      <c r="J349" s="44">
        <v>776154</v>
      </c>
      <c r="K349" s="44">
        <v>0</v>
      </c>
      <c r="L349" s="44">
        <v>0</v>
      </c>
      <c r="M349" s="44">
        <v>0</v>
      </c>
      <c r="N349" s="44">
        <v>0</v>
      </c>
      <c r="O349" s="44">
        <v>0</v>
      </c>
      <c r="P349" s="44">
        <v>750484</v>
      </c>
      <c r="Q349" s="44">
        <v>94735</v>
      </c>
      <c r="R349" s="44">
        <v>101575</v>
      </c>
      <c r="S349" s="44">
        <v>9078</v>
      </c>
      <c r="T349" s="44">
        <v>3787</v>
      </c>
      <c r="U349" s="44">
        <v>35125</v>
      </c>
      <c r="V349" s="44">
        <v>10251</v>
      </c>
      <c r="W349" s="44">
        <v>0</v>
      </c>
      <c r="X349" s="44">
        <v>64872</v>
      </c>
      <c r="Y349" s="44">
        <v>0</v>
      </c>
      <c r="Z349" s="44">
        <v>0</v>
      </c>
      <c r="AA349" s="44">
        <v>7308643</v>
      </c>
      <c r="AB349" s="44">
        <v>0</v>
      </c>
      <c r="AC349" s="44">
        <v>0</v>
      </c>
    </row>
    <row r="350" spans="1:29" x14ac:dyDescent="0.3">
      <c r="A350" s="46" t="s">
        <v>724</v>
      </c>
      <c r="B350" t="s">
        <v>2456</v>
      </c>
      <c r="C350">
        <v>1</v>
      </c>
      <c r="D350">
        <v>0</v>
      </c>
      <c r="E350" s="44">
        <v>19330808</v>
      </c>
      <c r="F350" s="44">
        <v>0</v>
      </c>
      <c r="G350" s="44">
        <v>0</v>
      </c>
      <c r="H350" s="44">
        <v>0</v>
      </c>
      <c r="I350" s="44">
        <v>2832989</v>
      </c>
      <c r="J350" s="44">
        <v>5845544</v>
      </c>
      <c r="K350" s="44">
        <v>0</v>
      </c>
      <c r="L350" s="44">
        <v>0</v>
      </c>
      <c r="M350" s="44">
        <v>0</v>
      </c>
      <c r="N350" s="44">
        <v>0</v>
      </c>
      <c r="O350" s="44">
        <v>0</v>
      </c>
      <c r="P350" s="44">
        <v>3168966</v>
      </c>
      <c r="Q350" s="44">
        <v>609818</v>
      </c>
      <c r="R350" s="44">
        <v>645314</v>
      </c>
      <c r="S350" s="44">
        <v>49794</v>
      </c>
      <c r="T350" s="44">
        <v>20775</v>
      </c>
      <c r="U350" s="44">
        <v>194089</v>
      </c>
      <c r="V350" s="44">
        <v>59688</v>
      </c>
      <c r="W350" s="44">
        <v>0</v>
      </c>
      <c r="X350" s="44">
        <v>0</v>
      </c>
      <c r="Y350" s="44">
        <v>0</v>
      </c>
      <c r="Z350" s="44">
        <v>0</v>
      </c>
      <c r="AA350" s="44">
        <v>32757785</v>
      </c>
      <c r="AB350" s="44">
        <v>0</v>
      </c>
      <c r="AC350" s="44">
        <v>0</v>
      </c>
    </row>
    <row r="351" spans="1:29" x14ac:dyDescent="0.3">
      <c r="A351" s="46" t="s">
        <v>759</v>
      </c>
      <c r="B351" t="s">
        <v>2457</v>
      </c>
      <c r="C351">
        <v>1</v>
      </c>
      <c r="D351">
        <v>0</v>
      </c>
      <c r="E351" s="44">
        <v>20730909</v>
      </c>
      <c r="F351" s="44">
        <v>0</v>
      </c>
      <c r="G351" s="44">
        <v>0</v>
      </c>
      <c r="H351" s="44">
        <v>0</v>
      </c>
      <c r="I351" s="44">
        <v>5425417</v>
      </c>
      <c r="J351" s="44">
        <v>5282032</v>
      </c>
      <c r="K351" s="44">
        <v>0</v>
      </c>
      <c r="L351" s="44">
        <v>0</v>
      </c>
      <c r="M351" s="44">
        <v>0</v>
      </c>
      <c r="N351" s="44">
        <v>0</v>
      </c>
      <c r="O351" s="44">
        <v>0</v>
      </c>
      <c r="P351" s="44">
        <v>2506644</v>
      </c>
      <c r="Q351" s="44">
        <v>1221342</v>
      </c>
      <c r="R351" s="44">
        <v>60045</v>
      </c>
      <c r="S351" s="44">
        <v>76458</v>
      </c>
      <c r="T351" s="44">
        <v>31900</v>
      </c>
      <c r="U351" s="44">
        <v>274649</v>
      </c>
      <c r="V351" s="44">
        <v>90291</v>
      </c>
      <c r="W351" s="44">
        <v>0</v>
      </c>
      <c r="X351" s="44">
        <v>0</v>
      </c>
      <c r="Y351" s="44">
        <v>0</v>
      </c>
      <c r="Z351" s="44">
        <v>0</v>
      </c>
      <c r="AA351" s="44">
        <v>35699687</v>
      </c>
      <c r="AB351" s="44">
        <v>0</v>
      </c>
      <c r="AC351" s="44">
        <v>0</v>
      </c>
    </row>
    <row r="352" spans="1:29" x14ac:dyDescent="0.3">
      <c r="A352" s="46" t="s">
        <v>747</v>
      </c>
      <c r="B352" t="s">
        <v>1779</v>
      </c>
      <c r="C352">
        <v>1</v>
      </c>
      <c r="D352">
        <v>0</v>
      </c>
      <c r="E352" s="44">
        <v>46734982</v>
      </c>
      <c r="F352" s="44">
        <v>0</v>
      </c>
      <c r="G352" s="44">
        <v>0</v>
      </c>
      <c r="H352" s="44">
        <v>0</v>
      </c>
      <c r="I352" s="44">
        <v>8501629</v>
      </c>
      <c r="J352" s="44">
        <v>3769063</v>
      </c>
      <c r="K352" s="44">
        <v>0</v>
      </c>
      <c r="L352" s="44">
        <v>0</v>
      </c>
      <c r="M352" s="44">
        <v>0</v>
      </c>
      <c r="N352" s="44">
        <v>0</v>
      </c>
      <c r="O352" s="44">
        <v>0</v>
      </c>
      <c r="P352" s="44">
        <v>5204155</v>
      </c>
      <c r="Q352" s="44">
        <v>4684912</v>
      </c>
      <c r="R352" s="44">
        <v>397437</v>
      </c>
      <c r="S352" s="44">
        <v>130461</v>
      </c>
      <c r="T352" s="44">
        <v>54431</v>
      </c>
      <c r="U352" s="44">
        <v>522794</v>
      </c>
      <c r="V352" s="44">
        <v>143741</v>
      </c>
      <c r="W352" s="44">
        <v>0</v>
      </c>
      <c r="X352" s="44">
        <v>606120</v>
      </c>
      <c r="Y352" s="44">
        <v>0</v>
      </c>
      <c r="Z352" s="44">
        <v>0</v>
      </c>
      <c r="AA352" s="44">
        <v>70749725</v>
      </c>
      <c r="AB352" s="44">
        <v>0</v>
      </c>
      <c r="AC352" s="44">
        <v>0</v>
      </c>
    </row>
    <row r="353" spans="1:29" x14ac:dyDescent="0.3">
      <c r="A353" s="46" t="s">
        <v>729</v>
      </c>
      <c r="B353" t="s">
        <v>1780</v>
      </c>
      <c r="C353">
        <v>1</v>
      </c>
      <c r="D353">
        <v>0</v>
      </c>
      <c r="E353" s="44">
        <v>17368866</v>
      </c>
      <c r="F353" s="44">
        <v>0</v>
      </c>
      <c r="G353" s="44">
        <v>916120</v>
      </c>
      <c r="H353" s="44">
        <v>0</v>
      </c>
      <c r="I353" s="44">
        <v>3319805</v>
      </c>
      <c r="J353" s="44">
        <v>4789992</v>
      </c>
      <c r="K353" s="44">
        <v>0</v>
      </c>
      <c r="L353" s="44">
        <v>0</v>
      </c>
      <c r="M353" s="44">
        <v>0</v>
      </c>
      <c r="N353" s="44">
        <v>0</v>
      </c>
      <c r="O353" s="44">
        <v>0</v>
      </c>
      <c r="P353" s="44">
        <v>1975139</v>
      </c>
      <c r="Q353" s="44">
        <v>805517</v>
      </c>
      <c r="R353" s="44">
        <v>103776</v>
      </c>
      <c r="S353" s="44">
        <v>55127</v>
      </c>
      <c r="T353" s="44">
        <v>23000</v>
      </c>
      <c r="U353" s="44">
        <v>186983</v>
      </c>
      <c r="V353" s="44">
        <v>57174</v>
      </c>
      <c r="W353" s="44">
        <v>0</v>
      </c>
      <c r="X353" s="44">
        <v>435676</v>
      </c>
      <c r="Y353" s="44">
        <v>22235</v>
      </c>
      <c r="Z353" s="44">
        <v>0</v>
      </c>
      <c r="AA353" s="44">
        <v>30059410</v>
      </c>
      <c r="AB353" s="44">
        <v>0</v>
      </c>
      <c r="AC353" s="44">
        <v>0</v>
      </c>
    </row>
    <row r="354" spans="1:29" x14ac:dyDescent="0.3">
      <c r="A354" s="46" t="s">
        <v>735</v>
      </c>
      <c r="B354" t="s">
        <v>1781</v>
      </c>
      <c r="C354">
        <v>1</v>
      </c>
      <c r="D354">
        <v>0</v>
      </c>
      <c r="E354" s="44">
        <v>6953690</v>
      </c>
      <c r="F354" s="44">
        <v>0</v>
      </c>
      <c r="G354" s="44">
        <v>0</v>
      </c>
      <c r="H354" s="44">
        <v>5943</v>
      </c>
      <c r="I354" s="44">
        <v>2140997</v>
      </c>
      <c r="J354" s="44">
        <v>1912295</v>
      </c>
      <c r="K354" s="44">
        <v>0</v>
      </c>
      <c r="L354" s="44">
        <v>0</v>
      </c>
      <c r="M354" s="44">
        <v>0</v>
      </c>
      <c r="N354" s="44">
        <v>0</v>
      </c>
      <c r="O354" s="44">
        <v>0</v>
      </c>
      <c r="P354" s="44">
        <v>1294280</v>
      </c>
      <c r="Q354" s="44">
        <v>717225</v>
      </c>
      <c r="R354" s="44">
        <v>23815</v>
      </c>
      <c r="S354" s="44">
        <v>60894</v>
      </c>
      <c r="T354" s="44">
        <v>25406</v>
      </c>
      <c r="U354" s="44">
        <v>175449</v>
      </c>
      <c r="V354" s="44">
        <v>63943</v>
      </c>
      <c r="W354" s="44">
        <v>0</v>
      </c>
      <c r="X354" s="44">
        <v>0</v>
      </c>
      <c r="Y354" s="44">
        <v>0</v>
      </c>
      <c r="Z354" s="44">
        <v>0</v>
      </c>
      <c r="AA354" s="44">
        <v>13373937</v>
      </c>
      <c r="AB354" s="44">
        <v>0</v>
      </c>
      <c r="AC354" s="44">
        <v>0</v>
      </c>
    </row>
    <row r="355" spans="1:29" x14ac:dyDescent="0.3">
      <c r="A355" s="46" t="s">
        <v>737</v>
      </c>
      <c r="B355" t="s">
        <v>1782</v>
      </c>
      <c r="C355">
        <v>1</v>
      </c>
      <c r="D355">
        <v>0</v>
      </c>
      <c r="E355" s="44">
        <v>10474906</v>
      </c>
      <c r="F355" s="44">
        <v>0</v>
      </c>
      <c r="G355" s="44">
        <v>0</v>
      </c>
      <c r="H355" s="44">
        <v>0</v>
      </c>
      <c r="I355" s="44">
        <v>2046967</v>
      </c>
      <c r="J355" s="44">
        <v>2447163</v>
      </c>
      <c r="K355" s="44">
        <v>0</v>
      </c>
      <c r="L355" s="44">
        <v>0</v>
      </c>
      <c r="M355" s="44">
        <v>0</v>
      </c>
      <c r="N355" s="44">
        <v>0</v>
      </c>
      <c r="O355" s="44">
        <v>0</v>
      </c>
      <c r="P355" s="44">
        <v>1709005</v>
      </c>
      <c r="Q355" s="44">
        <v>236969</v>
      </c>
      <c r="R355" s="44">
        <v>17664</v>
      </c>
      <c r="S355" s="44">
        <v>17662</v>
      </c>
      <c r="T355" s="44">
        <v>7368</v>
      </c>
      <c r="U355" s="44">
        <v>70366</v>
      </c>
      <c r="V355" s="44">
        <v>21799</v>
      </c>
      <c r="W355" s="44">
        <v>0</v>
      </c>
      <c r="X355" s="44">
        <v>1086730</v>
      </c>
      <c r="Y355" s="44">
        <v>0</v>
      </c>
      <c r="Z355" s="44">
        <v>0</v>
      </c>
      <c r="AA355" s="44">
        <v>18136599</v>
      </c>
      <c r="AB355" s="44">
        <v>0</v>
      </c>
      <c r="AC355" s="44">
        <v>0</v>
      </c>
    </row>
    <row r="356" spans="1:29" x14ac:dyDescent="0.3">
      <c r="A356" s="46" t="s">
        <v>731</v>
      </c>
      <c r="B356" t="s">
        <v>2458</v>
      </c>
      <c r="C356">
        <v>1</v>
      </c>
      <c r="D356">
        <v>0</v>
      </c>
      <c r="E356" s="44">
        <v>5530924</v>
      </c>
      <c r="F356" s="44">
        <v>0</v>
      </c>
      <c r="G356" s="44">
        <v>202348</v>
      </c>
      <c r="H356" s="44">
        <v>0</v>
      </c>
      <c r="I356" s="44">
        <v>1347951</v>
      </c>
      <c r="J356" s="44">
        <v>1039317</v>
      </c>
      <c r="K356" s="44">
        <v>0</v>
      </c>
      <c r="L356" s="44">
        <v>0</v>
      </c>
      <c r="M356" s="44">
        <v>0</v>
      </c>
      <c r="N356" s="44">
        <v>0</v>
      </c>
      <c r="O356" s="44">
        <v>0</v>
      </c>
      <c r="P356" s="44">
        <v>784359</v>
      </c>
      <c r="Q356" s="44">
        <v>83738</v>
      </c>
      <c r="R356" s="44">
        <v>0</v>
      </c>
      <c r="S356" s="44">
        <v>9303</v>
      </c>
      <c r="T356" s="44">
        <v>3881</v>
      </c>
      <c r="U356" s="44">
        <v>32399</v>
      </c>
      <c r="V356" s="44">
        <v>10595</v>
      </c>
      <c r="W356" s="44">
        <v>0</v>
      </c>
      <c r="X356" s="44">
        <v>0</v>
      </c>
      <c r="Y356" s="44">
        <v>0</v>
      </c>
      <c r="Z356" s="44">
        <v>0</v>
      </c>
      <c r="AA356" s="44">
        <v>9044815</v>
      </c>
      <c r="AB356" s="44">
        <v>0</v>
      </c>
      <c r="AC356" s="44">
        <v>0</v>
      </c>
    </row>
    <row r="357" spans="1:29" x14ac:dyDescent="0.3">
      <c r="A357" s="46" t="s">
        <v>761</v>
      </c>
      <c r="B357" t="s">
        <v>2459</v>
      </c>
      <c r="C357">
        <v>1</v>
      </c>
      <c r="D357">
        <v>0</v>
      </c>
      <c r="E357" s="44">
        <v>7753771</v>
      </c>
      <c r="F357" s="44">
        <v>0</v>
      </c>
      <c r="G357" s="44">
        <v>0</v>
      </c>
      <c r="H357" s="44">
        <v>0</v>
      </c>
      <c r="I357" s="44">
        <v>1948356</v>
      </c>
      <c r="J357" s="44">
        <v>3873826</v>
      </c>
      <c r="K357" s="44">
        <v>0</v>
      </c>
      <c r="L357" s="44">
        <v>0</v>
      </c>
      <c r="M357" s="44">
        <v>0</v>
      </c>
      <c r="N357" s="44">
        <v>0</v>
      </c>
      <c r="O357" s="44">
        <v>0</v>
      </c>
      <c r="P357" s="44">
        <v>1380083</v>
      </c>
      <c r="Q357" s="44">
        <v>477683</v>
      </c>
      <c r="R357" s="44">
        <v>33724</v>
      </c>
      <c r="S357" s="44">
        <v>26935</v>
      </c>
      <c r="T357" s="44">
        <v>11237</v>
      </c>
      <c r="U357" s="44">
        <v>107763</v>
      </c>
      <c r="V357" s="44">
        <v>32721</v>
      </c>
      <c r="W357" s="44">
        <v>0</v>
      </c>
      <c r="X357" s="44">
        <v>0</v>
      </c>
      <c r="Y357" s="44">
        <v>0</v>
      </c>
      <c r="Z357" s="44">
        <v>0</v>
      </c>
      <c r="AA357" s="44">
        <v>15646099</v>
      </c>
      <c r="AB357" s="44">
        <v>0</v>
      </c>
      <c r="AC357" s="44">
        <v>0</v>
      </c>
    </row>
    <row r="358" spans="1:29" x14ac:dyDescent="0.3">
      <c r="A358" s="46" t="s">
        <v>753</v>
      </c>
      <c r="B358" t="s">
        <v>2460</v>
      </c>
      <c r="C358">
        <v>1</v>
      </c>
      <c r="D358">
        <v>0</v>
      </c>
      <c r="E358" s="44">
        <v>9763879</v>
      </c>
      <c r="F358" s="44">
        <v>0</v>
      </c>
      <c r="G358" s="44">
        <v>0</v>
      </c>
      <c r="H358" s="44">
        <v>0</v>
      </c>
      <c r="I358" s="44">
        <v>1615776</v>
      </c>
      <c r="J358" s="44">
        <v>2715105</v>
      </c>
      <c r="K358" s="44">
        <v>0</v>
      </c>
      <c r="L358" s="44">
        <v>0</v>
      </c>
      <c r="M358" s="44">
        <v>0</v>
      </c>
      <c r="N358" s="44">
        <v>0</v>
      </c>
      <c r="O358" s="44">
        <v>0</v>
      </c>
      <c r="P358" s="44">
        <v>974404</v>
      </c>
      <c r="Q358" s="44">
        <v>275834</v>
      </c>
      <c r="R358" s="44">
        <v>28695</v>
      </c>
      <c r="S358" s="44">
        <v>21152</v>
      </c>
      <c r="T358" s="44">
        <v>8825</v>
      </c>
      <c r="U358" s="44">
        <v>79919</v>
      </c>
      <c r="V358" s="44">
        <v>25731</v>
      </c>
      <c r="W358" s="44">
        <v>0</v>
      </c>
      <c r="X358" s="44">
        <v>396348</v>
      </c>
      <c r="Y358" s="44">
        <v>0</v>
      </c>
      <c r="Z358" s="44">
        <v>0</v>
      </c>
      <c r="AA358" s="44">
        <v>15905668</v>
      </c>
      <c r="AB358" s="44">
        <v>0</v>
      </c>
      <c r="AC358" s="44">
        <v>100000</v>
      </c>
    </row>
    <row r="359" spans="1:29" x14ac:dyDescent="0.3">
      <c r="A359" s="46" t="s">
        <v>739</v>
      </c>
      <c r="B359" t="s">
        <v>2461</v>
      </c>
      <c r="C359">
        <v>1</v>
      </c>
      <c r="D359">
        <v>0</v>
      </c>
      <c r="E359" s="44">
        <v>7160281</v>
      </c>
      <c r="F359" s="44">
        <v>0</v>
      </c>
      <c r="G359" s="44">
        <v>0</v>
      </c>
      <c r="H359" s="44">
        <v>4930</v>
      </c>
      <c r="I359" s="44">
        <v>407971</v>
      </c>
      <c r="J359" s="44">
        <v>1410024</v>
      </c>
      <c r="K359" s="44">
        <v>0</v>
      </c>
      <c r="L359" s="44">
        <v>0</v>
      </c>
      <c r="M359" s="44">
        <v>0</v>
      </c>
      <c r="N359" s="44">
        <v>0</v>
      </c>
      <c r="O359" s="44">
        <v>0</v>
      </c>
      <c r="P359" s="44">
        <v>835796</v>
      </c>
      <c r="Q359" s="44">
        <v>180739</v>
      </c>
      <c r="R359" s="44">
        <v>0</v>
      </c>
      <c r="S359" s="44">
        <v>12269</v>
      </c>
      <c r="T359" s="44">
        <v>5118</v>
      </c>
      <c r="U359" s="44">
        <v>47358</v>
      </c>
      <c r="V359" s="44">
        <v>15262</v>
      </c>
      <c r="W359" s="44">
        <v>0</v>
      </c>
      <c r="X359" s="44">
        <v>57019</v>
      </c>
      <c r="Y359" s="44">
        <v>29850</v>
      </c>
      <c r="Z359" s="44">
        <v>0</v>
      </c>
      <c r="AA359" s="44">
        <v>10166617</v>
      </c>
      <c r="AB359" s="44">
        <v>0</v>
      </c>
      <c r="AC359" s="44">
        <v>0</v>
      </c>
    </row>
    <row r="360" spans="1:29" x14ac:dyDescent="0.3">
      <c r="A360" s="46" t="s">
        <v>727</v>
      </c>
      <c r="B360" t="s">
        <v>2462</v>
      </c>
      <c r="C360">
        <v>1</v>
      </c>
      <c r="D360">
        <v>0</v>
      </c>
      <c r="E360" s="44">
        <v>26777674</v>
      </c>
      <c r="F360" s="44">
        <v>0</v>
      </c>
      <c r="G360" s="44">
        <v>0</v>
      </c>
      <c r="H360" s="44">
        <v>0</v>
      </c>
      <c r="I360" s="44">
        <v>6284233</v>
      </c>
      <c r="J360" s="44">
        <v>4227166</v>
      </c>
      <c r="K360" s="44">
        <v>0</v>
      </c>
      <c r="L360" s="44">
        <v>0</v>
      </c>
      <c r="M360" s="44">
        <v>0</v>
      </c>
      <c r="N360" s="44">
        <v>0</v>
      </c>
      <c r="O360" s="44">
        <v>0</v>
      </c>
      <c r="P360" s="44">
        <v>3196941</v>
      </c>
      <c r="Q360" s="44">
        <v>1951937</v>
      </c>
      <c r="R360" s="44">
        <v>155967</v>
      </c>
      <c r="S360" s="44">
        <v>86855</v>
      </c>
      <c r="T360" s="44">
        <v>36237</v>
      </c>
      <c r="U360" s="44">
        <v>339074</v>
      </c>
      <c r="V360" s="44">
        <v>106076</v>
      </c>
      <c r="W360" s="44">
        <v>0</v>
      </c>
      <c r="X360" s="44">
        <v>0</v>
      </c>
      <c r="Y360" s="44">
        <v>0</v>
      </c>
      <c r="Z360" s="44">
        <v>0</v>
      </c>
      <c r="AA360" s="44">
        <v>43162160</v>
      </c>
      <c r="AB360" s="44">
        <v>0</v>
      </c>
      <c r="AC360" s="44">
        <v>0</v>
      </c>
    </row>
    <row r="361" spans="1:29" x14ac:dyDescent="0.3">
      <c r="A361" s="46" t="s">
        <v>733</v>
      </c>
      <c r="B361" t="s">
        <v>2463</v>
      </c>
      <c r="C361">
        <v>1</v>
      </c>
      <c r="D361">
        <v>0</v>
      </c>
      <c r="E361" s="44">
        <v>9726199</v>
      </c>
      <c r="F361" s="44">
        <v>0</v>
      </c>
      <c r="G361" s="44">
        <v>0</v>
      </c>
      <c r="H361" s="44">
        <v>0</v>
      </c>
      <c r="I361" s="44">
        <v>4090367</v>
      </c>
      <c r="J361" s="44">
        <v>2691521</v>
      </c>
      <c r="K361" s="44">
        <v>0</v>
      </c>
      <c r="L361" s="44">
        <v>0</v>
      </c>
      <c r="M361" s="44">
        <v>0</v>
      </c>
      <c r="N361" s="44">
        <v>0</v>
      </c>
      <c r="O361" s="44">
        <v>0</v>
      </c>
      <c r="P361" s="44">
        <v>2170691</v>
      </c>
      <c r="Q361" s="44">
        <v>606028</v>
      </c>
      <c r="R361" s="44">
        <v>0</v>
      </c>
      <c r="S361" s="44">
        <v>65268</v>
      </c>
      <c r="T361" s="44">
        <v>27231</v>
      </c>
      <c r="U361" s="44">
        <v>262650</v>
      </c>
      <c r="V361" s="44">
        <v>72121</v>
      </c>
      <c r="W361" s="44">
        <v>0</v>
      </c>
      <c r="X361" s="44">
        <v>0</v>
      </c>
      <c r="Y361" s="44">
        <v>0</v>
      </c>
      <c r="Z361" s="44">
        <v>0</v>
      </c>
      <c r="AA361" s="44">
        <v>19712076</v>
      </c>
      <c r="AB361" s="44">
        <v>0</v>
      </c>
      <c r="AC361" s="44">
        <v>0</v>
      </c>
    </row>
    <row r="362" spans="1:29" x14ac:dyDescent="0.3">
      <c r="A362" s="46" t="s">
        <v>745</v>
      </c>
      <c r="B362" t="s">
        <v>2464</v>
      </c>
      <c r="C362">
        <v>1</v>
      </c>
      <c r="D362">
        <v>0</v>
      </c>
      <c r="E362" s="44">
        <v>8517836</v>
      </c>
      <c r="F362" s="44">
        <v>0</v>
      </c>
      <c r="G362" s="44">
        <v>0</v>
      </c>
      <c r="H362" s="44">
        <v>0</v>
      </c>
      <c r="I362" s="44">
        <v>1947718</v>
      </c>
      <c r="J362" s="44">
        <v>2157708</v>
      </c>
      <c r="K362" s="44">
        <v>0</v>
      </c>
      <c r="L362" s="44">
        <v>0</v>
      </c>
      <c r="M362" s="44">
        <v>0</v>
      </c>
      <c r="N362" s="44">
        <v>0</v>
      </c>
      <c r="O362" s="44">
        <v>0</v>
      </c>
      <c r="P362" s="44">
        <v>1282956</v>
      </c>
      <c r="Q362" s="44">
        <v>357782</v>
      </c>
      <c r="R362" s="44">
        <v>105205</v>
      </c>
      <c r="S362" s="44">
        <v>23384</v>
      </c>
      <c r="T362" s="44">
        <v>9756</v>
      </c>
      <c r="U362" s="44">
        <v>92443</v>
      </c>
      <c r="V362" s="44">
        <v>26595</v>
      </c>
      <c r="W362" s="44">
        <v>0</v>
      </c>
      <c r="X362" s="44">
        <v>0</v>
      </c>
      <c r="Y362" s="44">
        <v>0</v>
      </c>
      <c r="Z362" s="44">
        <v>0</v>
      </c>
      <c r="AA362" s="44">
        <v>14521383</v>
      </c>
      <c r="AB362" s="44">
        <v>0</v>
      </c>
      <c r="AC362" s="44">
        <v>0</v>
      </c>
    </row>
    <row r="363" spans="1:29" x14ac:dyDescent="0.3">
      <c r="A363" s="46" t="s">
        <v>749</v>
      </c>
      <c r="B363" t="s">
        <v>2465</v>
      </c>
      <c r="C363">
        <v>1</v>
      </c>
      <c r="D363">
        <v>0</v>
      </c>
      <c r="E363" s="44">
        <v>5518085</v>
      </c>
      <c r="F363" s="44">
        <v>0</v>
      </c>
      <c r="G363" s="44">
        <v>0</v>
      </c>
      <c r="H363" s="44">
        <v>0</v>
      </c>
      <c r="I363" s="44">
        <v>1631994</v>
      </c>
      <c r="J363" s="44">
        <v>1874430</v>
      </c>
      <c r="K363" s="44">
        <v>0</v>
      </c>
      <c r="L363" s="44">
        <v>0</v>
      </c>
      <c r="M363" s="44">
        <v>0</v>
      </c>
      <c r="N363" s="44">
        <v>0</v>
      </c>
      <c r="O363" s="44">
        <v>0</v>
      </c>
      <c r="P363" s="44">
        <v>1022961</v>
      </c>
      <c r="Q363" s="44">
        <v>306244</v>
      </c>
      <c r="R363" s="44">
        <v>0</v>
      </c>
      <c r="S363" s="44">
        <v>12284</v>
      </c>
      <c r="T363" s="44">
        <v>5125</v>
      </c>
      <c r="U363" s="44">
        <v>49862</v>
      </c>
      <c r="V363" s="44">
        <v>14824</v>
      </c>
      <c r="W363" s="44">
        <v>0</v>
      </c>
      <c r="X363" s="44">
        <v>105552</v>
      </c>
      <c r="Y363" s="44">
        <v>18672</v>
      </c>
      <c r="Z363" s="44">
        <v>0</v>
      </c>
      <c r="AA363" s="44">
        <v>10560033</v>
      </c>
      <c r="AB363" s="44">
        <v>0</v>
      </c>
      <c r="AC363" s="44">
        <v>0</v>
      </c>
    </row>
    <row r="364" spans="1:29" x14ac:dyDescent="0.3">
      <c r="A364" s="46" t="s">
        <v>741</v>
      </c>
      <c r="B364" t="s">
        <v>2466</v>
      </c>
      <c r="C364">
        <v>1</v>
      </c>
      <c r="D364">
        <v>0</v>
      </c>
      <c r="E364" s="44">
        <v>43624448</v>
      </c>
      <c r="F364" s="44">
        <v>0</v>
      </c>
      <c r="G364" s="44">
        <v>0</v>
      </c>
      <c r="H364" s="44">
        <v>0</v>
      </c>
      <c r="I364" s="44">
        <v>6518727</v>
      </c>
      <c r="J364" s="44">
        <v>6318958</v>
      </c>
      <c r="K364" s="44">
        <v>0</v>
      </c>
      <c r="L364" s="44">
        <v>0</v>
      </c>
      <c r="M364" s="44">
        <v>0</v>
      </c>
      <c r="N364" s="44">
        <v>0</v>
      </c>
      <c r="O364" s="44">
        <v>0</v>
      </c>
      <c r="P364" s="44">
        <v>3812987</v>
      </c>
      <c r="Q364" s="44">
        <v>2396279</v>
      </c>
      <c r="R364" s="44">
        <v>139299</v>
      </c>
      <c r="S364" s="44">
        <v>105250</v>
      </c>
      <c r="T364" s="44">
        <v>43912</v>
      </c>
      <c r="U364" s="44">
        <v>427497</v>
      </c>
      <c r="V364" s="44">
        <v>125652</v>
      </c>
      <c r="W364" s="44">
        <v>0</v>
      </c>
      <c r="X364" s="44">
        <v>545680</v>
      </c>
      <c r="Y364" s="44">
        <v>87640</v>
      </c>
      <c r="Z364" s="44">
        <v>0</v>
      </c>
      <c r="AA364" s="44">
        <v>64146329</v>
      </c>
      <c r="AB364" s="44">
        <v>0</v>
      </c>
      <c r="AC364" s="44">
        <v>0</v>
      </c>
    </row>
    <row r="365" spans="1:29" x14ac:dyDescent="0.3">
      <c r="A365" s="46" t="s">
        <v>743</v>
      </c>
      <c r="B365" t="s">
        <v>2467</v>
      </c>
      <c r="C365">
        <v>1</v>
      </c>
      <c r="D365">
        <v>0</v>
      </c>
      <c r="E365" s="44">
        <v>1997782</v>
      </c>
      <c r="F365" s="44">
        <v>0</v>
      </c>
      <c r="G365" s="44">
        <v>136453</v>
      </c>
      <c r="H365" s="44">
        <v>5174</v>
      </c>
      <c r="I365" s="44">
        <v>549801</v>
      </c>
      <c r="J365" s="44">
        <v>881359</v>
      </c>
      <c r="K365" s="44">
        <v>0</v>
      </c>
      <c r="L365" s="44">
        <v>0</v>
      </c>
      <c r="M365" s="44">
        <v>0</v>
      </c>
      <c r="N365" s="44">
        <v>0</v>
      </c>
      <c r="O365" s="44">
        <v>0</v>
      </c>
      <c r="P365" s="44">
        <v>484550</v>
      </c>
      <c r="Q365" s="44">
        <v>91698</v>
      </c>
      <c r="R365" s="44">
        <v>0</v>
      </c>
      <c r="S365" s="44">
        <v>5588</v>
      </c>
      <c r="T365" s="44">
        <v>2331</v>
      </c>
      <c r="U365" s="44">
        <v>30931</v>
      </c>
      <c r="V365" s="44">
        <v>7141</v>
      </c>
      <c r="W365" s="44">
        <v>0</v>
      </c>
      <c r="X365" s="44">
        <v>254550</v>
      </c>
      <c r="Y365" s="44">
        <v>0</v>
      </c>
      <c r="Z365" s="44">
        <v>0</v>
      </c>
      <c r="AA365" s="44">
        <v>4447358</v>
      </c>
      <c r="AB365" s="44">
        <v>0</v>
      </c>
      <c r="AC365" s="44">
        <v>0</v>
      </c>
    </row>
    <row r="366" spans="1:29" x14ac:dyDescent="0.3">
      <c r="A366" s="46" t="s">
        <v>751</v>
      </c>
      <c r="B366" t="s">
        <v>2468</v>
      </c>
      <c r="C366">
        <v>1</v>
      </c>
      <c r="D366">
        <v>0</v>
      </c>
      <c r="E366" s="44">
        <v>4113363</v>
      </c>
      <c r="F366" s="44">
        <v>0</v>
      </c>
      <c r="G366" s="44">
        <v>0</v>
      </c>
      <c r="H366" s="44">
        <v>0</v>
      </c>
      <c r="I366" s="44">
        <v>468861</v>
      </c>
      <c r="J366" s="44">
        <v>2886549</v>
      </c>
      <c r="K366" s="44">
        <v>0</v>
      </c>
      <c r="L366" s="44">
        <v>0</v>
      </c>
      <c r="M366" s="44">
        <v>0</v>
      </c>
      <c r="N366" s="44">
        <v>0</v>
      </c>
      <c r="O366" s="44">
        <v>0</v>
      </c>
      <c r="P366" s="44">
        <v>868335</v>
      </c>
      <c r="Q366" s="44">
        <v>51364</v>
      </c>
      <c r="R366" s="44">
        <v>0</v>
      </c>
      <c r="S366" s="44">
        <v>19954</v>
      </c>
      <c r="T366" s="44">
        <v>2531</v>
      </c>
      <c r="U366" s="44">
        <v>77589</v>
      </c>
      <c r="V366" s="44">
        <v>8639</v>
      </c>
      <c r="W366" s="44">
        <v>0</v>
      </c>
      <c r="X366" s="44">
        <v>0</v>
      </c>
      <c r="Y366" s="44">
        <v>1066</v>
      </c>
      <c r="Z366" s="44">
        <v>0</v>
      </c>
      <c r="AA366" s="44">
        <v>8498251</v>
      </c>
      <c r="AB366" s="44">
        <v>0</v>
      </c>
      <c r="AC366" s="44">
        <v>0</v>
      </c>
    </row>
    <row r="367" spans="1:29" x14ac:dyDescent="0.3">
      <c r="A367" s="46" t="s">
        <v>755</v>
      </c>
      <c r="B367" t="s">
        <v>2469</v>
      </c>
      <c r="C367">
        <v>1</v>
      </c>
      <c r="D367">
        <v>1</v>
      </c>
      <c r="E367" s="44">
        <v>288485296</v>
      </c>
      <c r="F367" s="44">
        <v>3375232</v>
      </c>
      <c r="G367" s="44">
        <v>0</v>
      </c>
      <c r="H367" s="44">
        <v>187959</v>
      </c>
      <c r="I367" s="44">
        <v>18877436</v>
      </c>
      <c r="J367" s="44">
        <v>16472709</v>
      </c>
      <c r="K367" s="44">
        <v>0</v>
      </c>
      <c r="L367" s="44">
        <v>0</v>
      </c>
      <c r="M367" s="44">
        <v>1124466</v>
      </c>
      <c r="N367" s="44">
        <v>7023123</v>
      </c>
      <c r="O367" s="44">
        <v>6103819</v>
      </c>
      <c r="P367" s="44">
        <v>0</v>
      </c>
      <c r="Q367" s="44">
        <v>4454363</v>
      </c>
      <c r="R367" s="44">
        <v>867489</v>
      </c>
      <c r="S367" s="44">
        <v>332377</v>
      </c>
      <c r="T367" s="44">
        <v>138675</v>
      </c>
      <c r="U367" s="44">
        <v>1317907</v>
      </c>
      <c r="V367" s="44">
        <v>460703</v>
      </c>
      <c r="W367" s="44">
        <v>0</v>
      </c>
      <c r="X367" s="44">
        <v>14255222</v>
      </c>
      <c r="Y367" s="44">
        <v>0</v>
      </c>
      <c r="Z367" s="44">
        <v>2328394</v>
      </c>
      <c r="AA367" s="44">
        <v>365805170</v>
      </c>
      <c r="AB367" s="44">
        <v>0</v>
      </c>
      <c r="AC367" s="44">
        <v>14607303</v>
      </c>
    </row>
    <row r="368" spans="1:29" x14ac:dyDescent="0.3">
      <c r="A368" s="46" t="s">
        <v>757</v>
      </c>
      <c r="B368" t="s">
        <v>2470</v>
      </c>
      <c r="C368">
        <v>1</v>
      </c>
      <c r="D368">
        <v>0</v>
      </c>
      <c r="E368" s="44">
        <v>6392852</v>
      </c>
      <c r="F368" s="44">
        <v>0</v>
      </c>
      <c r="G368" s="44">
        <v>0</v>
      </c>
      <c r="H368" s="44">
        <v>0</v>
      </c>
      <c r="I368" s="44">
        <v>812111</v>
      </c>
      <c r="J368" s="44">
        <v>979613</v>
      </c>
      <c r="K368" s="44">
        <v>0</v>
      </c>
      <c r="L368" s="44">
        <v>0</v>
      </c>
      <c r="M368" s="44">
        <v>0</v>
      </c>
      <c r="N368" s="44">
        <v>0</v>
      </c>
      <c r="O368" s="44">
        <v>0</v>
      </c>
      <c r="P368" s="44">
        <v>923008</v>
      </c>
      <c r="Q368" s="44">
        <v>122092</v>
      </c>
      <c r="R368" s="44">
        <v>0</v>
      </c>
      <c r="S368" s="44">
        <v>13138</v>
      </c>
      <c r="T368" s="44">
        <v>5079</v>
      </c>
      <c r="U368" s="44">
        <v>52018</v>
      </c>
      <c r="V368" s="44">
        <v>13881</v>
      </c>
      <c r="W368" s="44">
        <v>0</v>
      </c>
      <c r="X368" s="44">
        <v>0</v>
      </c>
      <c r="Y368" s="44">
        <v>0</v>
      </c>
      <c r="Z368" s="44">
        <v>0</v>
      </c>
      <c r="AA368" s="44">
        <v>9313792</v>
      </c>
      <c r="AB368" s="44">
        <v>0</v>
      </c>
      <c r="AC368" s="44">
        <v>0</v>
      </c>
    </row>
    <row r="369" spans="1:29" x14ac:dyDescent="0.3">
      <c r="A369" s="46" t="s">
        <v>764</v>
      </c>
      <c r="B369" t="s">
        <v>2471</v>
      </c>
      <c r="C369">
        <v>1</v>
      </c>
      <c r="D369">
        <v>0</v>
      </c>
      <c r="E369" s="44">
        <v>18639297</v>
      </c>
      <c r="F369" s="44">
        <v>0</v>
      </c>
      <c r="G369" s="44">
        <v>0</v>
      </c>
      <c r="H369" s="44">
        <v>0</v>
      </c>
      <c r="I369" s="44">
        <v>2239273</v>
      </c>
      <c r="J369" s="44">
        <v>3112515</v>
      </c>
      <c r="K369" s="44">
        <v>0</v>
      </c>
      <c r="L369" s="44">
        <v>0</v>
      </c>
      <c r="M369" s="44">
        <v>0</v>
      </c>
      <c r="N369" s="44">
        <v>0</v>
      </c>
      <c r="O369" s="44">
        <v>0</v>
      </c>
      <c r="P369" s="44">
        <v>1588463</v>
      </c>
      <c r="Q369" s="44">
        <v>743322</v>
      </c>
      <c r="R369" s="44">
        <v>252649</v>
      </c>
      <c r="S369" s="44">
        <v>53404</v>
      </c>
      <c r="T369" s="44">
        <v>22281</v>
      </c>
      <c r="U369" s="44">
        <v>201662</v>
      </c>
      <c r="V369" s="44">
        <v>51247</v>
      </c>
      <c r="W369" s="44">
        <v>0</v>
      </c>
      <c r="X369" s="44">
        <v>265121</v>
      </c>
      <c r="Y369" s="44">
        <v>0</v>
      </c>
      <c r="Z369" s="44">
        <v>0</v>
      </c>
      <c r="AA369" s="44">
        <v>27169234</v>
      </c>
      <c r="AB369" s="44">
        <v>0</v>
      </c>
      <c r="AC369" s="44">
        <v>0</v>
      </c>
    </row>
    <row r="370" spans="1:29" x14ac:dyDescent="0.3">
      <c r="A370" s="46" t="s">
        <v>766</v>
      </c>
      <c r="B370" t="s">
        <v>1797</v>
      </c>
      <c r="C370">
        <v>1</v>
      </c>
      <c r="D370">
        <v>0</v>
      </c>
      <c r="E370" s="44">
        <v>6470729</v>
      </c>
      <c r="F370" s="44">
        <v>0</v>
      </c>
      <c r="G370" s="44">
        <v>0</v>
      </c>
      <c r="H370" s="44">
        <v>0</v>
      </c>
      <c r="I370" s="44">
        <v>865102</v>
      </c>
      <c r="J370" s="44">
        <v>2135735</v>
      </c>
      <c r="K370" s="44">
        <v>0</v>
      </c>
      <c r="L370" s="44">
        <v>0</v>
      </c>
      <c r="M370" s="44">
        <v>0</v>
      </c>
      <c r="N370" s="44">
        <v>0</v>
      </c>
      <c r="O370" s="44">
        <v>0</v>
      </c>
      <c r="P370" s="44">
        <v>759271</v>
      </c>
      <c r="Q370" s="44">
        <v>332806</v>
      </c>
      <c r="R370" s="44">
        <v>80815</v>
      </c>
      <c r="S370" s="44">
        <v>12973</v>
      </c>
      <c r="T370" s="44">
        <v>5412</v>
      </c>
      <c r="U370" s="44">
        <v>51474</v>
      </c>
      <c r="V370" s="44">
        <v>14859</v>
      </c>
      <c r="W370" s="44">
        <v>0</v>
      </c>
      <c r="X370" s="44">
        <v>53997</v>
      </c>
      <c r="Y370" s="44">
        <v>0</v>
      </c>
      <c r="Z370" s="44">
        <v>0</v>
      </c>
      <c r="AA370" s="44">
        <v>10783173</v>
      </c>
      <c r="AB370" s="44">
        <v>0</v>
      </c>
      <c r="AC370" s="44">
        <v>0</v>
      </c>
    </row>
    <row r="371" spans="1:29" x14ac:dyDescent="0.3">
      <c r="A371" s="46" t="s">
        <v>768</v>
      </c>
      <c r="B371" t="s">
        <v>2472</v>
      </c>
      <c r="C371">
        <v>1</v>
      </c>
      <c r="D371">
        <v>0</v>
      </c>
      <c r="E371" s="44">
        <v>20589664</v>
      </c>
      <c r="F371" s="44">
        <v>0</v>
      </c>
      <c r="G371" s="44">
        <v>0</v>
      </c>
      <c r="H371" s="44">
        <v>10014</v>
      </c>
      <c r="I371" s="44">
        <v>1767341</v>
      </c>
      <c r="J371" s="44">
        <v>6353088</v>
      </c>
      <c r="K371" s="44">
        <v>416152</v>
      </c>
      <c r="L371" s="44">
        <v>0</v>
      </c>
      <c r="M371" s="44">
        <v>0</v>
      </c>
      <c r="N371" s="44">
        <v>0</v>
      </c>
      <c r="O371" s="44">
        <v>0</v>
      </c>
      <c r="P371" s="44">
        <v>2231774</v>
      </c>
      <c r="Q371" s="44">
        <v>1693841</v>
      </c>
      <c r="R371" s="44">
        <v>165021</v>
      </c>
      <c r="S371" s="44">
        <v>34080</v>
      </c>
      <c r="T371" s="44">
        <v>14218</v>
      </c>
      <c r="U371" s="44">
        <v>131704</v>
      </c>
      <c r="V371" s="44">
        <v>41292</v>
      </c>
      <c r="W371" s="44">
        <v>0</v>
      </c>
      <c r="X371" s="44">
        <v>880003</v>
      </c>
      <c r="Y371" s="44">
        <v>0</v>
      </c>
      <c r="Z371" s="44">
        <v>0</v>
      </c>
      <c r="AA371" s="44">
        <v>34328192</v>
      </c>
      <c r="AB371" s="44">
        <v>0</v>
      </c>
      <c r="AC371" s="44">
        <v>257750</v>
      </c>
    </row>
    <row r="372" spans="1:29" x14ac:dyDescent="0.3">
      <c r="A372" s="46" t="s">
        <v>770</v>
      </c>
      <c r="B372" t="s">
        <v>1799</v>
      </c>
      <c r="C372">
        <v>1</v>
      </c>
      <c r="D372">
        <v>0</v>
      </c>
      <c r="E372" s="44">
        <v>10593158</v>
      </c>
      <c r="F372" s="44">
        <v>0</v>
      </c>
      <c r="G372" s="44">
        <v>0</v>
      </c>
      <c r="H372" s="44">
        <v>0</v>
      </c>
      <c r="I372" s="44">
        <v>1398725</v>
      </c>
      <c r="J372" s="44">
        <v>1186229</v>
      </c>
      <c r="K372" s="44">
        <v>176587</v>
      </c>
      <c r="L372" s="44">
        <v>0</v>
      </c>
      <c r="M372" s="44">
        <v>0</v>
      </c>
      <c r="N372" s="44">
        <v>0</v>
      </c>
      <c r="O372" s="44">
        <v>0</v>
      </c>
      <c r="P372" s="44">
        <v>798663</v>
      </c>
      <c r="Q372" s="44">
        <v>532198</v>
      </c>
      <c r="R372" s="44">
        <v>61814</v>
      </c>
      <c r="S372" s="44">
        <v>17632</v>
      </c>
      <c r="T372" s="44">
        <v>7356</v>
      </c>
      <c r="U372" s="44">
        <v>70541</v>
      </c>
      <c r="V372" s="44">
        <v>13701</v>
      </c>
      <c r="W372" s="44">
        <v>0</v>
      </c>
      <c r="X372" s="44">
        <v>99559</v>
      </c>
      <c r="Y372" s="44">
        <v>0</v>
      </c>
      <c r="Z372" s="44">
        <v>0</v>
      </c>
      <c r="AA372" s="44">
        <v>14956163</v>
      </c>
      <c r="AB372" s="44">
        <v>0</v>
      </c>
      <c r="AC372" s="44">
        <v>0</v>
      </c>
    </row>
    <row r="373" spans="1:29" x14ac:dyDescent="0.3">
      <c r="A373" s="46" t="s">
        <v>774</v>
      </c>
      <c r="B373" t="s">
        <v>1800</v>
      </c>
      <c r="C373">
        <v>1</v>
      </c>
      <c r="D373">
        <v>0</v>
      </c>
      <c r="E373" s="44">
        <v>5765433</v>
      </c>
      <c r="F373" s="44">
        <v>0</v>
      </c>
      <c r="G373" s="44">
        <v>0</v>
      </c>
      <c r="H373" s="44">
        <v>2539</v>
      </c>
      <c r="I373" s="44">
        <v>903852</v>
      </c>
      <c r="J373" s="44">
        <v>1036670</v>
      </c>
      <c r="K373" s="44">
        <v>0</v>
      </c>
      <c r="L373" s="44">
        <v>0</v>
      </c>
      <c r="M373" s="44">
        <v>0</v>
      </c>
      <c r="N373" s="44">
        <v>0</v>
      </c>
      <c r="O373" s="44">
        <v>0</v>
      </c>
      <c r="P373" s="44">
        <v>1043769</v>
      </c>
      <c r="Q373" s="44">
        <v>645612</v>
      </c>
      <c r="R373" s="44">
        <v>78597</v>
      </c>
      <c r="S373" s="44">
        <v>12134</v>
      </c>
      <c r="T373" s="44">
        <v>5062</v>
      </c>
      <c r="U373" s="44">
        <v>48173</v>
      </c>
      <c r="V373" s="44">
        <v>15506</v>
      </c>
      <c r="W373" s="44">
        <v>0</v>
      </c>
      <c r="X373" s="44">
        <v>60164</v>
      </c>
      <c r="Y373" s="44">
        <v>0</v>
      </c>
      <c r="Z373" s="44">
        <v>0</v>
      </c>
      <c r="AA373" s="44">
        <v>9617511</v>
      </c>
      <c r="AB373" s="44">
        <v>0</v>
      </c>
      <c r="AC373" s="44">
        <v>0</v>
      </c>
    </row>
    <row r="374" spans="1:29" x14ac:dyDescent="0.3">
      <c r="A374" s="46" t="s">
        <v>776</v>
      </c>
      <c r="B374" t="s">
        <v>2473</v>
      </c>
      <c r="C374">
        <v>1</v>
      </c>
      <c r="D374">
        <v>0</v>
      </c>
      <c r="E374" s="44">
        <v>4994395</v>
      </c>
      <c r="F374" s="44">
        <v>0</v>
      </c>
      <c r="G374" s="44">
        <v>258763</v>
      </c>
      <c r="H374" s="44">
        <v>11243</v>
      </c>
      <c r="I374" s="44">
        <v>657099</v>
      </c>
      <c r="J374" s="44">
        <v>1289083</v>
      </c>
      <c r="K374" s="44">
        <v>0</v>
      </c>
      <c r="L374" s="44">
        <v>0</v>
      </c>
      <c r="M374" s="44">
        <v>0</v>
      </c>
      <c r="N374" s="44">
        <v>0</v>
      </c>
      <c r="O374" s="44">
        <v>0</v>
      </c>
      <c r="P374" s="44">
        <v>603018</v>
      </c>
      <c r="Q374" s="44">
        <v>174786</v>
      </c>
      <c r="R374" s="44">
        <v>31108</v>
      </c>
      <c r="S374" s="44">
        <v>9782</v>
      </c>
      <c r="T374" s="44">
        <v>4081</v>
      </c>
      <c r="U374" s="44">
        <v>38562</v>
      </c>
      <c r="V374" s="44">
        <v>6069</v>
      </c>
      <c r="W374" s="44">
        <v>0</v>
      </c>
      <c r="X374" s="44">
        <v>45988</v>
      </c>
      <c r="Y374" s="44">
        <v>0</v>
      </c>
      <c r="Z374" s="44">
        <v>0</v>
      </c>
      <c r="AA374" s="44">
        <v>8123977</v>
      </c>
      <c r="AB374" s="44">
        <v>0</v>
      </c>
      <c r="AC374" s="44">
        <v>0</v>
      </c>
    </row>
    <row r="375" spans="1:29" x14ac:dyDescent="0.3">
      <c r="A375" s="46" t="s">
        <v>778</v>
      </c>
      <c r="B375" t="s">
        <v>1802</v>
      </c>
      <c r="C375">
        <v>1</v>
      </c>
      <c r="D375">
        <v>0</v>
      </c>
      <c r="E375" s="44">
        <v>13952683</v>
      </c>
      <c r="F375" s="44">
        <v>0</v>
      </c>
      <c r="G375" s="44">
        <v>0</v>
      </c>
      <c r="H375" s="44">
        <v>0</v>
      </c>
      <c r="I375" s="44">
        <v>1818805</v>
      </c>
      <c r="J375" s="44">
        <v>2384511</v>
      </c>
      <c r="K375" s="44">
        <v>44991</v>
      </c>
      <c r="L375" s="44">
        <v>0</v>
      </c>
      <c r="M375" s="44">
        <v>0</v>
      </c>
      <c r="N375" s="44">
        <v>0</v>
      </c>
      <c r="O375" s="44">
        <v>0</v>
      </c>
      <c r="P375" s="44">
        <v>2046261</v>
      </c>
      <c r="Q375" s="44">
        <v>668585</v>
      </c>
      <c r="R375" s="44">
        <v>134002</v>
      </c>
      <c r="S375" s="44">
        <v>23564</v>
      </c>
      <c r="T375" s="44">
        <v>9831</v>
      </c>
      <c r="U375" s="44">
        <v>93317</v>
      </c>
      <c r="V375" s="44">
        <v>29731</v>
      </c>
      <c r="W375" s="44">
        <v>0</v>
      </c>
      <c r="X375" s="44">
        <v>159073</v>
      </c>
      <c r="Y375" s="44">
        <v>0</v>
      </c>
      <c r="Z375" s="44">
        <v>0</v>
      </c>
      <c r="AA375" s="44">
        <v>21365354</v>
      </c>
      <c r="AB375" s="44">
        <v>0</v>
      </c>
      <c r="AC375" s="44">
        <v>0</v>
      </c>
    </row>
    <row r="376" spans="1:29" x14ac:dyDescent="0.3">
      <c r="A376" s="46" t="s">
        <v>772</v>
      </c>
      <c r="B376" t="s">
        <v>2474</v>
      </c>
      <c r="C376">
        <v>1</v>
      </c>
      <c r="D376">
        <v>0</v>
      </c>
      <c r="E376" s="44">
        <v>5683088</v>
      </c>
      <c r="F376" s="44">
        <v>0</v>
      </c>
      <c r="G376" s="44">
        <v>135290</v>
      </c>
      <c r="H376" s="44">
        <v>2485</v>
      </c>
      <c r="I376" s="44">
        <v>572597</v>
      </c>
      <c r="J376" s="44">
        <v>341649</v>
      </c>
      <c r="K376" s="44">
        <v>0</v>
      </c>
      <c r="L376" s="44">
        <v>0</v>
      </c>
      <c r="M376" s="44">
        <v>0</v>
      </c>
      <c r="N376" s="44">
        <v>0</v>
      </c>
      <c r="O376" s="44">
        <v>0</v>
      </c>
      <c r="P376" s="44">
        <v>475565</v>
      </c>
      <c r="Q376" s="44">
        <v>81342</v>
      </c>
      <c r="R376" s="44">
        <v>67320</v>
      </c>
      <c r="S376" s="44">
        <v>8659</v>
      </c>
      <c r="T376" s="44">
        <v>3612</v>
      </c>
      <c r="U376" s="44">
        <v>34484</v>
      </c>
      <c r="V376" s="44">
        <v>5959</v>
      </c>
      <c r="W376" s="44">
        <v>0</v>
      </c>
      <c r="X376" s="44">
        <v>0</v>
      </c>
      <c r="Y376" s="44">
        <v>0</v>
      </c>
      <c r="Z376" s="44">
        <v>0</v>
      </c>
      <c r="AA376" s="44">
        <v>7412050</v>
      </c>
      <c r="AB376" s="44">
        <v>0</v>
      </c>
      <c r="AC376" s="44">
        <v>0</v>
      </c>
    </row>
    <row r="377" spans="1:29" x14ac:dyDescent="0.3">
      <c r="A377" s="46" t="s">
        <v>780</v>
      </c>
      <c r="B377" t="s">
        <v>2475</v>
      </c>
      <c r="C377">
        <v>1</v>
      </c>
      <c r="D377">
        <v>0</v>
      </c>
      <c r="E377" s="44">
        <v>12250284</v>
      </c>
      <c r="F377" s="44">
        <v>0</v>
      </c>
      <c r="G377" s="44">
        <v>0</v>
      </c>
      <c r="H377" s="44">
        <v>0</v>
      </c>
      <c r="I377" s="44">
        <v>2897689</v>
      </c>
      <c r="J377" s="44">
        <v>4086157</v>
      </c>
      <c r="K377" s="44">
        <v>0</v>
      </c>
      <c r="L377" s="44">
        <v>0</v>
      </c>
      <c r="M377" s="44">
        <v>0</v>
      </c>
      <c r="N377" s="44">
        <v>0</v>
      </c>
      <c r="O377" s="44">
        <v>0</v>
      </c>
      <c r="P377" s="44">
        <v>1724662</v>
      </c>
      <c r="Q377" s="44">
        <v>946454</v>
      </c>
      <c r="R377" s="44">
        <v>260088</v>
      </c>
      <c r="S377" s="44">
        <v>64579</v>
      </c>
      <c r="T377" s="44">
        <v>26943</v>
      </c>
      <c r="U377" s="44">
        <v>260378</v>
      </c>
      <c r="V377" s="44">
        <v>67813</v>
      </c>
      <c r="W377" s="44">
        <v>0</v>
      </c>
      <c r="X377" s="44">
        <v>543600</v>
      </c>
      <c r="Y377" s="44">
        <v>0</v>
      </c>
      <c r="Z377" s="44">
        <v>0</v>
      </c>
      <c r="AA377" s="44">
        <v>23128647</v>
      </c>
      <c r="AB377" s="44">
        <v>0</v>
      </c>
      <c r="AC377" s="44">
        <v>0</v>
      </c>
    </row>
    <row r="378" spans="1:29" x14ac:dyDescent="0.3">
      <c r="A378" s="46" t="s">
        <v>815</v>
      </c>
      <c r="B378" t="s">
        <v>1805</v>
      </c>
      <c r="C378">
        <v>1</v>
      </c>
      <c r="D378">
        <v>0</v>
      </c>
      <c r="E378" s="44">
        <v>21876807</v>
      </c>
      <c r="F378" s="44">
        <v>0</v>
      </c>
      <c r="G378" s="44">
        <v>500874</v>
      </c>
      <c r="H378" s="44">
        <v>0</v>
      </c>
      <c r="I378" s="44">
        <v>4726328</v>
      </c>
      <c r="J378" s="44">
        <v>3356604</v>
      </c>
      <c r="K378" s="44">
        <v>0</v>
      </c>
      <c r="L378" s="44">
        <v>0</v>
      </c>
      <c r="M378" s="44">
        <v>0</v>
      </c>
      <c r="N378" s="44">
        <v>0</v>
      </c>
      <c r="O378" s="44">
        <v>0</v>
      </c>
      <c r="P378" s="44">
        <v>2872477</v>
      </c>
      <c r="Q378" s="44">
        <v>1963685</v>
      </c>
      <c r="R378" s="44">
        <v>291307</v>
      </c>
      <c r="S378" s="44">
        <v>54425</v>
      </c>
      <c r="T378" s="44">
        <v>25025</v>
      </c>
      <c r="U378" s="44">
        <v>171154</v>
      </c>
      <c r="V378" s="44">
        <v>64824</v>
      </c>
      <c r="W378" s="44">
        <v>1315058</v>
      </c>
      <c r="X378" s="44">
        <v>255245</v>
      </c>
      <c r="Y378" s="44">
        <v>17651</v>
      </c>
      <c r="Z378" s="44">
        <v>0</v>
      </c>
      <c r="AA378" s="44">
        <v>37491464</v>
      </c>
      <c r="AB378" s="44">
        <v>0</v>
      </c>
      <c r="AC378" s="44">
        <v>0</v>
      </c>
    </row>
    <row r="379" spans="1:29" x14ac:dyDescent="0.3">
      <c r="A379" s="46" t="s">
        <v>783</v>
      </c>
      <c r="B379" t="s">
        <v>2476</v>
      </c>
      <c r="C379">
        <v>1</v>
      </c>
      <c r="D379">
        <v>0</v>
      </c>
      <c r="E379" s="44">
        <v>4077824</v>
      </c>
      <c r="F379" s="44">
        <v>0</v>
      </c>
      <c r="G379" s="44">
        <v>192726</v>
      </c>
      <c r="H379" s="44">
        <v>0</v>
      </c>
      <c r="I379" s="44">
        <v>908528</v>
      </c>
      <c r="J379" s="44">
        <v>963279</v>
      </c>
      <c r="K379" s="44">
        <v>0</v>
      </c>
      <c r="L379" s="44">
        <v>0</v>
      </c>
      <c r="M379" s="44">
        <v>0</v>
      </c>
      <c r="N379" s="44">
        <v>0</v>
      </c>
      <c r="O379" s="44">
        <v>0</v>
      </c>
      <c r="P379" s="44">
        <v>668100</v>
      </c>
      <c r="Q379" s="44">
        <v>717940</v>
      </c>
      <c r="R379" s="44">
        <v>306533</v>
      </c>
      <c r="S379" s="44">
        <v>15460</v>
      </c>
      <c r="T379" s="44">
        <v>6450</v>
      </c>
      <c r="U379" s="44">
        <v>44894</v>
      </c>
      <c r="V379" s="44">
        <v>14611</v>
      </c>
      <c r="W379" s="44">
        <v>0</v>
      </c>
      <c r="X379" s="44">
        <v>0</v>
      </c>
      <c r="Y379" s="44">
        <v>28906</v>
      </c>
      <c r="Z379" s="44">
        <v>0</v>
      </c>
      <c r="AA379" s="44">
        <v>7945251</v>
      </c>
      <c r="AB379" s="44">
        <v>0</v>
      </c>
      <c r="AC379" s="44">
        <v>0</v>
      </c>
    </row>
    <row r="380" spans="1:29" x14ac:dyDescent="0.3">
      <c r="A380" s="46" t="s">
        <v>785</v>
      </c>
      <c r="B380" t="s">
        <v>2477</v>
      </c>
      <c r="C380">
        <v>1</v>
      </c>
      <c r="D380">
        <v>0</v>
      </c>
      <c r="E380" s="44">
        <v>12103751</v>
      </c>
      <c r="F380" s="44">
        <v>0</v>
      </c>
      <c r="G380" s="44">
        <v>344880</v>
      </c>
      <c r="H380" s="44">
        <v>0</v>
      </c>
      <c r="I380" s="44">
        <v>2568905</v>
      </c>
      <c r="J380" s="44">
        <v>2731710</v>
      </c>
      <c r="K380" s="44">
        <v>0</v>
      </c>
      <c r="L380" s="44">
        <v>0</v>
      </c>
      <c r="M380" s="44">
        <v>0</v>
      </c>
      <c r="N380" s="44">
        <v>0</v>
      </c>
      <c r="O380" s="44">
        <v>0</v>
      </c>
      <c r="P380" s="44">
        <v>1411666</v>
      </c>
      <c r="Q380" s="44">
        <v>570014</v>
      </c>
      <c r="R380" s="44">
        <v>846662</v>
      </c>
      <c r="S380" s="44">
        <v>51622</v>
      </c>
      <c r="T380" s="44">
        <v>19628</v>
      </c>
      <c r="U380" s="44">
        <v>188614</v>
      </c>
      <c r="V380" s="44">
        <v>55957</v>
      </c>
      <c r="W380" s="44">
        <v>0</v>
      </c>
      <c r="X380" s="44">
        <v>0</v>
      </c>
      <c r="Y380" s="44">
        <v>0</v>
      </c>
      <c r="Z380" s="44">
        <v>0</v>
      </c>
      <c r="AA380" s="44">
        <v>20893409</v>
      </c>
      <c r="AB380" s="44">
        <v>0</v>
      </c>
      <c r="AC380" s="44">
        <v>0</v>
      </c>
    </row>
    <row r="381" spans="1:29" x14ac:dyDescent="0.3">
      <c r="A381" s="46" t="s">
        <v>805</v>
      </c>
      <c r="B381" t="s">
        <v>2478</v>
      </c>
      <c r="C381">
        <v>1</v>
      </c>
      <c r="D381">
        <v>0</v>
      </c>
      <c r="E381" s="44">
        <v>39297243</v>
      </c>
      <c r="F381" s="44">
        <v>0</v>
      </c>
      <c r="G381" s="44">
        <v>646971</v>
      </c>
      <c r="H381" s="44">
        <v>5261</v>
      </c>
      <c r="I381" s="44">
        <v>7045399</v>
      </c>
      <c r="J381" s="44">
        <v>5244596</v>
      </c>
      <c r="K381" s="44">
        <v>0</v>
      </c>
      <c r="L381" s="44">
        <v>0</v>
      </c>
      <c r="M381" s="44">
        <v>0</v>
      </c>
      <c r="N381" s="44">
        <v>0</v>
      </c>
      <c r="O381" s="44">
        <v>0</v>
      </c>
      <c r="P381" s="44">
        <v>2507362</v>
      </c>
      <c r="Q381" s="44">
        <v>2677245</v>
      </c>
      <c r="R381" s="44">
        <v>1023527</v>
      </c>
      <c r="S381" s="44">
        <v>85911</v>
      </c>
      <c r="T381" s="44">
        <v>24475</v>
      </c>
      <c r="U381" s="44">
        <v>333074</v>
      </c>
      <c r="V381" s="44">
        <v>100482</v>
      </c>
      <c r="W381" s="44">
        <v>0</v>
      </c>
      <c r="X381" s="44">
        <v>346896</v>
      </c>
      <c r="Y381" s="44">
        <v>0</v>
      </c>
      <c r="Z381" s="44">
        <v>0</v>
      </c>
      <c r="AA381" s="44">
        <v>59338442</v>
      </c>
      <c r="AB381" s="44">
        <v>0</v>
      </c>
      <c r="AC381" s="44">
        <v>261523</v>
      </c>
    </row>
    <row r="382" spans="1:29" x14ac:dyDescent="0.3">
      <c r="A382" s="46" t="s">
        <v>789</v>
      </c>
      <c r="B382" t="s">
        <v>2479</v>
      </c>
      <c r="C382">
        <v>1</v>
      </c>
      <c r="D382">
        <v>0</v>
      </c>
      <c r="E382" s="44">
        <v>10027935</v>
      </c>
      <c r="F382" s="44">
        <v>0</v>
      </c>
      <c r="G382" s="44">
        <v>526970</v>
      </c>
      <c r="H382" s="44">
        <v>4929</v>
      </c>
      <c r="I382" s="44">
        <v>2858907</v>
      </c>
      <c r="J382" s="44">
        <v>569498</v>
      </c>
      <c r="K382" s="44">
        <v>0</v>
      </c>
      <c r="L382" s="44">
        <v>0</v>
      </c>
      <c r="M382" s="44">
        <v>0</v>
      </c>
      <c r="N382" s="44">
        <v>0</v>
      </c>
      <c r="O382" s="44">
        <v>0</v>
      </c>
      <c r="P382" s="44">
        <v>1441806</v>
      </c>
      <c r="Q382" s="44">
        <v>981804</v>
      </c>
      <c r="R382" s="44">
        <v>230592</v>
      </c>
      <c r="S382" s="44">
        <v>52580</v>
      </c>
      <c r="T382" s="44">
        <v>19383</v>
      </c>
      <c r="U382" s="44">
        <v>179527</v>
      </c>
      <c r="V382" s="44">
        <v>47823</v>
      </c>
      <c r="W382" s="44">
        <v>0</v>
      </c>
      <c r="X382" s="44">
        <v>0</v>
      </c>
      <c r="Y382" s="44">
        <v>0</v>
      </c>
      <c r="Z382" s="44">
        <v>0</v>
      </c>
      <c r="AA382" s="44">
        <v>16941754</v>
      </c>
      <c r="AB382" s="44">
        <v>0</v>
      </c>
      <c r="AC382" s="44">
        <v>0</v>
      </c>
    </row>
    <row r="383" spans="1:29" x14ac:dyDescent="0.3">
      <c r="A383" s="46" t="s">
        <v>793</v>
      </c>
      <c r="B383" t="s">
        <v>1810</v>
      </c>
      <c r="C383">
        <v>1</v>
      </c>
      <c r="D383">
        <v>0</v>
      </c>
      <c r="E383" s="44">
        <v>6405546</v>
      </c>
      <c r="F383" s="44">
        <v>0</v>
      </c>
      <c r="G383" s="44">
        <v>317551</v>
      </c>
      <c r="H383" s="44">
        <v>0</v>
      </c>
      <c r="I383" s="44">
        <v>1698111</v>
      </c>
      <c r="J383" s="44">
        <v>331607</v>
      </c>
      <c r="K383" s="44">
        <v>0</v>
      </c>
      <c r="L383" s="44">
        <v>0</v>
      </c>
      <c r="M383" s="44">
        <v>0</v>
      </c>
      <c r="N383" s="44">
        <v>0</v>
      </c>
      <c r="O383" s="44">
        <v>0</v>
      </c>
      <c r="P383" s="44">
        <v>1012728</v>
      </c>
      <c r="Q383" s="44">
        <v>383229</v>
      </c>
      <c r="R383" s="44">
        <v>110485</v>
      </c>
      <c r="S383" s="44">
        <v>19504</v>
      </c>
      <c r="T383" s="44">
        <v>8137</v>
      </c>
      <c r="U383" s="44">
        <v>75201</v>
      </c>
      <c r="V383" s="44">
        <v>21993</v>
      </c>
      <c r="W383" s="44">
        <v>0</v>
      </c>
      <c r="X383" s="44">
        <v>0</v>
      </c>
      <c r="Y383" s="44">
        <v>0</v>
      </c>
      <c r="Z383" s="44">
        <v>0</v>
      </c>
      <c r="AA383" s="44">
        <v>10384092</v>
      </c>
      <c r="AB383" s="44">
        <v>0</v>
      </c>
      <c r="AC383" s="44">
        <v>0</v>
      </c>
    </row>
    <row r="384" spans="1:29" x14ac:dyDescent="0.3">
      <c r="A384" s="46" t="s">
        <v>797</v>
      </c>
      <c r="B384" t="s">
        <v>2480</v>
      </c>
      <c r="C384">
        <v>1</v>
      </c>
      <c r="D384">
        <v>0</v>
      </c>
      <c r="E384" s="44">
        <v>77246937</v>
      </c>
      <c r="F384" s="44">
        <v>0</v>
      </c>
      <c r="G384" s="44">
        <v>714091</v>
      </c>
      <c r="H384" s="44">
        <v>33768</v>
      </c>
      <c r="I384" s="44">
        <v>7159994</v>
      </c>
      <c r="J384" s="44">
        <v>9629139</v>
      </c>
      <c r="K384" s="44">
        <v>0</v>
      </c>
      <c r="L384" s="44">
        <v>0</v>
      </c>
      <c r="M384" s="44">
        <v>0</v>
      </c>
      <c r="N384" s="44">
        <v>0</v>
      </c>
      <c r="O384" s="44">
        <v>0</v>
      </c>
      <c r="P384" s="44">
        <v>5324613</v>
      </c>
      <c r="Q384" s="44">
        <v>5388548</v>
      </c>
      <c r="R384" s="44">
        <v>1730078</v>
      </c>
      <c r="S384" s="44">
        <v>117489</v>
      </c>
      <c r="T384" s="44">
        <v>49018</v>
      </c>
      <c r="U384" s="44">
        <v>456913</v>
      </c>
      <c r="V384" s="44">
        <v>145198</v>
      </c>
      <c r="W384" s="44">
        <v>0</v>
      </c>
      <c r="X384" s="44">
        <v>1061514</v>
      </c>
      <c r="Y384" s="44">
        <v>0</v>
      </c>
      <c r="Z384" s="44">
        <v>0</v>
      </c>
      <c r="AA384" s="44">
        <v>109057300</v>
      </c>
      <c r="AB384" s="44">
        <v>0</v>
      </c>
      <c r="AC384" s="44">
        <v>2038800</v>
      </c>
    </row>
    <row r="385" spans="1:29" x14ac:dyDescent="0.3">
      <c r="A385" s="46" t="s">
        <v>799</v>
      </c>
      <c r="B385" t="s">
        <v>1812</v>
      </c>
      <c r="C385">
        <v>1</v>
      </c>
      <c r="D385">
        <v>0</v>
      </c>
      <c r="E385" s="44">
        <v>25947607</v>
      </c>
      <c r="F385" s="44">
        <v>0</v>
      </c>
      <c r="G385" s="44">
        <v>492317</v>
      </c>
      <c r="H385" s="44">
        <v>0</v>
      </c>
      <c r="I385" s="44">
        <v>5527525</v>
      </c>
      <c r="J385" s="44">
        <v>4210726</v>
      </c>
      <c r="K385" s="44">
        <v>859358</v>
      </c>
      <c r="L385" s="44">
        <v>0</v>
      </c>
      <c r="M385" s="44">
        <v>0</v>
      </c>
      <c r="N385" s="44">
        <v>0</v>
      </c>
      <c r="O385" s="44">
        <v>0</v>
      </c>
      <c r="P385" s="44">
        <v>2118953</v>
      </c>
      <c r="Q385" s="44">
        <v>1648702</v>
      </c>
      <c r="R385" s="44">
        <v>1560578</v>
      </c>
      <c r="S385" s="44">
        <v>55352</v>
      </c>
      <c r="T385" s="44">
        <v>23093</v>
      </c>
      <c r="U385" s="44">
        <v>219079</v>
      </c>
      <c r="V385" s="44">
        <v>61521</v>
      </c>
      <c r="W385" s="44">
        <v>0</v>
      </c>
      <c r="X385" s="44">
        <v>331118</v>
      </c>
      <c r="Y385" s="44">
        <v>0</v>
      </c>
      <c r="Z385" s="44">
        <v>0</v>
      </c>
      <c r="AA385" s="44">
        <v>43055929</v>
      </c>
      <c r="AB385" s="44">
        <v>0</v>
      </c>
      <c r="AC385" s="44">
        <v>0</v>
      </c>
    </row>
    <row r="386" spans="1:29" x14ac:dyDescent="0.3">
      <c r="A386" s="46" t="s">
        <v>801</v>
      </c>
      <c r="B386" t="s">
        <v>1813</v>
      </c>
      <c r="C386">
        <v>1</v>
      </c>
      <c r="D386">
        <v>0</v>
      </c>
      <c r="E386" s="44">
        <v>31248011</v>
      </c>
      <c r="F386" s="44">
        <v>0</v>
      </c>
      <c r="G386" s="44">
        <v>1602240</v>
      </c>
      <c r="H386" s="44">
        <v>0</v>
      </c>
      <c r="I386" s="44">
        <v>8487312</v>
      </c>
      <c r="J386" s="44">
        <v>3822700</v>
      </c>
      <c r="K386" s="44">
        <v>843873</v>
      </c>
      <c r="L386" s="44">
        <v>0</v>
      </c>
      <c r="M386" s="44">
        <v>0</v>
      </c>
      <c r="N386" s="44">
        <v>0</v>
      </c>
      <c r="O386" s="44">
        <v>0</v>
      </c>
      <c r="P386" s="44">
        <v>2809332</v>
      </c>
      <c r="Q386" s="44">
        <v>2202721</v>
      </c>
      <c r="R386" s="44">
        <v>842951</v>
      </c>
      <c r="S386" s="44">
        <v>195000</v>
      </c>
      <c r="T386" s="44">
        <v>82181</v>
      </c>
      <c r="U386" s="44">
        <v>464486</v>
      </c>
      <c r="V386" s="44">
        <v>188378</v>
      </c>
      <c r="W386" s="44">
        <v>0</v>
      </c>
      <c r="X386" s="44">
        <v>0</v>
      </c>
      <c r="Y386" s="44">
        <v>0</v>
      </c>
      <c r="Z386" s="44">
        <v>0</v>
      </c>
      <c r="AA386" s="44">
        <v>52789185</v>
      </c>
      <c r="AB386" s="44">
        <v>0</v>
      </c>
      <c r="AC386" s="44">
        <v>0</v>
      </c>
    </row>
    <row r="387" spans="1:29" x14ac:dyDescent="0.3">
      <c r="A387" s="46" t="s">
        <v>795</v>
      </c>
      <c r="B387" t="s">
        <v>2481</v>
      </c>
      <c r="C387">
        <v>1</v>
      </c>
      <c r="D387">
        <v>1</v>
      </c>
      <c r="E387" s="44">
        <v>1390120</v>
      </c>
      <c r="F387" s="44">
        <v>0</v>
      </c>
      <c r="G387" s="44">
        <v>70000</v>
      </c>
      <c r="H387" s="44">
        <v>0</v>
      </c>
      <c r="I387" s="44">
        <v>2731860</v>
      </c>
      <c r="J387" s="44">
        <v>0</v>
      </c>
      <c r="K387" s="44">
        <v>0</v>
      </c>
      <c r="L387" s="44">
        <v>0</v>
      </c>
      <c r="M387" s="44">
        <v>0</v>
      </c>
      <c r="N387" s="44">
        <v>0</v>
      </c>
      <c r="O387" s="44">
        <v>0</v>
      </c>
      <c r="P387" s="44">
        <v>30872</v>
      </c>
      <c r="Q387" s="44">
        <v>11826</v>
      </c>
      <c r="R387" s="44">
        <v>19336</v>
      </c>
      <c r="S387" s="44">
        <v>85016</v>
      </c>
      <c r="T387" s="44">
        <v>927</v>
      </c>
      <c r="U387" s="44">
        <v>627654</v>
      </c>
      <c r="V387" s="44">
        <v>0</v>
      </c>
      <c r="W387" s="44">
        <v>0</v>
      </c>
      <c r="X387" s="44">
        <v>1347024</v>
      </c>
      <c r="Y387" s="44">
        <v>10401</v>
      </c>
      <c r="Z387" s="44">
        <v>0</v>
      </c>
      <c r="AA387" s="44">
        <v>6325036</v>
      </c>
      <c r="AB387" s="44">
        <v>0</v>
      </c>
      <c r="AC387" s="44">
        <v>100000</v>
      </c>
    </row>
    <row r="388" spans="1:29" x14ac:dyDescent="0.3">
      <c r="A388" s="46" t="s">
        <v>811</v>
      </c>
      <c r="B388" t="s">
        <v>1815</v>
      </c>
      <c r="C388">
        <v>1</v>
      </c>
      <c r="D388">
        <v>0</v>
      </c>
      <c r="E388" s="44">
        <v>26602529</v>
      </c>
      <c r="F388" s="44">
        <v>0</v>
      </c>
      <c r="G388" s="44">
        <v>536651</v>
      </c>
      <c r="H388" s="44">
        <v>0</v>
      </c>
      <c r="I388" s="44">
        <v>3580673</v>
      </c>
      <c r="J388" s="44">
        <v>2559579</v>
      </c>
      <c r="K388" s="44">
        <v>0</v>
      </c>
      <c r="L388" s="44">
        <v>0</v>
      </c>
      <c r="M388" s="44">
        <v>0</v>
      </c>
      <c r="N388" s="44">
        <v>0</v>
      </c>
      <c r="O388" s="44">
        <v>0</v>
      </c>
      <c r="P388" s="44">
        <v>2255906</v>
      </c>
      <c r="Q388" s="44">
        <v>958792</v>
      </c>
      <c r="R388" s="44">
        <v>901223</v>
      </c>
      <c r="S388" s="44">
        <v>68654</v>
      </c>
      <c r="T388" s="44">
        <v>23323</v>
      </c>
      <c r="U388" s="44">
        <v>259388</v>
      </c>
      <c r="V388" s="44">
        <v>73200</v>
      </c>
      <c r="W388" s="44">
        <v>0</v>
      </c>
      <c r="X388" s="44">
        <v>1071472</v>
      </c>
      <c r="Y388" s="44">
        <v>0</v>
      </c>
      <c r="Z388" s="44">
        <v>0</v>
      </c>
      <c r="AA388" s="44">
        <v>38891390</v>
      </c>
      <c r="AB388" s="44">
        <v>0</v>
      </c>
      <c r="AC388" s="44">
        <v>0</v>
      </c>
    </row>
    <row r="389" spans="1:29" x14ac:dyDescent="0.3">
      <c r="A389" s="46" t="s">
        <v>803</v>
      </c>
      <c r="B389" t="s">
        <v>2482</v>
      </c>
      <c r="C389">
        <v>1</v>
      </c>
      <c r="D389">
        <v>0</v>
      </c>
      <c r="E389" s="44">
        <v>118551722</v>
      </c>
      <c r="F389" s="44">
        <v>0</v>
      </c>
      <c r="G389" s="44">
        <v>3600531</v>
      </c>
      <c r="H389" s="44">
        <v>0</v>
      </c>
      <c r="I389" s="44">
        <v>11299114</v>
      </c>
      <c r="J389" s="44">
        <v>10390957</v>
      </c>
      <c r="K389" s="44">
        <v>0</v>
      </c>
      <c r="L389" s="44">
        <v>0</v>
      </c>
      <c r="M389" s="44">
        <v>510333</v>
      </c>
      <c r="N389" s="44">
        <v>5772615</v>
      </c>
      <c r="O389" s="44">
        <v>3181167</v>
      </c>
      <c r="P389" s="44">
        <v>0</v>
      </c>
      <c r="Q389" s="44">
        <v>4425429</v>
      </c>
      <c r="R389" s="44">
        <v>3179874</v>
      </c>
      <c r="S389" s="44">
        <v>169514</v>
      </c>
      <c r="T389" s="44">
        <v>70725</v>
      </c>
      <c r="U389" s="44">
        <v>673429</v>
      </c>
      <c r="V389" s="44">
        <v>210315</v>
      </c>
      <c r="W389" s="44">
        <v>0</v>
      </c>
      <c r="X389" s="44">
        <v>5712815</v>
      </c>
      <c r="Y389" s="44">
        <v>0</v>
      </c>
      <c r="Z389" s="44">
        <v>0</v>
      </c>
      <c r="AA389" s="44">
        <v>167748540</v>
      </c>
      <c r="AB389" s="44">
        <v>6709</v>
      </c>
      <c r="AC389" s="44">
        <v>837244</v>
      </c>
    </row>
    <row r="390" spans="1:29" x14ac:dyDescent="0.3">
      <c r="A390" s="46" t="s">
        <v>807</v>
      </c>
      <c r="B390" t="s">
        <v>2483</v>
      </c>
      <c r="C390">
        <v>1</v>
      </c>
      <c r="D390">
        <v>0</v>
      </c>
      <c r="E390" s="44">
        <v>31881158</v>
      </c>
      <c r="F390" s="44">
        <v>0</v>
      </c>
      <c r="G390" s="44">
        <v>343745</v>
      </c>
      <c r="H390" s="44">
        <v>11799</v>
      </c>
      <c r="I390" s="44">
        <v>3281670</v>
      </c>
      <c r="J390" s="44">
        <v>3711869</v>
      </c>
      <c r="K390" s="44">
        <v>0</v>
      </c>
      <c r="L390" s="44">
        <v>0</v>
      </c>
      <c r="M390" s="44">
        <v>0</v>
      </c>
      <c r="N390" s="44">
        <v>0</v>
      </c>
      <c r="O390" s="44">
        <v>0</v>
      </c>
      <c r="P390" s="44">
        <v>1665887</v>
      </c>
      <c r="Q390" s="44">
        <v>2288145</v>
      </c>
      <c r="R390" s="44">
        <v>584219</v>
      </c>
      <c r="S390" s="44">
        <v>40671</v>
      </c>
      <c r="T390" s="44">
        <v>16660</v>
      </c>
      <c r="U390" s="44">
        <v>150344</v>
      </c>
      <c r="V390" s="44">
        <v>50855</v>
      </c>
      <c r="W390" s="44">
        <v>0</v>
      </c>
      <c r="X390" s="44">
        <v>304375</v>
      </c>
      <c r="Y390" s="44">
        <v>0</v>
      </c>
      <c r="Z390" s="44">
        <v>0</v>
      </c>
      <c r="AA390" s="44">
        <v>44331397</v>
      </c>
      <c r="AB390" s="44">
        <v>0</v>
      </c>
      <c r="AC390" s="44">
        <v>189220</v>
      </c>
    </row>
    <row r="391" spans="1:29" x14ac:dyDescent="0.3">
      <c r="A391" s="46" t="s">
        <v>809</v>
      </c>
      <c r="B391" t="s">
        <v>2484</v>
      </c>
      <c r="C391">
        <v>1</v>
      </c>
      <c r="D391">
        <v>0</v>
      </c>
      <c r="E391" s="44">
        <v>603276</v>
      </c>
      <c r="F391" s="44">
        <v>0</v>
      </c>
      <c r="G391" s="44">
        <v>50000</v>
      </c>
      <c r="H391" s="44">
        <v>0</v>
      </c>
      <c r="I391" s="44">
        <v>49359</v>
      </c>
      <c r="J391" s="44">
        <v>72637</v>
      </c>
      <c r="K391" s="44">
        <v>0</v>
      </c>
      <c r="L391" s="44">
        <v>0</v>
      </c>
      <c r="M391" s="44">
        <v>0</v>
      </c>
      <c r="N391" s="44">
        <v>0</v>
      </c>
      <c r="O391" s="44">
        <v>0</v>
      </c>
      <c r="P391" s="44">
        <v>189297</v>
      </c>
      <c r="Q391" s="44">
        <v>0</v>
      </c>
      <c r="R391" s="44">
        <v>0</v>
      </c>
      <c r="S391" s="44">
        <v>854</v>
      </c>
      <c r="T391" s="44">
        <v>2108</v>
      </c>
      <c r="U391" s="44">
        <v>15903</v>
      </c>
      <c r="V391" s="44">
        <v>0</v>
      </c>
      <c r="W391" s="44">
        <v>0</v>
      </c>
      <c r="X391" s="44">
        <v>0</v>
      </c>
      <c r="Y391" s="44">
        <v>0</v>
      </c>
      <c r="Z391" s="44">
        <v>0</v>
      </c>
      <c r="AA391" s="44">
        <v>983434</v>
      </c>
      <c r="AB391" s="44">
        <v>0</v>
      </c>
      <c r="AC391" s="44">
        <v>0</v>
      </c>
    </row>
    <row r="392" spans="1:29" x14ac:dyDescent="0.3">
      <c r="A392" s="46" t="s">
        <v>813</v>
      </c>
      <c r="B392" t="s">
        <v>1819</v>
      </c>
      <c r="C392">
        <v>1</v>
      </c>
      <c r="D392">
        <v>0</v>
      </c>
      <c r="E392" s="44">
        <v>15963941</v>
      </c>
      <c r="F392" s="44">
        <v>0</v>
      </c>
      <c r="G392" s="44">
        <v>780717</v>
      </c>
      <c r="H392" s="44">
        <v>0</v>
      </c>
      <c r="I392" s="44">
        <v>2615610</v>
      </c>
      <c r="J392" s="44">
        <v>3365020</v>
      </c>
      <c r="K392" s="44">
        <v>0</v>
      </c>
      <c r="L392" s="44">
        <v>0</v>
      </c>
      <c r="M392" s="44">
        <v>0</v>
      </c>
      <c r="N392" s="44">
        <v>0</v>
      </c>
      <c r="O392" s="44">
        <v>0</v>
      </c>
      <c r="P392" s="44">
        <v>1878184</v>
      </c>
      <c r="Q392" s="44">
        <v>1126044</v>
      </c>
      <c r="R392" s="44">
        <v>254842</v>
      </c>
      <c r="S392" s="44">
        <v>57239</v>
      </c>
      <c r="T392" s="44">
        <v>18036</v>
      </c>
      <c r="U392" s="44">
        <v>214477</v>
      </c>
      <c r="V392" s="44">
        <v>48824</v>
      </c>
      <c r="W392" s="44">
        <v>0</v>
      </c>
      <c r="X392" s="44">
        <v>0</v>
      </c>
      <c r="Y392" s="44">
        <v>10949</v>
      </c>
      <c r="Z392" s="44">
        <v>0</v>
      </c>
      <c r="AA392" s="44">
        <v>26333883</v>
      </c>
      <c r="AB392" s="44">
        <v>0</v>
      </c>
      <c r="AC392" s="44">
        <v>0</v>
      </c>
    </row>
    <row r="393" spans="1:29" x14ac:dyDescent="0.3">
      <c r="A393" s="46" t="s">
        <v>791</v>
      </c>
      <c r="B393" t="s">
        <v>1820</v>
      </c>
      <c r="C393">
        <v>1</v>
      </c>
      <c r="D393">
        <v>0</v>
      </c>
      <c r="E393" s="44">
        <v>4616284</v>
      </c>
      <c r="F393" s="44">
        <v>0</v>
      </c>
      <c r="G393" s="44">
        <v>426016</v>
      </c>
      <c r="H393" s="44">
        <v>0</v>
      </c>
      <c r="I393" s="44">
        <v>1083857</v>
      </c>
      <c r="J393" s="44">
        <v>306738</v>
      </c>
      <c r="K393" s="44">
        <v>0</v>
      </c>
      <c r="L393" s="44">
        <v>0</v>
      </c>
      <c r="M393" s="44">
        <v>0</v>
      </c>
      <c r="N393" s="44">
        <v>0</v>
      </c>
      <c r="O393" s="44">
        <v>0</v>
      </c>
      <c r="P393" s="44">
        <v>533375</v>
      </c>
      <c r="Q393" s="44">
        <v>64027</v>
      </c>
      <c r="R393" s="44">
        <v>28437</v>
      </c>
      <c r="S393" s="44">
        <v>7490</v>
      </c>
      <c r="T393" s="44">
        <v>3125</v>
      </c>
      <c r="U393" s="44">
        <v>45319</v>
      </c>
      <c r="V393" s="44">
        <v>6244</v>
      </c>
      <c r="W393" s="44">
        <v>0</v>
      </c>
      <c r="X393" s="44">
        <v>0</v>
      </c>
      <c r="Y393" s="44">
        <v>16330</v>
      </c>
      <c r="Z393" s="44">
        <v>0</v>
      </c>
      <c r="AA393" s="44">
        <v>7137242</v>
      </c>
      <c r="AB393" s="44">
        <v>0</v>
      </c>
      <c r="AC393" s="44">
        <v>0</v>
      </c>
    </row>
    <row r="394" spans="1:29" x14ac:dyDescent="0.3">
      <c r="A394" s="46" t="s">
        <v>787</v>
      </c>
      <c r="B394" t="s">
        <v>2485</v>
      </c>
      <c r="C394">
        <v>1</v>
      </c>
      <c r="D394">
        <v>0</v>
      </c>
      <c r="E394" s="44">
        <v>3350958</v>
      </c>
      <c r="F394" s="44">
        <v>0</v>
      </c>
      <c r="G394" s="44">
        <v>281467</v>
      </c>
      <c r="H394" s="44">
        <v>0</v>
      </c>
      <c r="I394" s="44">
        <v>759971</v>
      </c>
      <c r="J394" s="44">
        <v>745936</v>
      </c>
      <c r="K394" s="44">
        <v>0</v>
      </c>
      <c r="L394" s="44">
        <v>0</v>
      </c>
      <c r="M394" s="44">
        <v>0</v>
      </c>
      <c r="N394" s="44">
        <v>0</v>
      </c>
      <c r="O394" s="44">
        <v>0</v>
      </c>
      <c r="P394" s="44">
        <v>992962</v>
      </c>
      <c r="Q394" s="44">
        <v>267248</v>
      </c>
      <c r="R394" s="44">
        <v>191114</v>
      </c>
      <c r="S394" s="44">
        <v>12014</v>
      </c>
      <c r="T394" s="44">
        <v>5012</v>
      </c>
      <c r="U394" s="44">
        <v>45439</v>
      </c>
      <c r="V394" s="44">
        <v>8400</v>
      </c>
      <c r="W394" s="44">
        <v>0</v>
      </c>
      <c r="X394" s="44">
        <v>176903</v>
      </c>
      <c r="Y394" s="44">
        <v>0</v>
      </c>
      <c r="Z394" s="44">
        <v>0</v>
      </c>
      <c r="AA394" s="44">
        <v>6837424</v>
      </c>
      <c r="AB394" s="44">
        <v>0</v>
      </c>
      <c r="AC394" s="44">
        <v>0</v>
      </c>
    </row>
    <row r="395" spans="1:29" x14ac:dyDescent="0.3">
      <c r="A395" s="46" t="s">
        <v>818</v>
      </c>
      <c r="B395" t="s">
        <v>2486</v>
      </c>
      <c r="C395">
        <v>1</v>
      </c>
      <c r="D395">
        <v>0</v>
      </c>
      <c r="E395" s="44">
        <v>21399648</v>
      </c>
      <c r="F395" s="44">
        <v>0</v>
      </c>
      <c r="G395" s="44">
        <v>256623</v>
      </c>
      <c r="H395" s="44">
        <v>0</v>
      </c>
      <c r="I395" s="44">
        <v>1600047</v>
      </c>
      <c r="J395" s="44">
        <v>1485970</v>
      </c>
      <c r="K395" s="44">
        <v>0</v>
      </c>
      <c r="L395" s="44">
        <v>0</v>
      </c>
      <c r="M395" s="44">
        <v>0</v>
      </c>
      <c r="N395" s="44">
        <v>0</v>
      </c>
      <c r="O395" s="44">
        <v>0</v>
      </c>
      <c r="P395" s="44">
        <v>687865</v>
      </c>
      <c r="Q395" s="44">
        <v>263566</v>
      </c>
      <c r="R395" s="44">
        <v>578504</v>
      </c>
      <c r="S395" s="44">
        <v>27009</v>
      </c>
      <c r="T395" s="44">
        <v>11268</v>
      </c>
      <c r="U395" s="44">
        <v>105899</v>
      </c>
      <c r="V395" s="44">
        <v>35517</v>
      </c>
      <c r="W395" s="44">
        <v>0</v>
      </c>
      <c r="X395" s="44">
        <v>410717</v>
      </c>
      <c r="Y395" s="44">
        <v>0</v>
      </c>
      <c r="Z395" s="44">
        <v>0</v>
      </c>
      <c r="AA395" s="44">
        <v>26862633</v>
      </c>
      <c r="AB395" s="44">
        <v>0</v>
      </c>
      <c r="AC395" s="44">
        <v>171687</v>
      </c>
    </row>
    <row r="396" spans="1:29" x14ac:dyDescent="0.3">
      <c r="A396" s="46" t="s">
        <v>822</v>
      </c>
      <c r="B396" t="s">
        <v>2487</v>
      </c>
      <c r="C396">
        <v>1</v>
      </c>
      <c r="D396">
        <v>0</v>
      </c>
      <c r="E396" s="44">
        <v>7901137</v>
      </c>
      <c r="F396" s="44">
        <v>0</v>
      </c>
      <c r="G396" s="44">
        <v>101659</v>
      </c>
      <c r="H396" s="44">
        <v>0</v>
      </c>
      <c r="I396" s="44">
        <v>989051</v>
      </c>
      <c r="J396" s="44">
        <v>2080410</v>
      </c>
      <c r="K396" s="44">
        <v>0</v>
      </c>
      <c r="L396" s="44">
        <v>0</v>
      </c>
      <c r="M396" s="44">
        <v>0</v>
      </c>
      <c r="N396" s="44">
        <v>0</v>
      </c>
      <c r="O396" s="44">
        <v>0</v>
      </c>
      <c r="P396" s="44">
        <v>966035</v>
      </c>
      <c r="Q396" s="44">
        <v>183739</v>
      </c>
      <c r="R396" s="44">
        <v>78233</v>
      </c>
      <c r="S396" s="44">
        <v>10202</v>
      </c>
      <c r="T396" s="44">
        <v>4256</v>
      </c>
      <c r="U396" s="44">
        <v>40484</v>
      </c>
      <c r="V396" s="44">
        <v>5835</v>
      </c>
      <c r="W396" s="44">
        <v>0</v>
      </c>
      <c r="X396" s="44">
        <v>86793</v>
      </c>
      <c r="Y396" s="44">
        <v>0</v>
      </c>
      <c r="Z396" s="44">
        <v>0</v>
      </c>
      <c r="AA396" s="44">
        <v>12447834</v>
      </c>
      <c r="AB396" s="44">
        <v>0</v>
      </c>
      <c r="AC396" s="44">
        <v>0</v>
      </c>
    </row>
    <row r="397" spans="1:29" x14ac:dyDescent="0.3">
      <c r="A397" s="46" t="s">
        <v>820</v>
      </c>
      <c r="B397" t="s">
        <v>2488</v>
      </c>
      <c r="C397">
        <v>1</v>
      </c>
      <c r="D397">
        <v>0</v>
      </c>
      <c r="E397" s="44">
        <v>10622376</v>
      </c>
      <c r="F397" s="44">
        <v>0</v>
      </c>
      <c r="G397" s="44">
        <v>129497</v>
      </c>
      <c r="H397" s="44">
        <v>0</v>
      </c>
      <c r="I397" s="44">
        <v>1465577</v>
      </c>
      <c r="J397" s="44">
        <v>2833218</v>
      </c>
      <c r="K397" s="44">
        <v>0</v>
      </c>
      <c r="L397" s="44">
        <v>0</v>
      </c>
      <c r="M397" s="44">
        <v>0</v>
      </c>
      <c r="N397" s="44">
        <v>0</v>
      </c>
      <c r="O397" s="44">
        <v>0</v>
      </c>
      <c r="P397" s="44">
        <v>1461622</v>
      </c>
      <c r="Q397" s="44">
        <v>183686</v>
      </c>
      <c r="R397" s="44">
        <v>301699</v>
      </c>
      <c r="S397" s="44">
        <v>14157</v>
      </c>
      <c r="T397" s="44">
        <v>5906</v>
      </c>
      <c r="U397" s="44">
        <v>55979</v>
      </c>
      <c r="V397" s="44">
        <v>18410</v>
      </c>
      <c r="W397" s="44">
        <v>0</v>
      </c>
      <c r="X397" s="44">
        <v>151148</v>
      </c>
      <c r="Y397" s="44">
        <v>0</v>
      </c>
      <c r="Z397" s="44">
        <v>0</v>
      </c>
      <c r="AA397" s="44">
        <v>17243275</v>
      </c>
      <c r="AB397" s="44">
        <v>0</v>
      </c>
      <c r="AC397" s="44">
        <v>0</v>
      </c>
    </row>
    <row r="398" spans="1:29" x14ac:dyDescent="0.3">
      <c r="A398" s="46" t="s">
        <v>826</v>
      </c>
      <c r="B398" t="s">
        <v>2489</v>
      </c>
      <c r="C398">
        <v>1</v>
      </c>
      <c r="D398">
        <v>0</v>
      </c>
      <c r="E398" s="44">
        <v>17999389</v>
      </c>
      <c r="F398" s="44">
        <v>0</v>
      </c>
      <c r="G398" s="44">
        <v>198267</v>
      </c>
      <c r="H398" s="44">
        <v>751</v>
      </c>
      <c r="I398" s="44">
        <v>2101671</v>
      </c>
      <c r="J398" s="44">
        <v>1891969</v>
      </c>
      <c r="K398" s="44">
        <v>0</v>
      </c>
      <c r="L398" s="44">
        <v>0</v>
      </c>
      <c r="M398" s="44">
        <v>0</v>
      </c>
      <c r="N398" s="44">
        <v>0</v>
      </c>
      <c r="O398" s="44">
        <v>0</v>
      </c>
      <c r="P398" s="44">
        <v>1959953</v>
      </c>
      <c r="Q398" s="44">
        <v>450141</v>
      </c>
      <c r="R398" s="44">
        <v>599947</v>
      </c>
      <c r="S398" s="44">
        <v>22426</v>
      </c>
      <c r="T398" s="44">
        <v>9356</v>
      </c>
      <c r="U398" s="44">
        <v>86851</v>
      </c>
      <c r="V398" s="44">
        <v>30395</v>
      </c>
      <c r="W398" s="44">
        <v>0</v>
      </c>
      <c r="X398" s="44">
        <v>266457</v>
      </c>
      <c r="Y398" s="44">
        <v>0</v>
      </c>
      <c r="Z398" s="44">
        <v>0</v>
      </c>
      <c r="AA398" s="44">
        <v>25617573</v>
      </c>
      <c r="AB398" s="44">
        <v>0</v>
      </c>
      <c r="AC398" s="44">
        <v>135337</v>
      </c>
    </row>
    <row r="399" spans="1:29" x14ac:dyDescent="0.3">
      <c r="A399" s="46" t="s">
        <v>824</v>
      </c>
      <c r="B399" t="s">
        <v>2490</v>
      </c>
      <c r="C399">
        <v>1</v>
      </c>
      <c r="D399">
        <v>0</v>
      </c>
      <c r="E399" s="44">
        <v>6399047</v>
      </c>
      <c r="F399" s="44">
        <v>0</v>
      </c>
      <c r="G399" s="44">
        <v>80523</v>
      </c>
      <c r="H399" s="44">
        <v>8402</v>
      </c>
      <c r="I399" s="44">
        <v>702569</v>
      </c>
      <c r="J399" s="44">
        <v>805295</v>
      </c>
      <c r="K399" s="44">
        <v>0</v>
      </c>
      <c r="L399" s="44">
        <v>0</v>
      </c>
      <c r="M399" s="44">
        <v>0</v>
      </c>
      <c r="N399" s="44">
        <v>0</v>
      </c>
      <c r="O399" s="44">
        <v>0</v>
      </c>
      <c r="P399" s="44">
        <v>687065</v>
      </c>
      <c r="Q399" s="44">
        <v>81683</v>
      </c>
      <c r="R399" s="44">
        <v>107250</v>
      </c>
      <c r="S399" s="44">
        <v>9153</v>
      </c>
      <c r="T399" s="44">
        <v>3667</v>
      </c>
      <c r="U399" s="44">
        <v>35708</v>
      </c>
      <c r="V399" s="44">
        <v>10780</v>
      </c>
      <c r="W399" s="44">
        <v>0</v>
      </c>
      <c r="X399" s="44">
        <v>95018</v>
      </c>
      <c r="Y399" s="44">
        <v>0</v>
      </c>
      <c r="Z399" s="44">
        <v>0</v>
      </c>
      <c r="AA399" s="44">
        <v>9026160</v>
      </c>
      <c r="AB399" s="44">
        <v>0</v>
      </c>
      <c r="AC399" s="44">
        <v>0</v>
      </c>
    </row>
    <row r="400" spans="1:29" x14ac:dyDescent="0.3">
      <c r="A400" s="46" t="s">
        <v>829</v>
      </c>
      <c r="B400" t="s">
        <v>2491</v>
      </c>
      <c r="C400">
        <v>1</v>
      </c>
      <c r="D400">
        <v>0</v>
      </c>
      <c r="E400" s="44">
        <v>16807098</v>
      </c>
      <c r="F400" s="44">
        <v>0</v>
      </c>
      <c r="G400" s="44">
        <v>0</v>
      </c>
      <c r="H400" s="44">
        <v>3687</v>
      </c>
      <c r="I400" s="44">
        <v>2064135</v>
      </c>
      <c r="J400" s="44">
        <v>2727440</v>
      </c>
      <c r="K400" s="44">
        <v>0</v>
      </c>
      <c r="L400" s="44">
        <v>0</v>
      </c>
      <c r="M400" s="44">
        <v>0</v>
      </c>
      <c r="N400" s="44">
        <v>0</v>
      </c>
      <c r="O400" s="44">
        <v>0</v>
      </c>
      <c r="P400" s="44">
        <v>1999886</v>
      </c>
      <c r="Q400" s="44">
        <v>872266</v>
      </c>
      <c r="R400" s="44">
        <v>119085</v>
      </c>
      <c r="S400" s="44">
        <v>17003</v>
      </c>
      <c r="T400" s="44">
        <v>5649</v>
      </c>
      <c r="U400" s="44">
        <v>30435</v>
      </c>
      <c r="V400" s="44">
        <v>21672</v>
      </c>
      <c r="W400" s="44">
        <v>0</v>
      </c>
      <c r="X400" s="44">
        <v>129009</v>
      </c>
      <c r="Y400" s="44">
        <v>0</v>
      </c>
      <c r="Z400" s="44">
        <v>0</v>
      </c>
      <c r="AA400" s="44">
        <v>24797365</v>
      </c>
      <c r="AB400" s="44">
        <v>0</v>
      </c>
      <c r="AC400" s="44">
        <v>154393</v>
      </c>
    </row>
    <row r="401" spans="1:29" x14ac:dyDescent="0.3">
      <c r="A401" s="46" t="s">
        <v>833</v>
      </c>
      <c r="B401" t="s">
        <v>2492</v>
      </c>
      <c r="C401">
        <v>1</v>
      </c>
      <c r="D401">
        <v>0</v>
      </c>
      <c r="E401" s="44">
        <v>35318059</v>
      </c>
      <c r="F401" s="44">
        <v>0</v>
      </c>
      <c r="G401" s="44">
        <v>0</v>
      </c>
      <c r="H401" s="44">
        <v>0</v>
      </c>
      <c r="I401" s="44">
        <v>3890156</v>
      </c>
      <c r="J401" s="44">
        <v>3614801</v>
      </c>
      <c r="K401" s="44">
        <v>0</v>
      </c>
      <c r="L401" s="44">
        <v>0</v>
      </c>
      <c r="M401" s="44">
        <v>0</v>
      </c>
      <c r="N401" s="44">
        <v>0</v>
      </c>
      <c r="O401" s="44">
        <v>0</v>
      </c>
      <c r="P401" s="44">
        <v>4790510</v>
      </c>
      <c r="Q401" s="44">
        <v>965308</v>
      </c>
      <c r="R401" s="44">
        <v>0</v>
      </c>
      <c r="S401" s="44">
        <v>50543</v>
      </c>
      <c r="T401" s="44">
        <v>21055</v>
      </c>
      <c r="U401" s="44">
        <v>199274</v>
      </c>
      <c r="V401" s="44">
        <v>70302</v>
      </c>
      <c r="W401" s="44">
        <v>0</v>
      </c>
      <c r="X401" s="44">
        <v>599038</v>
      </c>
      <c r="Y401" s="44">
        <v>0</v>
      </c>
      <c r="Z401" s="44">
        <v>0</v>
      </c>
      <c r="AA401" s="44">
        <v>49519046</v>
      </c>
      <c r="AB401" s="44">
        <v>0</v>
      </c>
      <c r="AC401" s="44">
        <v>463215</v>
      </c>
    </row>
    <row r="402" spans="1:29" x14ac:dyDescent="0.3">
      <c r="A402" s="46" t="s">
        <v>835</v>
      </c>
      <c r="B402" t="s">
        <v>2493</v>
      </c>
      <c r="C402">
        <v>1</v>
      </c>
      <c r="D402">
        <v>0</v>
      </c>
      <c r="E402" s="44">
        <v>16333106</v>
      </c>
      <c r="F402" s="44">
        <v>0</v>
      </c>
      <c r="G402" s="44">
        <v>0</v>
      </c>
      <c r="H402" s="44">
        <v>0</v>
      </c>
      <c r="I402" s="44">
        <v>1955401</v>
      </c>
      <c r="J402" s="44">
        <v>4038264</v>
      </c>
      <c r="K402" s="44">
        <v>0</v>
      </c>
      <c r="L402" s="44">
        <v>0</v>
      </c>
      <c r="M402" s="44">
        <v>0</v>
      </c>
      <c r="N402" s="44">
        <v>0</v>
      </c>
      <c r="O402" s="44">
        <v>0</v>
      </c>
      <c r="P402" s="44">
        <v>2248012</v>
      </c>
      <c r="Q402" s="44">
        <v>462510</v>
      </c>
      <c r="R402" s="44">
        <v>77056</v>
      </c>
      <c r="S402" s="44">
        <v>19325</v>
      </c>
      <c r="T402" s="44">
        <v>8062</v>
      </c>
      <c r="U402" s="44">
        <v>77007</v>
      </c>
      <c r="V402" s="44">
        <v>27160</v>
      </c>
      <c r="W402" s="44">
        <v>0</v>
      </c>
      <c r="X402" s="44">
        <v>243526</v>
      </c>
      <c r="Y402" s="44">
        <v>0</v>
      </c>
      <c r="Z402" s="44">
        <v>0</v>
      </c>
      <c r="AA402" s="44">
        <v>25489429</v>
      </c>
      <c r="AB402" s="44">
        <v>0</v>
      </c>
      <c r="AC402" s="44">
        <v>149286</v>
      </c>
    </row>
    <row r="403" spans="1:29" x14ac:dyDescent="0.3">
      <c r="A403" s="46" t="s">
        <v>831</v>
      </c>
      <c r="B403" t="s">
        <v>1830</v>
      </c>
      <c r="C403">
        <v>1</v>
      </c>
      <c r="D403">
        <v>0</v>
      </c>
      <c r="E403" s="44">
        <v>32556041</v>
      </c>
      <c r="F403" s="44">
        <v>0</v>
      </c>
      <c r="G403" s="44">
        <v>0</v>
      </c>
      <c r="H403" s="44">
        <v>0</v>
      </c>
      <c r="I403" s="44">
        <v>5712393</v>
      </c>
      <c r="J403" s="44">
        <v>1337345</v>
      </c>
      <c r="K403" s="44">
        <v>0</v>
      </c>
      <c r="L403" s="44">
        <v>0</v>
      </c>
      <c r="M403" s="44">
        <v>0</v>
      </c>
      <c r="N403" s="44">
        <v>0</v>
      </c>
      <c r="O403" s="44">
        <v>0</v>
      </c>
      <c r="P403" s="44">
        <v>4353670</v>
      </c>
      <c r="Q403" s="44">
        <v>1714876</v>
      </c>
      <c r="R403" s="44">
        <v>166095</v>
      </c>
      <c r="S403" s="44">
        <v>55501</v>
      </c>
      <c r="T403" s="44">
        <v>23156</v>
      </c>
      <c r="U403" s="44">
        <v>221991</v>
      </c>
      <c r="V403" s="44">
        <v>68143</v>
      </c>
      <c r="W403" s="44">
        <v>0</v>
      </c>
      <c r="X403" s="44">
        <v>372526</v>
      </c>
      <c r="Y403" s="44">
        <v>0</v>
      </c>
      <c r="Z403" s="44">
        <v>0</v>
      </c>
      <c r="AA403" s="44">
        <v>46581737</v>
      </c>
      <c r="AB403" s="44">
        <v>0</v>
      </c>
      <c r="AC403" s="44">
        <v>0</v>
      </c>
    </row>
    <row r="404" spans="1:29" x14ac:dyDescent="0.3">
      <c r="A404" s="46" t="s">
        <v>837</v>
      </c>
      <c r="B404" t="s">
        <v>2494</v>
      </c>
      <c r="C404">
        <v>1</v>
      </c>
      <c r="D404">
        <v>0</v>
      </c>
      <c r="E404" s="44">
        <v>21241693</v>
      </c>
      <c r="F404" s="44">
        <v>0</v>
      </c>
      <c r="G404" s="44">
        <v>0</v>
      </c>
      <c r="H404" s="44">
        <v>0</v>
      </c>
      <c r="I404" s="44">
        <v>2870473</v>
      </c>
      <c r="J404" s="44">
        <v>3146234</v>
      </c>
      <c r="K404" s="44">
        <v>0</v>
      </c>
      <c r="L404" s="44">
        <v>0</v>
      </c>
      <c r="M404" s="44">
        <v>0</v>
      </c>
      <c r="N404" s="44">
        <v>0</v>
      </c>
      <c r="O404" s="44">
        <v>0</v>
      </c>
      <c r="P404" s="44">
        <v>3269288</v>
      </c>
      <c r="Q404" s="44">
        <v>960301</v>
      </c>
      <c r="R404" s="44">
        <v>28671</v>
      </c>
      <c r="S404" s="44">
        <v>29017</v>
      </c>
      <c r="T404" s="44">
        <v>12106</v>
      </c>
      <c r="U404" s="44">
        <v>115161</v>
      </c>
      <c r="V404" s="44">
        <v>33001</v>
      </c>
      <c r="W404" s="44">
        <v>0</v>
      </c>
      <c r="X404" s="44">
        <v>338395</v>
      </c>
      <c r="Y404" s="44">
        <v>0</v>
      </c>
      <c r="Z404" s="44">
        <v>0</v>
      </c>
      <c r="AA404" s="44">
        <v>32044340</v>
      </c>
      <c r="AB404" s="44">
        <v>0</v>
      </c>
      <c r="AC404" s="44">
        <v>0</v>
      </c>
    </row>
    <row r="405" spans="1:29" x14ac:dyDescent="0.3">
      <c r="A405" s="46" t="s">
        <v>839</v>
      </c>
      <c r="B405" t="s">
        <v>2495</v>
      </c>
      <c r="C405">
        <v>1</v>
      </c>
      <c r="D405">
        <v>0</v>
      </c>
      <c r="E405" s="44">
        <v>18673602</v>
      </c>
      <c r="F405" s="44">
        <v>0</v>
      </c>
      <c r="G405" s="44">
        <v>0</v>
      </c>
      <c r="H405" s="44">
        <v>15405</v>
      </c>
      <c r="I405" s="44">
        <v>3240024</v>
      </c>
      <c r="J405" s="44">
        <v>4806341</v>
      </c>
      <c r="K405" s="44">
        <v>0</v>
      </c>
      <c r="L405" s="44">
        <v>0</v>
      </c>
      <c r="M405" s="44">
        <v>0</v>
      </c>
      <c r="N405" s="44">
        <v>0</v>
      </c>
      <c r="O405" s="44">
        <v>0</v>
      </c>
      <c r="P405" s="44">
        <v>4001187</v>
      </c>
      <c r="Q405" s="44">
        <v>862103</v>
      </c>
      <c r="R405" s="44">
        <v>120249</v>
      </c>
      <c r="S405" s="44">
        <v>58992</v>
      </c>
      <c r="T405" s="44">
        <v>24612</v>
      </c>
      <c r="U405" s="44">
        <v>227874</v>
      </c>
      <c r="V405" s="44">
        <v>73667</v>
      </c>
      <c r="W405" s="44">
        <v>0</v>
      </c>
      <c r="X405" s="44">
        <v>495891</v>
      </c>
      <c r="Y405" s="44">
        <v>0</v>
      </c>
      <c r="Z405" s="44">
        <v>0</v>
      </c>
      <c r="AA405" s="44">
        <v>32599947</v>
      </c>
      <c r="AB405" s="44">
        <v>0</v>
      </c>
      <c r="AC405" s="44">
        <v>0</v>
      </c>
    </row>
    <row r="406" spans="1:29" x14ac:dyDescent="0.3">
      <c r="A406" s="46" t="s">
        <v>843</v>
      </c>
      <c r="B406" t="s">
        <v>2496</v>
      </c>
      <c r="C406">
        <v>1</v>
      </c>
      <c r="D406">
        <v>0</v>
      </c>
      <c r="E406" s="44">
        <v>11207157</v>
      </c>
      <c r="F406" s="44">
        <v>0</v>
      </c>
      <c r="G406" s="44">
        <v>0</v>
      </c>
      <c r="H406" s="44">
        <v>3193</v>
      </c>
      <c r="I406" s="44">
        <v>1128186</v>
      </c>
      <c r="J406" s="44">
        <v>2551887</v>
      </c>
      <c r="K406" s="44">
        <v>0</v>
      </c>
      <c r="L406" s="44">
        <v>0</v>
      </c>
      <c r="M406" s="44">
        <v>0</v>
      </c>
      <c r="N406" s="44">
        <v>0</v>
      </c>
      <c r="O406" s="44">
        <v>0</v>
      </c>
      <c r="P406" s="44">
        <v>1538789</v>
      </c>
      <c r="Q406" s="44">
        <v>725683</v>
      </c>
      <c r="R406" s="44">
        <v>0</v>
      </c>
      <c r="S406" s="44">
        <v>14756</v>
      </c>
      <c r="T406" s="44">
        <v>6156</v>
      </c>
      <c r="U406" s="44">
        <v>57377</v>
      </c>
      <c r="V406" s="44">
        <v>19094</v>
      </c>
      <c r="W406" s="44">
        <v>0</v>
      </c>
      <c r="X406" s="44">
        <v>204691</v>
      </c>
      <c r="Y406" s="44">
        <v>0</v>
      </c>
      <c r="Z406" s="44">
        <v>0</v>
      </c>
      <c r="AA406" s="44">
        <v>17456969</v>
      </c>
      <c r="AB406" s="44">
        <v>0</v>
      </c>
      <c r="AC406" s="44">
        <v>100000</v>
      </c>
    </row>
    <row r="407" spans="1:29" x14ac:dyDescent="0.3">
      <c r="A407" s="46" t="s">
        <v>845</v>
      </c>
      <c r="B407" t="s">
        <v>2497</v>
      </c>
      <c r="C407">
        <v>1</v>
      </c>
      <c r="D407">
        <v>0</v>
      </c>
      <c r="E407" s="44">
        <v>11272228</v>
      </c>
      <c r="F407" s="44">
        <v>0</v>
      </c>
      <c r="G407" s="44">
        <v>250743</v>
      </c>
      <c r="H407" s="44">
        <v>0</v>
      </c>
      <c r="I407" s="44">
        <v>1560892</v>
      </c>
      <c r="J407" s="44">
        <v>347213</v>
      </c>
      <c r="K407" s="44">
        <v>0</v>
      </c>
      <c r="L407" s="44">
        <v>0</v>
      </c>
      <c r="M407" s="44">
        <v>0</v>
      </c>
      <c r="N407" s="44">
        <v>0</v>
      </c>
      <c r="O407" s="44">
        <v>0</v>
      </c>
      <c r="P407" s="44">
        <v>1105470</v>
      </c>
      <c r="Q407" s="44">
        <v>133961</v>
      </c>
      <c r="R407" s="44">
        <v>0</v>
      </c>
      <c r="S407" s="44">
        <v>11820</v>
      </c>
      <c r="T407" s="44">
        <v>4931</v>
      </c>
      <c r="U407" s="44">
        <v>45668</v>
      </c>
      <c r="V407" s="44">
        <v>12717</v>
      </c>
      <c r="W407" s="44">
        <v>0</v>
      </c>
      <c r="X407" s="44">
        <v>155357</v>
      </c>
      <c r="Y407" s="44">
        <v>0</v>
      </c>
      <c r="Z407" s="44">
        <v>0</v>
      </c>
      <c r="AA407" s="44">
        <v>14901000</v>
      </c>
      <c r="AB407" s="44">
        <v>0</v>
      </c>
      <c r="AC407" s="44">
        <v>100000</v>
      </c>
    </row>
    <row r="408" spans="1:29" x14ac:dyDescent="0.3">
      <c r="A408" s="46" t="s">
        <v>841</v>
      </c>
      <c r="B408" t="s">
        <v>2498</v>
      </c>
      <c r="C408">
        <v>1</v>
      </c>
      <c r="D408">
        <v>0</v>
      </c>
      <c r="E408" s="44">
        <v>18548129</v>
      </c>
      <c r="F408" s="44">
        <v>0</v>
      </c>
      <c r="G408" s="44">
        <v>0</v>
      </c>
      <c r="H408" s="44">
        <v>25568</v>
      </c>
      <c r="I408" s="44">
        <v>2454710</v>
      </c>
      <c r="J408" s="44">
        <v>4109625</v>
      </c>
      <c r="K408" s="44">
        <v>0</v>
      </c>
      <c r="L408" s="44">
        <v>0</v>
      </c>
      <c r="M408" s="44">
        <v>0</v>
      </c>
      <c r="N408" s="44">
        <v>0</v>
      </c>
      <c r="O408" s="44">
        <v>0</v>
      </c>
      <c r="P408" s="44">
        <v>2955986</v>
      </c>
      <c r="Q408" s="44">
        <v>458594</v>
      </c>
      <c r="R408" s="44">
        <v>0</v>
      </c>
      <c r="S408" s="44">
        <v>25976</v>
      </c>
      <c r="T408" s="44">
        <v>10837</v>
      </c>
      <c r="U408" s="44">
        <v>103627</v>
      </c>
      <c r="V408" s="44">
        <v>32857</v>
      </c>
      <c r="W408" s="44">
        <v>0</v>
      </c>
      <c r="X408" s="44">
        <v>224979</v>
      </c>
      <c r="Y408" s="44">
        <v>22892</v>
      </c>
      <c r="Z408" s="44">
        <v>0</v>
      </c>
      <c r="AA408" s="44">
        <v>28973780</v>
      </c>
      <c r="AB408" s="44">
        <v>0</v>
      </c>
      <c r="AC408" s="44">
        <v>0</v>
      </c>
    </row>
    <row r="409" spans="1:29" x14ac:dyDescent="0.3">
      <c r="A409" s="46" t="s">
        <v>854</v>
      </c>
      <c r="B409" t="s">
        <v>1836</v>
      </c>
      <c r="C409">
        <v>1</v>
      </c>
      <c r="D409">
        <v>0</v>
      </c>
      <c r="E409" s="44">
        <v>4744915</v>
      </c>
      <c r="F409" s="44">
        <v>0</v>
      </c>
      <c r="G409" s="44">
        <v>0</v>
      </c>
      <c r="H409" s="44">
        <v>0</v>
      </c>
      <c r="I409" s="44">
        <v>639388</v>
      </c>
      <c r="J409" s="44">
        <v>899244</v>
      </c>
      <c r="K409" s="44">
        <v>97195</v>
      </c>
      <c r="L409" s="44">
        <v>0</v>
      </c>
      <c r="M409" s="44">
        <v>0</v>
      </c>
      <c r="N409" s="44">
        <v>0</v>
      </c>
      <c r="O409" s="44">
        <v>0</v>
      </c>
      <c r="P409" s="44">
        <v>564096</v>
      </c>
      <c r="Q409" s="44">
        <v>71447</v>
      </c>
      <c r="R409" s="44">
        <v>0</v>
      </c>
      <c r="S409" s="44">
        <v>5109</v>
      </c>
      <c r="T409" s="44">
        <v>2131</v>
      </c>
      <c r="U409" s="44">
        <v>19572</v>
      </c>
      <c r="V409" s="44">
        <v>5562</v>
      </c>
      <c r="W409" s="44">
        <v>0</v>
      </c>
      <c r="X409" s="44">
        <v>0</v>
      </c>
      <c r="Y409" s="44">
        <v>0</v>
      </c>
      <c r="Z409" s="44">
        <v>0</v>
      </c>
      <c r="AA409" s="44">
        <v>7048659</v>
      </c>
      <c r="AB409" s="44">
        <v>0</v>
      </c>
      <c r="AC409" s="44">
        <v>100000</v>
      </c>
    </row>
    <row r="410" spans="1:29" x14ac:dyDescent="0.3">
      <c r="A410" s="46" t="s">
        <v>852</v>
      </c>
      <c r="B410" t="s">
        <v>2499</v>
      </c>
      <c r="C410">
        <v>1</v>
      </c>
      <c r="D410">
        <v>0</v>
      </c>
      <c r="E410" s="44">
        <v>5238820</v>
      </c>
      <c r="F410" s="44">
        <v>0</v>
      </c>
      <c r="G410" s="44">
        <v>0</v>
      </c>
      <c r="H410" s="44">
        <v>0</v>
      </c>
      <c r="I410" s="44">
        <v>682692</v>
      </c>
      <c r="J410" s="44">
        <v>947642</v>
      </c>
      <c r="K410" s="44">
        <v>0</v>
      </c>
      <c r="L410" s="44">
        <v>0</v>
      </c>
      <c r="M410" s="44">
        <v>0</v>
      </c>
      <c r="N410" s="44">
        <v>0</v>
      </c>
      <c r="O410" s="44">
        <v>0</v>
      </c>
      <c r="P410" s="44">
        <v>511596</v>
      </c>
      <c r="Q410" s="44">
        <v>15223</v>
      </c>
      <c r="R410" s="44">
        <v>109296</v>
      </c>
      <c r="S410" s="44">
        <v>5693</v>
      </c>
      <c r="T410" s="44">
        <v>1905</v>
      </c>
      <c r="U410" s="44">
        <v>21495</v>
      </c>
      <c r="V410" s="44">
        <v>6217</v>
      </c>
      <c r="W410" s="44">
        <v>0</v>
      </c>
      <c r="X410" s="44">
        <v>66750</v>
      </c>
      <c r="Y410" s="44">
        <v>0</v>
      </c>
      <c r="Z410" s="44">
        <v>0</v>
      </c>
      <c r="AA410" s="44">
        <v>7607329</v>
      </c>
      <c r="AB410" s="44">
        <v>0</v>
      </c>
      <c r="AC410" s="44">
        <v>100000</v>
      </c>
    </row>
    <row r="411" spans="1:29" x14ac:dyDescent="0.3">
      <c r="A411" s="46" t="s">
        <v>856</v>
      </c>
      <c r="B411" t="s">
        <v>2500</v>
      </c>
      <c r="C411">
        <v>1</v>
      </c>
      <c r="D411">
        <v>0</v>
      </c>
      <c r="E411" s="44">
        <v>4236702</v>
      </c>
      <c r="F411" s="44">
        <v>0</v>
      </c>
      <c r="G411" s="44">
        <v>0</v>
      </c>
      <c r="H411" s="44">
        <v>0</v>
      </c>
      <c r="I411" s="44">
        <v>498328</v>
      </c>
      <c r="J411" s="44">
        <v>1537970</v>
      </c>
      <c r="K411" s="44">
        <v>0</v>
      </c>
      <c r="L411" s="44">
        <v>0</v>
      </c>
      <c r="M411" s="44">
        <v>0</v>
      </c>
      <c r="N411" s="44">
        <v>0</v>
      </c>
      <c r="O411" s="44">
        <v>0</v>
      </c>
      <c r="P411" s="44">
        <v>454620</v>
      </c>
      <c r="Q411" s="44">
        <v>110170</v>
      </c>
      <c r="R411" s="44">
        <v>0</v>
      </c>
      <c r="S411" s="44">
        <v>4554</v>
      </c>
      <c r="T411" s="44">
        <v>1900</v>
      </c>
      <c r="U411" s="44">
        <v>17767</v>
      </c>
      <c r="V411" s="44">
        <v>5055</v>
      </c>
      <c r="W411" s="44">
        <v>0</v>
      </c>
      <c r="X411" s="44">
        <v>0</v>
      </c>
      <c r="Y411" s="44">
        <v>0</v>
      </c>
      <c r="Z411" s="44">
        <v>0</v>
      </c>
      <c r="AA411" s="44">
        <v>6867066</v>
      </c>
      <c r="AB411" s="44">
        <v>0</v>
      </c>
      <c r="AC411" s="44">
        <v>100000</v>
      </c>
    </row>
    <row r="412" spans="1:29" x14ac:dyDescent="0.3">
      <c r="A412" s="46" t="s">
        <v>868</v>
      </c>
      <c r="B412" t="s">
        <v>2501</v>
      </c>
      <c r="C412">
        <v>1</v>
      </c>
      <c r="D412">
        <v>0</v>
      </c>
      <c r="E412" s="44">
        <v>3470146</v>
      </c>
      <c r="F412" s="44">
        <v>0</v>
      </c>
      <c r="G412" s="44">
        <v>0</v>
      </c>
      <c r="H412" s="44">
        <v>0</v>
      </c>
      <c r="I412" s="44">
        <v>496782</v>
      </c>
      <c r="J412" s="44">
        <v>709786</v>
      </c>
      <c r="K412" s="44">
        <v>0</v>
      </c>
      <c r="L412" s="44">
        <v>0</v>
      </c>
      <c r="M412" s="44">
        <v>0</v>
      </c>
      <c r="N412" s="44">
        <v>0</v>
      </c>
      <c r="O412" s="44">
        <v>0</v>
      </c>
      <c r="P412" s="44">
        <v>523496</v>
      </c>
      <c r="Q412" s="44">
        <v>98017</v>
      </c>
      <c r="R412" s="44">
        <v>0</v>
      </c>
      <c r="S412" s="44">
        <v>5139</v>
      </c>
      <c r="T412" s="44">
        <v>2143</v>
      </c>
      <c r="U412" s="44">
        <v>20155</v>
      </c>
      <c r="V412" s="44">
        <v>5852</v>
      </c>
      <c r="W412" s="44">
        <v>0</v>
      </c>
      <c r="X412" s="44">
        <v>65489</v>
      </c>
      <c r="Y412" s="44">
        <v>2008</v>
      </c>
      <c r="Z412" s="44">
        <v>0</v>
      </c>
      <c r="AA412" s="44">
        <v>5399013</v>
      </c>
      <c r="AB412" s="44">
        <v>0</v>
      </c>
      <c r="AC412" s="44">
        <v>100000</v>
      </c>
    </row>
    <row r="413" spans="1:29" x14ac:dyDescent="0.3">
      <c r="A413" s="46" t="s">
        <v>858</v>
      </c>
      <c r="B413" t="s">
        <v>2502</v>
      </c>
      <c r="C413">
        <v>1</v>
      </c>
      <c r="D413">
        <v>0</v>
      </c>
      <c r="E413" s="44">
        <v>4178174</v>
      </c>
      <c r="F413" s="44">
        <v>0</v>
      </c>
      <c r="G413" s="44">
        <v>0</v>
      </c>
      <c r="H413" s="44">
        <v>0</v>
      </c>
      <c r="I413" s="44">
        <v>447825</v>
      </c>
      <c r="J413" s="44">
        <v>348338</v>
      </c>
      <c r="K413" s="44">
        <v>0</v>
      </c>
      <c r="L413" s="44">
        <v>0</v>
      </c>
      <c r="M413" s="44">
        <v>0</v>
      </c>
      <c r="N413" s="44">
        <v>0</v>
      </c>
      <c r="O413" s="44">
        <v>0</v>
      </c>
      <c r="P413" s="44">
        <v>524788</v>
      </c>
      <c r="Q413" s="44">
        <v>10597</v>
      </c>
      <c r="R413" s="44">
        <v>0</v>
      </c>
      <c r="S413" s="44">
        <v>5303</v>
      </c>
      <c r="T413" s="44">
        <v>2192</v>
      </c>
      <c r="U413" s="44">
        <v>19689</v>
      </c>
      <c r="V413" s="44">
        <v>5012</v>
      </c>
      <c r="W413" s="44">
        <v>0</v>
      </c>
      <c r="X413" s="44">
        <v>59175</v>
      </c>
      <c r="Y413" s="44">
        <v>0</v>
      </c>
      <c r="Z413" s="44">
        <v>0</v>
      </c>
      <c r="AA413" s="44">
        <v>5601093</v>
      </c>
      <c r="AB413" s="44">
        <v>0</v>
      </c>
      <c r="AC413" s="44">
        <v>100000</v>
      </c>
    </row>
    <row r="414" spans="1:29" x14ac:dyDescent="0.3">
      <c r="A414" s="46" t="s">
        <v>860</v>
      </c>
      <c r="B414" t="s">
        <v>2503</v>
      </c>
      <c r="C414">
        <v>1</v>
      </c>
      <c r="D414">
        <v>0</v>
      </c>
      <c r="E414" s="44">
        <v>4601952</v>
      </c>
      <c r="F414" s="44">
        <v>0</v>
      </c>
      <c r="G414" s="44">
        <v>0</v>
      </c>
      <c r="H414" s="44">
        <v>6449</v>
      </c>
      <c r="I414" s="44">
        <v>673114</v>
      </c>
      <c r="J414" s="44">
        <v>906437</v>
      </c>
      <c r="K414" s="44">
        <v>0</v>
      </c>
      <c r="L414" s="44">
        <v>0</v>
      </c>
      <c r="M414" s="44">
        <v>0</v>
      </c>
      <c r="N414" s="44">
        <v>0</v>
      </c>
      <c r="O414" s="44">
        <v>0</v>
      </c>
      <c r="P414" s="44">
        <v>555059</v>
      </c>
      <c r="Q414" s="44">
        <v>39846</v>
      </c>
      <c r="R414" s="44">
        <v>88341</v>
      </c>
      <c r="S414" s="44">
        <v>4899</v>
      </c>
      <c r="T414" s="44">
        <v>2043</v>
      </c>
      <c r="U414" s="44">
        <v>18757</v>
      </c>
      <c r="V414" s="44">
        <v>5540</v>
      </c>
      <c r="W414" s="44">
        <v>0</v>
      </c>
      <c r="X414" s="44">
        <v>90166</v>
      </c>
      <c r="Y414" s="44">
        <v>0</v>
      </c>
      <c r="Z414" s="44">
        <v>0</v>
      </c>
      <c r="AA414" s="44">
        <v>6992603</v>
      </c>
      <c r="AB414" s="44">
        <v>0</v>
      </c>
      <c r="AC414" s="44">
        <v>100000</v>
      </c>
    </row>
    <row r="415" spans="1:29" x14ac:dyDescent="0.3">
      <c r="A415" s="46" t="s">
        <v>862</v>
      </c>
      <c r="B415" t="s">
        <v>2504</v>
      </c>
      <c r="C415">
        <v>1</v>
      </c>
      <c r="D415">
        <v>0</v>
      </c>
      <c r="E415" s="44">
        <v>11027116</v>
      </c>
      <c r="F415" s="44">
        <v>0</v>
      </c>
      <c r="G415" s="44">
        <v>0</v>
      </c>
      <c r="H415" s="44">
        <v>0</v>
      </c>
      <c r="I415" s="44">
        <v>719130</v>
      </c>
      <c r="J415" s="44">
        <v>2364322</v>
      </c>
      <c r="K415" s="44">
        <v>0</v>
      </c>
      <c r="L415" s="44">
        <v>0</v>
      </c>
      <c r="M415" s="44">
        <v>0</v>
      </c>
      <c r="N415" s="44">
        <v>0</v>
      </c>
      <c r="O415" s="44">
        <v>0</v>
      </c>
      <c r="P415" s="44">
        <v>1246930</v>
      </c>
      <c r="Q415" s="44">
        <v>264610</v>
      </c>
      <c r="R415" s="44">
        <v>239167</v>
      </c>
      <c r="S415" s="44">
        <v>27459</v>
      </c>
      <c r="T415" s="44">
        <v>10003</v>
      </c>
      <c r="U415" s="44">
        <v>104035</v>
      </c>
      <c r="V415" s="44">
        <v>26971</v>
      </c>
      <c r="W415" s="44">
        <v>0</v>
      </c>
      <c r="X415" s="44">
        <v>275283</v>
      </c>
      <c r="Y415" s="44">
        <v>0</v>
      </c>
      <c r="Z415" s="44">
        <v>0</v>
      </c>
      <c r="AA415" s="44">
        <v>16305026</v>
      </c>
      <c r="AB415" s="44">
        <v>0</v>
      </c>
      <c r="AC415" s="44">
        <v>0</v>
      </c>
    </row>
    <row r="416" spans="1:29" x14ac:dyDescent="0.3">
      <c r="A416" s="46" t="s">
        <v>864</v>
      </c>
      <c r="B416" t="s">
        <v>1843</v>
      </c>
      <c r="C416">
        <v>1</v>
      </c>
      <c r="D416">
        <v>0</v>
      </c>
      <c r="E416" s="44">
        <v>9645542</v>
      </c>
      <c r="F416" s="44">
        <v>0</v>
      </c>
      <c r="G416" s="44">
        <v>0</v>
      </c>
      <c r="H416" s="44">
        <v>0</v>
      </c>
      <c r="I416" s="44">
        <v>1203276</v>
      </c>
      <c r="J416" s="44">
        <v>2079569</v>
      </c>
      <c r="K416" s="44">
        <v>0</v>
      </c>
      <c r="L416" s="44">
        <v>0</v>
      </c>
      <c r="M416" s="44">
        <v>0</v>
      </c>
      <c r="N416" s="44">
        <v>0</v>
      </c>
      <c r="O416" s="44">
        <v>0</v>
      </c>
      <c r="P416" s="44">
        <v>1577023</v>
      </c>
      <c r="Q416" s="44">
        <v>102059</v>
      </c>
      <c r="R416" s="44">
        <v>82029</v>
      </c>
      <c r="S416" s="44">
        <v>11895</v>
      </c>
      <c r="T416" s="44">
        <v>4962</v>
      </c>
      <c r="U416" s="44">
        <v>43461</v>
      </c>
      <c r="V416" s="44">
        <v>14239</v>
      </c>
      <c r="W416" s="44">
        <v>0</v>
      </c>
      <c r="X416" s="44">
        <v>0</v>
      </c>
      <c r="Y416" s="44">
        <v>0</v>
      </c>
      <c r="Z416" s="44">
        <v>0</v>
      </c>
      <c r="AA416" s="44">
        <v>14764055</v>
      </c>
      <c r="AB416" s="44">
        <v>0</v>
      </c>
      <c r="AC416" s="44">
        <v>100000</v>
      </c>
    </row>
    <row r="417" spans="1:29" x14ac:dyDescent="0.3">
      <c r="A417" s="46" t="s">
        <v>850</v>
      </c>
      <c r="B417" t="s">
        <v>2505</v>
      </c>
      <c r="C417">
        <v>1</v>
      </c>
      <c r="D417">
        <v>0</v>
      </c>
      <c r="E417" s="44">
        <v>4369933</v>
      </c>
      <c r="F417" s="44">
        <v>0</v>
      </c>
      <c r="G417" s="44">
        <v>0</v>
      </c>
      <c r="H417" s="44">
        <v>0</v>
      </c>
      <c r="I417" s="44">
        <v>277160</v>
      </c>
      <c r="J417" s="44">
        <v>1012502</v>
      </c>
      <c r="K417" s="44">
        <v>0</v>
      </c>
      <c r="L417" s="44">
        <v>0</v>
      </c>
      <c r="M417" s="44">
        <v>0</v>
      </c>
      <c r="N417" s="44">
        <v>0</v>
      </c>
      <c r="O417" s="44">
        <v>0</v>
      </c>
      <c r="P417" s="44">
        <v>374514</v>
      </c>
      <c r="Q417" s="44">
        <v>69444</v>
      </c>
      <c r="R417" s="44">
        <v>0</v>
      </c>
      <c r="S417" s="44">
        <v>12793</v>
      </c>
      <c r="T417" s="44">
        <v>5337</v>
      </c>
      <c r="U417" s="44">
        <v>48872</v>
      </c>
      <c r="V417" s="44">
        <v>5663</v>
      </c>
      <c r="W417" s="44">
        <v>0</v>
      </c>
      <c r="X417" s="44">
        <v>0</v>
      </c>
      <c r="Y417" s="44">
        <v>7620</v>
      </c>
      <c r="Z417" s="44">
        <v>0</v>
      </c>
      <c r="AA417" s="44">
        <v>6183838</v>
      </c>
      <c r="AB417" s="44">
        <v>0</v>
      </c>
      <c r="AC417" s="44">
        <v>0</v>
      </c>
    </row>
    <row r="418" spans="1:29" x14ac:dyDescent="0.3">
      <c r="A418" s="46" t="s">
        <v>866</v>
      </c>
      <c r="B418" t="s">
        <v>1845</v>
      </c>
      <c r="C418">
        <v>1</v>
      </c>
      <c r="D418">
        <v>0</v>
      </c>
      <c r="E418" s="44">
        <v>5167243</v>
      </c>
      <c r="F418" s="44">
        <v>0</v>
      </c>
      <c r="G418" s="44">
        <v>0</v>
      </c>
      <c r="H418" s="44">
        <v>0</v>
      </c>
      <c r="I418" s="44">
        <v>465562</v>
      </c>
      <c r="J418" s="44">
        <v>408157</v>
      </c>
      <c r="K418" s="44">
        <v>0</v>
      </c>
      <c r="L418" s="44">
        <v>0</v>
      </c>
      <c r="M418" s="44">
        <v>0</v>
      </c>
      <c r="N418" s="44">
        <v>0</v>
      </c>
      <c r="O418" s="44">
        <v>0</v>
      </c>
      <c r="P418" s="44">
        <v>638468</v>
      </c>
      <c r="Q418" s="44">
        <v>29029</v>
      </c>
      <c r="R418" s="44">
        <v>31092</v>
      </c>
      <c r="S418" s="44">
        <v>6562</v>
      </c>
      <c r="T418" s="44">
        <v>2737</v>
      </c>
      <c r="U418" s="44">
        <v>24931</v>
      </c>
      <c r="V418" s="44">
        <v>5788</v>
      </c>
      <c r="W418" s="44">
        <v>0</v>
      </c>
      <c r="X418" s="44">
        <v>78810</v>
      </c>
      <c r="Y418" s="44">
        <v>0</v>
      </c>
      <c r="Z418" s="44">
        <v>0</v>
      </c>
      <c r="AA418" s="44">
        <v>6858379</v>
      </c>
      <c r="AB418" s="44">
        <v>0</v>
      </c>
      <c r="AC418" s="44">
        <v>100000</v>
      </c>
    </row>
    <row r="419" spans="1:29" x14ac:dyDescent="0.3">
      <c r="A419" s="46" t="s">
        <v>848</v>
      </c>
      <c r="B419" t="s">
        <v>1846</v>
      </c>
      <c r="C419">
        <v>1</v>
      </c>
      <c r="D419">
        <v>0</v>
      </c>
      <c r="E419" s="44">
        <v>5315895</v>
      </c>
      <c r="F419" s="44">
        <v>0</v>
      </c>
      <c r="G419" s="44">
        <v>148902</v>
      </c>
      <c r="H419" s="44">
        <v>2565</v>
      </c>
      <c r="I419" s="44">
        <v>497995</v>
      </c>
      <c r="J419" s="44">
        <v>803204</v>
      </c>
      <c r="K419" s="44">
        <v>126502</v>
      </c>
      <c r="L419" s="44">
        <v>0</v>
      </c>
      <c r="M419" s="44">
        <v>0</v>
      </c>
      <c r="N419" s="44">
        <v>0</v>
      </c>
      <c r="O419" s="44">
        <v>0</v>
      </c>
      <c r="P419" s="44">
        <v>327032</v>
      </c>
      <c r="Q419" s="44">
        <v>8783</v>
      </c>
      <c r="R419" s="44">
        <v>61530</v>
      </c>
      <c r="S419" s="44">
        <v>6771</v>
      </c>
      <c r="T419" s="44">
        <v>2825</v>
      </c>
      <c r="U419" s="44">
        <v>18442</v>
      </c>
      <c r="V419" s="44">
        <v>5021</v>
      </c>
      <c r="W419" s="44">
        <v>0</v>
      </c>
      <c r="X419" s="44">
        <v>71973</v>
      </c>
      <c r="Y419" s="44">
        <v>0</v>
      </c>
      <c r="Z419" s="44">
        <v>0</v>
      </c>
      <c r="AA419" s="44">
        <v>7397440</v>
      </c>
      <c r="AB419" s="44">
        <v>0</v>
      </c>
      <c r="AC419" s="44">
        <v>100000</v>
      </c>
    </row>
    <row r="420" spans="1:29" x14ac:dyDescent="0.3">
      <c r="A420" s="46" t="s">
        <v>870</v>
      </c>
      <c r="B420" t="s">
        <v>2506</v>
      </c>
      <c r="C420">
        <v>1</v>
      </c>
      <c r="D420">
        <v>0</v>
      </c>
      <c r="E420" s="44">
        <v>3868533</v>
      </c>
      <c r="F420" s="44">
        <v>0</v>
      </c>
      <c r="G420" s="44">
        <v>0</v>
      </c>
      <c r="H420" s="44">
        <v>0</v>
      </c>
      <c r="I420" s="44">
        <v>551305</v>
      </c>
      <c r="J420" s="44">
        <v>1956680</v>
      </c>
      <c r="K420" s="44">
        <v>0</v>
      </c>
      <c r="L420" s="44">
        <v>0</v>
      </c>
      <c r="M420" s="44">
        <v>0</v>
      </c>
      <c r="N420" s="44">
        <v>0</v>
      </c>
      <c r="O420" s="44">
        <v>0</v>
      </c>
      <c r="P420" s="44">
        <v>453272</v>
      </c>
      <c r="Q420" s="44">
        <v>57662</v>
      </c>
      <c r="R420" s="44">
        <v>34537</v>
      </c>
      <c r="S420" s="44">
        <v>5094</v>
      </c>
      <c r="T420" s="44">
        <v>2125</v>
      </c>
      <c r="U420" s="44">
        <v>20330</v>
      </c>
      <c r="V420" s="44">
        <v>5777</v>
      </c>
      <c r="W420" s="44">
        <v>0</v>
      </c>
      <c r="X420" s="44">
        <v>76781</v>
      </c>
      <c r="Y420" s="44">
        <v>0</v>
      </c>
      <c r="Z420" s="44">
        <v>0</v>
      </c>
      <c r="AA420" s="44">
        <v>7032096</v>
      </c>
      <c r="AB420" s="44">
        <v>0</v>
      </c>
      <c r="AC420" s="44">
        <v>100000</v>
      </c>
    </row>
    <row r="421" spans="1:29" x14ac:dyDescent="0.3">
      <c r="A421" s="46" t="s">
        <v>881</v>
      </c>
      <c r="B421" t="s">
        <v>2507</v>
      </c>
      <c r="C421">
        <v>1</v>
      </c>
      <c r="D421">
        <v>0</v>
      </c>
      <c r="E421" s="44">
        <v>19813401</v>
      </c>
      <c r="F421" s="44">
        <v>0</v>
      </c>
      <c r="G421" s="44">
        <v>1391526</v>
      </c>
      <c r="H421" s="44">
        <v>0</v>
      </c>
      <c r="I421" s="44">
        <v>4507367</v>
      </c>
      <c r="J421" s="44">
        <v>835010</v>
      </c>
      <c r="K421" s="44">
        <v>0</v>
      </c>
      <c r="L421" s="44">
        <v>0</v>
      </c>
      <c r="M421" s="44">
        <v>0</v>
      </c>
      <c r="N421" s="44">
        <v>0</v>
      </c>
      <c r="O421" s="44">
        <v>0</v>
      </c>
      <c r="P421" s="44">
        <v>3125342</v>
      </c>
      <c r="Q421" s="44">
        <v>1227060</v>
      </c>
      <c r="R421" s="44">
        <v>434869</v>
      </c>
      <c r="S421" s="44">
        <v>24645</v>
      </c>
      <c r="T421" s="44">
        <v>25700</v>
      </c>
      <c r="U421" s="44">
        <v>172121</v>
      </c>
      <c r="V421" s="44">
        <v>24858</v>
      </c>
      <c r="W421" s="44">
        <v>0</v>
      </c>
      <c r="X421" s="44">
        <v>0</v>
      </c>
      <c r="Y421" s="44">
        <v>125398</v>
      </c>
      <c r="Z421" s="44">
        <v>0</v>
      </c>
      <c r="AA421" s="44">
        <v>31707297</v>
      </c>
      <c r="AB421" s="44">
        <v>0</v>
      </c>
      <c r="AC421" s="44">
        <v>0</v>
      </c>
    </row>
    <row r="422" spans="1:29" x14ac:dyDescent="0.3">
      <c r="A422" s="46" t="s">
        <v>875</v>
      </c>
      <c r="B422" t="s">
        <v>2508</v>
      </c>
      <c r="C422" t="s">
        <v>2840</v>
      </c>
      <c r="D422" t="s">
        <v>2840</v>
      </c>
      <c r="E422" t="s">
        <v>2840</v>
      </c>
      <c r="F422" t="s">
        <v>2840</v>
      </c>
      <c r="G422" t="s">
        <v>2840</v>
      </c>
      <c r="H422" t="s">
        <v>2840</v>
      </c>
      <c r="I422" t="s">
        <v>2840</v>
      </c>
      <c r="J422" t="s">
        <v>2840</v>
      </c>
      <c r="K422" t="s">
        <v>2840</v>
      </c>
      <c r="L422" t="s">
        <v>2840</v>
      </c>
      <c r="M422" t="s">
        <v>2840</v>
      </c>
      <c r="N422" t="s">
        <v>2840</v>
      </c>
      <c r="O422" t="s">
        <v>2840</v>
      </c>
      <c r="P422" t="s">
        <v>2840</v>
      </c>
      <c r="Q422" t="s">
        <v>2840</v>
      </c>
      <c r="R422" t="s">
        <v>2840</v>
      </c>
      <c r="S422" t="s">
        <v>2840</v>
      </c>
      <c r="T422" t="s">
        <v>2840</v>
      </c>
      <c r="U422" t="s">
        <v>2840</v>
      </c>
      <c r="V422" t="s">
        <v>2840</v>
      </c>
      <c r="W422" t="s">
        <v>2840</v>
      </c>
      <c r="X422" t="s">
        <v>2840</v>
      </c>
      <c r="Y422" t="s">
        <v>2840</v>
      </c>
      <c r="Z422" t="s">
        <v>2840</v>
      </c>
      <c r="AA422" t="s">
        <v>2840</v>
      </c>
      <c r="AB422" t="s">
        <v>2840</v>
      </c>
      <c r="AC422" t="s">
        <v>2840</v>
      </c>
    </row>
    <row r="423" spans="1:29" x14ac:dyDescent="0.3">
      <c r="A423" s="46" t="s">
        <v>879</v>
      </c>
      <c r="B423" t="s">
        <v>2509</v>
      </c>
      <c r="C423">
        <v>1</v>
      </c>
      <c r="D423">
        <v>0</v>
      </c>
      <c r="E423" s="44">
        <v>1667057</v>
      </c>
      <c r="F423" s="44">
        <v>0</v>
      </c>
      <c r="G423" s="44">
        <v>194828</v>
      </c>
      <c r="H423" s="44">
        <v>0</v>
      </c>
      <c r="I423" s="44">
        <v>220747</v>
      </c>
      <c r="J423" s="44">
        <v>464726</v>
      </c>
      <c r="K423" s="44">
        <v>0</v>
      </c>
      <c r="L423" s="44">
        <v>0</v>
      </c>
      <c r="M423" s="44">
        <v>0</v>
      </c>
      <c r="N423" s="44">
        <v>0</v>
      </c>
      <c r="O423" s="44">
        <v>0</v>
      </c>
      <c r="P423" s="44">
        <v>304940</v>
      </c>
      <c r="Q423" s="44">
        <v>21846</v>
      </c>
      <c r="R423" s="44">
        <v>31854</v>
      </c>
      <c r="S423" s="44">
        <v>13408</v>
      </c>
      <c r="T423" s="44">
        <v>5593</v>
      </c>
      <c r="U423" s="44">
        <v>47416</v>
      </c>
      <c r="V423" s="44">
        <v>2296</v>
      </c>
      <c r="W423" s="44">
        <v>0</v>
      </c>
      <c r="X423" s="44">
        <v>0</v>
      </c>
      <c r="Y423" s="44">
        <v>0</v>
      </c>
      <c r="Z423" s="44">
        <v>0</v>
      </c>
      <c r="AA423" s="44">
        <v>2974711</v>
      </c>
      <c r="AB423" s="44">
        <v>0</v>
      </c>
      <c r="AC423" s="44">
        <v>0</v>
      </c>
    </row>
    <row r="424" spans="1:29" x14ac:dyDescent="0.3">
      <c r="A424" s="46" t="s">
        <v>877</v>
      </c>
      <c r="B424" t="s">
        <v>2510</v>
      </c>
      <c r="C424">
        <v>1</v>
      </c>
      <c r="D424">
        <v>0</v>
      </c>
      <c r="E424" s="44">
        <v>541832</v>
      </c>
      <c r="F424" s="44">
        <v>0</v>
      </c>
      <c r="G424" s="44">
        <v>120225</v>
      </c>
      <c r="H424" s="44">
        <v>0</v>
      </c>
      <c r="I424" s="44">
        <v>40428</v>
      </c>
      <c r="J424" s="44">
        <v>103480</v>
      </c>
      <c r="K424" s="44">
        <v>0</v>
      </c>
      <c r="L424" s="44">
        <v>0</v>
      </c>
      <c r="M424" s="44">
        <v>0</v>
      </c>
      <c r="N424" s="44">
        <v>0</v>
      </c>
      <c r="O424" s="44">
        <v>0</v>
      </c>
      <c r="P424" s="44">
        <v>91251</v>
      </c>
      <c r="Q424" s="44">
        <v>24208</v>
      </c>
      <c r="R424" s="44">
        <v>0</v>
      </c>
      <c r="S424" s="44">
        <v>3341</v>
      </c>
      <c r="T424" s="44">
        <v>1393</v>
      </c>
      <c r="U424" s="44">
        <v>21728</v>
      </c>
      <c r="V424" s="44">
        <v>0</v>
      </c>
      <c r="W424" s="44">
        <v>0</v>
      </c>
      <c r="X424" s="44">
        <v>0</v>
      </c>
      <c r="Y424" s="44">
        <v>0</v>
      </c>
      <c r="Z424" s="44">
        <v>0</v>
      </c>
      <c r="AA424" s="44">
        <v>947886</v>
      </c>
      <c r="AB424" s="44">
        <v>0</v>
      </c>
      <c r="AC424" s="44">
        <v>0</v>
      </c>
    </row>
    <row r="425" spans="1:29" x14ac:dyDescent="0.3">
      <c r="A425" s="46" t="s">
        <v>883</v>
      </c>
      <c r="B425" t="s">
        <v>2511</v>
      </c>
      <c r="C425">
        <v>1</v>
      </c>
      <c r="D425">
        <v>0</v>
      </c>
      <c r="E425" s="44">
        <v>5119710</v>
      </c>
      <c r="F425" s="44">
        <v>0</v>
      </c>
      <c r="G425" s="44">
        <v>925561</v>
      </c>
      <c r="H425" s="44">
        <v>516</v>
      </c>
      <c r="I425" s="44">
        <v>1780776</v>
      </c>
      <c r="J425" s="44">
        <v>1278940</v>
      </c>
      <c r="K425" s="44">
        <v>0</v>
      </c>
      <c r="L425" s="44">
        <v>0</v>
      </c>
      <c r="M425" s="44">
        <v>0</v>
      </c>
      <c r="N425" s="44">
        <v>0</v>
      </c>
      <c r="O425" s="44">
        <v>0</v>
      </c>
      <c r="P425" s="44">
        <v>1734093</v>
      </c>
      <c r="Q425" s="44">
        <v>347679</v>
      </c>
      <c r="R425" s="44">
        <v>152277</v>
      </c>
      <c r="S425" s="44">
        <v>24882</v>
      </c>
      <c r="T425" s="44">
        <v>10381</v>
      </c>
      <c r="U425" s="44">
        <v>100715</v>
      </c>
      <c r="V425" s="44">
        <v>20380</v>
      </c>
      <c r="W425" s="44">
        <v>0</v>
      </c>
      <c r="X425" s="44">
        <v>0</v>
      </c>
      <c r="Y425" s="44">
        <v>0</v>
      </c>
      <c r="Z425" s="44">
        <v>0</v>
      </c>
      <c r="AA425" s="44">
        <v>11495910</v>
      </c>
      <c r="AB425" s="44">
        <v>0</v>
      </c>
      <c r="AC425" s="44">
        <v>0</v>
      </c>
    </row>
    <row r="426" spans="1:29" x14ac:dyDescent="0.3">
      <c r="A426" s="46" t="s">
        <v>873</v>
      </c>
      <c r="B426" t="s">
        <v>2512</v>
      </c>
      <c r="C426">
        <v>1</v>
      </c>
      <c r="D426">
        <v>0</v>
      </c>
      <c r="E426" s="44">
        <v>9846587</v>
      </c>
      <c r="F426" s="44">
        <v>0</v>
      </c>
      <c r="G426" s="44">
        <v>1305680</v>
      </c>
      <c r="H426" s="44">
        <v>0</v>
      </c>
      <c r="I426" s="44">
        <v>3348228</v>
      </c>
      <c r="J426" s="44">
        <v>2530752</v>
      </c>
      <c r="K426" s="44">
        <v>0</v>
      </c>
      <c r="L426" s="44">
        <v>0</v>
      </c>
      <c r="M426" s="44">
        <v>0</v>
      </c>
      <c r="N426" s="44">
        <v>0</v>
      </c>
      <c r="O426" s="44">
        <v>0</v>
      </c>
      <c r="P426" s="44">
        <v>1344223</v>
      </c>
      <c r="Q426" s="44">
        <v>445788</v>
      </c>
      <c r="R426" s="44">
        <v>347036</v>
      </c>
      <c r="S426" s="44">
        <v>46004</v>
      </c>
      <c r="T426" s="44">
        <v>13298</v>
      </c>
      <c r="U426" s="44">
        <v>182439</v>
      </c>
      <c r="V426" s="44">
        <v>30174</v>
      </c>
      <c r="W426" s="44">
        <v>0</v>
      </c>
      <c r="X426" s="44">
        <v>0</v>
      </c>
      <c r="Y426" s="44">
        <v>0</v>
      </c>
      <c r="Z426" s="44">
        <v>0</v>
      </c>
      <c r="AA426" s="44">
        <v>19440209</v>
      </c>
      <c r="AB426" s="44">
        <v>0</v>
      </c>
      <c r="AC426" s="44">
        <v>150000</v>
      </c>
    </row>
    <row r="427" spans="1:29" x14ac:dyDescent="0.3">
      <c r="A427" s="46" t="s">
        <v>888</v>
      </c>
      <c r="B427" t="s">
        <v>2513</v>
      </c>
      <c r="C427">
        <v>1</v>
      </c>
      <c r="D427">
        <v>0</v>
      </c>
      <c r="E427" s="44">
        <v>7934813</v>
      </c>
      <c r="F427" s="44">
        <v>0</v>
      </c>
      <c r="G427" s="44">
        <v>168884</v>
      </c>
      <c r="H427" s="44">
        <v>0</v>
      </c>
      <c r="I427" s="44">
        <v>1200208</v>
      </c>
      <c r="J427" s="44">
        <v>429345</v>
      </c>
      <c r="K427" s="44">
        <v>0</v>
      </c>
      <c r="L427" s="44">
        <v>0</v>
      </c>
      <c r="M427" s="44">
        <v>0</v>
      </c>
      <c r="N427" s="44">
        <v>0</v>
      </c>
      <c r="O427" s="44">
        <v>0</v>
      </c>
      <c r="P427" s="44">
        <v>529284</v>
      </c>
      <c r="Q427" s="44">
        <v>56333</v>
      </c>
      <c r="R427" s="44">
        <v>65230</v>
      </c>
      <c r="S427" s="44">
        <v>10546</v>
      </c>
      <c r="T427" s="44">
        <v>4400</v>
      </c>
      <c r="U427" s="44">
        <v>43105</v>
      </c>
      <c r="V427" s="44">
        <v>8485</v>
      </c>
      <c r="W427" s="44">
        <v>0</v>
      </c>
      <c r="X427" s="44">
        <v>75243</v>
      </c>
      <c r="Y427" s="44">
        <v>0</v>
      </c>
      <c r="Z427" s="44">
        <v>0</v>
      </c>
      <c r="AA427" s="44">
        <v>10525876</v>
      </c>
      <c r="AB427" s="44">
        <v>0</v>
      </c>
      <c r="AC427" s="44">
        <v>0</v>
      </c>
    </row>
    <row r="428" spans="1:29" x14ac:dyDescent="0.3">
      <c r="A428" s="46" t="s">
        <v>890</v>
      </c>
      <c r="B428" t="s">
        <v>1855</v>
      </c>
      <c r="C428">
        <v>1</v>
      </c>
      <c r="D428">
        <v>0</v>
      </c>
      <c r="E428" s="44">
        <v>6565807</v>
      </c>
      <c r="F428" s="44">
        <v>0</v>
      </c>
      <c r="G428" s="44">
        <v>0</v>
      </c>
      <c r="H428" s="44">
        <v>0</v>
      </c>
      <c r="I428" s="44">
        <v>1234308</v>
      </c>
      <c r="J428" s="44">
        <v>1942029</v>
      </c>
      <c r="K428" s="44">
        <v>0</v>
      </c>
      <c r="L428" s="44">
        <v>0</v>
      </c>
      <c r="M428" s="44">
        <v>0</v>
      </c>
      <c r="N428" s="44">
        <v>0</v>
      </c>
      <c r="O428" s="44">
        <v>0</v>
      </c>
      <c r="P428" s="44">
        <v>803525</v>
      </c>
      <c r="Q428" s="44">
        <v>250152</v>
      </c>
      <c r="R428" s="44">
        <v>85845</v>
      </c>
      <c r="S428" s="44">
        <v>17422</v>
      </c>
      <c r="T428" s="44">
        <v>7268</v>
      </c>
      <c r="U428" s="44">
        <v>67920</v>
      </c>
      <c r="V428" s="44">
        <v>18520</v>
      </c>
      <c r="W428" s="44">
        <v>0</v>
      </c>
      <c r="X428" s="44">
        <v>0</v>
      </c>
      <c r="Y428" s="44">
        <v>0</v>
      </c>
      <c r="Z428" s="44">
        <v>0</v>
      </c>
      <c r="AA428" s="44">
        <v>10992796</v>
      </c>
      <c r="AB428" s="44">
        <v>0</v>
      </c>
      <c r="AC428" s="44">
        <v>0</v>
      </c>
    </row>
    <row r="429" spans="1:29" x14ac:dyDescent="0.3">
      <c r="A429" s="46" t="s">
        <v>892</v>
      </c>
      <c r="B429" t="s">
        <v>1856</v>
      </c>
      <c r="C429">
        <v>1</v>
      </c>
      <c r="D429">
        <v>0</v>
      </c>
      <c r="E429" s="44">
        <v>17133838</v>
      </c>
      <c r="F429" s="44">
        <v>0</v>
      </c>
      <c r="G429" s="44">
        <v>0</v>
      </c>
      <c r="H429" s="44">
        <v>0</v>
      </c>
      <c r="I429" s="44">
        <v>4158323</v>
      </c>
      <c r="J429" s="44">
        <v>2058209</v>
      </c>
      <c r="K429" s="44">
        <v>0</v>
      </c>
      <c r="L429" s="44">
        <v>0</v>
      </c>
      <c r="M429" s="44">
        <v>0</v>
      </c>
      <c r="N429" s="44">
        <v>0</v>
      </c>
      <c r="O429" s="44">
        <v>0</v>
      </c>
      <c r="P429" s="44">
        <v>1573736</v>
      </c>
      <c r="Q429" s="44">
        <v>636805</v>
      </c>
      <c r="R429" s="44">
        <v>573114</v>
      </c>
      <c r="S429" s="44">
        <v>66766</v>
      </c>
      <c r="T429" s="44">
        <v>27856</v>
      </c>
      <c r="U429" s="44">
        <v>254029</v>
      </c>
      <c r="V429" s="44">
        <v>63745</v>
      </c>
      <c r="W429" s="44">
        <v>0</v>
      </c>
      <c r="X429" s="44">
        <v>0</v>
      </c>
      <c r="Y429" s="44">
        <v>0</v>
      </c>
      <c r="Z429" s="44">
        <v>0</v>
      </c>
      <c r="AA429" s="44">
        <v>26546421</v>
      </c>
      <c r="AB429" s="44">
        <v>0</v>
      </c>
      <c r="AC429" s="44">
        <v>0</v>
      </c>
    </row>
    <row r="430" spans="1:29" x14ac:dyDescent="0.3">
      <c r="A430" s="46" t="s">
        <v>896</v>
      </c>
      <c r="B430" t="s">
        <v>2514</v>
      </c>
      <c r="C430">
        <v>1</v>
      </c>
      <c r="D430">
        <v>0</v>
      </c>
      <c r="E430" s="44">
        <v>9462848</v>
      </c>
      <c r="F430" s="44">
        <v>0</v>
      </c>
      <c r="G430" s="44">
        <v>0</v>
      </c>
      <c r="H430" s="44">
        <v>0</v>
      </c>
      <c r="I430" s="44">
        <v>1320010</v>
      </c>
      <c r="J430" s="44">
        <v>648616</v>
      </c>
      <c r="K430" s="44">
        <v>0</v>
      </c>
      <c r="L430" s="44">
        <v>0</v>
      </c>
      <c r="M430" s="44">
        <v>48797</v>
      </c>
      <c r="N430" s="44">
        <v>80291</v>
      </c>
      <c r="O430" s="44">
        <v>37548</v>
      </c>
      <c r="P430" s="44">
        <v>0</v>
      </c>
      <c r="Q430" s="44">
        <v>103234</v>
      </c>
      <c r="R430" s="44">
        <v>156675</v>
      </c>
      <c r="S430" s="44">
        <v>19579</v>
      </c>
      <c r="T430" s="44">
        <v>8127</v>
      </c>
      <c r="U430" s="44">
        <v>67104</v>
      </c>
      <c r="V430" s="44">
        <v>22900</v>
      </c>
      <c r="W430" s="44">
        <v>0</v>
      </c>
      <c r="X430" s="44">
        <v>136165</v>
      </c>
      <c r="Y430" s="44">
        <v>0</v>
      </c>
      <c r="Z430" s="44">
        <v>0</v>
      </c>
      <c r="AA430" s="44">
        <v>12111894</v>
      </c>
      <c r="AB430" s="44">
        <v>0</v>
      </c>
      <c r="AC430" s="44">
        <v>0</v>
      </c>
    </row>
    <row r="431" spans="1:29" x14ac:dyDescent="0.3">
      <c r="A431" s="46" t="s">
        <v>898</v>
      </c>
      <c r="B431" t="s">
        <v>2515</v>
      </c>
      <c r="C431">
        <v>1</v>
      </c>
      <c r="D431">
        <v>0</v>
      </c>
      <c r="E431" s="44">
        <v>21946814</v>
      </c>
      <c r="F431" s="44">
        <v>270118</v>
      </c>
      <c r="G431" s="44">
        <v>0</v>
      </c>
      <c r="H431" s="44">
        <v>0</v>
      </c>
      <c r="I431" s="44">
        <v>3629649</v>
      </c>
      <c r="J431" s="44">
        <v>3227825</v>
      </c>
      <c r="K431" s="44">
        <v>0</v>
      </c>
      <c r="L431" s="44">
        <v>0</v>
      </c>
      <c r="M431" s="44">
        <v>0</v>
      </c>
      <c r="N431" s="44">
        <v>0</v>
      </c>
      <c r="O431" s="44">
        <v>0</v>
      </c>
      <c r="P431" s="44">
        <v>1565561</v>
      </c>
      <c r="Q431" s="44">
        <v>610554</v>
      </c>
      <c r="R431" s="44">
        <v>886412</v>
      </c>
      <c r="S431" s="44">
        <v>38334</v>
      </c>
      <c r="T431" s="44">
        <v>15993</v>
      </c>
      <c r="U431" s="44">
        <v>150577</v>
      </c>
      <c r="V431" s="44">
        <v>49357</v>
      </c>
      <c r="W431" s="44">
        <v>0</v>
      </c>
      <c r="X431" s="44">
        <v>848851</v>
      </c>
      <c r="Y431" s="44">
        <v>0</v>
      </c>
      <c r="Z431" s="44">
        <v>0</v>
      </c>
      <c r="AA431" s="44">
        <v>33240045</v>
      </c>
      <c r="AB431" s="44">
        <v>0</v>
      </c>
      <c r="AC431" s="44">
        <v>312788</v>
      </c>
    </row>
    <row r="432" spans="1:29" x14ac:dyDescent="0.3">
      <c r="A432" s="46" t="s">
        <v>906</v>
      </c>
      <c r="B432" t="s">
        <v>2516</v>
      </c>
      <c r="C432">
        <v>1</v>
      </c>
      <c r="D432">
        <v>0</v>
      </c>
      <c r="E432" s="44">
        <v>1773090</v>
      </c>
      <c r="F432" s="44">
        <v>0</v>
      </c>
      <c r="G432" s="44">
        <v>0</v>
      </c>
      <c r="H432" s="44">
        <v>0</v>
      </c>
      <c r="I432" s="44">
        <v>362178</v>
      </c>
      <c r="J432" s="44">
        <v>655423</v>
      </c>
      <c r="K432" s="44">
        <v>0</v>
      </c>
      <c r="L432" s="44">
        <v>0</v>
      </c>
      <c r="M432" s="44">
        <v>0</v>
      </c>
      <c r="N432" s="44">
        <v>0</v>
      </c>
      <c r="O432" s="44">
        <v>0</v>
      </c>
      <c r="P432" s="44">
        <v>270742</v>
      </c>
      <c r="Q432" s="44">
        <v>17120</v>
      </c>
      <c r="R432" s="44">
        <v>21972</v>
      </c>
      <c r="S432" s="44">
        <v>7236</v>
      </c>
      <c r="T432" s="44">
        <v>3018</v>
      </c>
      <c r="U432" s="44">
        <v>29475</v>
      </c>
      <c r="V432" s="44">
        <v>7879</v>
      </c>
      <c r="W432" s="44">
        <v>0</v>
      </c>
      <c r="X432" s="44">
        <v>0</v>
      </c>
      <c r="Y432" s="44">
        <v>0</v>
      </c>
      <c r="Z432" s="44">
        <v>0</v>
      </c>
      <c r="AA432" s="44">
        <v>3148133</v>
      </c>
      <c r="AB432" s="44">
        <v>0</v>
      </c>
      <c r="AC432" s="44">
        <v>0</v>
      </c>
    </row>
    <row r="433" spans="1:29" x14ac:dyDescent="0.3">
      <c r="A433" s="46" t="s">
        <v>900</v>
      </c>
      <c r="B433" t="s">
        <v>2517</v>
      </c>
      <c r="C433">
        <v>1</v>
      </c>
      <c r="D433">
        <v>0</v>
      </c>
      <c r="E433" s="44">
        <v>9627231</v>
      </c>
      <c r="F433" s="44">
        <v>182508</v>
      </c>
      <c r="G433" s="44">
        <v>0</v>
      </c>
      <c r="H433" s="44">
        <v>0</v>
      </c>
      <c r="I433" s="44">
        <v>694371</v>
      </c>
      <c r="J433" s="44">
        <v>2237090</v>
      </c>
      <c r="K433" s="44">
        <v>0</v>
      </c>
      <c r="L433" s="44">
        <v>0</v>
      </c>
      <c r="M433" s="44">
        <v>0</v>
      </c>
      <c r="N433" s="44">
        <v>0</v>
      </c>
      <c r="O433" s="44">
        <v>0</v>
      </c>
      <c r="P433" s="44">
        <v>734125</v>
      </c>
      <c r="Q433" s="44">
        <v>788903</v>
      </c>
      <c r="R433" s="44">
        <v>257976</v>
      </c>
      <c r="S433" s="44">
        <v>19340</v>
      </c>
      <c r="T433" s="44">
        <v>8068</v>
      </c>
      <c r="U433" s="44">
        <v>76424</v>
      </c>
      <c r="V433" s="44">
        <v>23651</v>
      </c>
      <c r="W433" s="44">
        <v>0</v>
      </c>
      <c r="X433" s="44">
        <v>409198</v>
      </c>
      <c r="Y433" s="44">
        <v>0</v>
      </c>
      <c r="Z433" s="44">
        <v>0</v>
      </c>
      <c r="AA433" s="44">
        <v>15058885</v>
      </c>
      <c r="AB433" s="44">
        <v>0</v>
      </c>
      <c r="AC433" s="44">
        <v>100000</v>
      </c>
    </row>
    <row r="434" spans="1:29" x14ac:dyDescent="0.3">
      <c r="A434" s="46" t="s">
        <v>886</v>
      </c>
      <c r="B434" t="s">
        <v>2518</v>
      </c>
      <c r="C434">
        <v>1</v>
      </c>
      <c r="D434">
        <v>0</v>
      </c>
      <c r="E434" s="44">
        <v>16526241</v>
      </c>
      <c r="F434" s="44">
        <v>0</v>
      </c>
      <c r="G434" s="44">
        <v>0</v>
      </c>
      <c r="H434" s="44">
        <v>0</v>
      </c>
      <c r="I434" s="44">
        <v>3203293</v>
      </c>
      <c r="J434" s="44">
        <v>2476001</v>
      </c>
      <c r="K434" s="44">
        <v>364700</v>
      </c>
      <c r="L434" s="44">
        <v>0</v>
      </c>
      <c r="M434" s="44">
        <v>0</v>
      </c>
      <c r="N434" s="44">
        <v>0</v>
      </c>
      <c r="O434" s="44">
        <v>0</v>
      </c>
      <c r="P434" s="44">
        <v>1740197</v>
      </c>
      <c r="Q434" s="44">
        <v>650006</v>
      </c>
      <c r="R434" s="44">
        <v>136060</v>
      </c>
      <c r="S434" s="44">
        <v>41300</v>
      </c>
      <c r="T434" s="44">
        <v>17231</v>
      </c>
      <c r="U434" s="44">
        <v>161819</v>
      </c>
      <c r="V434" s="44">
        <v>44836</v>
      </c>
      <c r="W434" s="44">
        <v>0</v>
      </c>
      <c r="X434" s="44">
        <v>0</v>
      </c>
      <c r="Y434" s="44">
        <v>0</v>
      </c>
      <c r="Z434" s="44">
        <v>0</v>
      </c>
      <c r="AA434" s="44">
        <v>25361684</v>
      </c>
      <c r="AB434" s="44">
        <v>0</v>
      </c>
      <c r="AC434" s="44">
        <v>0</v>
      </c>
    </row>
    <row r="435" spans="1:29" x14ac:dyDescent="0.3">
      <c r="A435" s="46" t="s">
        <v>894</v>
      </c>
      <c r="B435" t="s">
        <v>2519</v>
      </c>
      <c r="C435">
        <v>1</v>
      </c>
      <c r="D435">
        <v>0</v>
      </c>
      <c r="E435" s="44">
        <v>7796461</v>
      </c>
      <c r="F435" s="44">
        <v>0</v>
      </c>
      <c r="G435" s="44">
        <v>0</v>
      </c>
      <c r="H435" s="44">
        <v>5323</v>
      </c>
      <c r="I435" s="44">
        <v>1226635</v>
      </c>
      <c r="J435" s="44">
        <v>1493677</v>
      </c>
      <c r="K435" s="44">
        <v>0</v>
      </c>
      <c r="L435" s="44">
        <v>0</v>
      </c>
      <c r="M435" s="44">
        <v>0</v>
      </c>
      <c r="N435" s="44">
        <v>0</v>
      </c>
      <c r="O435" s="44">
        <v>0</v>
      </c>
      <c r="P435" s="44">
        <v>828311</v>
      </c>
      <c r="Q435" s="44">
        <v>169563</v>
      </c>
      <c r="R435" s="44">
        <v>0</v>
      </c>
      <c r="S435" s="44">
        <v>13632</v>
      </c>
      <c r="T435" s="44">
        <v>5687</v>
      </c>
      <c r="U435" s="44">
        <v>53998</v>
      </c>
      <c r="V435" s="44">
        <v>14711</v>
      </c>
      <c r="W435" s="44">
        <v>0</v>
      </c>
      <c r="X435" s="44">
        <v>87360</v>
      </c>
      <c r="Y435" s="44">
        <v>0</v>
      </c>
      <c r="Z435" s="44">
        <v>0</v>
      </c>
      <c r="AA435" s="44">
        <v>11695358</v>
      </c>
      <c r="AB435" s="44">
        <v>0</v>
      </c>
      <c r="AC435" s="44">
        <v>0</v>
      </c>
    </row>
    <row r="436" spans="1:29" x14ac:dyDescent="0.3">
      <c r="A436" s="46" t="s">
        <v>902</v>
      </c>
      <c r="B436" t="s">
        <v>2520</v>
      </c>
      <c r="C436">
        <v>1</v>
      </c>
      <c r="D436">
        <v>0</v>
      </c>
      <c r="E436" s="44">
        <v>5205108</v>
      </c>
      <c r="F436" s="44">
        <v>0</v>
      </c>
      <c r="G436" s="44">
        <v>0</v>
      </c>
      <c r="H436" s="44">
        <v>0</v>
      </c>
      <c r="I436" s="44">
        <v>937194</v>
      </c>
      <c r="J436" s="44">
        <v>1978269</v>
      </c>
      <c r="K436" s="44">
        <v>0</v>
      </c>
      <c r="L436" s="44">
        <v>0</v>
      </c>
      <c r="M436" s="44">
        <v>0</v>
      </c>
      <c r="N436" s="44">
        <v>0</v>
      </c>
      <c r="O436" s="44">
        <v>0</v>
      </c>
      <c r="P436" s="44">
        <v>855461</v>
      </c>
      <c r="Q436" s="44">
        <v>283020</v>
      </c>
      <c r="R436" s="44">
        <v>150336</v>
      </c>
      <c r="S436" s="44">
        <v>11866</v>
      </c>
      <c r="T436" s="44">
        <v>5687</v>
      </c>
      <c r="U436" s="44">
        <v>45960</v>
      </c>
      <c r="V436" s="44">
        <v>13720</v>
      </c>
      <c r="W436" s="44">
        <v>0</v>
      </c>
      <c r="X436" s="44">
        <v>0</v>
      </c>
      <c r="Y436" s="44">
        <v>0</v>
      </c>
      <c r="Z436" s="44">
        <v>0</v>
      </c>
      <c r="AA436" s="44">
        <v>9486621</v>
      </c>
      <c r="AB436" s="44">
        <v>0</v>
      </c>
      <c r="AC436" s="44">
        <v>0</v>
      </c>
    </row>
    <row r="437" spans="1:29" x14ac:dyDescent="0.3">
      <c r="A437" s="46" t="s">
        <v>904</v>
      </c>
      <c r="B437" t="s">
        <v>2521</v>
      </c>
      <c r="C437">
        <v>1</v>
      </c>
      <c r="D437">
        <v>0</v>
      </c>
      <c r="E437" s="44">
        <v>45092841</v>
      </c>
      <c r="F437" s="44">
        <v>794436</v>
      </c>
      <c r="G437" s="44">
        <v>0</v>
      </c>
      <c r="H437" s="44">
        <v>13477</v>
      </c>
      <c r="I437" s="44">
        <v>4317073</v>
      </c>
      <c r="J437" s="44">
        <v>8860675</v>
      </c>
      <c r="K437" s="44">
        <v>0</v>
      </c>
      <c r="L437" s="44">
        <v>0</v>
      </c>
      <c r="M437" s="44">
        <v>0</v>
      </c>
      <c r="N437" s="44">
        <v>0</v>
      </c>
      <c r="O437" s="44">
        <v>0</v>
      </c>
      <c r="P437" s="44">
        <v>3126233</v>
      </c>
      <c r="Q437" s="44">
        <v>1514712</v>
      </c>
      <c r="R437" s="44">
        <v>1908933</v>
      </c>
      <c r="S437" s="44">
        <v>78975</v>
      </c>
      <c r="T437" s="44">
        <v>32950</v>
      </c>
      <c r="U437" s="44">
        <v>291309</v>
      </c>
      <c r="V437" s="44">
        <v>97601</v>
      </c>
      <c r="W437" s="44">
        <v>0</v>
      </c>
      <c r="X437" s="44">
        <v>1814424</v>
      </c>
      <c r="Y437" s="44">
        <v>0</v>
      </c>
      <c r="Z437" s="44">
        <v>0</v>
      </c>
      <c r="AA437" s="44">
        <v>67943639</v>
      </c>
      <c r="AB437" s="44">
        <v>0</v>
      </c>
      <c r="AC437" s="44">
        <v>1071951</v>
      </c>
    </row>
    <row r="438" spans="1:29" x14ac:dyDescent="0.3">
      <c r="A438" s="46" t="s">
        <v>909</v>
      </c>
      <c r="B438" t="s">
        <v>2522</v>
      </c>
      <c r="C438">
        <v>1</v>
      </c>
      <c r="D438">
        <v>0</v>
      </c>
      <c r="E438" s="44">
        <v>21503551</v>
      </c>
      <c r="F438" s="44">
        <v>0</v>
      </c>
      <c r="G438" s="44">
        <v>1129414</v>
      </c>
      <c r="H438" s="44">
        <v>0</v>
      </c>
      <c r="I438" s="44">
        <v>4086351</v>
      </c>
      <c r="J438" s="44">
        <v>4133076</v>
      </c>
      <c r="K438" s="44">
        <v>0</v>
      </c>
      <c r="L438" s="44">
        <v>0</v>
      </c>
      <c r="M438" s="44">
        <v>0</v>
      </c>
      <c r="N438" s="44">
        <v>0</v>
      </c>
      <c r="O438" s="44">
        <v>0</v>
      </c>
      <c r="P438" s="44">
        <v>2187783</v>
      </c>
      <c r="Q438" s="44">
        <v>1052145</v>
      </c>
      <c r="R438" s="44">
        <v>457930</v>
      </c>
      <c r="S438" s="44">
        <v>131645</v>
      </c>
      <c r="T438" s="44">
        <v>54925</v>
      </c>
      <c r="U438" s="44">
        <v>481495</v>
      </c>
      <c r="V438" s="44">
        <v>81028</v>
      </c>
      <c r="W438" s="44">
        <v>0</v>
      </c>
      <c r="X438" s="44">
        <v>500070</v>
      </c>
      <c r="Y438" s="44">
        <v>0</v>
      </c>
      <c r="Z438" s="44">
        <v>0</v>
      </c>
      <c r="AA438" s="44">
        <v>35799413</v>
      </c>
      <c r="AB438" s="44">
        <v>0</v>
      </c>
      <c r="AC438" s="44">
        <v>0</v>
      </c>
    </row>
    <row r="439" spans="1:29" x14ac:dyDescent="0.3">
      <c r="A439" s="46" t="s">
        <v>915</v>
      </c>
      <c r="B439" t="s">
        <v>2523</v>
      </c>
      <c r="C439">
        <v>1</v>
      </c>
      <c r="D439">
        <v>0</v>
      </c>
      <c r="E439" s="44">
        <v>5033695</v>
      </c>
      <c r="F439" s="44">
        <v>0</v>
      </c>
      <c r="G439" s="44">
        <v>401645</v>
      </c>
      <c r="H439" s="44">
        <v>816</v>
      </c>
      <c r="I439" s="44">
        <v>894908</v>
      </c>
      <c r="J439" s="44">
        <v>759339</v>
      </c>
      <c r="K439" s="44">
        <v>0</v>
      </c>
      <c r="L439" s="44">
        <v>0</v>
      </c>
      <c r="M439" s="44">
        <v>0</v>
      </c>
      <c r="N439" s="44">
        <v>0</v>
      </c>
      <c r="O439" s="44">
        <v>0</v>
      </c>
      <c r="P439" s="44">
        <v>1864176</v>
      </c>
      <c r="Q439" s="44">
        <v>416703</v>
      </c>
      <c r="R439" s="44">
        <v>50009</v>
      </c>
      <c r="S439" s="44">
        <v>11680</v>
      </c>
      <c r="T439" s="44">
        <v>9229</v>
      </c>
      <c r="U439" s="44">
        <v>135723</v>
      </c>
      <c r="V439" s="44">
        <v>12277</v>
      </c>
      <c r="W439" s="44">
        <v>0</v>
      </c>
      <c r="X439" s="44">
        <v>113400</v>
      </c>
      <c r="Y439" s="44">
        <v>0</v>
      </c>
      <c r="Z439" s="44">
        <v>0</v>
      </c>
      <c r="AA439" s="44">
        <v>9703600</v>
      </c>
      <c r="AB439" s="44">
        <v>0</v>
      </c>
      <c r="AC439" s="44">
        <v>0</v>
      </c>
    </row>
    <row r="440" spans="1:29" x14ac:dyDescent="0.3">
      <c r="A440" s="46" t="s">
        <v>913</v>
      </c>
      <c r="B440" t="s">
        <v>2524</v>
      </c>
      <c r="C440">
        <v>1</v>
      </c>
      <c r="D440">
        <v>0</v>
      </c>
      <c r="E440" s="44">
        <v>42361448</v>
      </c>
      <c r="F440" s="44">
        <v>0</v>
      </c>
      <c r="G440" s="44">
        <v>5419391</v>
      </c>
      <c r="H440" s="44">
        <v>0</v>
      </c>
      <c r="I440" s="44">
        <v>8010749</v>
      </c>
      <c r="J440" s="44">
        <v>3120607</v>
      </c>
      <c r="K440" s="44">
        <v>0</v>
      </c>
      <c r="L440" s="44">
        <v>0</v>
      </c>
      <c r="M440" s="44">
        <v>0</v>
      </c>
      <c r="N440" s="44">
        <v>0</v>
      </c>
      <c r="O440" s="44">
        <v>0</v>
      </c>
      <c r="P440" s="44">
        <v>3799521</v>
      </c>
      <c r="Q440" s="44">
        <v>3126111</v>
      </c>
      <c r="R440" s="44">
        <v>139835</v>
      </c>
      <c r="S440" s="44">
        <v>123466</v>
      </c>
      <c r="T440" s="44">
        <v>51512</v>
      </c>
      <c r="U440" s="44">
        <v>499902</v>
      </c>
      <c r="V440" s="44">
        <v>137227</v>
      </c>
      <c r="W440" s="44">
        <v>2542322</v>
      </c>
      <c r="X440" s="44">
        <v>859969</v>
      </c>
      <c r="Y440" s="44">
        <v>0</v>
      </c>
      <c r="Z440" s="44">
        <v>0</v>
      </c>
      <c r="AA440" s="44">
        <v>70192060</v>
      </c>
      <c r="AB440" s="44">
        <v>0</v>
      </c>
      <c r="AC440" s="44">
        <v>0</v>
      </c>
    </row>
    <row r="441" spans="1:29" x14ac:dyDescent="0.3">
      <c r="A441" s="46" t="s">
        <v>923</v>
      </c>
      <c r="B441" t="s">
        <v>2525</v>
      </c>
      <c r="C441">
        <v>1</v>
      </c>
      <c r="D441">
        <v>0</v>
      </c>
      <c r="E441" s="44">
        <v>6983068</v>
      </c>
      <c r="F441" s="44">
        <v>0</v>
      </c>
      <c r="G441" s="44">
        <v>327764</v>
      </c>
      <c r="H441" s="44">
        <v>1907</v>
      </c>
      <c r="I441" s="44">
        <v>1210611</v>
      </c>
      <c r="J441" s="44">
        <v>1504628</v>
      </c>
      <c r="K441" s="44">
        <v>0</v>
      </c>
      <c r="L441" s="44">
        <v>0</v>
      </c>
      <c r="M441" s="44">
        <v>0</v>
      </c>
      <c r="N441" s="44">
        <v>0</v>
      </c>
      <c r="O441" s="44">
        <v>0</v>
      </c>
      <c r="P441" s="44">
        <v>2315377</v>
      </c>
      <c r="Q441" s="44">
        <v>255338</v>
      </c>
      <c r="R441" s="44">
        <v>166363</v>
      </c>
      <c r="S441" s="44">
        <v>45645</v>
      </c>
      <c r="T441" s="44">
        <v>19043</v>
      </c>
      <c r="U441" s="44">
        <v>181449</v>
      </c>
      <c r="V441" s="44">
        <v>20131</v>
      </c>
      <c r="W441" s="44">
        <v>0</v>
      </c>
      <c r="X441" s="44">
        <v>489000</v>
      </c>
      <c r="Y441" s="44">
        <v>0</v>
      </c>
      <c r="Z441" s="44">
        <v>0</v>
      </c>
      <c r="AA441" s="44">
        <v>13520324</v>
      </c>
      <c r="AB441" s="44">
        <v>0</v>
      </c>
      <c r="AC441" s="44">
        <v>0</v>
      </c>
    </row>
    <row r="442" spans="1:29" x14ac:dyDescent="0.3">
      <c r="A442" s="46" t="s">
        <v>917</v>
      </c>
      <c r="B442" t="s">
        <v>2526</v>
      </c>
      <c r="C442">
        <v>1</v>
      </c>
      <c r="D442">
        <v>0</v>
      </c>
      <c r="E442" s="44">
        <v>6981719</v>
      </c>
      <c r="F442" s="44">
        <v>0</v>
      </c>
      <c r="G442" s="44">
        <v>257531</v>
      </c>
      <c r="H442" s="44">
        <v>10283</v>
      </c>
      <c r="I442" s="44">
        <v>1618746</v>
      </c>
      <c r="J442" s="44">
        <v>1124753</v>
      </c>
      <c r="K442" s="44">
        <v>0</v>
      </c>
      <c r="L442" s="44">
        <v>0</v>
      </c>
      <c r="M442" s="44">
        <v>0</v>
      </c>
      <c r="N442" s="44">
        <v>0</v>
      </c>
      <c r="O442" s="44">
        <v>0</v>
      </c>
      <c r="P442" s="44">
        <v>1123018</v>
      </c>
      <c r="Q442" s="44">
        <v>539446</v>
      </c>
      <c r="R442" s="44">
        <v>16339</v>
      </c>
      <c r="S442" s="44">
        <v>47382</v>
      </c>
      <c r="T442" s="44">
        <v>19768</v>
      </c>
      <c r="U442" s="44">
        <v>188323</v>
      </c>
      <c r="V442" s="44">
        <v>31384</v>
      </c>
      <c r="W442" s="44">
        <v>0</v>
      </c>
      <c r="X442" s="44">
        <v>253490</v>
      </c>
      <c r="Y442" s="44">
        <v>5860</v>
      </c>
      <c r="Z442" s="44">
        <v>0</v>
      </c>
      <c r="AA442" s="44">
        <v>12218042</v>
      </c>
      <c r="AB442" s="44">
        <v>0</v>
      </c>
      <c r="AC442" s="44">
        <v>0</v>
      </c>
    </row>
    <row r="443" spans="1:29" x14ac:dyDescent="0.3">
      <c r="A443" s="46" t="s">
        <v>919</v>
      </c>
      <c r="B443" t="s">
        <v>2527</v>
      </c>
      <c r="C443">
        <v>1</v>
      </c>
      <c r="D443">
        <v>0</v>
      </c>
      <c r="E443" s="44">
        <v>5411263</v>
      </c>
      <c r="F443" s="44">
        <v>0</v>
      </c>
      <c r="G443" s="44">
        <v>928893</v>
      </c>
      <c r="H443" s="44">
        <v>0</v>
      </c>
      <c r="I443" s="44">
        <v>1390286</v>
      </c>
      <c r="J443" s="44">
        <v>1132316</v>
      </c>
      <c r="K443" s="44">
        <v>0</v>
      </c>
      <c r="L443" s="44">
        <v>0</v>
      </c>
      <c r="M443" s="44">
        <v>0</v>
      </c>
      <c r="N443" s="44">
        <v>0</v>
      </c>
      <c r="O443" s="44">
        <v>0</v>
      </c>
      <c r="P443" s="44">
        <v>1467899</v>
      </c>
      <c r="Q443" s="44">
        <v>651996</v>
      </c>
      <c r="R443" s="44">
        <v>161323</v>
      </c>
      <c r="S443" s="44">
        <v>39638</v>
      </c>
      <c r="T443" s="44">
        <v>16537</v>
      </c>
      <c r="U443" s="44">
        <v>149645</v>
      </c>
      <c r="V443" s="44">
        <v>27471</v>
      </c>
      <c r="W443" s="44">
        <v>0</v>
      </c>
      <c r="X443" s="44">
        <v>77485</v>
      </c>
      <c r="Y443" s="44">
        <v>0</v>
      </c>
      <c r="Z443" s="44">
        <v>0</v>
      </c>
      <c r="AA443" s="44">
        <v>11454752</v>
      </c>
      <c r="AB443" s="44">
        <v>0</v>
      </c>
      <c r="AC443" s="44">
        <v>0</v>
      </c>
    </row>
    <row r="444" spans="1:29" x14ac:dyDescent="0.3">
      <c r="A444" s="46" t="s">
        <v>921</v>
      </c>
      <c r="B444" t="s">
        <v>2723</v>
      </c>
      <c r="C444">
        <v>1</v>
      </c>
      <c r="D444">
        <v>0</v>
      </c>
      <c r="E444" s="44">
        <v>10465734</v>
      </c>
      <c r="F444" s="44">
        <v>0</v>
      </c>
      <c r="G444" s="44">
        <v>539632</v>
      </c>
      <c r="H444" s="44">
        <v>0</v>
      </c>
      <c r="I444" s="44">
        <v>3782960</v>
      </c>
      <c r="J444" s="44">
        <v>1782864</v>
      </c>
      <c r="K444" s="44">
        <v>0</v>
      </c>
      <c r="L444" s="44">
        <v>0</v>
      </c>
      <c r="M444" s="44">
        <v>0</v>
      </c>
      <c r="N444" s="44">
        <v>0</v>
      </c>
      <c r="O444" s="44">
        <v>0</v>
      </c>
      <c r="P444" s="44">
        <v>3181534</v>
      </c>
      <c r="Q444" s="44">
        <v>407769</v>
      </c>
      <c r="R444" s="44">
        <v>322472</v>
      </c>
      <c r="S444" s="44">
        <v>57595</v>
      </c>
      <c r="T444" s="44">
        <v>22809</v>
      </c>
      <c r="U444" s="44">
        <v>235843</v>
      </c>
      <c r="V444" s="44">
        <v>51711</v>
      </c>
      <c r="W444" s="44">
        <v>0</v>
      </c>
      <c r="X444" s="44">
        <v>456500</v>
      </c>
      <c r="Y444" s="44">
        <v>23753</v>
      </c>
      <c r="Z444" s="44">
        <v>0</v>
      </c>
      <c r="AA444" s="44">
        <v>21331176</v>
      </c>
      <c r="AB444" s="44">
        <v>0</v>
      </c>
      <c r="AC444" s="44">
        <v>0</v>
      </c>
    </row>
    <row r="445" spans="1:29" x14ac:dyDescent="0.3">
      <c r="A445" s="46" t="s">
        <v>911</v>
      </c>
      <c r="B445" t="s">
        <v>2528</v>
      </c>
      <c r="C445">
        <v>1</v>
      </c>
      <c r="D445">
        <v>1</v>
      </c>
      <c r="E445" s="44">
        <v>38763798</v>
      </c>
      <c r="F445" s="44">
        <v>0</v>
      </c>
      <c r="G445" s="44">
        <v>729146</v>
      </c>
      <c r="H445" s="44">
        <v>0</v>
      </c>
      <c r="I445" s="44">
        <v>29514613</v>
      </c>
      <c r="J445" s="44">
        <v>1001595</v>
      </c>
      <c r="K445" s="44">
        <v>0</v>
      </c>
      <c r="L445" s="44">
        <v>0</v>
      </c>
      <c r="M445" s="44">
        <v>0</v>
      </c>
      <c r="N445" s="44">
        <v>0</v>
      </c>
      <c r="O445" s="44">
        <v>0</v>
      </c>
      <c r="P445" s="44">
        <v>2884590</v>
      </c>
      <c r="Q445" s="44">
        <v>534771</v>
      </c>
      <c r="R445" s="44">
        <v>672276</v>
      </c>
      <c r="S445" s="44">
        <v>125797</v>
      </c>
      <c r="T445" s="44">
        <v>134851</v>
      </c>
      <c r="U445" s="44">
        <v>2146513</v>
      </c>
      <c r="V445" s="44">
        <v>303322</v>
      </c>
      <c r="W445" s="44">
        <v>0</v>
      </c>
      <c r="X445" s="44">
        <v>5416033</v>
      </c>
      <c r="Y445" s="44">
        <v>0</v>
      </c>
      <c r="Z445" s="44">
        <v>0</v>
      </c>
      <c r="AA445" s="44">
        <v>82227305</v>
      </c>
      <c r="AB445" s="44">
        <v>0</v>
      </c>
      <c r="AC445" s="44">
        <v>546155</v>
      </c>
    </row>
    <row r="446" spans="1:29" x14ac:dyDescent="0.3">
      <c r="A446" s="46" t="s">
        <v>991</v>
      </c>
      <c r="B446" t="s">
        <v>2529</v>
      </c>
      <c r="C446">
        <v>1</v>
      </c>
      <c r="D446">
        <v>0</v>
      </c>
      <c r="E446" s="44">
        <v>11295803</v>
      </c>
      <c r="F446" s="44">
        <v>0</v>
      </c>
      <c r="G446" s="44">
        <v>0</v>
      </c>
      <c r="H446" s="44">
        <v>36456</v>
      </c>
      <c r="I446" s="44">
        <v>1656536</v>
      </c>
      <c r="J446" s="44">
        <v>2643719</v>
      </c>
      <c r="K446" s="44">
        <v>0</v>
      </c>
      <c r="L446" s="44">
        <v>0</v>
      </c>
      <c r="M446" s="44">
        <v>0</v>
      </c>
      <c r="N446" s="44">
        <v>0</v>
      </c>
      <c r="O446" s="44">
        <v>0</v>
      </c>
      <c r="P446" s="44">
        <v>2055703</v>
      </c>
      <c r="Q446" s="44">
        <v>581131</v>
      </c>
      <c r="R446" s="44">
        <v>115775</v>
      </c>
      <c r="S446" s="44">
        <v>14995</v>
      </c>
      <c r="T446" s="44">
        <v>6256</v>
      </c>
      <c r="U446" s="44">
        <v>59590</v>
      </c>
      <c r="V446" s="44">
        <v>21003</v>
      </c>
      <c r="W446" s="44">
        <v>0</v>
      </c>
      <c r="X446" s="44">
        <v>157825</v>
      </c>
      <c r="Y446" s="44">
        <v>0</v>
      </c>
      <c r="Z446" s="44">
        <v>0</v>
      </c>
      <c r="AA446" s="44">
        <v>18644792</v>
      </c>
      <c r="AB446" s="44">
        <v>0</v>
      </c>
      <c r="AC446" s="44">
        <v>146944</v>
      </c>
    </row>
    <row r="447" spans="1:29" x14ac:dyDescent="0.3">
      <c r="A447" s="46" t="s">
        <v>993</v>
      </c>
      <c r="B447" t="s">
        <v>2530</v>
      </c>
      <c r="C447">
        <v>1</v>
      </c>
      <c r="D447">
        <v>0</v>
      </c>
      <c r="E447" s="44">
        <v>12340925</v>
      </c>
      <c r="F447" s="44">
        <v>0</v>
      </c>
      <c r="G447" s="44">
        <v>0</v>
      </c>
      <c r="H447" s="44">
        <v>0</v>
      </c>
      <c r="I447" s="44">
        <v>1660412</v>
      </c>
      <c r="J447" s="44">
        <v>2093075</v>
      </c>
      <c r="K447" s="44">
        <v>0</v>
      </c>
      <c r="L447" s="44">
        <v>0</v>
      </c>
      <c r="M447" s="44">
        <v>0</v>
      </c>
      <c r="N447" s="44">
        <v>0</v>
      </c>
      <c r="O447" s="44">
        <v>0</v>
      </c>
      <c r="P447" s="44">
        <v>1700463</v>
      </c>
      <c r="Q447" s="44">
        <v>809099</v>
      </c>
      <c r="R447" s="44">
        <v>0</v>
      </c>
      <c r="S447" s="44">
        <v>20523</v>
      </c>
      <c r="T447" s="44">
        <v>8562</v>
      </c>
      <c r="U447" s="44">
        <v>77392</v>
      </c>
      <c r="V447" s="44">
        <v>25993</v>
      </c>
      <c r="W447" s="44">
        <v>0</v>
      </c>
      <c r="X447" s="44">
        <v>244845</v>
      </c>
      <c r="Y447" s="44">
        <v>26193</v>
      </c>
      <c r="Z447" s="44">
        <v>0</v>
      </c>
      <c r="AA447" s="44">
        <v>19007482</v>
      </c>
      <c r="AB447" s="44">
        <v>0</v>
      </c>
      <c r="AC447" s="44">
        <v>0</v>
      </c>
    </row>
    <row r="448" spans="1:29" x14ac:dyDescent="0.3">
      <c r="A448" s="46" t="s">
        <v>995</v>
      </c>
      <c r="B448" t="s">
        <v>2531</v>
      </c>
      <c r="C448">
        <v>1</v>
      </c>
      <c r="D448">
        <v>0</v>
      </c>
      <c r="E448" s="44">
        <v>3584949</v>
      </c>
      <c r="F448" s="44">
        <v>0</v>
      </c>
      <c r="G448" s="44">
        <v>326146</v>
      </c>
      <c r="H448" s="44">
        <v>0</v>
      </c>
      <c r="I448" s="44">
        <v>418403</v>
      </c>
      <c r="J448" s="44">
        <v>470496</v>
      </c>
      <c r="K448" s="44">
        <v>0</v>
      </c>
      <c r="L448" s="44">
        <v>0</v>
      </c>
      <c r="M448" s="44">
        <v>0</v>
      </c>
      <c r="N448" s="44">
        <v>0</v>
      </c>
      <c r="O448" s="44">
        <v>0</v>
      </c>
      <c r="P448" s="44">
        <v>319259</v>
      </c>
      <c r="Q448" s="44">
        <v>0</v>
      </c>
      <c r="R448" s="44">
        <v>0</v>
      </c>
      <c r="S448" s="44">
        <v>4255</v>
      </c>
      <c r="T448" s="44">
        <v>1775</v>
      </c>
      <c r="U448" s="44">
        <v>16485</v>
      </c>
      <c r="V448" s="44">
        <v>1588</v>
      </c>
      <c r="W448" s="44">
        <v>0</v>
      </c>
      <c r="X448" s="44">
        <v>41248</v>
      </c>
      <c r="Y448" s="44">
        <v>0</v>
      </c>
      <c r="Z448" s="44">
        <v>0</v>
      </c>
      <c r="AA448" s="44">
        <v>5184604</v>
      </c>
      <c r="AB448" s="44">
        <v>0</v>
      </c>
      <c r="AC448" s="44">
        <v>100000</v>
      </c>
    </row>
    <row r="449" spans="1:29" x14ac:dyDescent="0.3">
      <c r="A449" s="46" t="s">
        <v>997</v>
      </c>
      <c r="B449" t="s">
        <v>1876</v>
      </c>
      <c r="C449">
        <v>1</v>
      </c>
      <c r="D449">
        <v>0</v>
      </c>
      <c r="E449" s="44">
        <v>1810824</v>
      </c>
      <c r="F449" s="44">
        <v>0</v>
      </c>
      <c r="G449" s="44">
        <v>0</v>
      </c>
      <c r="H449" s="44">
        <v>0</v>
      </c>
      <c r="I449" s="44">
        <v>311232</v>
      </c>
      <c r="J449" s="44">
        <v>519468</v>
      </c>
      <c r="K449" s="44">
        <v>0</v>
      </c>
      <c r="L449" s="44">
        <v>0</v>
      </c>
      <c r="M449" s="44">
        <v>0</v>
      </c>
      <c r="N449" s="44">
        <v>0</v>
      </c>
      <c r="O449" s="44">
        <v>0</v>
      </c>
      <c r="P449" s="44">
        <v>367739</v>
      </c>
      <c r="Q449" s="44">
        <v>43509</v>
      </c>
      <c r="R449" s="44">
        <v>0</v>
      </c>
      <c r="S449" s="44">
        <v>4531</v>
      </c>
      <c r="T449" s="44">
        <v>2137</v>
      </c>
      <c r="U449" s="44">
        <v>18234</v>
      </c>
      <c r="V449" s="44">
        <v>1027</v>
      </c>
      <c r="W449" s="44">
        <v>0</v>
      </c>
      <c r="X449" s="44">
        <v>54000</v>
      </c>
      <c r="Y449" s="44">
        <v>0</v>
      </c>
      <c r="Z449" s="44">
        <v>0</v>
      </c>
      <c r="AA449" s="44">
        <v>3132701</v>
      </c>
      <c r="AB449" s="44">
        <v>0</v>
      </c>
      <c r="AC449" s="44">
        <v>0</v>
      </c>
    </row>
    <row r="450" spans="1:29" x14ac:dyDescent="0.3">
      <c r="A450" s="46" t="s">
        <v>1001</v>
      </c>
      <c r="B450" t="s">
        <v>2532</v>
      </c>
      <c r="C450">
        <v>1</v>
      </c>
      <c r="D450">
        <v>0</v>
      </c>
      <c r="E450" s="44">
        <v>19917419</v>
      </c>
      <c r="F450" s="44">
        <v>0</v>
      </c>
      <c r="G450" s="44">
        <v>0</v>
      </c>
      <c r="H450" s="44">
        <v>0</v>
      </c>
      <c r="I450" s="44">
        <v>2199118</v>
      </c>
      <c r="J450" s="44">
        <v>3017846</v>
      </c>
      <c r="K450" s="44">
        <v>0</v>
      </c>
      <c r="L450" s="44">
        <v>0</v>
      </c>
      <c r="M450" s="44">
        <v>0</v>
      </c>
      <c r="N450" s="44">
        <v>0</v>
      </c>
      <c r="O450" s="44">
        <v>0</v>
      </c>
      <c r="P450" s="44">
        <v>2551255</v>
      </c>
      <c r="Q450" s="44">
        <v>641288</v>
      </c>
      <c r="R450" s="44">
        <v>0</v>
      </c>
      <c r="S450" s="44">
        <v>23519</v>
      </c>
      <c r="T450" s="44">
        <v>9812</v>
      </c>
      <c r="U450" s="44">
        <v>91220</v>
      </c>
      <c r="V450" s="44">
        <v>30700</v>
      </c>
      <c r="W450" s="44">
        <v>0</v>
      </c>
      <c r="X450" s="44">
        <v>331708</v>
      </c>
      <c r="Y450" s="44">
        <v>0</v>
      </c>
      <c r="Z450" s="44">
        <v>0</v>
      </c>
      <c r="AA450" s="44">
        <v>28813885</v>
      </c>
      <c r="AB450" s="44">
        <v>0</v>
      </c>
      <c r="AC450" s="44">
        <v>197139</v>
      </c>
    </row>
    <row r="451" spans="1:29" x14ac:dyDescent="0.3">
      <c r="A451" s="46" t="s">
        <v>1003</v>
      </c>
      <c r="B451" t="s">
        <v>2533</v>
      </c>
      <c r="C451">
        <v>1</v>
      </c>
      <c r="D451">
        <v>0</v>
      </c>
      <c r="E451" s="44">
        <v>2812683</v>
      </c>
      <c r="F451" s="44">
        <v>0</v>
      </c>
      <c r="G451" s="44">
        <v>69877</v>
      </c>
      <c r="H451" s="44">
        <v>0</v>
      </c>
      <c r="I451" s="44">
        <v>372961</v>
      </c>
      <c r="J451" s="44">
        <v>261423</v>
      </c>
      <c r="K451" s="44">
        <v>0</v>
      </c>
      <c r="L451" s="44">
        <v>0</v>
      </c>
      <c r="M451" s="44">
        <v>0</v>
      </c>
      <c r="N451" s="44">
        <v>0</v>
      </c>
      <c r="O451" s="44">
        <v>0</v>
      </c>
      <c r="P451" s="44">
        <v>303484</v>
      </c>
      <c r="Q451" s="44">
        <v>95162</v>
      </c>
      <c r="R451" s="44">
        <v>0</v>
      </c>
      <c r="S451" s="44">
        <v>3865</v>
      </c>
      <c r="T451" s="44">
        <v>489</v>
      </c>
      <c r="U451" s="44">
        <v>14097</v>
      </c>
      <c r="V451" s="44">
        <v>2585</v>
      </c>
      <c r="W451" s="44">
        <v>0</v>
      </c>
      <c r="X451" s="44">
        <v>72000</v>
      </c>
      <c r="Y451" s="44">
        <v>67</v>
      </c>
      <c r="Z451" s="44">
        <v>0</v>
      </c>
      <c r="AA451" s="44">
        <v>4008693</v>
      </c>
      <c r="AB451" s="44">
        <v>0</v>
      </c>
      <c r="AC451" s="44">
        <v>100000</v>
      </c>
    </row>
    <row r="452" spans="1:29" x14ac:dyDescent="0.3">
      <c r="A452" s="46" t="s">
        <v>1005</v>
      </c>
      <c r="B452" t="s">
        <v>2534</v>
      </c>
      <c r="C452">
        <v>1</v>
      </c>
      <c r="D452">
        <v>0</v>
      </c>
      <c r="E452" s="44">
        <v>4871229</v>
      </c>
      <c r="F452" s="44">
        <v>0</v>
      </c>
      <c r="G452" s="44">
        <v>164835</v>
      </c>
      <c r="H452" s="44">
        <v>7501</v>
      </c>
      <c r="I452" s="44">
        <v>550116</v>
      </c>
      <c r="J452" s="44">
        <v>534451</v>
      </c>
      <c r="K452" s="44">
        <v>0</v>
      </c>
      <c r="L452" s="44">
        <v>0</v>
      </c>
      <c r="M452" s="44">
        <v>0</v>
      </c>
      <c r="N452" s="44">
        <v>0</v>
      </c>
      <c r="O452" s="44">
        <v>0</v>
      </c>
      <c r="P452" s="44">
        <v>720738</v>
      </c>
      <c r="Q452" s="44">
        <v>227584</v>
      </c>
      <c r="R452" s="44">
        <v>19908</v>
      </c>
      <c r="S452" s="44">
        <v>5843</v>
      </c>
      <c r="T452" s="44">
        <v>2437</v>
      </c>
      <c r="U452" s="44">
        <v>22601</v>
      </c>
      <c r="V452" s="44">
        <v>7222</v>
      </c>
      <c r="W452" s="44">
        <v>0</v>
      </c>
      <c r="X452" s="44">
        <v>103377</v>
      </c>
      <c r="Y452" s="44">
        <v>0</v>
      </c>
      <c r="Z452" s="44">
        <v>0</v>
      </c>
      <c r="AA452" s="44">
        <v>7237842</v>
      </c>
      <c r="AB452" s="44">
        <v>0</v>
      </c>
      <c r="AC452" s="44">
        <v>100000</v>
      </c>
    </row>
    <row r="453" spans="1:29" x14ac:dyDescent="0.3">
      <c r="A453" s="46" t="s">
        <v>1009</v>
      </c>
      <c r="B453" t="s">
        <v>2535</v>
      </c>
      <c r="C453">
        <v>1</v>
      </c>
      <c r="D453">
        <v>0</v>
      </c>
      <c r="E453" s="44">
        <v>5779238</v>
      </c>
      <c r="F453" s="44">
        <v>0</v>
      </c>
      <c r="G453" s="44">
        <v>0</v>
      </c>
      <c r="H453" s="44">
        <v>0</v>
      </c>
      <c r="I453" s="44">
        <v>924612</v>
      </c>
      <c r="J453" s="44">
        <v>690110</v>
      </c>
      <c r="K453" s="44">
        <v>0</v>
      </c>
      <c r="L453" s="44">
        <v>0</v>
      </c>
      <c r="M453" s="44">
        <v>0</v>
      </c>
      <c r="N453" s="44">
        <v>0</v>
      </c>
      <c r="O453" s="44">
        <v>0</v>
      </c>
      <c r="P453" s="44">
        <v>967262</v>
      </c>
      <c r="Q453" s="44">
        <v>493488</v>
      </c>
      <c r="R453" s="44">
        <v>0</v>
      </c>
      <c r="S453" s="44">
        <v>8824</v>
      </c>
      <c r="T453" s="44">
        <v>3681</v>
      </c>
      <c r="U453" s="44">
        <v>32737</v>
      </c>
      <c r="V453" s="44">
        <v>11418</v>
      </c>
      <c r="W453" s="44">
        <v>0</v>
      </c>
      <c r="X453" s="44">
        <v>94222</v>
      </c>
      <c r="Y453" s="44">
        <v>0</v>
      </c>
      <c r="Z453" s="44">
        <v>0</v>
      </c>
      <c r="AA453" s="44">
        <v>9005592</v>
      </c>
      <c r="AB453" s="44">
        <v>0</v>
      </c>
      <c r="AC453" s="44">
        <v>100000</v>
      </c>
    </row>
    <row r="454" spans="1:29" x14ac:dyDescent="0.3">
      <c r="A454" s="46" t="s">
        <v>1011</v>
      </c>
      <c r="B454" t="s">
        <v>1881</v>
      </c>
      <c r="C454">
        <v>1</v>
      </c>
      <c r="D454">
        <v>0</v>
      </c>
      <c r="E454" s="44">
        <v>6829729</v>
      </c>
      <c r="F454" s="44">
        <v>0</v>
      </c>
      <c r="G454" s="44">
        <v>0</v>
      </c>
      <c r="H454" s="44">
        <v>0</v>
      </c>
      <c r="I454" s="44">
        <v>925033</v>
      </c>
      <c r="J454" s="44">
        <v>1049370</v>
      </c>
      <c r="K454" s="44">
        <v>0</v>
      </c>
      <c r="L454" s="44">
        <v>0</v>
      </c>
      <c r="M454" s="44">
        <v>0</v>
      </c>
      <c r="N454" s="44">
        <v>0</v>
      </c>
      <c r="O454" s="44">
        <v>0</v>
      </c>
      <c r="P454" s="44">
        <v>929168</v>
      </c>
      <c r="Q454" s="44">
        <v>432922</v>
      </c>
      <c r="R454" s="44">
        <v>0</v>
      </c>
      <c r="S454" s="44">
        <v>10142</v>
      </c>
      <c r="T454" s="44">
        <v>4231</v>
      </c>
      <c r="U454" s="44">
        <v>39377</v>
      </c>
      <c r="V454" s="44">
        <v>12681</v>
      </c>
      <c r="W454" s="44">
        <v>0</v>
      </c>
      <c r="X454" s="44">
        <v>141019</v>
      </c>
      <c r="Y454" s="44">
        <v>0</v>
      </c>
      <c r="Z454" s="44">
        <v>0</v>
      </c>
      <c r="AA454" s="44">
        <v>10373672</v>
      </c>
      <c r="AB454" s="44">
        <v>0</v>
      </c>
      <c r="AC454" s="44">
        <v>100000</v>
      </c>
    </row>
    <row r="455" spans="1:29" x14ac:dyDescent="0.3">
      <c r="A455" s="46" t="s">
        <v>1013</v>
      </c>
      <c r="B455" t="s">
        <v>2536</v>
      </c>
      <c r="C455">
        <v>1</v>
      </c>
      <c r="D455">
        <v>0</v>
      </c>
      <c r="E455" s="44">
        <v>23529510</v>
      </c>
      <c r="F455" s="44">
        <v>0</v>
      </c>
      <c r="G455" s="44">
        <v>0</v>
      </c>
      <c r="H455" s="44">
        <v>0</v>
      </c>
      <c r="I455" s="44">
        <v>1103834</v>
      </c>
      <c r="J455" s="44">
        <v>3747591</v>
      </c>
      <c r="K455" s="44">
        <v>0</v>
      </c>
      <c r="L455" s="44">
        <v>0</v>
      </c>
      <c r="M455" s="44">
        <v>0</v>
      </c>
      <c r="N455" s="44">
        <v>0</v>
      </c>
      <c r="O455" s="44">
        <v>0</v>
      </c>
      <c r="P455" s="44">
        <v>3426930</v>
      </c>
      <c r="Q455" s="44">
        <v>1656375</v>
      </c>
      <c r="R455" s="44">
        <v>0</v>
      </c>
      <c r="S455" s="44">
        <v>41645</v>
      </c>
      <c r="T455" s="44">
        <v>17375</v>
      </c>
      <c r="U455" s="44">
        <v>151217</v>
      </c>
      <c r="V455" s="44">
        <v>54898</v>
      </c>
      <c r="W455" s="44">
        <v>0</v>
      </c>
      <c r="X455" s="44">
        <v>207006</v>
      </c>
      <c r="Y455" s="44">
        <v>0</v>
      </c>
      <c r="Z455" s="44">
        <v>0</v>
      </c>
      <c r="AA455" s="44">
        <v>33936381</v>
      </c>
      <c r="AB455" s="44">
        <v>0</v>
      </c>
      <c r="AC455" s="44">
        <v>227985</v>
      </c>
    </row>
    <row r="456" spans="1:29" x14ac:dyDescent="0.3">
      <c r="A456" s="46" t="s">
        <v>1015</v>
      </c>
      <c r="B456" t="s">
        <v>2537</v>
      </c>
      <c r="C456">
        <v>1</v>
      </c>
      <c r="D456">
        <v>0</v>
      </c>
      <c r="E456" s="44">
        <v>3805799</v>
      </c>
      <c r="F456" s="44">
        <v>0</v>
      </c>
      <c r="G456" s="44">
        <v>154897</v>
      </c>
      <c r="H456" s="44">
        <v>0</v>
      </c>
      <c r="I456" s="44">
        <v>492139</v>
      </c>
      <c r="J456" s="44">
        <v>293622</v>
      </c>
      <c r="K456" s="44">
        <v>0</v>
      </c>
      <c r="L456" s="44">
        <v>0</v>
      </c>
      <c r="M456" s="44">
        <v>0</v>
      </c>
      <c r="N456" s="44">
        <v>0</v>
      </c>
      <c r="O456" s="44">
        <v>0</v>
      </c>
      <c r="P456" s="44">
        <v>558678</v>
      </c>
      <c r="Q456" s="44">
        <v>230288</v>
      </c>
      <c r="R456" s="44">
        <v>0</v>
      </c>
      <c r="S456" s="44">
        <v>4809</v>
      </c>
      <c r="T456" s="44">
        <v>2006</v>
      </c>
      <c r="U456" s="44">
        <v>11373</v>
      </c>
      <c r="V456" s="44">
        <v>4164</v>
      </c>
      <c r="W456" s="44">
        <v>0</v>
      </c>
      <c r="X456" s="44">
        <v>83628</v>
      </c>
      <c r="Y456" s="44">
        <v>0</v>
      </c>
      <c r="Z456" s="44">
        <v>0</v>
      </c>
      <c r="AA456" s="44">
        <v>5641403</v>
      </c>
      <c r="AB456" s="44">
        <v>0</v>
      </c>
      <c r="AC456" s="44">
        <v>100000</v>
      </c>
    </row>
    <row r="457" spans="1:29" x14ac:dyDescent="0.3">
      <c r="A457" s="46" t="s">
        <v>1017</v>
      </c>
      <c r="B457" t="s">
        <v>1884</v>
      </c>
      <c r="C457">
        <v>1</v>
      </c>
      <c r="D457">
        <v>0</v>
      </c>
      <c r="E457" s="44">
        <v>10883374</v>
      </c>
      <c r="F457" s="44">
        <v>0</v>
      </c>
      <c r="G457" s="44">
        <v>0</v>
      </c>
      <c r="H457" s="44">
        <v>0</v>
      </c>
      <c r="I457" s="44">
        <v>1327282</v>
      </c>
      <c r="J457" s="44">
        <v>1778502</v>
      </c>
      <c r="K457" s="44">
        <v>0</v>
      </c>
      <c r="L457" s="44">
        <v>0</v>
      </c>
      <c r="M457" s="44">
        <v>0</v>
      </c>
      <c r="N457" s="44">
        <v>0</v>
      </c>
      <c r="O457" s="44">
        <v>0</v>
      </c>
      <c r="P457" s="44">
        <v>1417826</v>
      </c>
      <c r="Q457" s="44">
        <v>912151</v>
      </c>
      <c r="R457" s="44">
        <v>30381</v>
      </c>
      <c r="S457" s="44">
        <v>14846</v>
      </c>
      <c r="T457" s="44">
        <v>6193</v>
      </c>
      <c r="U457" s="44">
        <v>44510</v>
      </c>
      <c r="V457" s="44">
        <v>20122</v>
      </c>
      <c r="W457" s="44">
        <v>0</v>
      </c>
      <c r="X457" s="44">
        <v>311543</v>
      </c>
      <c r="Y457" s="44">
        <v>0</v>
      </c>
      <c r="Z457" s="44">
        <v>0</v>
      </c>
      <c r="AA457" s="44">
        <v>16746730</v>
      </c>
      <c r="AB457" s="44">
        <v>0</v>
      </c>
      <c r="AC457" s="44">
        <v>116262</v>
      </c>
    </row>
    <row r="458" spans="1:29" x14ac:dyDescent="0.3">
      <c r="A458" s="46" t="s">
        <v>1019</v>
      </c>
      <c r="B458" t="s">
        <v>2538</v>
      </c>
      <c r="C458">
        <v>1</v>
      </c>
      <c r="D458">
        <v>0</v>
      </c>
      <c r="E458" s="44">
        <v>19876742</v>
      </c>
      <c r="F458" s="44">
        <v>0</v>
      </c>
      <c r="G458" s="44">
        <v>0</v>
      </c>
      <c r="H458" s="44">
        <v>0</v>
      </c>
      <c r="I458" s="44">
        <v>758291</v>
      </c>
      <c r="J458" s="44">
        <v>4854713</v>
      </c>
      <c r="K458" s="44">
        <v>0</v>
      </c>
      <c r="L458" s="44">
        <v>0</v>
      </c>
      <c r="M458" s="44">
        <v>0</v>
      </c>
      <c r="N458" s="44">
        <v>0</v>
      </c>
      <c r="O458" s="44">
        <v>0</v>
      </c>
      <c r="P458" s="44">
        <v>2986270</v>
      </c>
      <c r="Q458" s="44">
        <v>844365</v>
      </c>
      <c r="R458" s="44">
        <v>249888</v>
      </c>
      <c r="S458" s="44">
        <v>23774</v>
      </c>
      <c r="T458" s="44">
        <v>9918</v>
      </c>
      <c r="U458" s="44">
        <v>92560</v>
      </c>
      <c r="V458" s="44">
        <v>33106</v>
      </c>
      <c r="W458" s="44">
        <v>0</v>
      </c>
      <c r="X458" s="44">
        <v>232769</v>
      </c>
      <c r="Y458" s="44">
        <v>0</v>
      </c>
      <c r="Z458" s="44">
        <v>0</v>
      </c>
      <c r="AA458" s="44">
        <v>29962396</v>
      </c>
      <c r="AB458" s="44">
        <v>0</v>
      </c>
      <c r="AC458" s="44">
        <v>126942</v>
      </c>
    </row>
    <row r="459" spans="1:29" x14ac:dyDescent="0.3">
      <c r="A459" s="46" t="s">
        <v>1007</v>
      </c>
      <c r="B459" t="s">
        <v>2539</v>
      </c>
      <c r="C459">
        <v>1</v>
      </c>
      <c r="D459">
        <v>0</v>
      </c>
      <c r="E459" s="44">
        <v>6280697</v>
      </c>
      <c r="F459" s="44">
        <v>0</v>
      </c>
      <c r="G459" s="44">
        <v>0</v>
      </c>
      <c r="H459" s="44">
        <v>0</v>
      </c>
      <c r="I459" s="44">
        <v>576332</v>
      </c>
      <c r="J459" s="44">
        <v>1351089</v>
      </c>
      <c r="K459" s="44">
        <v>0</v>
      </c>
      <c r="L459" s="44">
        <v>0</v>
      </c>
      <c r="M459" s="44">
        <v>0</v>
      </c>
      <c r="N459" s="44">
        <v>0</v>
      </c>
      <c r="O459" s="44">
        <v>0</v>
      </c>
      <c r="P459" s="44">
        <v>1285478</v>
      </c>
      <c r="Q459" s="44">
        <v>277846</v>
      </c>
      <c r="R459" s="44">
        <v>0</v>
      </c>
      <c r="S459" s="44">
        <v>11340</v>
      </c>
      <c r="T459" s="44">
        <v>4731</v>
      </c>
      <c r="U459" s="44">
        <v>43921</v>
      </c>
      <c r="V459" s="44">
        <v>14912</v>
      </c>
      <c r="W459" s="44">
        <v>0</v>
      </c>
      <c r="X459" s="44">
        <v>99852</v>
      </c>
      <c r="Y459" s="44">
        <v>0</v>
      </c>
      <c r="Z459" s="44">
        <v>0</v>
      </c>
      <c r="AA459" s="44">
        <v>9946198</v>
      </c>
      <c r="AB459" s="44">
        <v>0</v>
      </c>
      <c r="AC459" s="44">
        <v>100000</v>
      </c>
    </row>
    <row r="460" spans="1:29" x14ac:dyDescent="0.3">
      <c r="A460" s="46" t="s">
        <v>1021</v>
      </c>
      <c r="B460" t="s">
        <v>2540</v>
      </c>
      <c r="C460">
        <v>1</v>
      </c>
      <c r="D460">
        <v>0</v>
      </c>
      <c r="E460" s="44">
        <v>4569846</v>
      </c>
      <c r="F460" s="44">
        <v>0</v>
      </c>
      <c r="G460" s="44">
        <v>0</v>
      </c>
      <c r="H460" s="44">
        <v>0</v>
      </c>
      <c r="I460" s="44">
        <v>609680</v>
      </c>
      <c r="J460" s="44">
        <v>202506</v>
      </c>
      <c r="K460" s="44">
        <v>0</v>
      </c>
      <c r="L460" s="44">
        <v>0</v>
      </c>
      <c r="M460" s="44">
        <v>0</v>
      </c>
      <c r="N460" s="44">
        <v>0</v>
      </c>
      <c r="O460" s="44">
        <v>0</v>
      </c>
      <c r="P460" s="44">
        <v>685177</v>
      </c>
      <c r="Q460" s="44">
        <v>326439</v>
      </c>
      <c r="R460" s="44">
        <v>0</v>
      </c>
      <c r="S460" s="44">
        <v>6067</v>
      </c>
      <c r="T460" s="44">
        <v>2531</v>
      </c>
      <c r="U460" s="44">
        <v>23592</v>
      </c>
      <c r="V460" s="44">
        <v>6195</v>
      </c>
      <c r="W460" s="44">
        <v>0</v>
      </c>
      <c r="X460" s="44">
        <v>74620</v>
      </c>
      <c r="Y460" s="44">
        <v>0</v>
      </c>
      <c r="Z460" s="44">
        <v>0</v>
      </c>
      <c r="AA460" s="44">
        <v>6506653</v>
      </c>
      <c r="AB460" s="44">
        <v>0</v>
      </c>
      <c r="AC460" s="44">
        <v>100000</v>
      </c>
    </row>
    <row r="461" spans="1:29" x14ac:dyDescent="0.3">
      <c r="A461" s="46" t="s">
        <v>1023</v>
      </c>
      <c r="B461" t="s">
        <v>2541</v>
      </c>
      <c r="C461">
        <v>1</v>
      </c>
      <c r="D461">
        <v>0</v>
      </c>
      <c r="E461" s="44">
        <v>10353353</v>
      </c>
      <c r="F461" s="44">
        <v>0</v>
      </c>
      <c r="G461" s="44">
        <v>0</v>
      </c>
      <c r="H461" s="44">
        <v>0</v>
      </c>
      <c r="I461" s="44">
        <v>1386406</v>
      </c>
      <c r="J461" s="44">
        <v>3211545</v>
      </c>
      <c r="K461" s="44">
        <v>0</v>
      </c>
      <c r="L461" s="44">
        <v>0</v>
      </c>
      <c r="M461" s="44">
        <v>0</v>
      </c>
      <c r="N461" s="44">
        <v>0</v>
      </c>
      <c r="O461" s="44">
        <v>0</v>
      </c>
      <c r="P461" s="44">
        <v>1590329</v>
      </c>
      <c r="Q461" s="44">
        <v>768436</v>
      </c>
      <c r="R461" s="44">
        <v>168634</v>
      </c>
      <c r="S461" s="44">
        <v>19265</v>
      </c>
      <c r="T461" s="44">
        <v>8037</v>
      </c>
      <c r="U461" s="44">
        <v>76250</v>
      </c>
      <c r="V461" s="44">
        <v>23030</v>
      </c>
      <c r="W461" s="44">
        <v>0</v>
      </c>
      <c r="X461" s="44">
        <v>175250</v>
      </c>
      <c r="Y461" s="44">
        <v>0</v>
      </c>
      <c r="Z461" s="44">
        <v>0</v>
      </c>
      <c r="AA461" s="44">
        <v>17780535</v>
      </c>
      <c r="AB461" s="44">
        <v>0</v>
      </c>
      <c r="AC461" s="44">
        <v>0</v>
      </c>
    </row>
    <row r="462" spans="1:29" x14ac:dyDescent="0.3">
      <c r="A462" s="46" t="s">
        <v>999</v>
      </c>
      <c r="B462" t="s">
        <v>2542</v>
      </c>
      <c r="C462">
        <v>1</v>
      </c>
      <c r="D462">
        <v>0</v>
      </c>
      <c r="E462" s="44">
        <v>8144676</v>
      </c>
      <c r="F462" s="44">
        <v>0</v>
      </c>
      <c r="G462" s="44">
        <v>0</v>
      </c>
      <c r="H462" s="44">
        <v>0</v>
      </c>
      <c r="I462" s="44">
        <v>1231850</v>
      </c>
      <c r="J462" s="44">
        <v>1805861</v>
      </c>
      <c r="K462" s="44">
        <v>22442</v>
      </c>
      <c r="L462" s="44">
        <v>0</v>
      </c>
      <c r="M462" s="44">
        <v>0</v>
      </c>
      <c r="N462" s="44">
        <v>0</v>
      </c>
      <c r="O462" s="44">
        <v>0</v>
      </c>
      <c r="P462" s="44">
        <v>1050846</v>
      </c>
      <c r="Q462" s="44">
        <v>279910</v>
      </c>
      <c r="R462" s="44">
        <v>88554</v>
      </c>
      <c r="S462" s="44">
        <v>7505</v>
      </c>
      <c r="T462" s="44">
        <v>3131</v>
      </c>
      <c r="U462" s="44">
        <v>28659</v>
      </c>
      <c r="V462" s="44">
        <v>9324</v>
      </c>
      <c r="W462" s="44">
        <v>0</v>
      </c>
      <c r="X462" s="44">
        <v>316780</v>
      </c>
      <c r="Y462" s="44">
        <v>0</v>
      </c>
      <c r="Z462" s="44">
        <v>0</v>
      </c>
      <c r="AA462" s="44">
        <v>12989538</v>
      </c>
      <c r="AB462" s="44">
        <v>1681</v>
      </c>
      <c r="AC462" s="44">
        <v>100000</v>
      </c>
    </row>
    <row r="463" spans="1:29" x14ac:dyDescent="0.3">
      <c r="A463" s="46" t="s">
        <v>928</v>
      </c>
      <c r="B463" t="s">
        <v>2543</v>
      </c>
      <c r="C463">
        <v>1</v>
      </c>
      <c r="D463">
        <v>0</v>
      </c>
      <c r="E463" s="44">
        <v>13573649</v>
      </c>
      <c r="F463" s="44">
        <v>0</v>
      </c>
      <c r="G463" s="44">
        <v>0</v>
      </c>
      <c r="H463" s="44">
        <v>0</v>
      </c>
      <c r="I463" s="44">
        <v>2695154</v>
      </c>
      <c r="J463" s="44">
        <v>4186793</v>
      </c>
      <c r="K463" s="44">
        <v>0</v>
      </c>
      <c r="L463" s="44">
        <v>0</v>
      </c>
      <c r="M463" s="44">
        <v>0</v>
      </c>
      <c r="N463" s="44">
        <v>0</v>
      </c>
      <c r="O463" s="44">
        <v>0</v>
      </c>
      <c r="P463" s="44">
        <v>2125119</v>
      </c>
      <c r="Q463" s="44">
        <v>455634</v>
      </c>
      <c r="R463" s="44">
        <v>514626</v>
      </c>
      <c r="S463" s="44">
        <v>46229</v>
      </c>
      <c r="T463" s="44">
        <v>19287</v>
      </c>
      <c r="U463" s="44">
        <v>183779</v>
      </c>
      <c r="V463" s="44">
        <v>47871</v>
      </c>
      <c r="W463" s="44">
        <v>0</v>
      </c>
      <c r="X463" s="44">
        <v>0</v>
      </c>
      <c r="Y463" s="44">
        <v>45884</v>
      </c>
      <c r="Z463" s="44">
        <v>0</v>
      </c>
      <c r="AA463" s="44">
        <v>23894025</v>
      </c>
      <c r="AB463" s="44">
        <v>599</v>
      </c>
      <c r="AC463" s="44">
        <v>0</v>
      </c>
    </row>
    <row r="464" spans="1:29" x14ac:dyDescent="0.3">
      <c r="A464" s="46" t="s">
        <v>942</v>
      </c>
      <c r="B464" t="s">
        <v>2544</v>
      </c>
      <c r="C464">
        <v>1</v>
      </c>
      <c r="D464">
        <v>0</v>
      </c>
      <c r="E464" s="44">
        <v>28531690</v>
      </c>
      <c r="F464" s="44">
        <v>0</v>
      </c>
      <c r="G464" s="44">
        <v>0</v>
      </c>
      <c r="H464" s="44">
        <v>0</v>
      </c>
      <c r="I464" s="44">
        <v>9866400</v>
      </c>
      <c r="J464" s="44">
        <v>4481525</v>
      </c>
      <c r="K464" s="44">
        <v>0</v>
      </c>
      <c r="L464" s="44">
        <v>0</v>
      </c>
      <c r="M464" s="44">
        <v>0</v>
      </c>
      <c r="N464" s="44">
        <v>0</v>
      </c>
      <c r="O464" s="44">
        <v>0</v>
      </c>
      <c r="P464" s="44">
        <v>2856432</v>
      </c>
      <c r="Q464" s="44">
        <v>526584</v>
      </c>
      <c r="R464" s="44">
        <v>864341</v>
      </c>
      <c r="S464" s="44">
        <v>147703</v>
      </c>
      <c r="T464" s="44">
        <v>61625</v>
      </c>
      <c r="U464" s="44">
        <v>605626</v>
      </c>
      <c r="V464" s="44">
        <v>140782</v>
      </c>
      <c r="W464" s="44">
        <v>0</v>
      </c>
      <c r="X464" s="44">
        <v>0</v>
      </c>
      <c r="Y464" s="44">
        <v>0</v>
      </c>
      <c r="Z464" s="44">
        <v>0</v>
      </c>
      <c r="AA464" s="44">
        <v>48082708</v>
      </c>
      <c r="AB464" s="44">
        <v>0</v>
      </c>
      <c r="AC464" s="44">
        <v>0</v>
      </c>
    </row>
    <row r="465" spans="1:29" x14ac:dyDescent="0.3">
      <c r="A465" s="46" t="s">
        <v>930</v>
      </c>
      <c r="B465" t="s">
        <v>2545</v>
      </c>
      <c r="C465">
        <v>1</v>
      </c>
      <c r="D465">
        <v>0</v>
      </c>
      <c r="E465" s="44">
        <v>9568760</v>
      </c>
      <c r="F465" s="44">
        <v>0</v>
      </c>
      <c r="G465" s="44">
        <v>0</v>
      </c>
      <c r="H465" s="44">
        <v>0</v>
      </c>
      <c r="I465" s="44">
        <v>840984</v>
      </c>
      <c r="J465" s="44">
        <v>949532</v>
      </c>
      <c r="K465" s="44">
        <v>0</v>
      </c>
      <c r="L465" s="44">
        <v>0</v>
      </c>
      <c r="M465" s="44">
        <v>0</v>
      </c>
      <c r="N465" s="44">
        <v>0</v>
      </c>
      <c r="O465" s="44">
        <v>0</v>
      </c>
      <c r="P465" s="44">
        <v>609839</v>
      </c>
      <c r="Q465" s="44">
        <v>131741</v>
      </c>
      <c r="R465" s="44">
        <v>308601</v>
      </c>
      <c r="S465" s="44">
        <v>19684</v>
      </c>
      <c r="T465" s="44">
        <v>7243</v>
      </c>
      <c r="U465" s="44">
        <v>61049</v>
      </c>
      <c r="V465" s="44">
        <v>18476</v>
      </c>
      <c r="W465" s="44">
        <v>0</v>
      </c>
      <c r="X465" s="44">
        <v>14447</v>
      </c>
      <c r="Y465" s="44">
        <v>0</v>
      </c>
      <c r="Z465" s="44">
        <v>0</v>
      </c>
      <c r="AA465" s="44">
        <v>12530356</v>
      </c>
      <c r="AB465" s="44">
        <v>0</v>
      </c>
      <c r="AC465" s="44">
        <v>0</v>
      </c>
    </row>
    <row r="466" spans="1:29" x14ac:dyDescent="0.3">
      <c r="A466" s="46" t="s">
        <v>932</v>
      </c>
      <c r="B466" t="s">
        <v>2546</v>
      </c>
      <c r="C466">
        <v>1</v>
      </c>
      <c r="D466">
        <v>0</v>
      </c>
      <c r="E466" s="44">
        <v>599033</v>
      </c>
      <c r="F466" s="44">
        <v>0</v>
      </c>
      <c r="G466" s="44">
        <v>193761</v>
      </c>
      <c r="H466" s="44">
        <v>0</v>
      </c>
      <c r="I466" s="44">
        <v>14872</v>
      </c>
      <c r="J466" s="44">
        <v>0</v>
      </c>
      <c r="K466" s="44">
        <v>0</v>
      </c>
      <c r="L466" s="44">
        <v>0</v>
      </c>
      <c r="M466" s="44">
        <v>0</v>
      </c>
      <c r="N466" s="44">
        <v>0</v>
      </c>
      <c r="O466" s="44">
        <v>0</v>
      </c>
      <c r="P466" s="44">
        <v>31671</v>
      </c>
      <c r="Q466" s="44">
        <v>0</v>
      </c>
      <c r="R466" s="44">
        <v>0</v>
      </c>
      <c r="S466" s="44">
        <v>929</v>
      </c>
      <c r="T466" s="44">
        <v>387</v>
      </c>
      <c r="U466" s="44">
        <v>6757</v>
      </c>
      <c r="V466" s="44">
        <v>0</v>
      </c>
      <c r="W466" s="44">
        <v>0</v>
      </c>
      <c r="X466" s="44">
        <v>0</v>
      </c>
      <c r="Y466" s="44">
        <v>0</v>
      </c>
      <c r="Z466" s="44">
        <v>0</v>
      </c>
      <c r="AA466" s="44">
        <v>847410</v>
      </c>
      <c r="AB466" s="44">
        <v>0</v>
      </c>
      <c r="AC466" s="44">
        <v>0</v>
      </c>
    </row>
    <row r="467" spans="1:29" x14ac:dyDescent="0.3">
      <c r="A467" s="46" t="s">
        <v>934</v>
      </c>
      <c r="B467" t="s">
        <v>2547</v>
      </c>
      <c r="C467">
        <v>1</v>
      </c>
      <c r="D467">
        <v>0</v>
      </c>
      <c r="E467" s="44">
        <v>6459483</v>
      </c>
      <c r="F467" s="44">
        <v>0</v>
      </c>
      <c r="G467" s="44">
        <v>0</v>
      </c>
      <c r="H467" s="44">
        <v>0</v>
      </c>
      <c r="I467" s="44">
        <v>983651</v>
      </c>
      <c r="J467" s="44">
        <v>764709</v>
      </c>
      <c r="K467" s="44">
        <v>0</v>
      </c>
      <c r="L467" s="44">
        <v>0</v>
      </c>
      <c r="M467" s="44">
        <v>0</v>
      </c>
      <c r="N467" s="44">
        <v>0</v>
      </c>
      <c r="O467" s="44">
        <v>0</v>
      </c>
      <c r="P467" s="44">
        <v>839431</v>
      </c>
      <c r="Q467" s="44">
        <v>39201</v>
      </c>
      <c r="R467" s="44">
        <v>121685</v>
      </c>
      <c r="S467" s="44">
        <v>11999</v>
      </c>
      <c r="T467" s="44">
        <v>5006</v>
      </c>
      <c r="U467" s="44">
        <v>49979</v>
      </c>
      <c r="V467" s="44">
        <v>9809</v>
      </c>
      <c r="W467" s="44">
        <v>0</v>
      </c>
      <c r="X467" s="44">
        <v>0</v>
      </c>
      <c r="Y467" s="44">
        <v>0</v>
      </c>
      <c r="Z467" s="44">
        <v>0</v>
      </c>
      <c r="AA467" s="44">
        <v>9284953</v>
      </c>
      <c r="AB467" s="44">
        <v>0</v>
      </c>
      <c r="AC467" s="44">
        <v>0</v>
      </c>
    </row>
    <row r="468" spans="1:29" x14ac:dyDescent="0.3">
      <c r="A468" s="46" t="s">
        <v>936</v>
      </c>
      <c r="B468" t="s">
        <v>2548</v>
      </c>
      <c r="C468">
        <v>1</v>
      </c>
      <c r="D468">
        <v>0</v>
      </c>
      <c r="E468" s="44">
        <v>7505731</v>
      </c>
      <c r="F468" s="44">
        <v>0</v>
      </c>
      <c r="G468" s="44">
        <v>0</v>
      </c>
      <c r="H468" s="44">
        <v>0</v>
      </c>
      <c r="I468" s="44">
        <v>1017091</v>
      </c>
      <c r="J468" s="44">
        <v>1507327</v>
      </c>
      <c r="K468" s="44">
        <v>0</v>
      </c>
      <c r="L468" s="44">
        <v>0</v>
      </c>
      <c r="M468" s="44">
        <v>0</v>
      </c>
      <c r="N468" s="44">
        <v>0</v>
      </c>
      <c r="O468" s="44">
        <v>0</v>
      </c>
      <c r="P468" s="44">
        <v>858931</v>
      </c>
      <c r="Q468" s="44">
        <v>275192</v>
      </c>
      <c r="R468" s="44">
        <v>455070</v>
      </c>
      <c r="S468" s="44">
        <v>20388</v>
      </c>
      <c r="T468" s="44">
        <v>8506</v>
      </c>
      <c r="U468" s="44">
        <v>82133</v>
      </c>
      <c r="V468" s="44">
        <v>21113</v>
      </c>
      <c r="W468" s="44">
        <v>0</v>
      </c>
      <c r="X468" s="44">
        <v>0</v>
      </c>
      <c r="Y468" s="44">
        <v>0</v>
      </c>
      <c r="Z468" s="44">
        <v>0</v>
      </c>
      <c r="AA468" s="44">
        <v>11751482</v>
      </c>
      <c r="AB468" s="44">
        <v>0</v>
      </c>
      <c r="AC468" s="44">
        <v>0</v>
      </c>
    </row>
    <row r="469" spans="1:29" x14ac:dyDescent="0.3">
      <c r="A469" s="46" t="s">
        <v>926</v>
      </c>
      <c r="B469" t="s">
        <v>2549</v>
      </c>
      <c r="C469">
        <v>1</v>
      </c>
      <c r="D469">
        <v>0</v>
      </c>
      <c r="E469" s="44">
        <v>19142890</v>
      </c>
      <c r="F469" s="44">
        <v>0</v>
      </c>
      <c r="G469" s="44">
        <v>0</v>
      </c>
      <c r="H469" s="44">
        <v>4606</v>
      </c>
      <c r="I469" s="44">
        <v>3617080</v>
      </c>
      <c r="J469" s="44">
        <v>2986808</v>
      </c>
      <c r="K469" s="44">
        <v>0</v>
      </c>
      <c r="L469" s="44">
        <v>0</v>
      </c>
      <c r="M469" s="44">
        <v>0</v>
      </c>
      <c r="N469" s="44">
        <v>0</v>
      </c>
      <c r="O469" s="44">
        <v>0</v>
      </c>
      <c r="P469" s="44">
        <v>1970750</v>
      </c>
      <c r="Q469" s="44">
        <v>391032</v>
      </c>
      <c r="R469" s="44">
        <v>417533</v>
      </c>
      <c r="S469" s="44">
        <v>64849</v>
      </c>
      <c r="T469" s="44">
        <v>27056</v>
      </c>
      <c r="U469" s="44">
        <v>251233</v>
      </c>
      <c r="V469" s="44">
        <v>62962</v>
      </c>
      <c r="W469" s="44">
        <v>0</v>
      </c>
      <c r="X469" s="44">
        <v>450569</v>
      </c>
      <c r="Y469" s="44">
        <v>0</v>
      </c>
      <c r="Z469" s="44">
        <v>0</v>
      </c>
      <c r="AA469" s="44">
        <v>29387368</v>
      </c>
      <c r="AB469" s="44">
        <v>0</v>
      </c>
      <c r="AC469" s="44">
        <v>0</v>
      </c>
    </row>
    <row r="470" spans="1:29" x14ac:dyDescent="0.3">
      <c r="A470" s="46" t="s">
        <v>944</v>
      </c>
      <c r="B470" t="s">
        <v>1897</v>
      </c>
      <c r="C470">
        <v>1</v>
      </c>
      <c r="D470">
        <v>1</v>
      </c>
      <c r="E470" s="44">
        <v>17820894</v>
      </c>
      <c r="F470" s="44">
        <v>0</v>
      </c>
      <c r="G470" s="44">
        <v>0</v>
      </c>
      <c r="H470" s="44">
        <v>6069</v>
      </c>
      <c r="I470" s="44">
        <v>2648087</v>
      </c>
      <c r="J470" s="44">
        <v>1616901</v>
      </c>
      <c r="K470" s="44">
        <v>0</v>
      </c>
      <c r="L470" s="44">
        <v>0</v>
      </c>
      <c r="M470" s="44">
        <v>0</v>
      </c>
      <c r="N470" s="44">
        <v>0</v>
      </c>
      <c r="O470" s="44">
        <v>0</v>
      </c>
      <c r="P470" s="44">
        <v>2073887</v>
      </c>
      <c r="Q470" s="44">
        <v>731900</v>
      </c>
      <c r="R470" s="44">
        <v>303373</v>
      </c>
      <c r="S470" s="44">
        <v>45675</v>
      </c>
      <c r="T470" s="44">
        <v>17706</v>
      </c>
      <c r="U470" s="44">
        <v>180808</v>
      </c>
      <c r="V470" s="44">
        <v>46854</v>
      </c>
      <c r="W470" s="44">
        <v>0</v>
      </c>
      <c r="X470" s="44">
        <v>315192</v>
      </c>
      <c r="Y470" s="44">
        <v>0</v>
      </c>
      <c r="Z470" s="44">
        <v>0</v>
      </c>
      <c r="AA470" s="44">
        <v>25807346</v>
      </c>
      <c r="AB470" s="44">
        <v>21236</v>
      </c>
      <c r="AC470" s="44">
        <v>0</v>
      </c>
    </row>
    <row r="471" spans="1:29" x14ac:dyDescent="0.3">
      <c r="A471" s="46" t="s">
        <v>940</v>
      </c>
      <c r="B471" t="s">
        <v>2550</v>
      </c>
      <c r="C471">
        <v>1</v>
      </c>
      <c r="D471">
        <v>0</v>
      </c>
      <c r="E471" s="44">
        <v>11594904</v>
      </c>
      <c r="F471" s="44">
        <v>0</v>
      </c>
      <c r="G471" s="44">
        <v>0</v>
      </c>
      <c r="H471" s="44">
        <v>0</v>
      </c>
      <c r="I471" s="44">
        <v>1487950</v>
      </c>
      <c r="J471" s="44">
        <v>2119667</v>
      </c>
      <c r="K471" s="44">
        <v>0</v>
      </c>
      <c r="L471" s="44">
        <v>0</v>
      </c>
      <c r="M471" s="44">
        <v>0</v>
      </c>
      <c r="N471" s="44">
        <v>0</v>
      </c>
      <c r="O471" s="44">
        <v>0</v>
      </c>
      <c r="P471" s="44">
        <v>1165521</v>
      </c>
      <c r="Q471" s="44">
        <v>158541</v>
      </c>
      <c r="R471" s="44">
        <v>244623</v>
      </c>
      <c r="S471" s="44">
        <v>23249</v>
      </c>
      <c r="T471" s="44">
        <v>9700</v>
      </c>
      <c r="U471" s="44">
        <v>93433</v>
      </c>
      <c r="V471" s="44">
        <v>25352</v>
      </c>
      <c r="W471" s="44">
        <v>0</v>
      </c>
      <c r="X471" s="44">
        <v>0</v>
      </c>
      <c r="Y471" s="44">
        <v>0</v>
      </c>
      <c r="Z471" s="44">
        <v>0</v>
      </c>
      <c r="AA471" s="44">
        <v>16922940</v>
      </c>
      <c r="AB471" s="44">
        <v>0</v>
      </c>
      <c r="AC471" s="44">
        <v>0</v>
      </c>
    </row>
    <row r="472" spans="1:29" x14ac:dyDescent="0.3">
      <c r="A472" s="46" t="s">
        <v>938</v>
      </c>
      <c r="B472" t="s">
        <v>1899</v>
      </c>
      <c r="C472">
        <v>1</v>
      </c>
      <c r="D472">
        <v>0</v>
      </c>
      <c r="E472" s="44">
        <v>22591411</v>
      </c>
      <c r="F472" s="44">
        <v>0</v>
      </c>
      <c r="G472" s="44">
        <v>0</v>
      </c>
      <c r="H472" s="44">
        <v>0</v>
      </c>
      <c r="I472" s="44">
        <v>3229046</v>
      </c>
      <c r="J472" s="44">
        <v>2962005</v>
      </c>
      <c r="K472" s="44">
        <v>0</v>
      </c>
      <c r="L472" s="44">
        <v>0</v>
      </c>
      <c r="M472" s="44">
        <v>0</v>
      </c>
      <c r="N472" s="44">
        <v>0</v>
      </c>
      <c r="O472" s="44">
        <v>0</v>
      </c>
      <c r="P472" s="44">
        <v>2232454</v>
      </c>
      <c r="Q472" s="44">
        <v>528238</v>
      </c>
      <c r="R472" s="44">
        <v>1198892</v>
      </c>
      <c r="S472" s="44">
        <v>106209</v>
      </c>
      <c r="T472" s="44">
        <v>42448</v>
      </c>
      <c r="U472" s="44">
        <v>257118</v>
      </c>
      <c r="V472" s="44">
        <v>32118</v>
      </c>
      <c r="W472" s="44">
        <v>0</v>
      </c>
      <c r="X472" s="44">
        <v>345926</v>
      </c>
      <c r="Y472" s="44">
        <v>0</v>
      </c>
      <c r="Z472" s="44">
        <v>0</v>
      </c>
      <c r="AA472" s="44">
        <v>33525865</v>
      </c>
      <c r="AB472" s="44">
        <v>0</v>
      </c>
      <c r="AC472" s="44">
        <v>0</v>
      </c>
    </row>
    <row r="473" spans="1:29" x14ac:dyDescent="0.3">
      <c r="A473" s="46" t="s">
        <v>946</v>
      </c>
      <c r="B473" t="s">
        <v>2551</v>
      </c>
      <c r="C473">
        <v>1</v>
      </c>
      <c r="D473">
        <v>0</v>
      </c>
      <c r="E473" s="44">
        <v>6968268</v>
      </c>
      <c r="F473" s="44">
        <v>0</v>
      </c>
      <c r="G473" s="44">
        <v>0</v>
      </c>
      <c r="H473" s="44">
        <v>0</v>
      </c>
      <c r="I473" s="44">
        <v>874088</v>
      </c>
      <c r="J473" s="44">
        <v>1351190</v>
      </c>
      <c r="K473" s="44">
        <v>0</v>
      </c>
      <c r="L473" s="44">
        <v>0</v>
      </c>
      <c r="M473" s="44">
        <v>0</v>
      </c>
      <c r="N473" s="44">
        <v>0</v>
      </c>
      <c r="O473" s="44">
        <v>0</v>
      </c>
      <c r="P473" s="44">
        <v>646587</v>
      </c>
      <c r="Q473" s="44">
        <v>57024</v>
      </c>
      <c r="R473" s="44">
        <v>152538</v>
      </c>
      <c r="S473" s="44">
        <v>15370</v>
      </c>
      <c r="T473" s="44">
        <v>6412</v>
      </c>
      <c r="U473" s="44">
        <v>60813</v>
      </c>
      <c r="V473" s="44">
        <v>13309</v>
      </c>
      <c r="W473" s="44">
        <v>0</v>
      </c>
      <c r="X473" s="44">
        <v>58000</v>
      </c>
      <c r="Y473" s="44">
        <v>0</v>
      </c>
      <c r="Z473" s="44">
        <v>0</v>
      </c>
      <c r="AA473" s="44">
        <v>10203599</v>
      </c>
      <c r="AB473" s="44">
        <v>0</v>
      </c>
      <c r="AC473" s="44">
        <v>0</v>
      </c>
    </row>
    <row r="474" spans="1:29" x14ac:dyDescent="0.3">
      <c r="A474" s="46" t="s">
        <v>948</v>
      </c>
      <c r="B474" t="s">
        <v>2552</v>
      </c>
      <c r="C474">
        <v>1</v>
      </c>
      <c r="D474">
        <v>0</v>
      </c>
      <c r="E474" s="44">
        <v>4531750</v>
      </c>
      <c r="F474" s="44">
        <v>0</v>
      </c>
      <c r="G474" s="44">
        <v>0</v>
      </c>
      <c r="H474" s="44">
        <v>0</v>
      </c>
      <c r="I474" s="44">
        <v>983352</v>
      </c>
      <c r="J474" s="44">
        <v>1454638</v>
      </c>
      <c r="K474" s="44">
        <v>0</v>
      </c>
      <c r="L474" s="44">
        <v>0</v>
      </c>
      <c r="M474" s="44">
        <v>0</v>
      </c>
      <c r="N474" s="44">
        <v>0</v>
      </c>
      <c r="O474" s="44">
        <v>0</v>
      </c>
      <c r="P474" s="44">
        <v>485936</v>
      </c>
      <c r="Q474" s="44">
        <v>364565</v>
      </c>
      <c r="R474" s="44">
        <v>183983</v>
      </c>
      <c r="S474" s="44">
        <v>13992</v>
      </c>
      <c r="T474" s="44">
        <v>5837</v>
      </c>
      <c r="U474" s="44">
        <v>48872</v>
      </c>
      <c r="V474" s="44">
        <v>14398</v>
      </c>
      <c r="W474" s="44">
        <v>0</v>
      </c>
      <c r="X474" s="44">
        <v>0</v>
      </c>
      <c r="Y474" s="44">
        <v>0</v>
      </c>
      <c r="Z474" s="44">
        <v>0</v>
      </c>
      <c r="AA474" s="44">
        <v>8087323</v>
      </c>
      <c r="AB474" s="44">
        <v>0</v>
      </c>
      <c r="AC474" s="44">
        <v>0</v>
      </c>
    </row>
    <row r="475" spans="1:29" x14ac:dyDescent="0.3">
      <c r="A475" s="46" t="s">
        <v>951</v>
      </c>
      <c r="B475" t="s">
        <v>2553</v>
      </c>
      <c r="C475">
        <v>1</v>
      </c>
      <c r="D475">
        <v>0</v>
      </c>
      <c r="E475" s="44">
        <v>4888467</v>
      </c>
      <c r="F475" s="44">
        <v>0</v>
      </c>
      <c r="G475" s="44">
        <v>0</v>
      </c>
      <c r="H475" s="44">
        <v>0</v>
      </c>
      <c r="I475" s="44">
        <v>945620</v>
      </c>
      <c r="J475" s="44">
        <v>1588611</v>
      </c>
      <c r="K475" s="44">
        <v>0</v>
      </c>
      <c r="L475" s="44">
        <v>0</v>
      </c>
      <c r="M475" s="44">
        <v>0</v>
      </c>
      <c r="N475" s="44">
        <v>0</v>
      </c>
      <c r="O475" s="44">
        <v>0</v>
      </c>
      <c r="P475" s="44">
        <v>666268</v>
      </c>
      <c r="Q475" s="44">
        <v>141410</v>
      </c>
      <c r="R475" s="44">
        <v>123631</v>
      </c>
      <c r="S475" s="44">
        <v>10142</v>
      </c>
      <c r="T475" s="44">
        <v>4231</v>
      </c>
      <c r="U475" s="44">
        <v>41882</v>
      </c>
      <c r="V475" s="44">
        <v>10977</v>
      </c>
      <c r="W475" s="44">
        <v>0</v>
      </c>
      <c r="X475" s="44">
        <v>146640</v>
      </c>
      <c r="Y475" s="44">
        <v>0</v>
      </c>
      <c r="Z475" s="44">
        <v>0</v>
      </c>
      <c r="AA475" s="44">
        <v>8567879</v>
      </c>
      <c r="AB475" s="44">
        <v>0</v>
      </c>
      <c r="AC475" s="44">
        <v>0</v>
      </c>
    </row>
    <row r="476" spans="1:29" x14ac:dyDescent="0.3">
      <c r="A476" s="46" t="s">
        <v>961</v>
      </c>
      <c r="B476" t="s">
        <v>1903</v>
      </c>
      <c r="C476">
        <v>1</v>
      </c>
      <c r="D476">
        <v>0</v>
      </c>
      <c r="E476" s="44">
        <v>13544155</v>
      </c>
      <c r="F476" s="44">
        <v>0</v>
      </c>
      <c r="G476" s="44">
        <v>0</v>
      </c>
      <c r="H476" s="44">
        <v>3918</v>
      </c>
      <c r="I476" s="44">
        <v>1673962</v>
      </c>
      <c r="J476" s="44">
        <v>3247927</v>
      </c>
      <c r="K476" s="44">
        <v>0</v>
      </c>
      <c r="L476" s="44">
        <v>0</v>
      </c>
      <c r="M476" s="44">
        <v>0</v>
      </c>
      <c r="N476" s="44">
        <v>0</v>
      </c>
      <c r="O476" s="44">
        <v>0</v>
      </c>
      <c r="P476" s="44">
        <v>1506637</v>
      </c>
      <c r="Q476" s="44">
        <v>448749</v>
      </c>
      <c r="R476" s="44">
        <v>502897</v>
      </c>
      <c r="S476" s="44">
        <v>41540</v>
      </c>
      <c r="T476" s="44">
        <v>17331</v>
      </c>
      <c r="U476" s="44">
        <v>149120</v>
      </c>
      <c r="V476" s="44">
        <v>43687</v>
      </c>
      <c r="W476" s="44">
        <v>0</v>
      </c>
      <c r="X476" s="44">
        <v>0</v>
      </c>
      <c r="Y476" s="44">
        <v>0</v>
      </c>
      <c r="Z476" s="44">
        <v>0</v>
      </c>
      <c r="AA476" s="44">
        <v>21179923</v>
      </c>
      <c r="AB476" s="44">
        <v>0</v>
      </c>
      <c r="AC476" s="44">
        <v>0</v>
      </c>
    </row>
    <row r="477" spans="1:29" x14ac:dyDescent="0.3">
      <c r="A477" s="46" t="s">
        <v>953</v>
      </c>
      <c r="B477" t="s">
        <v>2554</v>
      </c>
      <c r="C477">
        <v>1</v>
      </c>
      <c r="D477">
        <v>0</v>
      </c>
      <c r="E477" s="44">
        <v>10835411</v>
      </c>
      <c r="F477" s="44">
        <v>0</v>
      </c>
      <c r="G477" s="44">
        <v>0</v>
      </c>
      <c r="H477" s="44">
        <v>0</v>
      </c>
      <c r="I477" s="44">
        <v>3088969</v>
      </c>
      <c r="J477" s="44">
        <v>6877618</v>
      </c>
      <c r="K477" s="44">
        <v>0</v>
      </c>
      <c r="L477" s="44">
        <v>0</v>
      </c>
      <c r="M477" s="44">
        <v>0</v>
      </c>
      <c r="N477" s="44">
        <v>0</v>
      </c>
      <c r="O477" s="44">
        <v>0</v>
      </c>
      <c r="P477" s="44">
        <v>1896225</v>
      </c>
      <c r="Q477" s="44">
        <v>497865</v>
      </c>
      <c r="R477" s="44">
        <v>418656</v>
      </c>
      <c r="S477" s="44">
        <v>66676</v>
      </c>
      <c r="T477" s="44">
        <v>27818</v>
      </c>
      <c r="U477" s="44">
        <v>257465</v>
      </c>
      <c r="V477" s="44">
        <v>66783</v>
      </c>
      <c r="W477" s="44">
        <v>0</v>
      </c>
      <c r="X477" s="44">
        <v>0</v>
      </c>
      <c r="Y477" s="44">
        <v>0</v>
      </c>
      <c r="Z477" s="44">
        <v>0</v>
      </c>
      <c r="AA477" s="44">
        <v>24033486</v>
      </c>
      <c r="AB477" s="44">
        <v>0</v>
      </c>
      <c r="AC477" s="44">
        <v>0</v>
      </c>
    </row>
    <row r="478" spans="1:29" x14ac:dyDescent="0.3">
      <c r="A478" s="46" t="s">
        <v>957</v>
      </c>
      <c r="B478" t="s">
        <v>2555</v>
      </c>
      <c r="C478">
        <v>1</v>
      </c>
      <c r="D478">
        <v>0</v>
      </c>
      <c r="E478" s="44">
        <v>7883849</v>
      </c>
      <c r="F478" s="44">
        <v>0</v>
      </c>
      <c r="G478" s="44">
        <v>405052</v>
      </c>
      <c r="H478" s="44">
        <v>10062</v>
      </c>
      <c r="I478" s="44">
        <v>1731036</v>
      </c>
      <c r="J478" s="44">
        <v>1467181</v>
      </c>
      <c r="K478" s="44">
        <v>0</v>
      </c>
      <c r="L478" s="44">
        <v>0</v>
      </c>
      <c r="M478" s="44">
        <v>0</v>
      </c>
      <c r="N478" s="44">
        <v>0</v>
      </c>
      <c r="O478" s="44">
        <v>0</v>
      </c>
      <c r="P478" s="44">
        <v>1142646</v>
      </c>
      <c r="Q478" s="44">
        <v>241965</v>
      </c>
      <c r="R478" s="44">
        <v>86167</v>
      </c>
      <c r="S478" s="44">
        <v>27579</v>
      </c>
      <c r="T478" s="44">
        <v>11506</v>
      </c>
      <c r="U478" s="44">
        <v>110268</v>
      </c>
      <c r="V478" s="44">
        <v>24950</v>
      </c>
      <c r="W478" s="44">
        <v>0</v>
      </c>
      <c r="X478" s="44">
        <v>0</v>
      </c>
      <c r="Y478" s="44">
        <v>24469</v>
      </c>
      <c r="Z478" s="44">
        <v>0</v>
      </c>
      <c r="AA478" s="44">
        <v>13166730</v>
      </c>
      <c r="AB478" s="44">
        <v>21511</v>
      </c>
      <c r="AC478" s="44">
        <v>0</v>
      </c>
    </row>
    <row r="479" spans="1:29" x14ac:dyDescent="0.3">
      <c r="A479" s="46" t="s">
        <v>955</v>
      </c>
      <c r="B479" t="s">
        <v>2556</v>
      </c>
      <c r="C479">
        <v>1</v>
      </c>
      <c r="D479">
        <v>0</v>
      </c>
      <c r="E479" s="44">
        <v>13738077</v>
      </c>
      <c r="F479" s="44">
        <v>0</v>
      </c>
      <c r="G479" s="44">
        <v>0</v>
      </c>
      <c r="H479" s="44">
        <v>4278</v>
      </c>
      <c r="I479" s="44">
        <v>1879865</v>
      </c>
      <c r="J479" s="44">
        <v>4665261</v>
      </c>
      <c r="K479" s="44">
        <v>357045</v>
      </c>
      <c r="L479" s="44">
        <v>0</v>
      </c>
      <c r="M479" s="44">
        <v>0</v>
      </c>
      <c r="N479" s="44">
        <v>0</v>
      </c>
      <c r="O479" s="44">
        <v>0</v>
      </c>
      <c r="P479" s="44">
        <v>1391529</v>
      </c>
      <c r="Q479" s="44">
        <v>557599</v>
      </c>
      <c r="R479" s="44">
        <v>634956</v>
      </c>
      <c r="S479" s="44">
        <v>42499</v>
      </c>
      <c r="T479" s="44">
        <v>17731</v>
      </c>
      <c r="U479" s="44">
        <v>169333</v>
      </c>
      <c r="V479" s="44">
        <v>46618</v>
      </c>
      <c r="W479" s="44">
        <v>0</v>
      </c>
      <c r="X479" s="44">
        <v>0</v>
      </c>
      <c r="Y479" s="44">
        <v>0</v>
      </c>
      <c r="Z479" s="44">
        <v>0</v>
      </c>
      <c r="AA479" s="44">
        <v>23504791</v>
      </c>
      <c r="AB479" s="44">
        <v>0</v>
      </c>
      <c r="AC479" s="44">
        <v>0</v>
      </c>
    </row>
    <row r="480" spans="1:29" x14ac:dyDescent="0.3">
      <c r="A480" s="46" t="s">
        <v>959</v>
      </c>
      <c r="B480" t="s">
        <v>2557</v>
      </c>
      <c r="C480" t="s">
        <v>2840</v>
      </c>
      <c r="D480" t="s">
        <v>2840</v>
      </c>
      <c r="E480" t="s">
        <v>2840</v>
      </c>
      <c r="F480" t="s">
        <v>2840</v>
      </c>
      <c r="G480" t="s">
        <v>2840</v>
      </c>
      <c r="H480" t="s">
        <v>2840</v>
      </c>
      <c r="I480" t="s">
        <v>2840</v>
      </c>
      <c r="J480" t="s">
        <v>2840</v>
      </c>
      <c r="K480" t="s">
        <v>2840</v>
      </c>
      <c r="L480" t="s">
        <v>2840</v>
      </c>
      <c r="M480" t="s">
        <v>2840</v>
      </c>
      <c r="N480" t="s">
        <v>2840</v>
      </c>
      <c r="O480" t="s">
        <v>2840</v>
      </c>
      <c r="P480" t="s">
        <v>2840</v>
      </c>
      <c r="Q480" t="s">
        <v>2840</v>
      </c>
      <c r="R480" t="s">
        <v>2840</v>
      </c>
      <c r="S480" t="s">
        <v>2840</v>
      </c>
      <c r="T480" t="s">
        <v>2840</v>
      </c>
      <c r="U480" t="s">
        <v>2840</v>
      </c>
      <c r="V480" t="s">
        <v>2840</v>
      </c>
      <c r="W480" t="s">
        <v>2840</v>
      </c>
      <c r="X480" t="s">
        <v>2840</v>
      </c>
      <c r="Y480" t="s">
        <v>2840</v>
      </c>
      <c r="Z480" t="s">
        <v>2840</v>
      </c>
      <c r="AA480" t="s">
        <v>2840</v>
      </c>
      <c r="AB480" t="s">
        <v>2840</v>
      </c>
      <c r="AC480" t="s">
        <v>2840</v>
      </c>
    </row>
    <row r="481" spans="1:29" x14ac:dyDescent="0.3">
      <c r="A481" s="46" t="s">
        <v>966</v>
      </c>
      <c r="B481" t="s">
        <v>1908</v>
      </c>
      <c r="C481">
        <v>1</v>
      </c>
      <c r="D481">
        <v>0</v>
      </c>
      <c r="E481" s="44">
        <v>2464826</v>
      </c>
      <c r="F481" s="44">
        <v>0</v>
      </c>
      <c r="G481" s="44">
        <v>139184</v>
      </c>
      <c r="H481" s="44">
        <v>0</v>
      </c>
      <c r="I481" s="44">
        <v>325549</v>
      </c>
      <c r="J481" s="44">
        <v>19141</v>
      </c>
      <c r="K481" s="44">
        <v>0</v>
      </c>
      <c r="L481" s="44">
        <v>0</v>
      </c>
      <c r="M481" s="44">
        <v>0</v>
      </c>
      <c r="N481" s="44">
        <v>0</v>
      </c>
      <c r="O481" s="44">
        <v>0</v>
      </c>
      <c r="P481" s="44">
        <v>201894</v>
      </c>
      <c r="Q481" s="44">
        <v>562</v>
      </c>
      <c r="R481" s="44">
        <v>14640</v>
      </c>
      <c r="S481" s="44">
        <v>4435</v>
      </c>
      <c r="T481" s="44">
        <v>1850</v>
      </c>
      <c r="U481" s="44">
        <v>17009</v>
      </c>
      <c r="V481" s="44">
        <v>0</v>
      </c>
      <c r="W481" s="44">
        <v>0</v>
      </c>
      <c r="X481" s="44">
        <v>22500</v>
      </c>
      <c r="Y481" s="44">
        <v>14764</v>
      </c>
      <c r="Z481" s="44">
        <v>0</v>
      </c>
      <c r="AA481" s="44">
        <v>3226354</v>
      </c>
      <c r="AB481" s="44">
        <v>0</v>
      </c>
      <c r="AC481" s="44">
        <v>0</v>
      </c>
    </row>
    <row r="482" spans="1:29" x14ac:dyDescent="0.3">
      <c r="A482" s="46" t="s">
        <v>968</v>
      </c>
      <c r="B482" t="s">
        <v>2558</v>
      </c>
      <c r="C482">
        <v>1</v>
      </c>
      <c r="D482">
        <v>0</v>
      </c>
      <c r="E482" s="44">
        <v>2481970</v>
      </c>
      <c r="F482" s="44">
        <v>0</v>
      </c>
      <c r="G482" s="44">
        <v>0</v>
      </c>
      <c r="H482" s="44">
        <v>2098</v>
      </c>
      <c r="I482" s="44">
        <v>285878</v>
      </c>
      <c r="J482" s="44">
        <v>525939</v>
      </c>
      <c r="K482" s="44">
        <v>0</v>
      </c>
      <c r="L482" s="44">
        <v>0</v>
      </c>
      <c r="M482" s="44">
        <v>0</v>
      </c>
      <c r="N482" s="44">
        <v>0</v>
      </c>
      <c r="O482" s="44">
        <v>0</v>
      </c>
      <c r="P482" s="44">
        <v>347744</v>
      </c>
      <c r="Q482" s="44">
        <v>50313</v>
      </c>
      <c r="R482" s="44">
        <v>0</v>
      </c>
      <c r="S482" s="44">
        <v>3011</v>
      </c>
      <c r="T482" s="44">
        <v>1256</v>
      </c>
      <c r="U482" s="44">
        <v>11476</v>
      </c>
      <c r="V482" s="44">
        <v>2914</v>
      </c>
      <c r="W482" s="44">
        <v>0</v>
      </c>
      <c r="X482" s="44">
        <v>14128</v>
      </c>
      <c r="Y482" s="44">
        <v>3232</v>
      </c>
      <c r="Z482" s="44">
        <v>0</v>
      </c>
      <c r="AA482" s="44">
        <v>3729959</v>
      </c>
      <c r="AB482" s="44">
        <v>0</v>
      </c>
      <c r="AC482" s="44">
        <v>100000</v>
      </c>
    </row>
    <row r="483" spans="1:29" x14ac:dyDescent="0.3">
      <c r="A483" s="46" t="s">
        <v>970</v>
      </c>
      <c r="B483" t="s">
        <v>2559</v>
      </c>
      <c r="C483">
        <v>1</v>
      </c>
      <c r="D483">
        <v>0</v>
      </c>
      <c r="E483" s="44">
        <v>7785803</v>
      </c>
      <c r="F483" s="44">
        <v>0</v>
      </c>
      <c r="G483" s="44">
        <v>347920</v>
      </c>
      <c r="H483" s="44">
        <v>0</v>
      </c>
      <c r="I483" s="44">
        <v>1257125</v>
      </c>
      <c r="J483" s="44">
        <v>1481023</v>
      </c>
      <c r="K483" s="44">
        <v>0</v>
      </c>
      <c r="L483" s="44">
        <v>0</v>
      </c>
      <c r="M483" s="44">
        <v>0</v>
      </c>
      <c r="N483" s="44">
        <v>0</v>
      </c>
      <c r="O483" s="44">
        <v>0</v>
      </c>
      <c r="P483" s="44">
        <v>591629</v>
      </c>
      <c r="Q483" s="44">
        <v>0</v>
      </c>
      <c r="R483" s="44">
        <v>125831</v>
      </c>
      <c r="S483" s="44">
        <v>10457</v>
      </c>
      <c r="T483" s="44">
        <v>4362</v>
      </c>
      <c r="U483" s="44">
        <v>40309</v>
      </c>
      <c r="V483" s="44">
        <v>10625</v>
      </c>
      <c r="W483" s="44">
        <v>0</v>
      </c>
      <c r="X483" s="44">
        <v>243236</v>
      </c>
      <c r="Y483" s="44">
        <v>0</v>
      </c>
      <c r="Z483" s="44">
        <v>0</v>
      </c>
      <c r="AA483" s="44">
        <v>11898320</v>
      </c>
      <c r="AB483" s="44">
        <v>0</v>
      </c>
      <c r="AC483" s="44">
        <v>100000</v>
      </c>
    </row>
    <row r="484" spans="1:29" x14ac:dyDescent="0.3">
      <c r="A484" s="46" t="s">
        <v>964</v>
      </c>
      <c r="B484" t="s">
        <v>1911</v>
      </c>
      <c r="C484">
        <v>1</v>
      </c>
      <c r="D484">
        <v>0</v>
      </c>
      <c r="E484" s="44">
        <v>14885600</v>
      </c>
      <c r="F484" s="44">
        <v>0</v>
      </c>
      <c r="G484" s="44">
        <v>0</v>
      </c>
      <c r="H484" s="44">
        <v>0</v>
      </c>
      <c r="I484" s="44">
        <v>2475040</v>
      </c>
      <c r="J484" s="44">
        <v>1879525</v>
      </c>
      <c r="K484" s="44">
        <v>278707</v>
      </c>
      <c r="L484" s="44">
        <v>0</v>
      </c>
      <c r="M484" s="44">
        <v>0</v>
      </c>
      <c r="N484" s="44">
        <v>0</v>
      </c>
      <c r="O484" s="44">
        <v>0</v>
      </c>
      <c r="P484" s="44">
        <v>1202419</v>
      </c>
      <c r="Q484" s="44">
        <v>404323</v>
      </c>
      <c r="R484" s="44">
        <v>120264</v>
      </c>
      <c r="S484" s="44">
        <v>25002</v>
      </c>
      <c r="T484" s="44">
        <v>10431</v>
      </c>
      <c r="U484" s="44">
        <v>95297</v>
      </c>
      <c r="V484" s="44">
        <v>28960</v>
      </c>
      <c r="W484" s="44">
        <v>0</v>
      </c>
      <c r="X484" s="44">
        <v>416368</v>
      </c>
      <c r="Y484" s="44">
        <v>0</v>
      </c>
      <c r="Z484" s="44">
        <v>0</v>
      </c>
      <c r="AA484" s="44">
        <v>21821936</v>
      </c>
      <c r="AB484" s="44">
        <v>0</v>
      </c>
      <c r="AC484" s="44">
        <v>0</v>
      </c>
    </row>
    <row r="485" spans="1:29" x14ac:dyDescent="0.3">
      <c r="A485" s="46" t="s">
        <v>972</v>
      </c>
      <c r="B485" t="s">
        <v>2560</v>
      </c>
      <c r="C485">
        <v>1</v>
      </c>
      <c r="D485">
        <v>0</v>
      </c>
      <c r="E485" s="44">
        <v>7495778</v>
      </c>
      <c r="F485" s="44">
        <v>0</v>
      </c>
      <c r="G485" s="44">
        <v>0</v>
      </c>
      <c r="H485" s="44">
        <v>0</v>
      </c>
      <c r="I485" s="44">
        <v>1372296</v>
      </c>
      <c r="J485" s="44">
        <v>1551742</v>
      </c>
      <c r="K485" s="44">
        <v>0</v>
      </c>
      <c r="L485" s="44">
        <v>0</v>
      </c>
      <c r="M485" s="44">
        <v>0</v>
      </c>
      <c r="N485" s="44">
        <v>0</v>
      </c>
      <c r="O485" s="44">
        <v>0</v>
      </c>
      <c r="P485" s="44">
        <v>1122621</v>
      </c>
      <c r="Q485" s="44">
        <v>225373</v>
      </c>
      <c r="R485" s="44">
        <v>215534</v>
      </c>
      <c r="S485" s="44">
        <v>13243</v>
      </c>
      <c r="T485" s="44">
        <v>5525</v>
      </c>
      <c r="U485" s="44">
        <v>52134</v>
      </c>
      <c r="V485" s="44">
        <v>15403</v>
      </c>
      <c r="W485" s="44">
        <v>0</v>
      </c>
      <c r="X485" s="44">
        <v>372000</v>
      </c>
      <c r="Y485" s="44">
        <v>11116</v>
      </c>
      <c r="Z485" s="44">
        <v>0</v>
      </c>
      <c r="AA485" s="44">
        <v>12452765</v>
      </c>
      <c r="AB485" s="44">
        <v>0</v>
      </c>
      <c r="AC485" s="44">
        <v>0</v>
      </c>
    </row>
    <row r="486" spans="1:29" x14ac:dyDescent="0.3">
      <c r="A486" s="46" t="s">
        <v>974</v>
      </c>
      <c r="B486" t="s">
        <v>1913</v>
      </c>
      <c r="C486" t="s">
        <v>2840</v>
      </c>
      <c r="D486" t="s">
        <v>2840</v>
      </c>
      <c r="E486" t="s">
        <v>2840</v>
      </c>
      <c r="F486" t="s">
        <v>2840</v>
      </c>
      <c r="G486" t="s">
        <v>2840</v>
      </c>
      <c r="H486" t="s">
        <v>2840</v>
      </c>
      <c r="I486" t="s">
        <v>2840</v>
      </c>
      <c r="J486" t="s">
        <v>2840</v>
      </c>
      <c r="K486" t="s">
        <v>2840</v>
      </c>
      <c r="L486" t="s">
        <v>2840</v>
      </c>
      <c r="M486" t="s">
        <v>2840</v>
      </c>
      <c r="N486" t="s">
        <v>2840</v>
      </c>
      <c r="O486" t="s">
        <v>2840</v>
      </c>
      <c r="P486" t="s">
        <v>2840</v>
      </c>
      <c r="Q486" t="s">
        <v>2840</v>
      </c>
      <c r="R486" t="s">
        <v>2840</v>
      </c>
      <c r="S486" t="s">
        <v>2840</v>
      </c>
      <c r="T486" t="s">
        <v>2840</v>
      </c>
      <c r="U486" t="s">
        <v>2840</v>
      </c>
      <c r="V486" t="s">
        <v>2840</v>
      </c>
      <c r="W486" t="s">
        <v>2840</v>
      </c>
      <c r="X486" t="s">
        <v>2840</v>
      </c>
      <c r="Y486" t="s">
        <v>2840</v>
      </c>
      <c r="Z486" t="s">
        <v>2840</v>
      </c>
      <c r="AA486" t="s">
        <v>2840</v>
      </c>
      <c r="AB486" t="s">
        <v>2840</v>
      </c>
      <c r="AC486" t="s">
        <v>2840</v>
      </c>
    </row>
    <row r="487" spans="1:29" x14ac:dyDescent="0.3">
      <c r="A487" s="46" t="s">
        <v>977</v>
      </c>
      <c r="B487" t="s">
        <v>1914</v>
      </c>
      <c r="C487">
        <v>1</v>
      </c>
      <c r="D487">
        <v>0</v>
      </c>
      <c r="E487" s="44">
        <v>7664878</v>
      </c>
      <c r="F487" s="44">
        <v>0</v>
      </c>
      <c r="G487" s="44">
        <v>0</v>
      </c>
      <c r="H487" s="44">
        <v>0</v>
      </c>
      <c r="I487" s="44">
        <v>811776</v>
      </c>
      <c r="J487" s="44">
        <v>1552931</v>
      </c>
      <c r="K487" s="44">
        <v>0</v>
      </c>
      <c r="L487" s="44">
        <v>0</v>
      </c>
      <c r="M487" s="44">
        <v>0</v>
      </c>
      <c r="N487" s="44">
        <v>0</v>
      </c>
      <c r="O487" s="44">
        <v>0</v>
      </c>
      <c r="P487" s="44">
        <v>1068568</v>
      </c>
      <c r="Q487" s="44">
        <v>159109</v>
      </c>
      <c r="R487" s="44">
        <v>0</v>
      </c>
      <c r="S487" s="44">
        <v>10816</v>
      </c>
      <c r="T487" s="44">
        <v>4512</v>
      </c>
      <c r="U487" s="44">
        <v>42173</v>
      </c>
      <c r="V487" s="44">
        <v>12773</v>
      </c>
      <c r="W487" s="44">
        <v>0</v>
      </c>
      <c r="X487" s="44">
        <v>520017</v>
      </c>
      <c r="Y487" s="44">
        <v>0</v>
      </c>
      <c r="Z487" s="44">
        <v>0</v>
      </c>
      <c r="AA487" s="44">
        <v>11847553</v>
      </c>
      <c r="AB487" s="44">
        <v>0</v>
      </c>
      <c r="AC487" s="44">
        <v>100000</v>
      </c>
    </row>
    <row r="488" spans="1:29" x14ac:dyDescent="0.3">
      <c r="A488" s="46" t="s">
        <v>979</v>
      </c>
      <c r="B488" t="s">
        <v>2561</v>
      </c>
      <c r="C488">
        <v>1</v>
      </c>
      <c r="D488">
        <v>0</v>
      </c>
      <c r="E488" s="44">
        <v>10220219</v>
      </c>
      <c r="F488" s="44">
        <v>0</v>
      </c>
      <c r="G488" s="44">
        <v>0</v>
      </c>
      <c r="H488" s="44">
        <v>0</v>
      </c>
      <c r="I488" s="44">
        <v>888284</v>
      </c>
      <c r="J488" s="44">
        <v>1878664</v>
      </c>
      <c r="K488" s="44">
        <v>0</v>
      </c>
      <c r="L488" s="44">
        <v>0</v>
      </c>
      <c r="M488" s="44">
        <v>0</v>
      </c>
      <c r="N488" s="44">
        <v>0</v>
      </c>
      <c r="O488" s="44">
        <v>0</v>
      </c>
      <c r="P488" s="44">
        <v>1289635</v>
      </c>
      <c r="Q488" s="44">
        <v>230807</v>
      </c>
      <c r="R488" s="44">
        <v>0</v>
      </c>
      <c r="S488" s="44">
        <v>15295</v>
      </c>
      <c r="T488" s="44">
        <v>6381</v>
      </c>
      <c r="U488" s="44">
        <v>59241</v>
      </c>
      <c r="V488" s="44">
        <v>13115</v>
      </c>
      <c r="W488" s="44">
        <v>0</v>
      </c>
      <c r="X488" s="44">
        <v>655179</v>
      </c>
      <c r="Y488" s="44">
        <v>0</v>
      </c>
      <c r="Z488" s="44">
        <v>0</v>
      </c>
      <c r="AA488" s="44">
        <v>15256820</v>
      </c>
      <c r="AB488" s="44">
        <v>0</v>
      </c>
      <c r="AC488" s="44">
        <v>0</v>
      </c>
    </row>
    <row r="489" spans="1:29" x14ac:dyDescent="0.3">
      <c r="A489" s="46" t="s">
        <v>986</v>
      </c>
      <c r="B489" t="s">
        <v>2562</v>
      </c>
      <c r="C489">
        <v>1</v>
      </c>
      <c r="D489">
        <v>0</v>
      </c>
      <c r="E489" s="44">
        <v>8631632</v>
      </c>
      <c r="F489" s="44">
        <v>0</v>
      </c>
      <c r="G489" s="44">
        <v>273715</v>
      </c>
      <c r="H489" s="44">
        <v>0</v>
      </c>
      <c r="I489" s="44">
        <v>793122</v>
      </c>
      <c r="J489" s="44">
        <v>2761423</v>
      </c>
      <c r="K489" s="44">
        <v>409701</v>
      </c>
      <c r="L489" s="44">
        <v>0</v>
      </c>
      <c r="M489" s="44">
        <v>0</v>
      </c>
      <c r="N489" s="44">
        <v>0</v>
      </c>
      <c r="O489" s="44">
        <v>0</v>
      </c>
      <c r="P489" s="44">
        <v>1130500</v>
      </c>
      <c r="Q489" s="44">
        <v>72014</v>
      </c>
      <c r="R489" s="44">
        <v>131512</v>
      </c>
      <c r="S489" s="44">
        <v>10561</v>
      </c>
      <c r="T489" s="44">
        <v>4406</v>
      </c>
      <c r="U489" s="44">
        <v>40717</v>
      </c>
      <c r="V489" s="44">
        <v>7644</v>
      </c>
      <c r="W489" s="44">
        <v>0</v>
      </c>
      <c r="X489" s="44">
        <v>264261</v>
      </c>
      <c r="Y489" s="44">
        <v>0</v>
      </c>
      <c r="Z489" s="44">
        <v>0</v>
      </c>
      <c r="AA489" s="44">
        <v>14531208</v>
      </c>
      <c r="AB489" s="44">
        <v>0</v>
      </c>
      <c r="AC489" s="44">
        <v>100000</v>
      </c>
    </row>
    <row r="490" spans="1:29" x14ac:dyDescent="0.3">
      <c r="A490" s="46" t="s">
        <v>982</v>
      </c>
      <c r="B490" t="s">
        <v>2563</v>
      </c>
      <c r="C490">
        <v>1</v>
      </c>
      <c r="D490">
        <v>0</v>
      </c>
      <c r="E490" s="44">
        <v>3798789</v>
      </c>
      <c r="F490" s="44">
        <v>0</v>
      </c>
      <c r="G490" s="44">
        <v>125110</v>
      </c>
      <c r="H490" s="44">
        <v>7180</v>
      </c>
      <c r="I490" s="44">
        <v>437687</v>
      </c>
      <c r="J490" s="44">
        <v>1180635</v>
      </c>
      <c r="K490" s="44">
        <v>0</v>
      </c>
      <c r="L490" s="44">
        <v>0</v>
      </c>
      <c r="M490" s="44">
        <v>0</v>
      </c>
      <c r="N490" s="44">
        <v>0</v>
      </c>
      <c r="O490" s="44">
        <v>0</v>
      </c>
      <c r="P490" s="44">
        <v>583672</v>
      </c>
      <c r="Q490" s="44">
        <v>73269</v>
      </c>
      <c r="R490" s="44">
        <v>15683</v>
      </c>
      <c r="S490" s="44">
        <v>7476</v>
      </c>
      <c r="T490" s="44">
        <v>3118</v>
      </c>
      <c r="U490" s="44">
        <v>23009</v>
      </c>
      <c r="V490" s="44">
        <v>5048</v>
      </c>
      <c r="W490" s="44">
        <v>0</v>
      </c>
      <c r="X490" s="44">
        <v>153536</v>
      </c>
      <c r="Y490" s="44">
        <v>0</v>
      </c>
      <c r="Z490" s="44">
        <v>0</v>
      </c>
      <c r="AA490" s="44">
        <v>6414212</v>
      </c>
      <c r="AB490" s="44">
        <v>0</v>
      </c>
      <c r="AC490" s="44">
        <v>100000</v>
      </c>
    </row>
    <row r="491" spans="1:29" x14ac:dyDescent="0.3">
      <c r="A491" s="46" t="s">
        <v>984</v>
      </c>
      <c r="B491" t="s">
        <v>2564</v>
      </c>
      <c r="C491">
        <v>1</v>
      </c>
      <c r="D491">
        <v>0</v>
      </c>
      <c r="E491" s="44">
        <v>8976533</v>
      </c>
      <c r="F491" s="44">
        <v>0</v>
      </c>
      <c r="G491" s="44">
        <v>0</v>
      </c>
      <c r="H491" s="44">
        <v>2413</v>
      </c>
      <c r="I491" s="44">
        <v>1262473</v>
      </c>
      <c r="J491" s="44">
        <v>2898023</v>
      </c>
      <c r="K491" s="44">
        <v>0</v>
      </c>
      <c r="L491" s="44">
        <v>0</v>
      </c>
      <c r="M491" s="44">
        <v>0</v>
      </c>
      <c r="N491" s="44">
        <v>0</v>
      </c>
      <c r="O491" s="44">
        <v>0</v>
      </c>
      <c r="P491" s="44">
        <v>1306835</v>
      </c>
      <c r="Q491" s="44">
        <v>1316425</v>
      </c>
      <c r="R491" s="44">
        <v>0</v>
      </c>
      <c r="S491" s="44">
        <v>20418</v>
      </c>
      <c r="T491" s="44">
        <v>8518</v>
      </c>
      <c r="U491" s="44">
        <v>75259</v>
      </c>
      <c r="V491" s="44">
        <v>24805</v>
      </c>
      <c r="W491" s="44">
        <v>0</v>
      </c>
      <c r="X491" s="44">
        <v>13580</v>
      </c>
      <c r="Y491" s="44">
        <v>0</v>
      </c>
      <c r="Z491" s="44">
        <v>0</v>
      </c>
      <c r="AA491" s="44">
        <v>15905282</v>
      </c>
      <c r="AB491" s="44">
        <v>0</v>
      </c>
      <c r="AC491" s="44">
        <v>0</v>
      </c>
    </row>
    <row r="492" spans="1:29" x14ac:dyDescent="0.3">
      <c r="A492" s="46" t="s">
        <v>988</v>
      </c>
      <c r="B492" t="s">
        <v>2565</v>
      </c>
      <c r="C492">
        <v>1</v>
      </c>
      <c r="D492">
        <v>0</v>
      </c>
      <c r="E492" s="44">
        <v>16417292</v>
      </c>
      <c r="F492" s="44">
        <v>0</v>
      </c>
      <c r="G492" s="44">
        <v>0</v>
      </c>
      <c r="H492" s="44">
        <v>0</v>
      </c>
      <c r="I492" s="44">
        <v>1560978</v>
      </c>
      <c r="J492" s="44">
        <v>5411237</v>
      </c>
      <c r="K492" s="44">
        <v>398050</v>
      </c>
      <c r="L492" s="44">
        <v>0</v>
      </c>
      <c r="M492" s="44">
        <v>0</v>
      </c>
      <c r="N492" s="44">
        <v>0</v>
      </c>
      <c r="O492" s="44">
        <v>0</v>
      </c>
      <c r="P492" s="44">
        <v>2384446</v>
      </c>
      <c r="Q492" s="44">
        <v>1639062</v>
      </c>
      <c r="R492" s="44">
        <v>45743</v>
      </c>
      <c r="S492" s="44">
        <v>24613</v>
      </c>
      <c r="T492" s="44">
        <v>10268</v>
      </c>
      <c r="U492" s="44">
        <v>97045</v>
      </c>
      <c r="V492" s="44">
        <v>30338</v>
      </c>
      <c r="W492" s="44">
        <v>0</v>
      </c>
      <c r="X492" s="44">
        <v>222875</v>
      </c>
      <c r="Y492" s="44">
        <v>0</v>
      </c>
      <c r="Z492" s="44">
        <v>0</v>
      </c>
      <c r="AA492" s="44">
        <v>28241947</v>
      </c>
      <c r="AB492" s="44">
        <v>0</v>
      </c>
      <c r="AC492" s="44">
        <v>123111</v>
      </c>
    </row>
    <row r="493" spans="1:29" x14ac:dyDescent="0.3">
      <c r="A493" s="46" t="s">
        <v>1026</v>
      </c>
      <c r="B493" t="s">
        <v>2566</v>
      </c>
      <c r="C493">
        <v>1</v>
      </c>
      <c r="D493">
        <v>0</v>
      </c>
      <c r="E493" s="44">
        <v>14328459</v>
      </c>
      <c r="F493" s="44">
        <v>0</v>
      </c>
      <c r="G493" s="44">
        <v>0</v>
      </c>
      <c r="H493" s="44">
        <v>6482</v>
      </c>
      <c r="I493" s="44">
        <v>1577581</v>
      </c>
      <c r="J493" s="44">
        <v>3682168</v>
      </c>
      <c r="K493" s="44">
        <v>151795</v>
      </c>
      <c r="L493" s="44">
        <v>0</v>
      </c>
      <c r="M493" s="44">
        <v>0</v>
      </c>
      <c r="N493" s="44">
        <v>0</v>
      </c>
      <c r="O493" s="44">
        <v>0</v>
      </c>
      <c r="P493" s="44">
        <v>2272297</v>
      </c>
      <c r="Q493" s="44">
        <v>102945</v>
      </c>
      <c r="R493" s="44">
        <v>0</v>
      </c>
      <c r="S493" s="44">
        <v>15849</v>
      </c>
      <c r="T493" s="44">
        <v>6612</v>
      </c>
      <c r="U493" s="44">
        <v>21951</v>
      </c>
      <c r="V493" s="44">
        <v>19946</v>
      </c>
      <c r="W493" s="44">
        <v>0</v>
      </c>
      <c r="X493" s="44">
        <v>545784</v>
      </c>
      <c r="Y493" s="44">
        <v>0</v>
      </c>
      <c r="Z493" s="44">
        <v>0</v>
      </c>
      <c r="AA493" s="44">
        <v>22731869</v>
      </c>
      <c r="AB493" s="44">
        <v>0</v>
      </c>
      <c r="AC493" s="44">
        <v>132624</v>
      </c>
    </row>
    <row r="494" spans="1:29" x14ac:dyDescent="0.3">
      <c r="A494" s="46" t="s">
        <v>1030</v>
      </c>
      <c r="B494" t="s">
        <v>2567</v>
      </c>
      <c r="C494">
        <v>1</v>
      </c>
      <c r="D494">
        <v>0</v>
      </c>
      <c r="E494" s="44">
        <v>6330934</v>
      </c>
      <c r="F494" s="44">
        <v>0</v>
      </c>
      <c r="G494" s="44">
        <v>0</v>
      </c>
      <c r="H494" s="44">
        <v>0</v>
      </c>
      <c r="I494" s="44">
        <v>750487</v>
      </c>
      <c r="J494" s="44">
        <v>1942035</v>
      </c>
      <c r="K494" s="44">
        <v>0</v>
      </c>
      <c r="L494" s="44">
        <v>0</v>
      </c>
      <c r="M494" s="44">
        <v>0</v>
      </c>
      <c r="N494" s="44">
        <v>0</v>
      </c>
      <c r="O494" s="44">
        <v>0</v>
      </c>
      <c r="P494" s="44">
        <v>780969</v>
      </c>
      <c r="Q494" s="44">
        <v>30358</v>
      </c>
      <c r="R494" s="44">
        <v>84122</v>
      </c>
      <c r="S494" s="44">
        <v>6682</v>
      </c>
      <c r="T494" s="44">
        <v>2619</v>
      </c>
      <c r="U494" s="44">
        <v>25281</v>
      </c>
      <c r="V494" s="44">
        <v>7772</v>
      </c>
      <c r="W494" s="44">
        <v>0</v>
      </c>
      <c r="X494" s="44">
        <v>95540</v>
      </c>
      <c r="Y494" s="44">
        <v>0</v>
      </c>
      <c r="Z494" s="44">
        <v>0</v>
      </c>
      <c r="AA494" s="44">
        <v>10056799</v>
      </c>
      <c r="AB494" s="44">
        <v>0</v>
      </c>
      <c r="AC494" s="44">
        <v>100000</v>
      </c>
    </row>
    <row r="495" spans="1:29" x14ac:dyDescent="0.3">
      <c r="A495" s="46" t="s">
        <v>1032</v>
      </c>
      <c r="B495" t="s">
        <v>2568</v>
      </c>
      <c r="C495">
        <v>1</v>
      </c>
      <c r="D495">
        <v>0</v>
      </c>
      <c r="E495" s="44">
        <v>16453340</v>
      </c>
      <c r="F495" s="44">
        <v>0</v>
      </c>
      <c r="G495" s="44">
        <v>0</v>
      </c>
      <c r="H495" s="44">
        <v>0</v>
      </c>
      <c r="I495" s="44">
        <v>1295055</v>
      </c>
      <c r="J495" s="44">
        <v>2925550</v>
      </c>
      <c r="K495" s="44">
        <v>0</v>
      </c>
      <c r="L495" s="44">
        <v>0</v>
      </c>
      <c r="M495" s="44">
        <v>0</v>
      </c>
      <c r="N495" s="44">
        <v>0</v>
      </c>
      <c r="O495" s="44">
        <v>0</v>
      </c>
      <c r="P495" s="44">
        <v>2032760</v>
      </c>
      <c r="Q495" s="44">
        <v>208522</v>
      </c>
      <c r="R495" s="44">
        <v>0</v>
      </c>
      <c r="S495" s="44">
        <v>21976</v>
      </c>
      <c r="T495" s="44">
        <v>9168</v>
      </c>
      <c r="U495" s="44">
        <v>81317</v>
      </c>
      <c r="V495" s="44">
        <v>27940</v>
      </c>
      <c r="W495" s="44">
        <v>0</v>
      </c>
      <c r="X495" s="44">
        <v>1283076</v>
      </c>
      <c r="Y495" s="44">
        <v>0</v>
      </c>
      <c r="Z495" s="44">
        <v>0</v>
      </c>
      <c r="AA495" s="44">
        <v>24338704</v>
      </c>
      <c r="AB495" s="44">
        <v>0</v>
      </c>
      <c r="AC495" s="44">
        <v>139788</v>
      </c>
    </row>
    <row r="496" spans="1:29" x14ac:dyDescent="0.3">
      <c r="A496" s="46" t="s">
        <v>1034</v>
      </c>
      <c r="B496" t="s">
        <v>2569</v>
      </c>
      <c r="C496">
        <v>1</v>
      </c>
      <c r="D496">
        <v>0</v>
      </c>
      <c r="E496" s="44">
        <v>3558513</v>
      </c>
      <c r="F496" s="44">
        <v>0</v>
      </c>
      <c r="G496" s="44">
        <v>0</v>
      </c>
      <c r="H496" s="44">
        <v>0</v>
      </c>
      <c r="I496" s="44">
        <v>487703</v>
      </c>
      <c r="J496" s="44">
        <v>1078454</v>
      </c>
      <c r="K496" s="44">
        <v>0</v>
      </c>
      <c r="L496" s="44">
        <v>0</v>
      </c>
      <c r="M496" s="44">
        <v>0</v>
      </c>
      <c r="N496" s="44">
        <v>0</v>
      </c>
      <c r="O496" s="44">
        <v>0</v>
      </c>
      <c r="P496" s="44">
        <v>618433</v>
      </c>
      <c r="Q496" s="44">
        <v>40692</v>
      </c>
      <c r="R496" s="44">
        <v>0</v>
      </c>
      <c r="S496" s="44">
        <v>3820</v>
      </c>
      <c r="T496" s="44">
        <v>1593</v>
      </c>
      <c r="U496" s="44">
        <v>14679</v>
      </c>
      <c r="V496" s="44">
        <v>4172</v>
      </c>
      <c r="W496" s="44">
        <v>0</v>
      </c>
      <c r="X496" s="44">
        <v>92498</v>
      </c>
      <c r="Y496" s="44">
        <v>0</v>
      </c>
      <c r="Z496" s="44">
        <v>0</v>
      </c>
      <c r="AA496" s="44">
        <v>5900557</v>
      </c>
      <c r="AB496" s="44">
        <v>0</v>
      </c>
      <c r="AC496" s="44">
        <v>100000</v>
      </c>
    </row>
    <row r="497" spans="1:29" x14ac:dyDescent="0.3">
      <c r="A497" s="46" t="s">
        <v>1036</v>
      </c>
      <c r="B497" t="s">
        <v>1924</v>
      </c>
      <c r="C497">
        <v>1</v>
      </c>
      <c r="D497">
        <v>0</v>
      </c>
      <c r="E497" s="44">
        <v>10529484</v>
      </c>
      <c r="F497" s="44">
        <v>0</v>
      </c>
      <c r="G497" s="44">
        <v>0</v>
      </c>
      <c r="H497" s="44">
        <v>0</v>
      </c>
      <c r="I497" s="44">
        <v>1049439</v>
      </c>
      <c r="J497" s="44">
        <v>2871324</v>
      </c>
      <c r="K497" s="44">
        <v>24513</v>
      </c>
      <c r="L497" s="44">
        <v>0</v>
      </c>
      <c r="M497" s="44">
        <v>0</v>
      </c>
      <c r="N497" s="44">
        <v>0</v>
      </c>
      <c r="O497" s="44">
        <v>0</v>
      </c>
      <c r="P497" s="44">
        <v>1650268</v>
      </c>
      <c r="Q497" s="44">
        <v>132956</v>
      </c>
      <c r="R497" s="44">
        <v>0</v>
      </c>
      <c r="S497" s="44">
        <v>12284</v>
      </c>
      <c r="T497" s="44">
        <v>5125</v>
      </c>
      <c r="U497" s="44">
        <v>45377</v>
      </c>
      <c r="V497" s="44">
        <v>15737</v>
      </c>
      <c r="W497" s="44">
        <v>0</v>
      </c>
      <c r="X497" s="44">
        <v>308801</v>
      </c>
      <c r="Y497" s="44">
        <v>0</v>
      </c>
      <c r="Z497" s="44">
        <v>0</v>
      </c>
      <c r="AA497" s="44">
        <v>16645308</v>
      </c>
      <c r="AB497" s="44">
        <v>0</v>
      </c>
      <c r="AC497" s="44">
        <v>100000</v>
      </c>
    </row>
    <row r="498" spans="1:29" x14ac:dyDescent="0.3">
      <c r="A498" s="46" t="s">
        <v>1040</v>
      </c>
      <c r="B498" t="s">
        <v>2570</v>
      </c>
      <c r="C498">
        <v>1</v>
      </c>
      <c r="D498">
        <v>0</v>
      </c>
      <c r="E498" s="44">
        <v>31245892</v>
      </c>
      <c r="F498" s="44">
        <v>0</v>
      </c>
      <c r="G498" s="44">
        <v>0</v>
      </c>
      <c r="H498" s="44">
        <v>0</v>
      </c>
      <c r="I498" s="44">
        <v>4701648</v>
      </c>
      <c r="J498" s="44">
        <v>9089640</v>
      </c>
      <c r="K498" s="44">
        <v>0</v>
      </c>
      <c r="L498" s="44">
        <v>0</v>
      </c>
      <c r="M498" s="44">
        <v>0</v>
      </c>
      <c r="N498" s="44">
        <v>0</v>
      </c>
      <c r="O498" s="44">
        <v>0</v>
      </c>
      <c r="P498" s="44">
        <v>4931631</v>
      </c>
      <c r="Q498" s="44">
        <v>575779</v>
      </c>
      <c r="R498" s="44">
        <v>0</v>
      </c>
      <c r="S498" s="44">
        <v>76428</v>
      </c>
      <c r="T498" s="44">
        <v>29382</v>
      </c>
      <c r="U498" s="44">
        <v>287988</v>
      </c>
      <c r="V498" s="44">
        <v>88033</v>
      </c>
      <c r="W498" s="44">
        <v>0</v>
      </c>
      <c r="X498" s="44">
        <v>195665</v>
      </c>
      <c r="Y498" s="44">
        <v>0</v>
      </c>
      <c r="Z498" s="44">
        <v>0</v>
      </c>
      <c r="AA498" s="44">
        <v>51222086</v>
      </c>
      <c r="AB498" s="44">
        <v>0</v>
      </c>
      <c r="AC498" s="44">
        <v>0</v>
      </c>
    </row>
    <row r="499" spans="1:29" x14ac:dyDescent="0.3">
      <c r="A499" s="46" t="s">
        <v>1038</v>
      </c>
      <c r="B499" t="s">
        <v>1926</v>
      </c>
      <c r="C499">
        <v>1</v>
      </c>
      <c r="D499">
        <v>0</v>
      </c>
      <c r="E499" s="44">
        <v>12707444</v>
      </c>
      <c r="F499" s="44">
        <v>0</v>
      </c>
      <c r="G499" s="44">
        <v>0</v>
      </c>
      <c r="H499" s="44">
        <v>0</v>
      </c>
      <c r="I499" s="44">
        <v>1292243</v>
      </c>
      <c r="J499" s="44">
        <v>1330668</v>
      </c>
      <c r="K499" s="44">
        <v>57804</v>
      </c>
      <c r="L499" s="44">
        <v>0</v>
      </c>
      <c r="M499" s="44">
        <v>0</v>
      </c>
      <c r="N499" s="44">
        <v>0</v>
      </c>
      <c r="O499" s="44">
        <v>0</v>
      </c>
      <c r="P499" s="44">
        <v>1728782</v>
      </c>
      <c r="Q499" s="44">
        <v>195104</v>
      </c>
      <c r="R499" s="44">
        <v>0</v>
      </c>
      <c r="S499" s="44">
        <v>14741</v>
      </c>
      <c r="T499" s="44">
        <v>2631</v>
      </c>
      <c r="U499" s="44">
        <v>54872</v>
      </c>
      <c r="V499" s="44">
        <v>19027</v>
      </c>
      <c r="W499" s="44">
        <v>0</v>
      </c>
      <c r="X499" s="44">
        <v>111175</v>
      </c>
      <c r="Y499" s="44">
        <v>5967</v>
      </c>
      <c r="Z499" s="44">
        <v>0</v>
      </c>
      <c r="AA499" s="44">
        <v>17520458</v>
      </c>
      <c r="AB499" s="44">
        <v>0</v>
      </c>
      <c r="AC499" s="44">
        <v>105783</v>
      </c>
    </row>
    <row r="500" spans="1:29" x14ac:dyDescent="0.3">
      <c r="A500" s="46" t="s">
        <v>1044</v>
      </c>
      <c r="B500" t="s">
        <v>2571</v>
      </c>
      <c r="C500">
        <v>1</v>
      </c>
      <c r="D500">
        <v>0</v>
      </c>
      <c r="E500" s="44">
        <v>18996564</v>
      </c>
      <c r="F500" s="44">
        <v>0</v>
      </c>
      <c r="G500" s="44">
        <v>0</v>
      </c>
      <c r="H500" s="44">
        <v>0</v>
      </c>
      <c r="I500" s="44">
        <v>995709</v>
      </c>
      <c r="J500" s="44">
        <v>5973550</v>
      </c>
      <c r="K500" s="44">
        <v>0</v>
      </c>
      <c r="L500" s="44">
        <v>0</v>
      </c>
      <c r="M500" s="44">
        <v>0</v>
      </c>
      <c r="N500" s="44">
        <v>0</v>
      </c>
      <c r="O500" s="44">
        <v>0</v>
      </c>
      <c r="P500" s="44">
        <v>3512914</v>
      </c>
      <c r="Q500" s="44">
        <v>227423</v>
      </c>
      <c r="R500" s="44">
        <v>0</v>
      </c>
      <c r="S500" s="44">
        <v>24118</v>
      </c>
      <c r="T500" s="44">
        <v>10062</v>
      </c>
      <c r="U500" s="44">
        <v>93317</v>
      </c>
      <c r="V500" s="44">
        <v>33274</v>
      </c>
      <c r="W500" s="44">
        <v>0</v>
      </c>
      <c r="X500" s="44">
        <v>362561</v>
      </c>
      <c r="Y500" s="44">
        <v>0</v>
      </c>
      <c r="Z500" s="44">
        <v>0</v>
      </c>
      <c r="AA500" s="44">
        <v>30229492</v>
      </c>
      <c r="AB500" s="44">
        <v>69345</v>
      </c>
      <c r="AC500" s="44">
        <v>152327</v>
      </c>
    </row>
    <row r="501" spans="1:29" x14ac:dyDescent="0.3">
      <c r="A501" s="46" t="s">
        <v>1028</v>
      </c>
      <c r="B501" t="s">
        <v>2572</v>
      </c>
      <c r="C501">
        <v>1</v>
      </c>
      <c r="D501">
        <v>0</v>
      </c>
      <c r="E501" s="44">
        <v>4569022</v>
      </c>
      <c r="F501" s="44">
        <v>0</v>
      </c>
      <c r="G501" s="44">
        <v>0</v>
      </c>
      <c r="H501" s="44">
        <v>0</v>
      </c>
      <c r="I501" s="44">
        <v>490886</v>
      </c>
      <c r="J501" s="44">
        <v>580121</v>
      </c>
      <c r="K501" s="44">
        <v>0</v>
      </c>
      <c r="L501" s="44">
        <v>0</v>
      </c>
      <c r="M501" s="44">
        <v>0</v>
      </c>
      <c r="N501" s="44">
        <v>0</v>
      </c>
      <c r="O501" s="44">
        <v>0</v>
      </c>
      <c r="P501" s="44">
        <v>850551</v>
      </c>
      <c r="Q501" s="44">
        <v>74310</v>
      </c>
      <c r="R501" s="44">
        <v>113372</v>
      </c>
      <c r="S501" s="44">
        <v>810</v>
      </c>
      <c r="T501" s="44">
        <v>2812</v>
      </c>
      <c r="U501" s="44">
        <v>16276</v>
      </c>
      <c r="V501" s="44">
        <v>8364</v>
      </c>
      <c r="W501" s="44">
        <v>0</v>
      </c>
      <c r="X501" s="44">
        <v>70696</v>
      </c>
      <c r="Y501" s="44">
        <v>0</v>
      </c>
      <c r="Z501" s="44">
        <v>0</v>
      </c>
      <c r="AA501" s="44">
        <v>6777220</v>
      </c>
      <c r="AB501" s="44">
        <v>0</v>
      </c>
      <c r="AC501" s="44">
        <v>0</v>
      </c>
    </row>
    <row r="502" spans="1:29" x14ac:dyDescent="0.3">
      <c r="A502" s="46" t="s">
        <v>1048</v>
      </c>
      <c r="B502" t="s">
        <v>2573</v>
      </c>
      <c r="C502">
        <v>1</v>
      </c>
      <c r="D502">
        <v>0</v>
      </c>
      <c r="E502" s="44">
        <v>4582618</v>
      </c>
      <c r="F502" s="44">
        <v>0</v>
      </c>
      <c r="G502" s="44">
        <v>0</v>
      </c>
      <c r="H502" s="44">
        <v>2360</v>
      </c>
      <c r="I502" s="44">
        <v>655339</v>
      </c>
      <c r="J502" s="44">
        <v>1001752</v>
      </c>
      <c r="K502" s="44">
        <v>0</v>
      </c>
      <c r="L502" s="44">
        <v>0</v>
      </c>
      <c r="M502" s="44">
        <v>0</v>
      </c>
      <c r="N502" s="44">
        <v>0</v>
      </c>
      <c r="O502" s="44">
        <v>0</v>
      </c>
      <c r="P502" s="44">
        <v>454534</v>
      </c>
      <c r="Q502" s="44">
        <v>0</v>
      </c>
      <c r="R502" s="44">
        <v>0</v>
      </c>
      <c r="S502" s="44">
        <v>5229</v>
      </c>
      <c r="T502" s="44">
        <v>2181</v>
      </c>
      <c r="U502" s="44">
        <v>19398</v>
      </c>
      <c r="V502" s="44">
        <v>5549</v>
      </c>
      <c r="W502" s="44">
        <v>0</v>
      </c>
      <c r="X502" s="44">
        <v>104296</v>
      </c>
      <c r="Y502" s="44">
        <v>0</v>
      </c>
      <c r="Z502" s="44">
        <v>0</v>
      </c>
      <c r="AA502" s="44">
        <v>6833256</v>
      </c>
      <c r="AB502" s="44">
        <v>0</v>
      </c>
      <c r="AC502" s="44">
        <v>100000</v>
      </c>
    </row>
    <row r="503" spans="1:29" x14ac:dyDescent="0.3">
      <c r="A503" s="46" t="s">
        <v>1046</v>
      </c>
      <c r="B503" t="s">
        <v>1930</v>
      </c>
      <c r="C503" t="s">
        <v>2840</v>
      </c>
      <c r="D503" t="s">
        <v>2840</v>
      </c>
      <c r="E503" t="s">
        <v>2840</v>
      </c>
      <c r="F503" t="s">
        <v>2840</v>
      </c>
      <c r="G503" t="s">
        <v>2840</v>
      </c>
      <c r="H503" t="s">
        <v>2840</v>
      </c>
      <c r="I503" t="s">
        <v>2840</v>
      </c>
      <c r="J503" t="s">
        <v>2840</v>
      </c>
      <c r="K503" t="s">
        <v>2840</v>
      </c>
      <c r="L503" t="s">
        <v>2840</v>
      </c>
      <c r="M503" t="s">
        <v>2840</v>
      </c>
      <c r="N503" t="s">
        <v>2840</v>
      </c>
      <c r="O503" t="s">
        <v>2840</v>
      </c>
      <c r="P503" t="s">
        <v>2840</v>
      </c>
      <c r="Q503" t="s">
        <v>2840</v>
      </c>
      <c r="R503" t="s">
        <v>2840</v>
      </c>
      <c r="S503" t="s">
        <v>2840</v>
      </c>
      <c r="T503" t="s">
        <v>2840</v>
      </c>
      <c r="U503" t="s">
        <v>2840</v>
      </c>
      <c r="V503" t="s">
        <v>2840</v>
      </c>
      <c r="W503" t="s">
        <v>2840</v>
      </c>
      <c r="X503" t="s">
        <v>2840</v>
      </c>
      <c r="Y503" t="s">
        <v>2840</v>
      </c>
      <c r="Z503" t="s">
        <v>2840</v>
      </c>
      <c r="AA503" t="s">
        <v>2840</v>
      </c>
      <c r="AB503" t="s">
        <v>2840</v>
      </c>
      <c r="AC503" t="s">
        <v>2840</v>
      </c>
    </row>
    <row r="504" spans="1:29" x14ac:dyDescent="0.3">
      <c r="A504" s="46" t="s">
        <v>1042</v>
      </c>
      <c r="B504" t="s">
        <v>2574</v>
      </c>
      <c r="C504">
        <v>1</v>
      </c>
      <c r="D504">
        <v>0</v>
      </c>
      <c r="E504" s="44">
        <v>3144102</v>
      </c>
      <c r="F504" s="44">
        <v>0</v>
      </c>
      <c r="G504" s="44">
        <v>193401</v>
      </c>
      <c r="H504" s="44">
        <v>338</v>
      </c>
      <c r="I504" s="44">
        <v>171653</v>
      </c>
      <c r="J504" s="44">
        <v>800099</v>
      </c>
      <c r="K504" s="44">
        <v>0</v>
      </c>
      <c r="L504" s="44">
        <v>0</v>
      </c>
      <c r="M504" s="44">
        <v>0</v>
      </c>
      <c r="N504" s="44">
        <v>0</v>
      </c>
      <c r="O504" s="44">
        <v>0</v>
      </c>
      <c r="P504" s="44">
        <v>406212</v>
      </c>
      <c r="Q504" s="44">
        <v>22053</v>
      </c>
      <c r="R504" s="44">
        <v>0</v>
      </c>
      <c r="S504" s="44">
        <v>6457</v>
      </c>
      <c r="T504" s="44">
        <v>2365</v>
      </c>
      <c r="U504" s="44">
        <v>23475</v>
      </c>
      <c r="V504" s="44">
        <v>0</v>
      </c>
      <c r="W504" s="44">
        <v>0</v>
      </c>
      <c r="X504" s="44">
        <v>54000</v>
      </c>
      <c r="Y504" s="44">
        <v>0</v>
      </c>
      <c r="Z504" s="44">
        <v>0</v>
      </c>
      <c r="AA504" s="44">
        <v>4824155</v>
      </c>
      <c r="AB504" s="44">
        <v>0</v>
      </c>
      <c r="AC504" s="44">
        <v>0</v>
      </c>
    </row>
    <row r="505" spans="1:29" x14ac:dyDescent="0.3">
      <c r="A505" s="46" t="s">
        <v>1050</v>
      </c>
      <c r="B505" t="s">
        <v>1932</v>
      </c>
      <c r="C505">
        <v>1</v>
      </c>
      <c r="D505">
        <v>0</v>
      </c>
      <c r="E505" s="44">
        <v>16449231</v>
      </c>
      <c r="F505" s="44">
        <v>0</v>
      </c>
      <c r="G505" s="44">
        <v>0</v>
      </c>
      <c r="H505" s="44">
        <v>3005</v>
      </c>
      <c r="I505" s="44">
        <v>1805682</v>
      </c>
      <c r="J505" s="44">
        <v>1764118</v>
      </c>
      <c r="K505" s="44">
        <v>100981</v>
      </c>
      <c r="L505" s="44">
        <v>0</v>
      </c>
      <c r="M505" s="44">
        <v>0</v>
      </c>
      <c r="N505" s="44">
        <v>0</v>
      </c>
      <c r="O505" s="44">
        <v>0</v>
      </c>
      <c r="P505" s="44">
        <v>1618437</v>
      </c>
      <c r="Q505" s="44">
        <v>113479</v>
      </c>
      <c r="R505" s="44">
        <v>190441</v>
      </c>
      <c r="S505" s="44">
        <v>19130</v>
      </c>
      <c r="T505" s="44">
        <v>7981</v>
      </c>
      <c r="U505" s="44">
        <v>74211</v>
      </c>
      <c r="V505" s="44">
        <v>24043</v>
      </c>
      <c r="W505" s="44">
        <v>0</v>
      </c>
      <c r="X505" s="44">
        <v>252105</v>
      </c>
      <c r="Y505" s="44">
        <v>0</v>
      </c>
      <c r="Z505" s="44">
        <v>0</v>
      </c>
      <c r="AA505" s="44">
        <v>22422844</v>
      </c>
      <c r="AB505" s="44">
        <v>0</v>
      </c>
      <c r="AC505" s="44">
        <v>125273</v>
      </c>
    </row>
    <row r="506" spans="1:29" x14ac:dyDescent="0.3">
      <c r="A506" s="46" t="s">
        <v>1057</v>
      </c>
      <c r="B506" t="s">
        <v>2575</v>
      </c>
      <c r="C506">
        <v>1</v>
      </c>
      <c r="D506">
        <v>0</v>
      </c>
      <c r="E506" s="44">
        <v>5523065</v>
      </c>
      <c r="F506" s="44">
        <v>0</v>
      </c>
      <c r="G506" s="44">
        <v>641751</v>
      </c>
      <c r="H506" s="44">
        <v>0</v>
      </c>
      <c r="I506" s="44">
        <v>646645</v>
      </c>
      <c r="J506" s="44">
        <v>645706</v>
      </c>
      <c r="K506" s="44">
        <v>0</v>
      </c>
      <c r="L506" s="44">
        <v>0</v>
      </c>
      <c r="M506" s="44">
        <v>0</v>
      </c>
      <c r="N506" s="44">
        <v>0</v>
      </c>
      <c r="O506" s="44">
        <v>0</v>
      </c>
      <c r="P506" s="44">
        <v>1115914</v>
      </c>
      <c r="Q506" s="44">
        <v>145953</v>
      </c>
      <c r="R506" s="44">
        <v>141634</v>
      </c>
      <c r="S506" s="44">
        <v>24673</v>
      </c>
      <c r="T506" s="44">
        <v>10293</v>
      </c>
      <c r="U506" s="44">
        <v>98385</v>
      </c>
      <c r="V506" s="44">
        <v>15306</v>
      </c>
      <c r="W506" s="44">
        <v>0</v>
      </c>
      <c r="X506" s="44">
        <v>0</v>
      </c>
      <c r="Y506" s="44">
        <v>0</v>
      </c>
      <c r="Z506" s="44">
        <v>0</v>
      </c>
      <c r="AA506" s="44">
        <v>9009325</v>
      </c>
      <c r="AB506" s="44">
        <v>0</v>
      </c>
      <c r="AC506" s="44">
        <v>0</v>
      </c>
    </row>
    <row r="507" spans="1:29" x14ac:dyDescent="0.3">
      <c r="A507" s="46" t="s">
        <v>1173</v>
      </c>
      <c r="B507" t="s">
        <v>2576</v>
      </c>
      <c r="C507">
        <v>1</v>
      </c>
      <c r="D507">
        <v>0</v>
      </c>
      <c r="E507" s="44">
        <v>23768762</v>
      </c>
      <c r="F507" s="44">
        <v>0</v>
      </c>
      <c r="G507" s="44">
        <v>1733369</v>
      </c>
      <c r="H507" s="44">
        <v>0</v>
      </c>
      <c r="I507" s="44">
        <v>2590207</v>
      </c>
      <c r="J507" s="44">
        <v>2417330</v>
      </c>
      <c r="K507" s="44">
        <v>0</v>
      </c>
      <c r="L507" s="44">
        <v>0</v>
      </c>
      <c r="M507" s="44">
        <v>0</v>
      </c>
      <c r="N507" s="44">
        <v>0</v>
      </c>
      <c r="O507" s="44">
        <v>0</v>
      </c>
      <c r="P507" s="44">
        <v>1950476</v>
      </c>
      <c r="Q507" s="44">
        <v>1730323</v>
      </c>
      <c r="R507" s="44">
        <v>464015</v>
      </c>
      <c r="S507" s="44">
        <v>57299</v>
      </c>
      <c r="T507" s="44">
        <v>20066</v>
      </c>
      <c r="U507" s="44">
        <v>232884</v>
      </c>
      <c r="V507" s="44">
        <v>51467</v>
      </c>
      <c r="W507" s="44">
        <v>0</v>
      </c>
      <c r="X507" s="44">
        <v>0</v>
      </c>
      <c r="Y507" s="44">
        <v>79682</v>
      </c>
      <c r="Z507" s="44">
        <v>0</v>
      </c>
      <c r="AA507" s="44">
        <v>35095880</v>
      </c>
      <c r="AB507" s="44">
        <v>0</v>
      </c>
      <c r="AC507" s="44">
        <v>0</v>
      </c>
    </row>
    <row r="508" spans="1:29" x14ac:dyDescent="0.3">
      <c r="A508" s="46" t="s">
        <v>1129</v>
      </c>
      <c r="B508" t="s">
        <v>2577</v>
      </c>
      <c r="C508">
        <v>1</v>
      </c>
      <c r="D508">
        <v>0</v>
      </c>
      <c r="E508" s="44">
        <v>33521993</v>
      </c>
      <c r="F508" s="44">
        <v>0</v>
      </c>
      <c r="G508" s="44">
        <v>1678344</v>
      </c>
      <c r="H508" s="44">
        <v>0</v>
      </c>
      <c r="I508" s="44">
        <v>4376894</v>
      </c>
      <c r="J508" s="44">
        <v>2399295</v>
      </c>
      <c r="K508" s="44">
        <v>0</v>
      </c>
      <c r="L508" s="44">
        <v>0</v>
      </c>
      <c r="M508" s="44">
        <v>0</v>
      </c>
      <c r="N508" s="44">
        <v>0</v>
      </c>
      <c r="O508" s="44">
        <v>0</v>
      </c>
      <c r="P508" s="44">
        <v>2022277</v>
      </c>
      <c r="Q508" s="44">
        <v>3293968</v>
      </c>
      <c r="R508" s="44">
        <v>712502</v>
      </c>
      <c r="S508" s="44">
        <v>70691</v>
      </c>
      <c r="T508" s="44">
        <v>29493</v>
      </c>
      <c r="U508" s="44">
        <v>290959</v>
      </c>
      <c r="V508" s="44">
        <v>74345</v>
      </c>
      <c r="W508" s="44">
        <v>0</v>
      </c>
      <c r="X508" s="44">
        <v>0</v>
      </c>
      <c r="Y508" s="44">
        <v>129755</v>
      </c>
      <c r="Z508" s="44">
        <v>0</v>
      </c>
      <c r="AA508" s="44">
        <v>48600516</v>
      </c>
      <c r="AB508" s="44">
        <v>0</v>
      </c>
      <c r="AC508" s="44">
        <v>0</v>
      </c>
    </row>
    <row r="509" spans="1:29" x14ac:dyDescent="0.3">
      <c r="A509" s="46" t="s">
        <v>1115</v>
      </c>
      <c r="B509" t="s">
        <v>2578</v>
      </c>
      <c r="C509">
        <v>1</v>
      </c>
      <c r="D509">
        <v>0</v>
      </c>
      <c r="E509" s="44">
        <v>39776014</v>
      </c>
      <c r="F509" s="44">
        <v>0</v>
      </c>
      <c r="G509" s="44">
        <v>2616972</v>
      </c>
      <c r="H509" s="44">
        <v>0</v>
      </c>
      <c r="I509" s="44">
        <v>3947156</v>
      </c>
      <c r="J509" s="44">
        <v>2724859</v>
      </c>
      <c r="K509" s="44">
        <v>0</v>
      </c>
      <c r="L509" s="44">
        <v>0</v>
      </c>
      <c r="M509" s="44">
        <v>0</v>
      </c>
      <c r="N509" s="44">
        <v>0</v>
      </c>
      <c r="O509" s="44">
        <v>0</v>
      </c>
      <c r="P509" s="44">
        <v>2897721</v>
      </c>
      <c r="Q509" s="44">
        <v>1768944</v>
      </c>
      <c r="R509" s="44">
        <v>1071605</v>
      </c>
      <c r="S509" s="44">
        <v>86974</v>
      </c>
      <c r="T509" s="44">
        <v>35963</v>
      </c>
      <c r="U509" s="44">
        <v>347695</v>
      </c>
      <c r="V509" s="44">
        <v>87816</v>
      </c>
      <c r="W509" s="44">
        <v>0</v>
      </c>
      <c r="X509" s="44">
        <v>0</v>
      </c>
      <c r="Y509" s="44">
        <v>0</v>
      </c>
      <c r="Z509" s="44">
        <v>0</v>
      </c>
      <c r="AA509" s="44">
        <v>55361719</v>
      </c>
      <c r="AB509" s="44">
        <v>0</v>
      </c>
      <c r="AC509" s="44">
        <v>0</v>
      </c>
    </row>
    <row r="510" spans="1:29" x14ac:dyDescent="0.3">
      <c r="A510" s="46" t="s">
        <v>1079</v>
      </c>
      <c r="B510" t="s">
        <v>2579</v>
      </c>
      <c r="C510">
        <v>1</v>
      </c>
      <c r="D510">
        <v>0</v>
      </c>
      <c r="E510" s="44">
        <v>38987561</v>
      </c>
      <c r="F510" s="44">
        <v>0</v>
      </c>
      <c r="G510" s="44">
        <v>1710034</v>
      </c>
      <c r="H510" s="44">
        <v>25752</v>
      </c>
      <c r="I510" s="44">
        <v>8440819</v>
      </c>
      <c r="J510" s="44">
        <v>4135863</v>
      </c>
      <c r="K510" s="44">
        <v>0</v>
      </c>
      <c r="L510" s="44">
        <v>0</v>
      </c>
      <c r="M510" s="44">
        <v>0</v>
      </c>
      <c r="N510" s="44">
        <v>0</v>
      </c>
      <c r="O510" s="44">
        <v>0</v>
      </c>
      <c r="P510" s="44">
        <v>2758640</v>
      </c>
      <c r="Q510" s="44">
        <v>6746886</v>
      </c>
      <c r="R510" s="44">
        <v>650664</v>
      </c>
      <c r="S510" s="44">
        <v>77657</v>
      </c>
      <c r="T510" s="44">
        <v>31872</v>
      </c>
      <c r="U510" s="44">
        <v>324162</v>
      </c>
      <c r="V510" s="44">
        <v>87441</v>
      </c>
      <c r="W510" s="44">
        <v>0</v>
      </c>
      <c r="X510" s="44">
        <v>1317682</v>
      </c>
      <c r="Y510" s="44">
        <v>0</v>
      </c>
      <c r="Z510" s="44">
        <v>0</v>
      </c>
      <c r="AA510" s="44">
        <v>65295033</v>
      </c>
      <c r="AB510" s="44">
        <v>0</v>
      </c>
      <c r="AC510" s="44">
        <v>1121747</v>
      </c>
    </row>
    <row r="511" spans="1:29" x14ac:dyDescent="0.3">
      <c r="A511" s="46" t="s">
        <v>1055</v>
      </c>
      <c r="B511" t="s">
        <v>2580</v>
      </c>
      <c r="C511">
        <v>1</v>
      </c>
      <c r="D511">
        <v>0</v>
      </c>
      <c r="E511" s="44">
        <v>17462664</v>
      </c>
      <c r="F511" s="44">
        <v>0</v>
      </c>
      <c r="G511" s="44">
        <v>1275598</v>
      </c>
      <c r="H511" s="44">
        <v>0</v>
      </c>
      <c r="I511" s="44">
        <v>4069530</v>
      </c>
      <c r="J511" s="44">
        <v>1728927</v>
      </c>
      <c r="K511" s="44">
        <v>0</v>
      </c>
      <c r="L511" s="44">
        <v>0</v>
      </c>
      <c r="M511" s="44">
        <v>0</v>
      </c>
      <c r="N511" s="44">
        <v>0</v>
      </c>
      <c r="O511" s="44">
        <v>0</v>
      </c>
      <c r="P511" s="44">
        <v>2624936</v>
      </c>
      <c r="Q511" s="44">
        <v>856706</v>
      </c>
      <c r="R511" s="44">
        <v>243257</v>
      </c>
      <c r="S511" s="44">
        <v>49105</v>
      </c>
      <c r="T511" s="44">
        <v>20487</v>
      </c>
      <c r="U511" s="44">
        <v>217914</v>
      </c>
      <c r="V511" s="44">
        <v>42044</v>
      </c>
      <c r="W511" s="44">
        <v>0</v>
      </c>
      <c r="X511" s="44">
        <v>343402</v>
      </c>
      <c r="Y511" s="44">
        <v>0</v>
      </c>
      <c r="Z511" s="44">
        <v>0</v>
      </c>
      <c r="AA511" s="44">
        <v>28934570</v>
      </c>
      <c r="AB511" s="44">
        <v>0</v>
      </c>
      <c r="AC511" s="44">
        <v>395052</v>
      </c>
    </row>
    <row r="512" spans="1:29" x14ac:dyDescent="0.3">
      <c r="A512" s="46" t="s">
        <v>1081</v>
      </c>
      <c r="B512" t="s">
        <v>2581</v>
      </c>
      <c r="C512">
        <v>1</v>
      </c>
      <c r="D512">
        <v>0</v>
      </c>
      <c r="E512" s="44">
        <v>19780232</v>
      </c>
      <c r="F512" s="44">
        <v>0</v>
      </c>
      <c r="G512" s="44">
        <v>2685418</v>
      </c>
      <c r="H512" s="44">
        <v>8290</v>
      </c>
      <c r="I512" s="44">
        <v>2857968</v>
      </c>
      <c r="J512" s="44">
        <v>948664</v>
      </c>
      <c r="K512" s="44">
        <v>0</v>
      </c>
      <c r="L512" s="44">
        <v>0</v>
      </c>
      <c r="M512" s="44">
        <v>0</v>
      </c>
      <c r="N512" s="44">
        <v>0</v>
      </c>
      <c r="O512" s="44">
        <v>0</v>
      </c>
      <c r="P512" s="44">
        <v>1905662</v>
      </c>
      <c r="Q512" s="44">
        <v>626544</v>
      </c>
      <c r="R512" s="44">
        <v>403072</v>
      </c>
      <c r="S512" s="44">
        <v>63216</v>
      </c>
      <c r="T512" s="44">
        <v>21732</v>
      </c>
      <c r="U512" s="44">
        <v>93082</v>
      </c>
      <c r="V512" s="44">
        <v>11438</v>
      </c>
      <c r="W512" s="44">
        <v>0</v>
      </c>
      <c r="X512" s="44">
        <v>472326</v>
      </c>
      <c r="Y512" s="44">
        <v>0</v>
      </c>
      <c r="Z512" s="44">
        <v>0</v>
      </c>
      <c r="AA512" s="44">
        <v>29877644</v>
      </c>
      <c r="AB512" s="44">
        <v>0</v>
      </c>
      <c r="AC512" s="44">
        <v>155264</v>
      </c>
    </row>
    <row r="513" spans="1:29" x14ac:dyDescent="0.3">
      <c r="A513" s="46" t="s">
        <v>1181</v>
      </c>
      <c r="B513" t="s">
        <v>2582</v>
      </c>
      <c r="C513" t="s">
        <v>2840</v>
      </c>
      <c r="D513" t="s">
        <v>2840</v>
      </c>
      <c r="E513" t="s">
        <v>2840</v>
      </c>
      <c r="F513" t="s">
        <v>2840</v>
      </c>
      <c r="G513" t="s">
        <v>2840</v>
      </c>
      <c r="H513" t="s">
        <v>2840</v>
      </c>
      <c r="I513" t="s">
        <v>2840</v>
      </c>
      <c r="J513" t="s">
        <v>2840</v>
      </c>
      <c r="K513" t="s">
        <v>2840</v>
      </c>
      <c r="L513" t="s">
        <v>2840</v>
      </c>
      <c r="M513" t="s">
        <v>2840</v>
      </c>
      <c r="N513" t="s">
        <v>2840</v>
      </c>
      <c r="O513" t="s">
        <v>2840</v>
      </c>
      <c r="P513" t="s">
        <v>2840</v>
      </c>
      <c r="Q513" t="s">
        <v>2840</v>
      </c>
      <c r="R513" t="s">
        <v>2840</v>
      </c>
      <c r="S513" t="s">
        <v>2840</v>
      </c>
      <c r="T513" t="s">
        <v>2840</v>
      </c>
      <c r="U513" t="s">
        <v>2840</v>
      </c>
      <c r="V513" t="s">
        <v>2840</v>
      </c>
      <c r="W513" t="s">
        <v>2840</v>
      </c>
      <c r="X513" t="s">
        <v>2840</v>
      </c>
      <c r="Y513" t="s">
        <v>2840</v>
      </c>
      <c r="Z513" t="s">
        <v>2840</v>
      </c>
      <c r="AA513" t="s">
        <v>2840</v>
      </c>
      <c r="AB513" t="s">
        <v>2840</v>
      </c>
      <c r="AC513" t="s">
        <v>2840</v>
      </c>
    </row>
    <row r="514" spans="1:29" x14ac:dyDescent="0.3">
      <c r="A514" s="46" t="s">
        <v>1169</v>
      </c>
      <c r="B514" t="s">
        <v>2583</v>
      </c>
      <c r="C514">
        <v>1</v>
      </c>
      <c r="D514">
        <v>0</v>
      </c>
      <c r="E514" s="44">
        <v>27326035</v>
      </c>
      <c r="F514" s="44">
        <v>0</v>
      </c>
      <c r="G514" s="44">
        <v>826783</v>
      </c>
      <c r="H514" s="44">
        <v>0</v>
      </c>
      <c r="I514" s="44">
        <v>3663836</v>
      </c>
      <c r="J514" s="44">
        <v>10247040</v>
      </c>
      <c r="K514" s="44">
        <v>1772902</v>
      </c>
      <c r="L514" s="44">
        <v>0</v>
      </c>
      <c r="M514" s="44">
        <v>0</v>
      </c>
      <c r="N514" s="44">
        <v>0</v>
      </c>
      <c r="O514" s="44">
        <v>0</v>
      </c>
      <c r="P514" s="44">
        <v>1542673</v>
      </c>
      <c r="Q514" s="44">
        <v>639738</v>
      </c>
      <c r="R514" s="44">
        <v>181582</v>
      </c>
      <c r="S514" s="44">
        <v>97670</v>
      </c>
      <c r="T514" s="44">
        <v>40750</v>
      </c>
      <c r="U514" s="44">
        <v>359811</v>
      </c>
      <c r="V514" s="44">
        <v>64219</v>
      </c>
      <c r="W514" s="44">
        <v>0</v>
      </c>
      <c r="X514" s="44">
        <v>0</v>
      </c>
      <c r="Y514" s="44">
        <v>0</v>
      </c>
      <c r="Z514" s="44">
        <v>0</v>
      </c>
      <c r="AA514" s="44">
        <v>46763039</v>
      </c>
      <c r="AB514" s="44">
        <v>27569</v>
      </c>
      <c r="AC514" s="44">
        <v>0</v>
      </c>
    </row>
    <row r="515" spans="1:29" x14ac:dyDescent="0.3">
      <c r="A515" s="46" t="s">
        <v>1067</v>
      </c>
      <c r="B515" t="s">
        <v>2584</v>
      </c>
      <c r="C515">
        <v>1</v>
      </c>
      <c r="D515">
        <v>0</v>
      </c>
      <c r="E515" s="44">
        <v>23590550</v>
      </c>
      <c r="F515" s="44">
        <v>0</v>
      </c>
      <c r="G515" s="44">
        <v>1158391</v>
      </c>
      <c r="H515" s="44">
        <v>0</v>
      </c>
      <c r="I515" s="44">
        <v>2630507</v>
      </c>
      <c r="J515" s="44">
        <v>2273368</v>
      </c>
      <c r="K515" s="44">
        <v>0</v>
      </c>
      <c r="L515" s="44">
        <v>0</v>
      </c>
      <c r="M515" s="44">
        <v>0</v>
      </c>
      <c r="N515" s="44">
        <v>0</v>
      </c>
      <c r="O515" s="44">
        <v>0</v>
      </c>
      <c r="P515" s="44">
        <v>1557038</v>
      </c>
      <c r="Q515" s="44">
        <v>66568</v>
      </c>
      <c r="R515" s="44">
        <v>56410</v>
      </c>
      <c r="S515" s="44">
        <v>56640</v>
      </c>
      <c r="T515" s="44">
        <v>23631</v>
      </c>
      <c r="U515" s="44">
        <v>222748</v>
      </c>
      <c r="V515" s="44">
        <v>55999</v>
      </c>
      <c r="W515" s="44">
        <v>0</v>
      </c>
      <c r="X515" s="44">
        <v>234900</v>
      </c>
      <c r="Y515" s="44">
        <v>109902</v>
      </c>
      <c r="Z515" s="44">
        <v>0</v>
      </c>
      <c r="AA515" s="44">
        <v>32036652</v>
      </c>
      <c r="AB515" s="44">
        <v>0</v>
      </c>
      <c r="AC515" s="44">
        <v>161823</v>
      </c>
    </row>
    <row r="516" spans="1:29" x14ac:dyDescent="0.3">
      <c r="A516" s="46" t="s">
        <v>1147</v>
      </c>
      <c r="B516" t="s">
        <v>2585</v>
      </c>
      <c r="C516">
        <v>1</v>
      </c>
      <c r="D516">
        <v>0</v>
      </c>
      <c r="E516" s="44">
        <v>88706928</v>
      </c>
      <c r="F516" s="44">
        <v>0</v>
      </c>
      <c r="G516" s="44">
        <v>4022826</v>
      </c>
      <c r="H516" s="44">
        <v>0</v>
      </c>
      <c r="I516" s="44">
        <v>11645057</v>
      </c>
      <c r="J516" s="44">
        <v>11153955</v>
      </c>
      <c r="K516" s="44">
        <v>0</v>
      </c>
      <c r="L516" s="44">
        <v>0</v>
      </c>
      <c r="M516" s="44">
        <v>0</v>
      </c>
      <c r="N516" s="44">
        <v>0</v>
      </c>
      <c r="O516" s="44">
        <v>0</v>
      </c>
      <c r="P516" s="44">
        <v>4968390</v>
      </c>
      <c r="Q516" s="44">
        <v>3636864</v>
      </c>
      <c r="R516" s="44">
        <v>1581215</v>
      </c>
      <c r="S516" s="44">
        <v>193722</v>
      </c>
      <c r="T516" s="44">
        <v>80825</v>
      </c>
      <c r="U516" s="44">
        <v>766163</v>
      </c>
      <c r="V516" s="44">
        <v>177133</v>
      </c>
      <c r="W516" s="44">
        <v>0</v>
      </c>
      <c r="X516" s="44">
        <v>599400</v>
      </c>
      <c r="Y516" s="44">
        <v>0</v>
      </c>
      <c r="Z516" s="44">
        <v>0</v>
      </c>
      <c r="AA516" s="44">
        <v>127532478</v>
      </c>
      <c r="AB516" s="44">
        <v>0</v>
      </c>
      <c r="AC516" s="44">
        <v>481460</v>
      </c>
    </row>
    <row r="517" spans="1:29" x14ac:dyDescent="0.3">
      <c r="A517" s="46" t="s">
        <v>1137</v>
      </c>
      <c r="B517" t="s">
        <v>1944</v>
      </c>
      <c r="C517">
        <v>1</v>
      </c>
      <c r="D517">
        <v>0</v>
      </c>
      <c r="E517" s="44">
        <v>2887364</v>
      </c>
      <c r="F517" s="44">
        <v>0</v>
      </c>
      <c r="G517" s="44">
        <v>94118</v>
      </c>
      <c r="H517" s="44">
        <v>0</v>
      </c>
      <c r="I517" s="44">
        <v>62794</v>
      </c>
      <c r="J517" s="44">
        <v>232313</v>
      </c>
      <c r="K517" s="44">
        <v>0</v>
      </c>
      <c r="L517" s="44">
        <v>0</v>
      </c>
      <c r="M517" s="44">
        <v>0</v>
      </c>
      <c r="N517" s="44">
        <v>0</v>
      </c>
      <c r="O517" s="44">
        <v>0</v>
      </c>
      <c r="P517" s="44">
        <v>298824</v>
      </c>
      <c r="Q517" s="44">
        <v>7156</v>
      </c>
      <c r="R517" s="44">
        <v>52585</v>
      </c>
      <c r="S517" s="44">
        <v>17377</v>
      </c>
      <c r="T517" s="44">
        <v>0</v>
      </c>
      <c r="U517" s="44">
        <v>65939</v>
      </c>
      <c r="V517" s="44">
        <v>0</v>
      </c>
      <c r="W517" s="44">
        <v>0</v>
      </c>
      <c r="X517" s="44">
        <v>75600</v>
      </c>
      <c r="Y517" s="44">
        <v>0</v>
      </c>
      <c r="Z517" s="44">
        <v>0</v>
      </c>
      <c r="AA517" s="44">
        <v>3794070</v>
      </c>
      <c r="AB517" s="44">
        <v>0</v>
      </c>
      <c r="AC517" s="44">
        <v>0</v>
      </c>
    </row>
    <row r="518" spans="1:29" x14ac:dyDescent="0.3">
      <c r="A518" s="46" t="s">
        <v>1127</v>
      </c>
      <c r="B518" t="s">
        <v>2586</v>
      </c>
      <c r="C518">
        <v>1</v>
      </c>
      <c r="D518">
        <v>0</v>
      </c>
      <c r="E518" s="44">
        <v>12909110</v>
      </c>
      <c r="F518" s="44">
        <v>0</v>
      </c>
      <c r="G518" s="44">
        <v>393079</v>
      </c>
      <c r="H518" s="44">
        <v>0</v>
      </c>
      <c r="I518" s="44">
        <v>2339404</v>
      </c>
      <c r="J518" s="44">
        <v>1168221</v>
      </c>
      <c r="K518" s="44">
        <v>0</v>
      </c>
      <c r="L518" s="44">
        <v>0</v>
      </c>
      <c r="M518" s="44">
        <v>0</v>
      </c>
      <c r="N518" s="44">
        <v>0</v>
      </c>
      <c r="O518" s="44">
        <v>0</v>
      </c>
      <c r="P518" s="44">
        <v>455869</v>
      </c>
      <c r="Q518" s="44">
        <v>344748</v>
      </c>
      <c r="R518" s="44">
        <v>156102</v>
      </c>
      <c r="S518" s="44">
        <v>33870</v>
      </c>
      <c r="T518" s="44">
        <v>14131</v>
      </c>
      <c r="U518" s="44">
        <v>135956</v>
      </c>
      <c r="V518" s="44">
        <v>30860</v>
      </c>
      <c r="W518" s="44">
        <v>0</v>
      </c>
      <c r="X518" s="44">
        <v>0</v>
      </c>
      <c r="Y518" s="44">
        <v>1575</v>
      </c>
      <c r="Z518" s="44">
        <v>0</v>
      </c>
      <c r="AA518" s="44">
        <v>17982925</v>
      </c>
      <c r="AB518" s="44">
        <v>0</v>
      </c>
      <c r="AC518" s="44">
        <v>0</v>
      </c>
    </row>
    <row r="519" spans="1:29" x14ac:dyDescent="0.3">
      <c r="A519" s="46" t="s">
        <v>1123</v>
      </c>
      <c r="B519" t="s">
        <v>2587</v>
      </c>
      <c r="C519">
        <v>1</v>
      </c>
      <c r="D519">
        <v>0</v>
      </c>
      <c r="E519" s="44">
        <v>14090960</v>
      </c>
      <c r="F519" s="44">
        <v>0</v>
      </c>
      <c r="G519" s="44">
        <v>1040107</v>
      </c>
      <c r="H519" s="44">
        <v>0</v>
      </c>
      <c r="I519" s="44">
        <v>1834746</v>
      </c>
      <c r="J519" s="44">
        <v>3587319</v>
      </c>
      <c r="K519" s="44">
        <v>0</v>
      </c>
      <c r="L519" s="44">
        <v>0</v>
      </c>
      <c r="M519" s="44">
        <v>0</v>
      </c>
      <c r="N519" s="44">
        <v>0</v>
      </c>
      <c r="O519" s="44">
        <v>0</v>
      </c>
      <c r="P519" s="44">
        <v>1418885</v>
      </c>
      <c r="Q519" s="44">
        <v>962154</v>
      </c>
      <c r="R519" s="44">
        <v>196565</v>
      </c>
      <c r="S519" s="44">
        <v>38214</v>
      </c>
      <c r="T519" s="44">
        <v>15943</v>
      </c>
      <c r="U519" s="44">
        <v>153897</v>
      </c>
      <c r="V519" s="44">
        <v>35127</v>
      </c>
      <c r="W519" s="44">
        <v>0</v>
      </c>
      <c r="X519" s="44">
        <v>0</v>
      </c>
      <c r="Y519" s="44">
        <v>16509</v>
      </c>
      <c r="Z519" s="44">
        <v>0</v>
      </c>
      <c r="AA519" s="44">
        <v>23390426</v>
      </c>
      <c r="AB519" s="44">
        <v>0</v>
      </c>
      <c r="AC519" s="44">
        <v>0</v>
      </c>
    </row>
    <row r="520" spans="1:29" x14ac:dyDescent="0.3">
      <c r="A520" s="46" t="s">
        <v>1145</v>
      </c>
      <c r="B520" t="s">
        <v>2588</v>
      </c>
      <c r="C520">
        <v>1</v>
      </c>
      <c r="D520">
        <v>0</v>
      </c>
      <c r="E520" s="44">
        <v>19044294</v>
      </c>
      <c r="F520" s="44">
        <v>0</v>
      </c>
      <c r="G520" s="44">
        <v>853478</v>
      </c>
      <c r="H520" s="44">
        <v>0</v>
      </c>
      <c r="I520" s="44">
        <v>2965967</v>
      </c>
      <c r="J520" s="44">
        <v>2414509</v>
      </c>
      <c r="K520" s="44">
        <v>0</v>
      </c>
      <c r="L520" s="44">
        <v>0</v>
      </c>
      <c r="M520" s="44">
        <v>0</v>
      </c>
      <c r="N520" s="44">
        <v>0</v>
      </c>
      <c r="O520" s="44">
        <v>0</v>
      </c>
      <c r="P520" s="44">
        <v>2073576</v>
      </c>
      <c r="Q520" s="44">
        <v>757546</v>
      </c>
      <c r="R520" s="44">
        <v>111772</v>
      </c>
      <c r="S520" s="44">
        <v>44761</v>
      </c>
      <c r="T520" s="44">
        <v>18675</v>
      </c>
      <c r="U520" s="44">
        <v>176964</v>
      </c>
      <c r="V520" s="44">
        <v>45411</v>
      </c>
      <c r="W520" s="44">
        <v>0</v>
      </c>
      <c r="X520" s="44">
        <v>197136</v>
      </c>
      <c r="Y520" s="44">
        <v>0</v>
      </c>
      <c r="Z520" s="44">
        <v>0</v>
      </c>
      <c r="AA520" s="44">
        <v>28704089</v>
      </c>
      <c r="AB520" s="44">
        <v>0</v>
      </c>
      <c r="AC520" s="44">
        <v>0</v>
      </c>
    </row>
    <row r="521" spans="1:29" x14ac:dyDescent="0.3">
      <c r="A521" s="46" t="s">
        <v>1121</v>
      </c>
      <c r="B521" t="s">
        <v>1948</v>
      </c>
      <c r="C521">
        <v>1</v>
      </c>
      <c r="D521">
        <v>0</v>
      </c>
      <c r="E521" s="44">
        <v>65269984</v>
      </c>
      <c r="F521" s="44">
        <v>0</v>
      </c>
      <c r="G521" s="44">
        <v>2387787</v>
      </c>
      <c r="H521" s="44">
        <v>0</v>
      </c>
      <c r="I521" s="44">
        <v>9893032</v>
      </c>
      <c r="J521" s="44">
        <v>7128473</v>
      </c>
      <c r="K521" s="44">
        <v>0</v>
      </c>
      <c r="L521" s="44">
        <v>0</v>
      </c>
      <c r="M521" s="44">
        <v>0</v>
      </c>
      <c r="N521" s="44">
        <v>0</v>
      </c>
      <c r="O521" s="44">
        <v>0</v>
      </c>
      <c r="P521" s="44">
        <v>2637289</v>
      </c>
      <c r="Q521" s="44">
        <v>2476458</v>
      </c>
      <c r="R521" s="44">
        <v>674962</v>
      </c>
      <c r="S521" s="44">
        <v>138790</v>
      </c>
      <c r="T521" s="44">
        <v>55657</v>
      </c>
      <c r="U521" s="44">
        <v>554482</v>
      </c>
      <c r="V521" s="44">
        <v>139237</v>
      </c>
      <c r="W521" s="44">
        <v>0</v>
      </c>
      <c r="X521" s="44">
        <v>4574501</v>
      </c>
      <c r="Y521" s="44">
        <v>12751</v>
      </c>
      <c r="Z521" s="44">
        <v>0</v>
      </c>
      <c r="AA521" s="44">
        <v>95943403</v>
      </c>
      <c r="AB521" s="44">
        <v>0</v>
      </c>
      <c r="AC521" s="44">
        <v>0</v>
      </c>
    </row>
    <row r="522" spans="1:29" x14ac:dyDescent="0.3">
      <c r="A522" s="46" t="s">
        <v>1117</v>
      </c>
      <c r="B522" t="s">
        <v>2589</v>
      </c>
      <c r="C522">
        <v>1</v>
      </c>
      <c r="D522">
        <v>0</v>
      </c>
      <c r="E522" s="44">
        <v>65494748</v>
      </c>
      <c r="F522" s="44">
        <v>0</v>
      </c>
      <c r="G522" s="44">
        <v>4041841</v>
      </c>
      <c r="H522" s="44">
        <v>0</v>
      </c>
      <c r="I522" s="44">
        <v>9757530</v>
      </c>
      <c r="J522" s="44">
        <v>8707407</v>
      </c>
      <c r="K522" s="44">
        <v>0</v>
      </c>
      <c r="L522" s="44">
        <v>0</v>
      </c>
      <c r="M522" s="44">
        <v>0</v>
      </c>
      <c r="N522" s="44">
        <v>0</v>
      </c>
      <c r="O522" s="44">
        <v>0</v>
      </c>
      <c r="P522" s="44">
        <v>2121469</v>
      </c>
      <c r="Q522" s="44">
        <v>4271413</v>
      </c>
      <c r="R522" s="44">
        <v>1397982</v>
      </c>
      <c r="S522" s="44">
        <v>139404</v>
      </c>
      <c r="T522" s="44">
        <v>58143</v>
      </c>
      <c r="U522" s="44">
        <v>562288</v>
      </c>
      <c r="V522" s="44">
        <v>140754</v>
      </c>
      <c r="W522" s="44">
        <v>0</v>
      </c>
      <c r="X522" s="44">
        <v>998204</v>
      </c>
      <c r="Y522" s="44">
        <v>103560</v>
      </c>
      <c r="Z522" s="44">
        <v>0</v>
      </c>
      <c r="AA522" s="44">
        <v>97794743</v>
      </c>
      <c r="AB522" s="44">
        <v>0</v>
      </c>
      <c r="AC522" s="44">
        <v>1238072</v>
      </c>
    </row>
    <row r="523" spans="1:29" x14ac:dyDescent="0.3">
      <c r="A523" s="46" t="s">
        <v>1135</v>
      </c>
      <c r="B523" t="s">
        <v>1950</v>
      </c>
      <c r="C523">
        <v>1</v>
      </c>
      <c r="D523">
        <v>0</v>
      </c>
      <c r="E523" s="44">
        <v>49168329</v>
      </c>
      <c r="F523" s="44">
        <v>0</v>
      </c>
      <c r="G523" s="44">
        <v>1791109</v>
      </c>
      <c r="H523" s="44">
        <v>0</v>
      </c>
      <c r="I523" s="44">
        <v>4871586</v>
      </c>
      <c r="J523" s="44">
        <v>9302341</v>
      </c>
      <c r="K523" s="44">
        <v>0</v>
      </c>
      <c r="L523" s="44">
        <v>0</v>
      </c>
      <c r="M523" s="44">
        <v>0</v>
      </c>
      <c r="N523" s="44">
        <v>0</v>
      </c>
      <c r="O523" s="44">
        <v>0</v>
      </c>
      <c r="P523" s="44">
        <v>2057180</v>
      </c>
      <c r="Q523" s="44">
        <v>4082036</v>
      </c>
      <c r="R523" s="44">
        <v>526952</v>
      </c>
      <c r="S523" s="44">
        <v>116844</v>
      </c>
      <c r="T523" s="44">
        <v>48750</v>
      </c>
      <c r="U523" s="44">
        <v>455166</v>
      </c>
      <c r="V523" s="44">
        <v>116843</v>
      </c>
      <c r="W523" s="44">
        <v>0</v>
      </c>
      <c r="X523" s="44">
        <v>646790</v>
      </c>
      <c r="Y523" s="44">
        <v>92813</v>
      </c>
      <c r="Z523" s="44">
        <v>0</v>
      </c>
      <c r="AA523" s="44">
        <v>73276739</v>
      </c>
      <c r="AB523" s="44">
        <v>0</v>
      </c>
      <c r="AC523" s="44">
        <v>950321</v>
      </c>
    </row>
    <row r="524" spans="1:29" x14ac:dyDescent="0.3">
      <c r="A524" s="46" t="s">
        <v>1179</v>
      </c>
      <c r="B524" t="s">
        <v>2590</v>
      </c>
      <c r="C524">
        <v>1</v>
      </c>
      <c r="D524">
        <v>0</v>
      </c>
      <c r="E524" s="44">
        <v>89723508</v>
      </c>
      <c r="F524" s="44">
        <v>0</v>
      </c>
      <c r="G524" s="44">
        <v>3752477</v>
      </c>
      <c r="H524" s="44">
        <v>0</v>
      </c>
      <c r="I524" s="44">
        <v>13021012</v>
      </c>
      <c r="J524" s="44">
        <v>10516692</v>
      </c>
      <c r="K524" s="44">
        <v>0</v>
      </c>
      <c r="L524" s="44">
        <v>0</v>
      </c>
      <c r="M524" s="44">
        <v>0</v>
      </c>
      <c r="N524" s="44">
        <v>0</v>
      </c>
      <c r="O524" s="44">
        <v>0</v>
      </c>
      <c r="P524" s="44">
        <v>2942477</v>
      </c>
      <c r="Q524" s="44">
        <v>6949324</v>
      </c>
      <c r="R524" s="44">
        <v>1039602</v>
      </c>
      <c r="S524" s="44">
        <v>133607</v>
      </c>
      <c r="T524" s="44">
        <v>55743</v>
      </c>
      <c r="U524" s="44">
        <v>534444</v>
      </c>
      <c r="V524" s="44">
        <v>159506</v>
      </c>
      <c r="W524" s="44">
        <v>0</v>
      </c>
      <c r="X524" s="44">
        <v>1486267</v>
      </c>
      <c r="Y524" s="44">
        <v>0</v>
      </c>
      <c r="Z524" s="44">
        <v>0</v>
      </c>
      <c r="AA524" s="44">
        <v>130314659</v>
      </c>
      <c r="AB524" s="44">
        <v>0</v>
      </c>
      <c r="AC524" s="44">
        <v>1998531</v>
      </c>
    </row>
    <row r="525" spans="1:29" x14ac:dyDescent="0.3">
      <c r="A525" s="46" t="s">
        <v>1069</v>
      </c>
      <c r="B525" t="s">
        <v>1952</v>
      </c>
      <c r="C525">
        <v>1</v>
      </c>
      <c r="D525">
        <v>0</v>
      </c>
      <c r="E525" s="44">
        <v>7947458</v>
      </c>
      <c r="F525" s="44">
        <v>0</v>
      </c>
      <c r="G525" s="44">
        <v>795746</v>
      </c>
      <c r="H525" s="44">
        <v>1865</v>
      </c>
      <c r="I525" s="44">
        <v>983700</v>
      </c>
      <c r="J525" s="44">
        <v>1608545</v>
      </c>
      <c r="K525" s="44">
        <v>0</v>
      </c>
      <c r="L525" s="44">
        <v>0</v>
      </c>
      <c r="M525" s="44">
        <v>0</v>
      </c>
      <c r="N525" s="44">
        <v>0</v>
      </c>
      <c r="O525" s="44">
        <v>0</v>
      </c>
      <c r="P525" s="44">
        <v>448294</v>
      </c>
      <c r="Q525" s="44">
        <v>661257</v>
      </c>
      <c r="R525" s="44">
        <v>27963</v>
      </c>
      <c r="S525" s="44">
        <v>26545</v>
      </c>
      <c r="T525" s="44">
        <v>11075</v>
      </c>
      <c r="U525" s="44">
        <v>87608</v>
      </c>
      <c r="V525" s="44">
        <v>26545</v>
      </c>
      <c r="W525" s="44">
        <v>0</v>
      </c>
      <c r="X525" s="44">
        <v>129600</v>
      </c>
      <c r="Y525" s="44">
        <v>24725</v>
      </c>
      <c r="Z525" s="44">
        <v>0</v>
      </c>
      <c r="AA525" s="44">
        <v>12780926</v>
      </c>
      <c r="AB525" s="44">
        <v>0</v>
      </c>
      <c r="AC525" s="44">
        <v>0</v>
      </c>
    </row>
    <row r="526" spans="1:29" x14ac:dyDescent="0.3">
      <c r="A526" s="46" t="s">
        <v>1087</v>
      </c>
      <c r="B526" t="s">
        <v>2591</v>
      </c>
      <c r="C526">
        <v>1</v>
      </c>
      <c r="D526">
        <v>0</v>
      </c>
      <c r="E526" s="44">
        <v>4170704</v>
      </c>
      <c r="F526" s="44">
        <v>0</v>
      </c>
      <c r="G526" s="44">
        <v>323352</v>
      </c>
      <c r="H526" s="44">
        <v>0</v>
      </c>
      <c r="I526" s="44">
        <v>666227</v>
      </c>
      <c r="J526" s="44">
        <v>832864</v>
      </c>
      <c r="K526" s="44">
        <v>0</v>
      </c>
      <c r="L526" s="44">
        <v>0</v>
      </c>
      <c r="M526" s="44">
        <v>0</v>
      </c>
      <c r="N526" s="44">
        <v>0</v>
      </c>
      <c r="O526" s="44">
        <v>0</v>
      </c>
      <c r="P526" s="44">
        <v>319281</v>
      </c>
      <c r="Q526" s="44">
        <v>311002</v>
      </c>
      <c r="R526" s="44">
        <v>64599</v>
      </c>
      <c r="S526" s="44">
        <v>10846</v>
      </c>
      <c r="T526" s="44">
        <v>4525</v>
      </c>
      <c r="U526" s="44">
        <v>65299</v>
      </c>
      <c r="V526" s="44">
        <v>9707</v>
      </c>
      <c r="W526" s="44">
        <v>0</v>
      </c>
      <c r="X526" s="44">
        <v>30166</v>
      </c>
      <c r="Y526" s="44">
        <v>0</v>
      </c>
      <c r="Z526" s="44">
        <v>0</v>
      </c>
      <c r="AA526" s="44">
        <v>6808572</v>
      </c>
      <c r="AB526" s="44">
        <v>0</v>
      </c>
      <c r="AC526" s="44">
        <v>0</v>
      </c>
    </row>
    <row r="527" spans="1:29" x14ac:dyDescent="0.3">
      <c r="A527" s="46" t="s">
        <v>1159</v>
      </c>
      <c r="B527" t="s">
        <v>2592</v>
      </c>
      <c r="C527">
        <v>1</v>
      </c>
      <c r="D527">
        <v>0</v>
      </c>
      <c r="E527" s="44">
        <v>35914835</v>
      </c>
      <c r="F527" s="44">
        <v>0</v>
      </c>
      <c r="G527" s="44">
        <v>2794176</v>
      </c>
      <c r="H527" s="44">
        <v>0</v>
      </c>
      <c r="I527" s="44">
        <v>4776907</v>
      </c>
      <c r="J527" s="44">
        <v>7379511</v>
      </c>
      <c r="K527" s="44">
        <v>1819966</v>
      </c>
      <c r="L527" s="44">
        <v>0</v>
      </c>
      <c r="M527" s="44">
        <v>0</v>
      </c>
      <c r="N527" s="44">
        <v>0</v>
      </c>
      <c r="O527" s="44">
        <v>0</v>
      </c>
      <c r="P527" s="44">
        <v>1658308</v>
      </c>
      <c r="Q527" s="44">
        <v>1147390</v>
      </c>
      <c r="R527" s="44">
        <v>592937</v>
      </c>
      <c r="S527" s="44">
        <v>63351</v>
      </c>
      <c r="T527" s="44">
        <v>26431</v>
      </c>
      <c r="U527" s="44">
        <v>262766</v>
      </c>
      <c r="V527" s="44">
        <v>59052</v>
      </c>
      <c r="W527" s="44">
        <v>0</v>
      </c>
      <c r="X527" s="44">
        <v>624380</v>
      </c>
      <c r="Y527" s="44">
        <v>0</v>
      </c>
      <c r="Z527" s="44">
        <v>0</v>
      </c>
      <c r="AA527" s="44">
        <v>57120010</v>
      </c>
      <c r="AB527" s="44">
        <v>0</v>
      </c>
      <c r="AC527" s="44">
        <v>527035</v>
      </c>
    </row>
    <row r="528" spans="1:29" x14ac:dyDescent="0.3">
      <c r="A528" s="46" t="s">
        <v>1083</v>
      </c>
      <c r="B528" t="s">
        <v>2593</v>
      </c>
      <c r="C528">
        <v>1</v>
      </c>
      <c r="D528">
        <v>0</v>
      </c>
      <c r="E528" s="44">
        <v>2123117</v>
      </c>
      <c r="F528" s="44">
        <v>0</v>
      </c>
      <c r="G528" s="44">
        <v>143681</v>
      </c>
      <c r="H528" s="44">
        <v>530</v>
      </c>
      <c r="I528" s="44">
        <v>126328</v>
      </c>
      <c r="J528" s="44">
        <v>421589</v>
      </c>
      <c r="K528" s="44">
        <v>0</v>
      </c>
      <c r="L528" s="44">
        <v>0</v>
      </c>
      <c r="M528" s="44">
        <v>0</v>
      </c>
      <c r="N528" s="44">
        <v>0</v>
      </c>
      <c r="O528" s="44">
        <v>0</v>
      </c>
      <c r="P528" s="44">
        <v>298261</v>
      </c>
      <c r="Q528" s="44">
        <v>0</v>
      </c>
      <c r="R528" s="44">
        <v>7971</v>
      </c>
      <c r="S528" s="44">
        <v>27923</v>
      </c>
      <c r="T528" s="44">
        <v>10650</v>
      </c>
      <c r="U528" s="44">
        <v>7702</v>
      </c>
      <c r="V528" s="44">
        <v>0</v>
      </c>
      <c r="W528" s="44">
        <v>0</v>
      </c>
      <c r="X528" s="44">
        <v>54000</v>
      </c>
      <c r="Y528" s="44">
        <v>16426</v>
      </c>
      <c r="Z528" s="44">
        <v>0</v>
      </c>
      <c r="AA528" s="44">
        <v>3238178</v>
      </c>
      <c r="AB528" s="44">
        <v>0</v>
      </c>
      <c r="AC528" s="44">
        <v>0</v>
      </c>
    </row>
    <row r="529" spans="1:29" x14ac:dyDescent="0.3">
      <c r="A529" s="46" t="s">
        <v>1053</v>
      </c>
      <c r="B529" t="s">
        <v>2594</v>
      </c>
      <c r="C529">
        <v>1</v>
      </c>
      <c r="D529">
        <v>0</v>
      </c>
      <c r="E529" s="44">
        <v>201693</v>
      </c>
      <c r="F529" s="44">
        <v>0</v>
      </c>
      <c r="G529" s="44">
        <v>50000</v>
      </c>
      <c r="H529" s="44">
        <v>0</v>
      </c>
      <c r="I529" s="44">
        <v>14814</v>
      </c>
      <c r="J529" s="44">
        <v>12306</v>
      </c>
      <c r="K529" s="44">
        <v>0</v>
      </c>
      <c r="L529" s="44">
        <v>0</v>
      </c>
      <c r="M529" s="44">
        <v>0</v>
      </c>
      <c r="N529" s="44">
        <v>0</v>
      </c>
      <c r="O529" s="44">
        <v>0</v>
      </c>
      <c r="P529" s="44">
        <v>52056</v>
      </c>
      <c r="Q529" s="44">
        <v>0</v>
      </c>
      <c r="R529" s="44">
        <v>0</v>
      </c>
      <c r="S529" s="44">
        <v>1019</v>
      </c>
      <c r="T529" s="44">
        <v>317</v>
      </c>
      <c r="U529" s="44">
        <v>8505</v>
      </c>
      <c r="V529" s="44">
        <v>0</v>
      </c>
      <c r="W529" s="44">
        <v>0</v>
      </c>
      <c r="X529" s="44">
        <v>32400</v>
      </c>
      <c r="Y529" s="44">
        <v>1457</v>
      </c>
      <c r="Z529" s="44">
        <v>0</v>
      </c>
      <c r="AA529" s="44">
        <v>374567</v>
      </c>
      <c r="AB529" s="44">
        <v>0</v>
      </c>
      <c r="AC529" s="44">
        <v>0</v>
      </c>
    </row>
    <row r="530" spans="1:29" x14ac:dyDescent="0.3">
      <c r="A530" s="46" t="s">
        <v>1167</v>
      </c>
      <c r="B530" t="s">
        <v>2595</v>
      </c>
      <c r="C530">
        <v>1</v>
      </c>
      <c r="D530">
        <v>0</v>
      </c>
      <c r="E530" s="44">
        <v>792065</v>
      </c>
      <c r="F530" s="44">
        <v>0</v>
      </c>
      <c r="G530" s="44">
        <v>342209</v>
      </c>
      <c r="H530" s="44">
        <v>0</v>
      </c>
      <c r="I530" s="44">
        <v>61509</v>
      </c>
      <c r="J530" s="44">
        <v>20434</v>
      </c>
      <c r="K530" s="44">
        <v>0</v>
      </c>
      <c r="L530" s="44">
        <v>0</v>
      </c>
      <c r="M530" s="44">
        <v>0</v>
      </c>
      <c r="N530" s="44">
        <v>0</v>
      </c>
      <c r="O530" s="44">
        <v>0</v>
      </c>
      <c r="P530" s="44">
        <v>148515</v>
      </c>
      <c r="Q530" s="44">
        <v>81150</v>
      </c>
      <c r="R530" s="44">
        <v>21337</v>
      </c>
      <c r="S530" s="44">
        <v>10412</v>
      </c>
      <c r="T530" s="44">
        <v>4343</v>
      </c>
      <c r="U530" s="44">
        <v>59357</v>
      </c>
      <c r="V530" s="44">
        <v>0</v>
      </c>
      <c r="W530" s="44">
        <v>0</v>
      </c>
      <c r="X530" s="44">
        <v>62100</v>
      </c>
      <c r="Y530" s="44">
        <v>0</v>
      </c>
      <c r="Z530" s="44">
        <v>0</v>
      </c>
      <c r="AA530" s="44">
        <v>1603431</v>
      </c>
      <c r="AB530" s="44">
        <v>1421</v>
      </c>
      <c r="AC530" s="44">
        <v>0</v>
      </c>
    </row>
    <row r="531" spans="1:29" x14ac:dyDescent="0.3">
      <c r="A531" s="46" t="s">
        <v>1149</v>
      </c>
      <c r="B531" t="s">
        <v>2596</v>
      </c>
      <c r="C531">
        <v>1</v>
      </c>
      <c r="D531">
        <v>0</v>
      </c>
      <c r="E531" s="44">
        <v>1288790</v>
      </c>
      <c r="F531" s="44">
        <v>0</v>
      </c>
      <c r="G531" s="44">
        <v>165430</v>
      </c>
      <c r="H531" s="44">
        <v>0</v>
      </c>
      <c r="I531" s="44">
        <v>77155</v>
      </c>
      <c r="J531" s="44">
        <v>142086</v>
      </c>
      <c r="K531" s="44">
        <v>0</v>
      </c>
      <c r="L531" s="44">
        <v>0</v>
      </c>
      <c r="M531" s="44">
        <v>0</v>
      </c>
      <c r="N531" s="44">
        <v>0</v>
      </c>
      <c r="O531" s="44">
        <v>0</v>
      </c>
      <c r="P531" s="44">
        <v>161966</v>
      </c>
      <c r="Q531" s="44">
        <v>19568</v>
      </c>
      <c r="R531" s="44">
        <v>0</v>
      </c>
      <c r="S531" s="44">
        <v>13827</v>
      </c>
      <c r="T531" s="44">
        <v>5768</v>
      </c>
      <c r="U531" s="44">
        <v>55571</v>
      </c>
      <c r="V531" s="44">
        <v>0</v>
      </c>
      <c r="W531" s="44">
        <v>0</v>
      </c>
      <c r="X531" s="44">
        <v>0</v>
      </c>
      <c r="Y531" s="44">
        <v>0</v>
      </c>
      <c r="Z531" s="44">
        <v>0</v>
      </c>
      <c r="AA531" s="44">
        <v>1930161</v>
      </c>
      <c r="AB531" s="44">
        <v>0</v>
      </c>
      <c r="AC531" s="44">
        <v>0</v>
      </c>
    </row>
    <row r="532" spans="1:29" x14ac:dyDescent="0.3">
      <c r="A532" s="46" t="s">
        <v>1125</v>
      </c>
      <c r="B532" t="s">
        <v>2597</v>
      </c>
      <c r="C532">
        <v>1</v>
      </c>
      <c r="D532">
        <v>0</v>
      </c>
      <c r="E532" s="44">
        <v>498148</v>
      </c>
      <c r="F532" s="44">
        <v>0</v>
      </c>
      <c r="G532" s="44">
        <v>169986</v>
      </c>
      <c r="H532" s="44">
        <v>0</v>
      </c>
      <c r="I532" s="44">
        <v>79708</v>
      </c>
      <c r="J532" s="44">
        <v>0</v>
      </c>
      <c r="K532" s="44">
        <v>0</v>
      </c>
      <c r="L532" s="44">
        <v>0</v>
      </c>
      <c r="M532" s="44">
        <v>0</v>
      </c>
      <c r="N532" s="44">
        <v>0</v>
      </c>
      <c r="O532" s="44">
        <v>0</v>
      </c>
      <c r="P532" s="44">
        <v>105526</v>
      </c>
      <c r="Q532" s="44">
        <v>0</v>
      </c>
      <c r="R532" s="44">
        <v>0</v>
      </c>
      <c r="S532" s="44">
        <v>4420</v>
      </c>
      <c r="T532" s="44">
        <v>435</v>
      </c>
      <c r="U532" s="44">
        <v>25223</v>
      </c>
      <c r="V532" s="44">
        <v>0</v>
      </c>
      <c r="W532" s="44">
        <v>0</v>
      </c>
      <c r="X532" s="44">
        <v>33750</v>
      </c>
      <c r="Y532" s="44">
        <v>0</v>
      </c>
      <c r="Z532" s="44">
        <v>0</v>
      </c>
      <c r="AA532" s="44">
        <v>917196</v>
      </c>
      <c r="AB532" s="44">
        <v>0</v>
      </c>
      <c r="AC532" s="44">
        <v>0</v>
      </c>
    </row>
    <row r="533" spans="1:29" x14ac:dyDescent="0.3">
      <c r="A533" s="46" t="s">
        <v>1093</v>
      </c>
      <c r="B533" t="s">
        <v>2598</v>
      </c>
      <c r="C533">
        <v>1</v>
      </c>
      <c r="D533">
        <v>0</v>
      </c>
      <c r="E533" s="44">
        <v>8358025</v>
      </c>
      <c r="F533" s="44">
        <v>0</v>
      </c>
      <c r="G533" s="44">
        <v>1046049</v>
      </c>
      <c r="H533" s="44">
        <v>0</v>
      </c>
      <c r="I533" s="44">
        <v>1695019</v>
      </c>
      <c r="J533" s="44">
        <v>179820</v>
      </c>
      <c r="K533" s="44">
        <v>0</v>
      </c>
      <c r="L533" s="44">
        <v>0</v>
      </c>
      <c r="M533" s="44">
        <v>0</v>
      </c>
      <c r="N533" s="44">
        <v>0</v>
      </c>
      <c r="O533" s="44">
        <v>0</v>
      </c>
      <c r="P533" s="44">
        <v>958450</v>
      </c>
      <c r="Q533" s="44">
        <v>28727</v>
      </c>
      <c r="R533" s="44">
        <v>151680</v>
      </c>
      <c r="S533" s="44">
        <v>31399</v>
      </c>
      <c r="T533" s="44">
        <v>13100</v>
      </c>
      <c r="U533" s="44">
        <v>124414</v>
      </c>
      <c r="V533" s="44">
        <v>23232</v>
      </c>
      <c r="W533" s="44">
        <v>0</v>
      </c>
      <c r="X533" s="44">
        <v>0</v>
      </c>
      <c r="Y533" s="44">
        <v>0</v>
      </c>
      <c r="Z533" s="44">
        <v>0</v>
      </c>
      <c r="AA533" s="44">
        <v>12609915</v>
      </c>
      <c r="AB533" s="44">
        <v>0</v>
      </c>
      <c r="AC533" s="44">
        <v>0</v>
      </c>
    </row>
    <row r="534" spans="1:29" x14ac:dyDescent="0.3">
      <c r="A534" s="46" t="s">
        <v>1073</v>
      </c>
      <c r="B534" t="s">
        <v>1961</v>
      </c>
      <c r="C534">
        <v>1</v>
      </c>
      <c r="D534">
        <v>0</v>
      </c>
      <c r="E534" s="44">
        <v>1881858</v>
      </c>
      <c r="F534" s="44">
        <v>0</v>
      </c>
      <c r="G534" s="44">
        <v>155612</v>
      </c>
      <c r="H534" s="44">
        <v>0</v>
      </c>
      <c r="I534" s="44">
        <v>231885</v>
      </c>
      <c r="J534" s="44">
        <v>495651</v>
      </c>
      <c r="K534" s="44">
        <v>0</v>
      </c>
      <c r="L534" s="44">
        <v>0</v>
      </c>
      <c r="M534" s="44">
        <v>0</v>
      </c>
      <c r="N534" s="44">
        <v>0</v>
      </c>
      <c r="O534" s="44">
        <v>0</v>
      </c>
      <c r="P534" s="44">
        <v>894133</v>
      </c>
      <c r="Q534" s="44">
        <v>20354</v>
      </c>
      <c r="R534" s="44">
        <v>36806</v>
      </c>
      <c r="S534" s="44">
        <v>25856</v>
      </c>
      <c r="T534" s="44">
        <v>2981</v>
      </c>
      <c r="U534" s="44">
        <v>110384</v>
      </c>
      <c r="V534" s="44">
        <v>0</v>
      </c>
      <c r="W534" s="44">
        <v>0</v>
      </c>
      <c r="X534" s="44">
        <v>0</v>
      </c>
      <c r="Y534" s="44">
        <v>0</v>
      </c>
      <c r="Z534" s="44">
        <v>0</v>
      </c>
      <c r="AA534" s="44">
        <v>3855520</v>
      </c>
      <c r="AB534" s="44">
        <v>0</v>
      </c>
      <c r="AC534" s="44">
        <v>0</v>
      </c>
    </row>
    <row r="535" spans="1:29" x14ac:dyDescent="0.3">
      <c r="A535" s="46" t="s">
        <v>1109</v>
      </c>
      <c r="B535" t="s">
        <v>2599</v>
      </c>
      <c r="C535">
        <v>1</v>
      </c>
      <c r="D535">
        <v>0</v>
      </c>
      <c r="E535" s="44">
        <v>9703433</v>
      </c>
      <c r="F535" s="44">
        <v>0</v>
      </c>
      <c r="G535" s="44">
        <v>442003</v>
      </c>
      <c r="H535" s="44">
        <v>0</v>
      </c>
      <c r="I535" s="44">
        <v>3501647</v>
      </c>
      <c r="J535" s="44">
        <v>801648</v>
      </c>
      <c r="K535" s="44">
        <v>0</v>
      </c>
      <c r="L535" s="44">
        <v>0</v>
      </c>
      <c r="M535" s="44">
        <v>0</v>
      </c>
      <c r="N535" s="44">
        <v>0</v>
      </c>
      <c r="O535" s="44">
        <v>0</v>
      </c>
      <c r="P535" s="44">
        <v>2191693</v>
      </c>
      <c r="Q535" s="44">
        <v>666351</v>
      </c>
      <c r="R535" s="44">
        <v>432341</v>
      </c>
      <c r="S535" s="44">
        <v>75575</v>
      </c>
      <c r="T535" s="44">
        <v>31531</v>
      </c>
      <c r="U535" s="44">
        <v>318045</v>
      </c>
      <c r="V535" s="44">
        <v>34063</v>
      </c>
      <c r="W535" s="44">
        <v>0</v>
      </c>
      <c r="X535" s="44">
        <v>330192</v>
      </c>
      <c r="Y535" s="44">
        <v>168228</v>
      </c>
      <c r="Z535" s="44">
        <v>0</v>
      </c>
      <c r="AA535" s="44">
        <v>18696750</v>
      </c>
      <c r="AB535" s="44">
        <v>0</v>
      </c>
      <c r="AC535" s="44">
        <v>0</v>
      </c>
    </row>
    <row r="536" spans="1:29" x14ac:dyDescent="0.3">
      <c r="A536" s="46" t="s">
        <v>1131</v>
      </c>
      <c r="B536" t="s">
        <v>2600</v>
      </c>
      <c r="C536">
        <v>1</v>
      </c>
      <c r="D536">
        <v>0</v>
      </c>
      <c r="E536" s="44">
        <v>8994301</v>
      </c>
      <c r="F536" s="44">
        <v>0</v>
      </c>
      <c r="G536" s="44">
        <v>735742</v>
      </c>
      <c r="H536" s="44">
        <v>0</v>
      </c>
      <c r="I536" s="44">
        <v>964173</v>
      </c>
      <c r="J536" s="44">
        <v>1256714</v>
      </c>
      <c r="K536" s="44">
        <v>0</v>
      </c>
      <c r="L536" s="44">
        <v>0</v>
      </c>
      <c r="M536" s="44">
        <v>0</v>
      </c>
      <c r="N536" s="44">
        <v>0</v>
      </c>
      <c r="O536" s="44">
        <v>0</v>
      </c>
      <c r="P536" s="44">
        <v>2157110</v>
      </c>
      <c r="Q536" s="44">
        <v>515244</v>
      </c>
      <c r="R536" s="44">
        <v>519522</v>
      </c>
      <c r="S536" s="44">
        <v>83095</v>
      </c>
      <c r="T536" s="44">
        <v>34668</v>
      </c>
      <c r="U536" s="44">
        <v>331268</v>
      </c>
      <c r="V536" s="44">
        <v>0</v>
      </c>
      <c r="W536" s="44">
        <v>0</v>
      </c>
      <c r="X536" s="44">
        <v>67372</v>
      </c>
      <c r="Y536" s="44">
        <v>0</v>
      </c>
      <c r="Z536" s="44">
        <v>0</v>
      </c>
      <c r="AA536" s="44">
        <v>15659209</v>
      </c>
      <c r="AB536" s="44">
        <v>0</v>
      </c>
      <c r="AC536" s="44">
        <v>0</v>
      </c>
    </row>
    <row r="537" spans="1:29" x14ac:dyDescent="0.3">
      <c r="A537" s="46" t="s">
        <v>1101</v>
      </c>
      <c r="B537" t="s">
        <v>1964</v>
      </c>
      <c r="C537">
        <v>1</v>
      </c>
      <c r="D537">
        <v>0</v>
      </c>
      <c r="E537" s="44">
        <v>19440351</v>
      </c>
      <c r="F537" s="44">
        <v>0</v>
      </c>
      <c r="G537" s="44">
        <v>1355779</v>
      </c>
      <c r="H537" s="44">
        <v>0</v>
      </c>
      <c r="I537" s="44">
        <v>3720644</v>
      </c>
      <c r="J537" s="44">
        <v>3194694</v>
      </c>
      <c r="K537" s="44">
        <v>0</v>
      </c>
      <c r="L537" s="44">
        <v>0</v>
      </c>
      <c r="M537" s="44">
        <v>0</v>
      </c>
      <c r="N537" s="44">
        <v>0</v>
      </c>
      <c r="O537" s="44">
        <v>0</v>
      </c>
      <c r="P537" s="44">
        <v>1606987</v>
      </c>
      <c r="Q537" s="44">
        <v>1443318</v>
      </c>
      <c r="R537" s="44">
        <v>746399</v>
      </c>
      <c r="S537" s="44">
        <v>123046</v>
      </c>
      <c r="T537" s="44">
        <v>51337</v>
      </c>
      <c r="U537" s="44">
        <v>486504</v>
      </c>
      <c r="V537" s="44">
        <v>34190</v>
      </c>
      <c r="W537" s="44">
        <v>0</v>
      </c>
      <c r="X537" s="44">
        <v>502247</v>
      </c>
      <c r="Y537" s="44">
        <v>0</v>
      </c>
      <c r="Z537" s="44">
        <v>0</v>
      </c>
      <c r="AA537" s="44">
        <v>32705496</v>
      </c>
      <c r="AB537" s="44">
        <v>0</v>
      </c>
      <c r="AC537" s="44">
        <v>0</v>
      </c>
    </row>
    <row r="538" spans="1:29" x14ac:dyDescent="0.3">
      <c r="A538" s="46" t="s">
        <v>1105</v>
      </c>
      <c r="B538" t="s">
        <v>2601</v>
      </c>
      <c r="C538">
        <v>1</v>
      </c>
      <c r="D538">
        <v>0</v>
      </c>
      <c r="E538" s="44">
        <v>9411808</v>
      </c>
      <c r="F538" s="44">
        <v>0</v>
      </c>
      <c r="G538" s="44">
        <v>627527</v>
      </c>
      <c r="H538" s="44">
        <v>0</v>
      </c>
      <c r="I538" s="44">
        <v>1941555</v>
      </c>
      <c r="J538" s="44">
        <v>2537104</v>
      </c>
      <c r="K538" s="44">
        <v>0</v>
      </c>
      <c r="L538" s="44">
        <v>0</v>
      </c>
      <c r="M538" s="44">
        <v>0</v>
      </c>
      <c r="N538" s="44">
        <v>0</v>
      </c>
      <c r="O538" s="44">
        <v>0</v>
      </c>
      <c r="P538" s="44">
        <v>1022731</v>
      </c>
      <c r="Q538" s="44">
        <v>180858</v>
      </c>
      <c r="R538" s="44">
        <v>383467</v>
      </c>
      <c r="S538" s="44">
        <v>47367</v>
      </c>
      <c r="T538" s="44">
        <v>19762</v>
      </c>
      <c r="U538" s="44">
        <v>187857</v>
      </c>
      <c r="V538" s="44">
        <v>32828</v>
      </c>
      <c r="W538" s="44">
        <v>0</v>
      </c>
      <c r="X538" s="44">
        <v>172800</v>
      </c>
      <c r="Y538" s="44">
        <v>0</v>
      </c>
      <c r="Z538" s="44">
        <v>0</v>
      </c>
      <c r="AA538" s="44">
        <v>16565664</v>
      </c>
      <c r="AB538" s="44">
        <v>0</v>
      </c>
      <c r="AC538" s="44">
        <v>0</v>
      </c>
    </row>
    <row r="539" spans="1:29" x14ac:dyDescent="0.3">
      <c r="A539" s="46" t="s">
        <v>1075</v>
      </c>
      <c r="B539" t="s">
        <v>2602</v>
      </c>
      <c r="C539">
        <v>1</v>
      </c>
      <c r="D539">
        <v>0</v>
      </c>
      <c r="E539" s="44">
        <v>23021632</v>
      </c>
      <c r="F539" s="44">
        <v>0</v>
      </c>
      <c r="G539" s="44">
        <v>3253567</v>
      </c>
      <c r="H539" s="44">
        <v>0</v>
      </c>
      <c r="I539" s="44">
        <v>5420768</v>
      </c>
      <c r="J539" s="44">
        <v>4696392</v>
      </c>
      <c r="K539" s="44">
        <v>0</v>
      </c>
      <c r="L539" s="44">
        <v>0</v>
      </c>
      <c r="M539" s="44">
        <v>0</v>
      </c>
      <c r="N539" s="44">
        <v>0</v>
      </c>
      <c r="O539" s="44">
        <v>0</v>
      </c>
      <c r="P539" s="44">
        <v>2102533</v>
      </c>
      <c r="Q539" s="44">
        <v>805369</v>
      </c>
      <c r="R539" s="44">
        <v>638978</v>
      </c>
      <c r="S539" s="44">
        <v>70152</v>
      </c>
      <c r="T539" s="44">
        <v>38887</v>
      </c>
      <c r="U539" s="44">
        <v>358888</v>
      </c>
      <c r="V539" s="44">
        <v>39807</v>
      </c>
      <c r="W539" s="44">
        <v>0</v>
      </c>
      <c r="X539" s="44">
        <v>378000</v>
      </c>
      <c r="Y539" s="44">
        <v>0</v>
      </c>
      <c r="Z539" s="44">
        <v>0</v>
      </c>
      <c r="AA539" s="44">
        <v>40824973</v>
      </c>
      <c r="AB539" s="44">
        <v>0</v>
      </c>
      <c r="AC539" s="44">
        <v>0</v>
      </c>
    </row>
    <row r="540" spans="1:29" x14ac:dyDescent="0.3">
      <c r="A540" s="46" t="s">
        <v>1161</v>
      </c>
      <c r="B540" t="s">
        <v>2603</v>
      </c>
      <c r="C540">
        <v>1</v>
      </c>
      <c r="D540">
        <v>0</v>
      </c>
      <c r="E540" s="44">
        <v>21753298</v>
      </c>
      <c r="F540" s="44">
        <v>0</v>
      </c>
      <c r="G540" s="44">
        <v>2827798</v>
      </c>
      <c r="H540" s="44">
        <v>0</v>
      </c>
      <c r="I540" s="44">
        <v>4758621</v>
      </c>
      <c r="J540" s="44">
        <v>2332009</v>
      </c>
      <c r="K540" s="44">
        <v>0</v>
      </c>
      <c r="L540" s="44">
        <v>0</v>
      </c>
      <c r="M540" s="44">
        <v>0</v>
      </c>
      <c r="N540" s="44">
        <v>0</v>
      </c>
      <c r="O540" s="44">
        <v>0</v>
      </c>
      <c r="P540" s="44">
        <v>2481068</v>
      </c>
      <c r="Q540" s="44">
        <v>1366272</v>
      </c>
      <c r="R540" s="44">
        <v>947198</v>
      </c>
      <c r="S540" s="44">
        <v>127600</v>
      </c>
      <c r="T540" s="44">
        <v>45040</v>
      </c>
      <c r="U540" s="44">
        <v>369072</v>
      </c>
      <c r="V540" s="44">
        <v>98327</v>
      </c>
      <c r="W540" s="44">
        <v>0</v>
      </c>
      <c r="X540" s="44">
        <v>280825</v>
      </c>
      <c r="Y540" s="44">
        <v>0</v>
      </c>
      <c r="Z540" s="44">
        <v>0</v>
      </c>
      <c r="AA540" s="44">
        <v>37387128</v>
      </c>
      <c r="AB540" s="44">
        <v>0</v>
      </c>
      <c r="AC540" s="44">
        <v>176371</v>
      </c>
    </row>
    <row r="541" spans="1:29" x14ac:dyDescent="0.3">
      <c r="A541" s="46" t="s">
        <v>1059</v>
      </c>
      <c r="B541" t="s">
        <v>2604</v>
      </c>
      <c r="C541">
        <v>1</v>
      </c>
      <c r="D541">
        <v>0</v>
      </c>
      <c r="E541" s="44">
        <v>31956509</v>
      </c>
      <c r="F541" s="44">
        <v>0</v>
      </c>
      <c r="G541" s="44">
        <v>2717904</v>
      </c>
      <c r="H541" s="44">
        <v>0</v>
      </c>
      <c r="I541" s="44">
        <v>4428537</v>
      </c>
      <c r="J541" s="44">
        <v>3694734</v>
      </c>
      <c r="K541" s="44">
        <v>0</v>
      </c>
      <c r="L541" s="44">
        <v>0</v>
      </c>
      <c r="M541" s="44">
        <v>0</v>
      </c>
      <c r="N541" s="44">
        <v>0</v>
      </c>
      <c r="O541" s="44">
        <v>0</v>
      </c>
      <c r="P541" s="44">
        <v>1774069</v>
      </c>
      <c r="Q541" s="44">
        <v>1558086</v>
      </c>
      <c r="R541" s="44">
        <v>430897</v>
      </c>
      <c r="S541" s="44">
        <v>99183</v>
      </c>
      <c r="T541" s="44">
        <v>41381</v>
      </c>
      <c r="U541" s="44">
        <v>377402</v>
      </c>
      <c r="V541" s="44">
        <v>98861</v>
      </c>
      <c r="W541" s="44">
        <v>0</v>
      </c>
      <c r="X541" s="44">
        <v>2738845</v>
      </c>
      <c r="Y541" s="44">
        <v>0</v>
      </c>
      <c r="Z541" s="44">
        <v>0</v>
      </c>
      <c r="AA541" s="44">
        <v>49916408</v>
      </c>
      <c r="AB541" s="44">
        <v>0</v>
      </c>
      <c r="AC541" s="44">
        <v>757890</v>
      </c>
    </row>
    <row r="542" spans="1:29" x14ac:dyDescent="0.3">
      <c r="A542" s="46" t="s">
        <v>1111</v>
      </c>
      <c r="B542" t="s">
        <v>2605</v>
      </c>
      <c r="C542">
        <v>1</v>
      </c>
      <c r="D542">
        <v>0</v>
      </c>
      <c r="E542" s="44">
        <v>14794193</v>
      </c>
      <c r="F542" s="44">
        <v>0</v>
      </c>
      <c r="G542" s="44">
        <v>1027361</v>
      </c>
      <c r="H542" s="44">
        <v>0</v>
      </c>
      <c r="I542" s="44">
        <v>1881986</v>
      </c>
      <c r="J542" s="44">
        <v>3964745</v>
      </c>
      <c r="K542" s="44">
        <v>0</v>
      </c>
      <c r="L542" s="44">
        <v>0</v>
      </c>
      <c r="M542" s="44">
        <v>0</v>
      </c>
      <c r="N542" s="44">
        <v>0</v>
      </c>
      <c r="O542" s="44">
        <v>0</v>
      </c>
      <c r="P542" s="44">
        <v>925636</v>
      </c>
      <c r="Q542" s="44">
        <v>493891</v>
      </c>
      <c r="R542" s="44">
        <v>259688</v>
      </c>
      <c r="S542" s="44">
        <v>41900</v>
      </c>
      <c r="T542" s="44">
        <v>17481</v>
      </c>
      <c r="U542" s="44">
        <v>172129</v>
      </c>
      <c r="V542" s="44">
        <v>37364</v>
      </c>
      <c r="W542" s="44">
        <v>0</v>
      </c>
      <c r="X542" s="44">
        <v>0</v>
      </c>
      <c r="Y542" s="44">
        <v>0</v>
      </c>
      <c r="Z542" s="44">
        <v>0</v>
      </c>
      <c r="AA542" s="44">
        <v>23616374</v>
      </c>
      <c r="AB542" s="44">
        <v>0</v>
      </c>
      <c r="AC542" s="44">
        <v>0</v>
      </c>
    </row>
    <row r="543" spans="1:29" x14ac:dyDescent="0.3">
      <c r="A543" s="46" t="s">
        <v>1085</v>
      </c>
      <c r="B543" t="s">
        <v>2606</v>
      </c>
      <c r="C543">
        <v>1</v>
      </c>
      <c r="D543">
        <v>0</v>
      </c>
      <c r="E543" s="44">
        <v>26823253</v>
      </c>
      <c r="F543" s="44">
        <v>0</v>
      </c>
      <c r="G543" s="44">
        <v>1721431</v>
      </c>
      <c r="H543" s="44">
        <v>0</v>
      </c>
      <c r="I543" s="44">
        <v>2441144</v>
      </c>
      <c r="J543" s="44">
        <v>3719397</v>
      </c>
      <c r="K543" s="44">
        <v>0</v>
      </c>
      <c r="L543" s="44">
        <v>0</v>
      </c>
      <c r="M543" s="44">
        <v>0</v>
      </c>
      <c r="N543" s="44">
        <v>0</v>
      </c>
      <c r="O543" s="44">
        <v>0</v>
      </c>
      <c r="P543" s="44">
        <v>1793029</v>
      </c>
      <c r="Q543" s="44">
        <v>526536</v>
      </c>
      <c r="R543" s="44">
        <v>305654</v>
      </c>
      <c r="S543" s="44">
        <v>60699</v>
      </c>
      <c r="T543" s="44">
        <v>25325</v>
      </c>
      <c r="U543" s="44">
        <v>229331</v>
      </c>
      <c r="V543" s="44">
        <v>54325</v>
      </c>
      <c r="W543" s="44">
        <v>0</v>
      </c>
      <c r="X543" s="44">
        <v>218700</v>
      </c>
      <c r="Y543" s="44">
        <v>0</v>
      </c>
      <c r="Z543" s="44">
        <v>0</v>
      </c>
      <c r="AA543" s="44">
        <v>37918824</v>
      </c>
      <c r="AB543" s="44">
        <v>0</v>
      </c>
      <c r="AC543" s="44">
        <v>0</v>
      </c>
    </row>
    <row r="544" spans="1:29" x14ac:dyDescent="0.3">
      <c r="A544" s="46" t="s">
        <v>1151</v>
      </c>
      <c r="B544" t="s">
        <v>2607</v>
      </c>
      <c r="C544">
        <v>1</v>
      </c>
      <c r="D544">
        <v>0</v>
      </c>
      <c r="E544" s="44">
        <v>18637842</v>
      </c>
      <c r="F544" s="44">
        <v>0</v>
      </c>
      <c r="G544" s="44">
        <v>1729079</v>
      </c>
      <c r="H544" s="44">
        <v>0</v>
      </c>
      <c r="I544" s="44">
        <v>1471896</v>
      </c>
      <c r="J544" s="44">
        <v>2064190</v>
      </c>
      <c r="K544" s="44">
        <v>0</v>
      </c>
      <c r="L544" s="44">
        <v>0</v>
      </c>
      <c r="M544" s="44">
        <v>0</v>
      </c>
      <c r="N544" s="44">
        <v>0</v>
      </c>
      <c r="O544" s="44">
        <v>0</v>
      </c>
      <c r="P544" s="44">
        <v>1270194</v>
      </c>
      <c r="Q544" s="44">
        <v>488101</v>
      </c>
      <c r="R544" s="44">
        <v>121342</v>
      </c>
      <c r="S544" s="44">
        <v>44057</v>
      </c>
      <c r="T544" s="44">
        <v>18381</v>
      </c>
      <c r="U544" s="44">
        <v>171896</v>
      </c>
      <c r="V544" s="44">
        <v>39430</v>
      </c>
      <c r="W544" s="44">
        <v>0</v>
      </c>
      <c r="X544" s="44">
        <v>0</v>
      </c>
      <c r="Y544" s="44">
        <v>10766</v>
      </c>
      <c r="Z544" s="44">
        <v>0</v>
      </c>
      <c r="AA544" s="44">
        <v>26067174</v>
      </c>
      <c r="AB544" s="44">
        <v>0</v>
      </c>
      <c r="AC544" s="44">
        <v>0</v>
      </c>
    </row>
    <row r="545" spans="1:29" x14ac:dyDescent="0.3">
      <c r="A545" s="46" t="s">
        <v>1061</v>
      </c>
      <c r="B545" t="s">
        <v>1972</v>
      </c>
      <c r="C545">
        <v>1</v>
      </c>
      <c r="D545">
        <v>0</v>
      </c>
      <c r="E545" s="44">
        <v>10771161</v>
      </c>
      <c r="F545" s="44">
        <v>0</v>
      </c>
      <c r="G545" s="44">
        <v>1440718</v>
      </c>
      <c r="H545" s="44">
        <v>0</v>
      </c>
      <c r="I545" s="44">
        <v>693900</v>
      </c>
      <c r="J545" s="44">
        <v>2978746</v>
      </c>
      <c r="K545" s="44">
        <v>0</v>
      </c>
      <c r="L545" s="44">
        <v>0</v>
      </c>
      <c r="M545" s="44">
        <v>0</v>
      </c>
      <c r="N545" s="44">
        <v>0</v>
      </c>
      <c r="O545" s="44">
        <v>0</v>
      </c>
      <c r="P545" s="44">
        <v>1240212</v>
      </c>
      <c r="Q545" s="44">
        <v>419546</v>
      </c>
      <c r="R545" s="44">
        <v>23800</v>
      </c>
      <c r="S545" s="44">
        <v>32552</v>
      </c>
      <c r="T545" s="44">
        <v>13581</v>
      </c>
      <c r="U545" s="44">
        <v>129723</v>
      </c>
      <c r="V545" s="44">
        <v>27083</v>
      </c>
      <c r="W545" s="44">
        <v>0</v>
      </c>
      <c r="X545" s="44">
        <v>0</v>
      </c>
      <c r="Y545" s="44">
        <v>44958</v>
      </c>
      <c r="Z545" s="44">
        <v>0</v>
      </c>
      <c r="AA545" s="44">
        <v>17815980</v>
      </c>
      <c r="AB545" s="44">
        <v>0</v>
      </c>
      <c r="AC545" s="44">
        <v>0</v>
      </c>
    </row>
    <row r="546" spans="1:29" x14ac:dyDescent="0.3">
      <c r="A546" s="46" t="s">
        <v>1107</v>
      </c>
      <c r="B546" t="s">
        <v>2608</v>
      </c>
      <c r="C546">
        <v>1</v>
      </c>
      <c r="D546">
        <v>0</v>
      </c>
      <c r="E546" s="44">
        <v>9345767</v>
      </c>
      <c r="F546" s="44">
        <v>0</v>
      </c>
      <c r="G546" s="44">
        <v>545250</v>
      </c>
      <c r="H546" s="44">
        <v>0</v>
      </c>
      <c r="I546" s="44">
        <v>1611743</v>
      </c>
      <c r="J546" s="44">
        <v>2323900</v>
      </c>
      <c r="K546" s="44">
        <v>0</v>
      </c>
      <c r="L546" s="44">
        <v>0</v>
      </c>
      <c r="M546" s="44">
        <v>0</v>
      </c>
      <c r="N546" s="44">
        <v>0</v>
      </c>
      <c r="O546" s="44">
        <v>0</v>
      </c>
      <c r="P546" s="44">
        <v>1239899</v>
      </c>
      <c r="Q546" s="44">
        <v>227501</v>
      </c>
      <c r="R546" s="44">
        <v>678123</v>
      </c>
      <c r="S546" s="44">
        <v>52610</v>
      </c>
      <c r="T546" s="44">
        <v>21950</v>
      </c>
      <c r="U546" s="44">
        <v>208885</v>
      </c>
      <c r="V546" s="44">
        <v>13854</v>
      </c>
      <c r="W546" s="44">
        <v>0</v>
      </c>
      <c r="X546" s="44">
        <v>0</v>
      </c>
      <c r="Y546" s="44">
        <v>33531</v>
      </c>
      <c r="Z546" s="44">
        <v>0</v>
      </c>
      <c r="AA546" s="44">
        <v>16303013</v>
      </c>
      <c r="AB546" s="44">
        <v>0</v>
      </c>
      <c r="AC546" s="44">
        <v>0</v>
      </c>
    </row>
    <row r="547" spans="1:29" x14ac:dyDescent="0.3">
      <c r="A547" s="46" t="s">
        <v>1077</v>
      </c>
      <c r="B547" t="s">
        <v>2609</v>
      </c>
      <c r="C547">
        <v>1</v>
      </c>
      <c r="D547">
        <v>0</v>
      </c>
      <c r="E547" s="44">
        <v>32610526</v>
      </c>
      <c r="F547" s="44">
        <v>0</v>
      </c>
      <c r="G547" s="44">
        <v>3199157</v>
      </c>
      <c r="H547" s="44">
        <v>0</v>
      </c>
      <c r="I547" s="44">
        <v>4765936</v>
      </c>
      <c r="J547" s="44">
        <v>7487468</v>
      </c>
      <c r="K547" s="44">
        <v>0</v>
      </c>
      <c r="L547" s="44">
        <v>0</v>
      </c>
      <c r="M547" s="44">
        <v>0</v>
      </c>
      <c r="N547" s="44">
        <v>0</v>
      </c>
      <c r="O547" s="44">
        <v>0</v>
      </c>
      <c r="P547" s="44">
        <v>3648964</v>
      </c>
      <c r="Q547" s="44">
        <v>1950222</v>
      </c>
      <c r="R547" s="44">
        <v>400965</v>
      </c>
      <c r="S547" s="44">
        <v>86255</v>
      </c>
      <c r="T547" s="44">
        <v>35987</v>
      </c>
      <c r="U547" s="44">
        <v>347636</v>
      </c>
      <c r="V547" s="44">
        <v>62984</v>
      </c>
      <c r="W547" s="44">
        <v>0</v>
      </c>
      <c r="X547" s="44">
        <v>396630</v>
      </c>
      <c r="Y547" s="44">
        <v>101341</v>
      </c>
      <c r="Z547" s="44">
        <v>0</v>
      </c>
      <c r="AA547" s="44">
        <v>55094071</v>
      </c>
      <c r="AB547" s="44">
        <v>0</v>
      </c>
      <c r="AC547" s="44">
        <v>0</v>
      </c>
    </row>
    <row r="548" spans="1:29" x14ac:dyDescent="0.3">
      <c r="A548" s="46" t="s">
        <v>1175</v>
      </c>
      <c r="B548" t="s">
        <v>2610</v>
      </c>
      <c r="C548">
        <v>1</v>
      </c>
      <c r="D548">
        <v>0</v>
      </c>
      <c r="E548" s="44">
        <v>24050024</v>
      </c>
      <c r="F548" s="44">
        <v>0</v>
      </c>
      <c r="G548" s="44">
        <v>1155461</v>
      </c>
      <c r="H548" s="44">
        <v>0</v>
      </c>
      <c r="I548" s="44">
        <v>2197912</v>
      </c>
      <c r="J548" s="44">
        <v>2646183</v>
      </c>
      <c r="K548" s="44">
        <v>0</v>
      </c>
      <c r="L548" s="44">
        <v>0</v>
      </c>
      <c r="M548" s="44">
        <v>0</v>
      </c>
      <c r="N548" s="44">
        <v>0</v>
      </c>
      <c r="O548" s="44">
        <v>0</v>
      </c>
      <c r="P548" s="44">
        <v>1249986</v>
      </c>
      <c r="Q548" s="44">
        <v>711957</v>
      </c>
      <c r="R548" s="44">
        <v>397429</v>
      </c>
      <c r="S548" s="44">
        <v>86390</v>
      </c>
      <c r="T548" s="44">
        <v>36043</v>
      </c>
      <c r="U548" s="44">
        <v>251174</v>
      </c>
      <c r="V548" s="44">
        <v>72852</v>
      </c>
      <c r="W548" s="44">
        <v>0</v>
      </c>
      <c r="X548" s="44">
        <v>0</v>
      </c>
      <c r="Y548" s="44">
        <v>91039</v>
      </c>
      <c r="Z548" s="44">
        <v>0</v>
      </c>
      <c r="AA548" s="44">
        <v>32946450</v>
      </c>
      <c r="AB548" s="44">
        <v>0</v>
      </c>
      <c r="AC548" s="44">
        <v>0</v>
      </c>
    </row>
    <row r="549" spans="1:29" x14ac:dyDescent="0.3">
      <c r="A549" s="46" t="s">
        <v>1063</v>
      </c>
      <c r="B549" t="s">
        <v>2611</v>
      </c>
      <c r="C549">
        <v>1</v>
      </c>
      <c r="D549">
        <v>0</v>
      </c>
      <c r="E549" s="44">
        <v>212754016</v>
      </c>
      <c r="F549" s="44">
        <v>0</v>
      </c>
      <c r="G549" s="44">
        <v>7048331</v>
      </c>
      <c r="H549" s="44">
        <v>0</v>
      </c>
      <c r="I549" s="44">
        <v>20746035</v>
      </c>
      <c r="J549" s="44">
        <v>15109377</v>
      </c>
      <c r="K549" s="44">
        <v>0</v>
      </c>
      <c r="L549" s="44">
        <v>0</v>
      </c>
      <c r="M549" s="44">
        <v>0</v>
      </c>
      <c r="N549" s="44">
        <v>0</v>
      </c>
      <c r="O549" s="44">
        <v>0</v>
      </c>
      <c r="P549" s="44">
        <v>6306066</v>
      </c>
      <c r="Q549" s="44">
        <v>12717710</v>
      </c>
      <c r="R549" s="44">
        <v>2011451</v>
      </c>
      <c r="S549" s="44">
        <v>288965</v>
      </c>
      <c r="T549" s="44">
        <v>120562</v>
      </c>
      <c r="U549" s="44">
        <v>1148690</v>
      </c>
      <c r="V549" s="44">
        <v>391661</v>
      </c>
      <c r="W549" s="44">
        <v>0</v>
      </c>
      <c r="X549" s="44">
        <v>8183623</v>
      </c>
      <c r="Y549" s="44">
        <v>0</v>
      </c>
      <c r="Z549" s="44">
        <v>0</v>
      </c>
      <c r="AA549" s="44">
        <v>286826487</v>
      </c>
      <c r="AB549" s="44">
        <v>0</v>
      </c>
      <c r="AC549" s="44">
        <v>5959943</v>
      </c>
    </row>
    <row r="550" spans="1:29" x14ac:dyDescent="0.3">
      <c r="A550" s="46" t="s">
        <v>1071</v>
      </c>
      <c r="B550" t="s">
        <v>2612</v>
      </c>
      <c r="C550">
        <v>1</v>
      </c>
      <c r="D550">
        <v>0</v>
      </c>
      <c r="E550" s="44">
        <v>78703759</v>
      </c>
      <c r="F550" s="44">
        <v>0</v>
      </c>
      <c r="G550" s="44">
        <v>7350865</v>
      </c>
      <c r="H550" s="44">
        <v>0</v>
      </c>
      <c r="I550" s="44">
        <v>9146439</v>
      </c>
      <c r="J550" s="44">
        <v>6219312</v>
      </c>
      <c r="K550" s="44">
        <v>0</v>
      </c>
      <c r="L550" s="44">
        <v>0</v>
      </c>
      <c r="M550" s="44">
        <v>0</v>
      </c>
      <c r="N550" s="44">
        <v>0</v>
      </c>
      <c r="O550" s="44">
        <v>0</v>
      </c>
      <c r="P550" s="44">
        <v>3505963</v>
      </c>
      <c r="Q550" s="44">
        <v>6060613</v>
      </c>
      <c r="R550" s="44">
        <v>868406</v>
      </c>
      <c r="S550" s="44">
        <v>118477</v>
      </c>
      <c r="T550" s="44">
        <v>49431</v>
      </c>
      <c r="U550" s="44">
        <v>473922</v>
      </c>
      <c r="V550" s="44">
        <v>154076</v>
      </c>
      <c r="W550" s="44">
        <v>0</v>
      </c>
      <c r="X550" s="44">
        <v>1608684</v>
      </c>
      <c r="Y550" s="44">
        <v>0</v>
      </c>
      <c r="Z550" s="44">
        <v>2459141</v>
      </c>
      <c r="AA550" s="44">
        <v>116719088</v>
      </c>
      <c r="AB550" s="44">
        <v>0</v>
      </c>
      <c r="AC550" s="44">
        <v>2032346</v>
      </c>
    </row>
    <row r="551" spans="1:29" x14ac:dyDescent="0.3">
      <c r="A551" s="46" t="s">
        <v>1095</v>
      </c>
      <c r="B551" t="s">
        <v>2613</v>
      </c>
      <c r="C551">
        <v>1</v>
      </c>
      <c r="D551">
        <v>0</v>
      </c>
      <c r="E551" s="44">
        <v>202883</v>
      </c>
      <c r="F551" s="44">
        <v>0</v>
      </c>
      <c r="G551" s="44">
        <v>50000</v>
      </c>
      <c r="H551" s="44">
        <v>0</v>
      </c>
      <c r="I551" s="44">
        <v>39353</v>
      </c>
      <c r="J551" s="44">
        <v>17397</v>
      </c>
      <c r="K551" s="44">
        <v>0</v>
      </c>
      <c r="L551" s="44">
        <v>0</v>
      </c>
      <c r="M551" s="44">
        <v>0</v>
      </c>
      <c r="N551" s="44">
        <v>0</v>
      </c>
      <c r="O551" s="44">
        <v>0</v>
      </c>
      <c r="P551" s="44">
        <v>57218</v>
      </c>
      <c r="Q551" s="44">
        <v>0</v>
      </c>
      <c r="R551" s="44">
        <v>0</v>
      </c>
      <c r="S551" s="44">
        <v>450</v>
      </c>
      <c r="T551" s="44">
        <v>125</v>
      </c>
      <c r="U551" s="44">
        <v>1340</v>
      </c>
      <c r="V551" s="44">
        <v>0</v>
      </c>
      <c r="W551" s="44">
        <v>0</v>
      </c>
      <c r="X551" s="44">
        <v>0</v>
      </c>
      <c r="Y551" s="44">
        <v>0</v>
      </c>
      <c r="Z551" s="44">
        <v>0</v>
      </c>
      <c r="AA551" s="44">
        <v>368766</v>
      </c>
      <c r="AB551" s="44">
        <v>0</v>
      </c>
      <c r="AC551" s="44">
        <v>0</v>
      </c>
    </row>
    <row r="552" spans="1:29" x14ac:dyDescent="0.3">
      <c r="A552" s="46" t="s">
        <v>1155</v>
      </c>
      <c r="B552" t="s">
        <v>1979</v>
      </c>
      <c r="C552">
        <v>1</v>
      </c>
      <c r="D552">
        <v>0</v>
      </c>
      <c r="E552" s="44">
        <v>6490820</v>
      </c>
      <c r="F552" s="44">
        <v>0</v>
      </c>
      <c r="G552" s="44">
        <v>1167111</v>
      </c>
      <c r="H552" s="44">
        <v>0</v>
      </c>
      <c r="I552" s="44">
        <v>1362459</v>
      </c>
      <c r="J552" s="44">
        <v>1756199</v>
      </c>
      <c r="K552" s="44">
        <v>100939</v>
      </c>
      <c r="L552" s="44">
        <v>0</v>
      </c>
      <c r="M552" s="44">
        <v>0</v>
      </c>
      <c r="N552" s="44">
        <v>0</v>
      </c>
      <c r="O552" s="44">
        <v>0</v>
      </c>
      <c r="P552" s="44">
        <v>996884</v>
      </c>
      <c r="Q552" s="44">
        <v>189749</v>
      </c>
      <c r="R552" s="44">
        <v>90753</v>
      </c>
      <c r="S552" s="44">
        <v>31803</v>
      </c>
      <c r="T552" s="44">
        <v>13268</v>
      </c>
      <c r="U552" s="44">
        <v>125587</v>
      </c>
      <c r="V552" s="44">
        <v>16903</v>
      </c>
      <c r="W552" s="44">
        <v>0</v>
      </c>
      <c r="X552" s="44">
        <v>0</v>
      </c>
      <c r="Y552" s="44">
        <v>0</v>
      </c>
      <c r="Z552" s="44">
        <v>0</v>
      </c>
      <c r="AA552" s="44">
        <v>12342475</v>
      </c>
      <c r="AB552" s="44">
        <v>0</v>
      </c>
      <c r="AC552" s="44">
        <v>0</v>
      </c>
    </row>
    <row r="553" spans="1:29" x14ac:dyDescent="0.3">
      <c r="A553" s="46" t="s">
        <v>1143</v>
      </c>
      <c r="B553" t="s">
        <v>2614</v>
      </c>
      <c r="C553">
        <v>1</v>
      </c>
      <c r="D553">
        <v>0</v>
      </c>
      <c r="E553" s="44">
        <v>17218765</v>
      </c>
      <c r="F553" s="44">
        <v>1348049</v>
      </c>
      <c r="G553" s="44">
        <v>2256813</v>
      </c>
      <c r="H553" s="44">
        <v>0</v>
      </c>
      <c r="I553" s="44">
        <v>4457199</v>
      </c>
      <c r="J553" s="44">
        <v>2611119</v>
      </c>
      <c r="K553" s="44">
        <v>0</v>
      </c>
      <c r="L553" s="44">
        <v>0</v>
      </c>
      <c r="M553" s="44">
        <v>0</v>
      </c>
      <c r="N553" s="44">
        <v>0</v>
      </c>
      <c r="O553" s="44">
        <v>0</v>
      </c>
      <c r="P553" s="44">
        <v>1944192</v>
      </c>
      <c r="Q553" s="44">
        <v>1313241</v>
      </c>
      <c r="R553" s="44">
        <v>155192</v>
      </c>
      <c r="S553" s="44">
        <v>95858</v>
      </c>
      <c r="T553" s="44">
        <v>34358</v>
      </c>
      <c r="U553" s="44">
        <v>365461</v>
      </c>
      <c r="V553" s="44">
        <v>51103</v>
      </c>
      <c r="W553" s="44">
        <v>0</v>
      </c>
      <c r="X553" s="44">
        <v>673254</v>
      </c>
      <c r="Y553" s="44">
        <v>0</v>
      </c>
      <c r="Z553" s="44">
        <v>0</v>
      </c>
      <c r="AA553" s="44">
        <v>32524604</v>
      </c>
      <c r="AB553" s="44">
        <v>0</v>
      </c>
      <c r="AC553" s="44">
        <v>305458</v>
      </c>
    </row>
    <row r="554" spans="1:29" x14ac:dyDescent="0.3">
      <c r="A554" s="46" t="s">
        <v>1153</v>
      </c>
      <c r="B554" t="s">
        <v>1981</v>
      </c>
      <c r="C554">
        <v>1</v>
      </c>
      <c r="D554">
        <v>0</v>
      </c>
      <c r="E554" s="44">
        <v>397353</v>
      </c>
      <c r="F554" s="44">
        <v>0</v>
      </c>
      <c r="G554" s="44">
        <v>100000</v>
      </c>
      <c r="H554" s="44">
        <v>0</v>
      </c>
      <c r="I554" s="44">
        <v>22068</v>
      </c>
      <c r="J554" s="44">
        <v>39869</v>
      </c>
      <c r="K554" s="44">
        <v>0</v>
      </c>
      <c r="L554" s="44">
        <v>0</v>
      </c>
      <c r="M554" s="44">
        <v>0</v>
      </c>
      <c r="N554" s="44">
        <v>0</v>
      </c>
      <c r="O554" s="44">
        <v>0</v>
      </c>
      <c r="P554" s="44">
        <v>45712</v>
      </c>
      <c r="Q554" s="44">
        <v>0</v>
      </c>
      <c r="R554" s="44">
        <v>0</v>
      </c>
      <c r="S554" s="44">
        <v>1500</v>
      </c>
      <c r="T554" s="44">
        <v>0</v>
      </c>
      <c r="U554" s="44">
        <v>4104</v>
      </c>
      <c r="V554" s="44">
        <v>0</v>
      </c>
      <c r="W554" s="44">
        <v>0</v>
      </c>
      <c r="X554" s="44">
        <v>0</v>
      </c>
      <c r="Y554" s="44">
        <v>0</v>
      </c>
      <c r="Z554" s="44">
        <v>0</v>
      </c>
      <c r="AA554" s="44">
        <v>610606</v>
      </c>
      <c r="AB554" s="44">
        <v>0</v>
      </c>
      <c r="AC554" s="44">
        <v>0</v>
      </c>
    </row>
    <row r="555" spans="1:29" x14ac:dyDescent="0.3">
      <c r="A555" s="46" t="s">
        <v>1157</v>
      </c>
      <c r="B555" t="s">
        <v>2615</v>
      </c>
      <c r="C555">
        <v>1</v>
      </c>
      <c r="D555">
        <v>0</v>
      </c>
      <c r="E555" s="44">
        <v>26389123</v>
      </c>
      <c r="F555" s="44">
        <v>0</v>
      </c>
      <c r="G555" s="44">
        <v>1934010</v>
      </c>
      <c r="H555" s="44">
        <v>11567</v>
      </c>
      <c r="I555" s="44">
        <v>6171901</v>
      </c>
      <c r="J555" s="44">
        <v>6377956</v>
      </c>
      <c r="K555" s="44">
        <v>0</v>
      </c>
      <c r="L555" s="44">
        <v>0</v>
      </c>
      <c r="M555" s="44">
        <v>0</v>
      </c>
      <c r="N555" s="44">
        <v>0</v>
      </c>
      <c r="O555" s="44">
        <v>0</v>
      </c>
      <c r="P555" s="44">
        <v>3029165</v>
      </c>
      <c r="Q555" s="44">
        <v>1002869</v>
      </c>
      <c r="R555" s="44">
        <v>796671</v>
      </c>
      <c r="S555" s="44">
        <v>149141</v>
      </c>
      <c r="T555" s="44">
        <v>62225</v>
      </c>
      <c r="U555" s="44">
        <v>548482</v>
      </c>
      <c r="V555" s="44">
        <v>95170</v>
      </c>
      <c r="W555" s="44">
        <v>0</v>
      </c>
      <c r="X555" s="44">
        <v>0</v>
      </c>
      <c r="Y555" s="44">
        <v>0</v>
      </c>
      <c r="Z555" s="44">
        <v>0</v>
      </c>
      <c r="AA555" s="44">
        <v>46568280</v>
      </c>
      <c r="AB555" s="44">
        <v>0</v>
      </c>
      <c r="AC555" s="44">
        <v>0</v>
      </c>
    </row>
    <row r="556" spans="1:29" x14ac:dyDescent="0.3">
      <c r="A556" s="46" t="s">
        <v>1113</v>
      </c>
      <c r="B556" t="s">
        <v>2616</v>
      </c>
      <c r="C556">
        <v>1</v>
      </c>
      <c r="D556">
        <v>0</v>
      </c>
      <c r="E556" s="44">
        <v>11050374</v>
      </c>
      <c r="F556" s="44">
        <v>0</v>
      </c>
      <c r="G556" s="44">
        <v>859400</v>
      </c>
      <c r="H556" s="44">
        <v>0</v>
      </c>
      <c r="I556" s="44">
        <v>1673967</v>
      </c>
      <c r="J556" s="44">
        <v>2366717</v>
      </c>
      <c r="K556" s="44">
        <v>0</v>
      </c>
      <c r="L556" s="44">
        <v>0</v>
      </c>
      <c r="M556" s="44">
        <v>0</v>
      </c>
      <c r="N556" s="44">
        <v>0</v>
      </c>
      <c r="O556" s="44">
        <v>0</v>
      </c>
      <c r="P556" s="44">
        <v>1488725</v>
      </c>
      <c r="Q556" s="44">
        <v>353347</v>
      </c>
      <c r="R556" s="44">
        <v>400070</v>
      </c>
      <c r="S556" s="44">
        <v>45535</v>
      </c>
      <c r="T556" s="44">
        <v>19081</v>
      </c>
      <c r="U556" s="44">
        <v>193856</v>
      </c>
      <c r="V556" s="44">
        <v>23200</v>
      </c>
      <c r="W556" s="44">
        <v>0</v>
      </c>
      <c r="X556" s="44">
        <v>0</v>
      </c>
      <c r="Y556" s="44">
        <v>26017</v>
      </c>
      <c r="Z556" s="44">
        <v>0</v>
      </c>
      <c r="AA556" s="44">
        <v>18500289</v>
      </c>
      <c r="AB556" s="44">
        <v>0</v>
      </c>
      <c r="AC556" s="44">
        <v>0</v>
      </c>
    </row>
    <row r="557" spans="1:29" x14ac:dyDescent="0.3">
      <c r="A557" s="46" t="s">
        <v>1141</v>
      </c>
      <c r="B557" t="s">
        <v>2617</v>
      </c>
      <c r="C557">
        <v>1</v>
      </c>
      <c r="D557">
        <v>0</v>
      </c>
      <c r="E557" s="44">
        <v>314863</v>
      </c>
      <c r="F557" s="44">
        <v>0</v>
      </c>
      <c r="G557" s="44">
        <v>147522</v>
      </c>
      <c r="H557" s="44">
        <v>0</v>
      </c>
      <c r="I557" s="44">
        <v>29053</v>
      </c>
      <c r="J557" s="44">
        <v>1484</v>
      </c>
      <c r="K557" s="44">
        <v>0</v>
      </c>
      <c r="L557" s="44">
        <v>0</v>
      </c>
      <c r="M557" s="44">
        <v>0</v>
      </c>
      <c r="N557" s="44">
        <v>0</v>
      </c>
      <c r="O557" s="44">
        <v>0</v>
      </c>
      <c r="P557" s="44">
        <v>89674</v>
      </c>
      <c r="Q557" s="44">
        <v>5540</v>
      </c>
      <c r="R557" s="44">
        <v>0</v>
      </c>
      <c r="S557" s="44">
        <v>3611</v>
      </c>
      <c r="T557" s="44">
        <v>1506</v>
      </c>
      <c r="U557" s="44">
        <v>18233</v>
      </c>
      <c r="V557" s="44">
        <v>0</v>
      </c>
      <c r="W557" s="44">
        <v>0</v>
      </c>
      <c r="X557" s="44">
        <v>37800</v>
      </c>
      <c r="Y557" s="44">
        <v>1864</v>
      </c>
      <c r="Z557" s="44">
        <v>0</v>
      </c>
      <c r="AA557" s="44">
        <v>651150</v>
      </c>
      <c r="AB557" s="44">
        <v>0</v>
      </c>
      <c r="AC557" s="44">
        <v>0</v>
      </c>
    </row>
    <row r="558" spans="1:29" x14ac:dyDescent="0.3">
      <c r="A558" s="46" t="s">
        <v>1177</v>
      </c>
      <c r="B558" t="s">
        <v>1985</v>
      </c>
      <c r="C558">
        <v>1</v>
      </c>
      <c r="D558">
        <v>0</v>
      </c>
      <c r="E558" s="44">
        <v>1567918</v>
      </c>
      <c r="F558" s="44">
        <v>0</v>
      </c>
      <c r="G558" s="44">
        <v>234417</v>
      </c>
      <c r="H558" s="44">
        <v>0</v>
      </c>
      <c r="I558" s="44">
        <v>75038</v>
      </c>
      <c r="J558" s="44">
        <v>200392</v>
      </c>
      <c r="K558" s="44">
        <v>0</v>
      </c>
      <c r="L558" s="44">
        <v>0</v>
      </c>
      <c r="M558" s="44">
        <v>0</v>
      </c>
      <c r="N558" s="44">
        <v>0</v>
      </c>
      <c r="O558" s="44">
        <v>0</v>
      </c>
      <c r="P558" s="44">
        <v>200091</v>
      </c>
      <c r="Q558" s="44">
        <v>34987</v>
      </c>
      <c r="R558" s="44">
        <v>45323</v>
      </c>
      <c r="S558" s="44">
        <v>27114</v>
      </c>
      <c r="T558" s="44">
        <v>11312</v>
      </c>
      <c r="U558" s="44">
        <v>56095</v>
      </c>
      <c r="V558" s="44">
        <v>0</v>
      </c>
      <c r="W558" s="44">
        <v>0</v>
      </c>
      <c r="X558" s="44">
        <v>63180</v>
      </c>
      <c r="Y558" s="44">
        <v>1830</v>
      </c>
      <c r="Z558" s="44">
        <v>0</v>
      </c>
      <c r="AA558" s="44">
        <v>2517697</v>
      </c>
      <c r="AB558" s="44">
        <v>0</v>
      </c>
      <c r="AC558" s="44">
        <v>0</v>
      </c>
    </row>
    <row r="559" spans="1:29" x14ac:dyDescent="0.3">
      <c r="A559" s="46" t="s">
        <v>1139</v>
      </c>
      <c r="B559" t="s">
        <v>2618</v>
      </c>
      <c r="C559" t="s">
        <v>2840</v>
      </c>
      <c r="D559" t="s">
        <v>2840</v>
      </c>
      <c r="E559" t="s">
        <v>2840</v>
      </c>
      <c r="F559" t="s">
        <v>2840</v>
      </c>
      <c r="G559" t="s">
        <v>2840</v>
      </c>
      <c r="H559" t="s">
        <v>2840</v>
      </c>
      <c r="I559" t="s">
        <v>2840</v>
      </c>
      <c r="J559" t="s">
        <v>2840</v>
      </c>
      <c r="K559" t="s">
        <v>2840</v>
      </c>
      <c r="L559" t="s">
        <v>2840</v>
      </c>
      <c r="M559" t="s">
        <v>2840</v>
      </c>
      <c r="N559" t="s">
        <v>2840</v>
      </c>
      <c r="O559" t="s">
        <v>2840</v>
      </c>
      <c r="P559" t="s">
        <v>2840</v>
      </c>
      <c r="Q559" t="s">
        <v>2840</v>
      </c>
      <c r="R559" t="s">
        <v>2840</v>
      </c>
      <c r="S559" t="s">
        <v>2840</v>
      </c>
      <c r="T559" t="s">
        <v>2840</v>
      </c>
      <c r="U559" t="s">
        <v>2840</v>
      </c>
      <c r="V559" t="s">
        <v>2840</v>
      </c>
      <c r="W559" t="s">
        <v>2840</v>
      </c>
      <c r="X559" t="s">
        <v>2840</v>
      </c>
      <c r="Y559" t="s">
        <v>2840</v>
      </c>
      <c r="Z559" t="s">
        <v>2840</v>
      </c>
      <c r="AA559" t="s">
        <v>2840</v>
      </c>
      <c r="AB559" t="s">
        <v>2840</v>
      </c>
      <c r="AC559" t="s">
        <v>2840</v>
      </c>
    </row>
    <row r="560" spans="1:29" x14ac:dyDescent="0.3">
      <c r="A560" s="46" t="s">
        <v>1103</v>
      </c>
      <c r="B560" t="s">
        <v>2619</v>
      </c>
      <c r="C560">
        <v>1</v>
      </c>
      <c r="D560">
        <v>0</v>
      </c>
      <c r="E560" s="44">
        <v>4146182</v>
      </c>
      <c r="F560" s="44">
        <v>0</v>
      </c>
      <c r="G560" s="44">
        <v>581735</v>
      </c>
      <c r="H560" s="44">
        <v>0</v>
      </c>
      <c r="I560" s="44">
        <v>659290</v>
      </c>
      <c r="J560" s="44">
        <v>266365</v>
      </c>
      <c r="K560" s="44">
        <v>0</v>
      </c>
      <c r="L560" s="44">
        <v>0</v>
      </c>
      <c r="M560" s="44">
        <v>0</v>
      </c>
      <c r="N560" s="44">
        <v>0</v>
      </c>
      <c r="O560" s="44">
        <v>0</v>
      </c>
      <c r="P560" s="44">
        <v>275901</v>
      </c>
      <c r="Q560" s="44">
        <v>103992</v>
      </c>
      <c r="R560" s="44">
        <v>77681</v>
      </c>
      <c r="S560" s="44">
        <v>30320</v>
      </c>
      <c r="T560" s="44">
        <v>12650</v>
      </c>
      <c r="U560" s="44">
        <v>126345</v>
      </c>
      <c r="V560" s="44">
        <v>2009</v>
      </c>
      <c r="W560" s="44">
        <v>0</v>
      </c>
      <c r="X560" s="44">
        <v>89100</v>
      </c>
      <c r="Y560" s="44">
        <v>0</v>
      </c>
      <c r="Z560" s="44">
        <v>0</v>
      </c>
      <c r="AA560" s="44">
        <v>6371570</v>
      </c>
      <c r="AB560" s="44">
        <v>0</v>
      </c>
      <c r="AC560" s="44">
        <v>0</v>
      </c>
    </row>
    <row r="561" spans="1:29" x14ac:dyDescent="0.3">
      <c r="A561" s="46" t="s">
        <v>1163</v>
      </c>
      <c r="B561" t="s">
        <v>2620</v>
      </c>
      <c r="C561">
        <v>1</v>
      </c>
      <c r="D561">
        <v>0</v>
      </c>
      <c r="E561" s="44">
        <v>1635849</v>
      </c>
      <c r="F561" s="44">
        <v>0</v>
      </c>
      <c r="G561" s="44">
        <v>119010</v>
      </c>
      <c r="H561" s="44">
        <v>1176</v>
      </c>
      <c r="I561" s="44">
        <v>193907</v>
      </c>
      <c r="J561" s="44">
        <v>440251</v>
      </c>
      <c r="K561" s="44">
        <v>0</v>
      </c>
      <c r="L561" s="44">
        <v>0</v>
      </c>
      <c r="M561" s="44">
        <v>0</v>
      </c>
      <c r="N561" s="44">
        <v>0</v>
      </c>
      <c r="O561" s="44">
        <v>0</v>
      </c>
      <c r="P561" s="44">
        <v>211892</v>
      </c>
      <c r="Q561" s="44">
        <v>45319</v>
      </c>
      <c r="R561" s="44">
        <v>3710</v>
      </c>
      <c r="S561" s="44">
        <v>27024</v>
      </c>
      <c r="T561" s="44">
        <v>11275</v>
      </c>
      <c r="U561" s="44">
        <v>88540</v>
      </c>
      <c r="V561" s="44">
        <v>0</v>
      </c>
      <c r="W561" s="44">
        <v>0</v>
      </c>
      <c r="X561" s="44">
        <v>102600</v>
      </c>
      <c r="Y561" s="44">
        <v>4890</v>
      </c>
      <c r="Z561" s="44">
        <v>0</v>
      </c>
      <c r="AA561" s="44">
        <v>2885443</v>
      </c>
      <c r="AB561" s="44">
        <v>0</v>
      </c>
      <c r="AC561" s="44">
        <v>0</v>
      </c>
    </row>
    <row r="562" spans="1:29" x14ac:dyDescent="0.3">
      <c r="A562" s="46" t="s">
        <v>1065</v>
      </c>
      <c r="B562" t="s">
        <v>2621</v>
      </c>
      <c r="C562">
        <v>1</v>
      </c>
      <c r="D562">
        <v>0</v>
      </c>
      <c r="E562" s="44">
        <v>505597</v>
      </c>
      <c r="F562" s="44">
        <v>0</v>
      </c>
      <c r="G562" s="44">
        <v>50000</v>
      </c>
      <c r="H562" s="44">
        <v>0</v>
      </c>
      <c r="I562" s="44">
        <v>44215</v>
      </c>
      <c r="J562" s="44">
        <v>17482</v>
      </c>
      <c r="K562" s="44">
        <v>0</v>
      </c>
      <c r="L562" s="44">
        <v>0</v>
      </c>
      <c r="M562" s="44">
        <v>0</v>
      </c>
      <c r="N562" s="44">
        <v>0</v>
      </c>
      <c r="O562" s="44">
        <v>0</v>
      </c>
      <c r="P562" s="44">
        <v>186088</v>
      </c>
      <c r="Q562" s="44">
        <v>0</v>
      </c>
      <c r="R562" s="44">
        <v>0</v>
      </c>
      <c r="S562" s="44">
        <v>4150</v>
      </c>
      <c r="T562" s="44">
        <v>0</v>
      </c>
      <c r="U562" s="44">
        <v>12990</v>
      </c>
      <c r="V562" s="44">
        <v>0</v>
      </c>
      <c r="W562" s="44">
        <v>0</v>
      </c>
      <c r="X562" s="44">
        <v>0</v>
      </c>
      <c r="Y562" s="44">
        <v>0</v>
      </c>
      <c r="Z562" s="44">
        <v>0</v>
      </c>
      <c r="AA562" s="44">
        <v>820522</v>
      </c>
      <c r="AB562" s="44">
        <v>0</v>
      </c>
      <c r="AC562" s="44">
        <v>0</v>
      </c>
    </row>
    <row r="563" spans="1:29" x14ac:dyDescent="0.3">
      <c r="A563" s="46" t="s">
        <v>1091</v>
      </c>
      <c r="B563" t="s">
        <v>1990</v>
      </c>
      <c r="C563">
        <v>1</v>
      </c>
      <c r="D563">
        <v>0</v>
      </c>
      <c r="E563" s="44">
        <v>18204872</v>
      </c>
      <c r="F563" s="44">
        <v>0</v>
      </c>
      <c r="G563" s="44">
        <v>894355</v>
      </c>
      <c r="H563" s="44">
        <v>0</v>
      </c>
      <c r="I563" s="44">
        <v>2409245</v>
      </c>
      <c r="J563" s="44">
        <v>10793323</v>
      </c>
      <c r="K563" s="44">
        <v>1789457</v>
      </c>
      <c r="L563" s="44">
        <v>0</v>
      </c>
      <c r="M563" s="44">
        <v>0</v>
      </c>
      <c r="N563" s="44">
        <v>0</v>
      </c>
      <c r="O563" s="44">
        <v>0</v>
      </c>
      <c r="P563" s="44">
        <v>1208994</v>
      </c>
      <c r="Q563" s="44">
        <v>1217171</v>
      </c>
      <c r="R563" s="44">
        <v>101374</v>
      </c>
      <c r="S563" s="44">
        <v>49689</v>
      </c>
      <c r="T563" s="44">
        <v>20731</v>
      </c>
      <c r="U563" s="44">
        <v>193682</v>
      </c>
      <c r="V563" s="44">
        <v>49046</v>
      </c>
      <c r="W563" s="44">
        <v>0</v>
      </c>
      <c r="X563" s="44">
        <v>129720</v>
      </c>
      <c r="Y563" s="44">
        <v>117918</v>
      </c>
      <c r="Z563" s="44">
        <v>0</v>
      </c>
      <c r="AA563" s="44">
        <v>37179577</v>
      </c>
      <c r="AB563" s="44">
        <v>0</v>
      </c>
      <c r="AC563" s="44">
        <v>0</v>
      </c>
    </row>
    <row r="564" spans="1:29" x14ac:dyDescent="0.3">
      <c r="A564" s="46" t="s">
        <v>1171</v>
      </c>
      <c r="B564" t="s">
        <v>1991</v>
      </c>
      <c r="C564">
        <v>1</v>
      </c>
      <c r="D564">
        <v>0</v>
      </c>
      <c r="E564" s="44">
        <v>492085</v>
      </c>
      <c r="F564" s="44">
        <v>0</v>
      </c>
      <c r="G564" s="44">
        <v>287815</v>
      </c>
      <c r="H564" s="44">
        <v>0</v>
      </c>
      <c r="I564" s="44">
        <v>79225</v>
      </c>
      <c r="J564" s="44">
        <v>29015</v>
      </c>
      <c r="K564" s="44">
        <v>0</v>
      </c>
      <c r="L564" s="44">
        <v>0</v>
      </c>
      <c r="M564" s="44">
        <v>0</v>
      </c>
      <c r="N564" s="44">
        <v>0</v>
      </c>
      <c r="O564" s="44">
        <v>0</v>
      </c>
      <c r="P564" s="44">
        <v>69135</v>
      </c>
      <c r="Q564" s="44">
        <v>50643</v>
      </c>
      <c r="R564" s="44">
        <v>0</v>
      </c>
      <c r="S564" s="44">
        <v>3895</v>
      </c>
      <c r="T564" s="44">
        <v>1625</v>
      </c>
      <c r="U564" s="44">
        <v>25805</v>
      </c>
      <c r="V564" s="44">
        <v>0</v>
      </c>
      <c r="W564" s="44">
        <v>0</v>
      </c>
      <c r="X564" s="44">
        <v>54000</v>
      </c>
      <c r="Y564" s="44">
        <v>15263</v>
      </c>
      <c r="Z564" s="44">
        <v>0</v>
      </c>
      <c r="AA564" s="44">
        <v>1108506</v>
      </c>
      <c r="AB564" s="44">
        <v>0</v>
      </c>
      <c r="AC564" s="44">
        <v>0</v>
      </c>
    </row>
    <row r="565" spans="1:29" x14ac:dyDescent="0.3">
      <c r="A565" s="46" t="s">
        <v>1089</v>
      </c>
      <c r="B565" t="s">
        <v>2622</v>
      </c>
      <c r="C565">
        <v>1</v>
      </c>
      <c r="D565">
        <v>0</v>
      </c>
      <c r="E565" s="44">
        <v>812358</v>
      </c>
      <c r="F565" s="44">
        <v>0</v>
      </c>
      <c r="G565" s="44">
        <v>133715</v>
      </c>
      <c r="H565" s="44">
        <v>0</v>
      </c>
      <c r="I565" s="44">
        <v>89528</v>
      </c>
      <c r="J565" s="44">
        <v>4228</v>
      </c>
      <c r="K565" s="44">
        <v>0</v>
      </c>
      <c r="L565" s="44">
        <v>0</v>
      </c>
      <c r="M565" s="44">
        <v>0</v>
      </c>
      <c r="N565" s="44">
        <v>0</v>
      </c>
      <c r="O565" s="44">
        <v>0</v>
      </c>
      <c r="P565" s="44">
        <v>275992</v>
      </c>
      <c r="Q565" s="44">
        <v>0</v>
      </c>
      <c r="R565" s="44">
        <v>0</v>
      </c>
      <c r="S565" s="44">
        <v>5843</v>
      </c>
      <c r="T565" s="44">
        <v>2437</v>
      </c>
      <c r="U565" s="44">
        <v>47591</v>
      </c>
      <c r="V565" s="44">
        <v>0</v>
      </c>
      <c r="W565" s="44">
        <v>0</v>
      </c>
      <c r="X565" s="44">
        <v>0</v>
      </c>
      <c r="Y565" s="44">
        <v>0</v>
      </c>
      <c r="Z565" s="44">
        <v>0</v>
      </c>
      <c r="AA565" s="44">
        <v>1371692</v>
      </c>
      <c r="AB565" s="44">
        <v>0</v>
      </c>
      <c r="AC565" s="44">
        <v>0</v>
      </c>
    </row>
    <row r="566" spans="1:29" x14ac:dyDescent="0.3">
      <c r="A566" s="46" t="s">
        <v>1133</v>
      </c>
      <c r="B566" t="s">
        <v>2623</v>
      </c>
      <c r="C566">
        <v>1</v>
      </c>
      <c r="D566">
        <v>0</v>
      </c>
      <c r="E566" s="44">
        <v>250902</v>
      </c>
      <c r="F566" s="44">
        <v>0</v>
      </c>
      <c r="G566" s="44">
        <v>100000</v>
      </c>
      <c r="H566" s="44">
        <v>0</v>
      </c>
      <c r="I566" s="44">
        <v>16146</v>
      </c>
      <c r="J566" s="44">
        <v>8190</v>
      </c>
      <c r="K566" s="44">
        <v>0</v>
      </c>
      <c r="L566" s="44">
        <v>0</v>
      </c>
      <c r="M566" s="44">
        <v>0</v>
      </c>
      <c r="N566" s="44">
        <v>0</v>
      </c>
      <c r="O566" s="44">
        <v>0</v>
      </c>
      <c r="P566" s="44">
        <v>25571</v>
      </c>
      <c r="Q566" s="44">
        <v>0</v>
      </c>
      <c r="R566" s="44">
        <v>0</v>
      </c>
      <c r="S566" s="44">
        <v>1214</v>
      </c>
      <c r="T566" s="44">
        <v>481</v>
      </c>
      <c r="U566" s="44">
        <v>7573</v>
      </c>
      <c r="V566" s="44">
        <v>0</v>
      </c>
      <c r="W566" s="44">
        <v>0</v>
      </c>
      <c r="X566" s="44">
        <v>0</v>
      </c>
      <c r="Y566" s="44">
        <v>0</v>
      </c>
      <c r="Z566" s="44">
        <v>0</v>
      </c>
      <c r="AA566" s="44">
        <v>410077</v>
      </c>
      <c r="AB566" s="44">
        <v>0</v>
      </c>
      <c r="AC566" s="44">
        <v>0</v>
      </c>
    </row>
    <row r="567" spans="1:29" x14ac:dyDescent="0.3">
      <c r="A567" s="46" t="s">
        <v>1097</v>
      </c>
      <c r="B567" t="s">
        <v>1994</v>
      </c>
      <c r="C567">
        <v>1</v>
      </c>
      <c r="D567">
        <v>0</v>
      </c>
      <c r="E567" s="44">
        <v>164840</v>
      </c>
      <c r="F567" s="44">
        <v>0</v>
      </c>
      <c r="G567" s="44">
        <v>100000</v>
      </c>
      <c r="H567" s="44">
        <v>0</v>
      </c>
      <c r="I567" s="44">
        <v>462</v>
      </c>
      <c r="J567" s="44">
        <v>3955</v>
      </c>
      <c r="K567" s="44">
        <v>0</v>
      </c>
      <c r="L567" s="44">
        <v>0</v>
      </c>
      <c r="M567" s="44">
        <v>0</v>
      </c>
      <c r="N567" s="44">
        <v>0</v>
      </c>
      <c r="O567" s="44">
        <v>0</v>
      </c>
      <c r="P567" s="44">
        <v>17581</v>
      </c>
      <c r="Q567" s="44">
        <v>0</v>
      </c>
      <c r="R567" s="44">
        <v>0</v>
      </c>
      <c r="S567" s="44">
        <v>839</v>
      </c>
      <c r="T567" s="44">
        <v>0</v>
      </c>
      <c r="U567" s="44">
        <v>1340</v>
      </c>
      <c r="V567" s="44">
        <v>0</v>
      </c>
      <c r="W567" s="44">
        <v>0</v>
      </c>
      <c r="X567" s="44">
        <v>5400</v>
      </c>
      <c r="Y567" s="44">
        <v>0</v>
      </c>
      <c r="Z567" s="44">
        <v>0</v>
      </c>
      <c r="AA567" s="44">
        <v>294417</v>
      </c>
      <c r="AB567" s="44">
        <v>0</v>
      </c>
      <c r="AC567" s="44">
        <v>0</v>
      </c>
    </row>
    <row r="568" spans="1:29" x14ac:dyDescent="0.3">
      <c r="A568" s="46" t="s">
        <v>1165</v>
      </c>
      <c r="B568" t="s">
        <v>2624</v>
      </c>
      <c r="C568" t="s">
        <v>2840</v>
      </c>
      <c r="D568" t="s">
        <v>2840</v>
      </c>
      <c r="E568" t="s">
        <v>2840</v>
      </c>
      <c r="F568" t="s">
        <v>2840</v>
      </c>
      <c r="G568" t="s">
        <v>2840</v>
      </c>
      <c r="H568" t="s">
        <v>2840</v>
      </c>
      <c r="I568" t="s">
        <v>2840</v>
      </c>
      <c r="J568" t="s">
        <v>2840</v>
      </c>
      <c r="K568" t="s">
        <v>2840</v>
      </c>
      <c r="L568" t="s">
        <v>2840</v>
      </c>
      <c r="M568" t="s">
        <v>2840</v>
      </c>
      <c r="N568" t="s">
        <v>2840</v>
      </c>
      <c r="O568" t="s">
        <v>2840</v>
      </c>
      <c r="P568" t="s">
        <v>2840</v>
      </c>
      <c r="Q568" t="s">
        <v>2840</v>
      </c>
      <c r="R568" t="s">
        <v>2840</v>
      </c>
      <c r="S568" t="s">
        <v>2840</v>
      </c>
      <c r="T568" t="s">
        <v>2840</v>
      </c>
      <c r="U568" t="s">
        <v>2840</v>
      </c>
      <c r="V568" t="s">
        <v>2840</v>
      </c>
      <c r="W568" t="s">
        <v>2840</v>
      </c>
      <c r="X568" t="s">
        <v>2840</v>
      </c>
      <c r="Y568" t="s">
        <v>2840</v>
      </c>
      <c r="Z568" t="s">
        <v>2840</v>
      </c>
      <c r="AA568" t="s">
        <v>2840</v>
      </c>
      <c r="AB568" t="s">
        <v>2840</v>
      </c>
      <c r="AC568" t="s">
        <v>2840</v>
      </c>
    </row>
    <row r="569" spans="1:29" x14ac:dyDescent="0.3">
      <c r="A569" s="46" t="s">
        <v>1099</v>
      </c>
      <c r="B569" t="s">
        <v>2625</v>
      </c>
      <c r="C569">
        <v>1</v>
      </c>
      <c r="D569">
        <v>0</v>
      </c>
      <c r="E569" s="44">
        <v>1212221</v>
      </c>
      <c r="F569" s="44">
        <v>0</v>
      </c>
      <c r="G569" s="44">
        <v>148016</v>
      </c>
      <c r="H569" s="44">
        <v>187</v>
      </c>
      <c r="I569" s="44">
        <v>17073</v>
      </c>
      <c r="J569" s="44">
        <v>67180</v>
      </c>
      <c r="K569" s="44">
        <v>0</v>
      </c>
      <c r="L569" s="44">
        <v>0</v>
      </c>
      <c r="M569" s="44">
        <v>0</v>
      </c>
      <c r="N569" s="44">
        <v>0</v>
      </c>
      <c r="O569" s="44">
        <v>0</v>
      </c>
      <c r="P569" s="44">
        <v>99867</v>
      </c>
      <c r="Q569" s="44">
        <v>677</v>
      </c>
      <c r="R569" s="44">
        <v>0</v>
      </c>
      <c r="S569" s="44">
        <v>9423</v>
      </c>
      <c r="T569" s="44">
        <v>3931</v>
      </c>
      <c r="U569" s="44">
        <v>34077</v>
      </c>
      <c r="V569" s="44">
        <v>0</v>
      </c>
      <c r="W569" s="44">
        <v>0</v>
      </c>
      <c r="X569" s="44">
        <v>0</v>
      </c>
      <c r="Y569" s="44">
        <v>0</v>
      </c>
      <c r="Z569" s="44">
        <v>0</v>
      </c>
      <c r="AA569" s="44">
        <v>1592652</v>
      </c>
      <c r="AB569" s="44">
        <v>0</v>
      </c>
      <c r="AC569" s="44">
        <v>0</v>
      </c>
    </row>
    <row r="570" spans="1:29" x14ac:dyDescent="0.3">
      <c r="A570" s="46" t="s">
        <v>1119</v>
      </c>
      <c r="B570" t="s">
        <v>1997</v>
      </c>
      <c r="C570">
        <v>1</v>
      </c>
      <c r="D570">
        <v>0</v>
      </c>
      <c r="E570" s="44">
        <v>1781299</v>
      </c>
      <c r="F570" s="44">
        <v>0</v>
      </c>
      <c r="G570" s="44">
        <v>499848</v>
      </c>
      <c r="H570" s="44">
        <v>0</v>
      </c>
      <c r="I570" s="44">
        <v>71126</v>
      </c>
      <c r="J570" s="44">
        <v>225022</v>
      </c>
      <c r="K570" s="44">
        <v>64216</v>
      </c>
      <c r="L570" s="44">
        <v>0</v>
      </c>
      <c r="M570" s="44">
        <v>0</v>
      </c>
      <c r="N570" s="44">
        <v>0</v>
      </c>
      <c r="O570" s="44">
        <v>0</v>
      </c>
      <c r="P570" s="44">
        <v>210432</v>
      </c>
      <c r="Q570" s="44">
        <v>70169</v>
      </c>
      <c r="R570" s="44">
        <v>0</v>
      </c>
      <c r="S570" s="44">
        <v>16928</v>
      </c>
      <c r="T570" s="44">
        <v>5920</v>
      </c>
      <c r="U570" s="44">
        <v>66580</v>
      </c>
      <c r="V570" s="44">
        <v>0</v>
      </c>
      <c r="W570" s="44">
        <v>0</v>
      </c>
      <c r="X570" s="44">
        <v>72900</v>
      </c>
      <c r="Y570" s="44">
        <v>10413</v>
      </c>
      <c r="Z570" s="44">
        <v>0</v>
      </c>
      <c r="AA570" s="44">
        <v>3094853</v>
      </c>
      <c r="AB570" s="44">
        <v>0</v>
      </c>
      <c r="AC570" s="44">
        <v>0</v>
      </c>
    </row>
    <row r="571" spans="1:29" x14ac:dyDescent="0.3">
      <c r="A571" s="46" t="s">
        <v>1186</v>
      </c>
      <c r="B571" t="s">
        <v>2724</v>
      </c>
      <c r="C571">
        <v>1</v>
      </c>
      <c r="D571">
        <v>0</v>
      </c>
      <c r="E571" s="44">
        <v>14452177</v>
      </c>
      <c r="F571" s="44">
        <v>0</v>
      </c>
      <c r="G571" s="44">
        <v>1256108</v>
      </c>
      <c r="H571" s="44">
        <v>0</v>
      </c>
      <c r="I571" s="44">
        <v>2913694</v>
      </c>
      <c r="J571" s="44">
        <v>1121935</v>
      </c>
      <c r="K571" s="44">
        <v>0</v>
      </c>
      <c r="L571" s="44">
        <v>0</v>
      </c>
      <c r="M571" s="44">
        <v>0</v>
      </c>
      <c r="N571" s="44">
        <v>0</v>
      </c>
      <c r="O571" s="44">
        <v>0</v>
      </c>
      <c r="P571" s="44">
        <v>1829301</v>
      </c>
      <c r="Q571" s="44">
        <v>676163</v>
      </c>
      <c r="R571" s="44">
        <v>336822</v>
      </c>
      <c r="S571" s="44">
        <v>27324</v>
      </c>
      <c r="T571" s="44">
        <v>11400</v>
      </c>
      <c r="U571" s="44">
        <v>106773</v>
      </c>
      <c r="V571" s="44">
        <v>29928</v>
      </c>
      <c r="W571" s="44">
        <v>0</v>
      </c>
      <c r="X571" s="44">
        <v>145087</v>
      </c>
      <c r="Y571" s="44">
        <v>0</v>
      </c>
      <c r="Z571" s="44">
        <v>0</v>
      </c>
      <c r="AA571" s="44">
        <v>22906712</v>
      </c>
      <c r="AB571" s="44">
        <v>0</v>
      </c>
      <c r="AC571" s="44">
        <v>186523</v>
      </c>
    </row>
    <row r="572" spans="1:29" x14ac:dyDescent="0.3">
      <c r="A572" s="46" t="s">
        <v>1184</v>
      </c>
      <c r="B572" t="s">
        <v>2626</v>
      </c>
      <c r="C572">
        <v>1</v>
      </c>
      <c r="D572">
        <v>0</v>
      </c>
      <c r="E572" s="44">
        <v>3585806</v>
      </c>
      <c r="F572" s="44">
        <v>0</v>
      </c>
      <c r="G572" s="44">
        <v>277167</v>
      </c>
      <c r="H572" s="44">
        <v>0</v>
      </c>
      <c r="I572" s="44">
        <v>457937</v>
      </c>
      <c r="J572" s="44">
        <v>647717</v>
      </c>
      <c r="K572" s="44">
        <v>0</v>
      </c>
      <c r="L572" s="44">
        <v>0</v>
      </c>
      <c r="M572" s="44">
        <v>0</v>
      </c>
      <c r="N572" s="44">
        <v>0</v>
      </c>
      <c r="O572" s="44">
        <v>0</v>
      </c>
      <c r="P572" s="44">
        <v>603028</v>
      </c>
      <c r="Q572" s="44">
        <v>39589</v>
      </c>
      <c r="R572" s="44">
        <v>137368</v>
      </c>
      <c r="S572" s="44">
        <v>10037</v>
      </c>
      <c r="T572" s="44">
        <v>4062</v>
      </c>
      <c r="U572" s="44">
        <v>20009</v>
      </c>
      <c r="V572" s="44">
        <v>870</v>
      </c>
      <c r="W572" s="44">
        <v>0</v>
      </c>
      <c r="X572" s="44">
        <v>62100</v>
      </c>
      <c r="Y572" s="44">
        <v>0</v>
      </c>
      <c r="Z572" s="44">
        <v>0</v>
      </c>
      <c r="AA572" s="44">
        <v>5845690</v>
      </c>
      <c r="AB572" s="44">
        <v>0</v>
      </c>
      <c r="AC572" s="44">
        <v>0</v>
      </c>
    </row>
    <row r="573" spans="1:29" x14ac:dyDescent="0.3">
      <c r="A573" s="46" t="s">
        <v>1188</v>
      </c>
      <c r="B573" t="s">
        <v>2627</v>
      </c>
      <c r="C573">
        <v>1</v>
      </c>
      <c r="D573">
        <v>0</v>
      </c>
      <c r="E573" s="44">
        <v>17805680</v>
      </c>
      <c r="F573" s="44">
        <v>0</v>
      </c>
      <c r="G573" s="44">
        <v>622393</v>
      </c>
      <c r="H573" s="44">
        <v>11061</v>
      </c>
      <c r="I573" s="44">
        <v>2712504</v>
      </c>
      <c r="J573" s="44">
        <v>3574620</v>
      </c>
      <c r="K573" s="44">
        <v>0</v>
      </c>
      <c r="L573" s="44">
        <v>0</v>
      </c>
      <c r="M573" s="44">
        <v>0</v>
      </c>
      <c r="N573" s="44">
        <v>0</v>
      </c>
      <c r="O573" s="44">
        <v>0</v>
      </c>
      <c r="P573" s="44">
        <v>2617733</v>
      </c>
      <c r="Q573" s="44">
        <v>863667</v>
      </c>
      <c r="R573" s="44">
        <v>558441</v>
      </c>
      <c r="S573" s="44">
        <v>26066</v>
      </c>
      <c r="T573" s="44">
        <v>10875</v>
      </c>
      <c r="U573" s="44">
        <v>102346</v>
      </c>
      <c r="V573" s="44">
        <v>23977</v>
      </c>
      <c r="W573" s="44">
        <v>0</v>
      </c>
      <c r="X573" s="44">
        <v>450834</v>
      </c>
      <c r="Y573" s="44">
        <v>0</v>
      </c>
      <c r="Z573" s="44">
        <v>0</v>
      </c>
      <c r="AA573" s="44">
        <v>29380197</v>
      </c>
      <c r="AB573" s="44">
        <v>0</v>
      </c>
      <c r="AC573" s="44">
        <v>141704</v>
      </c>
    </row>
    <row r="574" spans="1:29" x14ac:dyDescent="0.3">
      <c r="A574" s="46" t="s">
        <v>1198</v>
      </c>
      <c r="B574" t="s">
        <v>2628</v>
      </c>
      <c r="C574">
        <v>1</v>
      </c>
      <c r="D574">
        <v>0</v>
      </c>
      <c r="E574" s="44">
        <v>6695935</v>
      </c>
      <c r="F574" s="44">
        <v>0</v>
      </c>
      <c r="G574" s="44">
        <v>312668</v>
      </c>
      <c r="H574" s="44">
        <v>0</v>
      </c>
      <c r="I574" s="44">
        <v>1750609</v>
      </c>
      <c r="J574" s="44">
        <v>826741</v>
      </c>
      <c r="K574" s="44">
        <v>0</v>
      </c>
      <c r="L574" s="44">
        <v>0</v>
      </c>
      <c r="M574" s="44">
        <v>0</v>
      </c>
      <c r="N574" s="44">
        <v>0</v>
      </c>
      <c r="O574" s="44">
        <v>0</v>
      </c>
      <c r="P574" s="44">
        <v>1027818</v>
      </c>
      <c r="Q574" s="44">
        <v>224226</v>
      </c>
      <c r="R574" s="44">
        <v>175359</v>
      </c>
      <c r="S574" s="44">
        <v>14771</v>
      </c>
      <c r="T574" s="44">
        <v>6162</v>
      </c>
      <c r="U574" s="44">
        <v>57085</v>
      </c>
      <c r="V574" s="44">
        <v>7040</v>
      </c>
      <c r="W574" s="44">
        <v>0</v>
      </c>
      <c r="X574" s="44">
        <v>555522</v>
      </c>
      <c r="Y574" s="44">
        <v>0</v>
      </c>
      <c r="Z574" s="44">
        <v>0</v>
      </c>
      <c r="AA574" s="44">
        <v>11653936</v>
      </c>
      <c r="AB574" s="44">
        <v>0</v>
      </c>
      <c r="AC574" s="44">
        <v>0</v>
      </c>
    </row>
    <row r="575" spans="1:29" x14ac:dyDescent="0.3">
      <c r="A575" s="46" t="s">
        <v>1194</v>
      </c>
      <c r="B575" t="s">
        <v>2629</v>
      </c>
      <c r="C575">
        <v>1</v>
      </c>
      <c r="D575">
        <v>0</v>
      </c>
      <c r="E575" s="44">
        <v>1946538</v>
      </c>
      <c r="F575" s="44">
        <v>0</v>
      </c>
      <c r="G575" s="44">
        <v>259709</v>
      </c>
      <c r="H575" s="44">
        <v>0</v>
      </c>
      <c r="I575" s="44">
        <v>212749</v>
      </c>
      <c r="J575" s="44">
        <v>435650</v>
      </c>
      <c r="K575" s="44">
        <v>0</v>
      </c>
      <c r="L575" s="44">
        <v>0</v>
      </c>
      <c r="M575" s="44">
        <v>0</v>
      </c>
      <c r="N575" s="44">
        <v>0</v>
      </c>
      <c r="O575" s="44">
        <v>0</v>
      </c>
      <c r="P575" s="44">
        <v>221275</v>
      </c>
      <c r="Q575" s="44">
        <v>17441</v>
      </c>
      <c r="R575" s="44">
        <v>14996</v>
      </c>
      <c r="S575" s="44">
        <v>3491</v>
      </c>
      <c r="T575" s="44">
        <v>1456</v>
      </c>
      <c r="U575" s="44">
        <v>7942</v>
      </c>
      <c r="V575" s="44">
        <v>344</v>
      </c>
      <c r="W575" s="44">
        <v>0</v>
      </c>
      <c r="X575" s="44">
        <v>40500</v>
      </c>
      <c r="Y575" s="44">
        <v>0</v>
      </c>
      <c r="Z575" s="44">
        <v>0</v>
      </c>
      <c r="AA575" s="44">
        <v>3162091</v>
      </c>
      <c r="AB575" s="44">
        <v>0</v>
      </c>
      <c r="AC575" s="44">
        <v>0</v>
      </c>
    </row>
    <row r="576" spans="1:29" x14ac:dyDescent="0.3">
      <c r="A576" s="46" t="s">
        <v>1190</v>
      </c>
      <c r="B576" t="s">
        <v>2003</v>
      </c>
      <c r="C576" t="s">
        <v>2840</v>
      </c>
      <c r="D576" t="s">
        <v>2840</v>
      </c>
      <c r="E576" t="s">
        <v>2840</v>
      </c>
      <c r="F576" t="s">
        <v>2840</v>
      </c>
      <c r="G576" t="s">
        <v>2840</v>
      </c>
      <c r="H576" t="s">
        <v>2840</v>
      </c>
      <c r="I576" t="s">
        <v>2840</v>
      </c>
      <c r="J576" t="s">
        <v>2840</v>
      </c>
      <c r="K576" t="s">
        <v>2840</v>
      </c>
      <c r="L576" t="s">
        <v>2840</v>
      </c>
      <c r="M576" t="s">
        <v>2840</v>
      </c>
      <c r="N576" t="s">
        <v>2840</v>
      </c>
      <c r="O576" t="s">
        <v>2840</v>
      </c>
      <c r="P576" t="s">
        <v>2840</v>
      </c>
      <c r="Q576" t="s">
        <v>2840</v>
      </c>
      <c r="R576" t="s">
        <v>2840</v>
      </c>
      <c r="S576" t="s">
        <v>2840</v>
      </c>
      <c r="T576" t="s">
        <v>2840</v>
      </c>
      <c r="U576" t="s">
        <v>2840</v>
      </c>
      <c r="V576" t="s">
        <v>2840</v>
      </c>
      <c r="W576" t="s">
        <v>2840</v>
      </c>
      <c r="X576" t="s">
        <v>2840</v>
      </c>
      <c r="Y576" t="s">
        <v>2840</v>
      </c>
      <c r="Z576" t="s">
        <v>2840</v>
      </c>
      <c r="AA576" t="s">
        <v>2840</v>
      </c>
      <c r="AB576" t="s">
        <v>2840</v>
      </c>
      <c r="AC576" t="s">
        <v>2840</v>
      </c>
    </row>
    <row r="577" spans="1:29" x14ac:dyDescent="0.3">
      <c r="A577" s="46" t="s">
        <v>1192</v>
      </c>
      <c r="B577" t="s">
        <v>2630</v>
      </c>
      <c r="C577">
        <v>1</v>
      </c>
      <c r="D577">
        <v>0</v>
      </c>
      <c r="E577" s="44">
        <v>26511582</v>
      </c>
      <c r="F577" s="44">
        <v>0</v>
      </c>
      <c r="G577" s="44">
        <v>1124077</v>
      </c>
      <c r="H577" s="44">
        <v>38825</v>
      </c>
      <c r="I577" s="44">
        <v>3353185</v>
      </c>
      <c r="J577" s="44">
        <v>2514779</v>
      </c>
      <c r="K577" s="44">
        <v>0</v>
      </c>
      <c r="L577" s="44">
        <v>0</v>
      </c>
      <c r="M577" s="44">
        <v>0</v>
      </c>
      <c r="N577" s="44">
        <v>0</v>
      </c>
      <c r="O577" s="44">
        <v>0</v>
      </c>
      <c r="P577" s="44">
        <v>2461263</v>
      </c>
      <c r="Q577" s="44">
        <v>1787832</v>
      </c>
      <c r="R577" s="44">
        <v>699018</v>
      </c>
      <c r="S577" s="44">
        <v>49434</v>
      </c>
      <c r="T577" s="44">
        <v>20625</v>
      </c>
      <c r="U577" s="44">
        <v>243194</v>
      </c>
      <c r="V577" s="44">
        <v>40010</v>
      </c>
      <c r="W577" s="44">
        <v>0</v>
      </c>
      <c r="X577" s="44">
        <v>1188002</v>
      </c>
      <c r="Y577" s="44">
        <v>0</v>
      </c>
      <c r="Z577" s="44">
        <v>0</v>
      </c>
      <c r="AA577" s="44">
        <v>40031826</v>
      </c>
      <c r="AB577" s="44">
        <v>0</v>
      </c>
      <c r="AC577" s="44">
        <v>185418</v>
      </c>
    </row>
    <row r="578" spans="1:29" x14ac:dyDescent="0.3">
      <c r="A578" s="46" t="s">
        <v>1196</v>
      </c>
      <c r="B578" t="s">
        <v>2631</v>
      </c>
      <c r="C578">
        <v>1</v>
      </c>
      <c r="D578">
        <v>0</v>
      </c>
      <c r="E578" s="44">
        <v>10433006</v>
      </c>
      <c r="F578" s="44">
        <v>0</v>
      </c>
      <c r="G578" s="44">
        <v>634084</v>
      </c>
      <c r="H578" s="44">
        <v>3392</v>
      </c>
      <c r="I578" s="44">
        <v>989264</v>
      </c>
      <c r="J578" s="44">
        <v>2787323</v>
      </c>
      <c r="K578" s="44">
        <v>431927</v>
      </c>
      <c r="L578" s="44">
        <v>0</v>
      </c>
      <c r="M578" s="44">
        <v>0</v>
      </c>
      <c r="N578" s="44">
        <v>0</v>
      </c>
      <c r="O578" s="44">
        <v>0</v>
      </c>
      <c r="P578" s="44">
        <v>861327</v>
      </c>
      <c r="Q578" s="44">
        <v>75517</v>
      </c>
      <c r="R578" s="44">
        <v>153083</v>
      </c>
      <c r="S578" s="44">
        <v>15954</v>
      </c>
      <c r="T578" s="44">
        <v>6656</v>
      </c>
      <c r="U578" s="44">
        <v>63435</v>
      </c>
      <c r="V578" s="44">
        <v>7964</v>
      </c>
      <c r="W578" s="44">
        <v>0</v>
      </c>
      <c r="X578" s="44">
        <v>0</v>
      </c>
      <c r="Y578" s="44">
        <v>0</v>
      </c>
      <c r="Z578" s="44">
        <v>0</v>
      </c>
      <c r="AA578" s="44">
        <v>16462932</v>
      </c>
      <c r="AB578" s="44">
        <v>0</v>
      </c>
      <c r="AC578" s="44">
        <v>0</v>
      </c>
    </row>
    <row r="579" spans="1:29" x14ac:dyDescent="0.3">
      <c r="A579" s="46" t="s">
        <v>1211</v>
      </c>
      <c r="B579" t="s">
        <v>2632</v>
      </c>
      <c r="C579">
        <v>1</v>
      </c>
      <c r="D579">
        <v>0</v>
      </c>
      <c r="E579" s="44">
        <v>14962704</v>
      </c>
      <c r="F579" s="44">
        <v>0</v>
      </c>
      <c r="G579" s="44">
        <v>0</v>
      </c>
      <c r="H579" s="44">
        <v>1258</v>
      </c>
      <c r="I579" s="44">
        <v>1196319</v>
      </c>
      <c r="J579" s="44">
        <v>4118424</v>
      </c>
      <c r="K579" s="44">
        <v>0</v>
      </c>
      <c r="L579" s="44">
        <v>0</v>
      </c>
      <c r="M579" s="44">
        <v>0</v>
      </c>
      <c r="N579" s="44">
        <v>0</v>
      </c>
      <c r="O579" s="44">
        <v>0</v>
      </c>
      <c r="P579" s="44">
        <v>1958771</v>
      </c>
      <c r="Q579" s="44">
        <v>330056</v>
      </c>
      <c r="R579" s="44">
        <v>0</v>
      </c>
      <c r="S579" s="44">
        <v>22201</v>
      </c>
      <c r="T579" s="44">
        <v>9262</v>
      </c>
      <c r="U579" s="44">
        <v>85744</v>
      </c>
      <c r="V579" s="44">
        <v>28764</v>
      </c>
      <c r="W579" s="44">
        <v>0</v>
      </c>
      <c r="X579" s="44">
        <v>354315</v>
      </c>
      <c r="Y579" s="44">
        <v>0</v>
      </c>
      <c r="Z579" s="44">
        <v>0</v>
      </c>
      <c r="AA579" s="44">
        <v>23067818</v>
      </c>
      <c r="AB579" s="44">
        <v>0</v>
      </c>
      <c r="AC579" s="44">
        <v>120319</v>
      </c>
    </row>
    <row r="580" spans="1:29" x14ac:dyDescent="0.3">
      <c r="A580" s="46" t="s">
        <v>1201</v>
      </c>
      <c r="B580" t="s">
        <v>2633</v>
      </c>
      <c r="C580">
        <v>1</v>
      </c>
      <c r="D580">
        <v>0</v>
      </c>
      <c r="E580" s="44">
        <v>7970015</v>
      </c>
      <c r="F580" s="44">
        <v>0</v>
      </c>
      <c r="G580" s="44">
        <v>0</v>
      </c>
      <c r="H580" s="44">
        <v>0</v>
      </c>
      <c r="I580" s="44">
        <v>960165</v>
      </c>
      <c r="J580" s="44">
        <v>1209624</v>
      </c>
      <c r="K580" s="44">
        <v>0</v>
      </c>
      <c r="L580" s="44">
        <v>0</v>
      </c>
      <c r="M580" s="44">
        <v>0</v>
      </c>
      <c r="N580" s="44">
        <v>0</v>
      </c>
      <c r="O580" s="44">
        <v>0</v>
      </c>
      <c r="P580" s="44">
        <v>915387</v>
      </c>
      <c r="Q580" s="44">
        <v>113128</v>
      </c>
      <c r="R580" s="44">
        <v>37513</v>
      </c>
      <c r="S580" s="44">
        <v>11071</v>
      </c>
      <c r="T580" s="44">
        <v>4618</v>
      </c>
      <c r="U580" s="44">
        <v>43047</v>
      </c>
      <c r="V580" s="44">
        <v>14433</v>
      </c>
      <c r="W580" s="44">
        <v>0</v>
      </c>
      <c r="X580" s="44">
        <v>322938</v>
      </c>
      <c r="Y580" s="44">
        <v>0</v>
      </c>
      <c r="Z580" s="44">
        <v>0</v>
      </c>
      <c r="AA580" s="44">
        <v>11601939</v>
      </c>
      <c r="AB580" s="44">
        <v>0</v>
      </c>
      <c r="AC580" s="44">
        <v>100000</v>
      </c>
    </row>
    <row r="581" spans="1:29" x14ac:dyDescent="0.3">
      <c r="A581" s="46" t="s">
        <v>1203</v>
      </c>
      <c r="B581" t="s">
        <v>2634</v>
      </c>
      <c r="C581">
        <v>1</v>
      </c>
      <c r="D581">
        <v>0</v>
      </c>
      <c r="E581" s="44">
        <v>11730718</v>
      </c>
      <c r="F581" s="44">
        <v>0</v>
      </c>
      <c r="G581" s="44">
        <v>0</v>
      </c>
      <c r="H581" s="44">
        <v>0</v>
      </c>
      <c r="I581" s="44">
        <v>1528758</v>
      </c>
      <c r="J581" s="44">
        <v>2308972</v>
      </c>
      <c r="K581" s="44">
        <v>0</v>
      </c>
      <c r="L581" s="44">
        <v>0</v>
      </c>
      <c r="M581" s="44">
        <v>0</v>
      </c>
      <c r="N581" s="44">
        <v>0</v>
      </c>
      <c r="O581" s="44">
        <v>0</v>
      </c>
      <c r="P581" s="44">
        <v>1383728</v>
      </c>
      <c r="Q581" s="44">
        <v>216732</v>
      </c>
      <c r="R581" s="44">
        <v>19498</v>
      </c>
      <c r="S581" s="44">
        <v>16104</v>
      </c>
      <c r="T581" s="44">
        <v>6718</v>
      </c>
      <c r="U581" s="44">
        <v>63376</v>
      </c>
      <c r="V581" s="44">
        <v>20578</v>
      </c>
      <c r="W581" s="44">
        <v>0</v>
      </c>
      <c r="X581" s="44">
        <v>175189</v>
      </c>
      <c r="Y581" s="44">
        <v>0</v>
      </c>
      <c r="Z581" s="44">
        <v>0</v>
      </c>
      <c r="AA581" s="44">
        <v>17470371</v>
      </c>
      <c r="AB581" s="44">
        <v>0</v>
      </c>
      <c r="AC581" s="44">
        <v>0</v>
      </c>
    </row>
    <row r="582" spans="1:29" x14ac:dyDescent="0.3">
      <c r="A582" s="46" t="s">
        <v>1205</v>
      </c>
      <c r="B582" t="s">
        <v>2009</v>
      </c>
      <c r="C582">
        <v>1</v>
      </c>
      <c r="D582">
        <v>0</v>
      </c>
      <c r="E582" s="44">
        <v>14179365</v>
      </c>
      <c r="F582" s="44">
        <v>0</v>
      </c>
      <c r="G582" s="44">
        <v>0</v>
      </c>
      <c r="H582" s="44">
        <v>3128</v>
      </c>
      <c r="I582" s="44">
        <v>2292586</v>
      </c>
      <c r="J582" s="44">
        <v>3216340</v>
      </c>
      <c r="K582" s="44">
        <v>0</v>
      </c>
      <c r="L582" s="44">
        <v>0</v>
      </c>
      <c r="M582" s="44">
        <v>0</v>
      </c>
      <c r="N582" s="44">
        <v>0</v>
      </c>
      <c r="O582" s="44">
        <v>0</v>
      </c>
      <c r="P582" s="44">
        <v>2583643</v>
      </c>
      <c r="Q582" s="44">
        <v>250934</v>
      </c>
      <c r="R582" s="44">
        <v>197053</v>
      </c>
      <c r="S582" s="44">
        <v>29646</v>
      </c>
      <c r="T582" s="44">
        <v>11537</v>
      </c>
      <c r="U582" s="44">
        <v>117491</v>
      </c>
      <c r="V582" s="44">
        <v>35824</v>
      </c>
      <c r="W582" s="44">
        <v>0</v>
      </c>
      <c r="X582" s="44">
        <v>274560</v>
      </c>
      <c r="Y582" s="44">
        <v>19678</v>
      </c>
      <c r="Z582" s="44">
        <v>0</v>
      </c>
      <c r="AA582" s="44">
        <v>23211785</v>
      </c>
      <c r="AB582" s="44">
        <v>0</v>
      </c>
      <c r="AC582" s="44">
        <v>0</v>
      </c>
    </row>
    <row r="583" spans="1:29" x14ac:dyDescent="0.3">
      <c r="A583" s="46" t="s">
        <v>1207</v>
      </c>
      <c r="B583" t="s">
        <v>2010</v>
      </c>
      <c r="C583">
        <v>1</v>
      </c>
      <c r="D583">
        <v>0</v>
      </c>
      <c r="E583" s="44">
        <v>9824103</v>
      </c>
      <c r="F583" s="44">
        <v>0</v>
      </c>
      <c r="G583" s="44">
        <v>0</v>
      </c>
      <c r="H583" s="44">
        <v>0</v>
      </c>
      <c r="I583" s="44">
        <v>1060660</v>
      </c>
      <c r="J583" s="44">
        <v>2014572</v>
      </c>
      <c r="K583" s="44">
        <v>156716</v>
      </c>
      <c r="L583" s="44">
        <v>0</v>
      </c>
      <c r="M583" s="44">
        <v>0</v>
      </c>
      <c r="N583" s="44">
        <v>0</v>
      </c>
      <c r="O583" s="44">
        <v>0</v>
      </c>
      <c r="P583" s="44">
        <v>1221286</v>
      </c>
      <c r="Q583" s="44">
        <v>180284</v>
      </c>
      <c r="R583" s="44">
        <v>4781</v>
      </c>
      <c r="S583" s="44">
        <v>13632</v>
      </c>
      <c r="T583" s="44">
        <v>5687</v>
      </c>
      <c r="U583" s="44">
        <v>52076</v>
      </c>
      <c r="V583" s="44">
        <v>16473</v>
      </c>
      <c r="W583" s="44">
        <v>0</v>
      </c>
      <c r="X583" s="44">
        <v>555763</v>
      </c>
      <c r="Y583" s="44">
        <v>0</v>
      </c>
      <c r="Z583" s="44">
        <v>0</v>
      </c>
      <c r="AA583" s="44">
        <v>15106033</v>
      </c>
      <c r="AB583" s="44">
        <v>0</v>
      </c>
      <c r="AC583" s="44">
        <v>100000</v>
      </c>
    </row>
    <row r="584" spans="1:29" x14ac:dyDescent="0.3">
      <c r="A584" s="46" t="s">
        <v>1209</v>
      </c>
      <c r="B584" t="s">
        <v>2635</v>
      </c>
      <c r="C584">
        <v>1</v>
      </c>
      <c r="D584">
        <v>0</v>
      </c>
      <c r="E584" s="44">
        <v>10442200</v>
      </c>
      <c r="F584" s="44">
        <v>0</v>
      </c>
      <c r="G584" s="44">
        <v>0</v>
      </c>
      <c r="H584" s="44">
        <v>3362</v>
      </c>
      <c r="I584" s="44">
        <v>1041079</v>
      </c>
      <c r="J584" s="44">
        <v>2469515</v>
      </c>
      <c r="K584" s="44">
        <v>0</v>
      </c>
      <c r="L584" s="44">
        <v>0</v>
      </c>
      <c r="M584" s="44">
        <v>0</v>
      </c>
      <c r="N584" s="44">
        <v>0</v>
      </c>
      <c r="O584" s="44">
        <v>0</v>
      </c>
      <c r="P584" s="44">
        <v>666327</v>
      </c>
      <c r="Q584" s="44">
        <v>164938</v>
      </c>
      <c r="R584" s="44">
        <v>34764</v>
      </c>
      <c r="S584" s="44">
        <v>13662</v>
      </c>
      <c r="T584" s="44">
        <v>5700</v>
      </c>
      <c r="U584" s="44">
        <v>50328</v>
      </c>
      <c r="V584" s="44">
        <v>17237</v>
      </c>
      <c r="W584" s="44">
        <v>0</v>
      </c>
      <c r="X584" s="44">
        <v>125150</v>
      </c>
      <c r="Y584" s="44">
        <v>0</v>
      </c>
      <c r="Z584" s="44">
        <v>0</v>
      </c>
      <c r="AA584" s="44">
        <v>15034262</v>
      </c>
      <c r="AB584" s="44">
        <v>0</v>
      </c>
      <c r="AC584" s="44">
        <v>100000</v>
      </c>
    </row>
    <row r="585" spans="1:29" x14ac:dyDescent="0.3">
      <c r="A585" s="46" t="s">
        <v>1214</v>
      </c>
      <c r="B585" t="s">
        <v>2636</v>
      </c>
      <c r="C585">
        <v>1</v>
      </c>
      <c r="D585">
        <v>0</v>
      </c>
      <c r="E585" s="44">
        <v>13340843</v>
      </c>
      <c r="F585" s="44">
        <v>0</v>
      </c>
      <c r="G585" s="44">
        <v>0</v>
      </c>
      <c r="H585" s="44">
        <v>0</v>
      </c>
      <c r="I585" s="44">
        <v>1690172</v>
      </c>
      <c r="J585" s="44">
        <v>1903140</v>
      </c>
      <c r="K585" s="44">
        <v>0</v>
      </c>
      <c r="L585" s="44">
        <v>0</v>
      </c>
      <c r="M585" s="44">
        <v>0</v>
      </c>
      <c r="N585" s="44">
        <v>0</v>
      </c>
      <c r="O585" s="44">
        <v>0</v>
      </c>
      <c r="P585" s="44">
        <v>1887405</v>
      </c>
      <c r="Q585" s="44">
        <v>450573</v>
      </c>
      <c r="R585" s="44">
        <v>262016</v>
      </c>
      <c r="S585" s="44">
        <v>22665</v>
      </c>
      <c r="T585" s="44">
        <v>9456</v>
      </c>
      <c r="U585" s="44">
        <v>87142</v>
      </c>
      <c r="V585" s="44">
        <v>25008</v>
      </c>
      <c r="W585" s="44">
        <v>0</v>
      </c>
      <c r="X585" s="44">
        <v>148670</v>
      </c>
      <c r="Y585" s="44">
        <v>22177</v>
      </c>
      <c r="Z585" s="44">
        <v>0</v>
      </c>
      <c r="AA585" s="44">
        <v>19849267</v>
      </c>
      <c r="AB585" s="44">
        <v>0</v>
      </c>
      <c r="AC585" s="44">
        <v>0</v>
      </c>
    </row>
    <row r="586" spans="1:29" x14ac:dyDescent="0.3">
      <c r="A586" s="46" t="s">
        <v>1216</v>
      </c>
      <c r="B586" t="s">
        <v>2637</v>
      </c>
      <c r="C586">
        <v>1</v>
      </c>
      <c r="D586">
        <v>0</v>
      </c>
      <c r="E586" s="44">
        <v>8820339</v>
      </c>
      <c r="F586" s="44">
        <v>0</v>
      </c>
      <c r="G586" s="44">
        <v>0</v>
      </c>
      <c r="H586" s="44">
        <v>0</v>
      </c>
      <c r="I586" s="44">
        <v>829123</v>
      </c>
      <c r="J586" s="44">
        <v>2226677</v>
      </c>
      <c r="K586" s="44">
        <v>0</v>
      </c>
      <c r="L586" s="44">
        <v>0</v>
      </c>
      <c r="M586" s="44">
        <v>0</v>
      </c>
      <c r="N586" s="44">
        <v>0</v>
      </c>
      <c r="O586" s="44">
        <v>0</v>
      </c>
      <c r="P586" s="44">
        <v>1503764</v>
      </c>
      <c r="Q586" s="44">
        <v>123543</v>
      </c>
      <c r="R586" s="44">
        <v>113804</v>
      </c>
      <c r="S586" s="44">
        <v>12014</v>
      </c>
      <c r="T586" s="44">
        <v>5012</v>
      </c>
      <c r="U586" s="44">
        <v>48115</v>
      </c>
      <c r="V586" s="44">
        <v>15100</v>
      </c>
      <c r="W586" s="44">
        <v>0</v>
      </c>
      <c r="X586" s="44">
        <v>366701</v>
      </c>
      <c r="Y586" s="44">
        <v>0</v>
      </c>
      <c r="Z586" s="44">
        <v>0</v>
      </c>
      <c r="AA586" s="44">
        <v>14064192</v>
      </c>
      <c r="AB586" s="44">
        <v>0</v>
      </c>
      <c r="AC586" s="44">
        <v>0</v>
      </c>
    </row>
    <row r="587" spans="1:29" x14ac:dyDescent="0.3">
      <c r="A587" s="46" t="s">
        <v>1218</v>
      </c>
      <c r="B587" t="s">
        <v>2638</v>
      </c>
      <c r="C587">
        <v>1</v>
      </c>
      <c r="D587">
        <v>0</v>
      </c>
      <c r="E587" s="44">
        <v>18343183</v>
      </c>
      <c r="F587" s="44">
        <v>0</v>
      </c>
      <c r="G587" s="44">
        <v>0</v>
      </c>
      <c r="H587" s="44">
        <v>0</v>
      </c>
      <c r="I587" s="44">
        <v>3064553</v>
      </c>
      <c r="J587" s="44">
        <v>4340409</v>
      </c>
      <c r="K587" s="44">
        <v>0</v>
      </c>
      <c r="L587" s="44">
        <v>0</v>
      </c>
      <c r="M587" s="44">
        <v>0</v>
      </c>
      <c r="N587" s="44">
        <v>0</v>
      </c>
      <c r="O587" s="44">
        <v>0</v>
      </c>
      <c r="P587" s="44">
        <v>4690173</v>
      </c>
      <c r="Q587" s="44">
        <v>595132</v>
      </c>
      <c r="R587" s="44">
        <v>319217</v>
      </c>
      <c r="S587" s="44">
        <v>84053</v>
      </c>
      <c r="T587" s="44">
        <v>35068</v>
      </c>
      <c r="U587" s="44">
        <v>319735</v>
      </c>
      <c r="V587" s="44">
        <v>59611</v>
      </c>
      <c r="W587" s="44">
        <v>0</v>
      </c>
      <c r="X587" s="44">
        <v>839552</v>
      </c>
      <c r="Y587" s="44">
        <v>62105</v>
      </c>
      <c r="Z587" s="44">
        <v>0</v>
      </c>
      <c r="AA587" s="44">
        <v>32752791</v>
      </c>
      <c r="AB587" s="44">
        <v>0</v>
      </c>
      <c r="AC587" s="44">
        <v>0</v>
      </c>
    </row>
    <row r="588" spans="1:29" x14ac:dyDescent="0.3">
      <c r="A588" s="46" t="s">
        <v>1220</v>
      </c>
      <c r="B588" t="s">
        <v>2639</v>
      </c>
      <c r="C588">
        <v>1</v>
      </c>
      <c r="D588">
        <v>0</v>
      </c>
      <c r="E588" s="44">
        <v>4806439</v>
      </c>
      <c r="F588" s="44">
        <v>0</v>
      </c>
      <c r="G588" s="44">
        <v>266111</v>
      </c>
      <c r="H588" s="44">
        <v>723</v>
      </c>
      <c r="I588" s="44">
        <v>919271</v>
      </c>
      <c r="J588" s="44">
        <v>1388337</v>
      </c>
      <c r="K588" s="44">
        <v>0</v>
      </c>
      <c r="L588" s="44">
        <v>0</v>
      </c>
      <c r="M588" s="44">
        <v>0</v>
      </c>
      <c r="N588" s="44">
        <v>0</v>
      </c>
      <c r="O588" s="44">
        <v>0</v>
      </c>
      <c r="P588" s="44">
        <v>1418661</v>
      </c>
      <c r="Q588" s="44">
        <v>52805</v>
      </c>
      <c r="R588" s="44">
        <v>0</v>
      </c>
      <c r="S588" s="44">
        <v>17557</v>
      </c>
      <c r="T588" s="44">
        <v>7325</v>
      </c>
      <c r="U588" s="44">
        <v>69434</v>
      </c>
      <c r="V588" s="44">
        <v>16281</v>
      </c>
      <c r="W588" s="44">
        <v>0</v>
      </c>
      <c r="X588" s="44">
        <v>0</v>
      </c>
      <c r="Y588" s="44">
        <v>0</v>
      </c>
      <c r="Z588" s="44">
        <v>0</v>
      </c>
      <c r="AA588" s="44">
        <v>8962944</v>
      </c>
      <c r="AB588" s="44">
        <v>0</v>
      </c>
      <c r="AC588" s="44">
        <v>0</v>
      </c>
    </row>
    <row r="589" spans="1:29" x14ac:dyDescent="0.3">
      <c r="A589" s="46" t="s">
        <v>1222</v>
      </c>
      <c r="B589" t="s">
        <v>2640</v>
      </c>
      <c r="C589">
        <v>1</v>
      </c>
      <c r="D589">
        <v>0</v>
      </c>
      <c r="E589" s="44">
        <v>8086757</v>
      </c>
      <c r="F589" s="44">
        <v>0</v>
      </c>
      <c r="G589" s="44">
        <v>0</v>
      </c>
      <c r="H589" s="44">
        <v>0</v>
      </c>
      <c r="I589" s="44">
        <v>857295</v>
      </c>
      <c r="J589" s="44">
        <v>1345600</v>
      </c>
      <c r="K589" s="44">
        <v>0</v>
      </c>
      <c r="L589" s="44">
        <v>0</v>
      </c>
      <c r="M589" s="44">
        <v>0</v>
      </c>
      <c r="N589" s="44">
        <v>0</v>
      </c>
      <c r="O589" s="44">
        <v>0</v>
      </c>
      <c r="P589" s="44">
        <v>882542</v>
      </c>
      <c r="Q589" s="44">
        <v>101830</v>
      </c>
      <c r="R589" s="44">
        <v>114183</v>
      </c>
      <c r="S589" s="44">
        <v>11640</v>
      </c>
      <c r="T589" s="44">
        <v>4516</v>
      </c>
      <c r="U589" s="44">
        <v>46251</v>
      </c>
      <c r="V589" s="44">
        <v>14047</v>
      </c>
      <c r="W589" s="44">
        <v>0</v>
      </c>
      <c r="X589" s="44">
        <v>368212</v>
      </c>
      <c r="Y589" s="44">
        <v>0</v>
      </c>
      <c r="Z589" s="44">
        <v>0</v>
      </c>
      <c r="AA589" s="44">
        <v>11832873</v>
      </c>
      <c r="AB589" s="44">
        <v>0</v>
      </c>
      <c r="AC589" s="44">
        <v>100000</v>
      </c>
    </row>
    <row r="590" spans="1:29" x14ac:dyDescent="0.3">
      <c r="A590" s="46" t="s">
        <v>1224</v>
      </c>
      <c r="B590" t="s">
        <v>2641</v>
      </c>
      <c r="C590">
        <v>1</v>
      </c>
      <c r="D590">
        <v>0</v>
      </c>
      <c r="E590" s="44">
        <v>8746800</v>
      </c>
      <c r="F590" s="44">
        <v>0</v>
      </c>
      <c r="G590" s="44">
        <v>0</v>
      </c>
      <c r="H590" s="44">
        <v>0</v>
      </c>
      <c r="I590" s="44">
        <v>1070883</v>
      </c>
      <c r="J590" s="44">
        <v>1528731</v>
      </c>
      <c r="K590" s="44">
        <v>0</v>
      </c>
      <c r="L590" s="44">
        <v>0</v>
      </c>
      <c r="M590" s="44">
        <v>0</v>
      </c>
      <c r="N590" s="44">
        <v>0</v>
      </c>
      <c r="O590" s="44">
        <v>0</v>
      </c>
      <c r="P590" s="44">
        <v>1468943</v>
      </c>
      <c r="Q590" s="44">
        <v>236497</v>
      </c>
      <c r="R590" s="44">
        <v>79617</v>
      </c>
      <c r="S590" s="44">
        <v>15400</v>
      </c>
      <c r="T590" s="44">
        <v>6425</v>
      </c>
      <c r="U590" s="44">
        <v>59532</v>
      </c>
      <c r="V590" s="44">
        <v>16395</v>
      </c>
      <c r="W590" s="44">
        <v>0</v>
      </c>
      <c r="X590" s="44">
        <v>65888</v>
      </c>
      <c r="Y590" s="44">
        <v>0</v>
      </c>
      <c r="Z590" s="44">
        <v>0</v>
      </c>
      <c r="AA590" s="44">
        <v>13295111</v>
      </c>
      <c r="AB590" s="44">
        <v>0</v>
      </c>
      <c r="AC590" s="44">
        <v>0</v>
      </c>
    </row>
    <row r="591" spans="1:29" x14ac:dyDescent="0.3">
      <c r="A591" s="46" t="s">
        <v>1231</v>
      </c>
      <c r="B591" t="s">
        <v>2642</v>
      </c>
      <c r="C591">
        <v>1</v>
      </c>
      <c r="D591">
        <v>0</v>
      </c>
      <c r="E591" s="44">
        <v>46845639</v>
      </c>
      <c r="F591" s="44">
        <v>0</v>
      </c>
      <c r="G591" s="44">
        <v>1621490</v>
      </c>
      <c r="H591" s="44">
        <v>8622</v>
      </c>
      <c r="I591" s="44">
        <v>4960753</v>
      </c>
      <c r="J591" s="44">
        <v>6798500</v>
      </c>
      <c r="K591" s="44">
        <v>0</v>
      </c>
      <c r="L591" s="44">
        <v>0</v>
      </c>
      <c r="M591" s="44">
        <v>0</v>
      </c>
      <c r="N591" s="44">
        <v>0</v>
      </c>
      <c r="O591" s="44">
        <v>0</v>
      </c>
      <c r="P591" s="44">
        <v>3911682</v>
      </c>
      <c r="Q591" s="44">
        <v>172774</v>
      </c>
      <c r="R591" s="44">
        <v>3866548</v>
      </c>
      <c r="S591" s="44">
        <v>108531</v>
      </c>
      <c r="T591" s="44">
        <v>45281</v>
      </c>
      <c r="U591" s="44">
        <v>416080</v>
      </c>
      <c r="V591" s="44">
        <v>103269</v>
      </c>
      <c r="W591" s="44">
        <v>0</v>
      </c>
      <c r="X591" s="44">
        <v>1472272</v>
      </c>
      <c r="Y591" s="44">
        <v>0</v>
      </c>
      <c r="Z591" s="44">
        <v>0</v>
      </c>
      <c r="AA591" s="44">
        <v>70331441</v>
      </c>
      <c r="AB591" s="44">
        <v>0</v>
      </c>
      <c r="AC591" s="44">
        <v>1004600</v>
      </c>
    </row>
    <row r="592" spans="1:29" x14ac:dyDescent="0.3">
      <c r="A592" s="46" t="s">
        <v>1229</v>
      </c>
      <c r="B592" t="s">
        <v>2643</v>
      </c>
      <c r="C592">
        <v>1</v>
      </c>
      <c r="D592">
        <v>0</v>
      </c>
      <c r="E592" s="44">
        <v>8934940</v>
      </c>
      <c r="F592" s="44">
        <v>0</v>
      </c>
      <c r="G592" s="44">
        <v>202082</v>
      </c>
      <c r="H592" s="44">
        <v>1208</v>
      </c>
      <c r="I592" s="44">
        <v>1516706</v>
      </c>
      <c r="J592" s="44">
        <v>627623</v>
      </c>
      <c r="K592" s="44">
        <v>0</v>
      </c>
      <c r="L592" s="44">
        <v>0</v>
      </c>
      <c r="M592" s="44">
        <v>0</v>
      </c>
      <c r="N592" s="44">
        <v>0</v>
      </c>
      <c r="O592" s="44">
        <v>0</v>
      </c>
      <c r="P592" s="44">
        <v>1198799</v>
      </c>
      <c r="Q592" s="44">
        <v>281183</v>
      </c>
      <c r="R592" s="44">
        <v>312079</v>
      </c>
      <c r="S592" s="44">
        <v>25916</v>
      </c>
      <c r="T592" s="44">
        <v>10812</v>
      </c>
      <c r="U592" s="44">
        <v>105316</v>
      </c>
      <c r="V592" s="44">
        <v>24911</v>
      </c>
      <c r="W592" s="44">
        <v>0</v>
      </c>
      <c r="X592" s="44">
        <v>0</v>
      </c>
      <c r="Y592" s="44">
        <v>0</v>
      </c>
      <c r="Z592" s="44">
        <v>0</v>
      </c>
      <c r="AA592" s="44">
        <v>13241575</v>
      </c>
      <c r="AB592" s="44">
        <v>0</v>
      </c>
      <c r="AC592" s="44">
        <v>0</v>
      </c>
    </row>
    <row r="593" spans="1:29" x14ac:dyDescent="0.3">
      <c r="A593" s="46" t="s">
        <v>1239</v>
      </c>
      <c r="B593" t="s">
        <v>2020</v>
      </c>
      <c r="C593">
        <v>1</v>
      </c>
      <c r="D593">
        <v>0</v>
      </c>
      <c r="E593" s="44">
        <v>16124498</v>
      </c>
      <c r="F593" s="44">
        <v>0</v>
      </c>
      <c r="G593" s="44">
        <v>1564377</v>
      </c>
      <c r="H593" s="44">
        <v>0</v>
      </c>
      <c r="I593" s="44">
        <v>2068342</v>
      </c>
      <c r="J593" s="44">
        <v>2537235</v>
      </c>
      <c r="K593" s="44">
        <v>0</v>
      </c>
      <c r="L593" s="44">
        <v>0</v>
      </c>
      <c r="M593" s="44">
        <v>0</v>
      </c>
      <c r="N593" s="44">
        <v>0</v>
      </c>
      <c r="O593" s="44">
        <v>0</v>
      </c>
      <c r="P593" s="44">
        <v>1309431</v>
      </c>
      <c r="Q593" s="44">
        <v>101407</v>
      </c>
      <c r="R593" s="44">
        <v>211755</v>
      </c>
      <c r="S593" s="44">
        <v>27027</v>
      </c>
      <c r="T593" s="44">
        <v>12956</v>
      </c>
      <c r="U593" s="44">
        <v>76235</v>
      </c>
      <c r="V593" s="44">
        <v>3270</v>
      </c>
      <c r="W593" s="44">
        <v>0</v>
      </c>
      <c r="X593" s="44">
        <v>636296</v>
      </c>
      <c r="Y593" s="44">
        <v>0</v>
      </c>
      <c r="Z593" s="44">
        <v>0</v>
      </c>
      <c r="AA593" s="44">
        <v>24672829</v>
      </c>
      <c r="AB593" s="44">
        <v>0</v>
      </c>
      <c r="AC593" s="44">
        <v>0</v>
      </c>
    </row>
    <row r="594" spans="1:29" x14ac:dyDescent="0.3">
      <c r="A594" s="46" t="s">
        <v>1233</v>
      </c>
      <c r="B594" t="s">
        <v>2644</v>
      </c>
      <c r="C594">
        <v>1</v>
      </c>
      <c r="D594">
        <v>0</v>
      </c>
      <c r="E594" s="44">
        <v>7729009</v>
      </c>
      <c r="F594" s="44">
        <v>0</v>
      </c>
      <c r="G594" s="44">
        <v>457991</v>
      </c>
      <c r="H594" s="44">
        <v>0</v>
      </c>
      <c r="I594" s="44">
        <v>2200121</v>
      </c>
      <c r="J594" s="44">
        <v>2933275</v>
      </c>
      <c r="K594" s="44">
        <v>0</v>
      </c>
      <c r="L594" s="44">
        <v>0</v>
      </c>
      <c r="M594" s="44">
        <v>0</v>
      </c>
      <c r="N594" s="44">
        <v>0</v>
      </c>
      <c r="O594" s="44">
        <v>0</v>
      </c>
      <c r="P594" s="44">
        <v>1519525</v>
      </c>
      <c r="Q594" s="44">
        <v>519374</v>
      </c>
      <c r="R594" s="44">
        <v>574294</v>
      </c>
      <c r="S594" s="44">
        <v>30005</v>
      </c>
      <c r="T594" s="44">
        <v>12518</v>
      </c>
      <c r="U594" s="44">
        <v>116384</v>
      </c>
      <c r="V594" s="44">
        <v>29133</v>
      </c>
      <c r="W594" s="44">
        <v>0</v>
      </c>
      <c r="X594" s="44">
        <v>0</v>
      </c>
      <c r="Y594" s="44">
        <v>0</v>
      </c>
      <c r="Z594" s="44">
        <v>0</v>
      </c>
      <c r="AA594" s="44">
        <v>16121629</v>
      </c>
      <c r="AB594" s="44">
        <v>0</v>
      </c>
      <c r="AC594" s="44">
        <v>0</v>
      </c>
    </row>
    <row r="595" spans="1:29" x14ac:dyDescent="0.3">
      <c r="A595" s="46" t="s">
        <v>1235</v>
      </c>
      <c r="B595" t="s">
        <v>2645</v>
      </c>
      <c r="C595">
        <v>1</v>
      </c>
      <c r="D595">
        <v>0</v>
      </c>
      <c r="E595" s="44">
        <v>9126769</v>
      </c>
      <c r="F595" s="44">
        <v>0</v>
      </c>
      <c r="G595" s="44">
        <v>237136</v>
      </c>
      <c r="H595" s="44">
        <v>0</v>
      </c>
      <c r="I595" s="44">
        <v>3095784</v>
      </c>
      <c r="J595" s="44">
        <v>771906</v>
      </c>
      <c r="K595" s="44">
        <v>0</v>
      </c>
      <c r="L595" s="44">
        <v>0</v>
      </c>
      <c r="M595" s="44">
        <v>0</v>
      </c>
      <c r="N595" s="44">
        <v>0</v>
      </c>
      <c r="O595" s="44">
        <v>0</v>
      </c>
      <c r="P595" s="44">
        <v>1190771</v>
      </c>
      <c r="Q595" s="44">
        <v>681115</v>
      </c>
      <c r="R595" s="44">
        <v>639367</v>
      </c>
      <c r="S595" s="44">
        <v>33825</v>
      </c>
      <c r="T595" s="44">
        <v>14112</v>
      </c>
      <c r="U595" s="44">
        <v>132111</v>
      </c>
      <c r="V595" s="44">
        <v>25027</v>
      </c>
      <c r="W595" s="44">
        <v>0</v>
      </c>
      <c r="X595" s="44">
        <v>0</v>
      </c>
      <c r="Y595" s="44">
        <v>13708</v>
      </c>
      <c r="Z595" s="44">
        <v>0</v>
      </c>
      <c r="AA595" s="44">
        <v>15961631</v>
      </c>
      <c r="AB595" s="44">
        <v>7316</v>
      </c>
      <c r="AC595" s="44">
        <v>0</v>
      </c>
    </row>
    <row r="596" spans="1:29" x14ac:dyDescent="0.3">
      <c r="A596" s="46" t="s">
        <v>1237</v>
      </c>
      <c r="B596" t="s">
        <v>2646</v>
      </c>
      <c r="C596">
        <v>1</v>
      </c>
      <c r="D596">
        <v>0</v>
      </c>
      <c r="E596" s="44">
        <v>7045069</v>
      </c>
      <c r="F596" s="44">
        <v>0</v>
      </c>
      <c r="G596" s="44">
        <v>715413</v>
      </c>
      <c r="H596" s="44">
        <v>1056</v>
      </c>
      <c r="I596" s="44">
        <v>262843</v>
      </c>
      <c r="J596" s="44">
        <v>536642</v>
      </c>
      <c r="K596" s="44">
        <v>0</v>
      </c>
      <c r="L596" s="44">
        <v>0</v>
      </c>
      <c r="M596" s="44">
        <v>0</v>
      </c>
      <c r="N596" s="44">
        <v>0</v>
      </c>
      <c r="O596" s="44">
        <v>0</v>
      </c>
      <c r="P596" s="44">
        <v>472420</v>
      </c>
      <c r="Q596" s="44">
        <v>60655</v>
      </c>
      <c r="R596" s="44">
        <v>66878</v>
      </c>
      <c r="S596" s="44">
        <v>18696</v>
      </c>
      <c r="T596" s="44">
        <v>7800</v>
      </c>
      <c r="U596" s="44">
        <v>82366</v>
      </c>
      <c r="V596" s="44">
        <v>0</v>
      </c>
      <c r="W596" s="44">
        <v>0</v>
      </c>
      <c r="X596" s="44">
        <v>258032</v>
      </c>
      <c r="Y596" s="44">
        <v>0</v>
      </c>
      <c r="Z596" s="44">
        <v>0</v>
      </c>
      <c r="AA596" s="44">
        <v>9527870</v>
      </c>
      <c r="AB596" s="44">
        <v>0</v>
      </c>
      <c r="AC596" s="44">
        <v>0</v>
      </c>
    </row>
    <row r="597" spans="1:29" x14ac:dyDescent="0.3">
      <c r="A597" s="46" t="s">
        <v>1241</v>
      </c>
      <c r="B597" t="s">
        <v>2647</v>
      </c>
      <c r="C597">
        <v>1</v>
      </c>
      <c r="D597">
        <v>0</v>
      </c>
      <c r="E597" s="44">
        <v>15438824</v>
      </c>
      <c r="F597" s="44">
        <v>0</v>
      </c>
      <c r="G597" s="44">
        <v>342714</v>
      </c>
      <c r="H597" s="44">
        <v>1688</v>
      </c>
      <c r="I597" s="44">
        <v>2287607</v>
      </c>
      <c r="J597" s="44">
        <v>1769048</v>
      </c>
      <c r="K597" s="44">
        <v>0</v>
      </c>
      <c r="L597" s="44">
        <v>0</v>
      </c>
      <c r="M597" s="44">
        <v>0</v>
      </c>
      <c r="N597" s="44">
        <v>0</v>
      </c>
      <c r="O597" s="44">
        <v>0</v>
      </c>
      <c r="P597" s="44">
        <v>1717629</v>
      </c>
      <c r="Q597" s="44">
        <v>316644</v>
      </c>
      <c r="R597" s="44">
        <v>886388</v>
      </c>
      <c r="S597" s="44">
        <v>41151</v>
      </c>
      <c r="T597" s="44">
        <v>17168</v>
      </c>
      <c r="U597" s="44">
        <v>155877</v>
      </c>
      <c r="V597" s="44">
        <v>30481</v>
      </c>
      <c r="W597" s="44">
        <v>0</v>
      </c>
      <c r="X597" s="44">
        <v>448382</v>
      </c>
      <c r="Y597" s="44">
        <v>617</v>
      </c>
      <c r="Z597" s="44">
        <v>0</v>
      </c>
      <c r="AA597" s="44">
        <v>23454218</v>
      </c>
      <c r="AB597" s="44">
        <v>0</v>
      </c>
      <c r="AC597" s="44">
        <v>0</v>
      </c>
    </row>
    <row r="598" spans="1:29" x14ac:dyDescent="0.3">
      <c r="A598" s="46" t="s">
        <v>1243</v>
      </c>
      <c r="B598" t="s">
        <v>2648</v>
      </c>
      <c r="C598">
        <v>1</v>
      </c>
      <c r="D598">
        <v>0</v>
      </c>
      <c r="E598" s="44">
        <v>20767631</v>
      </c>
      <c r="F598" s="44">
        <v>0</v>
      </c>
      <c r="G598" s="44">
        <v>379007</v>
      </c>
      <c r="H598" s="44">
        <v>8721</v>
      </c>
      <c r="I598" s="44">
        <v>3545558</v>
      </c>
      <c r="J598" s="44">
        <v>1779968</v>
      </c>
      <c r="K598" s="44">
        <v>0</v>
      </c>
      <c r="L598" s="44">
        <v>0</v>
      </c>
      <c r="M598" s="44">
        <v>0</v>
      </c>
      <c r="N598" s="44">
        <v>0</v>
      </c>
      <c r="O598" s="44">
        <v>0</v>
      </c>
      <c r="P598" s="44">
        <v>2056956</v>
      </c>
      <c r="Q598" s="44">
        <v>479835</v>
      </c>
      <c r="R598" s="44">
        <v>579481</v>
      </c>
      <c r="S598" s="44">
        <v>43428</v>
      </c>
      <c r="T598" s="44">
        <v>18118</v>
      </c>
      <c r="U598" s="44">
        <v>175974</v>
      </c>
      <c r="V598" s="44">
        <v>47917</v>
      </c>
      <c r="W598" s="44">
        <v>0</v>
      </c>
      <c r="X598" s="44">
        <v>0</v>
      </c>
      <c r="Y598" s="44">
        <v>0</v>
      </c>
      <c r="Z598" s="44">
        <v>0</v>
      </c>
      <c r="AA598" s="44">
        <v>29882594</v>
      </c>
      <c r="AB598" s="44">
        <v>0</v>
      </c>
      <c r="AC598" s="44">
        <v>0</v>
      </c>
    </row>
    <row r="599" spans="1:29" x14ac:dyDescent="0.3">
      <c r="A599" s="46" t="s">
        <v>1227</v>
      </c>
      <c r="B599" t="s">
        <v>2649</v>
      </c>
      <c r="C599">
        <v>1</v>
      </c>
      <c r="D599">
        <v>0</v>
      </c>
      <c r="E599" s="44">
        <v>15963616</v>
      </c>
      <c r="F599" s="44">
        <v>0</v>
      </c>
      <c r="G599" s="44">
        <v>563471</v>
      </c>
      <c r="H599" s="44">
        <v>0</v>
      </c>
      <c r="I599" s="44">
        <v>2778942</v>
      </c>
      <c r="J599" s="44">
        <v>943792</v>
      </c>
      <c r="K599" s="44">
        <v>0</v>
      </c>
      <c r="L599" s="44">
        <v>0</v>
      </c>
      <c r="M599" s="44">
        <v>0</v>
      </c>
      <c r="N599" s="44">
        <v>0</v>
      </c>
      <c r="O599" s="44">
        <v>0</v>
      </c>
      <c r="P599" s="44">
        <v>1344674</v>
      </c>
      <c r="Q599" s="44">
        <v>522364</v>
      </c>
      <c r="R599" s="44">
        <v>642840</v>
      </c>
      <c r="S599" s="44">
        <v>24688</v>
      </c>
      <c r="T599" s="44">
        <v>10300</v>
      </c>
      <c r="U599" s="44">
        <v>97103</v>
      </c>
      <c r="V599" s="44">
        <v>23810</v>
      </c>
      <c r="W599" s="44">
        <v>0</v>
      </c>
      <c r="X599" s="44">
        <v>186967</v>
      </c>
      <c r="Y599" s="44">
        <v>0</v>
      </c>
      <c r="Z599" s="44">
        <v>0</v>
      </c>
      <c r="AA599" s="44">
        <v>23102567</v>
      </c>
      <c r="AB599" s="44">
        <v>0</v>
      </c>
      <c r="AC599" s="44">
        <v>204625</v>
      </c>
    </row>
    <row r="600" spans="1:29" x14ac:dyDescent="0.3">
      <c r="A600" s="46" t="s">
        <v>1246</v>
      </c>
      <c r="B600" t="s">
        <v>2650</v>
      </c>
      <c r="C600">
        <v>1</v>
      </c>
      <c r="D600">
        <v>0</v>
      </c>
      <c r="E600" s="44">
        <v>487038</v>
      </c>
      <c r="F600" s="44">
        <v>0</v>
      </c>
      <c r="G600" s="44">
        <v>179940</v>
      </c>
      <c r="H600" s="44">
        <v>0</v>
      </c>
      <c r="I600" s="44">
        <v>28016</v>
      </c>
      <c r="J600" s="44">
        <v>12142</v>
      </c>
      <c r="K600" s="44">
        <v>0</v>
      </c>
      <c r="L600" s="44">
        <v>0</v>
      </c>
      <c r="M600" s="44">
        <v>0</v>
      </c>
      <c r="N600" s="44">
        <v>0</v>
      </c>
      <c r="O600" s="44">
        <v>0</v>
      </c>
      <c r="P600" s="44">
        <v>104902</v>
      </c>
      <c r="Q600" s="44">
        <v>0</v>
      </c>
      <c r="R600" s="44">
        <v>0</v>
      </c>
      <c r="S600" s="44">
        <v>2607</v>
      </c>
      <c r="T600" s="44">
        <v>1087</v>
      </c>
      <c r="U600" s="44">
        <v>7456</v>
      </c>
      <c r="V600" s="44">
        <v>0</v>
      </c>
      <c r="W600" s="44">
        <v>0</v>
      </c>
      <c r="X600" s="44">
        <v>27000</v>
      </c>
      <c r="Y600" s="44">
        <v>0</v>
      </c>
      <c r="Z600" s="44">
        <v>0</v>
      </c>
      <c r="AA600" s="44">
        <v>850188</v>
      </c>
      <c r="AB600" s="44">
        <v>0</v>
      </c>
      <c r="AC600" s="44">
        <v>0</v>
      </c>
    </row>
    <row r="601" spans="1:29" x14ac:dyDescent="0.3">
      <c r="A601" s="46" t="s">
        <v>1258</v>
      </c>
      <c r="B601" t="s">
        <v>2651</v>
      </c>
      <c r="C601">
        <v>1</v>
      </c>
      <c r="D601">
        <v>0</v>
      </c>
      <c r="E601" s="44">
        <v>2623148</v>
      </c>
      <c r="F601" s="44">
        <v>0</v>
      </c>
      <c r="G601" s="44">
        <v>251952</v>
      </c>
      <c r="H601" s="44">
        <v>0</v>
      </c>
      <c r="I601" s="44">
        <v>51755</v>
      </c>
      <c r="J601" s="44">
        <v>755867</v>
      </c>
      <c r="K601" s="44">
        <v>749</v>
      </c>
      <c r="L601" s="44">
        <v>0</v>
      </c>
      <c r="M601" s="44">
        <v>0</v>
      </c>
      <c r="N601" s="44">
        <v>0</v>
      </c>
      <c r="O601" s="44">
        <v>0</v>
      </c>
      <c r="P601" s="44">
        <v>150123</v>
      </c>
      <c r="Q601" s="44">
        <v>3995</v>
      </c>
      <c r="R601" s="44">
        <v>95226</v>
      </c>
      <c r="S601" s="44">
        <v>7640</v>
      </c>
      <c r="T601" s="44">
        <v>3187</v>
      </c>
      <c r="U601" s="44">
        <v>30349</v>
      </c>
      <c r="V601" s="44">
        <v>0</v>
      </c>
      <c r="W601" s="44">
        <v>0</v>
      </c>
      <c r="X601" s="44">
        <v>22275</v>
      </c>
      <c r="Y601" s="44">
        <v>0</v>
      </c>
      <c r="Z601" s="44">
        <v>0</v>
      </c>
      <c r="AA601" s="44">
        <v>3996266</v>
      </c>
      <c r="AB601" s="44">
        <v>0</v>
      </c>
      <c r="AC601" s="44">
        <v>0</v>
      </c>
    </row>
    <row r="602" spans="1:29" x14ac:dyDescent="0.3">
      <c r="A602" s="46" t="s">
        <v>1248</v>
      </c>
      <c r="B602" t="s">
        <v>2652</v>
      </c>
      <c r="C602">
        <v>1</v>
      </c>
      <c r="D602">
        <v>0</v>
      </c>
      <c r="E602" s="44">
        <v>13810389</v>
      </c>
      <c r="F602" s="44">
        <v>0</v>
      </c>
      <c r="G602" s="44">
        <v>250952</v>
      </c>
      <c r="H602" s="44">
        <v>0</v>
      </c>
      <c r="I602" s="44">
        <v>901425</v>
      </c>
      <c r="J602" s="44">
        <v>2330902</v>
      </c>
      <c r="K602" s="44">
        <v>0</v>
      </c>
      <c r="L602" s="44">
        <v>0</v>
      </c>
      <c r="M602" s="44">
        <v>0</v>
      </c>
      <c r="N602" s="44">
        <v>0</v>
      </c>
      <c r="O602" s="44">
        <v>0</v>
      </c>
      <c r="P602" s="44">
        <v>1464416</v>
      </c>
      <c r="Q602" s="44">
        <v>573731</v>
      </c>
      <c r="R602" s="44">
        <v>138450</v>
      </c>
      <c r="S602" s="44">
        <v>33705</v>
      </c>
      <c r="T602" s="44">
        <v>14062</v>
      </c>
      <c r="U602" s="44">
        <v>117607</v>
      </c>
      <c r="V602" s="44">
        <v>34467</v>
      </c>
      <c r="W602" s="44">
        <v>0</v>
      </c>
      <c r="X602" s="44">
        <v>138432</v>
      </c>
      <c r="Y602" s="44">
        <v>20717</v>
      </c>
      <c r="Z602" s="44">
        <v>0</v>
      </c>
      <c r="AA602" s="44">
        <v>19829255</v>
      </c>
      <c r="AB602" s="44">
        <v>0</v>
      </c>
      <c r="AC602" s="44">
        <v>0</v>
      </c>
    </row>
    <row r="603" spans="1:29" x14ac:dyDescent="0.3">
      <c r="A603" s="46" t="s">
        <v>1254</v>
      </c>
      <c r="B603" t="s">
        <v>2653</v>
      </c>
      <c r="C603">
        <v>1</v>
      </c>
      <c r="D603">
        <v>0</v>
      </c>
      <c r="E603" s="44">
        <v>2580649</v>
      </c>
      <c r="F603" s="44">
        <v>0</v>
      </c>
      <c r="G603" s="44">
        <v>265147</v>
      </c>
      <c r="H603" s="44">
        <v>0</v>
      </c>
      <c r="I603" s="44">
        <v>268218</v>
      </c>
      <c r="J603" s="44">
        <v>168287</v>
      </c>
      <c r="K603" s="44">
        <v>0</v>
      </c>
      <c r="L603" s="44">
        <v>0</v>
      </c>
      <c r="M603" s="44">
        <v>0</v>
      </c>
      <c r="N603" s="44">
        <v>0</v>
      </c>
      <c r="O603" s="44">
        <v>0</v>
      </c>
      <c r="P603" s="44">
        <v>153525</v>
      </c>
      <c r="Q603" s="44">
        <v>55500</v>
      </c>
      <c r="R603" s="44">
        <v>13054</v>
      </c>
      <c r="S603" s="44">
        <v>4749</v>
      </c>
      <c r="T603" s="44">
        <v>1981</v>
      </c>
      <c r="U603" s="44">
        <v>18466</v>
      </c>
      <c r="V603" s="44">
        <v>323</v>
      </c>
      <c r="W603" s="44">
        <v>0</v>
      </c>
      <c r="X603" s="44">
        <v>0</v>
      </c>
      <c r="Y603" s="44">
        <v>0</v>
      </c>
      <c r="Z603" s="44">
        <v>0</v>
      </c>
      <c r="AA603" s="44">
        <v>3529899</v>
      </c>
      <c r="AB603" s="44">
        <v>0</v>
      </c>
      <c r="AC603" s="44">
        <v>0</v>
      </c>
    </row>
    <row r="604" spans="1:29" x14ac:dyDescent="0.3">
      <c r="A604" s="46" t="s">
        <v>1256</v>
      </c>
      <c r="B604" t="s">
        <v>2654</v>
      </c>
      <c r="C604">
        <v>1</v>
      </c>
      <c r="D604">
        <v>0</v>
      </c>
      <c r="E604" s="44">
        <v>1557133</v>
      </c>
      <c r="F604" s="44">
        <v>0</v>
      </c>
      <c r="G604" s="44">
        <v>110011</v>
      </c>
      <c r="H604" s="44">
        <v>0</v>
      </c>
      <c r="I604" s="44">
        <v>57418</v>
      </c>
      <c r="J604" s="44">
        <v>92764</v>
      </c>
      <c r="K604" s="44">
        <v>0</v>
      </c>
      <c r="L604" s="44">
        <v>0</v>
      </c>
      <c r="M604" s="44">
        <v>0</v>
      </c>
      <c r="N604" s="44">
        <v>0</v>
      </c>
      <c r="O604" s="44">
        <v>0</v>
      </c>
      <c r="P604" s="44">
        <v>424764</v>
      </c>
      <c r="Q604" s="44">
        <v>40509</v>
      </c>
      <c r="R604" s="44">
        <v>28410</v>
      </c>
      <c r="S604" s="44">
        <v>11310</v>
      </c>
      <c r="T604" s="44">
        <v>4718</v>
      </c>
      <c r="U604" s="44">
        <v>44911</v>
      </c>
      <c r="V604" s="44">
        <v>0</v>
      </c>
      <c r="W604" s="44">
        <v>0</v>
      </c>
      <c r="X604" s="44">
        <v>0</v>
      </c>
      <c r="Y604" s="44">
        <v>0</v>
      </c>
      <c r="Z604" s="44">
        <v>0</v>
      </c>
      <c r="AA604" s="44">
        <v>2371948</v>
      </c>
      <c r="AB604" s="44">
        <v>0</v>
      </c>
      <c r="AC604" s="44">
        <v>0</v>
      </c>
    </row>
    <row r="605" spans="1:29" x14ac:dyDescent="0.3">
      <c r="A605" s="46" t="s">
        <v>1252</v>
      </c>
      <c r="B605" t="s">
        <v>2032</v>
      </c>
      <c r="C605">
        <v>1</v>
      </c>
      <c r="D605">
        <v>0</v>
      </c>
      <c r="E605" s="44">
        <v>6367003</v>
      </c>
      <c r="F605" s="44">
        <v>0</v>
      </c>
      <c r="G605" s="44">
        <v>97741</v>
      </c>
      <c r="H605" s="44">
        <v>0</v>
      </c>
      <c r="I605" s="44">
        <v>632829</v>
      </c>
      <c r="J605" s="44">
        <v>235885</v>
      </c>
      <c r="K605" s="44">
        <v>0</v>
      </c>
      <c r="L605" s="44">
        <v>0</v>
      </c>
      <c r="M605" s="44">
        <v>0</v>
      </c>
      <c r="N605" s="44">
        <v>0</v>
      </c>
      <c r="O605" s="44">
        <v>0</v>
      </c>
      <c r="P605" s="44">
        <v>440605</v>
      </c>
      <c r="Q605" s="44">
        <v>123218</v>
      </c>
      <c r="R605" s="44">
        <v>160306</v>
      </c>
      <c r="S605" s="44">
        <v>10052</v>
      </c>
      <c r="T605" s="44">
        <v>4193</v>
      </c>
      <c r="U605" s="44">
        <v>41067</v>
      </c>
      <c r="V605" s="44">
        <v>2420</v>
      </c>
      <c r="W605" s="44">
        <v>0</v>
      </c>
      <c r="X605" s="44">
        <v>37800</v>
      </c>
      <c r="Y605" s="44">
        <v>0</v>
      </c>
      <c r="Z605" s="44">
        <v>0</v>
      </c>
      <c r="AA605" s="44">
        <v>8153119</v>
      </c>
      <c r="AB605" s="44">
        <v>0</v>
      </c>
      <c r="AC605" s="44">
        <v>100000</v>
      </c>
    </row>
    <row r="606" spans="1:29" x14ac:dyDescent="0.3">
      <c r="A606" s="46" t="s">
        <v>1260</v>
      </c>
      <c r="B606" t="s">
        <v>2655</v>
      </c>
      <c r="C606">
        <v>1</v>
      </c>
      <c r="D606">
        <v>0</v>
      </c>
      <c r="E606" s="44">
        <v>15336764</v>
      </c>
      <c r="F606" s="44">
        <v>0</v>
      </c>
      <c r="G606" s="44">
        <v>405813</v>
      </c>
      <c r="H606" s="44">
        <v>12499</v>
      </c>
      <c r="I606" s="44">
        <v>2111992</v>
      </c>
      <c r="J606" s="44">
        <v>2198518</v>
      </c>
      <c r="K606" s="44">
        <v>0</v>
      </c>
      <c r="L606" s="44">
        <v>0</v>
      </c>
      <c r="M606" s="44">
        <v>0</v>
      </c>
      <c r="N606" s="44">
        <v>0</v>
      </c>
      <c r="O606" s="44">
        <v>0</v>
      </c>
      <c r="P606" s="44">
        <v>1645258</v>
      </c>
      <c r="Q606" s="44">
        <v>260837</v>
      </c>
      <c r="R606" s="44">
        <v>398877</v>
      </c>
      <c r="S606" s="44">
        <v>48326</v>
      </c>
      <c r="T606" s="44">
        <v>20162</v>
      </c>
      <c r="U606" s="44">
        <v>171147</v>
      </c>
      <c r="V606" s="44">
        <v>48794</v>
      </c>
      <c r="W606" s="44">
        <v>0</v>
      </c>
      <c r="X606" s="44">
        <v>0</v>
      </c>
      <c r="Y606" s="44">
        <v>0</v>
      </c>
      <c r="Z606" s="44">
        <v>0</v>
      </c>
      <c r="AA606" s="44">
        <v>22658987</v>
      </c>
      <c r="AB606" s="44">
        <v>0</v>
      </c>
      <c r="AC606" s="44">
        <v>0</v>
      </c>
    </row>
    <row r="607" spans="1:29" x14ac:dyDescent="0.3">
      <c r="A607" s="46" t="s">
        <v>1250</v>
      </c>
      <c r="B607" t="s">
        <v>2034</v>
      </c>
      <c r="C607">
        <v>1</v>
      </c>
      <c r="D607">
        <v>0</v>
      </c>
      <c r="E607" s="44">
        <v>1231526</v>
      </c>
      <c r="F607" s="44">
        <v>0</v>
      </c>
      <c r="G607" s="44">
        <v>70000</v>
      </c>
      <c r="H607" s="44">
        <v>0</v>
      </c>
      <c r="I607" s="44">
        <v>86664</v>
      </c>
      <c r="J607" s="44">
        <v>59406</v>
      </c>
      <c r="K607" s="44">
        <v>0</v>
      </c>
      <c r="L607" s="44">
        <v>0</v>
      </c>
      <c r="M607" s="44">
        <v>0</v>
      </c>
      <c r="N607" s="44">
        <v>0</v>
      </c>
      <c r="O607" s="44">
        <v>0</v>
      </c>
      <c r="P607" s="44">
        <v>140572</v>
      </c>
      <c r="Q607" s="44">
        <v>0</v>
      </c>
      <c r="R607" s="44">
        <v>46285</v>
      </c>
      <c r="S607" s="44">
        <v>35</v>
      </c>
      <c r="T607" s="44">
        <v>508</v>
      </c>
      <c r="U607" s="44">
        <v>2977</v>
      </c>
      <c r="V607" s="44">
        <v>439</v>
      </c>
      <c r="W607" s="44">
        <v>0</v>
      </c>
      <c r="X607" s="44">
        <v>0</v>
      </c>
      <c r="Y607" s="44">
        <v>0</v>
      </c>
      <c r="Z607" s="44">
        <v>0</v>
      </c>
      <c r="AA607" s="44">
        <v>1638412</v>
      </c>
      <c r="AB607" s="44">
        <v>0</v>
      </c>
      <c r="AC607" s="44">
        <v>100000</v>
      </c>
    </row>
    <row r="608" spans="1:29" x14ac:dyDescent="0.3">
      <c r="A608" s="46" t="s">
        <v>1262</v>
      </c>
      <c r="B608" t="s">
        <v>2656</v>
      </c>
      <c r="C608">
        <v>1</v>
      </c>
      <c r="D608">
        <v>0</v>
      </c>
      <c r="E608" s="44">
        <v>9058596</v>
      </c>
      <c r="F608" s="44">
        <v>0</v>
      </c>
      <c r="G608" s="44">
        <v>462680</v>
      </c>
      <c r="H608" s="44">
        <v>3075</v>
      </c>
      <c r="I608" s="44">
        <v>598066</v>
      </c>
      <c r="J608" s="44">
        <v>833258</v>
      </c>
      <c r="K608" s="44">
        <v>0</v>
      </c>
      <c r="L608" s="44">
        <v>0</v>
      </c>
      <c r="M608" s="44">
        <v>0</v>
      </c>
      <c r="N608" s="44">
        <v>0</v>
      </c>
      <c r="O608" s="44">
        <v>0</v>
      </c>
      <c r="P608" s="44">
        <v>568769</v>
      </c>
      <c r="Q608" s="44">
        <v>217319</v>
      </c>
      <c r="R608" s="44">
        <v>97136</v>
      </c>
      <c r="S608" s="44">
        <v>10801</v>
      </c>
      <c r="T608" s="44">
        <v>4506</v>
      </c>
      <c r="U608" s="44">
        <v>42465</v>
      </c>
      <c r="V608" s="44">
        <v>8969</v>
      </c>
      <c r="W608" s="44">
        <v>0</v>
      </c>
      <c r="X608" s="44">
        <v>61955</v>
      </c>
      <c r="Y608" s="44">
        <v>0</v>
      </c>
      <c r="Z608" s="44">
        <v>0</v>
      </c>
      <c r="AA608" s="44">
        <v>11967595</v>
      </c>
      <c r="AB608" s="44">
        <v>0</v>
      </c>
      <c r="AC608" s="44">
        <v>100000</v>
      </c>
    </row>
    <row r="609" spans="1:29" x14ac:dyDescent="0.3">
      <c r="A609" s="46" t="s">
        <v>1265</v>
      </c>
      <c r="B609" t="s">
        <v>2657</v>
      </c>
      <c r="C609">
        <v>1</v>
      </c>
      <c r="D609">
        <v>0</v>
      </c>
      <c r="E609" s="44">
        <v>5663817</v>
      </c>
      <c r="F609" s="44">
        <v>0</v>
      </c>
      <c r="G609" s="44">
        <v>0</v>
      </c>
      <c r="H609" s="44">
        <v>0</v>
      </c>
      <c r="I609" s="44">
        <v>544258</v>
      </c>
      <c r="J609" s="44">
        <v>445694</v>
      </c>
      <c r="K609" s="44">
        <v>0</v>
      </c>
      <c r="L609" s="44">
        <v>0</v>
      </c>
      <c r="M609" s="44">
        <v>0</v>
      </c>
      <c r="N609" s="44">
        <v>0</v>
      </c>
      <c r="O609" s="44">
        <v>0</v>
      </c>
      <c r="P609" s="44">
        <v>540677</v>
      </c>
      <c r="Q609" s="44">
        <v>82101</v>
      </c>
      <c r="R609" s="44">
        <v>69221</v>
      </c>
      <c r="S609" s="44">
        <v>7176</v>
      </c>
      <c r="T609" s="44">
        <v>2993</v>
      </c>
      <c r="U609" s="44">
        <v>28310</v>
      </c>
      <c r="V609" s="44">
        <v>7547</v>
      </c>
      <c r="W609" s="44">
        <v>0</v>
      </c>
      <c r="X609" s="44">
        <v>0</v>
      </c>
      <c r="Y609" s="44">
        <v>0</v>
      </c>
      <c r="Z609" s="44">
        <v>0</v>
      </c>
      <c r="AA609" s="44">
        <v>7391794</v>
      </c>
      <c r="AB609" s="44">
        <v>0</v>
      </c>
      <c r="AC609" s="44">
        <v>0</v>
      </c>
    </row>
    <row r="610" spans="1:29" x14ac:dyDescent="0.3">
      <c r="A610" s="46" t="s">
        <v>1269</v>
      </c>
      <c r="B610" t="s">
        <v>2658</v>
      </c>
      <c r="C610">
        <v>1</v>
      </c>
      <c r="D610">
        <v>0</v>
      </c>
      <c r="E610" s="44">
        <v>4246562</v>
      </c>
      <c r="F610" s="44">
        <v>0</v>
      </c>
      <c r="G610" s="44">
        <v>202115</v>
      </c>
      <c r="H610" s="44">
        <v>0</v>
      </c>
      <c r="I610" s="44">
        <v>526262</v>
      </c>
      <c r="J610" s="44">
        <v>194902</v>
      </c>
      <c r="K610" s="44">
        <v>0</v>
      </c>
      <c r="L610" s="44">
        <v>0</v>
      </c>
      <c r="M610" s="44">
        <v>0</v>
      </c>
      <c r="N610" s="44">
        <v>0</v>
      </c>
      <c r="O610" s="44">
        <v>0</v>
      </c>
      <c r="P610" s="44">
        <v>466458</v>
      </c>
      <c r="Q610" s="44">
        <v>139774</v>
      </c>
      <c r="R610" s="44">
        <v>77352</v>
      </c>
      <c r="S610" s="44">
        <v>6891</v>
      </c>
      <c r="T610" s="44">
        <v>2875</v>
      </c>
      <c r="U610" s="44">
        <v>27786</v>
      </c>
      <c r="V610" s="44">
        <v>5722</v>
      </c>
      <c r="W610" s="44">
        <v>0</v>
      </c>
      <c r="X610" s="44">
        <v>59347</v>
      </c>
      <c r="Y610" s="44">
        <v>0</v>
      </c>
      <c r="Z610" s="44">
        <v>0</v>
      </c>
      <c r="AA610" s="44">
        <v>5956046</v>
      </c>
      <c r="AB610" s="44">
        <v>4475</v>
      </c>
      <c r="AC610" s="44">
        <v>0</v>
      </c>
    </row>
    <row r="611" spans="1:29" x14ac:dyDescent="0.3">
      <c r="A611" s="46" t="s">
        <v>1271</v>
      </c>
      <c r="B611" t="s">
        <v>2659</v>
      </c>
      <c r="C611">
        <v>1</v>
      </c>
      <c r="D611">
        <v>1</v>
      </c>
      <c r="E611" s="44">
        <v>5127415</v>
      </c>
      <c r="F611" s="44">
        <v>0</v>
      </c>
      <c r="G611" s="44">
        <v>0</v>
      </c>
      <c r="H611" s="44">
        <v>187</v>
      </c>
      <c r="I611" s="44">
        <v>163395</v>
      </c>
      <c r="J611" s="44">
        <v>929602</v>
      </c>
      <c r="K611" s="44">
        <v>0</v>
      </c>
      <c r="L611" s="44">
        <v>0</v>
      </c>
      <c r="M611" s="44">
        <v>0</v>
      </c>
      <c r="N611" s="44">
        <v>0</v>
      </c>
      <c r="O611" s="44">
        <v>0</v>
      </c>
      <c r="P611" s="44">
        <v>616821</v>
      </c>
      <c r="Q611" s="44">
        <v>146813</v>
      </c>
      <c r="R611" s="44">
        <v>19310</v>
      </c>
      <c r="S611" s="44">
        <v>6936</v>
      </c>
      <c r="T611" s="44">
        <v>2893</v>
      </c>
      <c r="U611" s="44">
        <v>27261</v>
      </c>
      <c r="V611" s="44">
        <v>8225</v>
      </c>
      <c r="W611" s="44">
        <v>0</v>
      </c>
      <c r="X611" s="44">
        <v>103164</v>
      </c>
      <c r="Y611" s="44">
        <v>0</v>
      </c>
      <c r="Z611" s="44">
        <v>0</v>
      </c>
      <c r="AA611" s="44">
        <v>7152022</v>
      </c>
      <c r="AB611" s="44">
        <v>0</v>
      </c>
      <c r="AC611" s="44">
        <v>100000</v>
      </c>
    </row>
    <row r="612" spans="1:29" x14ac:dyDescent="0.3">
      <c r="A612" s="46" t="s">
        <v>1273</v>
      </c>
      <c r="B612" t="s">
        <v>2660</v>
      </c>
      <c r="C612">
        <v>1</v>
      </c>
      <c r="D612">
        <v>0</v>
      </c>
      <c r="E612" s="44">
        <v>12847038</v>
      </c>
      <c r="F612" s="44">
        <v>0</v>
      </c>
      <c r="G612" s="44">
        <v>0</v>
      </c>
      <c r="H612" s="44">
        <v>4650</v>
      </c>
      <c r="I612" s="44">
        <v>1344123</v>
      </c>
      <c r="J612" s="44">
        <v>1506638</v>
      </c>
      <c r="K612" s="44">
        <v>0</v>
      </c>
      <c r="L612" s="44">
        <v>0</v>
      </c>
      <c r="M612" s="44">
        <v>0</v>
      </c>
      <c r="N612" s="44">
        <v>0</v>
      </c>
      <c r="O612" s="44">
        <v>0</v>
      </c>
      <c r="P612" s="44">
        <v>1379694</v>
      </c>
      <c r="Q612" s="44">
        <v>648823</v>
      </c>
      <c r="R612" s="44">
        <v>156435</v>
      </c>
      <c r="S612" s="44">
        <v>16928</v>
      </c>
      <c r="T612" s="44">
        <v>7062</v>
      </c>
      <c r="U612" s="44">
        <v>59182</v>
      </c>
      <c r="V612" s="44">
        <v>19717</v>
      </c>
      <c r="W612" s="44">
        <v>0</v>
      </c>
      <c r="X612" s="44">
        <v>126560</v>
      </c>
      <c r="Y612" s="44">
        <v>0</v>
      </c>
      <c r="Z612" s="44">
        <v>0</v>
      </c>
      <c r="AA612" s="44">
        <v>18116850</v>
      </c>
      <c r="AB612" s="44">
        <v>0</v>
      </c>
      <c r="AC612" s="44">
        <v>100000</v>
      </c>
    </row>
    <row r="613" spans="1:29" x14ac:dyDescent="0.3">
      <c r="A613" s="46" t="s">
        <v>1275</v>
      </c>
      <c r="B613" t="s">
        <v>2661</v>
      </c>
      <c r="C613">
        <v>1</v>
      </c>
      <c r="D613">
        <v>0</v>
      </c>
      <c r="E613" s="44">
        <v>7357506</v>
      </c>
      <c r="F613" s="44">
        <v>0</v>
      </c>
      <c r="G613" s="44">
        <v>0</v>
      </c>
      <c r="H613" s="44">
        <v>2545</v>
      </c>
      <c r="I613" s="44">
        <v>663582</v>
      </c>
      <c r="J613" s="44">
        <v>987041</v>
      </c>
      <c r="K613" s="44">
        <v>0</v>
      </c>
      <c r="L613" s="44">
        <v>0</v>
      </c>
      <c r="M613" s="44">
        <v>0</v>
      </c>
      <c r="N613" s="44">
        <v>0</v>
      </c>
      <c r="O613" s="44">
        <v>0</v>
      </c>
      <c r="P613" s="44">
        <v>563008</v>
      </c>
      <c r="Q613" s="44">
        <v>321336</v>
      </c>
      <c r="R613" s="44">
        <v>76424</v>
      </c>
      <c r="S613" s="44">
        <v>14711</v>
      </c>
      <c r="T613" s="44">
        <v>6137</v>
      </c>
      <c r="U613" s="44">
        <v>57260</v>
      </c>
      <c r="V613" s="44">
        <v>14758</v>
      </c>
      <c r="W613" s="44">
        <v>0</v>
      </c>
      <c r="X613" s="44">
        <v>0</v>
      </c>
      <c r="Y613" s="44">
        <v>0</v>
      </c>
      <c r="Z613" s="44">
        <v>0</v>
      </c>
      <c r="AA613" s="44">
        <v>10064308</v>
      </c>
      <c r="AB613" s="44">
        <v>0</v>
      </c>
      <c r="AC613" s="44">
        <v>0</v>
      </c>
    </row>
    <row r="614" spans="1:29" x14ac:dyDescent="0.3">
      <c r="A614" s="46" t="s">
        <v>1277</v>
      </c>
      <c r="B614" t="s">
        <v>2662</v>
      </c>
      <c r="C614">
        <v>1</v>
      </c>
      <c r="D614">
        <v>0</v>
      </c>
      <c r="E614" s="44">
        <v>4960583</v>
      </c>
      <c r="F614" s="44">
        <v>0</v>
      </c>
      <c r="G614" s="44">
        <v>138624</v>
      </c>
      <c r="H614" s="44">
        <v>1191</v>
      </c>
      <c r="I614" s="44">
        <v>961325</v>
      </c>
      <c r="J614" s="44">
        <v>1112413</v>
      </c>
      <c r="K614" s="44">
        <v>0</v>
      </c>
      <c r="L614" s="44">
        <v>0</v>
      </c>
      <c r="M614" s="44">
        <v>0</v>
      </c>
      <c r="N614" s="44">
        <v>0</v>
      </c>
      <c r="O614" s="44">
        <v>0</v>
      </c>
      <c r="P614" s="44">
        <v>589015</v>
      </c>
      <c r="Q614" s="44">
        <v>63554</v>
      </c>
      <c r="R614" s="44">
        <v>39702</v>
      </c>
      <c r="S614" s="44">
        <v>6157</v>
      </c>
      <c r="T614" s="44">
        <v>2568</v>
      </c>
      <c r="U614" s="44">
        <v>24465</v>
      </c>
      <c r="V614" s="44">
        <v>7082</v>
      </c>
      <c r="W614" s="44">
        <v>0</v>
      </c>
      <c r="X614" s="44">
        <v>73309</v>
      </c>
      <c r="Y614" s="44">
        <v>0</v>
      </c>
      <c r="Z614" s="44">
        <v>0</v>
      </c>
      <c r="AA614" s="44">
        <v>7979988</v>
      </c>
      <c r="AB614" s="44">
        <v>0</v>
      </c>
      <c r="AC614" s="44">
        <v>0</v>
      </c>
    </row>
    <row r="615" spans="1:29" x14ac:dyDescent="0.3">
      <c r="A615" s="46" t="s">
        <v>1279</v>
      </c>
      <c r="B615" t="s">
        <v>2663</v>
      </c>
      <c r="C615">
        <v>1</v>
      </c>
      <c r="D615">
        <v>0</v>
      </c>
      <c r="E615" s="44">
        <v>20111426</v>
      </c>
      <c r="F615" s="44">
        <v>0</v>
      </c>
      <c r="G615" s="44">
        <v>0</v>
      </c>
      <c r="H615" s="44">
        <v>4671</v>
      </c>
      <c r="I615" s="44">
        <v>2742391</v>
      </c>
      <c r="J615" s="44">
        <v>4096946</v>
      </c>
      <c r="K615" s="44">
        <v>0</v>
      </c>
      <c r="L615" s="44">
        <v>0</v>
      </c>
      <c r="M615" s="44">
        <v>0</v>
      </c>
      <c r="N615" s="44">
        <v>0</v>
      </c>
      <c r="O615" s="44">
        <v>0</v>
      </c>
      <c r="P615" s="44">
        <v>1742464</v>
      </c>
      <c r="Q615" s="44">
        <v>658722</v>
      </c>
      <c r="R615" s="44">
        <v>441305</v>
      </c>
      <c r="S615" s="44">
        <v>34874</v>
      </c>
      <c r="T615" s="44">
        <v>14550</v>
      </c>
      <c r="U615" s="44">
        <v>135723</v>
      </c>
      <c r="V615" s="44">
        <v>42930</v>
      </c>
      <c r="W615" s="44">
        <v>0</v>
      </c>
      <c r="X615" s="44">
        <v>280301</v>
      </c>
      <c r="Y615" s="44">
        <v>0</v>
      </c>
      <c r="Z615" s="44">
        <v>0</v>
      </c>
      <c r="AA615" s="44">
        <v>30306303</v>
      </c>
      <c r="AB615" s="44">
        <v>0</v>
      </c>
      <c r="AC615" s="44">
        <v>125709</v>
      </c>
    </row>
    <row r="616" spans="1:29" x14ac:dyDescent="0.3">
      <c r="A616" s="46" t="s">
        <v>1281</v>
      </c>
      <c r="B616" t="s">
        <v>2664</v>
      </c>
      <c r="C616">
        <v>1</v>
      </c>
      <c r="D616">
        <v>0</v>
      </c>
      <c r="E616" s="44">
        <v>289631</v>
      </c>
      <c r="F616" s="44">
        <v>0</v>
      </c>
      <c r="G616" s="44">
        <v>140955</v>
      </c>
      <c r="H616" s="44">
        <v>0</v>
      </c>
      <c r="I616" s="44">
        <v>9506</v>
      </c>
      <c r="J616" s="44">
        <v>0</v>
      </c>
      <c r="K616" s="44">
        <v>0</v>
      </c>
      <c r="L616" s="44">
        <v>0</v>
      </c>
      <c r="M616" s="44">
        <v>0</v>
      </c>
      <c r="N616" s="44">
        <v>0</v>
      </c>
      <c r="O616" s="44">
        <v>0</v>
      </c>
      <c r="P616" s="44">
        <v>55024</v>
      </c>
      <c r="Q616" s="44">
        <v>0</v>
      </c>
      <c r="R616" s="44">
        <v>0</v>
      </c>
      <c r="S616" s="44">
        <v>37</v>
      </c>
      <c r="T616" s="44">
        <v>0</v>
      </c>
      <c r="U616" s="44">
        <v>2588</v>
      </c>
      <c r="V616" s="44">
        <v>0</v>
      </c>
      <c r="W616" s="44">
        <v>0</v>
      </c>
      <c r="X616" s="44">
        <v>0</v>
      </c>
      <c r="Y616" s="44">
        <v>0</v>
      </c>
      <c r="Z616" s="44">
        <v>0</v>
      </c>
      <c r="AA616" s="44">
        <v>497741</v>
      </c>
      <c r="AB616" s="44">
        <v>0</v>
      </c>
      <c r="AC616" s="44">
        <v>100000</v>
      </c>
    </row>
    <row r="617" spans="1:29" x14ac:dyDescent="0.3">
      <c r="A617" s="46" t="s">
        <v>1283</v>
      </c>
      <c r="B617" t="s">
        <v>2665</v>
      </c>
      <c r="C617">
        <v>1</v>
      </c>
      <c r="D617">
        <v>0</v>
      </c>
      <c r="E617" s="44">
        <v>5563601</v>
      </c>
      <c r="F617" s="44">
        <v>0</v>
      </c>
      <c r="G617" s="44">
        <v>127523</v>
      </c>
      <c r="H617" s="44">
        <v>1542</v>
      </c>
      <c r="I617" s="44">
        <v>766504</v>
      </c>
      <c r="J617" s="44">
        <v>193240</v>
      </c>
      <c r="K617" s="44">
        <v>0</v>
      </c>
      <c r="L617" s="44">
        <v>0</v>
      </c>
      <c r="M617" s="44">
        <v>0</v>
      </c>
      <c r="N617" s="44">
        <v>0</v>
      </c>
      <c r="O617" s="44">
        <v>0</v>
      </c>
      <c r="P617" s="44">
        <v>502904</v>
      </c>
      <c r="Q617" s="44">
        <v>150548</v>
      </c>
      <c r="R617" s="44">
        <v>35537</v>
      </c>
      <c r="S617" s="44">
        <v>872</v>
      </c>
      <c r="T617" s="44">
        <v>3337</v>
      </c>
      <c r="U617" s="44">
        <v>20372</v>
      </c>
      <c r="V617" s="44">
        <v>6741</v>
      </c>
      <c r="W617" s="44">
        <v>0</v>
      </c>
      <c r="X617" s="44">
        <v>0</v>
      </c>
      <c r="Y617" s="44">
        <v>0</v>
      </c>
      <c r="Z617" s="44">
        <v>0</v>
      </c>
      <c r="AA617" s="44">
        <v>7372721</v>
      </c>
      <c r="AB617" s="44">
        <v>0</v>
      </c>
      <c r="AC617" s="44">
        <v>0</v>
      </c>
    </row>
    <row r="618" spans="1:29" x14ac:dyDescent="0.3">
      <c r="A618" s="46" t="s">
        <v>1267</v>
      </c>
      <c r="B618" t="s">
        <v>2666</v>
      </c>
      <c r="C618">
        <v>1</v>
      </c>
      <c r="D618">
        <v>0</v>
      </c>
      <c r="E618" s="44">
        <v>8126656</v>
      </c>
      <c r="F618" s="44">
        <v>0</v>
      </c>
      <c r="G618" s="44">
        <v>0</v>
      </c>
      <c r="H618" s="44">
        <v>0</v>
      </c>
      <c r="I618" s="44">
        <v>993996</v>
      </c>
      <c r="J618" s="44">
        <v>1675871</v>
      </c>
      <c r="K618" s="44">
        <v>0</v>
      </c>
      <c r="L618" s="44">
        <v>0</v>
      </c>
      <c r="M618" s="44">
        <v>0</v>
      </c>
      <c r="N618" s="44">
        <v>0</v>
      </c>
      <c r="O618" s="44">
        <v>0</v>
      </c>
      <c r="P618" s="44">
        <v>697556</v>
      </c>
      <c r="Q618" s="44">
        <v>41728</v>
      </c>
      <c r="R618" s="44">
        <v>78049</v>
      </c>
      <c r="S618" s="44">
        <v>12868</v>
      </c>
      <c r="T618" s="44">
        <v>5368</v>
      </c>
      <c r="U618" s="44">
        <v>49746</v>
      </c>
      <c r="V618" s="44">
        <v>13284</v>
      </c>
      <c r="W618" s="44">
        <v>0</v>
      </c>
      <c r="X618" s="44">
        <v>61200</v>
      </c>
      <c r="Y618" s="44">
        <v>0</v>
      </c>
      <c r="Z618" s="44">
        <v>0</v>
      </c>
      <c r="AA618" s="44">
        <v>11756322</v>
      </c>
      <c r="AB618" s="44">
        <v>0</v>
      </c>
      <c r="AC618" s="44">
        <v>0</v>
      </c>
    </row>
    <row r="619" spans="1:29" x14ac:dyDescent="0.3">
      <c r="A619" s="46" t="s">
        <v>1285</v>
      </c>
      <c r="B619" t="s">
        <v>2667</v>
      </c>
      <c r="C619">
        <v>1</v>
      </c>
      <c r="D619">
        <v>0</v>
      </c>
      <c r="E619" s="44">
        <v>7895782</v>
      </c>
      <c r="F619" s="44">
        <v>0</v>
      </c>
      <c r="G619" s="44">
        <v>0</v>
      </c>
      <c r="H619" s="44">
        <v>0</v>
      </c>
      <c r="I619" s="44">
        <v>878123</v>
      </c>
      <c r="J619" s="44">
        <v>410803</v>
      </c>
      <c r="K619" s="44">
        <v>0</v>
      </c>
      <c r="L619" s="44">
        <v>0</v>
      </c>
      <c r="M619" s="44">
        <v>0</v>
      </c>
      <c r="N619" s="44">
        <v>0</v>
      </c>
      <c r="O619" s="44">
        <v>0</v>
      </c>
      <c r="P619" s="44">
        <v>549854</v>
      </c>
      <c r="Q619" s="44">
        <v>505350</v>
      </c>
      <c r="R619" s="44">
        <v>115753</v>
      </c>
      <c r="S619" s="44">
        <v>10786</v>
      </c>
      <c r="T619" s="44">
        <v>4500</v>
      </c>
      <c r="U619" s="44">
        <v>42406</v>
      </c>
      <c r="V619" s="44">
        <v>9810</v>
      </c>
      <c r="W619" s="44">
        <v>0</v>
      </c>
      <c r="X619" s="44">
        <v>80262</v>
      </c>
      <c r="Y619" s="44">
        <v>0</v>
      </c>
      <c r="Z619" s="44">
        <v>0</v>
      </c>
      <c r="AA619" s="44">
        <v>10503429</v>
      </c>
      <c r="AB619" s="44">
        <v>0</v>
      </c>
      <c r="AC619" s="44">
        <v>100000</v>
      </c>
    </row>
    <row r="620" spans="1:29" x14ac:dyDescent="0.3">
      <c r="A620" s="46" t="s">
        <v>1296</v>
      </c>
      <c r="B620" t="s">
        <v>2668</v>
      </c>
      <c r="C620">
        <v>1</v>
      </c>
      <c r="D620">
        <v>0</v>
      </c>
      <c r="E620" s="44">
        <v>21510173</v>
      </c>
      <c r="F620" s="44">
        <v>0</v>
      </c>
      <c r="G620" s="44">
        <v>0</v>
      </c>
      <c r="H620" s="44">
        <v>0</v>
      </c>
      <c r="I620" s="44">
        <v>1721037</v>
      </c>
      <c r="J620" s="44">
        <v>2644045</v>
      </c>
      <c r="K620" s="44">
        <v>0</v>
      </c>
      <c r="L620" s="44">
        <v>0</v>
      </c>
      <c r="M620" s="44">
        <v>0</v>
      </c>
      <c r="N620" s="44">
        <v>0</v>
      </c>
      <c r="O620" s="44">
        <v>0</v>
      </c>
      <c r="P620" s="44">
        <v>2413345</v>
      </c>
      <c r="Q620" s="44">
        <v>1491759</v>
      </c>
      <c r="R620" s="44">
        <v>222459</v>
      </c>
      <c r="S620" s="44">
        <v>1078</v>
      </c>
      <c r="T620" s="44">
        <v>13556</v>
      </c>
      <c r="U620" s="44">
        <v>74507</v>
      </c>
      <c r="V620" s="44">
        <v>14553</v>
      </c>
      <c r="W620" s="44">
        <v>0</v>
      </c>
      <c r="X620" s="44">
        <v>305968</v>
      </c>
      <c r="Y620" s="44">
        <v>0</v>
      </c>
      <c r="Z620" s="44">
        <v>0</v>
      </c>
      <c r="AA620" s="44">
        <v>30412480</v>
      </c>
      <c r="AB620" s="44">
        <v>0</v>
      </c>
      <c r="AC620" s="44">
        <v>137556</v>
      </c>
    </row>
    <row r="621" spans="1:29" x14ac:dyDescent="0.3">
      <c r="A621" s="46" t="s">
        <v>1288</v>
      </c>
      <c r="B621" t="s">
        <v>2048</v>
      </c>
      <c r="C621">
        <v>1</v>
      </c>
      <c r="D621">
        <v>0</v>
      </c>
      <c r="E621" s="44">
        <v>10409727</v>
      </c>
      <c r="F621" s="44">
        <v>0</v>
      </c>
      <c r="G621" s="44">
        <v>0</v>
      </c>
      <c r="H621" s="44">
        <v>5393</v>
      </c>
      <c r="I621" s="44">
        <v>836807</v>
      </c>
      <c r="J621" s="44">
        <v>1442918</v>
      </c>
      <c r="K621" s="44">
        <v>2696</v>
      </c>
      <c r="L621" s="44">
        <v>0</v>
      </c>
      <c r="M621" s="44">
        <v>0</v>
      </c>
      <c r="N621" s="44">
        <v>0</v>
      </c>
      <c r="O621" s="44">
        <v>0</v>
      </c>
      <c r="P621" s="44">
        <v>1399395</v>
      </c>
      <c r="Q621" s="44">
        <v>261350</v>
      </c>
      <c r="R621" s="44">
        <v>0</v>
      </c>
      <c r="S621" s="44">
        <v>11475</v>
      </c>
      <c r="T621" s="44">
        <v>4787</v>
      </c>
      <c r="U621" s="44">
        <v>45668</v>
      </c>
      <c r="V621" s="44">
        <v>15145</v>
      </c>
      <c r="W621" s="44">
        <v>0</v>
      </c>
      <c r="X621" s="44">
        <v>413887</v>
      </c>
      <c r="Y621" s="44">
        <v>0</v>
      </c>
      <c r="Z621" s="44">
        <v>0</v>
      </c>
      <c r="AA621" s="44">
        <v>14849248</v>
      </c>
      <c r="AB621" s="44">
        <v>0</v>
      </c>
      <c r="AC621" s="44">
        <v>100000</v>
      </c>
    </row>
    <row r="622" spans="1:29" x14ac:dyDescent="0.3">
      <c r="A622" s="46" t="s">
        <v>1292</v>
      </c>
      <c r="B622" t="s">
        <v>2669</v>
      </c>
      <c r="C622">
        <v>1</v>
      </c>
      <c r="D622">
        <v>0</v>
      </c>
      <c r="E622" s="44">
        <v>10731688</v>
      </c>
      <c r="F622" s="44">
        <v>0</v>
      </c>
      <c r="G622" s="44">
        <v>0</v>
      </c>
      <c r="H622" s="44">
        <v>0</v>
      </c>
      <c r="I622" s="44">
        <v>1334364</v>
      </c>
      <c r="J622" s="44">
        <v>1916535</v>
      </c>
      <c r="K622" s="44">
        <v>0</v>
      </c>
      <c r="L622" s="44">
        <v>0</v>
      </c>
      <c r="M622" s="44">
        <v>0</v>
      </c>
      <c r="N622" s="44">
        <v>0</v>
      </c>
      <c r="O622" s="44">
        <v>0</v>
      </c>
      <c r="P622" s="44">
        <v>1228855</v>
      </c>
      <c r="Q622" s="44">
        <v>765353</v>
      </c>
      <c r="R622" s="44">
        <v>94583</v>
      </c>
      <c r="S622" s="44">
        <v>13542</v>
      </c>
      <c r="T622" s="44">
        <v>5650</v>
      </c>
      <c r="U622" s="44">
        <v>52950</v>
      </c>
      <c r="V622" s="44">
        <v>18311</v>
      </c>
      <c r="W622" s="44">
        <v>0</v>
      </c>
      <c r="X622" s="44">
        <v>746103</v>
      </c>
      <c r="Y622" s="44">
        <v>0</v>
      </c>
      <c r="Z622" s="44">
        <v>0</v>
      </c>
      <c r="AA622" s="44">
        <v>16907934</v>
      </c>
      <c r="AB622" s="44">
        <v>0</v>
      </c>
      <c r="AC622" s="44">
        <v>100000</v>
      </c>
    </row>
    <row r="623" spans="1:29" x14ac:dyDescent="0.3">
      <c r="A623" s="46" t="s">
        <v>1294</v>
      </c>
      <c r="B623" t="s">
        <v>2670</v>
      </c>
      <c r="C623">
        <v>1</v>
      </c>
      <c r="D623">
        <v>0</v>
      </c>
      <c r="E623" s="44">
        <v>8463799</v>
      </c>
      <c r="F623" s="44">
        <v>0</v>
      </c>
      <c r="G623" s="44">
        <v>0</v>
      </c>
      <c r="H623" s="44">
        <v>3156</v>
      </c>
      <c r="I623" s="44">
        <v>979698</v>
      </c>
      <c r="J623" s="44">
        <v>1508480</v>
      </c>
      <c r="K623" s="44">
        <v>0</v>
      </c>
      <c r="L623" s="44">
        <v>0</v>
      </c>
      <c r="M623" s="44">
        <v>0</v>
      </c>
      <c r="N623" s="44">
        <v>0</v>
      </c>
      <c r="O623" s="44">
        <v>0</v>
      </c>
      <c r="P623" s="44">
        <v>1259634</v>
      </c>
      <c r="Q623" s="44">
        <v>323517</v>
      </c>
      <c r="R623" s="44">
        <v>73789</v>
      </c>
      <c r="S623" s="44">
        <v>10412</v>
      </c>
      <c r="T623" s="44">
        <v>4343</v>
      </c>
      <c r="U623" s="44">
        <v>42348</v>
      </c>
      <c r="V623" s="44">
        <v>13035</v>
      </c>
      <c r="W623" s="44">
        <v>0</v>
      </c>
      <c r="X623" s="44">
        <v>93754</v>
      </c>
      <c r="Y623" s="44">
        <v>0</v>
      </c>
      <c r="Z623" s="44">
        <v>0</v>
      </c>
      <c r="AA623" s="44">
        <v>12775965</v>
      </c>
      <c r="AB623" s="44">
        <v>0</v>
      </c>
      <c r="AC623" s="44">
        <v>0</v>
      </c>
    </row>
    <row r="624" spans="1:29" x14ac:dyDescent="0.3">
      <c r="A624" s="46" t="s">
        <v>1306</v>
      </c>
      <c r="B624" t="s">
        <v>2671</v>
      </c>
      <c r="C624">
        <v>1</v>
      </c>
      <c r="D624">
        <v>0</v>
      </c>
      <c r="E624" s="44">
        <v>10940532</v>
      </c>
      <c r="F624" s="44">
        <v>0</v>
      </c>
      <c r="G624" s="44">
        <v>0</v>
      </c>
      <c r="H624" s="44">
        <v>2726</v>
      </c>
      <c r="I624" s="44">
        <v>1761483</v>
      </c>
      <c r="J624" s="44">
        <v>1975762</v>
      </c>
      <c r="K624" s="44">
        <v>0</v>
      </c>
      <c r="L624" s="44">
        <v>0</v>
      </c>
      <c r="M624" s="44">
        <v>0</v>
      </c>
      <c r="N624" s="44">
        <v>0</v>
      </c>
      <c r="O624" s="44">
        <v>0</v>
      </c>
      <c r="P624" s="44">
        <v>1375721</v>
      </c>
      <c r="Q624" s="44">
        <v>390895</v>
      </c>
      <c r="R624" s="44">
        <v>15341</v>
      </c>
      <c r="S624" s="44">
        <v>32867</v>
      </c>
      <c r="T624" s="44">
        <v>13712</v>
      </c>
      <c r="U624" s="44">
        <v>130713</v>
      </c>
      <c r="V624" s="44">
        <v>33928</v>
      </c>
      <c r="W624" s="44">
        <v>0</v>
      </c>
      <c r="X624" s="44">
        <v>142596</v>
      </c>
      <c r="Y624" s="44">
        <v>0</v>
      </c>
      <c r="Z624" s="44">
        <v>0</v>
      </c>
      <c r="AA624" s="44">
        <v>16816276</v>
      </c>
      <c r="AB624" s="44">
        <v>10673</v>
      </c>
      <c r="AC624" s="44">
        <v>0</v>
      </c>
    </row>
    <row r="625" spans="1:29" x14ac:dyDescent="0.3">
      <c r="A625" s="46" t="s">
        <v>1300</v>
      </c>
      <c r="B625" t="s">
        <v>2052</v>
      </c>
      <c r="C625">
        <v>1</v>
      </c>
      <c r="D625">
        <v>0</v>
      </c>
      <c r="E625" s="44">
        <v>12574217</v>
      </c>
      <c r="F625" s="44">
        <v>0</v>
      </c>
      <c r="G625" s="44">
        <v>0</v>
      </c>
      <c r="H625" s="44">
        <v>705</v>
      </c>
      <c r="I625" s="44">
        <v>2323327</v>
      </c>
      <c r="J625" s="44">
        <v>1774087</v>
      </c>
      <c r="K625" s="44">
        <v>0</v>
      </c>
      <c r="L625" s="44">
        <v>0</v>
      </c>
      <c r="M625" s="44">
        <v>0</v>
      </c>
      <c r="N625" s="44">
        <v>0</v>
      </c>
      <c r="O625" s="44">
        <v>0</v>
      </c>
      <c r="P625" s="44">
        <v>1958233</v>
      </c>
      <c r="Q625" s="44">
        <v>509064</v>
      </c>
      <c r="R625" s="44">
        <v>153279</v>
      </c>
      <c r="S625" s="44">
        <v>27699</v>
      </c>
      <c r="T625" s="44">
        <v>10923</v>
      </c>
      <c r="U625" s="44">
        <v>108287</v>
      </c>
      <c r="V625" s="44">
        <v>34365</v>
      </c>
      <c r="W625" s="44">
        <v>0</v>
      </c>
      <c r="X625" s="44">
        <v>180086</v>
      </c>
      <c r="Y625" s="44">
        <v>19986</v>
      </c>
      <c r="Z625" s="44">
        <v>0</v>
      </c>
      <c r="AA625" s="44">
        <v>19674258</v>
      </c>
      <c r="AB625" s="44">
        <v>0</v>
      </c>
      <c r="AC625" s="44">
        <v>0</v>
      </c>
    </row>
    <row r="626" spans="1:29" x14ac:dyDescent="0.3">
      <c r="A626" s="46" t="s">
        <v>1290</v>
      </c>
      <c r="B626" t="s">
        <v>2672</v>
      </c>
      <c r="C626">
        <v>1</v>
      </c>
      <c r="D626">
        <v>0</v>
      </c>
      <c r="E626" s="44">
        <v>5782046</v>
      </c>
      <c r="F626" s="44">
        <v>0</v>
      </c>
      <c r="G626" s="44">
        <v>0</v>
      </c>
      <c r="H626" s="44">
        <v>766</v>
      </c>
      <c r="I626" s="44">
        <v>1139085</v>
      </c>
      <c r="J626" s="44">
        <v>2379203</v>
      </c>
      <c r="K626" s="44">
        <v>0</v>
      </c>
      <c r="L626" s="44">
        <v>0</v>
      </c>
      <c r="M626" s="44">
        <v>0</v>
      </c>
      <c r="N626" s="44">
        <v>0</v>
      </c>
      <c r="O626" s="44">
        <v>0</v>
      </c>
      <c r="P626" s="44">
        <v>1145319</v>
      </c>
      <c r="Q626" s="44">
        <v>364098</v>
      </c>
      <c r="R626" s="44">
        <v>126452</v>
      </c>
      <c r="S626" s="44">
        <v>14441</v>
      </c>
      <c r="T626" s="44">
        <v>6025</v>
      </c>
      <c r="U626" s="44">
        <v>58542</v>
      </c>
      <c r="V626" s="44">
        <v>18664</v>
      </c>
      <c r="W626" s="44">
        <v>0</v>
      </c>
      <c r="X626" s="44">
        <v>370597</v>
      </c>
      <c r="Y626" s="44">
        <v>0</v>
      </c>
      <c r="Z626" s="44">
        <v>0</v>
      </c>
      <c r="AA626" s="44">
        <v>11405238</v>
      </c>
      <c r="AB626" s="44">
        <v>0</v>
      </c>
      <c r="AC626" s="44">
        <v>0</v>
      </c>
    </row>
    <row r="627" spans="1:29" x14ac:dyDescent="0.3">
      <c r="A627" s="46" t="s">
        <v>1304</v>
      </c>
      <c r="B627" t="s">
        <v>2673</v>
      </c>
      <c r="C627">
        <v>1</v>
      </c>
      <c r="D627">
        <v>0</v>
      </c>
      <c r="E627" s="44">
        <v>12159412</v>
      </c>
      <c r="F627" s="44">
        <v>0</v>
      </c>
      <c r="G627" s="44">
        <v>400577</v>
      </c>
      <c r="H627" s="44">
        <v>0</v>
      </c>
      <c r="I627" s="44">
        <v>994442</v>
      </c>
      <c r="J627" s="44">
        <v>1792970</v>
      </c>
      <c r="K627" s="44">
        <v>0</v>
      </c>
      <c r="L627" s="44">
        <v>0</v>
      </c>
      <c r="M627" s="44">
        <v>0</v>
      </c>
      <c r="N627" s="44">
        <v>0</v>
      </c>
      <c r="O627" s="44">
        <v>0</v>
      </c>
      <c r="P627" s="44">
        <v>1310485</v>
      </c>
      <c r="Q627" s="44">
        <v>198821</v>
      </c>
      <c r="R627" s="44">
        <v>30107</v>
      </c>
      <c r="S627" s="44">
        <v>15220</v>
      </c>
      <c r="T627" s="44">
        <v>4000</v>
      </c>
      <c r="U627" s="44">
        <v>60056</v>
      </c>
      <c r="V627" s="44">
        <v>18293</v>
      </c>
      <c r="W627" s="44">
        <v>0</v>
      </c>
      <c r="X627" s="44">
        <v>678386</v>
      </c>
      <c r="Y627" s="44">
        <v>1960</v>
      </c>
      <c r="Z627" s="44">
        <v>0</v>
      </c>
      <c r="AA627" s="44">
        <v>17664729</v>
      </c>
      <c r="AB627" s="44">
        <v>0</v>
      </c>
      <c r="AC627" s="44">
        <v>100038</v>
      </c>
    </row>
    <row r="628" spans="1:29" x14ac:dyDescent="0.3">
      <c r="A628" s="46" t="s">
        <v>1308</v>
      </c>
      <c r="B628" t="s">
        <v>2674</v>
      </c>
      <c r="C628">
        <v>1</v>
      </c>
      <c r="D628">
        <v>0</v>
      </c>
      <c r="E628" s="44">
        <v>7975878</v>
      </c>
      <c r="F628" s="44">
        <v>0</v>
      </c>
      <c r="G628" s="44">
        <v>0</v>
      </c>
      <c r="H628" s="44">
        <v>0</v>
      </c>
      <c r="I628" s="44">
        <v>542712</v>
      </c>
      <c r="J628" s="44">
        <v>1733376</v>
      </c>
      <c r="K628" s="44">
        <v>0</v>
      </c>
      <c r="L628" s="44">
        <v>0</v>
      </c>
      <c r="M628" s="44">
        <v>0</v>
      </c>
      <c r="N628" s="44">
        <v>0</v>
      </c>
      <c r="O628" s="44">
        <v>0</v>
      </c>
      <c r="P628" s="44">
        <v>1277022</v>
      </c>
      <c r="Q628" s="44">
        <v>85593</v>
      </c>
      <c r="R628" s="44">
        <v>124196</v>
      </c>
      <c r="S628" s="44">
        <v>15565</v>
      </c>
      <c r="T628" s="44">
        <v>6493</v>
      </c>
      <c r="U628" s="44">
        <v>61279</v>
      </c>
      <c r="V628" s="44">
        <v>19034</v>
      </c>
      <c r="W628" s="44">
        <v>0</v>
      </c>
      <c r="X628" s="44">
        <v>169080</v>
      </c>
      <c r="Y628" s="44">
        <v>0</v>
      </c>
      <c r="Z628" s="44">
        <v>0</v>
      </c>
      <c r="AA628" s="44">
        <v>12010228</v>
      </c>
      <c r="AB628" s="44">
        <v>0</v>
      </c>
      <c r="AC628" s="44">
        <v>0</v>
      </c>
    </row>
    <row r="629" spans="1:29" x14ac:dyDescent="0.3">
      <c r="A629" s="46" t="s">
        <v>1298</v>
      </c>
      <c r="B629" t="s">
        <v>2056</v>
      </c>
      <c r="C629">
        <v>1</v>
      </c>
      <c r="D629">
        <v>0</v>
      </c>
      <c r="E629" s="44">
        <v>12897648</v>
      </c>
      <c r="F629" s="44">
        <v>0</v>
      </c>
      <c r="G629" s="44">
        <v>0</v>
      </c>
      <c r="H629" s="44">
        <v>6707</v>
      </c>
      <c r="I629" s="44">
        <v>1305528</v>
      </c>
      <c r="J629" s="44">
        <v>1611171</v>
      </c>
      <c r="K629" s="44">
        <v>213070</v>
      </c>
      <c r="L629" s="44">
        <v>0</v>
      </c>
      <c r="M629" s="44">
        <v>0</v>
      </c>
      <c r="N629" s="44">
        <v>0</v>
      </c>
      <c r="O629" s="44">
        <v>0</v>
      </c>
      <c r="P629" s="44">
        <v>1778149</v>
      </c>
      <c r="Q629" s="44">
        <v>562599</v>
      </c>
      <c r="R629" s="44">
        <v>150152</v>
      </c>
      <c r="S629" s="44">
        <v>18306</v>
      </c>
      <c r="T629" s="44">
        <v>7026</v>
      </c>
      <c r="U629" s="44">
        <v>71415</v>
      </c>
      <c r="V629" s="44">
        <v>19991</v>
      </c>
      <c r="W629" s="44">
        <v>0</v>
      </c>
      <c r="X629" s="44">
        <v>609588</v>
      </c>
      <c r="Y629" s="44">
        <v>0</v>
      </c>
      <c r="Z629" s="44">
        <v>0</v>
      </c>
      <c r="AA629" s="44">
        <v>19251350</v>
      </c>
      <c r="AB629" s="44">
        <v>0</v>
      </c>
      <c r="AC629" s="44">
        <v>107958</v>
      </c>
    </row>
    <row r="630" spans="1:29" x14ac:dyDescent="0.3">
      <c r="A630" s="46" t="s">
        <v>1302</v>
      </c>
      <c r="B630" t="s">
        <v>2675</v>
      </c>
      <c r="C630">
        <v>1</v>
      </c>
      <c r="D630">
        <v>0</v>
      </c>
      <c r="E630" s="44">
        <v>10671606</v>
      </c>
      <c r="F630" s="44">
        <v>0</v>
      </c>
      <c r="G630" s="44">
        <v>0</v>
      </c>
      <c r="H630" s="44">
        <v>0</v>
      </c>
      <c r="I630" s="44">
        <v>1374753</v>
      </c>
      <c r="J630" s="44">
        <v>2154111</v>
      </c>
      <c r="K630" s="44">
        <v>0</v>
      </c>
      <c r="L630" s="44">
        <v>0</v>
      </c>
      <c r="M630" s="44">
        <v>0</v>
      </c>
      <c r="N630" s="44">
        <v>0</v>
      </c>
      <c r="O630" s="44">
        <v>0</v>
      </c>
      <c r="P630" s="44">
        <v>1443218</v>
      </c>
      <c r="Q630" s="44">
        <v>305288</v>
      </c>
      <c r="R630" s="44">
        <v>18684</v>
      </c>
      <c r="S630" s="44">
        <v>12913</v>
      </c>
      <c r="T630" s="44">
        <v>5387</v>
      </c>
      <c r="U630" s="44">
        <v>50095</v>
      </c>
      <c r="V630" s="44">
        <v>16209</v>
      </c>
      <c r="W630" s="44">
        <v>0</v>
      </c>
      <c r="X630" s="44">
        <v>479828</v>
      </c>
      <c r="Y630" s="44">
        <v>0</v>
      </c>
      <c r="Z630" s="44">
        <v>0</v>
      </c>
      <c r="AA630" s="44">
        <v>16532092</v>
      </c>
      <c r="AB630" s="44">
        <v>0</v>
      </c>
      <c r="AC630" s="44">
        <v>100000</v>
      </c>
    </row>
    <row r="631" spans="1:29" x14ac:dyDescent="0.3">
      <c r="A631" s="46" t="s">
        <v>1345</v>
      </c>
      <c r="B631" t="s">
        <v>2058</v>
      </c>
      <c r="C631">
        <v>1</v>
      </c>
      <c r="D631">
        <v>0</v>
      </c>
      <c r="E631" s="44">
        <v>4124733</v>
      </c>
      <c r="F631" s="44">
        <v>0</v>
      </c>
      <c r="G631" s="44">
        <v>100000</v>
      </c>
      <c r="H631" s="44">
        <v>3221</v>
      </c>
      <c r="I631" s="44">
        <v>924344</v>
      </c>
      <c r="J631" s="44">
        <v>736378</v>
      </c>
      <c r="K631" s="44">
        <v>0</v>
      </c>
      <c r="L631" s="44">
        <v>0</v>
      </c>
      <c r="M631" s="44">
        <v>0</v>
      </c>
      <c r="N631" s="44">
        <v>0</v>
      </c>
      <c r="O631" s="44">
        <v>0</v>
      </c>
      <c r="P631" s="44">
        <v>2115445</v>
      </c>
      <c r="Q631" s="44">
        <v>148444</v>
      </c>
      <c r="R631" s="44">
        <v>120349</v>
      </c>
      <c r="S631" s="44">
        <v>52191</v>
      </c>
      <c r="T631" s="44">
        <v>18166</v>
      </c>
      <c r="U631" s="44">
        <v>185352</v>
      </c>
      <c r="V631" s="44">
        <v>4300</v>
      </c>
      <c r="W631" s="44">
        <v>0</v>
      </c>
      <c r="X631" s="44">
        <v>0</v>
      </c>
      <c r="Y631" s="44">
        <v>424</v>
      </c>
      <c r="Z631" s="44">
        <v>0</v>
      </c>
      <c r="AA631" s="44">
        <v>8533347</v>
      </c>
      <c r="AB631" s="44">
        <v>0</v>
      </c>
      <c r="AC631" s="44">
        <v>0</v>
      </c>
    </row>
    <row r="632" spans="1:29" x14ac:dyDescent="0.3">
      <c r="A632" s="46" t="s">
        <v>1313</v>
      </c>
      <c r="B632" t="s">
        <v>2676</v>
      </c>
      <c r="C632">
        <v>1</v>
      </c>
      <c r="D632">
        <v>0</v>
      </c>
      <c r="E632" s="44">
        <v>4819238</v>
      </c>
      <c r="F632" s="44">
        <v>0</v>
      </c>
      <c r="G632" s="44">
        <v>0</v>
      </c>
      <c r="H632" s="44">
        <v>0</v>
      </c>
      <c r="I632" s="44">
        <v>541854</v>
      </c>
      <c r="J632" s="44">
        <v>497734</v>
      </c>
      <c r="K632" s="44">
        <v>0</v>
      </c>
      <c r="L632" s="44">
        <v>0</v>
      </c>
      <c r="M632" s="44">
        <v>0</v>
      </c>
      <c r="N632" s="44">
        <v>0</v>
      </c>
      <c r="O632" s="44">
        <v>0</v>
      </c>
      <c r="P632" s="44">
        <v>1097344</v>
      </c>
      <c r="Q632" s="44">
        <v>231334</v>
      </c>
      <c r="R632" s="44">
        <v>84612</v>
      </c>
      <c r="S632" s="44">
        <v>67890</v>
      </c>
      <c r="T632" s="44">
        <v>28325</v>
      </c>
      <c r="U632" s="44">
        <v>269523</v>
      </c>
      <c r="V632" s="44">
        <v>0</v>
      </c>
      <c r="W632" s="44">
        <v>0</v>
      </c>
      <c r="X632" s="44">
        <v>0</v>
      </c>
      <c r="Y632" s="44">
        <v>0</v>
      </c>
      <c r="Z632" s="44">
        <v>0</v>
      </c>
      <c r="AA632" s="44">
        <v>7637854</v>
      </c>
      <c r="AB632" s="44">
        <v>0</v>
      </c>
      <c r="AC632" s="44">
        <v>0</v>
      </c>
    </row>
    <row r="633" spans="1:29" x14ac:dyDescent="0.3">
      <c r="A633" s="46" t="s">
        <v>1325</v>
      </c>
      <c r="B633" t="s">
        <v>2677</v>
      </c>
      <c r="C633">
        <v>1</v>
      </c>
      <c r="D633">
        <v>0</v>
      </c>
      <c r="E633" s="44">
        <v>2244747</v>
      </c>
      <c r="F633" s="44">
        <v>0</v>
      </c>
      <c r="G633" s="44">
        <v>100000</v>
      </c>
      <c r="H633" s="44">
        <v>746</v>
      </c>
      <c r="I633" s="44">
        <v>703347</v>
      </c>
      <c r="J633" s="44">
        <v>1502901</v>
      </c>
      <c r="K633" s="44">
        <v>0</v>
      </c>
      <c r="L633" s="44">
        <v>0</v>
      </c>
      <c r="M633" s="44">
        <v>0</v>
      </c>
      <c r="N633" s="44">
        <v>0</v>
      </c>
      <c r="O633" s="44">
        <v>0</v>
      </c>
      <c r="P633" s="44">
        <v>782992</v>
      </c>
      <c r="Q633" s="44">
        <v>146728</v>
      </c>
      <c r="R633" s="44">
        <v>70298</v>
      </c>
      <c r="S633" s="44">
        <v>23759</v>
      </c>
      <c r="T633" s="44">
        <v>9912</v>
      </c>
      <c r="U633" s="44">
        <v>96637</v>
      </c>
      <c r="V633" s="44">
        <v>10325</v>
      </c>
      <c r="W633" s="44">
        <v>0</v>
      </c>
      <c r="X633" s="44">
        <v>0</v>
      </c>
      <c r="Y633" s="44">
        <v>3952</v>
      </c>
      <c r="Z633" s="44">
        <v>0</v>
      </c>
      <c r="AA633" s="44">
        <v>5696344</v>
      </c>
      <c r="AB633" s="44">
        <v>0</v>
      </c>
      <c r="AC633" s="44">
        <v>0</v>
      </c>
    </row>
    <row r="634" spans="1:29" x14ac:dyDescent="0.3">
      <c r="A634" s="46" t="s">
        <v>1341</v>
      </c>
      <c r="B634" t="s">
        <v>2061</v>
      </c>
      <c r="C634">
        <v>1</v>
      </c>
      <c r="D634">
        <v>1</v>
      </c>
      <c r="E634" s="44">
        <v>4162940</v>
      </c>
      <c r="F634" s="44">
        <v>0</v>
      </c>
      <c r="G634" s="44">
        <v>349156</v>
      </c>
      <c r="H634" s="44">
        <v>0</v>
      </c>
      <c r="I634" s="44">
        <v>644819</v>
      </c>
      <c r="J634" s="44">
        <v>253725</v>
      </c>
      <c r="K634" s="44">
        <v>0</v>
      </c>
      <c r="L634" s="44">
        <v>0</v>
      </c>
      <c r="M634" s="44">
        <v>0</v>
      </c>
      <c r="N634" s="44">
        <v>0</v>
      </c>
      <c r="O634" s="44">
        <v>0</v>
      </c>
      <c r="P634" s="44">
        <v>881558</v>
      </c>
      <c r="Q634" s="44">
        <v>70888</v>
      </c>
      <c r="R634" s="44">
        <v>98289</v>
      </c>
      <c r="S634" s="44">
        <v>36746</v>
      </c>
      <c r="T634" s="44">
        <v>15331</v>
      </c>
      <c r="U634" s="44">
        <v>140965</v>
      </c>
      <c r="V634" s="44">
        <v>0</v>
      </c>
      <c r="W634" s="44">
        <v>0</v>
      </c>
      <c r="X634" s="44">
        <v>0</v>
      </c>
      <c r="Y634" s="44">
        <v>0</v>
      </c>
      <c r="Z634" s="44">
        <v>0</v>
      </c>
      <c r="AA634" s="44">
        <v>6654417</v>
      </c>
      <c r="AB634" s="44">
        <v>0</v>
      </c>
      <c r="AC634" s="44">
        <v>0</v>
      </c>
    </row>
    <row r="635" spans="1:29" x14ac:dyDescent="0.3">
      <c r="A635" s="46" t="s">
        <v>1329</v>
      </c>
      <c r="B635" t="s">
        <v>2678</v>
      </c>
      <c r="C635">
        <v>1</v>
      </c>
      <c r="D635">
        <v>0</v>
      </c>
      <c r="E635" s="44">
        <v>3961441</v>
      </c>
      <c r="F635" s="44">
        <v>0</v>
      </c>
      <c r="G635" s="44">
        <v>323759</v>
      </c>
      <c r="H635" s="44">
        <v>0</v>
      </c>
      <c r="I635" s="44">
        <v>466495</v>
      </c>
      <c r="J635" s="44">
        <v>1459994</v>
      </c>
      <c r="K635" s="44">
        <v>0</v>
      </c>
      <c r="L635" s="44">
        <v>0</v>
      </c>
      <c r="M635" s="44">
        <v>0</v>
      </c>
      <c r="N635" s="44">
        <v>0</v>
      </c>
      <c r="O635" s="44">
        <v>0</v>
      </c>
      <c r="P635" s="44">
        <v>1223964</v>
      </c>
      <c r="Q635" s="44">
        <v>119360</v>
      </c>
      <c r="R635" s="44">
        <v>108503</v>
      </c>
      <c r="S635" s="44">
        <v>51307</v>
      </c>
      <c r="T635" s="44">
        <v>21406</v>
      </c>
      <c r="U635" s="44">
        <v>194206</v>
      </c>
      <c r="V635" s="44">
        <v>16577</v>
      </c>
      <c r="W635" s="44">
        <v>0</v>
      </c>
      <c r="X635" s="44">
        <v>0</v>
      </c>
      <c r="Y635" s="44">
        <v>0</v>
      </c>
      <c r="Z635" s="44">
        <v>0</v>
      </c>
      <c r="AA635" s="44">
        <v>7947012</v>
      </c>
      <c r="AB635" s="44">
        <v>0</v>
      </c>
      <c r="AC635" s="44">
        <v>0</v>
      </c>
    </row>
    <row r="636" spans="1:29" x14ac:dyDescent="0.3">
      <c r="A636" s="46" t="s">
        <v>1379</v>
      </c>
      <c r="B636" t="s">
        <v>2679</v>
      </c>
      <c r="C636">
        <v>1</v>
      </c>
      <c r="D636">
        <v>0</v>
      </c>
      <c r="E636" s="44">
        <v>1304843</v>
      </c>
      <c r="F636" s="44">
        <v>0</v>
      </c>
      <c r="G636" s="44">
        <v>100000</v>
      </c>
      <c r="H636" s="44">
        <v>0</v>
      </c>
      <c r="I636" s="44">
        <v>221686</v>
      </c>
      <c r="J636" s="44">
        <v>469622</v>
      </c>
      <c r="K636" s="44">
        <v>0</v>
      </c>
      <c r="L636" s="44">
        <v>0</v>
      </c>
      <c r="M636" s="44">
        <v>0</v>
      </c>
      <c r="N636" s="44">
        <v>0</v>
      </c>
      <c r="O636" s="44">
        <v>0</v>
      </c>
      <c r="P636" s="44">
        <v>574456</v>
      </c>
      <c r="Q636" s="44">
        <v>183564</v>
      </c>
      <c r="R636" s="44">
        <v>0</v>
      </c>
      <c r="S636" s="44">
        <v>17437</v>
      </c>
      <c r="T636" s="44">
        <v>5985</v>
      </c>
      <c r="U636" s="44">
        <v>74327</v>
      </c>
      <c r="V636" s="44">
        <v>4761</v>
      </c>
      <c r="W636" s="44">
        <v>0</v>
      </c>
      <c r="X636" s="44">
        <v>0</v>
      </c>
      <c r="Y636" s="44">
        <v>7468</v>
      </c>
      <c r="Z636" s="44">
        <v>0</v>
      </c>
      <c r="AA636" s="44">
        <v>2964149</v>
      </c>
      <c r="AB636" s="44">
        <v>0</v>
      </c>
      <c r="AC636" s="44">
        <v>0</v>
      </c>
    </row>
    <row r="637" spans="1:29" x14ac:dyDescent="0.3">
      <c r="A637" s="46" t="s">
        <v>1319</v>
      </c>
      <c r="B637" t="s">
        <v>2680</v>
      </c>
      <c r="C637">
        <v>1</v>
      </c>
      <c r="D637">
        <v>0</v>
      </c>
      <c r="E637" s="44">
        <v>1148961</v>
      </c>
      <c r="F637" s="44">
        <v>0</v>
      </c>
      <c r="G637" s="44">
        <v>0</v>
      </c>
      <c r="H637" s="44">
        <v>0</v>
      </c>
      <c r="I637" s="44">
        <v>41594</v>
      </c>
      <c r="J637" s="44">
        <v>899865</v>
      </c>
      <c r="K637" s="44">
        <v>0</v>
      </c>
      <c r="L637" s="44">
        <v>0</v>
      </c>
      <c r="M637" s="44">
        <v>0</v>
      </c>
      <c r="N637" s="44">
        <v>0</v>
      </c>
      <c r="O637" s="44">
        <v>0</v>
      </c>
      <c r="P637" s="44">
        <v>611279</v>
      </c>
      <c r="Q637" s="44">
        <v>25551</v>
      </c>
      <c r="R637" s="44">
        <v>13986</v>
      </c>
      <c r="S637" s="44">
        <v>29666</v>
      </c>
      <c r="T637" s="44">
        <v>12893</v>
      </c>
      <c r="U637" s="44">
        <v>107472</v>
      </c>
      <c r="V637" s="44">
        <v>0</v>
      </c>
      <c r="W637" s="44">
        <v>0</v>
      </c>
      <c r="X637" s="44">
        <v>0</v>
      </c>
      <c r="Y637" s="44">
        <v>9362</v>
      </c>
      <c r="Z637" s="44">
        <v>0</v>
      </c>
      <c r="AA637" s="44">
        <v>2900629</v>
      </c>
      <c r="AB637" s="44">
        <v>0</v>
      </c>
      <c r="AC637" s="44">
        <v>0</v>
      </c>
    </row>
    <row r="638" spans="1:29" x14ac:dyDescent="0.3">
      <c r="A638" s="46" t="s">
        <v>1381</v>
      </c>
      <c r="B638" t="s">
        <v>2681</v>
      </c>
      <c r="C638">
        <v>1</v>
      </c>
      <c r="D638">
        <v>0</v>
      </c>
      <c r="E638" s="44">
        <v>6633348</v>
      </c>
      <c r="F638" s="44">
        <v>0</v>
      </c>
      <c r="G638" s="44">
        <v>0</v>
      </c>
      <c r="H638" s="44">
        <v>0</v>
      </c>
      <c r="I638" s="44">
        <v>1554659</v>
      </c>
      <c r="J638" s="44">
        <v>2910919</v>
      </c>
      <c r="K638" s="44">
        <v>0</v>
      </c>
      <c r="L638" s="44">
        <v>0</v>
      </c>
      <c r="M638" s="44">
        <v>0</v>
      </c>
      <c r="N638" s="44">
        <v>0</v>
      </c>
      <c r="O638" s="44">
        <v>0</v>
      </c>
      <c r="P638" s="44">
        <v>871292</v>
      </c>
      <c r="Q638" s="44">
        <v>140191</v>
      </c>
      <c r="R638" s="44">
        <v>106917</v>
      </c>
      <c r="S638" s="44">
        <v>55322</v>
      </c>
      <c r="T638" s="44">
        <v>20644</v>
      </c>
      <c r="U638" s="44">
        <v>169042</v>
      </c>
      <c r="V638" s="44">
        <v>36285</v>
      </c>
      <c r="W638" s="44">
        <v>0</v>
      </c>
      <c r="X638" s="44">
        <v>439235</v>
      </c>
      <c r="Y638" s="44">
        <v>0</v>
      </c>
      <c r="Z638" s="44">
        <v>0</v>
      </c>
      <c r="AA638" s="44">
        <v>12937854</v>
      </c>
      <c r="AB638" s="44">
        <v>0</v>
      </c>
      <c r="AC638" s="44">
        <v>0</v>
      </c>
    </row>
    <row r="639" spans="1:29" x14ac:dyDescent="0.3">
      <c r="A639" s="46" t="s">
        <v>1343</v>
      </c>
      <c r="B639" t="s">
        <v>2682</v>
      </c>
      <c r="C639">
        <v>1</v>
      </c>
      <c r="D639">
        <v>0</v>
      </c>
      <c r="E639" s="44">
        <v>1843895</v>
      </c>
      <c r="F639" s="44">
        <v>0</v>
      </c>
      <c r="G639" s="44">
        <v>0</v>
      </c>
      <c r="H639" s="44">
        <v>0</v>
      </c>
      <c r="I639" s="44">
        <v>359066</v>
      </c>
      <c r="J639" s="44">
        <v>765724</v>
      </c>
      <c r="K639" s="44">
        <v>0</v>
      </c>
      <c r="L639" s="44">
        <v>0</v>
      </c>
      <c r="M639" s="44">
        <v>0</v>
      </c>
      <c r="N639" s="44">
        <v>0</v>
      </c>
      <c r="O639" s="44">
        <v>0</v>
      </c>
      <c r="P639" s="44">
        <v>591947</v>
      </c>
      <c r="Q639" s="44">
        <v>122675</v>
      </c>
      <c r="R639" s="44">
        <v>67905</v>
      </c>
      <c r="S639" s="44">
        <v>27788</v>
      </c>
      <c r="T639" s="44">
        <v>11593</v>
      </c>
      <c r="U639" s="44">
        <v>111258</v>
      </c>
      <c r="V639" s="44">
        <v>3412</v>
      </c>
      <c r="W639" s="44">
        <v>0</v>
      </c>
      <c r="X639" s="44">
        <v>0</v>
      </c>
      <c r="Y639" s="44">
        <v>6999</v>
      </c>
      <c r="Z639" s="44">
        <v>0</v>
      </c>
      <c r="AA639" s="44">
        <v>3912262</v>
      </c>
      <c r="AB639" s="44">
        <v>0</v>
      </c>
      <c r="AC639" s="44">
        <v>0</v>
      </c>
    </row>
    <row r="640" spans="1:29" x14ac:dyDescent="0.3">
      <c r="A640" s="46" t="s">
        <v>1327</v>
      </c>
      <c r="B640" t="s">
        <v>2683</v>
      </c>
      <c r="C640">
        <v>1</v>
      </c>
      <c r="D640">
        <v>0</v>
      </c>
      <c r="E640" s="44">
        <v>2592543</v>
      </c>
      <c r="F640" s="44">
        <v>0</v>
      </c>
      <c r="G640" s="44">
        <v>100000</v>
      </c>
      <c r="H640" s="44">
        <v>0</v>
      </c>
      <c r="I640" s="44">
        <v>290840</v>
      </c>
      <c r="J640" s="44">
        <v>1231938</v>
      </c>
      <c r="K640" s="44">
        <v>0</v>
      </c>
      <c r="L640" s="44">
        <v>0</v>
      </c>
      <c r="M640" s="44">
        <v>0</v>
      </c>
      <c r="N640" s="44">
        <v>0</v>
      </c>
      <c r="O640" s="44">
        <v>0</v>
      </c>
      <c r="P640" s="44">
        <v>938564</v>
      </c>
      <c r="Q640" s="44">
        <v>42269</v>
      </c>
      <c r="R640" s="44">
        <v>208003</v>
      </c>
      <c r="S640" s="44">
        <v>32717</v>
      </c>
      <c r="T640" s="44">
        <v>11256</v>
      </c>
      <c r="U640" s="44">
        <v>93084</v>
      </c>
      <c r="V640" s="44">
        <v>17918</v>
      </c>
      <c r="W640" s="44">
        <v>0</v>
      </c>
      <c r="X640" s="44">
        <v>0</v>
      </c>
      <c r="Y640" s="44">
        <v>11221</v>
      </c>
      <c r="Z640" s="44">
        <v>0</v>
      </c>
      <c r="AA640" s="44">
        <v>5570353</v>
      </c>
      <c r="AB640" s="44">
        <v>0</v>
      </c>
      <c r="AC640" s="44">
        <v>0</v>
      </c>
    </row>
    <row r="641" spans="1:29" x14ac:dyDescent="0.3">
      <c r="A641" s="46" t="s">
        <v>1339</v>
      </c>
      <c r="B641" t="s">
        <v>2068</v>
      </c>
      <c r="C641">
        <v>1</v>
      </c>
      <c r="D641">
        <v>0</v>
      </c>
      <c r="E641" s="44">
        <v>3190543</v>
      </c>
      <c r="F641" s="44">
        <v>0</v>
      </c>
      <c r="G641" s="44">
        <v>129492</v>
      </c>
      <c r="H641" s="44">
        <v>0</v>
      </c>
      <c r="I641" s="44">
        <v>405799</v>
      </c>
      <c r="J641" s="44">
        <v>396683</v>
      </c>
      <c r="K641" s="44">
        <v>0</v>
      </c>
      <c r="L641" s="44">
        <v>0</v>
      </c>
      <c r="M641" s="44">
        <v>0</v>
      </c>
      <c r="N641" s="44">
        <v>0</v>
      </c>
      <c r="O641" s="44">
        <v>0</v>
      </c>
      <c r="P641" s="44">
        <v>971740</v>
      </c>
      <c r="Q641" s="44">
        <v>33187</v>
      </c>
      <c r="R641" s="44">
        <v>90852</v>
      </c>
      <c r="S641" s="44">
        <v>11514</v>
      </c>
      <c r="T641" s="44">
        <v>10587</v>
      </c>
      <c r="U641" s="44">
        <v>91047</v>
      </c>
      <c r="V641" s="44">
        <v>2476</v>
      </c>
      <c r="W641" s="44">
        <v>0</v>
      </c>
      <c r="X641" s="44">
        <v>0</v>
      </c>
      <c r="Y641" s="44">
        <v>0</v>
      </c>
      <c r="Z641" s="44">
        <v>0</v>
      </c>
      <c r="AA641" s="44">
        <v>5333920</v>
      </c>
      <c r="AB641" s="44">
        <v>0</v>
      </c>
      <c r="AC641" s="44">
        <v>0</v>
      </c>
    </row>
    <row r="642" spans="1:29" x14ac:dyDescent="0.3">
      <c r="A642" s="46" t="s">
        <v>1311</v>
      </c>
      <c r="B642" t="s">
        <v>2684</v>
      </c>
      <c r="C642">
        <v>1</v>
      </c>
      <c r="D642">
        <v>0</v>
      </c>
      <c r="E642" s="44">
        <v>3771129</v>
      </c>
      <c r="F642" s="44">
        <v>0</v>
      </c>
      <c r="G642" s="44">
        <v>193387</v>
      </c>
      <c r="H642" s="44">
        <v>0</v>
      </c>
      <c r="I642" s="44">
        <v>553268</v>
      </c>
      <c r="J642" s="44">
        <v>1143306</v>
      </c>
      <c r="K642" s="44">
        <v>0</v>
      </c>
      <c r="L642" s="44">
        <v>0</v>
      </c>
      <c r="M642" s="44">
        <v>0</v>
      </c>
      <c r="N642" s="44">
        <v>0</v>
      </c>
      <c r="O642" s="44">
        <v>0</v>
      </c>
      <c r="P642" s="44">
        <v>722020</v>
      </c>
      <c r="Q642" s="44">
        <v>97953</v>
      </c>
      <c r="R642" s="44">
        <v>162469</v>
      </c>
      <c r="S642" s="44">
        <v>34305</v>
      </c>
      <c r="T642" s="44">
        <v>14312</v>
      </c>
      <c r="U642" s="44">
        <v>132170</v>
      </c>
      <c r="V642" s="44">
        <v>16792</v>
      </c>
      <c r="W642" s="44">
        <v>0</v>
      </c>
      <c r="X642" s="44">
        <v>0</v>
      </c>
      <c r="Y642" s="44">
        <v>0</v>
      </c>
      <c r="Z642" s="44">
        <v>0</v>
      </c>
      <c r="AA642" s="44">
        <v>6841111</v>
      </c>
      <c r="AB642" s="44">
        <v>0</v>
      </c>
      <c r="AC642" s="44">
        <v>0</v>
      </c>
    </row>
    <row r="643" spans="1:29" x14ac:dyDescent="0.3">
      <c r="A643" s="46" t="s">
        <v>1331</v>
      </c>
      <c r="B643" t="s">
        <v>2685</v>
      </c>
      <c r="C643">
        <v>1</v>
      </c>
      <c r="D643">
        <v>0</v>
      </c>
      <c r="E643" s="44">
        <v>2103877</v>
      </c>
      <c r="F643" s="44">
        <v>0</v>
      </c>
      <c r="G643" s="44">
        <v>0</v>
      </c>
      <c r="H643" s="44">
        <v>0</v>
      </c>
      <c r="I643" s="44">
        <v>241372</v>
      </c>
      <c r="J643" s="44">
        <v>1029087</v>
      </c>
      <c r="K643" s="44">
        <v>0</v>
      </c>
      <c r="L643" s="44">
        <v>0</v>
      </c>
      <c r="M643" s="44">
        <v>0</v>
      </c>
      <c r="N643" s="44">
        <v>0</v>
      </c>
      <c r="O643" s="44">
        <v>0</v>
      </c>
      <c r="P643" s="44">
        <v>756133</v>
      </c>
      <c r="Q643" s="44">
        <v>84139</v>
      </c>
      <c r="R643" s="44">
        <v>56231</v>
      </c>
      <c r="S643" s="44">
        <v>30560</v>
      </c>
      <c r="T643" s="44">
        <v>12750</v>
      </c>
      <c r="U643" s="44">
        <v>118714</v>
      </c>
      <c r="V643" s="44">
        <v>10763</v>
      </c>
      <c r="W643" s="44">
        <v>0</v>
      </c>
      <c r="X643" s="44">
        <v>0</v>
      </c>
      <c r="Y643" s="44">
        <v>6878</v>
      </c>
      <c r="Z643" s="44">
        <v>0</v>
      </c>
      <c r="AA643" s="44">
        <v>4450504</v>
      </c>
      <c r="AB643" s="44">
        <v>508</v>
      </c>
      <c r="AC643" s="44">
        <v>0</v>
      </c>
    </row>
    <row r="644" spans="1:29" x14ac:dyDescent="0.3">
      <c r="A644" s="46" t="s">
        <v>1335</v>
      </c>
      <c r="B644" t="s">
        <v>2686</v>
      </c>
      <c r="C644">
        <v>1</v>
      </c>
      <c r="D644">
        <v>0</v>
      </c>
      <c r="E644" s="44">
        <v>3533029</v>
      </c>
      <c r="F644" s="44">
        <v>0</v>
      </c>
      <c r="G644" s="44">
        <v>0</v>
      </c>
      <c r="H644" s="44">
        <v>1372</v>
      </c>
      <c r="I644" s="44">
        <v>318671</v>
      </c>
      <c r="J644" s="44">
        <v>24682</v>
      </c>
      <c r="K644" s="44">
        <v>1249</v>
      </c>
      <c r="L644" s="44">
        <v>0</v>
      </c>
      <c r="M644" s="44">
        <v>0</v>
      </c>
      <c r="N644" s="44">
        <v>0</v>
      </c>
      <c r="O644" s="44">
        <v>0</v>
      </c>
      <c r="P644" s="44">
        <v>772227</v>
      </c>
      <c r="Q644" s="44">
        <v>157555</v>
      </c>
      <c r="R644" s="44">
        <v>75984</v>
      </c>
      <c r="S644" s="44">
        <v>41959</v>
      </c>
      <c r="T644" s="44">
        <v>17506</v>
      </c>
      <c r="U644" s="44">
        <v>126519</v>
      </c>
      <c r="V644" s="44">
        <v>0</v>
      </c>
      <c r="W644" s="44">
        <v>0</v>
      </c>
      <c r="X644" s="44">
        <v>393733</v>
      </c>
      <c r="Y644" s="44">
        <v>615</v>
      </c>
      <c r="Z644" s="44">
        <v>0</v>
      </c>
      <c r="AA644" s="44">
        <v>5465101</v>
      </c>
      <c r="AB644" s="44">
        <v>0</v>
      </c>
      <c r="AC644" s="44">
        <v>0</v>
      </c>
    </row>
    <row r="645" spans="1:29" x14ac:dyDescent="0.3">
      <c r="A645" s="46" t="s">
        <v>1333</v>
      </c>
      <c r="B645" t="s">
        <v>2687</v>
      </c>
      <c r="C645">
        <v>1</v>
      </c>
      <c r="D645">
        <v>0</v>
      </c>
      <c r="E645" s="44">
        <v>1862267</v>
      </c>
      <c r="F645" s="44">
        <v>0</v>
      </c>
      <c r="G645" s="44">
        <v>167166</v>
      </c>
      <c r="H645" s="44">
        <v>0</v>
      </c>
      <c r="I645" s="44">
        <v>474745</v>
      </c>
      <c r="J645" s="44">
        <v>238915</v>
      </c>
      <c r="K645" s="44">
        <v>0</v>
      </c>
      <c r="L645" s="44">
        <v>0</v>
      </c>
      <c r="M645" s="44">
        <v>0</v>
      </c>
      <c r="N645" s="44">
        <v>0</v>
      </c>
      <c r="O645" s="44">
        <v>0</v>
      </c>
      <c r="P645" s="44">
        <v>264792</v>
      </c>
      <c r="Q645" s="44">
        <v>138285</v>
      </c>
      <c r="R645" s="44">
        <v>113358</v>
      </c>
      <c r="S645" s="44">
        <v>17662</v>
      </c>
      <c r="T645" s="44">
        <v>7368</v>
      </c>
      <c r="U645" s="44">
        <v>71706</v>
      </c>
      <c r="V645" s="44">
        <v>3510</v>
      </c>
      <c r="W645" s="44">
        <v>0</v>
      </c>
      <c r="X645" s="44">
        <v>97264</v>
      </c>
      <c r="Y645" s="44">
        <v>0</v>
      </c>
      <c r="Z645" s="44">
        <v>0</v>
      </c>
      <c r="AA645" s="44">
        <v>3457038</v>
      </c>
      <c r="AB645" s="44">
        <v>0</v>
      </c>
      <c r="AC645" s="44">
        <v>0</v>
      </c>
    </row>
    <row r="646" spans="1:29" x14ac:dyDescent="0.3">
      <c r="A646" s="46" t="s">
        <v>1337</v>
      </c>
      <c r="B646" t="s">
        <v>2688</v>
      </c>
      <c r="C646">
        <v>1</v>
      </c>
      <c r="D646">
        <v>0</v>
      </c>
      <c r="E646" s="44">
        <v>3296046</v>
      </c>
      <c r="F646" s="44">
        <v>0</v>
      </c>
      <c r="G646" s="44">
        <v>0</v>
      </c>
      <c r="H646" s="44">
        <v>0</v>
      </c>
      <c r="I646" s="44">
        <v>371414</v>
      </c>
      <c r="J646" s="44">
        <v>37744</v>
      </c>
      <c r="K646" s="44">
        <v>4212</v>
      </c>
      <c r="L646" s="44">
        <v>0</v>
      </c>
      <c r="M646" s="44">
        <v>0</v>
      </c>
      <c r="N646" s="44">
        <v>0</v>
      </c>
      <c r="O646" s="44">
        <v>0</v>
      </c>
      <c r="P646" s="44">
        <v>382333</v>
      </c>
      <c r="Q646" s="44">
        <v>45168</v>
      </c>
      <c r="R646" s="44">
        <v>87374</v>
      </c>
      <c r="S646" s="44">
        <v>64909</v>
      </c>
      <c r="T646" s="44">
        <v>27081</v>
      </c>
      <c r="U646" s="44">
        <v>271853</v>
      </c>
      <c r="V646" s="44">
        <v>0</v>
      </c>
      <c r="W646" s="44">
        <v>0</v>
      </c>
      <c r="X646" s="44">
        <v>0</v>
      </c>
      <c r="Y646" s="44">
        <v>13169</v>
      </c>
      <c r="Z646" s="44">
        <v>0</v>
      </c>
      <c r="AA646" s="44">
        <v>4601303</v>
      </c>
      <c r="AB646" s="44">
        <v>0</v>
      </c>
      <c r="AC646" s="44">
        <v>0</v>
      </c>
    </row>
    <row r="647" spans="1:29" x14ac:dyDescent="0.3">
      <c r="A647" s="46" t="s">
        <v>1349</v>
      </c>
      <c r="B647" t="s">
        <v>2689</v>
      </c>
      <c r="C647">
        <v>1</v>
      </c>
      <c r="D647">
        <v>0</v>
      </c>
      <c r="E647" s="44">
        <v>4792505</v>
      </c>
      <c r="F647" s="44">
        <v>0</v>
      </c>
      <c r="G647" s="44">
        <v>0</v>
      </c>
      <c r="H647" s="44">
        <v>0</v>
      </c>
      <c r="I647" s="44">
        <v>241223</v>
      </c>
      <c r="J647" s="44">
        <v>1348736</v>
      </c>
      <c r="K647" s="44">
        <v>0</v>
      </c>
      <c r="L647" s="44">
        <v>0</v>
      </c>
      <c r="M647" s="44">
        <v>0</v>
      </c>
      <c r="N647" s="44">
        <v>9239</v>
      </c>
      <c r="O647" s="44">
        <v>2605</v>
      </c>
      <c r="P647" s="44">
        <v>0</v>
      </c>
      <c r="Q647" s="44">
        <v>193865</v>
      </c>
      <c r="R647" s="44">
        <v>221243</v>
      </c>
      <c r="S647" s="44">
        <v>104920</v>
      </c>
      <c r="T647" s="44">
        <v>43775</v>
      </c>
      <c r="U647" s="44">
        <v>369480</v>
      </c>
      <c r="V647" s="44">
        <v>0</v>
      </c>
      <c r="W647" s="44">
        <v>0</v>
      </c>
      <c r="X647" s="44">
        <v>313660</v>
      </c>
      <c r="Y647" s="44">
        <v>37078</v>
      </c>
      <c r="Z647" s="44">
        <v>0</v>
      </c>
      <c r="AA647" s="44">
        <v>7678329</v>
      </c>
      <c r="AB647" s="44">
        <v>0</v>
      </c>
      <c r="AC647" s="44">
        <v>0</v>
      </c>
    </row>
    <row r="648" spans="1:29" x14ac:dyDescent="0.3">
      <c r="A648" s="46" t="s">
        <v>1351</v>
      </c>
      <c r="B648" t="s">
        <v>2690</v>
      </c>
      <c r="C648">
        <v>1</v>
      </c>
      <c r="D648">
        <v>0</v>
      </c>
      <c r="E648" s="44">
        <v>3176075</v>
      </c>
      <c r="F648" s="44">
        <v>0</v>
      </c>
      <c r="G648" s="44">
        <v>822562</v>
      </c>
      <c r="H648" s="44">
        <v>0</v>
      </c>
      <c r="I648" s="44">
        <v>458774</v>
      </c>
      <c r="J648" s="44">
        <v>600360</v>
      </c>
      <c r="K648" s="44">
        <v>0</v>
      </c>
      <c r="L648" s="44">
        <v>0</v>
      </c>
      <c r="M648" s="44">
        <v>0</v>
      </c>
      <c r="N648" s="44">
        <v>0</v>
      </c>
      <c r="O648" s="44">
        <v>0</v>
      </c>
      <c r="P648" s="44">
        <v>1071797</v>
      </c>
      <c r="Q648" s="44">
        <v>38737</v>
      </c>
      <c r="R648" s="44">
        <v>136361</v>
      </c>
      <c r="S648" s="44">
        <v>38244</v>
      </c>
      <c r="T648" s="44">
        <v>15956</v>
      </c>
      <c r="U648" s="44">
        <v>118306</v>
      </c>
      <c r="V648" s="44">
        <v>7353</v>
      </c>
      <c r="W648" s="44">
        <v>0</v>
      </c>
      <c r="X648" s="44">
        <v>0</v>
      </c>
      <c r="Y648" s="44">
        <v>8528</v>
      </c>
      <c r="Z648" s="44">
        <v>0</v>
      </c>
      <c r="AA648" s="44">
        <v>6493053</v>
      </c>
      <c r="AB648" s="44">
        <v>0</v>
      </c>
      <c r="AC648" s="44">
        <v>0</v>
      </c>
    </row>
    <row r="649" spans="1:29" x14ac:dyDescent="0.3">
      <c r="A649" s="46" t="s">
        <v>1367</v>
      </c>
      <c r="B649" t="s">
        <v>2076</v>
      </c>
      <c r="C649">
        <v>1</v>
      </c>
      <c r="D649">
        <v>0</v>
      </c>
      <c r="E649" s="44">
        <v>651461</v>
      </c>
      <c r="F649" s="44">
        <v>0</v>
      </c>
      <c r="G649" s="44">
        <v>22343</v>
      </c>
      <c r="H649" s="44">
        <v>0</v>
      </c>
      <c r="I649" s="44">
        <v>92771</v>
      </c>
      <c r="J649" s="44">
        <v>151993</v>
      </c>
      <c r="K649" s="44">
        <v>0</v>
      </c>
      <c r="L649" s="44">
        <v>0</v>
      </c>
      <c r="M649" s="44">
        <v>0</v>
      </c>
      <c r="N649" s="44">
        <v>0</v>
      </c>
      <c r="O649" s="44">
        <v>0</v>
      </c>
      <c r="P649" s="44">
        <v>314579</v>
      </c>
      <c r="Q649" s="44">
        <v>0</v>
      </c>
      <c r="R649" s="44">
        <v>0</v>
      </c>
      <c r="S649" s="44">
        <v>4315</v>
      </c>
      <c r="T649" s="44">
        <v>1192</v>
      </c>
      <c r="U649" s="44">
        <v>24640</v>
      </c>
      <c r="V649" s="44">
        <v>0</v>
      </c>
      <c r="W649" s="44">
        <v>0</v>
      </c>
      <c r="X649" s="44">
        <v>43200</v>
      </c>
      <c r="Y649" s="44">
        <v>0</v>
      </c>
      <c r="Z649" s="44">
        <v>0</v>
      </c>
      <c r="AA649" s="44">
        <v>1306494</v>
      </c>
      <c r="AB649" s="44">
        <v>0</v>
      </c>
      <c r="AC649" s="44">
        <v>0</v>
      </c>
    </row>
    <row r="650" spans="1:29" x14ac:dyDescent="0.3">
      <c r="A650" s="46" t="s">
        <v>1383</v>
      </c>
      <c r="B650" t="s">
        <v>2691</v>
      </c>
      <c r="C650">
        <v>1</v>
      </c>
      <c r="D650">
        <v>0</v>
      </c>
      <c r="E650" s="44">
        <v>2415711</v>
      </c>
      <c r="F650" s="44">
        <v>0</v>
      </c>
      <c r="G650" s="44">
        <v>806693</v>
      </c>
      <c r="H650" s="44">
        <v>0</v>
      </c>
      <c r="I650" s="44">
        <v>560634</v>
      </c>
      <c r="J650" s="44">
        <v>438019</v>
      </c>
      <c r="K650" s="44">
        <v>0</v>
      </c>
      <c r="L650" s="44">
        <v>0</v>
      </c>
      <c r="M650" s="44">
        <v>0</v>
      </c>
      <c r="N650" s="44">
        <v>0</v>
      </c>
      <c r="O650" s="44">
        <v>0</v>
      </c>
      <c r="P650" s="44">
        <v>1204581</v>
      </c>
      <c r="Q650" s="44">
        <v>79321</v>
      </c>
      <c r="R650" s="44">
        <v>247777</v>
      </c>
      <c r="S650" s="44">
        <v>21392</v>
      </c>
      <c r="T650" s="44">
        <v>8925</v>
      </c>
      <c r="U650" s="44">
        <v>87317</v>
      </c>
      <c r="V650" s="44">
        <v>4320</v>
      </c>
      <c r="W650" s="44">
        <v>0</v>
      </c>
      <c r="X650" s="44">
        <v>0</v>
      </c>
      <c r="Y650" s="44">
        <v>0</v>
      </c>
      <c r="Z650" s="44">
        <v>0</v>
      </c>
      <c r="AA650" s="44">
        <v>5874690</v>
      </c>
      <c r="AB650" s="44">
        <v>0</v>
      </c>
      <c r="AC650" s="44">
        <v>0</v>
      </c>
    </row>
    <row r="651" spans="1:29" x14ac:dyDescent="0.3">
      <c r="A651" s="46" t="s">
        <v>1365</v>
      </c>
      <c r="B651" t="s">
        <v>2692</v>
      </c>
      <c r="C651">
        <v>1</v>
      </c>
      <c r="D651">
        <v>0</v>
      </c>
      <c r="E651" s="44">
        <v>3234227</v>
      </c>
      <c r="F651" s="44">
        <v>0</v>
      </c>
      <c r="G651" s="44">
        <v>183316</v>
      </c>
      <c r="H651" s="44">
        <v>0</v>
      </c>
      <c r="I651" s="44">
        <v>296257</v>
      </c>
      <c r="J651" s="44">
        <v>2206127</v>
      </c>
      <c r="K651" s="44">
        <v>0</v>
      </c>
      <c r="L651" s="44">
        <v>0</v>
      </c>
      <c r="M651" s="44">
        <v>0</v>
      </c>
      <c r="N651" s="44">
        <v>0</v>
      </c>
      <c r="O651" s="44">
        <v>0</v>
      </c>
      <c r="P651" s="44">
        <v>1069758</v>
      </c>
      <c r="Q651" s="44">
        <v>328187</v>
      </c>
      <c r="R651" s="44">
        <v>228778</v>
      </c>
      <c r="S651" s="44">
        <v>25736</v>
      </c>
      <c r="T651" s="44">
        <v>10737</v>
      </c>
      <c r="U651" s="44">
        <v>98909</v>
      </c>
      <c r="V651" s="44">
        <v>16714</v>
      </c>
      <c r="W651" s="44">
        <v>0</v>
      </c>
      <c r="X651" s="44">
        <v>0</v>
      </c>
      <c r="Y651" s="44">
        <v>0</v>
      </c>
      <c r="Z651" s="44">
        <v>0</v>
      </c>
      <c r="AA651" s="44">
        <v>7698746</v>
      </c>
      <c r="AB651" s="44">
        <v>0</v>
      </c>
      <c r="AC651" s="44">
        <v>0</v>
      </c>
    </row>
    <row r="652" spans="1:29" x14ac:dyDescent="0.3">
      <c r="A652" s="46" t="s">
        <v>1353</v>
      </c>
      <c r="B652" t="s">
        <v>2693</v>
      </c>
      <c r="C652">
        <v>1</v>
      </c>
      <c r="D652">
        <v>0</v>
      </c>
      <c r="E652" s="44">
        <v>75989804</v>
      </c>
      <c r="F652" s="44">
        <v>790144</v>
      </c>
      <c r="G652" s="44">
        <v>2045117</v>
      </c>
      <c r="H652" s="44">
        <v>0</v>
      </c>
      <c r="I652" s="44">
        <v>7144997</v>
      </c>
      <c r="J652" s="44">
        <v>9140092</v>
      </c>
      <c r="K652" s="44">
        <v>0</v>
      </c>
      <c r="L652" s="44">
        <v>0</v>
      </c>
      <c r="M652" s="44">
        <v>0</v>
      </c>
      <c r="N652" s="44">
        <v>0</v>
      </c>
      <c r="O652" s="44">
        <v>0</v>
      </c>
      <c r="P652" s="44">
        <v>5623588</v>
      </c>
      <c r="Q652" s="44">
        <v>2197927</v>
      </c>
      <c r="R652" s="44">
        <v>1612589</v>
      </c>
      <c r="S652" s="44">
        <v>128933</v>
      </c>
      <c r="T652" s="44">
        <v>34218</v>
      </c>
      <c r="U652" s="44">
        <v>564385</v>
      </c>
      <c r="V652" s="44">
        <v>132889</v>
      </c>
      <c r="W652" s="44">
        <v>0</v>
      </c>
      <c r="X652" s="44">
        <v>2856466</v>
      </c>
      <c r="Y652" s="44">
        <v>305348</v>
      </c>
      <c r="Z652" s="44">
        <v>0</v>
      </c>
      <c r="AA652" s="44">
        <v>108566497</v>
      </c>
      <c r="AB652" s="44">
        <v>0</v>
      </c>
      <c r="AC652" s="44">
        <v>1603072</v>
      </c>
    </row>
    <row r="653" spans="1:29" x14ac:dyDescent="0.3">
      <c r="A653" s="46" t="s">
        <v>1323</v>
      </c>
      <c r="B653" t="s">
        <v>2694</v>
      </c>
      <c r="C653">
        <v>1</v>
      </c>
      <c r="D653">
        <v>0</v>
      </c>
      <c r="E653" s="44">
        <v>3912755</v>
      </c>
      <c r="F653" s="44">
        <v>0</v>
      </c>
      <c r="G653" s="44">
        <v>0</v>
      </c>
      <c r="H653" s="44">
        <v>0</v>
      </c>
      <c r="I653" s="44">
        <v>1921116</v>
      </c>
      <c r="J653" s="44">
        <v>1679399</v>
      </c>
      <c r="K653" s="44">
        <v>0</v>
      </c>
      <c r="L653" s="44">
        <v>0</v>
      </c>
      <c r="M653" s="44">
        <v>0</v>
      </c>
      <c r="N653" s="44">
        <v>0</v>
      </c>
      <c r="O653" s="44">
        <v>0</v>
      </c>
      <c r="P653" s="44">
        <v>1290899</v>
      </c>
      <c r="Q653" s="44">
        <v>269410</v>
      </c>
      <c r="R653" s="44">
        <v>102931</v>
      </c>
      <c r="S653" s="44">
        <v>55846</v>
      </c>
      <c r="T653" s="44">
        <v>23300</v>
      </c>
      <c r="U653" s="44">
        <v>222457</v>
      </c>
      <c r="V653" s="44">
        <v>18766</v>
      </c>
      <c r="W653" s="44">
        <v>0</v>
      </c>
      <c r="X653" s="44">
        <v>0</v>
      </c>
      <c r="Y653" s="44">
        <v>29997</v>
      </c>
      <c r="Z653" s="44">
        <v>0</v>
      </c>
      <c r="AA653" s="44">
        <v>9526876</v>
      </c>
      <c r="AB653" s="44">
        <v>0</v>
      </c>
      <c r="AC653" s="44">
        <v>0</v>
      </c>
    </row>
    <row r="654" spans="1:29" x14ac:dyDescent="0.3">
      <c r="A654" s="46" t="s">
        <v>1355</v>
      </c>
      <c r="B654" t="s">
        <v>2695</v>
      </c>
      <c r="C654">
        <v>1</v>
      </c>
      <c r="D654">
        <v>0</v>
      </c>
      <c r="E654" s="44">
        <v>29190007</v>
      </c>
      <c r="F654" s="44">
        <v>0</v>
      </c>
      <c r="G654" s="44">
        <v>663963</v>
      </c>
      <c r="H654" s="44">
        <v>13664</v>
      </c>
      <c r="I654" s="44">
        <v>6608876</v>
      </c>
      <c r="J654" s="44">
        <v>4146091</v>
      </c>
      <c r="K654" s="44">
        <v>0</v>
      </c>
      <c r="L654" s="44">
        <v>0</v>
      </c>
      <c r="M654" s="44">
        <v>0</v>
      </c>
      <c r="N654" s="44">
        <v>0</v>
      </c>
      <c r="O654" s="44">
        <v>0</v>
      </c>
      <c r="P654" s="44">
        <v>5266996</v>
      </c>
      <c r="Q654" s="44">
        <v>500690</v>
      </c>
      <c r="R654" s="44">
        <v>846757</v>
      </c>
      <c r="S654" s="44">
        <v>197557</v>
      </c>
      <c r="T654" s="44">
        <v>55352</v>
      </c>
      <c r="U654" s="44">
        <v>553293</v>
      </c>
      <c r="V654" s="44">
        <v>147767</v>
      </c>
      <c r="W654" s="44">
        <v>0</v>
      </c>
      <c r="X654" s="44">
        <v>1450654</v>
      </c>
      <c r="Y654" s="44">
        <v>0</v>
      </c>
      <c r="Z654" s="44">
        <v>0</v>
      </c>
      <c r="AA654" s="44">
        <v>49641667</v>
      </c>
      <c r="AB654" s="44">
        <v>0</v>
      </c>
      <c r="AC654" s="44">
        <v>0</v>
      </c>
    </row>
    <row r="655" spans="1:29" x14ac:dyDescent="0.3">
      <c r="A655" s="46" t="s">
        <v>1321</v>
      </c>
      <c r="B655" t="s">
        <v>2696</v>
      </c>
      <c r="C655">
        <v>1</v>
      </c>
      <c r="D655">
        <v>0</v>
      </c>
      <c r="E655" s="44">
        <v>2033022</v>
      </c>
      <c r="F655" s="44">
        <v>0</v>
      </c>
      <c r="G655" s="44">
        <v>0</v>
      </c>
      <c r="H655" s="44">
        <v>0</v>
      </c>
      <c r="I655" s="44">
        <v>340877</v>
      </c>
      <c r="J655" s="44">
        <v>736072</v>
      </c>
      <c r="K655" s="44">
        <v>0</v>
      </c>
      <c r="L655" s="44">
        <v>0</v>
      </c>
      <c r="M655" s="44">
        <v>0</v>
      </c>
      <c r="N655" s="44">
        <v>0</v>
      </c>
      <c r="O655" s="44">
        <v>0</v>
      </c>
      <c r="P655" s="44">
        <v>1393526</v>
      </c>
      <c r="Q655" s="44">
        <v>132991</v>
      </c>
      <c r="R655" s="44">
        <v>56352</v>
      </c>
      <c r="S655" s="44">
        <v>34829</v>
      </c>
      <c r="T655" s="44">
        <v>14531</v>
      </c>
      <c r="U655" s="44">
        <v>140325</v>
      </c>
      <c r="V655" s="44">
        <v>0</v>
      </c>
      <c r="W655" s="44">
        <v>0</v>
      </c>
      <c r="X655" s="44">
        <v>0</v>
      </c>
      <c r="Y655" s="44">
        <v>2184</v>
      </c>
      <c r="Z655" s="44">
        <v>0</v>
      </c>
      <c r="AA655" s="44">
        <v>4884709</v>
      </c>
      <c r="AB655" s="44">
        <v>0</v>
      </c>
      <c r="AC655" s="44">
        <v>0</v>
      </c>
    </row>
    <row r="656" spans="1:29" x14ac:dyDescent="0.3">
      <c r="A656" s="46" t="s">
        <v>1357</v>
      </c>
      <c r="B656" t="s">
        <v>2697</v>
      </c>
      <c r="C656">
        <v>1</v>
      </c>
      <c r="D656">
        <v>0</v>
      </c>
      <c r="E656" s="44">
        <v>1374552</v>
      </c>
      <c r="F656" s="44">
        <v>0</v>
      </c>
      <c r="G656" s="44">
        <v>100000</v>
      </c>
      <c r="H656" s="44">
        <v>0</v>
      </c>
      <c r="I656" s="44">
        <v>381469</v>
      </c>
      <c r="J656" s="44">
        <v>214856</v>
      </c>
      <c r="K656" s="44">
        <v>0</v>
      </c>
      <c r="L656" s="44">
        <v>0</v>
      </c>
      <c r="M656" s="44">
        <v>0</v>
      </c>
      <c r="N656" s="44">
        <v>0</v>
      </c>
      <c r="O656" s="44">
        <v>0</v>
      </c>
      <c r="P656" s="44">
        <v>575328</v>
      </c>
      <c r="Q656" s="44">
        <v>90753</v>
      </c>
      <c r="R656" s="44">
        <v>30827</v>
      </c>
      <c r="S656" s="44">
        <v>16014</v>
      </c>
      <c r="T656" s="44">
        <v>6681</v>
      </c>
      <c r="U656" s="44">
        <v>64541</v>
      </c>
      <c r="V656" s="44">
        <v>880</v>
      </c>
      <c r="W656" s="44">
        <v>0</v>
      </c>
      <c r="X656" s="44">
        <v>0</v>
      </c>
      <c r="Y656" s="44">
        <v>1304</v>
      </c>
      <c r="Z656" s="44">
        <v>0</v>
      </c>
      <c r="AA656" s="44">
        <v>2857205</v>
      </c>
      <c r="AB656" s="44">
        <v>0</v>
      </c>
      <c r="AC656" s="44">
        <v>0</v>
      </c>
    </row>
    <row r="657" spans="1:29" x14ac:dyDescent="0.3">
      <c r="A657" s="46" t="s">
        <v>1359</v>
      </c>
      <c r="B657" t="s">
        <v>2698</v>
      </c>
      <c r="C657">
        <v>1</v>
      </c>
      <c r="D657">
        <v>0</v>
      </c>
      <c r="E657" s="44">
        <v>14355885</v>
      </c>
      <c r="F657" s="44">
        <v>0</v>
      </c>
      <c r="G657" s="44">
        <v>299227</v>
      </c>
      <c r="H657" s="44">
        <v>0</v>
      </c>
      <c r="I657" s="44">
        <v>4212916</v>
      </c>
      <c r="J657" s="44">
        <v>3042533</v>
      </c>
      <c r="K657" s="44">
        <v>0</v>
      </c>
      <c r="L657" s="44">
        <v>0</v>
      </c>
      <c r="M657" s="44">
        <v>0</v>
      </c>
      <c r="N657" s="44">
        <v>0</v>
      </c>
      <c r="O657" s="44">
        <v>0</v>
      </c>
      <c r="P657" s="44">
        <v>2654336</v>
      </c>
      <c r="Q657" s="44">
        <v>585200</v>
      </c>
      <c r="R657" s="44">
        <v>325410</v>
      </c>
      <c r="S657" s="44">
        <v>79005</v>
      </c>
      <c r="T657" s="44">
        <v>32962</v>
      </c>
      <c r="U657" s="44">
        <v>305580</v>
      </c>
      <c r="V657" s="44">
        <v>64454</v>
      </c>
      <c r="W657" s="44">
        <v>0</v>
      </c>
      <c r="X657" s="44">
        <v>2991410</v>
      </c>
      <c r="Y657" s="44">
        <v>0</v>
      </c>
      <c r="Z657" s="44">
        <v>0</v>
      </c>
      <c r="AA657" s="44">
        <v>28948918</v>
      </c>
      <c r="AB657" s="44">
        <v>0</v>
      </c>
      <c r="AC657" s="44">
        <v>0</v>
      </c>
    </row>
    <row r="658" spans="1:29" x14ac:dyDescent="0.3">
      <c r="A658" s="46" t="s">
        <v>1317</v>
      </c>
      <c r="B658" t="s">
        <v>2085</v>
      </c>
      <c r="C658">
        <v>1</v>
      </c>
      <c r="D658">
        <v>0</v>
      </c>
      <c r="E658" s="44">
        <v>1548086</v>
      </c>
      <c r="F658" s="44">
        <v>0</v>
      </c>
      <c r="G658" s="44">
        <v>100000</v>
      </c>
      <c r="H658" s="44">
        <v>0</v>
      </c>
      <c r="I658" s="44">
        <v>537183</v>
      </c>
      <c r="J658" s="44">
        <v>1403205</v>
      </c>
      <c r="K658" s="44">
        <v>0</v>
      </c>
      <c r="L658" s="44">
        <v>0</v>
      </c>
      <c r="M658" s="44">
        <v>0</v>
      </c>
      <c r="N658" s="44">
        <v>0</v>
      </c>
      <c r="O658" s="44">
        <v>0</v>
      </c>
      <c r="P658" s="44">
        <v>1307506</v>
      </c>
      <c r="Q658" s="44">
        <v>35591</v>
      </c>
      <c r="R658" s="44">
        <v>56479</v>
      </c>
      <c r="S658" s="44">
        <v>21542</v>
      </c>
      <c r="T658" s="44">
        <v>8987</v>
      </c>
      <c r="U658" s="44">
        <v>82249</v>
      </c>
      <c r="V658" s="44">
        <v>6125</v>
      </c>
      <c r="W658" s="44">
        <v>0</v>
      </c>
      <c r="X658" s="44">
        <v>0</v>
      </c>
      <c r="Y658" s="44">
        <v>9736</v>
      </c>
      <c r="Z658" s="44">
        <v>0</v>
      </c>
      <c r="AA658" s="44">
        <v>5116689</v>
      </c>
      <c r="AB658" s="44">
        <v>0</v>
      </c>
      <c r="AC658" s="44">
        <v>0</v>
      </c>
    </row>
    <row r="659" spans="1:29" x14ac:dyDescent="0.3">
      <c r="A659" s="46" t="s">
        <v>1361</v>
      </c>
      <c r="B659" t="s">
        <v>2699</v>
      </c>
      <c r="C659">
        <v>1</v>
      </c>
      <c r="D659">
        <v>0</v>
      </c>
      <c r="E659" s="44">
        <v>32546434</v>
      </c>
      <c r="F659" s="44">
        <v>0</v>
      </c>
      <c r="G659" s="44">
        <v>613877</v>
      </c>
      <c r="H659" s="44">
        <v>0</v>
      </c>
      <c r="I659" s="44">
        <v>2079725</v>
      </c>
      <c r="J659" s="44">
        <v>4079699</v>
      </c>
      <c r="K659" s="44">
        <v>0</v>
      </c>
      <c r="L659" s="44">
        <v>0</v>
      </c>
      <c r="M659" s="44">
        <v>0</v>
      </c>
      <c r="N659" s="44">
        <v>0</v>
      </c>
      <c r="O659" s="44">
        <v>0</v>
      </c>
      <c r="P659" s="44">
        <v>2265392</v>
      </c>
      <c r="Q659" s="44">
        <v>1905114</v>
      </c>
      <c r="R659" s="44">
        <v>858219</v>
      </c>
      <c r="S659" s="44">
        <v>50543</v>
      </c>
      <c r="T659" s="44">
        <v>19056</v>
      </c>
      <c r="U659" s="44">
        <v>216108</v>
      </c>
      <c r="V659" s="44">
        <v>58299</v>
      </c>
      <c r="W659" s="44">
        <v>0</v>
      </c>
      <c r="X659" s="44">
        <v>764610</v>
      </c>
      <c r="Y659" s="44">
        <v>34452</v>
      </c>
      <c r="Z659" s="44">
        <v>0</v>
      </c>
      <c r="AA659" s="44">
        <v>45491528</v>
      </c>
      <c r="AB659" s="44">
        <v>0</v>
      </c>
      <c r="AC659" s="44">
        <v>760318</v>
      </c>
    </row>
    <row r="660" spans="1:29" x14ac:dyDescent="0.3">
      <c r="A660" s="46" t="s">
        <v>1363</v>
      </c>
      <c r="B660" t="s">
        <v>2700</v>
      </c>
      <c r="C660">
        <v>1</v>
      </c>
      <c r="D660">
        <v>0</v>
      </c>
      <c r="E660" s="44">
        <v>3510844</v>
      </c>
      <c r="F660" s="44">
        <v>0</v>
      </c>
      <c r="G660" s="44">
        <v>116596</v>
      </c>
      <c r="H660" s="44">
        <v>0</v>
      </c>
      <c r="I660" s="44">
        <v>406881</v>
      </c>
      <c r="J660" s="44">
        <v>1704982</v>
      </c>
      <c r="K660" s="44">
        <v>0</v>
      </c>
      <c r="L660" s="44">
        <v>0</v>
      </c>
      <c r="M660" s="44">
        <v>0</v>
      </c>
      <c r="N660" s="44">
        <v>0</v>
      </c>
      <c r="O660" s="44">
        <v>0</v>
      </c>
      <c r="P660" s="44">
        <v>1550403</v>
      </c>
      <c r="Q660" s="44">
        <v>95477</v>
      </c>
      <c r="R660" s="44">
        <v>95733</v>
      </c>
      <c r="S660" s="44">
        <v>45375</v>
      </c>
      <c r="T660" s="44">
        <v>18931</v>
      </c>
      <c r="U660" s="44">
        <v>171197</v>
      </c>
      <c r="V660" s="44">
        <v>25583</v>
      </c>
      <c r="W660" s="44">
        <v>0</v>
      </c>
      <c r="X660" s="44">
        <v>0</v>
      </c>
      <c r="Y660" s="44">
        <v>0</v>
      </c>
      <c r="Z660" s="44">
        <v>0</v>
      </c>
      <c r="AA660" s="44">
        <v>7742002</v>
      </c>
      <c r="AB660" s="44">
        <v>0</v>
      </c>
      <c r="AC660" s="44">
        <v>0</v>
      </c>
    </row>
    <row r="661" spans="1:29" x14ac:dyDescent="0.3">
      <c r="A661" s="46" t="s">
        <v>1371</v>
      </c>
      <c r="B661" t="s">
        <v>2701</v>
      </c>
      <c r="C661">
        <v>1</v>
      </c>
      <c r="D661">
        <v>0</v>
      </c>
      <c r="E661" s="44">
        <v>2113181</v>
      </c>
      <c r="F661" s="44">
        <v>0</v>
      </c>
      <c r="G661" s="44">
        <v>0</v>
      </c>
      <c r="H661" s="44">
        <v>0</v>
      </c>
      <c r="I661" s="44">
        <v>74502</v>
      </c>
      <c r="J661" s="44">
        <v>643786</v>
      </c>
      <c r="K661" s="44">
        <v>0</v>
      </c>
      <c r="L661" s="44">
        <v>0</v>
      </c>
      <c r="M661" s="44">
        <v>0</v>
      </c>
      <c r="N661" s="44">
        <v>0</v>
      </c>
      <c r="O661" s="44">
        <v>0</v>
      </c>
      <c r="P661" s="44">
        <v>426320</v>
      </c>
      <c r="Q661" s="44">
        <v>173375</v>
      </c>
      <c r="R661" s="44">
        <v>46474</v>
      </c>
      <c r="S661" s="44">
        <v>66422</v>
      </c>
      <c r="T661" s="44">
        <v>27712</v>
      </c>
      <c r="U661" s="44">
        <v>213254</v>
      </c>
      <c r="V661" s="44">
        <v>0</v>
      </c>
      <c r="W661" s="44">
        <v>0</v>
      </c>
      <c r="X661" s="44">
        <v>0</v>
      </c>
      <c r="Y661" s="44">
        <v>12145</v>
      </c>
      <c r="Z661" s="44">
        <v>0</v>
      </c>
      <c r="AA661" s="44">
        <v>3797171</v>
      </c>
      <c r="AB661" s="44">
        <v>998</v>
      </c>
      <c r="AC661" s="44">
        <v>0</v>
      </c>
    </row>
    <row r="662" spans="1:29" x14ac:dyDescent="0.3">
      <c r="A662" s="46" t="s">
        <v>1373</v>
      </c>
      <c r="B662" t="s">
        <v>2702</v>
      </c>
      <c r="C662">
        <v>1</v>
      </c>
      <c r="D662">
        <v>0</v>
      </c>
      <c r="E662" s="44">
        <v>1650999</v>
      </c>
      <c r="F662" s="44">
        <v>0</v>
      </c>
      <c r="G662" s="44">
        <v>0</v>
      </c>
      <c r="H662" s="44">
        <v>0</v>
      </c>
      <c r="I662" s="44">
        <v>183120</v>
      </c>
      <c r="J662" s="44">
        <v>371125</v>
      </c>
      <c r="K662" s="44">
        <v>0</v>
      </c>
      <c r="L662" s="44">
        <v>0</v>
      </c>
      <c r="M662" s="44">
        <v>0</v>
      </c>
      <c r="N662" s="44">
        <v>0</v>
      </c>
      <c r="O662" s="44">
        <v>0</v>
      </c>
      <c r="P662" s="44">
        <v>307140</v>
      </c>
      <c r="Q662" s="44">
        <v>120606</v>
      </c>
      <c r="R662" s="44">
        <v>75075</v>
      </c>
      <c r="S662" s="44">
        <v>23983</v>
      </c>
      <c r="T662" s="44">
        <v>10006</v>
      </c>
      <c r="U662" s="44">
        <v>105200</v>
      </c>
      <c r="V662" s="44">
        <v>5425</v>
      </c>
      <c r="W662" s="44">
        <v>0</v>
      </c>
      <c r="X662" s="44">
        <v>0</v>
      </c>
      <c r="Y662" s="44">
        <v>0</v>
      </c>
      <c r="Z662" s="44">
        <v>0</v>
      </c>
      <c r="AA662" s="44">
        <v>2852679</v>
      </c>
      <c r="AB662" s="44">
        <v>0</v>
      </c>
      <c r="AC662" s="44">
        <v>0</v>
      </c>
    </row>
    <row r="663" spans="1:29" x14ac:dyDescent="0.3">
      <c r="A663" s="46" t="s">
        <v>1369</v>
      </c>
      <c r="B663" t="s">
        <v>2703</v>
      </c>
      <c r="C663">
        <v>1</v>
      </c>
      <c r="D663">
        <v>0</v>
      </c>
      <c r="E663" s="44">
        <v>21642458</v>
      </c>
      <c r="F663" s="44">
        <v>0</v>
      </c>
      <c r="G663" s="44">
        <v>845434</v>
      </c>
      <c r="H663" s="44">
        <v>0</v>
      </c>
      <c r="I663" s="44">
        <v>1965547</v>
      </c>
      <c r="J663" s="44">
        <v>1895856</v>
      </c>
      <c r="K663" s="44">
        <v>0</v>
      </c>
      <c r="L663" s="44">
        <v>0</v>
      </c>
      <c r="M663" s="44">
        <v>0</v>
      </c>
      <c r="N663" s="44">
        <v>0</v>
      </c>
      <c r="O663" s="44">
        <v>0</v>
      </c>
      <c r="P663" s="44">
        <v>1616907</v>
      </c>
      <c r="Q663" s="44">
        <v>2012312</v>
      </c>
      <c r="R663" s="44">
        <v>450328</v>
      </c>
      <c r="S663" s="44">
        <v>73118</v>
      </c>
      <c r="T663" s="44">
        <v>28789</v>
      </c>
      <c r="U663" s="44">
        <v>298415</v>
      </c>
      <c r="V663" s="44">
        <v>66857</v>
      </c>
      <c r="W663" s="44">
        <v>0</v>
      </c>
      <c r="X663" s="44">
        <v>2100000</v>
      </c>
      <c r="Y663" s="44">
        <v>0</v>
      </c>
      <c r="Z663" s="44">
        <v>0</v>
      </c>
      <c r="AA663" s="44">
        <v>32996021</v>
      </c>
      <c r="AB663" s="44">
        <v>5377</v>
      </c>
      <c r="AC663" s="44">
        <v>809036</v>
      </c>
    </row>
    <row r="664" spans="1:29" x14ac:dyDescent="0.3">
      <c r="A664" s="46" t="s">
        <v>1315</v>
      </c>
      <c r="B664" t="s">
        <v>2091</v>
      </c>
      <c r="C664">
        <v>1</v>
      </c>
      <c r="D664">
        <v>0</v>
      </c>
      <c r="E664" s="44">
        <v>1437769</v>
      </c>
      <c r="F664" s="44">
        <v>0</v>
      </c>
      <c r="G664" s="44">
        <v>100000</v>
      </c>
      <c r="H664" s="44">
        <v>0</v>
      </c>
      <c r="I664" s="44">
        <v>227085</v>
      </c>
      <c r="J664" s="44">
        <v>862061</v>
      </c>
      <c r="K664" s="44">
        <v>0</v>
      </c>
      <c r="L664" s="44">
        <v>0</v>
      </c>
      <c r="M664" s="44">
        <v>0</v>
      </c>
      <c r="N664" s="44">
        <v>0</v>
      </c>
      <c r="O664" s="44">
        <v>0</v>
      </c>
      <c r="P664" s="44">
        <v>339719</v>
      </c>
      <c r="Q664" s="44">
        <v>64690</v>
      </c>
      <c r="R664" s="44">
        <v>23650</v>
      </c>
      <c r="S664" s="44">
        <v>21392</v>
      </c>
      <c r="T664" s="44">
        <v>8925</v>
      </c>
      <c r="U664" s="44">
        <v>87434</v>
      </c>
      <c r="V664" s="44">
        <v>3318</v>
      </c>
      <c r="W664" s="44">
        <v>0</v>
      </c>
      <c r="X664" s="44">
        <v>0</v>
      </c>
      <c r="Y664" s="44">
        <v>0</v>
      </c>
      <c r="Z664" s="44">
        <v>0</v>
      </c>
      <c r="AA664" s="44">
        <v>3176043</v>
      </c>
      <c r="AB664" s="44">
        <v>0</v>
      </c>
      <c r="AC664" s="44">
        <v>0</v>
      </c>
    </row>
    <row r="665" spans="1:29" x14ac:dyDescent="0.3">
      <c r="A665" s="46" t="s">
        <v>1375</v>
      </c>
      <c r="B665" t="s">
        <v>2704</v>
      </c>
      <c r="C665">
        <v>1</v>
      </c>
      <c r="D665">
        <v>0</v>
      </c>
      <c r="E665" s="44">
        <v>3491710</v>
      </c>
      <c r="F665" s="44">
        <v>0</v>
      </c>
      <c r="G665" s="44">
        <v>0</v>
      </c>
      <c r="H665" s="44">
        <v>0</v>
      </c>
      <c r="I665" s="44">
        <v>304875</v>
      </c>
      <c r="J665" s="44">
        <v>2062986</v>
      </c>
      <c r="K665" s="44">
        <v>0</v>
      </c>
      <c r="L665" s="44">
        <v>0</v>
      </c>
      <c r="M665" s="44">
        <v>0</v>
      </c>
      <c r="N665" s="44">
        <v>0</v>
      </c>
      <c r="O665" s="44">
        <v>0</v>
      </c>
      <c r="P665" s="44">
        <v>524258</v>
      </c>
      <c r="Q665" s="44">
        <v>135000</v>
      </c>
      <c r="R665" s="44">
        <v>102535</v>
      </c>
      <c r="S665" s="44">
        <v>73702</v>
      </c>
      <c r="T665" s="44">
        <v>30750</v>
      </c>
      <c r="U665" s="44">
        <v>301153</v>
      </c>
      <c r="V665" s="44">
        <v>0</v>
      </c>
      <c r="W665" s="44">
        <v>0</v>
      </c>
      <c r="X665" s="44">
        <v>0</v>
      </c>
      <c r="Y665" s="44">
        <v>0</v>
      </c>
      <c r="Z665" s="44">
        <v>0</v>
      </c>
      <c r="AA665" s="44">
        <v>7026969</v>
      </c>
      <c r="AB665" s="44">
        <v>1086</v>
      </c>
      <c r="AC665" s="44">
        <v>0</v>
      </c>
    </row>
    <row r="666" spans="1:29" x14ac:dyDescent="0.3">
      <c r="A666" s="46" t="s">
        <v>1377</v>
      </c>
      <c r="B666" t="s">
        <v>2705</v>
      </c>
      <c r="C666">
        <v>1</v>
      </c>
      <c r="D666">
        <v>0</v>
      </c>
      <c r="E666" s="44">
        <v>4834105</v>
      </c>
      <c r="F666" s="44">
        <v>0</v>
      </c>
      <c r="G666" s="44">
        <v>141256</v>
      </c>
      <c r="H666" s="44">
        <v>0</v>
      </c>
      <c r="I666" s="44">
        <v>1768191</v>
      </c>
      <c r="J666" s="44">
        <v>2109914</v>
      </c>
      <c r="K666" s="44">
        <v>0</v>
      </c>
      <c r="L666" s="44">
        <v>0</v>
      </c>
      <c r="M666" s="44">
        <v>0</v>
      </c>
      <c r="N666" s="44">
        <v>0</v>
      </c>
      <c r="O666" s="44">
        <v>0</v>
      </c>
      <c r="P666" s="44">
        <v>1034955</v>
      </c>
      <c r="Q666" s="44">
        <v>194390</v>
      </c>
      <c r="R666" s="44">
        <v>218631</v>
      </c>
      <c r="S666" s="44">
        <v>54243</v>
      </c>
      <c r="T666" s="44">
        <v>22631</v>
      </c>
      <c r="U666" s="44">
        <v>180459</v>
      </c>
      <c r="V666" s="44">
        <v>24975</v>
      </c>
      <c r="W666" s="44">
        <v>0</v>
      </c>
      <c r="X666" s="44">
        <v>0</v>
      </c>
      <c r="Y666" s="44">
        <v>0</v>
      </c>
      <c r="Z666" s="44">
        <v>0</v>
      </c>
      <c r="AA666" s="44">
        <v>10583750</v>
      </c>
      <c r="AB666" s="44">
        <v>0</v>
      </c>
      <c r="AC666" s="44">
        <v>0</v>
      </c>
    </row>
    <row r="667" spans="1:29" x14ac:dyDescent="0.3">
      <c r="A667" s="46" t="s">
        <v>1385</v>
      </c>
      <c r="B667" t="s">
        <v>2706</v>
      </c>
      <c r="C667">
        <v>1</v>
      </c>
      <c r="D667">
        <v>0</v>
      </c>
      <c r="E667" s="44">
        <v>15373370</v>
      </c>
      <c r="F667" s="44">
        <v>0</v>
      </c>
      <c r="G667" s="44">
        <v>0</v>
      </c>
      <c r="H667" s="44">
        <v>0</v>
      </c>
      <c r="I667" s="44">
        <v>2600574</v>
      </c>
      <c r="J667" s="44">
        <v>3283055</v>
      </c>
      <c r="K667" s="44">
        <v>0</v>
      </c>
      <c r="L667" s="44">
        <v>0</v>
      </c>
      <c r="M667" s="44">
        <v>0</v>
      </c>
      <c r="N667" s="44">
        <v>0</v>
      </c>
      <c r="O667" s="44">
        <v>0</v>
      </c>
      <c r="P667" s="44">
        <v>3974446</v>
      </c>
      <c r="Q667" s="44">
        <v>513271</v>
      </c>
      <c r="R667" s="44">
        <v>489082</v>
      </c>
      <c r="S667" s="44">
        <v>144033</v>
      </c>
      <c r="T667" s="44">
        <v>60093</v>
      </c>
      <c r="U667" s="44">
        <v>484932</v>
      </c>
      <c r="V667" s="44">
        <v>64686</v>
      </c>
      <c r="W667" s="44">
        <v>0</v>
      </c>
      <c r="X667" s="44">
        <v>1986386</v>
      </c>
      <c r="Y667" s="44">
        <v>0</v>
      </c>
      <c r="Z667" s="44">
        <v>0</v>
      </c>
      <c r="AA667" s="44">
        <v>28973928</v>
      </c>
      <c r="AB667" s="44">
        <v>0</v>
      </c>
      <c r="AC667" s="44">
        <v>0</v>
      </c>
    </row>
    <row r="668" spans="1:29" x14ac:dyDescent="0.3">
      <c r="A668" s="46" t="s">
        <v>1387</v>
      </c>
      <c r="B668" t="s">
        <v>2707</v>
      </c>
      <c r="C668">
        <v>1</v>
      </c>
      <c r="D668">
        <v>1</v>
      </c>
      <c r="E668" s="44">
        <v>213738219</v>
      </c>
      <c r="F668" s="44">
        <v>1051911</v>
      </c>
      <c r="G668" s="44">
        <v>0</v>
      </c>
      <c r="H668" s="44">
        <v>17577</v>
      </c>
      <c r="I668" s="44">
        <v>24985473</v>
      </c>
      <c r="J668" s="44">
        <v>14697178</v>
      </c>
      <c r="K668" s="44">
        <v>0</v>
      </c>
      <c r="L668" s="44">
        <v>0</v>
      </c>
      <c r="M668" s="44">
        <v>1009820</v>
      </c>
      <c r="N668" s="44">
        <v>8639394</v>
      </c>
      <c r="O668" s="44">
        <v>3141597</v>
      </c>
      <c r="P668" s="44">
        <v>0</v>
      </c>
      <c r="Q668" s="44">
        <v>8759449</v>
      </c>
      <c r="R668" s="44">
        <v>10212000</v>
      </c>
      <c r="S668" s="44">
        <v>440173</v>
      </c>
      <c r="T668" s="44">
        <v>183650</v>
      </c>
      <c r="U668" s="44">
        <v>1823750</v>
      </c>
      <c r="V668" s="44">
        <v>444433</v>
      </c>
      <c r="W668" s="44">
        <v>0</v>
      </c>
      <c r="X668" s="44">
        <v>12111980</v>
      </c>
      <c r="Y668" s="44">
        <v>552736</v>
      </c>
      <c r="Z668" s="44">
        <v>17500000</v>
      </c>
      <c r="AA668" s="44">
        <v>319309340</v>
      </c>
      <c r="AB668" s="44">
        <v>0</v>
      </c>
      <c r="AC668" s="44">
        <v>7634095</v>
      </c>
    </row>
    <row r="669" spans="1:29" x14ac:dyDescent="0.3">
      <c r="A669" s="46" t="s">
        <v>1347</v>
      </c>
      <c r="B669" t="s">
        <v>2708</v>
      </c>
      <c r="C669">
        <v>1</v>
      </c>
      <c r="D669">
        <v>0</v>
      </c>
      <c r="E669" s="44">
        <v>24510251</v>
      </c>
      <c r="F669" s="44">
        <v>0</v>
      </c>
      <c r="G669" s="44">
        <v>2416117</v>
      </c>
      <c r="H669" s="44">
        <v>0</v>
      </c>
      <c r="I669" s="44">
        <v>5714384</v>
      </c>
      <c r="J669" s="44">
        <v>5825276</v>
      </c>
      <c r="K669" s="44">
        <v>0</v>
      </c>
      <c r="L669" s="44">
        <v>0</v>
      </c>
      <c r="M669" s="44">
        <v>0</v>
      </c>
      <c r="N669" s="44">
        <v>0</v>
      </c>
      <c r="O669" s="44">
        <v>0</v>
      </c>
      <c r="P669" s="44">
        <v>3334294</v>
      </c>
      <c r="Q669" s="44">
        <v>807431</v>
      </c>
      <c r="R669" s="44">
        <v>804516</v>
      </c>
      <c r="S669" s="44">
        <v>87888</v>
      </c>
      <c r="T669" s="44">
        <v>36668</v>
      </c>
      <c r="U669" s="44">
        <v>337909</v>
      </c>
      <c r="V669" s="44">
        <v>73121</v>
      </c>
      <c r="W669" s="44">
        <v>0</v>
      </c>
      <c r="X669" s="44">
        <v>192247</v>
      </c>
      <c r="Y669" s="44">
        <v>108623</v>
      </c>
      <c r="Z669" s="44">
        <v>0</v>
      </c>
      <c r="AA669" s="44">
        <v>44248725</v>
      </c>
      <c r="AB669" s="44">
        <v>0</v>
      </c>
      <c r="AC669" s="44">
        <v>0</v>
      </c>
    </row>
    <row r="670" spans="1:29" x14ac:dyDescent="0.3">
      <c r="A670" s="46" t="s">
        <v>1389</v>
      </c>
      <c r="B670" t="s">
        <v>2709</v>
      </c>
      <c r="C670">
        <v>1</v>
      </c>
      <c r="D670">
        <v>0</v>
      </c>
      <c r="E670" s="44">
        <v>9119194</v>
      </c>
      <c r="F670" s="44">
        <v>0</v>
      </c>
      <c r="G670" s="44">
        <v>1020367</v>
      </c>
      <c r="H670" s="44">
        <v>0</v>
      </c>
      <c r="I670" s="44">
        <v>2561209</v>
      </c>
      <c r="J670" s="44">
        <v>1952012</v>
      </c>
      <c r="K670" s="44">
        <v>0</v>
      </c>
      <c r="L670" s="44">
        <v>0</v>
      </c>
      <c r="M670" s="44">
        <v>0</v>
      </c>
      <c r="N670" s="44">
        <v>0</v>
      </c>
      <c r="O670" s="44">
        <v>0</v>
      </c>
      <c r="P670" s="44">
        <v>970803</v>
      </c>
      <c r="Q670" s="44">
        <v>230809</v>
      </c>
      <c r="R670" s="44">
        <v>305399</v>
      </c>
      <c r="S670" s="44">
        <v>59771</v>
      </c>
      <c r="T670" s="44">
        <v>21421</v>
      </c>
      <c r="U670" s="44">
        <v>211098</v>
      </c>
      <c r="V670" s="44">
        <v>42776</v>
      </c>
      <c r="W670" s="44">
        <v>0</v>
      </c>
      <c r="X670" s="44">
        <v>0</v>
      </c>
      <c r="Y670" s="44">
        <v>48982</v>
      </c>
      <c r="Z670" s="44">
        <v>0</v>
      </c>
      <c r="AA670" s="44">
        <v>16543841</v>
      </c>
      <c r="AB670" s="44">
        <v>0</v>
      </c>
      <c r="AC670" s="44">
        <v>0</v>
      </c>
    </row>
    <row r="671" spans="1:29" x14ac:dyDescent="0.3">
      <c r="A671" s="46" t="s">
        <v>1392</v>
      </c>
      <c r="B671" t="s">
        <v>2710</v>
      </c>
      <c r="C671">
        <v>1</v>
      </c>
      <c r="D671">
        <v>0</v>
      </c>
      <c r="E671" s="44">
        <v>12282446</v>
      </c>
      <c r="F671" s="44">
        <v>0</v>
      </c>
      <c r="G671" s="44">
        <v>0</v>
      </c>
      <c r="H671" s="44">
        <v>0</v>
      </c>
      <c r="I671" s="44">
        <v>1306167</v>
      </c>
      <c r="J671" s="44">
        <v>560777</v>
      </c>
      <c r="K671" s="44">
        <v>0</v>
      </c>
      <c r="L671" s="44">
        <v>0</v>
      </c>
      <c r="M671" s="44">
        <v>0</v>
      </c>
      <c r="N671" s="44">
        <v>0</v>
      </c>
      <c r="O671" s="44">
        <v>0</v>
      </c>
      <c r="P671" s="44">
        <v>1471538</v>
      </c>
      <c r="Q671" s="44">
        <v>214084</v>
      </c>
      <c r="R671" s="44">
        <v>100183</v>
      </c>
      <c r="S671" s="44">
        <v>18036</v>
      </c>
      <c r="T671" s="44">
        <v>7525</v>
      </c>
      <c r="U671" s="44">
        <v>72813</v>
      </c>
      <c r="V671" s="44">
        <v>19530</v>
      </c>
      <c r="W671" s="44">
        <v>0</v>
      </c>
      <c r="X671" s="44">
        <v>110438</v>
      </c>
      <c r="Y671" s="44">
        <v>0</v>
      </c>
      <c r="Z671" s="44">
        <v>0</v>
      </c>
      <c r="AA671" s="44">
        <v>16163537</v>
      </c>
      <c r="AB671" s="44">
        <v>0</v>
      </c>
      <c r="AC671" s="44">
        <v>0</v>
      </c>
    </row>
    <row r="672" spans="1:29" x14ac:dyDescent="0.3">
      <c r="A672" s="46" t="s">
        <v>1394</v>
      </c>
      <c r="B672" t="s">
        <v>2711</v>
      </c>
      <c r="C672">
        <v>1</v>
      </c>
      <c r="D672">
        <v>0</v>
      </c>
      <c r="E672" s="44">
        <v>10849775</v>
      </c>
      <c r="F672" s="44">
        <v>0</v>
      </c>
      <c r="G672" s="44">
        <v>0</v>
      </c>
      <c r="H672" s="44">
        <v>5438</v>
      </c>
      <c r="I672" s="44">
        <v>883152</v>
      </c>
      <c r="J672" s="44">
        <v>1098286</v>
      </c>
      <c r="K672" s="44">
        <v>0</v>
      </c>
      <c r="L672" s="44">
        <v>0</v>
      </c>
      <c r="M672" s="44">
        <v>0</v>
      </c>
      <c r="N672" s="44">
        <v>0</v>
      </c>
      <c r="O672" s="44">
        <v>0</v>
      </c>
      <c r="P672" s="44">
        <v>809756</v>
      </c>
      <c r="Q672" s="44">
        <v>23884</v>
      </c>
      <c r="R672" s="44">
        <v>116118</v>
      </c>
      <c r="S672" s="44">
        <v>13542</v>
      </c>
      <c r="T672" s="44">
        <v>5650</v>
      </c>
      <c r="U672" s="44">
        <v>50853</v>
      </c>
      <c r="V672" s="44">
        <v>16517</v>
      </c>
      <c r="W672" s="44">
        <v>0</v>
      </c>
      <c r="X672" s="44">
        <v>160471</v>
      </c>
      <c r="Y672" s="44">
        <v>0</v>
      </c>
      <c r="Z672" s="44">
        <v>0</v>
      </c>
      <c r="AA672" s="44">
        <v>14033442</v>
      </c>
      <c r="AB672" s="44">
        <v>0</v>
      </c>
      <c r="AC672" s="44">
        <v>0</v>
      </c>
    </row>
    <row r="673" spans="1:29" x14ac:dyDescent="0.3">
      <c r="A673" s="46" t="s">
        <v>1400</v>
      </c>
      <c r="B673" t="s">
        <v>2712</v>
      </c>
      <c r="C673">
        <v>1</v>
      </c>
      <c r="D673">
        <v>0</v>
      </c>
      <c r="E673" s="44">
        <v>1663988</v>
      </c>
      <c r="F673" s="44">
        <v>0</v>
      </c>
      <c r="G673" s="44">
        <v>0</v>
      </c>
      <c r="H673" s="44">
        <v>0</v>
      </c>
      <c r="I673" s="44">
        <v>314493</v>
      </c>
      <c r="J673" s="44">
        <v>238708</v>
      </c>
      <c r="K673" s="44">
        <v>0</v>
      </c>
      <c r="L673" s="44">
        <v>0</v>
      </c>
      <c r="M673" s="44">
        <v>0</v>
      </c>
      <c r="N673" s="44">
        <v>0</v>
      </c>
      <c r="O673" s="44">
        <v>0</v>
      </c>
      <c r="P673" s="44">
        <v>258554</v>
      </c>
      <c r="Q673" s="44">
        <v>0</v>
      </c>
      <c r="R673" s="44">
        <v>0</v>
      </c>
      <c r="S673" s="44">
        <v>1245</v>
      </c>
      <c r="T673" s="44">
        <v>756</v>
      </c>
      <c r="U673" s="44">
        <v>10189</v>
      </c>
      <c r="V673" s="44">
        <v>1591</v>
      </c>
      <c r="W673" s="44">
        <v>0</v>
      </c>
      <c r="X673" s="44">
        <v>0</v>
      </c>
      <c r="Y673" s="44">
        <v>0</v>
      </c>
      <c r="Z673" s="44">
        <v>0</v>
      </c>
      <c r="AA673" s="44">
        <v>2489524</v>
      </c>
      <c r="AB673" s="44">
        <v>0</v>
      </c>
      <c r="AC673" s="44">
        <v>0</v>
      </c>
    </row>
    <row r="674" spans="1:29" x14ac:dyDescent="0.3">
      <c r="A674" s="46" t="s">
        <v>1396</v>
      </c>
      <c r="B674" t="s">
        <v>2713</v>
      </c>
      <c r="C674">
        <v>1</v>
      </c>
      <c r="D674">
        <v>0</v>
      </c>
      <c r="E674" s="44">
        <v>7739713</v>
      </c>
      <c r="F674" s="44">
        <v>0</v>
      </c>
      <c r="G674" s="44">
        <v>0</v>
      </c>
      <c r="H674" s="44">
        <v>0</v>
      </c>
      <c r="I674" s="44">
        <v>640899</v>
      </c>
      <c r="J674" s="44">
        <v>1570188</v>
      </c>
      <c r="K674" s="44">
        <v>0</v>
      </c>
      <c r="L674" s="44">
        <v>0</v>
      </c>
      <c r="M674" s="44">
        <v>0</v>
      </c>
      <c r="N674" s="44">
        <v>0</v>
      </c>
      <c r="O674" s="44">
        <v>0</v>
      </c>
      <c r="P674" s="44">
        <v>944118</v>
      </c>
      <c r="Q674" s="44">
        <v>233584</v>
      </c>
      <c r="R674" s="44">
        <v>258672</v>
      </c>
      <c r="S674" s="44">
        <v>13693</v>
      </c>
      <c r="T674" s="44">
        <v>5732</v>
      </c>
      <c r="U674" s="44">
        <v>43880</v>
      </c>
      <c r="V674" s="44">
        <v>16189</v>
      </c>
      <c r="W674" s="44">
        <v>0</v>
      </c>
      <c r="X674" s="44">
        <v>93758</v>
      </c>
      <c r="Y674" s="44">
        <v>0</v>
      </c>
      <c r="Z674" s="44">
        <v>0</v>
      </c>
      <c r="AA674" s="44">
        <v>11560426</v>
      </c>
      <c r="AB674" s="44">
        <v>0</v>
      </c>
      <c r="AC674" s="44">
        <v>0</v>
      </c>
    </row>
    <row r="675" spans="1:29" x14ac:dyDescent="0.3">
      <c r="A675" s="46" t="s">
        <v>1398</v>
      </c>
      <c r="B675" t="s">
        <v>2714</v>
      </c>
      <c r="C675">
        <v>1</v>
      </c>
      <c r="D675">
        <v>0</v>
      </c>
      <c r="E675" s="44">
        <v>7936463</v>
      </c>
      <c r="F675" s="44">
        <v>0</v>
      </c>
      <c r="G675" s="44">
        <v>0</v>
      </c>
      <c r="H675" s="44">
        <v>0</v>
      </c>
      <c r="I675" s="44">
        <v>810570</v>
      </c>
      <c r="J675" s="44">
        <v>2230405</v>
      </c>
      <c r="K675" s="44">
        <v>0</v>
      </c>
      <c r="L675" s="44">
        <v>0</v>
      </c>
      <c r="M675" s="44">
        <v>0</v>
      </c>
      <c r="N675" s="44">
        <v>0</v>
      </c>
      <c r="O675" s="44">
        <v>0</v>
      </c>
      <c r="P675" s="44">
        <v>1194487</v>
      </c>
      <c r="Q675" s="44">
        <v>326657</v>
      </c>
      <c r="R675" s="44">
        <v>63249</v>
      </c>
      <c r="S675" s="44">
        <v>12883</v>
      </c>
      <c r="T675" s="44">
        <v>5375</v>
      </c>
      <c r="U675" s="44">
        <v>51668</v>
      </c>
      <c r="V675" s="44">
        <v>15734</v>
      </c>
      <c r="W675" s="44">
        <v>0</v>
      </c>
      <c r="X675" s="44">
        <v>71123</v>
      </c>
      <c r="Y675" s="44">
        <v>0</v>
      </c>
      <c r="Z675" s="44">
        <v>0</v>
      </c>
      <c r="AA675" s="44">
        <v>12718614</v>
      </c>
      <c r="AB675" s="44">
        <v>0</v>
      </c>
      <c r="AC675" s="44">
        <v>0</v>
      </c>
    </row>
    <row r="676" spans="1:29" x14ac:dyDescent="0.3">
      <c r="A676" s="46" t="s">
        <v>1405</v>
      </c>
      <c r="B676" t="s">
        <v>2715</v>
      </c>
      <c r="C676">
        <v>1</v>
      </c>
      <c r="D676">
        <v>0</v>
      </c>
      <c r="E676" s="44">
        <v>10679567</v>
      </c>
      <c r="F676" s="44">
        <v>0</v>
      </c>
      <c r="G676" s="44">
        <v>200123</v>
      </c>
      <c r="H676" s="44">
        <v>4834</v>
      </c>
      <c r="I676" s="44">
        <v>1105375</v>
      </c>
      <c r="J676" s="44">
        <v>1934527</v>
      </c>
      <c r="K676" s="44">
        <v>0</v>
      </c>
      <c r="L676" s="44">
        <v>0</v>
      </c>
      <c r="M676" s="44">
        <v>0</v>
      </c>
      <c r="N676" s="44">
        <v>0</v>
      </c>
      <c r="O676" s="44">
        <v>0</v>
      </c>
      <c r="P676" s="44">
        <v>566800</v>
      </c>
      <c r="Q676" s="44">
        <v>286935</v>
      </c>
      <c r="R676" s="44">
        <v>23526</v>
      </c>
      <c r="S676" s="44">
        <v>24613</v>
      </c>
      <c r="T676" s="44">
        <v>10268</v>
      </c>
      <c r="U676" s="44">
        <v>90579</v>
      </c>
      <c r="V676" s="44">
        <v>8629</v>
      </c>
      <c r="W676" s="44">
        <v>0</v>
      </c>
      <c r="X676" s="44">
        <v>443445</v>
      </c>
      <c r="Y676" s="44">
        <v>0</v>
      </c>
      <c r="Z676" s="44">
        <v>0</v>
      </c>
      <c r="AA676" s="44">
        <v>15379221</v>
      </c>
      <c r="AB676" s="44">
        <v>0</v>
      </c>
      <c r="AC676" s="44">
        <v>100000</v>
      </c>
    </row>
    <row r="677" spans="1:29" x14ac:dyDescent="0.3">
      <c r="A677" s="46" t="s">
        <v>1403</v>
      </c>
      <c r="B677" t="s">
        <v>2716</v>
      </c>
      <c r="C677">
        <v>1</v>
      </c>
      <c r="D677">
        <v>0</v>
      </c>
      <c r="E677" s="44">
        <v>7914068</v>
      </c>
      <c r="F677" s="44">
        <v>0</v>
      </c>
      <c r="G677" s="44">
        <v>92174</v>
      </c>
      <c r="H677" s="44">
        <v>4721</v>
      </c>
      <c r="I677" s="44">
        <v>610451</v>
      </c>
      <c r="J677" s="44">
        <v>1424807</v>
      </c>
      <c r="K677" s="44">
        <v>0</v>
      </c>
      <c r="L677" s="44">
        <v>0</v>
      </c>
      <c r="M677" s="44">
        <v>0</v>
      </c>
      <c r="N677" s="44">
        <v>0</v>
      </c>
      <c r="O677" s="44">
        <v>0</v>
      </c>
      <c r="P677" s="44">
        <v>420690</v>
      </c>
      <c r="Q677" s="44">
        <v>154601</v>
      </c>
      <c r="R677" s="44">
        <v>0</v>
      </c>
      <c r="S677" s="44">
        <v>13108</v>
      </c>
      <c r="T677" s="44">
        <v>5468</v>
      </c>
      <c r="U677" s="44">
        <v>51260</v>
      </c>
      <c r="V677" s="44">
        <v>11096</v>
      </c>
      <c r="W677" s="44">
        <v>0</v>
      </c>
      <c r="X677" s="44">
        <v>696681</v>
      </c>
      <c r="Y677" s="44">
        <v>0</v>
      </c>
      <c r="Z677" s="44">
        <v>0</v>
      </c>
      <c r="AA677" s="44">
        <v>11399125</v>
      </c>
      <c r="AB677" s="44">
        <v>0</v>
      </c>
      <c r="AC677" s="44">
        <v>100000</v>
      </c>
    </row>
    <row r="678" spans="1:29" x14ac:dyDescent="0.3">
      <c r="A678" s="72" t="s">
        <v>2105</v>
      </c>
      <c r="B678" t="s">
        <v>2106</v>
      </c>
      <c r="C678">
        <v>1</v>
      </c>
      <c r="D678">
        <v>1</v>
      </c>
      <c r="E678" s="44">
        <v>18160958908</v>
      </c>
      <c r="F678" s="44">
        <v>45316084</v>
      </c>
      <c r="G678" s="44">
        <v>217896814</v>
      </c>
      <c r="H678" s="44">
        <v>4911114</v>
      </c>
      <c r="I678" s="44">
        <v>1965480610</v>
      </c>
      <c r="J678" s="44">
        <v>3010592212</v>
      </c>
      <c r="K678" s="44">
        <v>20870455</v>
      </c>
      <c r="L678" s="44">
        <v>6245156</v>
      </c>
      <c r="M678" s="44">
        <v>36881601</v>
      </c>
      <c r="N678" s="44">
        <v>165377536</v>
      </c>
      <c r="O678" s="44">
        <v>61288022</v>
      </c>
      <c r="P678" s="44">
        <v>996837643</v>
      </c>
      <c r="Q678" s="44">
        <v>652777011</v>
      </c>
      <c r="R678" s="44">
        <v>386980357</v>
      </c>
      <c r="S678" s="44">
        <v>44128244</v>
      </c>
      <c r="T678" s="44">
        <v>18252676</v>
      </c>
      <c r="U678" s="44">
        <v>171940227</v>
      </c>
      <c r="V678" s="44">
        <v>36197783</v>
      </c>
      <c r="W678" s="44">
        <v>4336681</v>
      </c>
      <c r="X678" s="44">
        <v>825248692</v>
      </c>
      <c r="Y678" s="44">
        <v>4200243</v>
      </c>
      <c r="Z678" s="44">
        <v>27255589</v>
      </c>
      <c r="AA678" s="44">
        <v>26863973658</v>
      </c>
      <c r="AB678" s="44">
        <v>771418</v>
      </c>
      <c r="AC678" s="44">
        <v>244739738</v>
      </c>
    </row>
    <row r="679" spans="1:29" x14ac:dyDescent="0.3">
      <c r="A679" s="72" t="s">
        <v>2107</v>
      </c>
      <c r="B679" t="s">
        <v>2108</v>
      </c>
      <c r="C679">
        <v>1</v>
      </c>
      <c r="D679">
        <v>1</v>
      </c>
      <c r="E679" s="44">
        <v>243810813</v>
      </c>
      <c r="F679" s="44">
        <v>719796</v>
      </c>
      <c r="G679" s="44">
        <v>5401510</v>
      </c>
      <c r="H679" s="44">
        <v>88760</v>
      </c>
      <c r="I679" s="44">
        <v>22162517</v>
      </c>
      <c r="J679" s="44">
        <v>24582998</v>
      </c>
      <c r="K679" s="44">
        <v>27084</v>
      </c>
      <c r="L679" s="44">
        <v>0</v>
      </c>
      <c r="M679" s="44">
        <v>0</v>
      </c>
      <c r="N679" s="44">
        <v>0</v>
      </c>
      <c r="O679" s="44">
        <v>0</v>
      </c>
      <c r="P679" s="44">
        <v>15428164</v>
      </c>
      <c r="Q679" s="44">
        <v>7036931</v>
      </c>
      <c r="R679" s="44">
        <v>7809123</v>
      </c>
      <c r="S679" s="44">
        <v>373767</v>
      </c>
      <c r="T679" s="44">
        <v>155944</v>
      </c>
      <c r="U679" s="44">
        <v>1516133</v>
      </c>
      <c r="V679" s="44">
        <v>440242</v>
      </c>
      <c r="W679" s="44">
        <v>0</v>
      </c>
      <c r="X679" s="44">
        <v>5855533</v>
      </c>
      <c r="Y679" s="44">
        <v>112924</v>
      </c>
      <c r="Z679" s="44">
        <v>1016243</v>
      </c>
      <c r="AA679" s="44">
        <v>336538482</v>
      </c>
      <c r="AB679" s="44">
        <v>2729</v>
      </c>
      <c r="AC679" s="44">
        <v>5261809</v>
      </c>
    </row>
    <row r="680" spans="1:29" x14ac:dyDescent="0.3">
      <c r="A680" s="46" t="s">
        <v>1406</v>
      </c>
      <c r="B680" t="s">
        <v>2717</v>
      </c>
      <c r="C680">
        <v>1</v>
      </c>
      <c r="D680">
        <v>1</v>
      </c>
      <c r="E680" s="44">
        <v>18404769721</v>
      </c>
      <c r="F680" s="44">
        <v>46035880</v>
      </c>
      <c r="G680" s="44">
        <v>223298324</v>
      </c>
      <c r="H680" s="44">
        <v>4999874</v>
      </c>
      <c r="I680" s="44">
        <v>1987643127</v>
      </c>
      <c r="J680" s="44">
        <v>3035175210</v>
      </c>
      <c r="K680" s="44">
        <v>20897539</v>
      </c>
      <c r="L680" s="44">
        <v>6245156</v>
      </c>
      <c r="M680" s="44">
        <v>36881601</v>
      </c>
      <c r="N680" s="44">
        <v>165377536</v>
      </c>
      <c r="O680" s="44">
        <v>61288022</v>
      </c>
      <c r="P680" s="44">
        <v>1012265807</v>
      </c>
      <c r="Q680" s="44">
        <v>659813942</v>
      </c>
      <c r="R680" s="44">
        <v>394789480</v>
      </c>
      <c r="S680" s="44">
        <v>44502011</v>
      </c>
      <c r="T680" s="44">
        <v>18408620</v>
      </c>
      <c r="U680" s="44">
        <v>173456360</v>
      </c>
      <c r="V680" s="44">
        <v>36638025</v>
      </c>
      <c r="W680" s="44">
        <v>4336681</v>
      </c>
      <c r="X680" s="44">
        <v>831104225</v>
      </c>
      <c r="Y680" s="44">
        <v>4313167</v>
      </c>
      <c r="Z680" s="44">
        <v>28271832</v>
      </c>
      <c r="AA680" s="44">
        <v>27200512140</v>
      </c>
      <c r="AB680" s="44">
        <v>774147</v>
      </c>
      <c r="AC680" s="44">
        <v>250001547</v>
      </c>
    </row>
    <row r="681" spans="1:29" x14ac:dyDescent="0.3">
      <c r="A681" s="72" t="s">
        <v>2107</v>
      </c>
      <c r="B681" t="s">
        <v>2108</v>
      </c>
      <c r="C681">
        <v>1</v>
      </c>
      <c r="D681">
        <v>1</v>
      </c>
      <c r="E681" s="44">
        <v>243810813</v>
      </c>
      <c r="F681" s="44">
        <v>719796</v>
      </c>
      <c r="G681" s="44">
        <v>5401510</v>
      </c>
      <c r="H681" s="44">
        <v>88760</v>
      </c>
      <c r="I681" s="44">
        <v>22162517</v>
      </c>
      <c r="J681" s="44">
        <v>24582998</v>
      </c>
      <c r="K681" s="44">
        <v>27084</v>
      </c>
      <c r="L681" s="44">
        <v>0</v>
      </c>
      <c r="M681" s="44">
        <v>0</v>
      </c>
      <c r="N681" s="44">
        <v>0</v>
      </c>
      <c r="O681" s="44">
        <v>0</v>
      </c>
      <c r="P681" s="44">
        <v>15428164</v>
      </c>
      <c r="Q681" s="44">
        <v>7036931</v>
      </c>
      <c r="R681" s="44">
        <v>7809123</v>
      </c>
      <c r="S681" s="44">
        <v>373767</v>
      </c>
      <c r="T681" s="44">
        <v>155944</v>
      </c>
      <c r="U681" s="44">
        <v>1516133</v>
      </c>
      <c r="V681" s="44">
        <v>440242</v>
      </c>
      <c r="W681" s="44">
        <v>0</v>
      </c>
      <c r="X681" s="44">
        <v>6333137</v>
      </c>
      <c r="Y681" s="44">
        <v>112924</v>
      </c>
      <c r="Z681" s="44">
        <v>1016243</v>
      </c>
      <c r="AA681" s="44">
        <v>337016086</v>
      </c>
      <c r="AB681" s="44">
        <v>2729</v>
      </c>
      <c r="AC681" s="44">
        <v>5261809</v>
      </c>
    </row>
    <row r="682" spans="1:29" x14ac:dyDescent="0.3">
      <c r="A682" s="46" t="s">
        <v>1406</v>
      </c>
      <c r="B682" t="s">
        <v>2717</v>
      </c>
      <c r="C682">
        <v>1</v>
      </c>
      <c r="D682">
        <v>1</v>
      </c>
      <c r="E682" s="44">
        <v>18404769721</v>
      </c>
      <c r="F682" s="44">
        <v>46035880</v>
      </c>
      <c r="G682" s="44">
        <v>223298324</v>
      </c>
      <c r="H682" s="44">
        <v>4999874</v>
      </c>
      <c r="I682" s="44">
        <v>1987643127</v>
      </c>
      <c r="J682" s="44">
        <v>3035175210</v>
      </c>
      <c r="K682" s="44">
        <v>20897539</v>
      </c>
      <c r="L682" s="44">
        <v>6245156</v>
      </c>
      <c r="M682" s="44">
        <v>36881601</v>
      </c>
      <c r="N682" s="44">
        <v>165377536</v>
      </c>
      <c r="O682" s="44">
        <v>61288022</v>
      </c>
      <c r="P682" s="44">
        <v>1012265807</v>
      </c>
      <c r="Q682" s="44">
        <v>659813942</v>
      </c>
      <c r="R682" s="44">
        <v>394789480</v>
      </c>
      <c r="S682" s="44">
        <v>44502011</v>
      </c>
      <c r="T682" s="44">
        <v>18408620</v>
      </c>
      <c r="U682" s="44">
        <v>173456360</v>
      </c>
      <c r="V682" s="44">
        <v>36638025</v>
      </c>
      <c r="W682" s="44">
        <v>4336681</v>
      </c>
      <c r="X682" s="44">
        <v>846104225</v>
      </c>
      <c r="Y682" s="44">
        <v>4313167</v>
      </c>
      <c r="Z682" s="44">
        <v>28271832</v>
      </c>
      <c r="AA682" s="44">
        <v>27215512140</v>
      </c>
      <c r="AB682" s="44">
        <v>774147</v>
      </c>
      <c r="AC682" s="44">
        <v>250001547</v>
      </c>
    </row>
  </sheetData>
  <autoFilter ref="C1:C682" xr:uid="{0EAE204B-F1B9-4DFA-B64E-55C6406F7B83}"/>
  <hyperlinks>
    <hyperlink ref="A2" location="'Key'!B1" display="DACLB1" xr:uid="{7B69CBD1-FF28-4887-9807-82CDD96799DD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847A9-C9F9-46B0-B8C8-6F5122B4C7CC}">
  <dimension ref="A1:AB685"/>
  <sheetViews>
    <sheetView workbookViewId="0">
      <pane xSplit="2" ySplit="2" topLeftCell="I657" activePane="bottomRight" state="frozen"/>
      <selection activeCell="E5" sqref="E5:G5"/>
      <selection pane="topRight" activeCell="E5" sqref="E5:G5"/>
      <selection pane="bottomLeft" activeCell="E5" sqref="E5:G5"/>
      <selection pane="bottomRight" activeCell="E5" sqref="E5:G5"/>
    </sheetView>
  </sheetViews>
  <sheetFormatPr defaultRowHeight="14.4" x14ac:dyDescent="0.3"/>
  <cols>
    <col min="27" max="27" width="13.44140625" bestFit="1" customWidth="1"/>
  </cols>
  <sheetData>
    <row r="1" spans="1:28" x14ac:dyDescent="0.3">
      <c r="A1" s="45" t="s">
        <v>2836</v>
      </c>
      <c r="B1" s="46">
        <f>A1+1</f>
        <v>2</v>
      </c>
      <c r="C1" s="46">
        <f t="shared" ref="C1:Z1" si="0">B1+1</f>
        <v>3</v>
      </c>
      <c r="D1" s="46">
        <f t="shared" si="0"/>
        <v>4</v>
      </c>
      <c r="E1" s="46">
        <f t="shared" si="0"/>
        <v>5</v>
      </c>
      <c r="F1" s="46">
        <f t="shared" si="0"/>
        <v>6</v>
      </c>
      <c r="G1" s="46">
        <f t="shared" si="0"/>
        <v>7</v>
      </c>
      <c r="H1" s="46">
        <f t="shared" si="0"/>
        <v>8</v>
      </c>
      <c r="I1" s="46">
        <f t="shared" si="0"/>
        <v>9</v>
      </c>
      <c r="J1" s="46">
        <f t="shared" si="0"/>
        <v>10</v>
      </c>
      <c r="K1" s="46">
        <f t="shared" si="0"/>
        <v>11</v>
      </c>
      <c r="L1" s="46">
        <f t="shared" si="0"/>
        <v>12</v>
      </c>
      <c r="M1" s="46">
        <f t="shared" si="0"/>
        <v>13</v>
      </c>
      <c r="N1" s="46">
        <f t="shared" si="0"/>
        <v>14</v>
      </c>
      <c r="O1" s="46">
        <f t="shared" si="0"/>
        <v>15</v>
      </c>
      <c r="P1" s="46">
        <f t="shared" si="0"/>
        <v>16</v>
      </c>
      <c r="Q1" s="46">
        <f t="shared" si="0"/>
        <v>17</v>
      </c>
      <c r="R1" s="46">
        <f t="shared" si="0"/>
        <v>18</v>
      </c>
      <c r="S1" s="46">
        <f t="shared" si="0"/>
        <v>19</v>
      </c>
      <c r="T1" s="46">
        <f t="shared" si="0"/>
        <v>20</v>
      </c>
      <c r="U1" s="46">
        <f t="shared" si="0"/>
        <v>21</v>
      </c>
      <c r="V1" s="46">
        <f t="shared" si="0"/>
        <v>22</v>
      </c>
      <c r="W1" s="46">
        <f t="shared" si="0"/>
        <v>23</v>
      </c>
      <c r="X1" s="46">
        <f t="shared" si="0"/>
        <v>24</v>
      </c>
      <c r="Y1" s="46">
        <f t="shared" si="0"/>
        <v>25</v>
      </c>
      <c r="Z1" s="46">
        <f t="shared" si="0"/>
        <v>26</v>
      </c>
      <c r="AA1">
        <v>29</v>
      </c>
    </row>
    <row r="2" spans="1:28" ht="129.6" x14ac:dyDescent="0.3">
      <c r="A2" s="45" t="s">
        <v>2838</v>
      </c>
      <c r="B2" t="s">
        <v>2837</v>
      </c>
      <c r="C2" t="s">
        <v>2113</v>
      </c>
      <c r="D2" t="s">
        <v>2114</v>
      </c>
      <c r="E2" s="43" t="s">
        <v>2734</v>
      </c>
      <c r="F2" s="75" t="s">
        <v>2751</v>
      </c>
      <c r="G2" s="75" t="s">
        <v>2752</v>
      </c>
      <c r="H2" s="43" t="s">
        <v>2753</v>
      </c>
      <c r="I2" s="43" t="s">
        <v>2754</v>
      </c>
      <c r="J2" s="43" t="s">
        <v>2755</v>
      </c>
      <c r="K2" s="43" t="s">
        <v>2756</v>
      </c>
      <c r="L2" s="43" t="s">
        <v>2757</v>
      </c>
      <c r="M2" s="75" t="s">
        <v>2758</v>
      </c>
      <c r="N2" s="75" t="s">
        <v>2759</v>
      </c>
      <c r="O2" s="75" t="s">
        <v>2760</v>
      </c>
      <c r="P2" s="75" t="s">
        <v>2761</v>
      </c>
      <c r="Q2" s="43" t="s">
        <v>2762</v>
      </c>
      <c r="R2" s="43" t="s">
        <v>2763</v>
      </c>
      <c r="S2" s="75" t="s">
        <v>2764</v>
      </c>
      <c r="T2" s="75" t="s">
        <v>2765</v>
      </c>
      <c r="U2" s="75" t="s">
        <v>2766</v>
      </c>
      <c r="V2" s="75" t="s">
        <v>2767</v>
      </c>
      <c r="W2" s="43" t="s">
        <v>2768</v>
      </c>
      <c r="X2" s="43" t="s">
        <v>2769</v>
      </c>
      <c r="Y2" s="43" t="s">
        <v>2770</v>
      </c>
      <c r="Z2" s="75" t="s">
        <v>2771</v>
      </c>
      <c r="AA2" s="43" t="s">
        <v>2772</v>
      </c>
      <c r="AB2" s="43" t="s">
        <v>2773</v>
      </c>
    </row>
    <row r="3" spans="1:28" x14ac:dyDescent="0.3">
      <c r="A3" s="46" t="s">
        <v>5</v>
      </c>
      <c r="E3" s="43"/>
      <c r="F3" s="75"/>
      <c r="G3" s="75"/>
      <c r="H3" s="43"/>
      <c r="I3" s="43"/>
      <c r="J3" s="43"/>
      <c r="K3" s="43"/>
      <c r="L3" s="43"/>
      <c r="M3" s="75"/>
      <c r="N3" s="75"/>
      <c r="O3" s="75"/>
      <c r="P3" s="75"/>
      <c r="Q3" s="43"/>
      <c r="R3" s="43"/>
      <c r="S3" s="75"/>
      <c r="T3" s="75"/>
      <c r="U3" s="75"/>
      <c r="V3" s="75"/>
      <c r="W3" s="43"/>
      <c r="X3" s="43"/>
      <c r="Y3" s="43"/>
      <c r="Z3" s="75"/>
      <c r="AA3" s="43"/>
      <c r="AB3" s="43"/>
    </row>
    <row r="4" spans="1:28" x14ac:dyDescent="0.3">
      <c r="A4" s="46" t="s">
        <v>5</v>
      </c>
      <c r="E4" s="43"/>
      <c r="F4" s="75"/>
      <c r="G4" s="75"/>
      <c r="H4" s="43"/>
      <c r="I4" s="43"/>
      <c r="J4" s="43"/>
      <c r="K4" s="43"/>
      <c r="L4" s="43"/>
      <c r="M4" s="75"/>
      <c r="N4" s="75"/>
      <c r="O4" s="75"/>
      <c r="P4" s="75"/>
      <c r="Q4" s="43"/>
      <c r="R4" s="43"/>
      <c r="S4" s="75"/>
      <c r="T4" s="75"/>
      <c r="U4" s="75"/>
      <c r="V4" s="75"/>
      <c r="W4" s="43"/>
      <c r="X4" s="43"/>
      <c r="Y4" s="43"/>
      <c r="Z4" s="75"/>
      <c r="AA4" s="43"/>
      <c r="AB4" s="43"/>
    </row>
    <row r="5" spans="1:28" x14ac:dyDescent="0.3">
      <c r="A5" s="46" t="s">
        <v>5</v>
      </c>
      <c r="B5" t="s">
        <v>2178</v>
      </c>
      <c r="C5">
        <v>1</v>
      </c>
      <c r="D5">
        <v>1</v>
      </c>
      <c r="E5" s="44">
        <v>82479470</v>
      </c>
      <c r="F5" s="44">
        <v>1389424</v>
      </c>
      <c r="G5" s="44">
        <v>0</v>
      </c>
      <c r="H5" s="44">
        <v>0</v>
      </c>
      <c r="I5" s="44">
        <v>8359001</v>
      </c>
      <c r="J5" s="44">
        <v>12037816</v>
      </c>
      <c r="K5" s="44">
        <v>0</v>
      </c>
      <c r="L5" s="44">
        <v>0</v>
      </c>
      <c r="M5" s="44">
        <v>485211</v>
      </c>
      <c r="N5" s="44">
        <v>2458638</v>
      </c>
      <c r="O5" s="44">
        <v>1172932</v>
      </c>
      <c r="P5" s="44">
        <v>0</v>
      </c>
      <c r="Q5" s="44">
        <v>1584136</v>
      </c>
      <c r="R5" s="44">
        <v>3689568</v>
      </c>
      <c r="S5" s="44">
        <v>204103</v>
      </c>
      <c r="T5" s="44">
        <v>85156</v>
      </c>
      <c r="U5" s="44">
        <v>707446</v>
      </c>
      <c r="V5" s="44">
        <v>242018</v>
      </c>
      <c r="W5" s="44">
        <v>0</v>
      </c>
      <c r="X5" s="44">
        <v>5306481</v>
      </c>
      <c r="Y5" s="44">
        <v>0</v>
      </c>
      <c r="Z5" s="44">
        <v>1247799</v>
      </c>
      <c r="AA5" s="44">
        <v>121449199</v>
      </c>
      <c r="AB5" s="44">
        <v>4449735</v>
      </c>
    </row>
    <row r="6" spans="1:28" x14ac:dyDescent="0.3">
      <c r="A6" s="46" t="s">
        <v>7</v>
      </c>
      <c r="B6" t="s">
        <v>2179</v>
      </c>
      <c r="C6">
        <v>1</v>
      </c>
      <c r="D6">
        <v>0</v>
      </c>
      <c r="E6" s="44">
        <v>6472338</v>
      </c>
      <c r="F6" s="44">
        <v>0</v>
      </c>
      <c r="G6" s="44">
        <v>0</v>
      </c>
      <c r="H6" s="44">
        <v>6652</v>
      </c>
      <c r="I6" s="44">
        <v>1365923</v>
      </c>
      <c r="J6" s="44">
        <v>921704</v>
      </c>
      <c r="K6" s="44">
        <v>0</v>
      </c>
      <c r="L6" s="44">
        <v>0</v>
      </c>
      <c r="M6" s="44">
        <v>0</v>
      </c>
      <c r="N6" s="44">
        <v>0</v>
      </c>
      <c r="O6" s="44">
        <v>0</v>
      </c>
      <c r="P6" s="44">
        <v>866081</v>
      </c>
      <c r="Q6" s="44">
        <v>46460</v>
      </c>
      <c r="R6" s="44">
        <v>262553</v>
      </c>
      <c r="S6" s="44">
        <v>11535</v>
      </c>
      <c r="T6" s="44">
        <v>4813</v>
      </c>
      <c r="U6" s="44">
        <v>45552</v>
      </c>
      <c r="V6" s="44">
        <v>10510</v>
      </c>
      <c r="W6" s="44">
        <v>0</v>
      </c>
      <c r="X6" s="44">
        <v>67761</v>
      </c>
      <c r="Y6" s="44">
        <v>0</v>
      </c>
      <c r="Z6" s="44">
        <v>0</v>
      </c>
      <c r="AA6" s="44">
        <v>10081882</v>
      </c>
      <c r="AB6" s="44">
        <v>0</v>
      </c>
    </row>
    <row r="7" spans="1:28" x14ac:dyDescent="0.3">
      <c r="A7" s="46" t="s">
        <v>9</v>
      </c>
      <c r="B7" t="s">
        <v>2180</v>
      </c>
      <c r="C7">
        <v>1</v>
      </c>
      <c r="D7">
        <v>0</v>
      </c>
      <c r="E7" s="44">
        <v>12836257</v>
      </c>
      <c r="F7" s="44">
        <v>0</v>
      </c>
      <c r="G7" s="44">
        <v>950728</v>
      </c>
      <c r="H7" s="44">
        <v>0</v>
      </c>
      <c r="I7" s="44">
        <v>5008590</v>
      </c>
      <c r="J7" s="44">
        <v>5588792</v>
      </c>
      <c r="K7" s="44">
        <v>0</v>
      </c>
      <c r="L7" s="44">
        <v>0</v>
      </c>
      <c r="M7" s="44">
        <v>0</v>
      </c>
      <c r="N7" s="44">
        <v>0</v>
      </c>
      <c r="O7" s="44">
        <v>0</v>
      </c>
      <c r="P7" s="44">
        <v>1707955</v>
      </c>
      <c r="Q7" s="44">
        <v>557969</v>
      </c>
      <c r="R7" s="44">
        <v>591866</v>
      </c>
      <c r="S7" s="44">
        <v>69957</v>
      </c>
      <c r="T7" s="44">
        <v>29188</v>
      </c>
      <c r="U7" s="44">
        <v>280357</v>
      </c>
      <c r="V7" s="44">
        <v>68599</v>
      </c>
      <c r="W7" s="44">
        <v>0</v>
      </c>
      <c r="X7" s="44">
        <v>0</v>
      </c>
      <c r="Y7" s="44">
        <v>0</v>
      </c>
      <c r="Z7" s="44">
        <v>0</v>
      </c>
      <c r="AA7" s="44">
        <v>27690258</v>
      </c>
      <c r="AB7" s="44">
        <v>0</v>
      </c>
    </row>
    <row r="8" spans="1:28" x14ac:dyDescent="0.3">
      <c r="A8" s="46" t="s">
        <v>21</v>
      </c>
      <c r="B8" t="s">
        <v>1425</v>
      </c>
      <c r="C8">
        <v>1</v>
      </c>
      <c r="D8">
        <v>0</v>
      </c>
      <c r="E8" s="44">
        <v>11596744</v>
      </c>
      <c r="F8" s="44">
        <v>0</v>
      </c>
      <c r="G8" s="44">
        <v>0</v>
      </c>
      <c r="H8" s="44">
        <v>0</v>
      </c>
      <c r="I8" s="44">
        <v>2910493</v>
      </c>
      <c r="J8" s="44">
        <v>910582</v>
      </c>
      <c r="K8" s="44">
        <v>0</v>
      </c>
      <c r="L8" s="44">
        <v>0</v>
      </c>
      <c r="M8" s="44">
        <v>0</v>
      </c>
      <c r="N8" s="44">
        <v>0</v>
      </c>
      <c r="O8" s="44">
        <v>0</v>
      </c>
      <c r="P8" s="44">
        <v>974704</v>
      </c>
      <c r="Q8" s="44">
        <v>269929</v>
      </c>
      <c r="R8" s="44">
        <v>730805</v>
      </c>
      <c r="S8" s="44">
        <v>27428</v>
      </c>
      <c r="T8" s="44">
        <v>11444</v>
      </c>
      <c r="U8" s="44">
        <v>113821</v>
      </c>
      <c r="V8" s="44">
        <v>26808</v>
      </c>
      <c r="W8" s="44">
        <v>0</v>
      </c>
      <c r="X8" s="44">
        <v>173163</v>
      </c>
      <c r="Y8" s="44">
        <v>0</v>
      </c>
      <c r="Z8" s="44">
        <v>0</v>
      </c>
      <c r="AA8" s="44">
        <v>17745921</v>
      </c>
      <c r="AB8" s="44">
        <v>0</v>
      </c>
    </row>
    <row r="9" spans="1:28" x14ac:dyDescent="0.3">
      <c r="A9" s="46" t="s">
        <v>11</v>
      </c>
      <c r="B9" t="s">
        <v>2181</v>
      </c>
      <c r="C9">
        <v>1</v>
      </c>
      <c r="D9">
        <v>0</v>
      </c>
      <c r="E9" s="44">
        <v>16669596</v>
      </c>
      <c r="F9" s="44">
        <v>161928</v>
      </c>
      <c r="G9" s="44">
        <v>0</v>
      </c>
      <c r="H9" s="44">
        <v>0</v>
      </c>
      <c r="I9" s="44">
        <v>1098724</v>
      </c>
      <c r="J9" s="44">
        <v>3326621</v>
      </c>
      <c r="K9" s="44">
        <v>0</v>
      </c>
      <c r="L9" s="44">
        <v>0</v>
      </c>
      <c r="M9" s="44">
        <v>0</v>
      </c>
      <c r="N9" s="44">
        <v>0</v>
      </c>
      <c r="O9" s="44">
        <v>0</v>
      </c>
      <c r="P9" s="44">
        <v>1491178</v>
      </c>
      <c r="Q9" s="44">
        <v>166965</v>
      </c>
      <c r="R9" s="44">
        <v>756025</v>
      </c>
      <c r="S9" s="44">
        <v>28522</v>
      </c>
      <c r="T9" s="44">
        <v>11900</v>
      </c>
      <c r="U9" s="44">
        <v>119587</v>
      </c>
      <c r="V9" s="44">
        <v>33958</v>
      </c>
      <c r="W9" s="44">
        <v>0</v>
      </c>
      <c r="X9" s="44">
        <v>929437</v>
      </c>
      <c r="Y9" s="44">
        <v>0</v>
      </c>
      <c r="Z9" s="44">
        <v>0</v>
      </c>
      <c r="AA9" s="44">
        <v>24794441</v>
      </c>
      <c r="AB9" s="44">
        <v>110625</v>
      </c>
    </row>
    <row r="10" spans="1:28" x14ac:dyDescent="0.3">
      <c r="A10" s="46" t="s">
        <v>23</v>
      </c>
      <c r="B10" t="s">
        <v>2182</v>
      </c>
      <c r="C10">
        <v>1</v>
      </c>
      <c r="D10">
        <v>0</v>
      </c>
      <c r="E10" s="44">
        <v>16365390</v>
      </c>
      <c r="F10" s="44">
        <v>0</v>
      </c>
      <c r="G10" s="44">
        <v>0</v>
      </c>
      <c r="H10" s="44">
        <v>10154</v>
      </c>
      <c r="I10" s="44">
        <v>3008180</v>
      </c>
      <c r="J10" s="44">
        <v>2001017</v>
      </c>
      <c r="K10" s="44">
        <v>0</v>
      </c>
      <c r="L10" s="44">
        <v>0</v>
      </c>
      <c r="M10" s="44">
        <v>0</v>
      </c>
      <c r="N10" s="44">
        <v>0</v>
      </c>
      <c r="O10" s="44">
        <v>0</v>
      </c>
      <c r="P10" s="44">
        <v>1139245</v>
      </c>
      <c r="Q10" s="44">
        <v>339211</v>
      </c>
      <c r="R10" s="44">
        <v>460825</v>
      </c>
      <c r="S10" s="44">
        <v>82150</v>
      </c>
      <c r="T10" s="44">
        <v>34275</v>
      </c>
      <c r="U10" s="44">
        <v>290318</v>
      </c>
      <c r="V10" s="44">
        <v>68347</v>
      </c>
      <c r="W10" s="44">
        <v>0</v>
      </c>
      <c r="X10" s="44">
        <v>386878</v>
      </c>
      <c r="Y10" s="44">
        <v>0</v>
      </c>
      <c r="Z10" s="44">
        <v>0</v>
      </c>
      <c r="AA10" s="44">
        <v>24185990</v>
      </c>
      <c r="AB10" s="44">
        <v>0</v>
      </c>
    </row>
    <row r="11" spans="1:28" x14ac:dyDescent="0.3">
      <c r="A11" s="46" t="s">
        <v>17</v>
      </c>
      <c r="B11" t="s">
        <v>2183</v>
      </c>
      <c r="C11">
        <v>1</v>
      </c>
      <c r="D11">
        <v>0</v>
      </c>
      <c r="E11" s="44">
        <v>464711</v>
      </c>
      <c r="F11" s="44">
        <v>53550</v>
      </c>
      <c r="G11" s="44">
        <v>0</v>
      </c>
      <c r="H11" s="44">
        <v>0</v>
      </c>
      <c r="I11" s="44">
        <v>307617</v>
      </c>
      <c r="J11" s="44">
        <v>10932</v>
      </c>
      <c r="K11" s="44">
        <v>0</v>
      </c>
      <c r="L11" s="44">
        <v>0</v>
      </c>
      <c r="M11" s="44">
        <v>0</v>
      </c>
      <c r="N11" s="44">
        <v>0</v>
      </c>
      <c r="O11" s="44">
        <v>0</v>
      </c>
      <c r="P11" s="44">
        <v>184488</v>
      </c>
      <c r="Q11" s="44">
        <v>51006</v>
      </c>
      <c r="R11" s="44">
        <v>23406</v>
      </c>
      <c r="S11" s="44">
        <v>4854</v>
      </c>
      <c r="T11" s="44">
        <v>2025</v>
      </c>
      <c r="U11" s="44">
        <v>30698</v>
      </c>
      <c r="V11" s="44">
        <v>3991</v>
      </c>
      <c r="W11" s="44">
        <v>0</v>
      </c>
      <c r="X11" s="44">
        <v>0</v>
      </c>
      <c r="Y11" s="44">
        <v>0</v>
      </c>
      <c r="Z11" s="44">
        <v>0</v>
      </c>
      <c r="AA11" s="44">
        <v>1137278</v>
      </c>
      <c r="AB11" s="44">
        <v>0</v>
      </c>
    </row>
    <row r="12" spans="1:28" x14ac:dyDescent="0.3">
      <c r="A12" s="46" t="s">
        <v>19</v>
      </c>
      <c r="B12" t="s">
        <v>2184</v>
      </c>
      <c r="C12">
        <v>1</v>
      </c>
      <c r="D12">
        <v>1</v>
      </c>
      <c r="E12" s="44">
        <v>12125223</v>
      </c>
      <c r="F12" s="44">
        <v>0</v>
      </c>
      <c r="G12" s="44">
        <v>0</v>
      </c>
      <c r="H12" s="44">
        <v>26385</v>
      </c>
      <c r="I12" s="44">
        <v>3754121</v>
      </c>
      <c r="J12" s="44">
        <v>2410107</v>
      </c>
      <c r="K12" s="44">
        <v>1306086</v>
      </c>
      <c r="L12" s="44">
        <v>571317</v>
      </c>
      <c r="M12" s="44">
        <v>0</v>
      </c>
      <c r="N12" s="44">
        <v>0</v>
      </c>
      <c r="O12" s="44">
        <v>0</v>
      </c>
      <c r="P12" s="44">
        <v>1607557</v>
      </c>
      <c r="Q12" s="44">
        <v>584333</v>
      </c>
      <c r="R12" s="44">
        <v>250130</v>
      </c>
      <c r="S12" s="44">
        <v>101864</v>
      </c>
      <c r="T12" s="44">
        <v>42500</v>
      </c>
      <c r="U12" s="44">
        <v>370412</v>
      </c>
      <c r="V12" s="44">
        <v>84913</v>
      </c>
      <c r="W12" s="44">
        <v>0</v>
      </c>
      <c r="X12" s="44">
        <v>0</v>
      </c>
      <c r="Y12" s="44">
        <v>531</v>
      </c>
      <c r="Z12" s="44">
        <v>0</v>
      </c>
      <c r="AA12" s="44">
        <v>23235479</v>
      </c>
      <c r="AB12" s="44">
        <v>0</v>
      </c>
    </row>
    <row r="13" spans="1:28" x14ac:dyDescent="0.3">
      <c r="A13" s="46" t="s">
        <v>13</v>
      </c>
      <c r="B13" t="s">
        <v>2185</v>
      </c>
      <c r="C13">
        <v>1</v>
      </c>
      <c r="D13">
        <v>0</v>
      </c>
      <c r="E13" s="44">
        <v>2361337</v>
      </c>
      <c r="F13" s="44">
        <v>49299</v>
      </c>
      <c r="G13" s="44">
        <v>0</v>
      </c>
      <c r="H13" s="44">
        <v>0</v>
      </c>
      <c r="I13" s="44">
        <v>125988</v>
      </c>
      <c r="J13" s="44">
        <v>624839</v>
      </c>
      <c r="K13" s="44">
        <v>0</v>
      </c>
      <c r="L13" s="44">
        <v>0</v>
      </c>
      <c r="M13" s="44">
        <v>0</v>
      </c>
      <c r="N13" s="44">
        <v>0</v>
      </c>
      <c r="O13" s="44">
        <v>0</v>
      </c>
      <c r="P13" s="44">
        <v>185936</v>
      </c>
      <c r="Q13" s="44">
        <v>24342</v>
      </c>
      <c r="R13" s="44">
        <v>109715</v>
      </c>
      <c r="S13" s="44">
        <v>4120</v>
      </c>
      <c r="T13" s="44">
        <v>1719</v>
      </c>
      <c r="U13" s="44">
        <v>18232</v>
      </c>
      <c r="V13" s="44">
        <v>4379</v>
      </c>
      <c r="W13" s="44">
        <v>0</v>
      </c>
      <c r="X13" s="44">
        <v>127520</v>
      </c>
      <c r="Y13" s="44">
        <v>0</v>
      </c>
      <c r="Z13" s="44">
        <v>0</v>
      </c>
      <c r="AA13" s="44">
        <v>3637426</v>
      </c>
      <c r="AB13" s="44">
        <v>100000</v>
      </c>
    </row>
    <row r="14" spans="1:28" x14ac:dyDescent="0.3">
      <c r="A14" s="46" t="s">
        <v>15</v>
      </c>
      <c r="B14" t="s">
        <v>2186</v>
      </c>
      <c r="C14">
        <v>1</v>
      </c>
      <c r="D14">
        <v>0</v>
      </c>
      <c r="E14" s="44">
        <v>15092990</v>
      </c>
      <c r="F14" s="44">
        <v>0</v>
      </c>
      <c r="G14" s="44">
        <v>0</v>
      </c>
      <c r="H14" s="44">
        <v>0</v>
      </c>
      <c r="I14" s="44">
        <v>3863179</v>
      </c>
      <c r="J14" s="44">
        <v>2946073</v>
      </c>
      <c r="K14" s="44">
        <v>0</v>
      </c>
      <c r="L14" s="44">
        <v>0</v>
      </c>
      <c r="M14" s="44">
        <v>0</v>
      </c>
      <c r="N14" s="44">
        <v>0</v>
      </c>
      <c r="O14" s="44">
        <v>0</v>
      </c>
      <c r="P14" s="44">
        <v>1539650</v>
      </c>
      <c r="Q14" s="44">
        <v>580225</v>
      </c>
      <c r="R14" s="44">
        <v>649587</v>
      </c>
      <c r="S14" s="44">
        <v>74630</v>
      </c>
      <c r="T14" s="44">
        <v>31138</v>
      </c>
      <c r="U14" s="44">
        <v>302085</v>
      </c>
      <c r="V14" s="44">
        <v>61970</v>
      </c>
      <c r="W14" s="44">
        <v>0</v>
      </c>
      <c r="X14" s="44">
        <v>0</v>
      </c>
      <c r="Y14" s="44">
        <v>0</v>
      </c>
      <c r="Z14" s="44">
        <v>0</v>
      </c>
      <c r="AA14" s="44">
        <v>25141527</v>
      </c>
      <c r="AB14" s="44">
        <v>0</v>
      </c>
    </row>
    <row r="15" spans="1:28" x14ac:dyDescent="0.3">
      <c r="A15" s="46" t="s">
        <v>25</v>
      </c>
      <c r="B15" t="s">
        <v>2187</v>
      </c>
      <c r="C15">
        <v>1</v>
      </c>
      <c r="D15">
        <v>0</v>
      </c>
      <c r="E15" s="44">
        <v>3595288</v>
      </c>
      <c r="F15" s="44">
        <v>0</v>
      </c>
      <c r="G15" s="44">
        <v>0</v>
      </c>
      <c r="H15" s="44">
        <v>0</v>
      </c>
      <c r="I15" s="44">
        <v>763073</v>
      </c>
      <c r="J15" s="44">
        <v>1308230</v>
      </c>
      <c r="K15" s="44">
        <v>0</v>
      </c>
      <c r="L15" s="44">
        <v>0</v>
      </c>
      <c r="M15" s="44">
        <v>0</v>
      </c>
      <c r="N15" s="44">
        <v>0</v>
      </c>
      <c r="O15" s="44">
        <v>0</v>
      </c>
      <c r="P15" s="44">
        <v>536964</v>
      </c>
      <c r="Q15" s="44">
        <v>160920</v>
      </c>
      <c r="R15" s="44">
        <v>87759</v>
      </c>
      <c r="S15" s="44">
        <v>18006</v>
      </c>
      <c r="T15" s="44">
        <v>7513</v>
      </c>
      <c r="U15" s="44">
        <v>72696</v>
      </c>
      <c r="V15" s="44">
        <v>16057</v>
      </c>
      <c r="W15" s="44">
        <v>0</v>
      </c>
      <c r="X15" s="44">
        <v>0</v>
      </c>
      <c r="Y15" s="44">
        <v>0</v>
      </c>
      <c r="Z15" s="44">
        <v>0</v>
      </c>
      <c r="AA15" s="44">
        <v>6566506</v>
      </c>
      <c r="AB15" s="44">
        <v>0</v>
      </c>
    </row>
    <row r="16" spans="1:28" x14ac:dyDescent="0.3">
      <c r="A16" s="46" t="s">
        <v>27</v>
      </c>
      <c r="B16" t="s">
        <v>2188</v>
      </c>
      <c r="C16">
        <v>1</v>
      </c>
      <c r="D16">
        <v>0</v>
      </c>
      <c r="E16" s="44">
        <v>13014199</v>
      </c>
      <c r="F16" s="44">
        <v>82148</v>
      </c>
      <c r="G16" s="44">
        <v>0</v>
      </c>
      <c r="H16" s="44">
        <v>0</v>
      </c>
      <c r="I16" s="44">
        <v>1116329</v>
      </c>
      <c r="J16" s="44">
        <v>3915228</v>
      </c>
      <c r="K16" s="44">
        <v>0</v>
      </c>
      <c r="L16" s="44">
        <v>0</v>
      </c>
      <c r="M16" s="44">
        <v>0</v>
      </c>
      <c r="N16" s="44">
        <v>0</v>
      </c>
      <c r="O16" s="44">
        <v>0</v>
      </c>
      <c r="P16" s="44">
        <v>852757</v>
      </c>
      <c r="Q16" s="44">
        <v>728974</v>
      </c>
      <c r="R16" s="44">
        <v>540452</v>
      </c>
      <c r="S16" s="44">
        <v>19968</v>
      </c>
      <c r="T16" s="44">
        <v>8331</v>
      </c>
      <c r="U16" s="44">
        <v>86210</v>
      </c>
      <c r="V16" s="44">
        <v>25968</v>
      </c>
      <c r="W16" s="44">
        <v>0</v>
      </c>
      <c r="X16" s="44">
        <v>518627</v>
      </c>
      <c r="Y16" s="44">
        <v>0</v>
      </c>
      <c r="Z16" s="44">
        <v>0</v>
      </c>
      <c r="AA16" s="44">
        <v>20909191</v>
      </c>
      <c r="AB16" s="44">
        <v>100000</v>
      </c>
    </row>
    <row r="17" spans="1:28" x14ac:dyDescent="0.3">
      <c r="A17" s="46" t="s">
        <v>30</v>
      </c>
      <c r="B17" t="s">
        <v>2189</v>
      </c>
      <c r="C17">
        <v>1</v>
      </c>
      <c r="D17">
        <v>0</v>
      </c>
      <c r="E17" s="44">
        <v>5184335</v>
      </c>
      <c r="F17" s="44">
        <v>0</v>
      </c>
      <c r="G17" s="44">
        <v>0</v>
      </c>
      <c r="H17" s="44">
        <v>0</v>
      </c>
      <c r="I17" s="44">
        <v>609830</v>
      </c>
      <c r="J17" s="44">
        <v>1528511</v>
      </c>
      <c r="K17" s="44">
        <v>0</v>
      </c>
      <c r="L17" s="44">
        <v>0</v>
      </c>
      <c r="M17" s="44">
        <v>0</v>
      </c>
      <c r="N17" s="44">
        <v>0</v>
      </c>
      <c r="O17" s="44">
        <v>0</v>
      </c>
      <c r="P17" s="44">
        <v>952677</v>
      </c>
      <c r="Q17" s="44">
        <v>125129</v>
      </c>
      <c r="R17" s="44">
        <v>0</v>
      </c>
      <c r="S17" s="44">
        <v>9123</v>
      </c>
      <c r="T17" s="44">
        <v>3806</v>
      </c>
      <c r="U17" s="44">
        <v>33727</v>
      </c>
      <c r="V17" s="44">
        <v>11613</v>
      </c>
      <c r="W17" s="44">
        <v>0</v>
      </c>
      <c r="X17" s="44">
        <v>66336</v>
      </c>
      <c r="Y17" s="44">
        <v>0</v>
      </c>
      <c r="Z17" s="44">
        <v>0</v>
      </c>
      <c r="AA17" s="44">
        <v>8525087</v>
      </c>
      <c r="AB17" s="44">
        <v>0</v>
      </c>
    </row>
    <row r="18" spans="1:28" x14ac:dyDescent="0.3">
      <c r="A18" s="46" t="s">
        <v>32</v>
      </c>
      <c r="B18" t="s">
        <v>2190</v>
      </c>
      <c r="C18">
        <v>1</v>
      </c>
      <c r="D18">
        <v>0</v>
      </c>
      <c r="E18" s="44">
        <v>4132849</v>
      </c>
      <c r="F18" s="44">
        <v>0</v>
      </c>
      <c r="G18" s="44">
        <v>0</v>
      </c>
      <c r="H18" s="44">
        <v>3296</v>
      </c>
      <c r="I18" s="44">
        <v>332328</v>
      </c>
      <c r="J18" s="44">
        <v>505059</v>
      </c>
      <c r="K18" s="44">
        <v>0</v>
      </c>
      <c r="L18" s="44">
        <v>0</v>
      </c>
      <c r="M18" s="44">
        <v>0</v>
      </c>
      <c r="N18" s="44">
        <v>0</v>
      </c>
      <c r="O18" s="44">
        <v>0</v>
      </c>
      <c r="P18" s="44">
        <v>818542</v>
      </c>
      <c r="Q18" s="44">
        <v>13796</v>
      </c>
      <c r="R18" s="44">
        <v>27315</v>
      </c>
      <c r="S18" s="44">
        <v>4614</v>
      </c>
      <c r="T18" s="44">
        <v>1925</v>
      </c>
      <c r="U18" s="44">
        <v>17533</v>
      </c>
      <c r="V18" s="44">
        <v>5873</v>
      </c>
      <c r="W18" s="44">
        <v>0</v>
      </c>
      <c r="X18" s="44">
        <v>59517</v>
      </c>
      <c r="Y18" s="44">
        <v>0</v>
      </c>
      <c r="Z18" s="44">
        <v>0</v>
      </c>
      <c r="AA18" s="44">
        <v>5922647</v>
      </c>
      <c r="AB18" s="44">
        <v>100000</v>
      </c>
    </row>
    <row r="19" spans="1:28" x14ac:dyDescent="0.3">
      <c r="A19" s="46" t="s">
        <v>46</v>
      </c>
      <c r="B19" t="s">
        <v>1436</v>
      </c>
      <c r="C19">
        <v>1</v>
      </c>
      <c r="D19">
        <v>0</v>
      </c>
      <c r="E19" s="44">
        <v>7895317</v>
      </c>
      <c r="F19" s="44">
        <v>0</v>
      </c>
      <c r="G19" s="44">
        <v>0</v>
      </c>
      <c r="H19" s="44">
        <v>0</v>
      </c>
      <c r="I19" s="44">
        <v>643832</v>
      </c>
      <c r="J19" s="44">
        <v>2569899</v>
      </c>
      <c r="K19" s="44">
        <v>0</v>
      </c>
      <c r="L19" s="44">
        <v>0</v>
      </c>
      <c r="M19" s="44">
        <v>0</v>
      </c>
      <c r="N19" s="44">
        <v>0</v>
      </c>
      <c r="O19" s="44">
        <v>0</v>
      </c>
      <c r="P19" s="44">
        <v>1101666</v>
      </c>
      <c r="Q19" s="44">
        <v>70895</v>
      </c>
      <c r="R19" s="44">
        <v>0</v>
      </c>
      <c r="S19" s="44">
        <v>7984</v>
      </c>
      <c r="T19" s="44">
        <v>3331</v>
      </c>
      <c r="U19" s="44">
        <v>29708</v>
      </c>
      <c r="V19" s="44">
        <v>9738</v>
      </c>
      <c r="W19" s="44">
        <v>0</v>
      </c>
      <c r="X19" s="44">
        <v>324204</v>
      </c>
      <c r="Y19" s="44">
        <v>0</v>
      </c>
      <c r="Z19" s="44">
        <v>0</v>
      </c>
      <c r="AA19" s="44">
        <v>12656574</v>
      </c>
      <c r="AB19" s="44">
        <v>100000</v>
      </c>
    </row>
    <row r="20" spans="1:28" x14ac:dyDescent="0.3">
      <c r="A20" s="46" t="s">
        <v>34</v>
      </c>
      <c r="B20" t="s">
        <v>2191</v>
      </c>
      <c r="C20">
        <v>1</v>
      </c>
      <c r="D20">
        <v>0</v>
      </c>
      <c r="E20" s="44">
        <v>4750491</v>
      </c>
      <c r="F20" s="44">
        <v>0</v>
      </c>
      <c r="G20" s="44">
        <v>0</v>
      </c>
      <c r="H20" s="44">
        <v>3209</v>
      </c>
      <c r="I20" s="44">
        <v>566414</v>
      </c>
      <c r="J20" s="44">
        <v>1277819</v>
      </c>
      <c r="K20" s="44">
        <v>0</v>
      </c>
      <c r="L20" s="44">
        <v>0</v>
      </c>
      <c r="M20" s="44">
        <v>0</v>
      </c>
      <c r="N20" s="44">
        <v>0</v>
      </c>
      <c r="O20" s="44">
        <v>0</v>
      </c>
      <c r="P20" s="44">
        <v>917550</v>
      </c>
      <c r="Q20" s="44">
        <v>173548</v>
      </c>
      <c r="R20" s="44">
        <v>0</v>
      </c>
      <c r="S20" s="44">
        <v>5588</v>
      </c>
      <c r="T20" s="44">
        <v>2331</v>
      </c>
      <c r="U20" s="44">
        <v>21203</v>
      </c>
      <c r="V20" s="44">
        <v>7311</v>
      </c>
      <c r="W20" s="44">
        <v>0</v>
      </c>
      <c r="X20" s="44">
        <v>105638</v>
      </c>
      <c r="Y20" s="44">
        <v>0</v>
      </c>
      <c r="Z20" s="44">
        <v>0</v>
      </c>
      <c r="AA20" s="44">
        <v>7831102</v>
      </c>
      <c r="AB20" s="44">
        <v>100000</v>
      </c>
    </row>
    <row r="21" spans="1:28" x14ac:dyDescent="0.3">
      <c r="A21" s="46" t="s">
        <v>38</v>
      </c>
      <c r="B21" t="s">
        <v>2192</v>
      </c>
      <c r="C21">
        <v>1</v>
      </c>
      <c r="D21">
        <v>0</v>
      </c>
      <c r="E21" s="44">
        <v>3196746</v>
      </c>
      <c r="F21" s="44">
        <v>0</v>
      </c>
      <c r="G21" s="44">
        <v>0</v>
      </c>
      <c r="H21" s="44">
        <v>0</v>
      </c>
      <c r="I21" s="44">
        <v>282395</v>
      </c>
      <c r="J21" s="44">
        <v>493590</v>
      </c>
      <c r="K21" s="44">
        <v>0</v>
      </c>
      <c r="L21" s="44">
        <v>0</v>
      </c>
      <c r="M21" s="44">
        <v>0</v>
      </c>
      <c r="N21" s="44">
        <v>0</v>
      </c>
      <c r="O21" s="44">
        <v>0</v>
      </c>
      <c r="P21" s="44">
        <v>540301</v>
      </c>
      <c r="Q21" s="44">
        <v>31540</v>
      </c>
      <c r="R21" s="44">
        <v>0</v>
      </c>
      <c r="S21" s="44">
        <v>3251</v>
      </c>
      <c r="T21" s="44">
        <v>1356</v>
      </c>
      <c r="U21" s="44">
        <v>12466</v>
      </c>
      <c r="V21" s="44">
        <v>3838</v>
      </c>
      <c r="W21" s="44">
        <v>0</v>
      </c>
      <c r="X21" s="44">
        <v>82278</v>
      </c>
      <c r="Y21" s="44">
        <v>0</v>
      </c>
      <c r="Z21" s="44">
        <v>0</v>
      </c>
      <c r="AA21" s="44">
        <v>4647761</v>
      </c>
      <c r="AB21" s="44">
        <v>100000</v>
      </c>
    </row>
    <row r="22" spans="1:28" x14ac:dyDescent="0.3">
      <c r="A22" s="46" t="s">
        <v>44</v>
      </c>
      <c r="B22" t="s">
        <v>2193</v>
      </c>
      <c r="C22">
        <v>1</v>
      </c>
      <c r="D22">
        <v>0</v>
      </c>
      <c r="E22" s="44">
        <v>5038008</v>
      </c>
      <c r="F22" s="44">
        <v>0</v>
      </c>
      <c r="G22" s="44">
        <v>0</v>
      </c>
      <c r="H22" s="44">
        <v>0</v>
      </c>
      <c r="I22" s="44">
        <v>351127</v>
      </c>
      <c r="J22" s="44">
        <v>1446576</v>
      </c>
      <c r="K22" s="44">
        <v>0</v>
      </c>
      <c r="L22" s="44">
        <v>0</v>
      </c>
      <c r="M22" s="44">
        <v>0</v>
      </c>
      <c r="N22" s="44">
        <v>0</v>
      </c>
      <c r="O22" s="44">
        <v>0</v>
      </c>
      <c r="P22" s="44">
        <v>1293604</v>
      </c>
      <c r="Q22" s="44">
        <v>105141</v>
      </c>
      <c r="R22" s="44">
        <v>37467</v>
      </c>
      <c r="S22" s="44">
        <v>5048</v>
      </c>
      <c r="T22" s="44">
        <v>2106</v>
      </c>
      <c r="U22" s="44">
        <v>19339</v>
      </c>
      <c r="V22" s="44">
        <v>7038</v>
      </c>
      <c r="W22" s="44">
        <v>0</v>
      </c>
      <c r="X22" s="44">
        <v>109929</v>
      </c>
      <c r="Y22" s="44">
        <v>0</v>
      </c>
      <c r="Z22" s="44">
        <v>0</v>
      </c>
      <c r="AA22" s="44">
        <v>8415383</v>
      </c>
      <c r="AB22" s="44">
        <v>100000</v>
      </c>
    </row>
    <row r="23" spans="1:28" x14ac:dyDescent="0.3">
      <c r="A23" s="46" t="s">
        <v>42</v>
      </c>
      <c r="B23" t="s">
        <v>2194</v>
      </c>
      <c r="C23">
        <v>1</v>
      </c>
      <c r="D23">
        <v>0</v>
      </c>
      <c r="E23" s="44">
        <v>8042181</v>
      </c>
      <c r="F23" s="44">
        <v>0</v>
      </c>
      <c r="G23" s="44">
        <v>0</v>
      </c>
      <c r="H23" s="44">
        <v>219</v>
      </c>
      <c r="I23" s="44">
        <v>1069849</v>
      </c>
      <c r="J23" s="44">
        <v>2230940</v>
      </c>
      <c r="K23" s="44">
        <v>0</v>
      </c>
      <c r="L23" s="44">
        <v>0</v>
      </c>
      <c r="M23" s="44">
        <v>0</v>
      </c>
      <c r="N23" s="44">
        <v>0</v>
      </c>
      <c r="O23" s="44">
        <v>0</v>
      </c>
      <c r="P23" s="44">
        <v>1317767</v>
      </c>
      <c r="Q23" s="44">
        <v>284653</v>
      </c>
      <c r="R23" s="44">
        <v>0</v>
      </c>
      <c r="S23" s="44">
        <v>11654</v>
      </c>
      <c r="T23" s="44">
        <v>4863</v>
      </c>
      <c r="U23" s="44">
        <v>39028</v>
      </c>
      <c r="V23" s="44">
        <v>15645</v>
      </c>
      <c r="W23" s="44">
        <v>0</v>
      </c>
      <c r="X23" s="44">
        <v>313336</v>
      </c>
      <c r="Y23" s="44">
        <v>0</v>
      </c>
      <c r="Z23" s="44">
        <v>0</v>
      </c>
      <c r="AA23" s="44">
        <v>13330135</v>
      </c>
      <c r="AB23" s="44">
        <v>100000</v>
      </c>
    </row>
    <row r="24" spans="1:28" x14ac:dyDescent="0.3">
      <c r="A24" s="46" t="s">
        <v>52</v>
      </c>
      <c r="B24" t="s">
        <v>2195</v>
      </c>
      <c r="C24">
        <v>1</v>
      </c>
      <c r="D24">
        <v>0</v>
      </c>
      <c r="E24" s="44">
        <v>3292800</v>
      </c>
      <c r="F24" s="44">
        <v>0</v>
      </c>
      <c r="G24" s="44">
        <v>0</v>
      </c>
      <c r="H24" s="44">
        <v>0</v>
      </c>
      <c r="I24" s="44">
        <v>345877</v>
      </c>
      <c r="J24" s="44">
        <v>747343</v>
      </c>
      <c r="K24" s="44">
        <v>0</v>
      </c>
      <c r="L24" s="44">
        <v>0</v>
      </c>
      <c r="M24" s="44">
        <v>0</v>
      </c>
      <c r="N24" s="44">
        <v>0</v>
      </c>
      <c r="O24" s="44">
        <v>0</v>
      </c>
      <c r="P24" s="44">
        <v>600100</v>
      </c>
      <c r="Q24" s="44">
        <v>38507</v>
      </c>
      <c r="R24" s="44">
        <v>0</v>
      </c>
      <c r="S24" s="44">
        <v>2906</v>
      </c>
      <c r="T24" s="44">
        <v>1213</v>
      </c>
      <c r="U24" s="44">
        <v>8738</v>
      </c>
      <c r="V24" s="44">
        <v>3582</v>
      </c>
      <c r="W24" s="44">
        <v>0</v>
      </c>
      <c r="X24" s="44">
        <v>37407</v>
      </c>
      <c r="Y24" s="44">
        <v>0</v>
      </c>
      <c r="Z24" s="44">
        <v>0</v>
      </c>
      <c r="AA24" s="44">
        <v>5078473</v>
      </c>
      <c r="AB24" s="44">
        <v>100000</v>
      </c>
    </row>
    <row r="25" spans="1:28" x14ac:dyDescent="0.3">
      <c r="A25" s="46" t="s">
        <v>40</v>
      </c>
      <c r="B25" t="s">
        <v>2196</v>
      </c>
      <c r="C25">
        <v>1</v>
      </c>
      <c r="D25">
        <v>0</v>
      </c>
      <c r="E25" s="44">
        <v>10276429</v>
      </c>
      <c r="F25" s="44">
        <v>0</v>
      </c>
      <c r="G25" s="44">
        <v>0</v>
      </c>
      <c r="H25" s="44">
        <v>1895</v>
      </c>
      <c r="I25" s="44">
        <v>1047533</v>
      </c>
      <c r="J25" s="44">
        <v>1623992</v>
      </c>
      <c r="K25" s="44">
        <v>936</v>
      </c>
      <c r="L25" s="44">
        <v>0</v>
      </c>
      <c r="M25" s="44">
        <v>0</v>
      </c>
      <c r="N25" s="44">
        <v>0</v>
      </c>
      <c r="O25" s="44">
        <v>0</v>
      </c>
      <c r="P25" s="44">
        <v>1540530</v>
      </c>
      <c r="Q25" s="44">
        <v>99133</v>
      </c>
      <c r="R25" s="44">
        <v>0</v>
      </c>
      <c r="S25" s="44">
        <v>12269</v>
      </c>
      <c r="T25" s="44">
        <v>5119</v>
      </c>
      <c r="U25" s="44">
        <v>46775</v>
      </c>
      <c r="V25" s="44">
        <v>13596</v>
      </c>
      <c r="W25" s="44">
        <v>0</v>
      </c>
      <c r="X25" s="44">
        <v>133764</v>
      </c>
      <c r="Y25" s="44">
        <v>0</v>
      </c>
      <c r="Z25" s="44">
        <v>0</v>
      </c>
      <c r="AA25" s="44">
        <v>14801971</v>
      </c>
      <c r="AB25" s="44">
        <v>100000</v>
      </c>
    </row>
    <row r="26" spans="1:28" x14ac:dyDescent="0.3">
      <c r="A26" s="46" t="s">
        <v>48</v>
      </c>
      <c r="B26" t="s">
        <v>2197</v>
      </c>
      <c r="C26">
        <v>1</v>
      </c>
      <c r="D26">
        <v>0</v>
      </c>
      <c r="E26" s="44">
        <v>5125190</v>
      </c>
      <c r="F26" s="44">
        <v>0</v>
      </c>
      <c r="G26" s="44">
        <v>0</v>
      </c>
      <c r="H26" s="44">
        <v>0</v>
      </c>
      <c r="I26" s="44">
        <v>501334</v>
      </c>
      <c r="J26" s="44">
        <v>476250</v>
      </c>
      <c r="K26" s="44">
        <v>0</v>
      </c>
      <c r="L26" s="44">
        <v>0</v>
      </c>
      <c r="M26" s="44">
        <v>0</v>
      </c>
      <c r="N26" s="44">
        <v>0</v>
      </c>
      <c r="O26" s="44">
        <v>0</v>
      </c>
      <c r="P26" s="44">
        <v>1208582</v>
      </c>
      <c r="Q26" s="44">
        <v>141744</v>
      </c>
      <c r="R26" s="44">
        <v>0</v>
      </c>
      <c r="S26" s="44">
        <v>4749</v>
      </c>
      <c r="T26" s="44">
        <v>1981</v>
      </c>
      <c r="U26" s="44">
        <v>16776</v>
      </c>
      <c r="V26" s="44">
        <v>6290</v>
      </c>
      <c r="W26" s="44">
        <v>0</v>
      </c>
      <c r="X26" s="44">
        <v>101006</v>
      </c>
      <c r="Y26" s="44">
        <v>0</v>
      </c>
      <c r="Z26" s="44">
        <v>0</v>
      </c>
      <c r="AA26" s="44">
        <v>7583902</v>
      </c>
      <c r="AB26" s="44">
        <v>100000</v>
      </c>
    </row>
    <row r="27" spans="1:28" x14ac:dyDescent="0.3">
      <c r="A27" s="46" t="s">
        <v>50</v>
      </c>
      <c r="B27" t="s">
        <v>2198</v>
      </c>
      <c r="C27">
        <v>1</v>
      </c>
      <c r="D27">
        <v>0</v>
      </c>
      <c r="E27" s="44">
        <v>12387142</v>
      </c>
      <c r="F27" s="44">
        <v>0</v>
      </c>
      <c r="G27" s="44">
        <v>0</v>
      </c>
      <c r="H27" s="44">
        <v>0</v>
      </c>
      <c r="I27" s="44">
        <v>1084621</v>
      </c>
      <c r="J27" s="44">
        <v>3563645</v>
      </c>
      <c r="K27" s="44">
        <v>0</v>
      </c>
      <c r="L27" s="44">
        <v>0</v>
      </c>
      <c r="M27" s="44">
        <v>0</v>
      </c>
      <c r="N27" s="44">
        <v>0</v>
      </c>
      <c r="O27" s="44">
        <v>0</v>
      </c>
      <c r="P27" s="44">
        <v>2422161</v>
      </c>
      <c r="Q27" s="44">
        <v>378960</v>
      </c>
      <c r="R27" s="44">
        <v>68145</v>
      </c>
      <c r="S27" s="44">
        <v>19129</v>
      </c>
      <c r="T27" s="44">
        <v>7981</v>
      </c>
      <c r="U27" s="44">
        <v>71764</v>
      </c>
      <c r="V27" s="44">
        <v>25031</v>
      </c>
      <c r="W27" s="44">
        <v>0</v>
      </c>
      <c r="X27" s="44">
        <v>256381</v>
      </c>
      <c r="Y27" s="44">
        <v>0</v>
      </c>
      <c r="Z27" s="44">
        <v>0</v>
      </c>
      <c r="AA27" s="44">
        <v>20284960</v>
      </c>
      <c r="AB27" s="44">
        <v>114359</v>
      </c>
    </row>
    <row r="28" spans="1:28" x14ac:dyDescent="0.3">
      <c r="A28" s="46" t="s">
        <v>36</v>
      </c>
      <c r="B28" t="s">
        <v>1445</v>
      </c>
      <c r="C28">
        <v>1</v>
      </c>
      <c r="D28">
        <v>0</v>
      </c>
      <c r="E28" s="44">
        <v>10685954</v>
      </c>
      <c r="F28" s="44">
        <v>0</v>
      </c>
      <c r="G28" s="44">
        <v>0</v>
      </c>
      <c r="H28" s="44">
        <v>0</v>
      </c>
      <c r="I28" s="44">
        <v>1133113</v>
      </c>
      <c r="J28" s="44">
        <v>1751486</v>
      </c>
      <c r="K28" s="44">
        <v>1050</v>
      </c>
      <c r="L28" s="44">
        <v>0</v>
      </c>
      <c r="M28" s="44">
        <v>0</v>
      </c>
      <c r="N28" s="44">
        <v>0</v>
      </c>
      <c r="O28" s="44">
        <v>0</v>
      </c>
      <c r="P28" s="44">
        <v>2047343</v>
      </c>
      <c r="Q28" s="44">
        <v>383489</v>
      </c>
      <c r="R28" s="44">
        <v>0</v>
      </c>
      <c r="S28" s="44">
        <v>11235</v>
      </c>
      <c r="T28" s="44">
        <v>4688</v>
      </c>
      <c r="U28" s="44">
        <v>42406</v>
      </c>
      <c r="V28" s="44">
        <v>15663</v>
      </c>
      <c r="W28" s="44">
        <v>0</v>
      </c>
      <c r="X28" s="44">
        <v>238689</v>
      </c>
      <c r="Y28" s="44">
        <v>0</v>
      </c>
      <c r="Z28" s="44">
        <v>0</v>
      </c>
      <c r="AA28" s="44">
        <v>16315116</v>
      </c>
      <c r="AB28" s="44">
        <v>102276</v>
      </c>
    </row>
    <row r="29" spans="1:28" x14ac:dyDescent="0.3">
      <c r="A29" s="46" t="s">
        <v>57</v>
      </c>
      <c r="B29" t="s">
        <v>1446</v>
      </c>
      <c r="C29">
        <v>1</v>
      </c>
      <c r="D29">
        <v>0</v>
      </c>
      <c r="E29" s="44">
        <v>12799460</v>
      </c>
      <c r="F29" s="44">
        <v>0</v>
      </c>
      <c r="G29" s="44">
        <v>0</v>
      </c>
      <c r="H29" s="44">
        <v>0</v>
      </c>
      <c r="I29" s="44">
        <v>2125485</v>
      </c>
      <c r="J29" s="44">
        <v>3086284</v>
      </c>
      <c r="K29" s="44">
        <v>0</v>
      </c>
      <c r="L29" s="44">
        <v>0</v>
      </c>
      <c r="M29" s="44">
        <v>0</v>
      </c>
      <c r="N29" s="44">
        <v>0</v>
      </c>
      <c r="O29" s="44">
        <v>0</v>
      </c>
      <c r="P29" s="44">
        <v>2002687</v>
      </c>
      <c r="Q29" s="44">
        <v>294004</v>
      </c>
      <c r="R29" s="44">
        <v>123043</v>
      </c>
      <c r="S29" s="44">
        <v>20867</v>
      </c>
      <c r="T29" s="44">
        <v>8706</v>
      </c>
      <c r="U29" s="44">
        <v>80210</v>
      </c>
      <c r="V29" s="44">
        <v>27069</v>
      </c>
      <c r="W29" s="44">
        <v>0</v>
      </c>
      <c r="X29" s="44">
        <v>201965</v>
      </c>
      <c r="Y29" s="44">
        <v>47253</v>
      </c>
      <c r="Z29" s="44">
        <v>0</v>
      </c>
      <c r="AA29" s="44">
        <v>20817033</v>
      </c>
      <c r="AB29" s="44">
        <v>0</v>
      </c>
    </row>
    <row r="30" spans="1:28" x14ac:dyDescent="0.3">
      <c r="A30" s="46" t="s">
        <v>55</v>
      </c>
      <c r="B30" t="s">
        <v>2199</v>
      </c>
      <c r="C30">
        <v>1</v>
      </c>
      <c r="D30">
        <v>0</v>
      </c>
      <c r="E30" s="44">
        <v>52435962</v>
      </c>
      <c r="F30" s="44">
        <v>0</v>
      </c>
      <c r="G30" s="44">
        <v>0</v>
      </c>
      <c r="H30" s="44">
        <v>15848</v>
      </c>
      <c r="I30" s="44">
        <v>2196905</v>
      </c>
      <c r="J30" s="44">
        <v>5879567</v>
      </c>
      <c r="K30" s="44">
        <v>0</v>
      </c>
      <c r="L30" s="44">
        <v>0</v>
      </c>
      <c r="M30" s="44">
        <v>0</v>
      </c>
      <c r="N30" s="44">
        <v>0</v>
      </c>
      <c r="O30" s="44">
        <v>0</v>
      </c>
      <c r="P30" s="44">
        <v>8114379</v>
      </c>
      <c r="Q30" s="44">
        <v>1059785</v>
      </c>
      <c r="R30" s="44">
        <v>776352</v>
      </c>
      <c r="S30" s="44">
        <v>86959</v>
      </c>
      <c r="T30" s="44">
        <v>36281</v>
      </c>
      <c r="U30" s="44">
        <v>327656</v>
      </c>
      <c r="V30" s="44">
        <v>114632</v>
      </c>
      <c r="W30" s="44">
        <v>0</v>
      </c>
      <c r="X30" s="44">
        <v>2415125</v>
      </c>
      <c r="Y30" s="44">
        <v>0</v>
      </c>
      <c r="Z30" s="44">
        <v>0</v>
      </c>
      <c r="AA30" s="44">
        <v>73459451</v>
      </c>
      <c r="AB30" s="44">
        <v>477949</v>
      </c>
    </row>
    <row r="31" spans="1:28" x14ac:dyDescent="0.3">
      <c r="A31" s="46" t="s">
        <v>63</v>
      </c>
      <c r="B31" t="s">
        <v>2200</v>
      </c>
      <c r="C31">
        <v>1</v>
      </c>
      <c r="D31">
        <v>0</v>
      </c>
      <c r="E31" s="44">
        <v>10551098</v>
      </c>
      <c r="F31" s="44">
        <v>0</v>
      </c>
      <c r="G31" s="44">
        <v>0</v>
      </c>
      <c r="H31" s="44">
        <v>0</v>
      </c>
      <c r="I31" s="44">
        <v>1221160</v>
      </c>
      <c r="J31" s="44">
        <v>1330279</v>
      </c>
      <c r="K31" s="44">
        <v>0</v>
      </c>
      <c r="L31" s="44">
        <v>0</v>
      </c>
      <c r="M31" s="44">
        <v>0</v>
      </c>
      <c r="N31" s="44">
        <v>0</v>
      </c>
      <c r="O31" s="44">
        <v>0</v>
      </c>
      <c r="P31" s="44">
        <v>1386209</v>
      </c>
      <c r="Q31" s="44">
        <v>425593</v>
      </c>
      <c r="R31" s="44">
        <v>171715</v>
      </c>
      <c r="S31" s="44">
        <v>10801</v>
      </c>
      <c r="T31" s="44">
        <v>4506</v>
      </c>
      <c r="U31" s="44">
        <v>41765</v>
      </c>
      <c r="V31" s="44">
        <v>13854</v>
      </c>
      <c r="W31" s="44">
        <v>0</v>
      </c>
      <c r="X31" s="44">
        <v>166175</v>
      </c>
      <c r="Y31" s="44">
        <v>0</v>
      </c>
      <c r="Z31" s="44">
        <v>0</v>
      </c>
      <c r="AA31" s="44">
        <v>15323155</v>
      </c>
      <c r="AB31" s="44">
        <v>100000</v>
      </c>
    </row>
    <row r="32" spans="1:28" x14ac:dyDescent="0.3">
      <c r="A32" s="46" t="s">
        <v>69</v>
      </c>
      <c r="B32" t="s">
        <v>1449</v>
      </c>
      <c r="C32">
        <v>1</v>
      </c>
      <c r="D32">
        <v>0</v>
      </c>
      <c r="E32" s="44">
        <v>13285158</v>
      </c>
      <c r="F32" s="44">
        <v>0</v>
      </c>
      <c r="G32" s="44">
        <v>0</v>
      </c>
      <c r="H32" s="44">
        <v>0</v>
      </c>
      <c r="I32" s="44">
        <v>1617433</v>
      </c>
      <c r="J32" s="44">
        <v>2310472</v>
      </c>
      <c r="K32" s="44">
        <v>0</v>
      </c>
      <c r="L32" s="44">
        <v>0</v>
      </c>
      <c r="M32" s="44">
        <v>0</v>
      </c>
      <c r="N32" s="44">
        <v>0</v>
      </c>
      <c r="O32" s="44">
        <v>0</v>
      </c>
      <c r="P32" s="44">
        <v>1776727</v>
      </c>
      <c r="Q32" s="44">
        <v>90818</v>
      </c>
      <c r="R32" s="44">
        <v>33196</v>
      </c>
      <c r="S32" s="44">
        <v>21317</v>
      </c>
      <c r="T32" s="44">
        <v>8894</v>
      </c>
      <c r="U32" s="44">
        <v>83705</v>
      </c>
      <c r="V32" s="44">
        <v>26309</v>
      </c>
      <c r="W32" s="44">
        <v>0</v>
      </c>
      <c r="X32" s="44">
        <v>0</v>
      </c>
      <c r="Y32" s="44">
        <v>0</v>
      </c>
      <c r="Z32" s="44">
        <v>0</v>
      </c>
      <c r="AA32" s="44">
        <v>19254029</v>
      </c>
      <c r="AB32" s="44">
        <v>0</v>
      </c>
    </row>
    <row r="33" spans="1:28" x14ac:dyDescent="0.3">
      <c r="A33" s="46" t="s">
        <v>59</v>
      </c>
      <c r="B33" t="s">
        <v>1450</v>
      </c>
      <c r="C33">
        <v>1</v>
      </c>
      <c r="D33">
        <v>0</v>
      </c>
      <c r="E33" s="44">
        <v>10567831</v>
      </c>
      <c r="F33" s="44">
        <v>0</v>
      </c>
      <c r="G33" s="44">
        <v>0</v>
      </c>
      <c r="H33" s="44">
        <v>0</v>
      </c>
      <c r="I33" s="44">
        <v>1357023</v>
      </c>
      <c r="J33" s="44">
        <v>2714764</v>
      </c>
      <c r="K33" s="44">
        <v>0</v>
      </c>
      <c r="L33" s="44">
        <v>0</v>
      </c>
      <c r="M33" s="44">
        <v>0</v>
      </c>
      <c r="N33" s="44">
        <v>0</v>
      </c>
      <c r="O33" s="44">
        <v>0</v>
      </c>
      <c r="P33" s="44">
        <v>2779720</v>
      </c>
      <c r="Q33" s="44">
        <v>346315</v>
      </c>
      <c r="R33" s="44">
        <v>76427</v>
      </c>
      <c r="S33" s="44">
        <v>25256</v>
      </c>
      <c r="T33" s="44">
        <v>10538</v>
      </c>
      <c r="U33" s="44">
        <v>98909</v>
      </c>
      <c r="V33" s="44">
        <v>31376</v>
      </c>
      <c r="W33" s="44">
        <v>0</v>
      </c>
      <c r="X33" s="44">
        <v>245882</v>
      </c>
      <c r="Y33" s="44">
        <v>0</v>
      </c>
      <c r="Z33" s="44">
        <v>0</v>
      </c>
      <c r="AA33" s="44">
        <v>18254041</v>
      </c>
      <c r="AB33" s="44">
        <v>100000</v>
      </c>
    </row>
    <row r="34" spans="1:28" x14ac:dyDescent="0.3">
      <c r="A34" s="46" t="s">
        <v>67</v>
      </c>
      <c r="B34" t="s">
        <v>2201</v>
      </c>
      <c r="C34">
        <v>1</v>
      </c>
      <c r="D34">
        <v>0</v>
      </c>
      <c r="E34" s="44">
        <v>14821855</v>
      </c>
      <c r="F34" s="44">
        <v>0</v>
      </c>
      <c r="G34" s="44">
        <v>0</v>
      </c>
      <c r="H34" s="44">
        <v>0</v>
      </c>
      <c r="I34" s="44">
        <v>2379897</v>
      </c>
      <c r="J34" s="44">
        <v>5543324</v>
      </c>
      <c r="K34" s="44">
        <v>0</v>
      </c>
      <c r="L34" s="44">
        <v>0</v>
      </c>
      <c r="M34" s="44">
        <v>0</v>
      </c>
      <c r="N34" s="44">
        <v>0</v>
      </c>
      <c r="O34" s="44">
        <v>0</v>
      </c>
      <c r="P34" s="44">
        <v>3192472</v>
      </c>
      <c r="Q34" s="44">
        <v>989266</v>
      </c>
      <c r="R34" s="44">
        <v>141955</v>
      </c>
      <c r="S34" s="44">
        <v>38019</v>
      </c>
      <c r="T34" s="44">
        <v>15863</v>
      </c>
      <c r="U34" s="44">
        <v>147431</v>
      </c>
      <c r="V34" s="44">
        <v>49688</v>
      </c>
      <c r="W34" s="44">
        <v>0</v>
      </c>
      <c r="X34" s="44">
        <v>198332</v>
      </c>
      <c r="Y34" s="44">
        <v>0</v>
      </c>
      <c r="Z34" s="44">
        <v>0</v>
      </c>
      <c r="AA34" s="44">
        <v>27518102</v>
      </c>
      <c r="AB34" s="44">
        <v>0</v>
      </c>
    </row>
    <row r="35" spans="1:28" x14ac:dyDescent="0.3">
      <c r="A35" s="46" t="s">
        <v>61</v>
      </c>
      <c r="B35" t="s">
        <v>2202</v>
      </c>
      <c r="C35">
        <v>1</v>
      </c>
      <c r="D35">
        <v>0</v>
      </c>
      <c r="E35" s="44">
        <v>5203704</v>
      </c>
      <c r="F35" s="44">
        <v>0</v>
      </c>
      <c r="G35" s="44">
        <v>290478</v>
      </c>
      <c r="H35" s="44">
        <v>6282</v>
      </c>
      <c r="I35" s="44">
        <v>539139</v>
      </c>
      <c r="J35" s="44">
        <v>696471</v>
      </c>
      <c r="K35" s="44">
        <v>0</v>
      </c>
      <c r="L35" s="44">
        <v>0</v>
      </c>
      <c r="M35" s="44">
        <v>0</v>
      </c>
      <c r="N35" s="44">
        <v>0</v>
      </c>
      <c r="O35" s="44">
        <v>0</v>
      </c>
      <c r="P35" s="44">
        <v>561329</v>
      </c>
      <c r="Q35" s="44">
        <v>61215</v>
      </c>
      <c r="R35" s="44">
        <v>119751</v>
      </c>
      <c r="S35" s="44">
        <v>7160</v>
      </c>
      <c r="T35" s="44">
        <v>2988</v>
      </c>
      <c r="U35" s="44">
        <v>27669</v>
      </c>
      <c r="V35" s="44">
        <v>3447</v>
      </c>
      <c r="W35" s="44">
        <v>0</v>
      </c>
      <c r="X35" s="44">
        <v>84000</v>
      </c>
      <c r="Y35" s="44">
        <v>0</v>
      </c>
      <c r="Z35" s="44">
        <v>0</v>
      </c>
      <c r="AA35" s="44">
        <v>7603633</v>
      </c>
      <c r="AB35" s="44">
        <v>100000</v>
      </c>
    </row>
    <row r="36" spans="1:28" x14ac:dyDescent="0.3">
      <c r="A36" s="46" t="s">
        <v>75</v>
      </c>
      <c r="B36" t="s">
        <v>2203</v>
      </c>
      <c r="C36">
        <v>1</v>
      </c>
      <c r="D36">
        <v>0</v>
      </c>
      <c r="E36" s="44">
        <v>17515622</v>
      </c>
      <c r="F36" s="44">
        <v>0</v>
      </c>
      <c r="G36" s="44">
        <v>0</v>
      </c>
      <c r="H36" s="44">
        <v>7133</v>
      </c>
      <c r="I36" s="44">
        <v>2199016</v>
      </c>
      <c r="J36" s="44">
        <v>5063825</v>
      </c>
      <c r="K36" s="44">
        <v>0</v>
      </c>
      <c r="L36" s="44">
        <v>0</v>
      </c>
      <c r="M36" s="44">
        <v>0</v>
      </c>
      <c r="N36" s="44">
        <v>0</v>
      </c>
      <c r="O36" s="44">
        <v>0</v>
      </c>
      <c r="P36" s="44">
        <v>2229305</v>
      </c>
      <c r="Q36" s="44">
        <v>361811</v>
      </c>
      <c r="R36" s="44">
        <v>96409</v>
      </c>
      <c r="S36" s="44">
        <v>21646</v>
      </c>
      <c r="T36" s="44">
        <v>9031</v>
      </c>
      <c r="U36" s="44">
        <v>84171</v>
      </c>
      <c r="V36" s="44">
        <v>28814</v>
      </c>
      <c r="W36" s="44">
        <v>0</v>
      </c>
      <c r="X36" s="44">
        <v>1194486</v>
      </c>
      <c r="Y36" s="44">
        <v>0</v>
      </c>
      <c r="Z36" s="44">
        <v>0</v>
      </c>
      <c r="AA36" s="44">
        <v>28811269</v>
      </c>
      <c r="AB36" s="44">
        <v>152109</v>
      </c>
    </row>
    <row r="37" spans="1:28" x14ac:dyDescent="0.3">
      <c r="A37" s="46" t="s">
        <v>71</v>
      </c>
      <c r="B37" t="s">
        <v>1454</v>
      </c>
      <c r="C37">
        <v>1</v>
      </c>
      <c r="D37">
        <v>0</v>
      </c>
      <c r="E37" s="44">
        <v>24268048</v>
      </c>
      <c r="F37" s="44">
        <v>0</v>
      </c>
      <c r="G37" s="44">
        <v>0</v>
      </c>
      <c r="H37" s="44">
        <v>0</v>
      </c>
      <c r="I37" s="44">
        <v>2253579</v>
      </c>
      <c r="J37" s="44">
        <v>6501090</v>
      </c>
      <c r="K37" s="44">
        <v>0</v>
      </c>
      <c r="L37" s="44">
        <v>0</v>
      </c>
      <c r="M37" s="44">
        <v>0</v>
      </c>
      <c r="N37" s="44">
        <v>0</v>
      </c>
      <c r="O37" s="44">
        <v>0</v>
      </c>
      <c r="P37" s="44">
        <v>5194593</v>
      </c>
      <c r="Q37" s="44">
        <v>1275609</v>
      </c>
      <c r="R37" s="44">
        <v>385716</v>
      </c>
      <c r="S37" s="44">
        <v>59486</v>
      </c>
      <c r="T37" s="44">
        <v>24819</v>
      </c>
      <c r="U37" s="44">
        <v>237252</v>
      </c>
      <c r="V37" s="44">
        <v>74956</v>
      </c>
      <c r="W37" s="44">
        <v>0</v>
      </c>
      <c r="X37" s="44">
        <v>455250</v>
      </c>
      <c r="Y37" s="44">
        <v>0</v>
      </c>
      <c r="Z37" s="44">
        <v>0</v>
      </c>
      <c r="AA37" s="44">
        <v>40730398</v>
      </c>
      <c r="AB37" s="44">
        <v>0</v>
      </c>
    </row>
    <row r="38" spans="1:28" x14ac:dyDescent="0.3">
      <c r="A38" s="46" t="s">
        <v>65</v>
      </c>
      <c r="B38" t="s">
        <v>1455</v>
      </c>
      <c r="C38">
        <v>1</v>
      </c>
      <c r="D38">
        <v>0</v>
      </c>
      <c r="E38" s="44">
        <v>17855239</v>
      </c>
      <c r="F38" s="44">
        <v>0</v>
      </c>
      <c r="G38" s="44">
        <v>0</v>
      </c>
      <c r="H38" s="44">
        <v>8786</v>
      </c>
      <c r="I38" s="44">
        <v>2155707</v>
      </c>
      <c r="J38" s="44">
        <v>4120724</v>
      </c>
      <c r="K38" s="44">
        <v>0</v>
      </c>
      <c r="L38" s="44">
        <v>0</v>
      </c>
      <c r="M38" s="44">
        <v>0</v>
      </c>
      <c r="N38" s="44">
        <v>0</v>
      </c>
      <c r="O38" s="44">
        <v>0</v>
      </c>
      <c r="P38" s="44">
        <v>2340805</v>
      </c>
      <c r="Q38" s="44">
        <v>564903</v>
      </c>
      <c r="R38" s="44">
        <v>240040</v>
      </c>
      <c r="S38" s="44">
        <v>39128</v>
      </c>
      <c r="T38" s="44">
        <v>16325</v>
      </c>
      <c r="U38" s="44">
        <v>148654</v>
      </c>
      <c r="V38" s="44">
        <v>47724</v>
      </c>
      <c r="W38" s="44">
        <v>0</v>
      </c>
      <c r="X38" s="44">
        <v>251187</v>
      </c>
      <c r="Y38" s="44">
        <v>0</v>
      </c>
      <c r="Z38" s="44">
        <v>0</v>
      </c>
      <c r="AA38" s="44">
        <v>27789222</v>
      </c>
      <c r="AB38" s="44">
        <v>179735</v>
      </c>
    </row>
    <row r="39" spans="1:28" x14ac:dyDescent="0.3">
      <c r="A39" s="46" t="s">
        <v>73</v>
      </c>
      <c r="B39" t="s">
        <v>2204</v>
      </c>
      <c r="C39">
        <v>1</v>
      </c>
      <c r="D39">
        <v>0</v>
      </c>
      <c r="E39" s="44">
        <v>14702548</v>
      </c>
      <c r="F39" s="44">
        <v>0</v>
      </c>
      <c r="G39" s="44">
        <v>0</v>
      </c>
      <c r="H39" s="44">
        <v>0</v>
      </c>
      <c r="I39" s="44">
        <v>2643350</v>
      </c>
      <c r="J39" s="44">
        <v>4207174</v>
      </c>
      <c r="K39" s="44">
        <v>0</v>
      </c>
      <c r="L39" s="44">
        <v>0</v>
      </c>
      <c r="M39" s="44">
        <v>0</v>
      </c>
      <c r="N39" s="44">
        <v>0</v>
      </c>
      <c r="O39" s="44">
        <v>0</v>
      </c>
      <c r="P39" s="44">
        <v>3215090</v>
      </c>
      <c r="Q39" s="44">
        <v>1348542</v>
      </c>
      <c r="R39" s="44">
        <v>313342</v>
      </c>
      <c r="S39" s="44">
        <v>53329</v>
      </c>
      <c r="T39" s="44">
        <v>22250</v>
      </c>
      <c r="U39" s="44">
        <v>206904</v>
      </c>
      <c r="V39" s="44">
        <v>55740</v>
      </c>
      <c r="W39" s="44">
        <v>0</v>
      </c>
      <c r="X39" s="44">
        <v>267300</v>
      </c>
      <c r="Y39" s="44">
        <v>4264</v>
      </c>
      <c r="Z39" s="44">
        <v>0</v>
      </c>
      <c r="AA39" s="44">
        <v>27039833</v>
      </c>
      <c r="AB39" s="44">
        <v>0</v>
      </c>
    </row>
    <row r="40" spans="1:28" x14ac:dyDescent="0.3">
      <c r="A40" s="46" t="s">
        <v>77</v>
      </c>
      <c r="B40" t="s">
        <v>2205</v>
      </c>
      <c r="C40">
        <v>1</v>
      </c>
      <c r="D40">
        <v>0</v>
      </c>
      <c r="E40" s="44">
        <v>14234589</v>
      </c>
      <c r="F40" s="44">
        <v>0</v>
      </c>
      <c r="G40" s="44">
        <v>0</v>
      </c>
      <c r="H40" s="44">
        <v>0</v>
      </c>
      <c r="I40" s="44">
        <v>2407205</v>
      </c>
      <c r="J40" s="44">
        <v>2619863</v>
      </c>
      <c r="K40" s="44">
        <v>0</v>
      </c>
      <c r="L40" s="44">
        <v>0</v>
      </c>
      <c r="M40" s="44">
        <v>0</v>
      </c>
      <c r="N40" s="44">
        <v>0</v>
      </c>
      <c r="O40" s="44">
        <v>0</v>
      </c>
      <c r="P40" s="44">
        <v>2750419</v>
      </c>
      <c r="Q40" s="44">
        <v>317588</v>
      </c>
      <c r="R40" s="44">
        <v>164541</v>
      </c>
      <c r="S40" s="44">
        <v>23608</v>
      </c>
      <c r="T40" s="44">
        <v>9850</v>
      </c>
      <c r="U40" s="44">
        <v>90579</v>
      </c>
      <c r="V40" s="44">
        <v>28871</v>
      </c>
      <c r="W40" s="44">
        <v>0</v>
      </c>
      <c r="X40" s="44">
        <v>392185</v>
      </c>
      <c r="Y40" s="44">
        <v>0</v>
      </c>
      <c r="Z40" s="44">
        <v>0</v>
      </c>
      <c r="AA40" s="44">
        <v>23039298</v>
      </c>
      <c r="AB40" s="44">
        <v>0</v>
      </c>
    </row>
    <row r="41" spans="1:28" x14ac:dyDescent="0.3">
      <c r="A41" s="46" t="s">
        <v>100</v>
      </c>
      <c r="B41" t="s">
        <v>2206</v>
      </c>
      <c r="C41">
        <v>1</v>
      </c>
      <c r="D41">
        <v>0</v>
      </c>
      <c r="E41" s="44">
        <v>3357504</v>
      </c>
      <c r="F41" s="44">
        <v>0</v>
      </c>
      <c r="G41" s="44">
        <v>166648</v>
      </c>
      <c r="H41" s="44">
        <v>0</v>
      </c>
      <c r="I41" s="44">
        <v>382293</v>
      </c>
      <c r="J41" s="44">
        <v>188882</v>
      </c>
      <c r="K41" s="44">
        <v>0</v>
      </c>
      <c r="L41" s="44">
        <v>0</v>
      </c>
      <c r="M41" s="44">
        <v>0</v>
      </c>
      <c r="N41" s="44">
        <v>0</v>
      </c>
      <c r="O41" s="44">
        <v>0</v>
      </c>
      <c r="P41" s="44">
        <v>698235</v>
      </c>
      <c r="Q41" s="44">
        <v>0</v>
      </c>
      <c r="R41" s="44">
        <v>31524</v>
      </c>
      <c r="S41" s="44">
        <v>2951</v>
      </c>
      <c r="T41" s="44">
        <v>1231</v>
      </c>
      <c r="U41" s="44">
        <v>11242</v>
      </c>
      <c r="V41" s="44">
        <v>3122</v>
      </c>
      <c r="W41" s="44">
        <v>0</v>
      </c>
      <c r="X41" s="44">
        <v>76933</v>
      </c>
      <c r="Y41" s="44">
        <v>4176</v>
      </c>
      <c r="Z41" s="44">
        <v>0</v>
      </c>
      <c r="AA41" s="44">
        <v>4924741</v>
      </c>
      <c r="AB41" s="44">
        <v>0</v>
      </c>
    </row>
    <row r="42" spans="1:28" x14ac:dyDescent="0.3">
      <c r="A42" s="46" t="s">
        <v>80</v>
      </c>
      <c r="B42" t="s">
        <v>1459</v>
      </c>
      <c r="C42">
        <v>1</v>
      </c>
      <c r="D42">
        <v>0</v>
      </c>
      <c r="E42" s="44">
        <v>9986157</v>
      </c>
      <c r="F42" s="44">
        <v>0</v>
      </c>
      <c r="G42" s="44">
        <v>0</v>
      </c>
      <c r="H42" s="44">
        <v>0</v>
      </c>
      <c r="I42" s="44">
        <v>1371736</v>
      </c>
      <c r="J42" s="44">
        <v>1670935</v>
      </c>
      <c r="K42" s="44">
        <v>76607</v>
      </c>
      <c r="L42" s="44">
        <v>0</v>
      </c>
      <c r="M42" s="44">
        <v>0</v>
      </c>
      <c r="N42" s="44">
        <v>0</v>
      </c>
      <c r="O42" s="44">
        <v>0</v>
      </c>
      <c r="P42" s="44">
        <v>2201384</v>
      </c>
      <c r="Q42" s="44">
        <v>417953</v>
      </c>
      <c r="R42" s="44">
        <v>35183</v>
      </c>
      <c r="S42" s="44">
        <v>17751</v>
      </c>
      <c r="T42" s="44">
        <v>7406</v>
      </c>
      <c r="U42" s="44">
        <v>69026</v>
      </c>
      <c r="V42" s="44">
        <v>22569</v>
      </c>
      <c r="W42" s="44">
        <v>0</v>
      </c>
      <c r="X42" s="44">
        <v>149871</v>
      </c>
      <c r="Y42" s="44">
        <v>0</v>
      </c>
      <c r="Z42" s="44">
        <v>0</v>
      </c>
      <c r="AA42" s="44">
        <v>16026578</v>
      </c>
      <c r="AB42" s="44">
        <v>0</v>
      </c>
    </row>
    <row r="43" spans="1:28" x14ac:dyDescent="0.3">
      <c r="A43" s="46" t="s">
        <v>84</v>
      </c>
      <c r="B43" t="s">
        <v>2207</v>
      </c>
      <c r="C43">
        <v>1</v>
      </c>
      <c r="D43">
        <v>0</v>
      </c>
      <c r="E43" s="44">
        <v>2834274</v>
      </c>
      <c r="F43" s="44">
        <v>0</v>
      </c>
      <c r="G43" s="44">
        <v>0</v>
      </c>
      <c r="H43" s="44">
        <v>0</v>
      </c>
      <c r="I43" s="44">
        <v>241924</v>
      </c>
      <c r="J43" s="44">
        <v>573653</v>
      </c>
      <c r="K43" s="44">
        <v>0</v>
      </c>
      <c r="L43" s="44">
        <v>0</v>
      </c>
      <c r="M43" s="44">
        <v>0</v>
      </c>
      <c r="N43" s="44">
        <v>0</v>
      </c>
      <c r="O43" s="44">
        <v>0</v>
      </c>
      <c r="P43" s="44">
        <v>413905</v>
      </c>
      <c r="Q43" s="44">
        <v>23530</v>
      </c>
      <c r="R43" s="44">
        <v>0</v>
      </c>
      <c r="S43" s="44">
        <v>8793</v>
      </c>
      <c r="T43" s="44">
        <v>3669</v>
      </c>
      <c r="U43" s="44">
        <v>25630</v>
      </c>
      <c r="V43" s="44">
        <v>0</v>
      </c>
      <c r="W43" s="44">
        <v>0</v>
      </c>
      <c r="X43" s="44">
        <v>50614</v>
      </c>
      <c r="Y43" s="44">
        <v>0</v>
      </c>
      <c r="Z43" s="44">
        <v>0</v>
      </c>
      <c r="AA43" s="44">
        <v>4175992</v>
      </c>
      <c r="AB43" s="44">
        <v>0</v>
      </c>
    </row>
    <row r="44" spans="1:28" x14ac:dyDescent="0.3">
      <c r="A44" s="46" t="s">
        <v>86</v>
      </c>
      <c r="B44" t="s">
        <v>2208</v>
      </c>
      <c r="C44">
        <v>1</v>
      </c>
      <c r="D44">
        <v>0</v>
      </c>
      <c r="E44" s="44">
        <v>9484067</v>
      </c>
      <c r="F44" s="44">
        <v>0</v>
      </c>
      <c r="G44" s="44">
        <v>0</v>
      </c>
      <c r="H44" s="44">
        <v>0</v>
      </c>
      <c r="I44" s="44">
        <v>1131823</v>
      </c>
      <c r="J44" s="44">
        <v>1683116</v>
      </c>
      <c r="K44" s="44">
        <v>0</v>
      </c>
      <c r="L44" s="44">
        <v>0</v>
      </c>
      <c r="M44" s="44">
        <v>0</v>
      </c>
      <c r="N44" s="44">
        <v>0</v>
      </c>
      <c r="O44" s="44">
        <v>0</v>
      </c>
      <c r="P44" s="44">
        <v>1715627</v>
      </c>
      <c r="Q44" s="44">
        <v>258716</v>
      </c>
      <c r="R44" s="44">
        <v>119719</v>
      </c>
      <c r="S44" s="44">
        <v>9737</v>
      </c>
      <c r="T44" s="44">
        <v>4063</v>
      </c>
      <c r="U44" s="44">
        <v>36465</v>
      </c>
      <c r="V44" s="44">
        <v>12175</v>
      </c>
      <c r="W44" s="44">
        <v>0</v>
      </c>
      <c r="X44" s="44">
        <v>426451</v>
      </c>
      <c r="Y44" s="44">
        <v>0</v>
      </c>
      <c r="Z44" s="44">
        <v>0</v>
      </c>
      <c r="AA44" s="44">
        <v>14881959</v>
      </c>
      <c r="AB44" s="44">
        <v>100000</v>
      </c>
    </row>
    <row r="45" spans="1:28" x14ac:dyDescent="0.3">
      <c r="A45" s="46" t="s">
        <v>90</v>
      </c>
      <c r="B45" t="s">
        <v>2209</v>
      </c>
      <c r="C45">
        <v>1</v>
      </c>
      <c r="D45">
        <v>0</v>
      </c>
      <c r="E45" s="44">
        <v>5268408</v>
      </c>
      <c r="F45" s="44">
        <v>0</v>
      </c>
      <c r="G45" s="44">
        <v>0</v>
      </c>
      <c r="H45" s="44">
        <v>0</v>
      </c>
      <c r="I45" s="44">
        <v>421862</v>
      </c>
      <c r="J45" s="44">
        <v>803876</v>
      </c>
      <c r="K45" s="44">
        <v>0</v>
      </c>
      <c r="L45" s="44">
        <v>0</v>
      </c>
      <c r="M45" s="44">
        <v>0</v>
      </c>
      <c r="N45" s="44">
        <v>0</v>
      </c>
      <c r="O45" s="44">
        <v>0</v>
      </c>
      <c r="P45" s="44">
        <v>1068178</v>
      </c>
      <c r="Q45" s="44">
        <v>59185</v>
      </c>
      <c r="R45" s="44">
        <v>0</v>
      </c>
      <c r="S45" s="44">
        <v>5977</v>
      </c>
      <c r="T45" s="44">
        <v>2494</v>
      </c>
      <c r="U45" s="44">
        <v>21320</v>
      </c>
      <c r="V45" s="44">
        <v>6787</v>
      </c>
      <c r="W45" s="44">
        <v>0</v>
      </c>
      <c r="X45" s="44">
        <v>98300</v>
      </c>
      <c r="Y45" s="44">
        <v>0</v>
      </c>
      <c r="Z45" s="44">
        <v>0</v>
      </c>
      <c r="AA45" s="44">
        <v>7756387</v>
      </c>
      <c r="AB45" s="44">
        <v>100000</v>
      </c>
    </row>
    <row r="46" spans="1:28" x14ac:dyDescent="0.3">
      <c r="A46" s="46" t="s">
        <v>82</v>
      </c>
      <c r="B46" t="s">
        <v>1463</v>
      </c>
      <c r="C46">
        <v>1</v>
      </c>
      <c r="D46">
        <v>0</v>
      </c>
      <c r="E46" s="44">
        <v>11026806</v>
      </c>
      <c r="F46" s="44">
        <v>0</v>
      </c>
      <c r="G46" s="44">
        <v>0</v>
      </c>
      <c r="H46" s="44">
        <v>2325</v>
      </c>
      <c r="I46" s="44">
        <v>2071160</v>
      </c>
      <c r="J46" s="44">
        <v>3657599</v>
      </c>
      <c r="K46" s="44">
        <v>211090</v>
      </c>
      <c r="L46" s="44">
        <v>0</v>
      </c>
      <c r="M46" s="44">
        <v>0</v>
      </c>
      <c r="N46" s="44">
        <v>0</v>
      </c>
      <c r="O46" s="44">
        <v>0</v>
      </c>
      <c r="P46" s="44">
        <v>2064636</v>
      </c>
      <c r="Q46" s="44">
        <v>236279</v>
      </c>
      <c r="R46" s="44">
        <v>107298</v>
      </c>
      <c r="S46" s="44">
        <v>13572</v>
      </c>
      <c r="T46" s="44">
        <v>5663</v>
      </c>
      <c r="U46" s="44">
        <v>53124</v>
      </c>
      <c r="V46" s="44">
        <v>16531</v>
      </c>
      <c r="W46" s="44">
        <v>0</v>
      </c>
      <c r="X46" s="44">
        <v>254112</v>
      </c>
      <c r="Y46" s="44">
        <v>45377</v>
      </c>
      <c r="Z46" s="44">
        <v>0</v>
      </c>
      <c r="AA46" s="44">
        <v>19765572</v>
      </c>
      <c r="AB46" s="44">
        <v>100000</v>
      </c>
    </row>
    <row r="47" spans="1:28" x14ac:dyDescent="0.3">
      <c r="A47" s="46" t="s">
        <v>92</v>
      </c>
      <c r="B47" t="s">
        <v>2210</v>
      </c>
      <c r="C47">
        <v>1</v>
      </c>
      <c r="D47">
        <v>0</v>
      </c>
      <c r="E47" s="44">
        <v>18679650</v>
      </c>
      <c r="F47" s="44">
        <v>0</v>
      </c>
      <c r="G47" s="44">
        <v>0</v>
      </c>
      <c r="H47" s="44">
        <v>0</v>
      </c>
      <c r="I47" s="44">
        <v>857517</v>
      </c>
      <c r="J47" s="44">
        <v>2237433</v>
      </c>
      <c r="K47" s="44">
        <v>0</v>
      </c>
      <c r="L47" s="44">
        <v>0</v>
      </c>
      <c r="M47" s="44">
        <v>0</v>
      </c>
      <c r="N47" s="44">
        <v>0</v>
      </c>
      <c r="O47" s="44">
        <v>0</v>
      </c>
      <c r="P47" s="44">
        <v>3208005</v>
      </c>
      <c r="Q47" s="44">
        <v>802268</v>
      </c>
      <c r="R47" s="44">
        <v>133290</v>
      </c>
      <c r="S47" s="44">
        <v>32387</v>
      </c>
      <c r="T47" s="44">
        <v>13513</v>
      </c>
      <c r="U47" s="44">
        <v>118597</v>
      </c>
      <c r="V47" s="44">
        <v>42065</v>
      </c>
      <c r="W47" s="44">
        <v>0</v>
      </c>
      <c r="X47" s="44">
        <v>477387</v>
      </c>
      <c r="Y47" s="44">
        <v>0</v>
      </c>
      <c r="Z47" s="44">
        <v>0</v>
      </c>
      <c r="AA47" s="44">
        <v>26602112</v>
      </c>
      <c r="AB47" s="44">
        <v>129603</v>
      </c>
    </row>
    <row r="48" spans="1:28" x14ac:dyDescent="0.3">
      <c r="A48" s="46" t="s">
        <v>88</v>
      </c>
      <c r="B48" t="s">
        <v>2211</v>
      </c>
      <c r="C48">
        <v>1</v>
      </c>
      <c r="D48">
        <v>0</v>
      </c>
      <c r="E48" s="44">
        <v>14173015</v>
      </c>
      <c r="F48" s="44">
        <v>0</v>
      </c>
      <c r="G48" s="44">
        <v>0</v>
      </c>
      <c r="H48" s="44">
        <v>8358</v>
      </c>
      <c r="I48" s="44">
        <v>1583892</v>
      </c>
      <c r="J48" s="44">
        <v>1039910</v>
      </c>
      <c r="K48" s="44">
        <v>0</v>
      </c>
      <c r="L48" s="44">
        <v>0</v>
      </c>
      <c r="M48" s="44">
        <v>0</v>
      </c>
      <c r="N48" s="44">
        <v>0</v>
      </c>
      <c r="O48" s="44">
        <v>0</v>
      </c>
      <c r="P48" s="44">
        <v>1622190</v>
      </c>
      <c r="Q48" s="44">
        <v>221568</v>
      </c>
      <c r="R48" s="44">
        <v>395974</v>
      </c>
      <c r="S48" s="44">
        <v>16478</v>
      </c>
      <c r="T48" s="44">
        <v>6875</v>
      </c>
      <c r="U48" s="44">
        <v>66580</v>
      </c>
      <c r="V48" s="44">
        <v>21988</v>
      </c>
      <c r="W48" s="44">
        <v>0</v>
      </c>
      <c r="X48" s="44">
        <v>159730</v>
      </c>
      <c r="Y48" s="44">
        <v>0</v>
      </c>
      <c r="Z48" s="44">
        <v>0</v>
      </c>
      <c r="AA48" s="44">
        <v>19316558</v>
      </c>
      <c r="AB48" s="44">
        <v>122173</v>
      </c>
    </row>
    <row r="49" spans="1:28" x14ac:dyDescent="0.3">
      <c r="A49" s="46" t="s">
        <v>94</v>
      </c>
      <c r="B49" t="s">
        <v>2212</v>
      </c>
      <c r="C49">
        <v>1</v>
      </c>
      <c r="D49">
        <v>0</v>
      </c>
      <c r="E49" s="44">
        <v>8398873</v>
      </c>
      <c r="F49" s="44">
        <v>0</v>
      </c>
      <c r="G49" s="44">
        <v>0</v>
      </c>
      <c r="H49" s="44">
        <v>0</v>
      </c>
      <c r="I49" s="44">
        <v>917914</v>
      </c>
      <c r="J49" s="44">
        <v>1338636</v>
      </c>
      <c r="K49" s="44">
        <v>0</v>
      </c>
      <c r="L49" s="44">
        <v>0</v>
      </c>
      <c r="M49" s="44">
        <v>0</v>
      </c>
      <c r="N49" s="44">
        <v>0</v>
      </c>
      <c r="O49" s="44">
        <v>0</v>
      </c>
      <c r="P49" s="44">
        <v>1545446</v>
      </c>
      <c r="Q49" s="44">
        <v>169638</v>
      </c>
      <c r="R49" s="44">
        <v>107035</v>
      </c>
      <c r="S49" s="44">
        <v>15115</v>
      </c>
      <c r="T49" s="44">
        <v>6306</v>
      </c>
      <c r="U49" s="44">
        <v>44911</v>
      </c>
      <c r="V49" s="44">
        <v>20828</v>
      </c>
      <c r="W49" s="44">
        <v>0</v>
      </c>
      <c r="X49" s="44">
        <v>169472</v>
      </c>
      <c r="Y49" s="44">
        <v>0</v>
      </c>
      <c r="Z49" s="44">
        <v>0</v>
      </c>
      <c r="AA49" s="44">
        <v>12734174</v>
      </c>
      <c r="AB49" s="44">
        <v>0</v>
      </c>
    </row>
    <row r="50" spans="1:28" x14ac:dyDescent="0.3">
      <c r="A50" s="46" t="s">
        <v>96</v>
      </c>
      <c r="B50" t="s">
        <v>2213</v>
      </c>
      <c r="C50">
        <v>1</v>
      </c>
      <c r="D50">
        <v>0</v>
      </c>
      <c r="E50" s="44">
        <v>9239674</v>
      </c>
      <c r="F50" s="44">
        <v>0</v>
      </c>
      <c r="G50" s="44">
        <v>0</v>
      </c>
      <c r="H50" s="44">
        <v>17051</v>
      </c>
      <c r="I50" s="44">
        <v>1202780</v>
      </c>
      <c r="J50" s="44">
        <v>1198256</v>
      </c>
      <c r="K50" s="44">
        <v>0</v>
      </c>
      <c r="L50" s="44">
        <v>0</v>
      </c>
      <c r="M50" s="44">
        <v>0</v>
      </c>
      <c r="N50" s="44">
        <v>0</v>
      </c>
      <c r="O50" s="44">
        <v>0</v>
      </c>
      <c r="P50" s="44">
        <v>1415522</v>
      </c>
      <c r="Q50" s="44">
        <v>147156</v>
      </c>
      <c r="R50" s="44">
        <v>95107</v>
      </c>
      <c r="S50" s="44">
        <v>15879</v>
      </c>
      <c r="T50" s="44">
        <v>6625</v>
      </c>
      <c r="U50" s="44">
        <v>60988</v>
      </c>
      <c r="V50" s="44">
        <v>17674</v>
      </c>
      <c r="W50" s="44">
        <v>0</v>
      </c>
      <c r="X50" s="44">
        <v>131324</v>
      </c>
      <c r="Y50" s="44">
        <v>0</v>
      </c>
      <c r="Z50" s="44">
        <v>0</v>
      </c>
      <c r="AA50" s="44">
        <v>13548036</v>
      </c>
      <c r="AB50" s="44">
        <v>100000</v>
      </c>
    </row>
    <row r="51" spans="1:28" x14ac:dyDescent="0.3">
      <c r="A51" s="46" t="s">
        <v>98</v>
      </c>
      <c r="B51" t="s">
        <v>2214</v>
      </c>
      <c r="C51">
        <v>1</v>
      </c>
      <c r="D51">
        <v>0</v>
      </c>
      <c r="E51" s="44">
        <v>15408309</v>
      </c>
      <c r="F51" s="44">
        <v>0</v>
      </c>
      <c r="G51" s="44">
        <v>0</v>
      </c>
      <c r="H51" s="44">
        <v>0</v>
      </c>
      <c r="I51" s="44">
        <v>1112223</v>
      </c>
      <c r="J51" s="44">
        <v>3697267</v>
      </c>
      <c r="K51" s="44">
        <v>0</v>
      </c>
      <c r="L51" s="44">
        <v>0</v>
      </c>
      <c r="M51" s="44">
        <v>0</v>
      </c>
      <c r="N51" s="44">
        <v>0</v>
      </c>
      <c r="O51" s="44">
        <v>0</v>
      </c>
      <c r="P51" s="44">
        <v>2791123</v>
      </c>
      <c r="Q51" s="44">
        <v>684052</v>
      </c>
      <c r="R51" s="44">
        <v>250392</v>
      </c>
      <c r="S51" s="44">
        <v>20268</v>
      </c>
      <c r="T51" s="44">
        <v>8456</v>
      </c>
      <c r="U51" s="44">
        <v>81142</v>
      </c>
      <c r="V51" s="44">
        <v>29566</v>
      </c>
      <c r="W51" s="44">
        <v>0</v>
      </c>
      <c r="X51" s="44">
        <v>560628</v>
      </c>
      <c r="Y51" s="44">
        <v>0</v>
      </c>
      <c r="Z51" s="44">
        <v>0</v>
      </c>
      <c r="AA51" s="44">
        <v>24643426</v>
      </c>
      <c r="AB51" s="44">
        <v>139051</v>
      </c>
    </row>
    <row r="52" spans="1:28" x14ac:dyDescent="0.3">
      <c r="A52" s="46" t="s">
        <v>102</v>
      </c>
      <c r="B52" t="s">
        <v>1469</v>
      </c>
      <c r="C52">
        <v>1</v>
      </c>
      <c r="D52">
        <v>0</v>
      </c>
      <c r="E52" s="44">
        <v>26279898</v>
      </c>
      <c r="F52" s="44">
        <v>0</v>
      </c>
      <c r="G52" s="44">
        <v>0</v>
      </c>
      <c r="H52" s="44">
        <v>0</v>
      </c>
      <c r="I52" s="44">
        <v>2442386</v>
      </c>
      <c r="J52" s="44">
        <v>5588589</v>
      </c>
      <c r="K52" s="44">
        <v>213844</v>
      </c>
      <c r="L52" s="44">
        <v>0</v>
      </c>
      <c r="M52" s="44">
        <v>0</v>
      </c>
      <c r="N52" s="44">
        <v>0</v>
      </c>
      <c r="O52" s="44">
        <v>0</v>
      </c>
      <c r="P52" s="44">
        <v>3442665</v>
      </c>
      <c r="Q52" s="44">
        <v>873894</v>
      </c>
      <c r="R52" s="44">
        <v>300748</v>
      </c>
      <c r="S52" s="44">
        <v>38289</v>
      </c>
      <c r="T52" s="44">
        <v>15975</v>
      </c>
      <c r="U52" s="44">
        <v>145043</v>
      </c>
      <c r="V52" s="44">
        <v>47195</v>
      </c>
      <c r="W52" s="44">
        <v>0</v>
      </c>
      <c r="X52" s="44">
        <v>890402</v>
      </c>
      <c r="Y52" s="44">
        <v>12169</v>
      </c>
      <c r="Z52" s="44">
        <v>0</v>
      </c>
      <c r="AA52" s="44">
        <v>40291097</v>
      </c>
      <c r="AB52" s="44">
        <v>210306</v>
      </c>
    </row>
    <row r="53" spans="1:28" x14ac:dyDescent="0.3">
      <c r="A53" s="46" t="s">
        <v>105</v>
      </c>
      <c r="B53" t="s">
        <v>2215</v>
      </c>
      <c r="C53">
        <v>1</v>
      </c>
      <c r="D53">
        <v>0</v>
      </c>
      <c r="E53" s="44">
        <v>31344155</v>
      </c>
      <c r="F53" s="44">
        <v>0</v>
      </c>
      <c r="G53" s="44">
        <v>0</v>
      </c>
      <c r="H53" s="44">
        <v>16736</v>
      </c>
      <c r="I53" s="44">
        <v>1783956</v>
      </c>
      <c r="J53" s="44">
        <v>3299526</v>
      </c>
      <c r="K53" s="44">
        <v>0</v>
      </c>
      <c r="L53" s="44">
        <v>0</v>
      </c>
      <c r="M53" s="44">
        <v>0</v>
      </c>
      <c r="N53" s="44">
        <v>0</v>
      </c>
      <c r="O53" s="44">
        <v>0</v>
      </c>
      <c r="P53" s="44">
        <v>5423235</v>
      </c>
      <c r="Q53" s="44">
        <v>1286250</v>
      </c>
      <c r="R53" s="44">
        <v>0</v>
      </c>
      <c r="S53" s="44">
        <v>65313</v>
      </c>
      <c r="T53" s="44">
        <v>27250</v>
      </c>
      <c r="U53" s="44">
        <v>251931</v>
      </c>
      <c r="V53" s="44">
        <v>80611</v>
      </c>
      <c r="W53" s="44">
        <v>0</v>
      </c>
      <c r="X53" s="44">
        <v>3527361</v>
      </c>
      <c r="Y53" s="44">
        <v>0</v>
      </c>
      <c r="Z53" s="44">
        <v>0</v>
      </c>
      <c r="AA53" s="44">
        <v>47106324</v>
      </c>
      <c r="AB53" s="44">
        <v>211759</v>
      </c>
    </row>
    <row r="54" spans="1:28" x14ac:dyDescent="0.3">
      <c r="A54" s="46" t="s">
        <v>117</v>
      </c>
      <c r="B54" t="s">
        <v>2216</v>
      </c>
      <c r="C54">
        <v>1</v>
      </c>
      <c r="D54">
        <v>0</v>
      </c>
      <c r="E54" s="44">
        <v>6106382</v>
      </c>
      <c r="F54" s="44">
        <v>0</v>
      </c>
      <c r="G54" s="44">
        <v>0</v>
      </c>
      <c r="H54" s="44">
        <v>0</v>
      </c>
      <c r="I54" s="44">
        <v>794026</v>
      </c>
      <c r="J54" s="44">
        <v>1126768</v>
      </c>
      <c r="K54" s="44">
        <v>0</v>
      </c>
      <c r="L54" s="44">
        <v>0</v>
      </c>
      <c r="M54" s="44">
        <v>0</v>
      </c>
      <c r="N54" s="44">
        <v>0</v>
      </c>
      <c r="O54" s="44">
        <v>0</v>
      </c>
      <c r="P54" s="44">
        <v>1422609</v>
      </c>
      <c r="Q54" s="44">
        <v>0</v>
      </c>
      <c r="R54" s="44">
        <v>0</v>
      </c>
      <c r="S54" s="44">
        <v>11370</v>
      </c>
      <c r="T54" s="44">
        <v>4744</v>
      </c>
      <c r="U54" s="44">
        <v>43513</v>
      </c>
      <c r="V54" s="44">
        <v>13445</v>
      </c>
      <c r="W54" s="44">
        <v>0</v>
      </c>
      <c r="X54" s="44">
        <v>126432</v>
      </c>
      <c r="Y54" s="44">
        <v>0</v>
      </c>
      <c r="Z54" s="44">
        <v>0</v>
      </c>
      <c r="AA54" s="44">
        <v>9649289</v>
      </c>
      <c r="AB54" s="44">
        <v>0</v>
      </c>
    </row>
    <row r="55" spans="1:28" x14ac:dyDescent="0.3">
      <c r="A55" s="46" t="s">
        <v>107</v>
      </c>
      <c r="B55" t="s">
        <v>2217</v>
      </c>
      <c r="C55">
        <v>1</v>
      </c>
      <c r="D55">
        <v>0</v>
      </c>
      <c r="E55" s="44">
        <v>9771668</v>
      </c>
      <c r="F55" s="44">
        <v>0</v>
      </c>
      <c r="G55" s="44">
        <v>0</v>
      </c>
      <c r="H55" s="44">
        <v>0</v>
      </c>
      <c r="I55" s="44">
        <v>1660392</v>
      </c>
      <c r="J55" s="44">
        <v>1711994</v>
      </c>
      <c r="K55" s="44">
        <v>0</v>
      </c>
      <c r="L55" s="44">
        <v>0</v>
      </c>
      <c r="M55" s="44">
        <v>0</v>
      </c>
      <c r="N55" s="44">
        <v>0</v>
      </c>
      <c r="O55" s="44">
        <v>0</v>
      </c>
      <c r="P55" s="44">
        <v>1527405</v>
      </c>
      <c r="Q55" s="44">
        <v>219693</v>
      </c>
      <c r="R55" s="44">
        <v>0</v>
      </c>
      <c r="S55" s="44">
        <v>13317</v>
      </c>
      <c r="T55" s="44">
        <v>5556</v>
      </c>
      <c r="U55" s="44">
        <v>51843</v>
      </c>
      <c r="V55" s="44">
        <v>16952</v>
      </c>
      <c r="W55" s="44">
        <v>0</v>
      </c>
      <c r="X55" s="44">
        <v>161533</v>
      </c>
      <c r="Y55" s="44">
        <v>0</v>
      </c>
      <c r="Z55" s="44">
        <v>0</v>
      </c>
      <c r="AA55" s="44">
        <v>15140353</v>
      </c>
      <c r="AB55" s="44">
        <v>0</v>
      </c>
    </row>
    <row r="56" spans="1:28" x14ac:dyDescent="0.3">
      <c r="A56" s="46" t="s">
        <v>113</v>
      </c>
      <c r="B56" t="s">
        <v>1473</v>
      </c>
      <c r="C56">
        <v>1</v>
      </c>
      <c r="D56">
        <v>0</v>
      </c>
      <c r="E56" s="44">
        <v>6647811</v>
      </c>
      <c r="F56" s="44">
        <v>0</v>
      </c>
      <c r="G56" s="44">
        <v>0</v>
      </c>
      <c r="H56" s="44">
        <v>0</v>
      </c>
      <c r="I56" s="44">
        <v>780283</v>
      </c>
      <c r="J56" s="44">
        <v>991962</v>
      </c>
      <c r="K56" s="44">
        <v>0</v>
      </c>
      <c r="L56" s="44">
        <v>0</v>
      </c>
      <c r="M56" s="44">
        <v>0</v>
      </c>
      <c r="N56" s="44">
        <v>0</v>
      </c>
      <c r="O56" s="44">
        <v>0</v>
      </c>
      <c r="P56" s="44">
        <v>689935</v>
      </c>
      <c r="Q56" s="44">
        <v>127280</v>
      </c>
      <c r="R56" s="44">
        <v>0</v>
      </c>
      <c r="S56" s="44">
        <v>10920</v>
      </c>
      <c r="T56" s="44">
        <v>4556</v>
      </c>
      <c r="U56" s="44">
        <v>42814</v>
      </c>
      <c r="V56" s="44">
        <v>8397</v>
      </c>
      <c r="W56" s="44">
        <v>0</v>
      </c>
      <c r="X56" s="44">
        <v>116824</v>
      </c>
      <c r="Y56" s="44">
        <v>0</v>
      </c>
      <c r="Z56" s="44">
        <v>0</v>
      </c>
      <c r="AA56" s="44">
        <v>9420782</v>
      </c>
      <c r="AB56" s="44">
        <v>0</v>
      </c>
    </row>
    <row r="57" spans="1:28" x14ac:dyDescent="0.3">
      <c r="A57" s="46" t="s">
        <v>111</v>
      </c>
      <c r="B57" t="s">
        <v>2218</v>
      </c>
      <c r="C57">
        <v>1</v>
      </c>
      <c r="D57">
        <v>0</v>
      </c>
      <c r="E57" s="44">
        <v>9471498</v>
      </c>
      <c r="F57" s="44">
        <v>0</v>
      </c>
      <c r="G57" s="44">
        <v>0</v>
      </c>
      <c r="H57" s="44">
        <v>0</v>
      </c>
      <c r="I57" s="44">
        <v>1104503</v>
      </c>
      <c r="J57" s="44">
        <v>980776</v>
      </c>
      <c r="K57" s="44">
        <v>0</v>
      </c>
      <c r="L57" s="44">
        <v>0</v>
      </c>
      <c r="M57" s="44">
        <v>0</v>
      </c>
      <c r="N57" s="44">
        <v>0</v>
      </c>
      <c r="O57" s="44">
        <v>0</v>
      </c>
      <c r="P57" s="44">
        <v>1693720</v>
      </c>
      <c r="Q57" s="44">
        <v>193898</v>
      </c>
      <c r="R57" s="44">
        <v>0</v>
      </c>
      <c r="S57" s="44">
        <v>12478</v>
      </c>
      <c r="T57" s="44">
        <v>5206</v>
      </c>
      <c r="U57" s="44">
        <v>49629</v>
      </c>
      <c r="V57" s="44">
        <v>15743</v>
      </c>
      <c r="W57" s="44">
        <v>0</v>
      </c>
      <c r="X57" s="44">
        <v>390820</v>
      </c>
      <c r="Y57" s="44">
        <v>0</v>
      </c>
      <c r="Z57" s="44">
        <v>0</v>
      </c>
      <c r="AA57" s="44">
        <v>13918271</v>
      </c>
      <c r="AB57" s="44">
        <v>0</v>
      </c>
    </row>
    <row r="58" spans="1:28" x14ac:dyDescent="0.3">
      <c r="A58" s="46" t="s">
        <v>109</v>
      </c>
      <c r="B58" t="s">
        <v>2219</v>
      </c>
      <c r="C58">
        <v>1</v>
      </c>
      <c r="D58">
        <v>0</v>
      </c>
      <c r="E58" s="44">
        <v>8952996</v>
      </c>
      <c r="F58" s="44">
        <v>0</v>
      </c>
      <c r="G58" s="44">
        <v>0</v>
      </c>
      <c r="H58" s="44">
        <v>0</v>
      </c>
      <c r="I58" s="44">
        <v>1004015</v>
      </c>
      <c r="J58" s="44">
        <v>2229695</v>
      </c>
      <c r="K58" s="44">
        <v>0</v>
      </c>
      <c r="L58" s="44">
        <v>0</v>
      </c>
      <c r="M58" s="44">
        <v>0</v>
      </c>
      <c r="N58" s="44">
        <v>0</v>
      </c>
      <c r="O58" s="44">
        <v>0</v>
      </c>
      <c r="P58" s="44">
        <v>1663157</v>
      </c>
      <c r="Q58" s="44">
        <v>123047</v>
      </c>
      <c r="R58" s="44">
        <v>0</v>
      </c>
      <c r="S58" s="44">
        <v>14246</v>
      </c>
      <c r="T58" s="44">
        <v>5944</v>
      </c>
      <c r="U58" s="44">
        <v>56910</v>
      </c>
      <c r="V58" s="44">
        <v>15603</v>
      </c>
      <c r="W58" s="44">
        <v>0</v>
      </c>
      <c r="X58" s="44">
        <v>129511</v>
      </c>
      <c r="Y58" s="44">
        <v>0</v>
      </c>
      <c r="Z58" s="44">
        <v>0</v>
      </c>
      <c r="AA58" s="44">
        <v>14195124</v>
      </c>
      <c r="AB58" s="44">
        <v>0</v>
      </c>
    </row>
    <row r="59" spans="1:28" x14ac:dyDescent="0.3">
      <c r="A59" s="46" t="s">
        <v>115</v>
      </c>
      <c r="B59" t="s">
        <v>2220</v>
      </c>
      <c r="C59">
        <v>1</v>
      </c>
      <c r="D59">
        <v>0</v>
      </c>
      <c r="E59" s="44">
        <v>7152416</v>
      </c>
      <c r="F59" s="44">
        <v>0</v>
      </c>
      <c r="G59" s="44">
        <v>0</v>
      </c>
      <c r="H59" s="44">
        <v>6441</v>
      </c>
      <c r="I59" s="44">
        <v>671560</v>
      </c>
      <c r="J59" s="44">
        <v>936850</v>
      </c>
      <c r="K59" s="44">
        <v>0</v>
      </c>
      <c r="L59" s="44">
        <v>0</v>
      </c>
      <c r="M59" s="44">
        <v>0</v>
      </c>
      <c r="N59" s="44">
        <v>0</v>
      </c>
      <c r="O59" s="44">
        <v>0</v>
      </c>
      <c r="P59" s="44">
        <v>1495850</v>
      </c>
      <c r="Q59" s="44">
        <v>78260</v>
      </c>
      <c r="R59" s="44">
        <v>0</v>
      </c>
      <c r="S59" s="44">
        <v>13632</v>
      </c>
      <c r="T59" s="44">
        <v>5688</v>
      </c>
      <c r="U59" s="44">
        <v>49629</v>
      </c>
      <c r="V59" s="44">
        <v>13433</v>
      </c>
      <c r="W59" s="44">
        <v>0</v>
      </c>
      <c r="X59" s="44">
        <v>300000</v>
      </c>
      <c r="Y59" s="44">
        <v>0</v>
      </c>
      <c r="Z59" s="44">
        <v>0</v>
      </c>
      <c r="AA59" s="44">
        <v>10723759</v>
      </c>
      <c r="AB59" s="44">
        <v>0</v>
      </c>
    </row>
    <row r="60" spans="1:28" x14ac:dyDescent="0.3">
      <c r="A60" s="46" t="s">
        <v>152</v>
      </c>
      <c r="B60" t="s">
        <v>2221</v>
      </c>
      <c r="C60">
        <v>1</v>
      </c>
      <c r="D60">
        <v>0</v>
      </c>
      <c r="E60" s="44">
        <v>7674242</v>
      </c>
      <c r="F60" s="44">
        <v>0</v>
      </c>
      <c r="G60" s="44">
        <v>0</v>
      </c>
      <c r="H60" s="44">
        <v>8527</v>
      </c>
      <c r="I60" s="44">
        <v>841015</v>
      </c>
      <c r="J60" s="44">
        <v>4433900</v>
      </c>
      <c r="K60" s="44">
        <v>0</v>
      </c>
      <c r="L60" s="44">
        <v>0</v>
      </c>
      <c r="M60" s="44">
        <v>0</v>
      </c>
      <c r="N60" s="44">
        <v>0</v>
      </c>
      <c r="O60" s="44">
        <v>0</v>
      </c>
      <c r="P60" s="44">
        <v>1330813</v>
      </c>
      <c r="Q60" s="44">
        <v>306313</v>
      </c>
      <c r="R60" s="44">
        <v>89607</v>
      </c>
      <c r="S60" s="44">
        <v>21332</v>
      </c>
      <c r="T60" s="44">
        <v>8900</v>
      </c>
      <c r="U60" s="44">
        <v>77589</v>
      </c>
      <c r="V60" s="44">
        <v>24949</v>
      </c>
      <c r="W60" s="44">
        <v>0</v>
      </c>
      <c r="X60" s="44">
        <v>132675</v>
      </c>
      <c r="Y60" s="44">
        <v>1094</v>
      </c>
      <c r="Z60" s="44">
        <v>0</v>
      </c>
      <c r="AA60" s="44">
        <v>14950956</v>
      </c>
      <c r="AB60" s="44">
        <v>0</v>
      </c>
    </row>
    <row r="61" spans="1:28" x14ac:dyDescent="0.3">
      <c r="A61" s="46" t="s">
        <v>138</v>
      </c>
      <c r="B61" t="s">
        <v>2222</v>
      </c>
      <c r="C61">
        <v>1</v>
      </c>
      <c r="D61">
        <v>0</v>
      </c>
      <c r="E61" s="44">
        <v>7596393</v>
      </c>
      <c r="F61" s="44">
        <v>0</v>
      </c>
      <c r="G61" s="44">
        <v>0</v>
      </c>
      <c r="H61" s="44">
        <v>0</v>
      </c>
      <c r="I61" s="44">
        <v>762438</v>
      </c>
      <c r="J61" s="44">
        <v>1009042</v>
      </c>
      <c r="K61" s="44">
        <v>0</v>
      </c>
      <c r="L61" s="44">
        <v>0</v>
      </c>
      <c r="M61" s="44">
        <v>0</v>
      </c>
      <c r="N61" s="44">
        <v>0</v>
      </c>
      <c r="O61" s="44">
        <v>0</v>
      </c>
      <c r="P61" s="44">
        <v>979242</v>
      </c>
      <c r="Q61" s="44">
        <v>153518</v>
      </c>
      <c r="R61" s="44">
        <v>137519</v>
      </c>
      <c r="S61" s="44">
        <v>11624</v>
      </c>
      <c r="T61" s="44">
        <v>4850</v>
      </c>
      <c r="U61" s="44">
        <v>43862</v>
      </c>
      <c r="V61" s="44">
        <v>15680</v>
      </c>
      <c r="W61" s="44">
        <v>0</v>
      </c>
      <c r="X61" s="44">
        <v>76768</v>
      </c>
      <c r="Y61" s="44">
        <v>0</v>
      </c>
      <c r="Z61" s="44">
        <v>0</v>
      </c>
      <c r="AA61" s="44">
        <v>10790936</v>
      </c>
      <c r="AB61" s="44">
        <v>0</v>
      </c>
    </row>
    <row r="62" spans="1:28" x14ac:dyDescent="0.3">
      <c r="A62" s="46" t="s">
        <v>124</v>
      </c>
      <c r="B62" t="s">
        <v>1479</v>
      </c>
      <c r="C62">
        <v>1</v>
      </c>
      <c r="D62">
        <v>0</v>
      </c>
      <c r="E62" s="44">
        <v>11976214</v>
      </c>
      <c r="F62" s="44">
        <v>0</v>
      </c>
      <c r="G62" s="44">
        <v>0</v>
      </c>
      <c r="H62" s="44">
        <v>1488</v>
      </c>
      <c r="I62" s="44">
        <v>1157212</v>
      </c>
      <c r="J62" s="44">
        <v>1153793</v>
      </c>
      <c r="K62" s="44">
        <v>0</v>
      </c>
      <c r="L62" s="44">
        <v>0</v>
      </c>
      <c r="M62" s="44">
        <v>0</v>
      </c>
      <c r="N62" s="44">
        <v>0</v>
      </c>
      <c r="O62" s="44">
        <v>0</v>
      </c>
      <c r="P62" s="44">
        <v>1062908</v>
      </c>
      <c r="Q62" s="44">
        <v>421563</v>
      </c>
      <c r="R62" s="44">
        <v>22665</v>
      </c>
      <c r="S62" s="44">
        <v>12628</v>
      </c>
      <c r="T62" s="44">
        <v>5269</v>
      </c>
      <c r="U62" s="44">
        <v>49629</v>
      </c>
      <c r="V62" s="44">
        <v>15647</v>
      </c>
      <c r="W62" s="44">
        <v>0</v>
      </c>
      <c r="X62" s="44">
        <v>247225</v>
      </c>
      <c r="Y62" s="44">
        <v>0</v>
      </c>
      <c r="Z62" s="44">
        <v>0</v>
      </c>
      <c r="AA62" s="44">
        <v>16126241</v>
      </c>
      <c r="AB62" s="44">
        <v>100000</v>
      </c>
    </row>
    <row r="63" spans="1:28" x14ac:dyDescent="0.3">
      <c r="A63" s="46" t="s">
        <v>126</v>
      </c>
      <c r="B63" t="s">
        <v>2223</v>
      </c>
      <c r="C63">
        <v>1</v>
      </c>
      <c r="D63">
        <v>0</v>
      </c>
      <c r="E63" s="44">
        <v>4346109</v>
      </c>
      <c r="F63" s="44">
        <v>0</v>
      </c>
      <c r="G63" s="44">
        <v>256703</v>
      </c>
      <c r="H63" s="44">
        <v>0</v>
      </c>
      <c r="I63" s="44">
        <v>349311</v>
      </c>
      <c r="J63" s="44">
        <v>2617488</v>
      </c>
      <c r="K63" s="44">
        <v>432186</v>
      </c>
      <c r="L63" s="44">
        <v>0</v>
      </c>
      <c r="M63" s="44">
        <v>0</v>
      </c>
      <c r="N63" s="44">
        <v>0</v>
      </c>
      <c r="O63" s="44">
        <v>0</v>
      </c>
      <c r="P63" s="44">
        <v>413912</v>
      </c>
      <c r="Q63" s="44">
        <v>96688</v>
      </c>
      <c r="R63" s="44">
        <v>0</v>
      </c>
      <c r="S63" s="44">
        <v>11804</v>
      </c>
      <c r="T63" s="44">
        <v>4925</v>
      </c>
      <c r="U63" s="44">
        <v>37338</v>
      </c>
      <c r="V63" s="44">
        <v>0</v>
      </c>
      <c r="W63" s="44">
        <v>0</v>
      </c>
      <c r="X63" s="44">
        <v>54000</v>
      </c>
      <c r="Y63" s="44">
        <v>0</v>
      </c>
      <c r="Z63" s="44">
        <v>0</v>
      </c>
      <c r="AA63" s="44">
        <v>8620464</v>
      </c>
      <c r="AB63" s="44">
        <v>0</v>
      </c>
    </row>
    <row r="64" spans="1:28" x14ac:dyDescent="0.3">
      <c r="A64" s="46" t="s">
        <v>144</v>
      </c>
      <c r="B64" t="s">
        <v>2224</v>
      </c>
      <c r="C64">
        <v>1</v>
      </c>
      <c r="D64">
        <v>0</v>
      </c>
      <c r="E64" s="44">
        <v>7832666</v>
      </c>
      <c r="F64" s="44">
        <v>0</v>
      </c>
      <c r="G64" s="44">
        <v>0</v>
      </c>
      <c r="H64" s="44">
        <v>255</v>
      </c>
      <c r="I64" s="44">
        <v>1228303</v>
      </c>
      <c r="J64" s="44">
        <v>2485132</v>
      </c>
      <c r="K64" s="44">
        <v>0</v>
      </c>
      <c r="L64" s="44">
        <v>0</v>
      </c>
      <c r="M64" s="44">
        <v>0</v>
      </c>
      <c r="N64" s="44">
        <v>0</v>
      </c>
      <c r="O64" s="44">
        <v>0</v>
      </c>
      <c r="P64" s="44">
        <v>906413</v>
      </c>
      <c r="Q64" s="44">
        <v>237960</v>
      </c>
      <c r="R64" s="44">
        <v>142911</v>
      </c>
      <c r="S64" s="44">
        <v>10905</v>
      </c>
      <c r="T64" s="44">
        <v>4550</v>
      </c>
      <c r="U64" s="44">
        <v>42930</v>
      </c>
      <c r="V64" s="44">
        <v>13600</v>
      </c>
      <c r="W64" s="44">
        <v>0</v>
      </c>
      <c r="X64" s="44">
        <v>99112</v>
      </c>
      <c r="Y64" s="44">
        <v>0</v>
      </c>
      <c r="Z64" s="44">
        <v>0</v>
      </c>
      <c r="AA64" s="44">
        <v>13004737</v>
      </c>
      <c r="AB64" s="44">
        <v>100000</v>
      </c>
    </row>
    <row r="65" spans="1:28" x14ac:dyDescent="0.3">
      <c r="A65" s="46" t="s">
        <v>128</v>
      </c>
      <c r="B65" t="s">
        <v>2225</v>
      </c>
      <c r="C65">
        <v>1</v>
      </c>
      <c r="D65">
        <v>0</v>
      </c>
      <c r="E65" s="44">
        <v>4037639</v>
      </c>
      <c r="F65" s="44">
        <v>0</v>
      </c>
      <c r="G65" s="44">
        <v>111903</v>
      </c>
      <c r="H65" s="44">
        <v>0</v>
      </c>
      <c r="I65" s="44">
        <v>418564</v>
      </c>
      <c r="J65" s="44">
        <v>839594</v>
      </c>
      <c r="K65" s="44">
        <v>0</v>
      </c>
      <c r="L65" s="44">
        <v>0</v>
      </c>
      <c r="M65" s="44">
        <v>0</v>
      </c>
      <c r="N65" s="44">
        <v>0</v>
      </c>
      <c r="O65" s="44">
        <v>0</v>
      </c>
      <c r="P65" s="44">
        <v>348891</v>
      </c>
      <c r="Q65" s="44">
        <v>51411</v>
      </c>
      <c r="R65" s="44">
        <v>0</v>
      </c>
      <c r="S65" s="44">
        <v>7325</v>
      </c>
      <c r="T65" s="44">
        <v>3056</v>
      </c>
      <c r="U65" s="44">
        <v>27902</v>
      </c>
      <c r="V65" s="44">
        <v>7064</v>
      </c>
      <c r="W65" s="44">
        <v>0</v>
      </c>
      <c r="X65" s="44">
        <v>56436</v>
      </c>
      <c r="Y65" s="44">
        <v>0</v>
      </c>
      <c r="Z65" s="44">
        <v>0</v>
      </c>
      <c r="AA65" s="44">
        <v>5909785</v>
      </c>
      <c r="AB65" s="44">
        <v>100000</v>
      </c>
    </row>
    <row r="66" spans="1:28" x14ac:dyDescent="0.3">
      <c r="A66" s="46" t="s">
        <v>130</v>
      </c>
      <c r="B66" t="s">
        <v>2226</v>
      </c>
      <c r="C66">
        <v>1</v>
      </c>
      <c r="D66">
        <v>0</v>
      </c>
      <c r="E66" s="44">
        <v>22310800</v>
      </c>
      <c r="F66" s="44">
        <v>0</v>
      </c>
      <c r="G66" s="44">
        <v>0</v>
      </c>
      <c r="H66" s="44">
        <v>35915</v>
      </c>
      <c r="I66" s="44">
        <v>1013318</v>
      </c>
      <c r="J66" s="44">
        <v>4656209</v>
      </c>
      <c r="K66" s="44">
        <v>0</v>
      </c>
      <c r="L66" s="44">
        <v>0</v>
      </c>
      <c r="M66" s="44">
        <v>0</v>
      </c>
      <c r="N66" s="44">
        <v>0</v>
      </c>
      <c r="O66" s="44">
        <v>0</v>
      </c>
      <c r="P66" s="44">
        <v>1868731</v>
      </c>
      <c r="Q66" s="44">
        <v>767953</v>
      </c>
      <c r="R66" s="44">
        <v>487432</v>
      </c>
      <c r="S66" s="44">
        <v>32477</v>
      </c>
      <c r="T66" s="44">
        <v>13550</v>
      </c>
      <c r="U66" s="44">
        <v>123024</v>
      </c>
      <c r="V66" s="44">
        <v>44228</v>
      </c>
      <c r="W66" s="44">
        <v>0</v>
      </c>
      <c r="X66" s="44">
        <v>2202569</v>
      </c>
      <c r="Y66" s="44">
        <v>0</v>
      </c>
      <c r="Z66" s="44">
        <v>0</v>
      </c>
      <c r="AA66" s="44">
        <v>33556206</v>
      </c>
      <c r="AB66" s="44">
        <v>357648</v>
      </c>
    </row>
    <row r="67" spans="1:28" x14ac:dyDescent="0.3">
      <c r="A67" s="46" t="s">
        <v>120</v>
      </c>
      <c r="B67" t="s">
        <v>2227</v>
      </c>
      <c r="C67">
        <v>1</v>
      </c>
      <c r="D67">
        <v>0</v>
      </c>
      <c r="E67" s="44">
        <v>3482630</v>
      </c>
      <c r="F67" s="44">
        <v>0</v>
      </c>
      <c r="G67" s="44">
        <v>0</v>
      </c>
      <c r="H67" s="44">
        <v>0</v>
      </c>
      <c r="I67" s="44">
        <v>567787</v>
      </c>
      <c r="J67" s="44">
        <v>1242423</v>
      </c>
      <c r="K67" s="44">
        <v>0</v>
      </c>
      <c r="L67" s="44">
        <v>0</v>
      </c>
      <c r="M67" s="44">
        <v>0</v>
      </c>
      <c r="N67" s="44">
        <v>0</v>
      </c>
      <c r="O67" s="44">
        <v>0</v>
      </c>
      <c r="P67" s="44">
        <v>354238</v>
      </c>
      <c r="Q67" s="44">
        <v>228509</v>
      </c>
      <c r="R67" s="44">
        <v>24697</v>
      </c>
      <c r="S67" s="44">
        <v>9153</v>
      </c>
      <c r="T67" s="44">
        <v>3819</v>
      </c>
      <c r="U67" s="44">
        <v>34193</v>
      </c>
      <c r="V67" s="44">
        <v>6846</v>
      </c>
      <c r="W67" s="44">
        <v>0</v>
      </c>
      <c r="X67" s="44">
        <v>67500</v>
      </c>
      <c r="Y67" s="44">
        <v>0</v>
      </c>
      <c r="Z67" s="44">
        <v>0</v>
      </c>
      <c r="AA67" s="44">
        <v>6021795</v>
      </c>
      <c r="AB67" s="44">
        <v>0</v>
      </c>
    </row>
    <row r="68" spans="1:28" x14ac:dyDescent="0.3">
      <c r="A68" s="46" t="s">
        <v>132</v>
      </c>
      <c r="B68" t="s">
        <v>2228</v>
      </c>
      <c r="C68">
        <v>1</v>
      </c>
      <c r="D68">
        <v>0</v>
      </c>
      <c r="E68" s="44">
        <v>9843807</v>
      </c>
      <c r="F68" s="44">
        <v>0</v>
      </c>
      <c r="G68" s="44">
        <v>0</v>
      </c>
      <c r="H68" s="44">
        <v>0</v>
      </c>
      <c r="I68" s="44">
        <v>1086262</v>
      </c>
      <c r="J68" s="44">
        <v>637632</v>
      </c>
      <c r="K68" s="44">
        <v>0</v>
      </c>
      <c r="L68" s="44">
        <v>0</v>
      </c>
      <c r="M68" s="44">
        <v>0</v>
      </c>
      <c r="N68" s="44">
        <v>0</v>
      </c>
      <c r="O68" s="44">
        <v>0</v>
      </c>
      <c r="P68" s="44">
        <v>1210467</v>
      </c>
      <c r="Q68" s="44">
        <v>207366</v>
      </c>
      <c r="R68" s="44">
        <v>298765</v>
      </c>
      <c r="S68" s="44">
        <v>17032</v>
      </c>
      <c r="T68" s="44">
        <v>7106</v>
      </c>
      <c r="U68" s="44">
        <v>64541</v>
      </c>
      <c r="V68" s="44">
        <v>22315</v>
      </c>
      <c r="W68" s="44">
        <v>0</v>
      </c>
      <c r="X68" s="44">
        <v>155082</v>
      </c>
      <c r="Y68" s="44">
        <v>0</v>
      </c>
      <c r="Z68" s="44">
        <v>0</v>
      </c>
      <c r="AA68" s="44">
        <v>13550375</v>
      </c>
      <c r="AB68" s="44">
        <v>0</v>
      </c>
    </row>
    <row r="69" spans="1:28" x14ac:dyDescent="0.3">
      <c r="A69" s="46" t="s">
        <v>150</v>
      </c>
      <c r="B69" t="s">
        <v>2229</v>
      </c>
      <c r="C69">
        <v>1</v>
      </c>
      <c r="D69">
        <v>0</v>
      </c>
      <c r="E69" s="44">
        <v>10224594</v>
      </c>
      <c r="F69" s="44">
        <v>0</v>
      </c>
      <c r="G69" s="44">
        <v>0</v>
      </c>
      <c r="H69" s="44">
        <v>4619</v>
      </c>
      <c r="I69" s="44">
        <v>1303375</v>
      </c>
      <c r="J69" s="44">
        <v>1747264</v>
      </c>
      <c r="K69" s="44">
        <v>0</v>
      </c>
      <c r="L69" s="44">
        <v>0</v>
      </c>
      <c r="M69" s="44">
        <v>0</v>
      </c>
      <c r="N69" s="44">
        <v>0</v>
      </c>
      <c r="O69" s="44">
        <v>0</v>
      </c>
      <c r="P69" s="44">
        <v>1491105</v>
      </c>
      <c r="Q69" s="44">
        <v>521415</v>
      </c>
      <c r="R69" s="44">
        <v>77433</v>
      </c>
      <c r="S69" s="44">
        <v>16987</v>
      </c>
      <c r="T69" s="44">
        <v>7088</v>
      </c>
      <c r="U69" s="44">
        <v>66696</v>
      </c>
      <c r="V69" s="44">
        <v>21679</v>
      </c>
      <c r="W69" s="44">
        <v>0</v>
      </c>
      <c r="X69" s="44">
        <v>297145</v>
      </c>
      <c r="Y69" s="44">
        <v>0</v>
      </c>
      <c r="Z69" s="44">
        <v>0</v>
      </c>
      <c r="AA69" s="44">
        <v>15779400</v>
      </c>
      <c r="AB69" s="44">
        <v>100000</v>
      </c>
    </row>
    <row r="70" spans="1:28" x14ac:dyDescent="0.3">
      <c r="A70" s="46" t="s">
        <v>134</v>
      </c>
      <c r="B70" t="s">
        <v>2230</v>
      </c>
      <c r="C70">
        <v>1</v>
      </c>
      <c r="D70">
        <v>0</v>
      </c>
      <c r="E70" s="44">
        <v>4822646</v>
      </c>
      <c r="F70" s="44">
        <v>0</v>
      </c>
      <c r="G70" s="44">
        <v>0</v>
      </c>
      <c r="H70" s="44">
        <v>0</v>
      </c>
      <c r="I70" s="44">
        <v>786245</v>
      </c>
      <c r="J70" s="44">
        <v>1088605</v>
      </c>
      <c r="K70" s="44">
        <v>0</v>
      </c>
      <c r="L70" s="44">
        <v>0</v>
      </c>
      <c r="M70" s="44">
        <v>0</v>
      </c>
      <c r="N70" s="44">
        <v>0</v>
      </c>
      <c r="O70" s="44">
        <v>0</v>
      </c>
      <c r="P70" s="44">
        <v>586528</v>
      </c>
      <c r="Q70" s="44">
        <v>115409</v>
      </c>
      <c r="R70" s="44">
        <v>101329</v>
      </c>
      <c r="S70" s="44">
        <v>6651</v>
      </c>
      <c r="T70" s="44">
        <v>2775</v>
      </c>
      <c r="U70" s="44">
        <v>26213</v>
      </c>
      <c r="V70" s="44">
        <v>7585</v>
      </c>
      <c r="W70" s="44">
        <v>0</v>
      </c>
      <c r="X70" s="44">
        <v>193378</v>
      </c>
      <c r="Y70" s="44">
        <v>0</v>
      </c>
      <c r="Z70" s="44">
        <v>0</v>
      </c>
      <c r="AA70" s="44">
        <v>7737364</v>
      </c>
      <c r="AB70" s="44">
        <v>100000</v>
      </c>
    </row>
    <row r="71" spans="1:28" x14ac:dyDescent="0.3">
      <c r="A71" s="46" t="s">
        <v>142</v>
      </c>
      <c r="B71" t="s">
        <v>2231</v>
      </c>
      <c r="C71">
        <v>1</v>
      </c>
      <c r="D71">
        <v>0</v>
      </c>
      <c r="E71" s="44">
        <v>6552703</v>
      </c>
      <c r="F71" s="44">
        <v>0</v>
      </c>
      <c r="G71" s="44">
        <v>0</v>
      </c>
      <c r="H71" s="44">
        <v>2379</v>
      </c>
      <c r="I71" s="44">
        <v>611364</v>
      </c>
      <c r="J71" s="44">
        <v>814405</v>
      </c>
      <c r="K71" s="44">
        <v>0</v>
      </c>
      <c r="L71" s="44">
        <v>0</v>
      </c>
      <c r="M71" s="44">
        <v>0</v>
      </c>
      <c r="N71" s="44">
        <v>0</v>
      </c>
      <c r="O71" s="44">
        <v>0</v>
      </c>
      <c r="P71" s="44">
        <v>512322</v>
      </c>
      <c r="Q71" s="44">
        <v>59301</v>
      </c>
      <c r="R71" s="44">
        <v>68715</v>
      </c>
      <c r="S71" s="44">
        <v>6606</v>
      </c>
      <c r="T71" s="44">
        <v>2756</v>
      </c>
      <c r="U71" s="44">
        <v>25514</v>
      </c>
      <c r="V71" s="44">
        <v>8089</v>
      </c>
      <c r="W71" s="44">
        <v>0</v>
      </c>
      <c r="X71" s="44">
        <v>77100</v>
      </c>
      <c r="Y71" s="44">
        <v>0</v>
      </c>
      <c r="Z71" s="44">
        <v>0</v>
      </c>
      <c r="AA71" s="44">
        <v>8741254</v>
      </c>
      <c r="AB71" s="44">
        <v>0</v>
      </c>
    </row>
    <row r="72" spans="1:28" x14ac:dyDescent="0.3">
      <c r="A72" s="46" t="s">
        <v>140</v>
      </c>
      <c r="B72" t="s">
        <v>2232</v>
      </c>
      <c r="C72">
        <v>1</v>
      </c>
      <c r="D72">
        <v>0</v>
      </c>
      <c r="E72" s="44">
        <v>50784833</v>
      </c>
      <c r="F72" s="44">
        <v>0</v>
      </c>
      <c r="G72" s="44">
        <v>0</v>
      </c>
      <c r="H72" s="44">
        <v>0</v>
      </c>
      <c r="I72" s="44">
        <v>1512394</v>
      </c>
      <c r="J72" s="44">
        <v>9746055</v>
      </c>
      <c r="K72" s="44">
        <v>0</v>
      </c>
      <c r="L72" s="44">
        <v>0</v>
      </c>
      <c r="M72" s="44">
        <v>0</v>
      </c>
      <c r="N72" s="44">
        <v>0</v>
      </c>
      <c r="O72" s="44">
        <v>0</v>
      </c>
      <c r="P72" s="44">
        <v>3761818</v>
      </c>
      <c r="Q72" s="44">
        <v>1159869</v>
      </c>
      <c r="R72" s="44">
        <v>1159316</v>
      </c>
      <c r="S72" s="44">
        <v>68474</v>
      </c>
      <c r="T72" s="44">
        <v>28569</v>
      </c>
      <c r="U72" s="44">
        <v>266727</v>
      </c>
      <c r="V72" s="44">
        <v>99556</v>
      </c>
      <c r="W72" s="44">
        <v>0</v>
      </c>
      <c r="X72" s="44">
        <v>3066147</v>
      </c>
      <c r="Y72" s="44">
        <v>0</v>
      </c>
      <c r="Z72" s="44">
        <v>0</v>
      </c>
      <c r="AA72" s="44">
        <v>71653758</v>
      </c>
      <c r="AB72" s="44">
        <v>422610</v>
      </c>
    </row>
    <row r="73" spans="1:28" x14ac:dyDescent="0.3">
      <c r="A73" s="46" t="s">
        <v>136</v>
      </c>
      <c r="B73" t="s">
        <v>2233</v>
      </c>
      <c r="C73">
        <v>1</v>
      </c>
      <c r="D73">
        <v>0</v>
      </c>
      <c r="E73" s="44">
        <v>9313439</v>
      </c>
      <c r="F73" s="44">
        <v>0</v>
      </c>
      <c r="G73" s="44">
        <v>0</v>
      </c>
      <c r="H73" s="44">
        <v>0</v>
      </c>
      <c r="I73" s="44">
        <v>802346</v>
      </c>
      <c r="J73" s="44">
        <v>743348</v>
      </c>
      <c r="K73" s="44">
        <v>0</v>
      </c>
      <c r="L73" s="44">
        <v>0</v>
      </c>
      <c r="M73" s="44">
        <v>0</v>
      </c>
      <c r="N73" s="44">
        <v>0</v>
      </c>
      <c r="O73" s="44">
        <v>0</v>
      </c>
      <c r="P73" s="44">
        <v>1082351</v>
      </c>
      <c r="Q73" s="44">
        <v>406846</v>
      </c>
      <c r="R73" s="44">
        <v>22585</v>
      </c>
      <c r="S73" s="44">
        <v>21317</v>
      </c>
      <c r="T73" s="44">
        <v>8894</v>
      </c>
      <c r="U73" s="44">
        <v>84230</v>
      </c>
      <c r="V73" s="44">
        <v>24209</v>
      </c>
      <c r="W73" s="44">
        <v>0</v>
      </c>
      <c r="X73" s="44">
        <v>136560</v>
      </c>
      <c r="Y73" s="44">
        <v>0</v>
      </c>
      <c r="Z73" s="44">
        <v>0</v>
      </c>
      <c r="AA73" s="44">
        <v>12646125</v>
      </c>
      <c r="AB73" s="44">
        <v>0</v>
      </c>
    </row>
    <row r="74" spans="1:28" x14ac:dyDescent="0.3">
      <c r="A74" s="46" t="s">
        <v>122</v>
      </c>
      <c r="B74" t="s">
        <v>2234</v>
      </c>
      <c r="C74">
        <v>1</v>
      </c>
      <c r="D74">
        <v>0</v>
      </c>
      <c r="E74" s="44">
        <v>7763200</v>
      </c>
      <c r="F74" s="44">
        <v>0</v>
      </c>
      <c r="G74" s="44">
        <v>275127</v>
      </c>
      <c r="H74" s="44">
        <v>0</v>
      </c>
      <c r="I74" s="44">
        <v>713239</v>
      </c>
      <c r="J74" s="44">
        <v>1421662</v>
      </c>
      <c r="K74" s="44">
        <v>0</v>
      </c>
      <c r="L74" s="44">
        <v>0</v>
      </c>
      <c r="M74" s="44">
        <v>0</v>
      </c>
      <c r="N74" s="44">
        <v>0</v>
      </c>
      <c r="O74" s="44">
        <v>0</v>
      </c>
      <c r="P74" s="44">
        <v>818770</v>
      </c>
      <c r="Q74" s="44">
        <v>373629</v>
      </c>
      <c r="R74" s="44">
        <v>20503</v>
      </c>
      <c r="S74" s="44">
        <v>7909</v>
      </c>
      <c r="T74" s="44">
        <v>3300</v>
      </c>
      <c r="U74" s="44">
        <v>31572</v>
      </c>
      <c r="V74" s="44">
        <v>10170</v>
      </c>
      <c r="W74" s="44">
        <v>0</v>
      </c>
      <c r="X74" s="44">
        <v>289411</v>
      </c>
      <c r="Y74" s="44">
        <v>0</v>
      </c>
      <c r="Z74" s="44">
        <v>0</v>
      </c>
      <c r="AA74" s="44">
        <v>11728492</v>
      </c>
      <c r="AB74" s="44">
        <v>100000</v>
      </c>
    </row>
    <row r="75" spans="1:28" x14ac:dyDescent="0.3">
      <c r="A75" s="46" t="s">
        <v>146</v>
      </c>
      <c r="B75" t="s">
        <v>2235</v>
      </c>
      <c r="C75">
        <v>1</v>
      </c>
      <c r="D75">
        <v>0</v>
      </c>
      <c r="E75" s="44">
        <v>4509375</v>
      </c>
      <c r="F75" s="44">
        <v>0</v>
      </c>
      <c r="G75" s="44">
        <v>147825</v>
      </c>
      <c r="H75" s="44">
        <v>575</v>
      </c>
      <c r="I75" s="44">
        <v>512288</v>
      </c>
      <c r="J75" s="44">
        <v>1014966</v>
      </c>
      <c r="K75" s="44">
        <v>0</v>
      </c>
      <c r="L75" s="44">
        <v>0</v>
      </c>
      <c r="M75" s="44">
        <v>0</v>
      </c>
      <c r="N75" s="44">
        <v>0</v>
      </c>
      <c r="O75" s="44">
        <v>0</v>
      </c>
      <c r="P75" s="44">
        <v>624813</v>
      </c>
      <c r="Q75" s="44">
        <v>0</v>
      </c>
      <c r="R75" s="44">
        <v>0</v>
      </c>
      <c r="S75" s="44">
        <v>1917</v>
      </c>
      <c r="T75" s="44">
        <v>800</v>
      </c>
      <c r="U75" s="44">
        <v>15553</v>
      </c>
      <c r="V75" s="44">
        <v>2571</v>
      </c>
      <c r="W75" s="44">
        <v>0</v>
      </c>
      <c r="X75" s="44">
        <v>194319</v>
      </c>
      <c r="Y75" s="44">
        <v>0</v>
      </c>
      <c r="Z75" s="44">
        <v>0</v>
      </c>
      <c r="AA75" s="44">
        <v>7025002</v>
      </c>
      <c r="AB75" s="44">
        <v>100000</v>
      </c>
    </row>
    <row r="76" spans="1:28" x14ac:dyDescent="0.3">
      <c r="A76" s="46" t="s">
        <v>148</v>
      </c>
      <c r="B76" t="s">
        <v>2236</v>
      </c>
      <c r="C76">
        <v>1</v>
      </c>
      <c r="D76">
        <v>0</v>
      </c>
      <c r="E76" s="44">
        <v>5229069</v>
      </c>
      <c r="F76" s="44">
        <v>0</v>
      </c>
      <c r="G76" s="44">
        <v>0</v>
      </c>
      <c r="H76" s="44">
        <v>3361</v>
      </c>
      <c r="I76" s="44">
        <v>476458</v>
      </c>
      <c r="J76" s="44">
        <v>720357</v>
      </c>
      <c r="K76" s="44">
        <v>0</v>
      </c>
      <c r="L76" s="44">
        <v>0</v>
      </c>
      <c r="M76" s="44">
        <v>0</v>
      </c>
      <c r="N76" s="44">
        <v>0</v>
      </c>
      <c r="O76" s="44">
        <v>0</v>
      </c>
      <c r="P76" s="44">
        <v>532255</v>
      </c>
      <c r="Q76" s="44">
        <v>4693</v>
      </c>
      <c r="R76" s="44">
        <v>0</v>
      </c>
      <c r="S76" s="44">
        <v>7984</v>
      </c>
      <c r="T76" s="44">
        <v>3331</v>
      </c>
      <c r="U76" s="44">
        <v>27844</v>
      </c>
      <c r="V76" s="44">
        <v>9532</v>
      </c>
      <c r="W76" s="44">
        <v>0</v>
      </c>
      <c r="X76" s="44">
        <v>234016</v>
      </c>
      <c r="Y76" s="44">
        <v>0</v>
      </c>
      <c r="Z76" s="44">
        <v>0</v>
      </c>
      <c r="AA76" s="44">
        <v>7248900</v>
      </c>
      <c r="AB76" s="44">
        <v>100000</v>
      </c>
    </row>
    <row r="77" spans="1:28" x14ac:dyDescent="0.3">
      <c r="A77" s="46" t="s">
        <v>154</v>
      </c>
      <c r="B77" t="s">
        <v>2237</v>
      </c>
      <c r="C77" t="s">
        <v>2840</v>
      </c>
      <c r="D77" t="s">
        <v>2840</v>
      </c>
      <c r="E77" t="s">
        <v>2840</v>
      </c>
      <c r="F77" t="s">
        <v>2840</v>
      </c>
      <c r="G77" t="s">
        <v>2840</v>
      </c>
      <c r="H77" t="s">
        <v>2840</v>
      </c>
      <c r="I77" t="s">
        <v>2840</v>
      </c>
      <c r="J77" t="s">
        <v>2840</v>
      </c>
      <c r="K77" t="s">
        <v>2840</v>
      </c>
      <c r="L77" t="s">
        <v>2840</v>
      </c>
      <c r="M77" t="s">
        <v>2840</v>
      </c>
      <c r="N77" t="s">
        <v>2840</v>
      </c>
      <c r="O77" t="s">
        <v>2840</v>
      </c>
      <c r="P77" t="s">
        <v>2840</v>
      </c>
      <c r="Q77" t="s">
        <v>2840</v>
      </c>
      <c r="R77" t="s">
        <v>2840</v>
      </c>
      <c r="S77" t="s">
        <v>2840</v>
      </c>
      <c r="T77" t="s">
        <v>2840</v>
      </c>
      <c r="U77" t="s">
        <v>2840</v>
      </c>
      <c r="V77" t="s">
        <v>2840</v>
      </c>
      <c r="W77" t="s">
        <v>2840</v>
      </c>
      <c r="X77" t="s">
        <v>2840</v>
      </c>
      <c r="Y77" t="s">
        <v>2840</v>
      </c>
      <c r="Z77" t="s">
        <v>2840</v>
      </c>
      <c r="AA77" t="s">
        <v>2840</v>
      </c>
      <c r="AB77" t="s">
        <v>2840</v>
      </c>
    </row>
    <row r="78" spans="1:28" x14ac:dyDescent="0.3">
      <c r="A78" s="46" t="s">
        <v>157</v>
      </c>
      <c r="B78" t="s">
        <v>2238</v>
      </c>
      <c r="C78">
        <v>1</v>
      </c>
      <c r="D78">
        <v>0</v>
      </c>
      <c r="E78" s="44">
        <v>63807748</v>
      </c>
      <c r="F78" s="44">
        <v>956072</v>
      </c>
      <c r="G78" s="44">
        <v>0</v>
      </c>
      <c r="H78" s="44">
        <v>28447</v>
      </c>
      <c r="I78" s="44">
        <v>4897453</v>
      </c>
      <c r="J78" s="44">
        <v>10871484</v>
      </c>
      <c r="K78" s="44">
        <v>0</v>
      </c>
      <c r="L78" s="44">
        <v>0</v>
      </c>
      <c r="M78" s="44">
        <v>0</v>
      </c>
      <c r="N78" s="44">
        <v>0</v>
      </c>
      <c r="O78" s="44">
        <v>0</v>
      </c>
      <c r="P78" s="44">
        <v>8943403</v>
      </c>
      <c r="Q78" s="44">
        <v>1294331</v>
      </c>
      <c r="R78" s="44">
        <v>0</v>
      </c>
      <c r="S78" s="44">
        <v>99992</v>
      </c>
      <c r="T78" s="44">
        <v>41719</v>
      </c>
      <c r="U78" s="44">
        <v>387013</v>
      </c>
      <c r="V78" s="44">
        <v>135528</v>
      </c>
      <c r="W78" s="44">
        <v>0</v>
      </c>
      <c r="X78" s="44">
        <v>1386068</v>
      </c>
      <c r="Y78" s="44">
        <v>0</v>
      </c>
      <c r="Z78" s="44">
        <v>0</v>
      </c>
      <c r="AA78" s="44">
        <v>92849258</v>
      </c>
      <c r="AB78" s="44">
        <v>501348</v>
      </c>
    </row>
    <row r="79" spans="1:28" x14ac:dyDescent="0.3">
      <c r="A79" s="46" t="s">
        <v>161</v>
      </c>
      <c r="B79" t="s">
        <v>2239</v>
      </c>
      <c r="C79">
        <v>1</v>
      </c>
      <c r="D79">
        <v>0</v>
      </c>
      <c r="E79" s="44">
        <v>21965334</v>
      </c>
      <c r="F79" s="44">
        <v>0</v>
      </c>
      <c r="G79" s="44">
        <v>0</v>
      </c>
      <c r="H79" s="44">
        <v>0</v>
      </c>
      <c r="I79" s="44">
        <v>2789081</v>
      </c>
      <c r="J79" s="44">
        <v>2075606</v>
      </c>
      <c r="K79" s="44">
        <v>0</v>
      </c>
      <c r="L79" s="44">
        <v>0</v>
      </c>
      <c r="M79" s="44">
        <v>0</v>
      </c>
      <c r="N79" s="44">
        <v>0</v>
      </c>
      <c r="O79" s="44">
        <v>0</v>
      </c>
      <c r="P79" s="44">
        <v>4957996</v>
      </c>
      <c r="Q79" s="44">
        <v>602561</v>
      </c>
      <c r="R79" s="44">
        <v>0</v>
      </c>
      <c r="S79" s="44">
        <v>63980</v>
      </c>
      <c r="T79" s="44">
        <v>26694</v>
      </c>
      <c r="U79" s="44">
        <v>240048</v>
      </c>
      <c r="V79" s="44">
        <v>72971</v>
      </c>
      <c r="W79" s="44">
        <v>0</v>
      </c>
      <c r="X79" s="44">
        <v>371608</v>
      </c>
      <c r="Y79" s="44">
        <v>50827</v>
      </c>
      <c r="Z79" s="44">
        <v>0</v>
      </c>
      <c r="AA79" s="44">
        <v>33216706</v>
      </c>
      <c r="AB79" s="44">
        <v>0</v>
      </c>
    </row>
    <row r="80" spans="1:28" x14ac:dyDescent="0.3">
      <c r="A80" s="46" t="s">
        <v>159</v>
      </c>
      <c r="B80" t="s">
        <v>1497</v>
      </c>
      <c r="C80">
        <v>1</v>
      </c>
      <c r="D80">
        <v>0</v>
      </c>
      <c r="E80" s="44">
        <v>7598820</v>
      </c>
      <c r="F80" s="44">
        <v>0</v>
      </c>
      <c r="G80" s="44">
        <v>0</v>
      </c>
      <c r="H80" s="44">
        <v>0</v>
      </c>
      <c r="I80" s="44">
        <v>532182</v>
      </c>
      <c r="J80" s="44">
        <v>1887407</v>
      </c>
      <c r="K80" s="44">
        <v>0</v>
      </c>
      <c r="L80" s="44">
        <v>0</v>
      </c>
      <c r="M80" s="44">
        <v>0</v>
      </c>
      <c r="N80" s="44">
        <v>0</v>
      </c>
      <c r="O80" s="44">
        <v>0</v>
      </c>
      <c r="P80" s="44">
        <v>1928324</v>
      </c>
      <c r="Q80" s="44">
        <v>348692</v>
      </c>
      <c r="R80" s="44">
        <v>0</v>
      </c>
      <c r="S80" s="44">
        <v>16059</v>
      </c>
      <c r="T80" s="44">
        <v>6700</v>
      </c>
      <c r="U80" s="44">
        <v>61163</v>
      </c>
      <c r="V80" s="44">
        <v>20780</v>
      </c>
      <c r="W80" s="44">
        <v>0</v>
      </c>
      <c r="X80" s="44">
        <v>164736</v>
      </c>
      <c r="Y80" s="44">
        <v>0</v>
      </c>
      <c r="Z80" s="44">
        <v>0</v>
      </c>
      <c r="AA80" s="44">
        <v>12564863</v>
      </c>
      <c r="AB80" s="44">
        <v>0</v>
      </c>
    </row>
    <row r="81" spans="1:28" x14ac:dyDescent="0.3">
      <c r="A81" s="46" t="s">
        <v>164</v>
      </c>
      <c r="B81" t="s">
        <v>2240</v>
      </c>
      <c r="C81" t="s">
        <v>2840</v>
      </c>
      <c r="D81" t="s">
        <v>2840</v>
      </c>
      <c r="E81" t="s">
        <v>2840</v>
      </c>
      <c r="F81" t="s">
        <v>2840</v>
      </c>
      <c r="G81" t="s">
        <v>2840</v>
      </c>
      <c r="H81" t="s">
        <v>2840</v>
      </c>
      <c r="I81" t="s">
        <v>2840</v>
      </c>
      <c r="J81" t="s">
        <v>2840</v>
      </c>
      <c r="K81" t="s">
        <v>2840</v>
      </c>
      <c r="L81" t="s">
        <v>2840</v>
      </c>
      <c r="M81" t="s">
        <v>2840</v>
      </c>
      <c r="N81" t="s">
        <v>2840</v>
      </c>
      <c r="O81" t="s">
        <v>2840</v>
      </c>
      <c r="P81" t="s">
        <v>2840</v>
      </c>
      <c r="Q81" t="s">
        <v>2840</v>
      </c>
      <c r="R81" t="s">
        <v>2840</v>
      </c>
      <c r="S81" t="s">
        <v>2840</v>
      </c>
      <c r="T81" t="s">
        <v>2840</v>
      </c>
      <c r="U81" t="s">
        <v>2840</v>
      </c>
      <c r="V81" t="s">
        <v>2840</v>
      </c>
      <c r="W81" t="s">
        <v>2840</v>
      </c>
      <c r="X81" t="s">
        <v>2840</v>
      </c>
      <c r="Y81" t="s">
        <v>2840</v>
      </c>
      <c r="Z81" t="s">
        <v>2840</v>
      </c>
      <c r="AA81" t="s">
        <v>2840</v>
      </c>
      <c r="AB81" t="s">
        <v>2840</v>
      </c>
    </row>
    <row r="82" spans="1:28" x14ac:dyDescent="0.3">
      <c r="A82" s="46" t="s">
        <v>166</v>
      </c>
      <c r="B82" t="s">
        <v>1499</v>
      </c>
      <c r="C82">
        <v>1</v>
      </c>
      <c r="D82">
        <v>0</v>
      </c>
      <c r="E82" s="44">
        <v>8424076</v>
      </c>
      <c r="F82" s="44">
        <v>0</v>
      </c>
      <c r="G82" s="44">
        <v>0</v>
      </c>
      <c r="H82" s="44">
        <v>0</v>
      </c>
      <c r="I82" s="44">
        <v>976951</v>
      </c>
      <c r="J82" s="44">
        <v>409500</v>
      </c>
      <c r="K82" s="44">
        <v>0</v>
      </c>
      <c r="L82" s="44">
        <v>0</v>
      </c>
      <c r="M82" s="44">
        <v>0</v>
      </c>
      <c r="N82" s="44">
        <v>0</v>
      </c>
      <c r="O82" s="44">
        <v>0</v>
      </c>
      <c r="P82" s="44">
        <v>1384735</v>
      </c>
      <c r="Q82" s="44">
        <v>161505</v>
      </c>
      <c r="R82" s="44">
        <v>0</v>
      </c>
      <c r="S82" s="44">
        <v>11834</v>
      </c>
      <c r="T82" s="44">
        <v>4938</v>
      </c>
      <c r="U82" s="44">
        <v>41824</v>
      </c>
      <c r="V82" s="44">
        <v>14281</v>
      </c>
      <c r="W82" s="44">
        <v>0</v>
      </c>
      <c r="X82" s="44">
        <v>128230</v>
      </c>
      <c r="Y82" s="44">
        <v>0</v>
      </c>
      <c r="Z82" s="44">
        <v>0</v>
      </c>
      <c r="AA82" s="44">
        <v>11557874</v>
      </c>
      <c r="AB82" s="44">
        <v>0</v>
      </c>
    </row>
    <row r="83" spans="1:28" x14ac:dyDescent="0.3">
      <c r="A83" s="46" t="s">
        <v>170</v>
      </c>
      <c r="B83" t="s">
        <v>2241</v>
      </c>
      <c r="C83">
        <v>1</v>
      </c>
      <c r="D83">
        <v>0</v>
      </c>
      <c r="E83" s="44">
        <v>11624109</v>
      </c>
      <c r="F83" s="44">
        <v>0</v>
      </c>
      <c r="G83" s="44">
        <v>0</v>
      </c>
      <c r="H83" s="44">
        <v>0</v>
      </c>
      <c r="I83" s="44">
        <v>1636140</v>
      </c>
      <c r="J83" s="44">
        <v>3223501</v>
      </c>
      <c r="K83" s="44">
        <v>0</v>
      </c>
      <c r="L83" s="44">
        <v>0</v>
      </c>
      <c r="M83" s="44">
        <v>0</v>
      </c>
      <c r="N83" s="44">
        <v>0</v>
      </c>
      <c r="O83" s="44">
        <v>0</v>
      </c>
      <c r="P83" s="44">
        <v>2073468</v>
      </c>
      <c r="Q83" s="44">
        <v>300111</v>
      </c>
      <c r="R83" s="44">
        <v>202487</v>
      </c>
      <c r="S83" s="44">
        <v>14576</v>
      </c>
      <c r="T83" s="44">
        <v>6081</v>
      </c>
      <c r="U83" s="44">
        <v>57668</v>
      </c>
      <c r="V83" s="44">
        <v>18107</v>
      </c>
      <c r="W83" s="44">
        <v>0</v>
      </c>
      <c r="X83" s="44">
        <v>123521</v>
      </c>
      <c r="Y83" s="44">
        <v>0</v>
      </c>
      <c r="Z83" s="44">
        <v>0</v>
      </c>
      <c r="AA83" s="44">
        <v>19279769</v>
      </c>
      <c r="AB83" s="44">
        <v>100000</v>
      </c>
    </row>
    <row r="84" spans="1:28" x14ac:dyDescent="0.3">
      <c r="A84" s="46" t="s">
        <v>178</v>
      </c>
      <c r="B84" t="s">
        <v>2242</v>
      </c>
      <c r="C84">
        <v>1</v>
      </c>
      <c r="D84">
        <v>0</v>
      </c>
      <c r="E84" s="44">
        <v>10854095</v>
      </c>
      <c r="F84" s="44">
        <v>0</v>
      </c>
      <c r="G84" s="44">
        <v>0</v>
      </c>
      <c r="H84" s="44">
        <v>8912</v>
      </c>
      <c r="I84" s="44">
        <v>1559405</v>
      </c>
      <c r="J84" s="44">
        <v>586238</v>
      </c>
      <c r="K84" s="44">
        <v>717</v>
      </c>
      <c r="L84" s="44">
        <v>0</v>
      </c>
      <c r="M84" s="44">
        <v>0</v>
      </c>
      <c r="N84" s="44">
        <v>0</v>
      </c>
      <c r="O84" s="44">
        <v>0</v>
      </c>
      <c r="P84" s="44">
        <v>1600169</v>
      </c>
      <c r="Q84" s="44">
        <v>130424</v>
      </c>
      <c r="R84" s="44">
        <v>201092</v>
      </c>
      <c r="S84" s="44">
        <v>11550</v>
      </c>
      <c r="T84" s="44">
        <v>4819</v>
      </c>
      <c r="U84" s="44">
        <v>44620</v>
      </c>
      <c r="V84" s="44">
        <v>14180</v>
      </c>
      <c r="W84" s="44">
        <v>0</v>
      </c>
      <c r="X84" s="44">
        <v>145595</v>
      </c>
      <c r="Y84" s="44">
        <v>0</v>
      </c>
      <c r="Z84" s="44">
        <v>0</v>
      </c>
      <c r="AA84" s="44">
        <v>15161816</v>
      </c>
      <c r="AB84" s="44">
        <v>100000</v>
      </c>
    </row>
    <row r="85" spans="1:28" x14ac:dyDescent="0.3">
      <c r="A85" s="46" t="s">
        <v>172</v>
      </c>
      <c r="B85" t="s">
        <v>2243</v>
      </c>
      <c r="C85">
        <v>1</v>
      </c>
      <c r="D85">
        <v>0</v>
      </c>
      <c r="E85" s="44">
        <v>18930783</v>
      </c>
      <c r="F85" s="44">
        <v>0</v>
      </c>
      <c r="G85" s="44">
        <v>0</v>
      </c>
      <c r="H85" s="44">
        <v>14725</v>
      </c>
      <c r="I85" s="44">
        <v>1601621</v>
      </c>
      <c r="J85" s="44">
        <v>4160423</v>
      </c>
      <c r="K85" s="44">
        <v>0</v>
      </c>
      <c r="L85" s="44">
        <v>0</v>
      </c>
      <c r="M85" s="44">
        <v>0</v>
      </c>
      <c r="N85" s="44">
        <v>0</v>
      </c>
      <c r="O85" s="44">
        <v>0</v>
      </c>
      <c r="P85" s="44">
        <v>3046811</v>
      </c>
      <c r="Q85" s="44">
        <v>409426</v>
      </c>
      <c r="R85" s="44">
        <v>397101</v>
      </c>
      <c r="S85" s="44">
        <v>26425</v>
      </c>
      <c r="T85" s="44">
        <v>11025</v>
      </c>
      <c r="U85" s="44">
        <v>103277</v>
      </c>
      <c r="V85" s="44">
        <v>34535</v>
      </c>
      <c r="W85" s="44">
        <v>0</v>
      </c>
      <c r="X85" s="44">
        <v>373543</v>
      </c>
      <c r="Y85" s="44">
        <v>0</v>
      </c>
      <c r="Z85" s="44">
        <v>0</v>
      </c>
      <c r="AA85" s="44">
        <v>29109695</v>
      </c>
      <c r="AB85" s="44">
        <v>155921</v>
      </c>
    </row>
    <row r="86" spans="1:28" x14ac:dyDescent="0.3">
      <c r="A86" s="46" t="s">
        <v>168</v>
      </c>
      <c r="B86" t="s">
        <v>1503</v>
      </c>
      <c r="C86">
        <v>1</v>
      </c>
      <c r="D86">
        <v>0</v>
      </c>
      <c r="E86" s="44">
        <v>4642487</v>
      </c>
      <c r="F86" s="44">
        <v>0</v>
      </c>
      <c r="G86" s="44">
        <v>0</v>
      </c>
      <c r="H86" s="44">
        <v>10331</v>
      </c>
      <c r="I86" s="44">
        <v>1028157</v>
      </c>
      <c r="J86" s="44">
        <v>972282</v>
      </c>
      <c r="K86" s="44">
        <v>0</v>
      </c>
      <c r="L86" s="44">
        <v>0</v>
      </c>
      <c r="M86" s="44">
        <v>0</v>
      </c>
      <c r="N86" s="44">
        <v>0</v>
      </c>
      <c r="O86" s="44">
        <v>0</v>
      </c>
      <c r="P86" s="44">
        <v>1106706</v>
      </c>
      <c r="Q86" s="44">
        <v>997</v>
      </c>
      <c r="R86" s="44">
        <v>32725</v>
      </c>
      <c r="S86" s="44">
        <v>4479</v>
      </c>
      <c r="T86" s="44">
        <v>1869</v>
      </c>
      <c r="U86" s="44">
        <v>17592</v>
      </c>
      <c r="V86" s="44">
        <v>4681</v>
      </c>
      <c r="W86" s="44">
        <v>0</v>
      </c>
      <c r="X86" s="44">
        <v>151833</v>
      </c>
      <c r="Y86" s="44">
        <v>0</v>
      </c>
      <c r="Z86" s="44">
        <v>0</v>
      </c>
      <c r="AA86" s="44">
        <v>7974139</v>
      </c>
      <c r="AB86" s="44">
        <v>100000</v>
      </c>
    </row>
    <row r="87" spans="1:28" x14ac:dyDescent="0.3">
      <c r="A87" s="46" t="s">
        <v>174</v>
      </c>
      <c r="B87" t="s">
        <v>2244</v>
      </c>
      <c r="C87">
        <v>1</v>
      </c>
      <c r="D87">
        <v>0</v>
      </c>
      <c r="E87" s="44">
        <v>9231648</v>
      </c>
      <c r="F87" s="44">
        <v>0</v>
      </c>
      <c r="G87" s="44">
        <v>0</v>
      </c>
      <c r="H87" s="44">
        <v>0</v>
      </c>
      <c r="I87" s="44">
        <v>1066013</v>
      </c>
      <c r="J87" s="44">
        <v>1078517</v>
      </c>
      <c r="K87" s="44">
        <v>0</v>
      </c>
      <c r="L87" s="44">
        <v>0</v>
      </c>
      <c r="M87" s="44">
        <v>0</v>
      </c>
      <c r="N87" s="44">
        <v>0</v>
      </c>
      <c r="O87" s="44">
        <v>0</v>
      </c>
      <c r="P87" s="44">
        <v>1573046</v>
      </c>
      <c r="Q87" s="44">
        <v>190430</v>
      </c>
      <c r="R87" s="44">
        <v>37677</v>
      </c>
      <c r="S87" s="44">
        <v>10935</v>
      </c>
      <c r="T87" s="44">
        <v>4563</v>
      </c>
      <c r="U87" s="44">
        <v>42523</v>
      </c>
      <c r="V87" s="44">
        <v>14186</v>
      </c>
      <c r="W87" s="44">
        <v>0</v>
      </c>
      <c r="X87" s="44">
        <v>136589</v>
      </c>
      <c r="Y87" s="44">
        <v>0</v>
      </c>
      <c r="Z87" s="44">
        <v>0</v>
      </c>
      <c r="AA87" s="44">
        <v>13386127</v>
      </c>
      <c r="AB87" s="44">
        <v>100000</v>
      </c>
    </row>
    <row r="88" spans="1:28" x14ac:dyDescent="0.3">
      <c r="A88" s="46" t="s">
        <v>176</v>
      </c>
      <c r="B88" t="s">
        <v>1505</v>
      </c>
      <c r="C88">
        <v>1</v>
      </c>
      <c r="D88">
        <v>0</v>
      </c>
      <c r="E88" s="44">
        <v>17697072</v>
      </c>
      <c r="F88" s="44">
        <v>0</v>
      </c>
      <c r="G88" s="44">
        <v>0</v>
      </c>
      <c r="H88" s="44">
        <v>0</v>
      </c>
      <c r="I88" s="44">
        <v>2581285</v>
      </c>
      <c r="J88" s="44">
        <v>2447014</v>
      </c>
      <c r="K88" s="44">
        <v>60181</v>
      </c>
      <c r="L88" s="44">
        <v>0</v>
      </c>
      <c r="M88" s="44">
        <v>0</v>
      </c>
      <c r="N88" s="44">
        <v>0</v>
      </c>
      <c r="O88" s="44">
        <v>0</v>
      </c>
      <c r="P88" s="44">
        <v>2694319</v>
      </c>
      <c r="Q88" s="44">
        <v>298427</v>
      </c>
      <c r="R88" s="44">
        <v>96288</v>
      </c>
      <c r="S88" s="44">
        <v>20013</v>
      </c>
      <c r="T88" s="44">
        <v>8350</v>
      </c>
      <c r="U88" s="44">
        <v>78288</v>
      </c>
      <c r="V88" s="44">
        <v>26414</v>
      </c>
      <c r="W88" s="44">
        <v>0</v>
      </c>
      <c r="X88" s="44">
        <v>255058</v>
      </c>
      <c r="Y88" s="44">
        <v>0</v>
      </c>
      <c r="Z88" s="44">
        <v>0</v>
      </c>
      <c r="AA88" s="44">
        <v>26262709</v>
      </c>
      <c r="AB88" s="44">
        <v>154286</v>
      </c>
    </row>
    <row r="89" spans="1:28" x14ac:dyDescent="0.3">
      <c r="A89" s="46" t="s">
        <v>181</v>
      </c>
      <c r="B89" t="s">
        <v>1506</v>
      </c>
      <c r="C89">
        <v>1</v>
      </c>
      <c r="D89">
        <v>0</v>
      </c>
      <c r="E89" s="44">
        <v>11329628</v>
      </c>
      <c r="F89" s="44">
        <v>0</v>
      </c>
      <c r="G89" s="44">
        <v>283996</v>
      </c>
      <c r="H89" s="44">
        <v>0</v>
      </c>
      <c r="I89" s="44">
        <v>1698246</v>
      </c>
      <c r="J89" s="44">
        <v>2941893</v>
      </c>
      <c r="K89" s="44">
        <v>674066</v>
      </c>
      <c r="L89" s="44">
        <v>0</v>
      </c>
      <c r="M89" s="44">
        <v>0</v>
      </c>
      <c r="N89" s="44">
        <v>0</v>
      </c>
      <c r="O89" s="44">
        <v>0</v>
      </c>
      <c r="P89" s="44">
        <v>835959</v>
      </c>
      <c r="Q89" s="44">
        <v>90359</v>
      </c>
      <c r="R89" s="44">
        <v>0</v>
      </c>
      <c r="S89" s="44">
        <v>17227</v>
      </c>
      <c r="T89" s="44">
        <v>7188</v>
      </c>
      <c r="U89" s="44">
        <v>66463</v>
      </c>
      <c r="V89" s="44">
        <v>16281</v>
      </c>
      <c r="W89" s="44">
        <v>0</v>
      </c>
      <c r="X89" s="44">
        <v>522240</v>
      </c>
      <c r="Y89" s="44">
        <v>0</v>
      </c>
      <c r="Z89" s="44">
        <v>0</v>
      </c>
      <c r="AA89" s="44">
        <v>18483546</v>
      </c>
      <c r="AB89" s="44">
        <v>100000</v>
      </c>
    </row>
    <row r="90" spans="1:28" x14ac:dyDescent="0.3">
      <c r="A90" s="46" t="s">
        <v>183</v>
      </c>
      <c r="B90" t="s">
        <v>2245</v>
      </c>
      <c r="C90">
        <v>1</v>
      </c>
      <c r="D90">
        <v>0</v>
      </c>
      <c r="E90" s="44">
        <v>13455767</v>
      </c>
      <c r="F90" s="44">
        <v>0</v>
      </c>
      <c r="G90" s="44">
        <v>0</v>
      </c>
      <c r="H90" s="44">
        <v>3383</v>
      </c>
      <c r="I90" s="44">
        <v>1665832</v>
      </c>
      <c r="J90" s="44">
        <v>595447</v>
      </c>
      <c r="K90" s="44">
        <v>0</v>
      </c>
      <c r="L90" s="44">
        <v>0</v>
      </c>
      <c r="M90" s="44">
        <v>0</v>
      </c>
      <c r="N90" s="44">
        <v>0</v>
      </c>
      <c r="O90" s="44">
        <v>0</v>
      </c>
      <c r="P90" s="44">
        <v>1437783</v>
      </c>
      <c r="Q90" s="44">
        <v>305356</v>
      </c>
      <c r="R90" s="44">
        <v>0</v>
      </c>
      <c r="S90" s="44">
        <v>28507</v>
      </c>
      <c r="T90" s="44">
        <v>11894</v>
      </c>
      <c r="U90" s="44">
        <v>112248</v>
      </c>
      <c r="V90" s="44">
        <v>29611</v>
      </c>
      <c r="W90" s="44">
        <v>0</v>
      </c>
      <c r="X90" s="44">
        <v>433390</v>
      </c>
      <c r="Y90" s="44">
        <v>0</v>
      </c>
      <c r="Z90" s="44">
        <v>0</v>
      </c>
      <c r="AA90" s="44">
        <v>18079218</v>
      </c>
      <c r="AB90" s="44">
        <v>100000</v>
      </c>
    </row>
    <row r="91" spans="1:28" x14ac:dyDescent="0.3">
      <c r="A91" s="46" t="s">
        <v>187</v>
      </c>
      <c r="B91" t="s">
        <v>2246</v>
      </c>
      <c r="C91">
        <v>1</v>
      </c>
      <c r="D91">
        <v>0</v>
      </c>
      <c r="E91" s="44">
        <v>12342263</v>
      </c>
      <c r="F91" s="44">
        <v>0</v>
      </c>
      <c r="G91" s="44">
        <v>0</v>
      </c>
      <c r="H91" s="44">
        <v>0</v>
      </c>
      <c r="I91" s="44">
        <v>1832511</v>
      </c>
      <c r="J91" s="44">
        <v>1794179</v>
      </c>
      <c r="K91" s="44">
        <v>157717</v>
      </c>
      <c r="L91" s="44">
        <v>0</v>
      </c>
      <c r="M91" s="44">
        <v>0</v>
      </c>
      <c r="N91" s="44">
        <v>0</v>
      </c>
      <c r="O91" s="44">
        <v>0</v>
      </c>
      <c r="P91" s="44">
        <v>1491767</v>
      </c>
      <c r="Q91" s="44">
        <v>522481</v>
      </c>
      <c r="R91" s="44">
        <v>40792</v>
      </c>
      <c r="S91" s="44">
        <v>19055</v>
      </c>
      <c r="T91" s="44">
        <v>7950</v>
      </c>
      <c r="U91" s="44">
        <v>73453</v>
      </c>
      <c r="V91" s="44">
        <v>23456</v>
      </c>
      <c r="W91" s="44">
        <v>0</v>
      </c>
      <c r="X91" s="44">
        <v>142354</v>
      </c>
      <c r="Y91" s="44">
        <v>0</v>
      </c>
      <c r="Z91" s="44">
        <v>0</v>
      </c>
      <c r="AA91" s="44">
        <v>18447978</v>
      </c>
      <c r="AB91" s="44">
        <v>0</v>
      </c>
    </row>
    <row r="92" spans="1:28" x14ac:dyDescent="0.3">
      <c r="A92" s="46" t="s">
        <v>185</v>
      </c>
      <c r="B92" t="s">
        <v>2247</v>
      </c>
      <c r="C92">
        <v>1</v>
      </c>
      <c r="D92">
        <v>0</v>
      </c>
      <c r="E92" s="44">
        <v>3217401</v>
      </c>
      <c r="F92" s="44">
        <v>0</v>
      </c>
      <c r="G92" s="44">
        <v>0</v>
      </c>
      <c r="H92" s="44">
        <v>0</v>
      </c>
      <c r="I92" s="44">
        <v>455162</v>
      </c>
      <c r="J92" s="44">
        <v>659822</v>
      </c>
      <c r="K92" s="44">
        <v>0</v>
      </c>
      <c r="L92" s="44">
        <v>0</v>
      </c>
      <c r="M92" s="44">
        <v>0</v>
      </c>
      <c r="N92" s="44">
        <v>0</v>
      </c>
      <c r="O92" s="44">
        <v>0</v>
      </c>
      <c r="P92" s="44">
        <v>502471</v>
      </c>
      <c r="Q92" s="44">
        <v>0</v>
      </c>
      <c r="R92" s="44">
        <v>0</v>
      </c>
      <c r="S92" s="44">
        <v>7116</v>
      </c>
      <c r="T92" s="44">
        <v>2969</v>
      </c>
      <c r="U92" s="44">
        <v>27261</v>
      </c>
      <c r="V92" s="44">
        <v>8161</v>
      </c>
      <c r="W92" s="44">
        <v>0</v>
      </c>
      <c r="X92" s="44">
        <v>0</v>
      </c>
      <c r="Y92" s="44">
        <v>0</v>
      </c>
      <c r="Z92" s="44">
        <v>0</v>
      </c>
      <c r="AA92" s="44">
        <v>4880363</v>
      </c>
      <c r="AB92" s="44">
        <v>0</v>
      </c>
    </row>
    <row r="93" spans="1:28" x14ac:dyDescent="0.3">
      <c r="A93" s="46" t="s">
        <v>189</v>
      </c>
      <c r="B93" t="s">
        <v>1510</v>
      </c>
      <c r="C93">
        <v>1</v>
      </c>
      <c r="D93">
        <v>0</v>
      </c>
      <c r="E93" s="44">
        <v>11132418</v>
      </c>
      <c r="F93" s="44">
        <v>0</v>
      </c>
      <c r="G93" s="44">
        <v>0</v>
      </c>
      <c r="H93" s="44">
        <v>0</v>
      </c>
      <c r="I93" s="44">
        <v>1398625</v>
      </c>
      <c r="J93" s="44">
        <v>1791870</v>
      </c>
      <c r="K93" s="44">
        <v>4002</v>
      </c>
      <c r="L93" s="44">
        <v>0</v>
      </c>
      <c r="M93" s="44">
        <v>0</v>
      </c>
      <c r="N93" s="44">
        <v>0</v>
      </c>
      <c r="O93" s="44">
        <v>0</v>
      </c>
      <c r="P93" s="44">
        <v>1144973</v>
      </c>
      <c r="Q93" s="44">
        <v>29</v>
      </c>
      <c r="R93" s="44">
        <v>0</v>
      </c>
      <c r="S93" s="44">
        <v>12074</v>
      </c>
      <c r="T93" s="44">
        <v>5038</v>
      </c>
      <c r="U93" s="44">
        <v>46600</v>
      </c>
      <c r="V93" s="44">
        <v>13927</v>
      </c>
      <c r="W93" s="44">
        <v>0</v>
      </c>
      <c r="X93" s="44">
        <v>323662</v>
      </c>
      <c r="Y93" s="44">
        <v>0</v>
      </c>
      <c r="Z93" s="44">
        <v>0</v>
      </c>
      <c r="AA93" s="44">
        <v>15873218</v>
      </c>
      <c r="AB93" s="44">
        <v>100000</v>
      </c>
    </row>
    <row r="94" spans="1:28" x14ac:dyDescent="0.3">
      <c r="A94" s="46" t="s">
        <v>191</v>
      </c>
      <c r="B94" t="s">
        <v>2248</v>
      </c>
      <c r="C94">
        <v>1</v>
      </c>
      <c r="D94">
        <v>0</v>
      </c>
      <c r="E94" s="44">
        <v>18252049</v>
      </c>
      <c r="F94" s="44">
        <v>0</v>
      </c>
      <c r="G94" s="44">
        <v>0</v>
      </c>
      <c r="H94" s="44">
        <v>0</v>
      </c>
      <c r="I94" s="44">
        <v>3123021</v>
      </c>
      <c r="J94" s="44">
        <v>1463849</v>
      </c>
      <c r="K94" s="44">
        <v>0</v>
      </c>
      <c r="L94" s="44">
        <v>0</v>
      </c>
      <c r="M94" s="44">
        <v>0</v>
      </c>
      <c r="N94" s="44">
        <v>0</v>
      </c>
      <c r="O94" s="44">
        <v>0</v>
      </c>
      <c r="P94" s="44">
        <v>2181644</v>
      </c>
      <c r="Q94" s="44">
        <v>400676</v>
      </c>
      <c r="R94" s="44">
        <v>84124</v>
      </c>
      <c r="S94" s="44">
        <v>32132</v>
      </c>
      <c r="T94" s="44">
        <v>13406</v>
      </c>
      <c r="U94" s="44">
        <v>112015</v>
      </c>
      <c r="V94" s="44">
        <v>38413</v>
      </c>
      <c r="W94" s="44">
        <v>0</v>
      </c>
      <c r="X94" s="44">
        <v>281600</v>
      </c>
      <c r="Y94" s="44">
        <v>2222</v>
      </c>
      <c r="Z94" s="44">
        <v>0</v>
      </c>
      <c r="AA94" s="44">
        <v>25985151</v>
      </c>
      <c r="AB94" s="44">
        <v>0</v>
      </c>
    </row>
    <row r="95" spans="1:28" x14ac:dyDescent="0.3">
      <c r="A95" s="46" t="s">
        <v>193</v>
      </c>
      <c r="B95" t="s">
        <v>2249</v>
      </c>
      <c r="C95">
        <v>1</v>
      </c>
      <c r="D95">
        <v>0</v>
      </c>
      <c r="E95" s="44">
        <v>14492878</v>
      </c>
      <c r="F95" s="44">
        <v>0</v>
      </c>
      <c r="G95" s="44">
        <v>507748</v>
      </c>
      <c r="H95" s="44">
        <v>0</v>
      </c>
      <c r="I95" s="44">
        <v>191442</v>
      </c>
      <c r="J95" s="44">
        <v>1510568</v>
      </c>
      <c r="K95" s="44">
        <v>0</v>
      </c>
      <c r="L95" s="44">
        <v>0</v>
      </c>
      <c r="M95" s="44">
        <v>0</v>
      </c>
      <c r="N95" s="44">
        <v>0</v>
      </c>
      <c r="O95" s="44">
        <v>0</v>
      </c>
      <c r="P95" s="44">
        <v>1745910</v>
      </c>
      <c r="Q95" s="44">
        <v>367524</v>
      </c>
      <c r="R95" s="44">
        <v>28627</v>
      </c>
      <c r="S95" s="44">
        <v>26949</v>
      </c>
      <c r="T95" s="44">
        <v>11244</v>
      </c>
      <c r="U95" s="44">
        <v>109102</v>
      </c>
      <c r="V95" s="44">
        <v>29647</v>
      </c>
      <c r="W95" s="44">
        <v>0</v>
      </c>
      <c r="X95" s="44">
        <v>226069</v>
      </c>
      <c r="Y95" s="44">
        <v>43246</v>
      </c>
      <c r="Z95" s="44">
        <v>0</v>
      </c>
      <c r="AA95" s="44">
        <v>19290954</v>
      </c>
      <c r="AB95" s="44">
        <v>100000</v>
      </c>
    </row>
    <row r="96" spans="1:28" x14ac:dyDescent="0.3">
      <c r="A96" s="46" t="s">
        <v>195</v>
      </c>
      <c r="B96" t="s">
        <v>2250</v>
      </c>
      <c r="C96">
        <v>1</v>
      </c>
      <c r="D96">
        <v>0</v>
      </c>
      <c r="E96" s="44">
        <v>15129949</v>
      </c>
      <c r="F96" s="44">
        <v>0</v>
      </c>
      <c r="G96" s="44">
        <v>0</v>
      </c>
      <c r="H96" s="44">
        <v>1684</v>
      </c>
      <c r="I96" s="44">
        <v>1657854</v>
      </c>
      <c r="J96" s="44">
        <v>577104</v>
      </c>
      <c r="K96" s="44">
        <v>4015</v>
      </c>
      <c r="L96" s="44">
        <v>0</v>
      </c>
      <c r="M96" s="44">
        <v>0</v>
      </c>
      <c r="N96" s="44">
        <v>0</v>
      </c>
      <c r="O96" s="44">
        <v>0</v>
      </c>
      <c r="P96" s="44">
        <v>1089392</v>
      </c>
      <c r="Q96" s="44">
        <v>565066</v>
      </c>
      <c r="R96" s="44">
        <v>41642</v>
      </c>
      <c r="S96" s="44">
        <v>21406</v>
      </c>
      <c r="T96" s="44">
        <v>8931</v>
      </c>
      <c r="U96" s="44">
        <v>83880</v>
      </c>
      <c r="V96" s="44">
        <v>25625</v>
      </c>
      <c r="W96" s="44">
        <v>0</v>
      </c>
      <c r="X96" s="44">
        <v>515760</v>
      </c>
      <c r="Y96" s="44">
        <v>0</v>
      </c>
      <c r="Z96" s="44">
        <v>0</v>
      </c>
      <c r="AA96" s="44">
        <v>19722308</v>
      </c>
      <c r="AB96" s="44">
        <v>0</v>
      </c>
    </row>
    <row r="97" spans="1:28" x14ac:dyDescent="0.3">
      <c r="A97" s="46" t="s">
        <v>208</v>
      </c>
      <c r="B97" t="s">
        <v>1514</v>
      </c>
      <c r="C97">
        <v>1</v>
      </c>
      <c r="D97">
        <v>0</v>
      </c>
      <c r="E97" s="44">
        <v>7378753</v>
      </c>
      <c r="F97" s="44">
        <v>0</v>
      </c>
      <c r="G97" s="44">
        <v>352002</v>
      </c>
      <c r="H97" s="44">
        <v>0</v>
      </c>
      <c r="I97" s="44">
        <v>888369</v>
      </c>
      <c r="J97" s="44">
        <v>2363962</v>
      </c>
      <c r="K97" s="44">
        <v>9783</v>
      </c>
      <c r="L97" s="44">
        <v>0</v>
      </c>
      <c r="M97" s="44">
        <v>0</v>
      </c>
      <c r="N97" s="44">
        <v>0</v>
      </c>
      <c r="O97" s="44">
        <v>0</v>
      </c>
      <c r="P97" s="44">
        <v>506555</v>
      </c>
      <c r="Q97" s="44">
        <v>53543</v>
      </c>
      <c r="R97" s="44">
        <v>467827</v>
      </c>
      <c r="S97" s="44">
        <v>20957</v>
      </c>
      <c r="T97" s="44">
        <v>8744</v>
      </c>
      <c r="U97" s="44">
        <v>85802</v>
      </c>
      <c r="V97" s="44">
        <v>0</v>
      </c>
      <c r="W97" s="44">
        <v>0</v>
      </c>
      <c r="X97" s="44">
        <v>97200</v>
      </c>
      <c r="Y97" s="44">
        <v>0</v>
      </c>
      <c r="Z97" s="44">
        <v>0</v>
      </c>
      <c r="AA97" s="44">
        <v>12233497</v>
      </c>
      <c r="AB97" s="44">
        <v>0</v>
      </c>
    </row>
    <row r="98" spans="1:28" x14ac:dyDescent="0.3">
      <c r="A98" s="46" t="s">
        <v>200</v>
      </c>
      <c r="B98" t="s">
        <v>2251</v>
      </c>
      <c r="C98">
        <v>1</v>
      </c>
      <c r="D98">
        <v>0</v>
      </c>
      <c r="E98" s="44">
        <v>3675640</v>
      </c>
      <c r="F98" s="44">
        <v>0</v>
      </c>
      <c r="G98" s="44">
        <v>143067</v>
      </c>
      <c r="H98" s="44">
        <v>0</v>
      </c>
      <c r="I98" s="44">
        <v>356601</v>
      </c>
      <c r="J98" s="44">
        <v>233804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314992</v>
      </c>
      <c r="Q98" s="44">
        <v>0</v>
      </c>
      <c r="R98" s="44">
        <v>235142</v>
      </c>
      <c r="S98" s="44">
        <v>7415</v>
      </c>
      <c r="T98" s="44">
        <v>3094</v>
      </c>
      <c r="U98" s="44">
        <v>29708</v>
      </c>
      <c r="V98" s="44">
        <v>3186</v>
      </c>
      <c r="W98" s="44">
        <v>0</v>
      </c>
      <c r="X98" s="44">
        <v>380000</v>
      </c>
      <c r="Y98" s="44">
        <v>70</v>
      </c>
      <c r="Z98" s="44">
        <v>0</v>
      </c>
      <c r="AA98" s="44">
        <v>5382719</v>
      </c>
      <c r="AB98" s="44">
        <v>0</v>
      </c>
    </row>
    <row r="99" spans="1:28" x14ac:dyDescent="0.3">
      <c r="A99" s="46" t="s">
        <v>198</v>
      </c>
      <c r="B99" t="s">
        <v>2252</v>
      </c>
      <c r="C99">
        <v>1</v>
      </c>
      <c r="D99">
        <v>0</v>
      </c>
      <c r="E99" s="44">
        <v>4814072</v>
      </c>
      <c r="F99" s="44">
        <v>0</v>
      </c>
      <c r="G99" s="44">
        <v>148960</v>
      </c>
      <c r="H99" s="44">
        <v>0</v>
      </c>
      <c r="I99" s="44">
        <v>923682</v>
      </c>
      <c r="J99" s="44">
        <v>575216</v>
      </c>
      <c r="K99" s="44">
        <v>0</v>
      </c>
      <c r="L99" s="44">
        <v>0</v>
      </c>
      <c r="M99" s="44">
        <v>0</v>
      </c>
      <c r="N99" s="44">
        <v>0</v>
      </c>
      <c r="O99" s="44">
        <v>0</v>
      </c>
      <c r="P99" s="44">
        <v>662742</v>
      </c>
      <c r="Q99" s="44">
        <v>7301</v>
      </c>
      <c r="R99" s="44">
        <v>204880</v>
      </c>
      <c r="S99" s="44">
        <v>15070</v>
      </c>
      <c r="T99" s="44">
        <v>6288</v>
      </c>
      <c r="U99" s="44">
        <v>61745</v>
      </c>
      <c r="V99" s="44">
        <v>4918</v>
      </c>
      <c r="W99" s="44">
        <v>0</v>
      </c>
      <c r="X99" s="44">
        <v>0</v>
      </c>
      <c r="Y99" s="44">
        <v>0</v>
      </c>
      <c r="Z99" s="44">
        <v>0</v>
      </c>
      <c r="AA99" s="44">
        <v>7424874</v>
      </c>
      <c r="AB99" s="44">
        <v>0</v>
      </c>
    </row>
    <row r="100" spans="1:28" x14ac:dyDescent="0.3">
      <c r="A100" s="46" t="s">
        <v>202</v>
      </c>
      <c r="B100" t="s">
        <v>2253</v>
      </c>
      <c r="C100">
        <v>1</v>
      </c>
      <c r="D100">
        <v>0</v>
      </c>
      <c r="E100" s="44">
        <v>16217663</v>
      </c>
      <c r="F100" s="44">
        <v>0</v>
      </c>
      <c r="G100" s="44">
        <v>218990</v>
      </c>
      <c r="H100" s="44">
        <v>0</v>
      </c>
      <c r="I100" s="44">
        <v>1385313</v>
      </c>
      <c r="J100" s="44">
        <v>3130736</v>
      </c>
      <c r="K100" s="44">
        <v>714908</v>
      </c>
      <c r="L100" s="44">
        <v>0</v>
      </c>
      <c r="M100" s="44">
        <v>0</v>
      </c>
      <c r="N100" s="44">
        <v>0</v>
      </c>
      <c r="O100" s="44">
        <v>0</v>
      </c>
      <c r="P100" s="44">
        <v>869000</v>
      </c>
      <c r="Q100" s="44">
        <v>86167</v>
      </c>
      <c r="R100" s="44">
        <v>678316</v>
      </c>
      <c r="S100" s="44">
        <v>25226</v>
      </c>
      <c r="T100" s="44">
        <v>10525</v>
      </c>
      <c r="U100" s="44">
        <v>103569</v>
      </c>
      <c r="V100" s="44">
        <v>20417</v>
      </c>
      <c r="W100" s="44">
        <v>0</v>
      </c>
      <c r="X100" s="44">
        <v>161330</v>
      </c>
      <c r="Y100" s="44">
        <v>0</v>
      </c>
      <c r="Z100" s="44">
        <v>0</v>
      </c>
      <c r="AA100" s="44">
        <v>23622160</v>
      </c>
      <c r="AB100" s="44">
        <v>100000</v>
      </c>
    </row>
    <row r="101" spans="1:28" x14ac:dyDescent="0.3">
      <c r="A101" s="46" t="s">
        <v>204</v>
      </c>
      <c r="B101" t="s">
        <v>2254</v>
      </c>
      <c r="C101">
        <v>1</v>
      </c>
      <c r="D101">
        <v>0</v>
      </c>
      <c r="E101" s="44">
        <v>10803852</v>
      </c>
      <c r="F101" s="44">
        <v>0</v>
      </c>
      <c r="G101" s="44">
        <v>224558</v>
      </c>
      <c r="H101" s="44">
        <v>3504</v>
      </c>
      <c r="I101" s="44">
        <v>1792755</v>
      </c>
      <c r="J101" s="44">
        <v>787493</v>
      </c>
      <c r="K101" s="44">
        <v>0</v>
      </c>
      <c r="L101" s="44">
        <v>0</v>
      </c>
      <c r="M101" s="44">
        <v>0</v>
      </c>
      <c r="N101" s="44">
        <v>0</v>
      </c>
      <c r="O101" s="44">
        <v>0</v>
      </c>
      <c r="P101" s="44">
        <v>1180008</v>
      </c>
      <c r="Q101" s="44">
        <v>330783</v>
      </c>
      <c r="R101" s="44">
        <v>292408</v>
      </c>
      <c r="S101" s="44">
        <v>27294</v>
      </c>
      <c r="T101" s="44">
        <v>11388</v>
      </c>
      <c r="U101" s="44">
        <v>111607</v>
      </c>
      <c r="V101" s="44">
        <v>25573</v>
      </c>
      <c r="W101" s="44">
        <v>0</v>
      </c>
      <c r="X101" s="44">
        <v>0</v>
      </c>
      <c r="Y101" s="44">
        <v>2199</v>
      </c>
      <c r="Z101" s="44">
        <v>0</v>
      </c>
      <c r="AA101" s="44">
        <v>15593422</v>
      </c>
      <c r="AB101" s="44">
        <v>0</v>
      </c>
    </row>
    <row r="102" spans="1:28" x14ac:dyDescent="0.3">
      <c r="A102" s="46" t="s">
        <v>206</v>
      </c>
      <c r="B102" t="s">
        <v>2255</v>
      </c>
      <c r="C102">
        <v>1</v>
      </c>
      <c r="D102">
        <v>0</v>
      </c>
      <c r="E102" s="44">
        <v>2344167</v>
      </c>
      <c r="F102" s="44">
        <v>0</v>
      </c>
      <c r="G102" s="44">
        <v>143187</v>
      </c>
      <c r="H102" s="44">
        <v>0</v>
      </c>
      <c r="I102" s="44">
        <v>248244</v>
      </c>
      <c r="J102" s="44">
        <v>99886</v>
      </c>
      <c r="K102" s="44">
        <v>13211</v>
      </c>
      <c r="L102" s="44">
        <v>0</v>
      </c>
      <c r="M102" s="44">
        <v>0</v>
      </c>
      <c r="N102" s="44">
        <v>0</v>
      </c>
      <c r="O102" s="44">
        <v>0</v>
      </c>
      <c r="P102" s="44">
        <v>163937</v>
      </c>
      <c r="Q102" s="44">
        <v>8763</v>
      </c>
      <c r="R102" s="44">
        <v>63921</v>
      </c>
      <c r="S102" s="44">
        <v>8239</v>
      </c>
      <c r="T102" s="44">
        <v>3438</v>
      </c>
      <c r="U102" s="44">
        <v>25281</v>
      </c>
      <c r="V102" s="44">
        <v>1198</v>
      </c>
      <c r="W102" s="44">
        <v>0</v>
      </c>
      <c r="X102" s="44">
        <v>0</v>
      </c>
      <c r="Y102" s="44">
        <v>3825</v>
      </c>
      <c r="Z102" s="44">
        <v>0</v>
      </c>
      <c r="AA102" s="44">
        <v>3127297</v>
      </c>
      <c r="AB102" s="44">
        <v>0</v>
      </c>
    </row>
    <row r="103" spans="1:28" x14ac:dyDescent="0.3">
      <c r="A103" s="46" t="s">
        <v>211</v>
      </c>
      <c r="B103" t="s">
        <v>2256</v>
      </c>
      <c r="C103">
        <v>1</v>
      </c>
      <c r="D103">
        <v>0</v>
      </c>
      <c r="E103" s="44">
        <v>7776505</v>
      </c>
      <c r="F103" s="44">
        <v>0</v>
      </c>
      <c r="G103" s="44">
        <v>0</v>
      </c>
      <c r="H103" s="44">
        <v>0</v>
      </c>
      <c r="I103" s="44">
        <v>665711</v>
      </c>
      <c r="J103" s="44">
        <v>2226304</v>
      </c>
      <c r="K103" s="44">
        <v>0</v>
      </c>
      <c r="L103" s="44">
        <v>0</v>
      </c>
      <c r="M103" s="44">
        <v>0</v>
      </c>
      <c r="N103" s="44">
        <v>0</v>
      </c>
      <c r="O103" s="44">
        <v>0</v>
      </c>
      <c r="P103" s="44">
        <v>1145194</v>
      </c>
      <c r="Q103" s="44">
        <v>258496</v>
      </c>
      <c r="R103" s="44">
        <v>72144</v>
      </c>
      <c r="S103" s="44">
        <v>7939</v>
      </c>
      <c r="T103" s="44">
        <v>3313</v>
      </c>
      <c r="U103" s="44">
        <v>31222</v>
      </c>
      <c r="V103" s="44">
        <v>9902</v>
      </c>
      <c r="W103" s="44">
        <v>0</v>
      </c>
      <c r="X103" s="44">
        <v>156015</v>
      </c>
      <c r="Y103" s="44">
        <v>0</v>
      </c>
      <c r="Z103" s="44">
        <v>0</v>
      </c>
      <c r="AA103" s="44">
        <v>12352745</v>
      </c>
      <c r="AB103" s="44">
        <v>100000</v>
      </c>
    </row>
    <row r="104" spans="1:28" x14ac:dyDescent="0.3">
      <c r="A104" s="46" t="s">
        <v>213</v>
      </c>
      <c r="B104" t="s">
        <v>2257</v>
      </c>
      <c r="C104">
        <v>1</v>
      </c>
      <c r="D104">
        <v>0</v>
      </c>
      <c r="E104" s="44">
        <v>21260554</v>
      </c>
      <c r="F104" s="44">
        <v>0</v>
      </c>
      <c r="G104" s="44">
        <v>0</v>
      </c>
      <c r="H104" s="44">
        <v>5958</v>
      </c>
      <c r="I104" s="44">
        <v>1440494</v>
      </c>
      <c r="J104" s="44">
        <v>3614867</v>
      </c>
      <c r="K104" s="44">
        <v>0</v>
      </c>
      <c r="L104" s="44">
        <v>0</v>
      </c>
      <c r="M104" s="44">
        <v>0</v>
      </c>
      <c r="N104" s="44">
        <v>0</v>
      </c>
      <c r="O104" s="44">
        <v>0</v>
      </c>
      <c r="P104" s="44">
        <v>2572899</v>
      </c>
      <c r="Q104" s="44">
        <v>910139</v>
      </c>
      <c r="R104" s="44">
        <v>261373</v>
      </c>
      <c r="S104" s="44">
        <v>37105</v>
      </c>
      <c r="T104" s="44">
        <v>15481</v>
      </c>
      <c r="U104" s="44">
        <v>137121</v>
      </c>
      <c r="V104" s="44">
        <v>45437</v>
      </c>
      <c r="W104" s="44">
        <v>0</v>
      </c>
      <c r="X104" s="44">
        <v>468206</v>
      </c>
      <c r="Y104" s="44">
        <v>0</v>
      </c>
      <c r="Z104" s="44">
        <v>0</v>
      </c>
      <c r="AA104" s="44">
        <v>30769634</v>
      </c>
      <c r="AB104" s="44">
        <v>147875</v>
      </c>
    </row>
    <row r="105" spans="1:28" x14ac:dyDescent="0.3">
      <c r="A105" s="46" t="s">
        <v>219</v>
      </c>
      <c r="B105" t="s">
        <v>2258</v>
      </c>
      <c r="C105">
        <v>1</v>
      </c>
      <c r="D105">
        <v>0</v>
      </c>
      <c r="E105" s="44">
        <v>6344428</v>
      </c>
      <c r="F105" s="44">
        <v>0</v>
      </c>
      <c r="G105" s="44">
        <v>0</v>
      </c>
      <c r="H105" s="44">
        <v>3445</v>
      </c>
      <c r="I105" s="44">
        <v>484781</v>
      </c>
      <c r="J105" s="44">
        <v>806840</v>
      </c>
      <c r="K105" s="44">
        <v>0</v>
      </c>
      <c r="L105" s="44">
        <v>0</v>
      </c>
      <c r="M105" s="44">
        <v>0</v>
      </c>
      <c r="N105" s="44">
        <v>0</v>
      </c>
      <c r="O105" s="44">
        <v>0</v>
      </c>
      <c r="P105" s="44">
        <v>1040478</v>
      </c>
      <c r="Q105" s="44">
        <v>236909</v>
      </c>
      <c r="R105" s="44">
        <v>35057</v>
      </c>
      <c r="S105" s="44">
        <v>8089</v>
      </c>
      <c r="T105" s="44">
        <v>3375</v>
      </c>
      <c r="U105" s="44">
        <v>32271</v>
      </c>
      <c r="V105" s="44">
        <v>10820</v>
      </c>
      <c r="W105" s="44">
        <v>0</v>
      </c>
      <c r="X105" s="44">
        <v>260512</v>
      </c>
      <c r="Y105" s="44">
        <v>0</v>
      </c>
      <c r="Z105" s="44">
        <v>0</v>
      </c>
      <c r="AA105" s="44">
        <v>9267005</v>
      </c>
      <c r="AB105" s="44">
        <v>100000</v>
      </c>
    </row>
    <row r="106" spans="1:28" x14ac:dyDescent="0.3">
      <c r="A106" s="46" t="s">
        <v>215</v>
      </c>
      <c r="B106" t="s">
        <v>2259</v>
      </c>
      <c r="C106">
        <v>1</v>
      </c>
      <c r="D106">
        <v>0</v>
      </c>
      <c r="E106" s="44">
        <v>16177430</v>
      </c>
      <c r="F106" s="44">
        <v>0</v>
      </c>
      <c r="G106" s="44">
        <v>0</v>
      </c>
      <c r="H106" s="44">
        <v>18293</v>
      </c>
      <c r="I106" s="44">
        <v>2401854</v>
      </c>
      <c r="J106" s="44">
        <v>3651145</v>
      </c>
      <c r="K106" s="44">
        <v>142407</v>
      </c>
      <c r="L106" s="44">
        <v>0</v>
      </c>
      <c r="M106" s="44">
        <v>0</v>
      </c>
      <c r="N106" s="44">
        <v>0</v>
      </c>
      <c r="O106" s="44">
        <v>0</v>
      </c>
      <c r="P106" s="44">
        <v>2431340</v>
      </c>
      <c r="Q106" s="44">
        <v>260131</v>
      </c>
      <c r="R106" s="44">
        <v>31258</v>
      </c>
      <c r="S106" s="44">
        <v>28941</v>
      </c>
      <c r="T106" s="44">
        <v>12075</v>
      </c>
      <c r="U106" s="44">
        <v>114403</v>
      </c>
      <c r="V106" s="44">
        <v>35253</v>
      </c>
      <c r="W106" s="44">
        <v>0</v>
      </c>
      <c r="X106" s="44">
        <v>134322</v>
      </c>
      <c r="Y106" s="44">
        <v>0</v>
      </c>
      <c r="Z106" s="44">
        <v>0</v>
      </c>
      <c r="AA106" s="44">
        <v>25438852</v>
      </c>
      <c r="AB106" s="44">
        <v>0</v>
      </c>
    </row>
    <row r="107" spans="1:28" x14ac:dyDescent="0.3">
      <c r="A107" s="46" t="s">
        <v>217</v>
      </c>
      <c r="B107" t="s">
        <v>2260</v>
      </c>
      <c r="C107">
        <v>1</v>
      </c>
      <c r="D107">
        <v>0</v>
      </c>
      <c r="E107" s="44">
        <v>9488871</v>
      </c>
      <c r="F107" s="44">
        <v>0</v>
      </c>
      <c r="G107" s="44">
        <v>0</v>
      </c>
      <c r="H107" s="44">
        <v>0</v>
      </c>
      <c r="I107" s="44">
        <v>753463</v>
      </c>
      <c r="J107" s="44">
        <v>1200788</v>
      </c>
      <c r="K107" s="44">
        <v>0</v>
      </c>
      <c r="L107" s="44">
        <v>0</v>
      </c>
      <c r="M107" s="44">
        <v>0</v>
      </c>
      <c r="N107" s="44">
        <v>0</v>
      </c>
      <c r="O107" s="44">
        <v>0</v>
      </c>
      <c r="P107" s="44">
        <v>1060081</v>
      </c>
      <c r="Q107" s="44">
        <v>122885</v>
      </c>
      <c r="R107" s="44">
        <v>0</v>
      </c>
      <c r="S107" s="44">
        <v>10141</v>
      </c>
      <c r="T107" s="44">
        <v>4231</v>
      </c>
      <c r="U107" s="44">
        <v>39960</v>
      </c>
      <c r="V107" s="44">
        <v>12680</v>
      </c>
      <c r="W107" s="44">
        <v>0</v>
      </c>
      <c r="X107" s="44">
        <v>85523</v>
      </c>
      <c r="Y107" s="44">
        <v>0</v>
      </c>
      <c r="Z107" s="44">
        <v>0</v>
      </c>
      <c r="AA107" s="44">
        <v>12778623</v>
      </c>
      <c r="AB107" s="44">
        <v>100000</v>
      </c>
    </row>
    <row r="108" spans="1:28" x14ac:dyDescent="0.3">
      <c r="A108" s="46" t="s">
        <v>222</v>
      </c>
      <c r="B108" t="s">
        <v>2261</v>
      </c>
      <c r="C108">
        <v>1</v>
      </c>
      <c r="D108">
        <v>0</v>
      </c>
      <c r="E108" s="44">
        <v>672621</v>
      </c>
      <c r="F108" s="44">
        <v>0</v>
      </c>
      <c r="G108" s="44">
        <v>100000</v>
      </c>
      <c r="H108" s="44">
        <v>43</v>
      </c>
      <c r="I108" s="44">
        <v>19907</v>
      </c>
      <c r="J108" s="44">
        <v>41774</v>
      </c>
      <c r="K108" s="44">
        <v>0</v>
      </c>
      <c r="L108" s="44">
        <v>0</v>
      </c>
      <c r="M108" s="44">
        <v>0</v>
      </c>
      <c r="N108" s="44">
        <v>0</v>
      </c>
      <c r="O108" s="44">
        <v>0</v>
      </c>
      <c r="P108" s="44">
        <v>149143</v>
      </c>
      <c r="Q108" s="44">
        <v>0</v>
      </c>
      <c r="R108" s="44">
        <v>0</v>
      </c>
      <c r="S108" s="44">
        <v>1109</v>
      </c>
      <c r="T108" s="44">
        <v>463</v>
      </c>
      <c r="U108" s="44">
        <v>3845</v>
      </c>
      <c r="V108" s="44">
        <v>0</v>
      </c>
      <c r="W108" s="44">
        <v>0</v>
      </c>
      <c r="X108" s="44">
        <v>16200</v>
      </c>
      <c r="Y108" s="44">
        <v>1318</v>
      </c>
      <c r="Z108" s="44">
        <v>0</v>
      </c>
      <c r="AA108" s="44">
        <v>1006423</v>
      </c>
      <c r="AB108" s="44">
        <v>0</v>
      </c>
    </row>
    <row r="109" spans="1:28" x14ac:dyDescent="0.3">
      <c r="A109" s="46" t="s">
        <v>228</v>
      </c>
      <c r="B109" t="s">
        <v>2262</v>
      </c>
      <c r="C109">
        <v>1</v>
      </c>
      <c r="D109">
        <v>0</v>
      </c>
      <c r="E109" s="44">
        <v>1124059</v>
      </c>
      <c r="F109" s="44">
        <v>0</v>
      </c>
      <c r="G109" s="44">
        <v>237714</v>
      </c>
      <c r="H109" s="44">
        <v>131</v>
      </c>
      <c r="I109" s="44">
        <v>49446</v>
      </c>
      <c r="J109" s="44">
        <v>114505</v>
      </c>
      <c r="K109" s="44">
        <v>0</v>
      </c>
      <c r="L109" s="44">
        <v>0</v>
      </c>
      <c r="M109" s="44">
        <v>0</v>
      </c>
      <c r="N109" s="44">
        <v>0</v>
      </c>
      <c r="O109" s="44">
        <v>0</v>
      </c>
      <c r="P109" s="44">
        <v>239335</v>
      </c>
      <c r="Q109" s="44">
        <v>0</v>
      </c>
      <c r="R109" s="44">
        <v>62233</v>
      </c>
      <c r="S109" s="44">
        <v>3191</v>
      </c>
      <c r="T109" s="44">
        <v>1331</v>
      </c>
      <c r="U109" s="44">
        <v>12407</v>
      </c>
      <c r="V109" s="44">
        <v>0</v>
      </c>
      <c r="W109" s="44">
        <v>0</v>
      </c>
      <c r="X109" s="44">
        <v>0</v>
      </c>
      <c r="Y109" s="44">
        <v>0</v>
      </c>
      <c r="Z109" s="44">
        <v>0</v>
      </c>
      <c r="AA109" s="44">
        <v>1844352</v>
      </c>
      <c r="AB109" s="44">
        <v>100000</v>
      </c>
    </row>
    <row r="110" spans="1:28" x14ac:dyDescent="0.3">
      <c r="A110" s="46" t="s">
        <v>224</v>
      </c>
      <c r="B110" t="s">
        <v>1527</v>
      </c>
      <c r="C110">
        <v>1</v>
      </c>
      <c r="D110">
        <v>0</v>
      </c>
      <c r="E110" s="44">
        <v>3878744</v>
      </c>
      <c r="F110" s="44">
        <v>0</v>
      </c>
      <c r="G110" s="44">
        <v>70000</v>
      </c>
      <c r="H110" s="44">
        <v>0</v>
      </c>
      <c r="I110" s="44">
        <v>577246</v>
      </c>
      <c r="J110" s="44">
        <v>538325</v>
      </c>
      <c r="K110" s="44">
        <v>0</v>
      </c>
      <c r="L110" s="44">
        <v>0</v>
      </c>
      <c r="M110" s="44">
        <v>0</v>
      </c>
      <c r="N110" s="44">
        <v>0</v>
      </c>
      <c r="O110" s="44">
        <v>0</v>
      </c>
      <c r="P110" s="44">
        <v>731155</v>
      </c>
      <c r="Q110" s="44">
        <v>23860</v>
      </c>
      <c r="R110" s="44">
        <v>0</v>
      </c>
      <c r="S110" s="44">
        <v>5603</v>
      </c>
      <c r="T110" s="44">
        <v>2338</v>
      </c>
      <c r="U110" s="44">
        <v>21611</v>
      </c>
      <c r="V110" s="44">
        <v>5846</v>
      </c>
      <c r="W110" s="44">
        <v>0</v>
      </c>
      <c r="X110" s="44">
        <v>80000</v>
      </c>
      <c r="Y110" s="44">
        <v>0</v>
      </c>
      <c r="Z110" s="44">
        <v>0</v>
      </c>
      <c r="AA110" s="44">
        <v>5934728</v>
      </c>
      <c r="AB110" s="44">
        <v>100000</v>
      </c>
    </row>
    <row r="111" spans="1:28" x14ac:dyDescent="0.3">
      <c r="A111" s="46" t="s">
        <v>226</v>
      </c>
      <c r="B111" t="s">
        <v>2263</v>
      </c>
      <c r="C111">
        <v>1</v>
      </c>
      <c r="D111">
        <v>0</v>
      </c>
      <c r="E111" s="44">
        <v>6118187</v>
      </c>
      <c r="F111" s="44">
        <v>0</v>
      </c>
      <c r="G111" s="44">
        <v>181328</v>
      </c>
      <c r="H111" s="44">
        <v>0</v>
      </c>
      <c r="I111" s="44">
        <v>806531</v>
      </c>
      <c r="J111" s="44">
        <v>1235518</v>
      </c>
      <c r="K111" s="44">
        <v>188416</v>
      </c>
      <c r="L111" s="44">
        <v>0</v>
      </c>
      <c r="M111" s="44">
        <v>0</v>
      </c>
      <c r="N111" s="44">
        <v>0</v>
      </c>
      <c r="O111" s="44">
        <v>0</v>
      </c>
      <c r="P111" s="44">
        <v>567219</v>
      </c>
      <c r="Q111" s="44">
        <v>94834</v>
      </c>
      <c r="R111" s="44">
        <v>136120</v>
      </c>
      <c r="S111" s="44">
        <v>11669</v>
      </c>
      <c r="T111" s="44">
        <v>4869</v>
      </c>
      <c r="U111" s="44">
        <v>44270</v>
      </c>
      <c r="V111" s="44">
        <v>9633</v>
      </c>
      <c r="W111" s="44">
        <v>0</v>
      </c>
      <c r="X111" s="44">
        <v>0</v>
      </c>
      <c r="Y111" s="44">
        <v>16795</v>
      </c>
      <c r="Z111" s="44">
        <v>0</v>
      </c>
      <c r="AA111" s="44">
        <v>9415389</v>
      </c>
      <c r="AB111" s="44">
        <v>0</v>
      </c>
    </row>
    <row r="112" spans="1:28" x14ac:dyDescent="0.3">
      <c r="A112" s="46" t="s">
        <v>230</v>
      </c>
      <c r="B112" t="s">
        <v>2264</v>
      </c>
      <c r="C112">
        <v>1</v>
      </c>
      <c r="D112">
        <v>0</v>
      </c>
      <c r="E112" s="44">
        <v>2798747</v>
      </c>
      <c r="F112" s="44">
        <v>0</v>
      </c>
      <c r="G112" s="44">
        <v>100000</v>
      </c>
      <c r="H112" s="44">
        <v>0</v>
      </c>
      <c r="I112" s="44">
        <v>588670</v>
      </c>
      <c r="J112" s="44">
        <v>404876</v>
      </c>
      <c r="K112" s="44">
        <v>0</v>
      </c>
      <c r="L112" s="44">
        <v>0</v>
      </c>
      <c r="M112" s="44">
        <v>0</v>
      </c>
      <c r="N112" s="44">
        <v>0</v>
      </c>
      <c r="O112" s="44">
        <v>0</v>
      </c>
      <c r="P112" s="44">
        <v>357053</v>
      </c>
      <c r="Q112" s="44">
        <v>8959</v>
      </c>
      <c r="R112" s="44">
        <v>46736</v>
      </c>
      <c r="S112" s="44">
        <v>4075</v>
      </c>
      <c r="T112" s="44">
        <v>1700</v>
      </c>
      <c r="U112" s="44">
        <v>13980</v>
      </c>
      <c r="V112" s="44">
        <v>3943</v>
      </c>
      <c r="W112" s="44">
        <v>0</v>
      </c>
      <c r="X112" s="44">
        <v>34623</v>
      </c>
      <c r="Y112" s="44">
        <v>3938</v>
      </c>
      <c r="Z112" s="44">
        <v>0</v>
      </c>
      <c r="AA112" s="44">
        <v>4367300</v>
      </c>
      <c r="AB112" s="44">
        <v>100000</v>
      </c>
    </row>
    <row r="113" spans="1:28" x14ac:dyDescent="0.3">
      <c r="A113" s="46" t="s">
        <v>232</v>
      </c>
      <c r="B113" t="s">
        <v>2265</v>
      </c>
      <c r="C113">
        <v>1</v>
      </c>
      <c r="D113">
        <v>0</v>
      </c>
      <c r="E113" s="44">
        <v>4853827</v>
      </c>
      <c r="F113" s="44">
        <v>0</v>
      </c>
      <c r="G113" s="44">
        <v>249655</v>
      </c>
      <c r="H113" s="44">
        <v>3029</v>
      </c>
      <c r="I113" s="44">
        <v>386492</v>
      </c>
      <c r="J113" s="44">
        <v>773602</v>
      </c>
      <c r="K113" s="44">
        <v>0</v>
      </c>
      <c r="L113" s="44">
        <v>0</v>
      </c>
      <c r="M113" s="44">
        <v>0</v>
      </c>
      <c r="N113" s="44">
        <v>0</v>
      </c>
      <c r="O113" s="44">
        <v>0</v>
      </c>
      <c r="P113" s="44">
        <v>365224</v>
      </c>
      <c r="Q113" s="44">
        <v>8836</v>
      </c>
      <c r="R113" s="44">
        <v>0</v>
      </c>
      <c r="S113" s="44">
        <v>4584</v>
      </c>
      <c r="T113" s="44">
        <v>1913</v>
      </c>
      <c r="U113" s="44">
        <v>15262</v>
      </c>
      <c r="V113" s="44">
        <v>3036</v>
      </c>
      <c r="W113" s="44">
        <v>0</v>
      </c>
      <c r="X113" s="44">
        <v>0</v>
      </c>
      <c r="Y113" s="44">
        <v>3994</v>
      </c>
      <c r="Z113" s="44">
        <v>0</v>
      </c>
      <c r="AA113" s="44">
        <v>6669454</v>
      </c>
      <c r="AB113" s="44">
        <v>100000</v>
      </c>
    </row>
    <row r="114" spans="1:28" x14ac:dyDescent="0.3">
      <c r="A114" s="46" t="s">
        <v>234</v>
      </c>
      <c r="B114" t="s">
        <v>2266</v>
      </c>
      <c r="C114">
        <v>1</v>
      </c>
      <c r="D114">
        <v>0</v>
      </c>
      <c r="E114" s="44">
        <v>2366881</v>
      </c>
      <c r="F114" s="44">
        <v>0</v>
      </c>
      <c r="G114" s="44">
        <v>70000</v>
      </c>
      <c r="H114" s="44">
        <v>0</v>
      </c>
      <c r="I114" s="44">
        <v>118877</v>
      </c>
      <c r="J114" s="44">
        <v>229806</v>
      </c>
      <c r="K114" s="44">
        <v>6382</v>
      </c>
      <c r="L114" s="44">
        <v>0</v>
      </c>
      <c r="M114" s="44">
        <v>0</v>
      </c>
      <c r="N114" s="44">
        <v>0</v>
      </c>
      <c r="O114" s="44">
        <v>0</v>
      </c>
      <c r="P114" s="44">
        <v>322719</v>
      </c>
      <c r="Q114" s="44">
        <v>23612</v>
      </c>
      <c r="R114" s="44">
        <v>19477</v>
      </c>
      <c r="S114" s="44">
        <v>5183</v>
      </c>
      <c r="T114" s="44">
        <v>2163</v>
      </c>
      <c r="U114" s="44">
        <v>20038</v>
      </c>
      <c r="V114" s="44">
        <v>0</v>
      </c>
      <c r="W114" s="44">
        <v>0</v>
      </c>
      <c r="X114" s="44">
        <v>48000</v>
      </c>
      <c r="Y114" s="44">
        <v>10960</v>
      </c>
      <c r="Z114" s="44">
        <v>0</v>
      </c>
      <c r="AA114" s="44">
        <v>3244098</v>
      </c>
      <c r="AB114" s="44">
        <v>100000</v>
      </c>
    </row>
    <row r="115" spans="1:28" x14ac:dyDescent="0.3">
      <c r="A115" s="46" t="s">
        <v>236</v>
      </c>
      <c r="B115" t="s">
        <v>2267</v>
      </c>
      <c r="C115">
        <v>1</v>
      </c>
      <c r="D115">
        <v>0</v>
      </c>
      <c r="E115" s="44">
        <v>2447135</v>
      </c>
      <c r="F115" s="44">
        <v>0</v>
      </c>
      <c r="G115" s="44">
        <v>192600</v>
      </c>
      <c r="H115" s="44">
        <v>0</v>
      </c>
      <c r="I115" s="44">
        <v>275731</v>
      </c>
      <c r="J115" s="44">
        <v>107331</v>
      </c>
      <c r="K115" s="44">
        <v>0</v>
      </c>
      <c r="L115" s="44">
        <v>0</v>
      </c>
      <c r="M115" s="44">
        <v>0</v>
      </c>
      <c r="N115" s="44">
        <v>0</v>
      </c>
      <c r="O115" s="44">
        <v>0</v>
      </c>
      <c r="P115" s="44">
        <v>277721</v>
      </c>
      <c r="Q115" s="44">
        <v>2595</v>
      </c>
      <c r="R115" s="44">
        <v>50555</v>
      </c>
      <c r="S115" s="44">
        <v>3955</v>
      </c>
      <c r="T115" s="44">
        <v>1650</v>
      </c>
      <c r="U115" s="44">
        <v>14621</v>
      </c>
      <c r="V115" s="44">
        <v>0</v>
      </c>
      <c r="W115" s="44">
        <v>0</v>
      </c>
      <c r="X115" s="44">
        <v>28350</v>
      </c>
      <c r="Y115" s="44">
        <v>290</v>
      </c>
      <c r="Z115" s="44">
        <v>0</v>
      </c>
      <c r="AA115" s="44">
        <v>3402534</v>
      </c>
      <c r="AB115" s="44">
        <v>0</v>
      </c>
    </row>
    <row r="116" spans="1:28" x14ac:dyDescent="0.3">
      <c r="A116" s="46" t="s">
        <v>238</v>
      </c>
      <c r="B116" t="s">
        <v>2268</v>
      </c>
      <c r="C116">
        <v>1</v>
      </c>
      <c r="D116">
        <v>0</v>
      </c>
      <c r="E116" s="44">
        <v>11553992</v>
      </c>
      <c r="F116" s="44">
        <v>0</v>
      </c>
      <c r="G116" s="44">
        <v>125580</v>
      </c>
      <c r="H116" s="44">
        <v>3193</v>
      </c>
      <c r="I116" s="44">
        <v>1190401</v>
      </c>
      <c r="J116" s="44">
        <v>2901457</v>
      </c>
      <c r="K116" s="44">
        <v>0</v>
      </c>
      <c r="L116" s="44">
        <v>0</v>
      </c>
      <c r="M116" s="44">
        <v>0</v>
      </c>
      <c r="N116" s="44">
        <v>0</v>
      </c>
      <c r="O116" s="44">
        <v>0</v>
      </c>
      <c r="P116" s="44">
        <v>2865539</v>
      </c>
      <c r="Q116" s="44">
        <v>293470</v>
      </c>
      <c r="R116" s="44">
        <v>0</v>
      </c>
      <c r="S116" s="44">
        <v>17062</v>
      </c>
      <c r="T116" s="44">
        <v>7119</v>
      </c>
      <c r="U116" s="44">
        <v>64250</v>
      </c>
      <c r="V116" s="44">
        <v>21913</v>
      </c>
      <c r="W116" s="44">
        <v>0</v>
      </c>
      <c r="X116" s="44">
        <v>83978</v>
      </c>
      <c r="Y116" s="44">
        <v>0</v>
      </c>
      <c r="Z116" s="44">
        <v>0</v>
      </c>
      <c r="AA116" s="44">
        <v>19127954</v>
      </c>
      <c r="AB116" s="44">
        <v>100000</v>
      </c>
    </row>
    <row r="117" spans="1:28" x14ac:dyDescent="0.3">
      <c r="A117" s="46" t="s">
        <v>242</v>
      </c>
      <c r="B117" t="s">
        <v>2269</v>
      </c>
      <c r="C117">
        <v>1</v>
      </c>
      <c r="D117">
        <v>0</v>
      </c>
      <c r="E117" s="44">
        <v>4145174</v>
      </c>
      <c r="F117" s="44">
        <v>0</v>
      </c>
      <c r="G117" s="44">
        <v>92649</v>
      </c>
      <c r="H117" s="44">
        <v>0</v>
      </c>
      <c r="I117" s="44">
        <v>502504</v>
      </c>
      <c r="J117" s="44">
        <v>353062</v>
      </c>
      <c r="K117" s="44">
        <v>0</v>
      </c>
      <c r="L117" s="44">
        <v>0</v>
      </c>
      <c r="M117" s="44">
        <v>0</v>
      </c>
      <c r="N117" s="44">
        <v>0</v>
      </c>
      <c r="O117" s="44">
        <v>0</v>
      </c>
      <c r="P117" s="44">
        <v>565253</v>
      </c>
      <c r="Q117" s="44">
        <v>38191</v>
      </c>
      <c r="R117" s="44">
        <v>138367</v>
      </c>
      <c r="S117" s="44">
        <v>4179</v>
      </c>
      <c r="T117" s="44">
        <v>1744</v>
      </c>
      <c r="U117" s="44">
        <v>16427</v>
      </c>
      <c r="V117" s="44">
        <v>4024</v>
      </c>
      <c r="W117" s="44">
        <v>0</v>
      </c>
      <c r="X117" s="44">
        <v>39199</v>
      </c>
      <c r="Y117" s="44">
        <v>0</v>
      </c>
      <c r="Z117" s="44">
        <v>0</v>
      </c>
      <c r="AA117" s="44">
        <v>5900773</v>
      </c>
      <c r="AB117" s="44">
        <v>100000</v>
      </c>
    </row>
    <row r="118" spans="1:28" x14ac:dyDescent="0.3">
      <c r="A118" s="46" t="s">
        <v>240</v>
      </c>
      <c r="B118" t="s">
        <v>2270</v>
      </c>
      <c r="C118">
        <v>1</v>
      </c>
      <c r="D118">
        <v>0</v>
      </c>
      <c r="E118" s="44">
        <v>3147857</v>
      </c>
      <c r="F118" s="44">
        <v>0</v>
      </c>
      <c r="G118" s="44">
        <v>100000</v>
      </c>
      <c r="H118" s="44">
        <v>3718</v>
      </c>
      <c r="I118" s="44">
        <v>577984</v>
      </c>
      <c r="J118" s="44">
        <v>796363</v>
      </c>
      <c r="K118" s="44">
        <v>0</v>
      </c>
      <c r="L118" s="44">
        <v>0</v>
      </c>
      <c r="M118" s="44">
        <v>0</v>
      </c>
      <c r="N118" s="44">
        <v>0</v>
      </c>
      <c r="O118" s="44">
        <v>0</v>
      </c>
      <c r="P118" s="44">
        <v>419536</v>
      </c>
      <c r="Q118" s="44">
        <v>24077</v>
      </c>
      <c r="R118" s="44">
        <v>15865</v>
      </c>
      <c r="S118" s="44">
        <v>5213</v>
      </c>
      <c r="T118" s="44">
        <v>2175</v>
      </c>
      <c r="U118" s="44">
        <v>18116</v>
      </c>
      <c r="V118" s="44">
        <v>3907</v>
      </c>
      <c r="W118" s="44">
        <v>0</v>
      </c>
      <c r="X118" s="44">
        <v>56250</v>
      </c>
      <c r="Y118" s="44">
        <v>0</v>
      </c>
      <c r="Z118" s="44">
        <v>0</v>
      </c>
      <c r="AA118" s="44">
        <v>5171061</v>
      </c>
      <c r="AB118" s="44">
        <v>100000</v>
      </c>
    </row>
    <row r="119" spans="1:28" x14ac:dyDescent="0.3">
      <c r="A119" s="46" t="s">
        <v>244</v>
      </c>
      <c r="B119" t="s">
        <v>2271</v>
      </c>
      <c r="C119">
        <v>1</v>
      </c>
      <c r="D119">
        <v>0</v>
      </c>
      <c r="E119" s="44">
        <v>10079943</v>
      </c>
      <c r="F119" s="44">
        <v>0</v>
      </c>
      <c r="G119" s="44">
        <v>117847</v>
      </c>
      <c r="H119" s="44">
        <v>0</v>
      </c>
      <c r="I119" s="44">
        <v>1210589</v>
      </c>
      <c r="J119" s="44">
        <v>782517</v>
      </c>
      <c r="K119" s="44">
        <v>0</v>
      </c>
      <c r="L119" s="44">
        <v>0</v>
      </c>
      <c r="M119" s="44">
        <v>0</v>
      </c>
      <c r="N119" s="44">
        <v>0</v>
      </c>
      <c r="O119" s="44">
        <v>0</v>
      </c>
      <c r="P119" s="44">
        <v>1363688</v>
      </c>
      <c r="Q119" s="44">
        <v>253082</v>
      </c>
      <c r="R119" s="44">
        <v>104012</v>
      </c>
      <c r="S119" s="44">
        <v>13167</v>
      </c>
      <c r="T119" s="44">
        <v>5494</v>
      </c>
      <c r="U119" s="44">
        <v>51202</v>
      </c>
      <c r="V119" s="44">
        <v>14018</v>
      </c>
      <c r="W119" s="44">
        <v>0</v>
      </c>
      <c r="X119" s="44">
        <v>105496</v>
      </c>
      <c r="Y119" s="44">
        <v>0</v>
      </c>
      <c r="Z119" s="44">
        <v>0</v>
      </c>
      <c r="AA119" s="44">
        <v>14101055</v>
      </c>
      <c r="AB119" s="44">
        <v>100000</v>
      </c>
    </row>
    <row r="120" spans="1:28" x14ac:dyDescent="0.3">
      <c r="A120" s="46" t="s">
        <v>249</v>
      </c>
      <c r="B120" t="s">
        <v>2272</v>
      </c>
      <c r="C120">
        <v>1</v>
      </c>
      <c r="D120">
        <v>0</v>
      </c>
      <c r="E120" s="44">
        <v>19489651</v>
      </c>
      <c r="F120" s="44">
        <v>0</v>
      </c>
      <c r="G120" s="44">
        <v>0</v>
      </c>
      <c r="H120" s="44">
        <v>0</v>
      </c>
      <c r="I120" s="44">
        <v>2594642</v>
      </c>
      <c r="J120" s="44">
        <v>4023942</v>
      </c>
      <c r="K120" s="44">
        <v>851191</v>
      </c>
      <c r="L120" s="44">
        <v>0</v>
      </c>
      <c r="M120" s="44">
        <v>0</v>
      </c>
      <c r="N120" s="44">
        <v>0</v>
      </c>
      <c r="O120" s="44">
        <v>0</v>
      </c>
      <c r="P120" s="44">
        <v>1717065</v>
      </c>
      <c r="Q120" s="44">
        <v>511340</v>
      </c>
      <c r="R120" s="44">
        <v>959371</v>
      </c>
      <c r="S120" s="44">
        <v>42723</v>
      </c>
      <c r="T120" s="44">
        <v>17825</v>
      </c>
      <c r="U120" s="44">
        <v>179352</v>
      </c>
      <c r="V120" s="44">
        <v>38788</v>
      </c>
      <c r="W120" s="44">
        <v>0</v>
      </c>
      <c r="X120" s="44">
        <v>373181</v>
      </c>
      <c r="Y120" s="44">
        <v>0</v>
      </c>
      <c r="Z120" s="44">
        <v>0</v>
      </c>
      <c r="AA120" s="44">
        <v>30799071</v>
      </c>
      <c r="AB120" s="44">
        <v>100000</v>
      </c>
    </row>
    <row r="121" spans="1:28" x14ac:dyDescent="0.3">
      <c r="A121" s="46" t="s">
        <v>251</v>
      </c>
      <c r="B121" t="s">
        <v>2273</v>
      </c>
      <c r="C121">
        <v>1</v>
      </c>
      <c r="D121">
        <v>0</v>
      </c>
      <c r="E121" s="44">
        <v>9010389</v>
      </c>
      <c r="F121" s="44">
        <v>0</v>
      </c>
      <c r="G121" s="44">
        <v>0</v>
      </c>
      <c r="H121" s="44">
        <v>0</v>
      </c>
      <c r="I121" s="44">
        <v>1441179</v>
      </c>
      <c r="J121" s="44">
        <v>605112</v>
      </c>
      <c r="K121" s="44">
        <v>0</v>
      </c>
      <c r="L121" s="44">
        <v>0</v>
      </c>
      <c r="M121" s="44">
        <v>0</v>
      </c>
      <c r="N121" s="44">
        <v>0</v>
      </c>
      <c r="O121" s="44">
        <v>0</v>
      </c>
      <c r="P121" s="44">
        <v>924183</v>
      </c>
      <c r="Q121" s="44">
        <v>250178</v>
      </c>
      <c r="R121" s="44">
        <v>524900</v>
      </c>
      <c r="S121" s="44">
        <v>20568</v>
      </c>
      <c r="T121" s="44">
        <v>8581</v>
      </c>
      <c r="U121" s="44">
        <v>86152</v>
      </c>
      <c r="V121" s="44">
        <v>21564</v>
      </c>
      <c r="W121" s="44">
        <v>0</v>
      </c>
      <c r="X121" s="44">
        <v>95760</v>
      </c>
      <c r="Y121" s="44">
        <v>0</v>
      </c>
      <c r="Z121" s="44">
        <v>0</v>
      </c>
      <c r="AA121" s="44">
        <v>12988566</v>
      </c>
      <c r="AB121" s="44">
        <v>0</v>
      </c>
    </row>
    <row r="122" spans="1:28" x14ac:dyDescent="0.3">
      <c r="A122" s="46" t="s">
        <v>253</v>
      </c>
      <c r="B122" t="s">
        <v>2274</v>
      </c>
      <c r="C122">
        <v>1</v>
      </c>
      <c r="D122">
        <v>0</v>
      </c>
      <c r="E122" s="44">
        <v>19077548</v>
      </c>
      <c r="F122" s="44">
        <v>0</v>
      </c>
      <c r="G122" s="44">
        <v>727915</v>
      </c>
      <c r="H122" s="44">
        <v>31745</v>
      </c>
      <c r="I122" s="44">
        <v>4921990</v>
      </c>
      <c r="J122" s="44">
        <v>2581093</v>
      </c>
      <c r="K122" s="44">
        <v>0</v>
      </c>
      <c r="L122" s="44">
        <v>0</v>
      </c>
      <c r="M122" s="44">
        <v>0</v>
      </c>
      <c r="N122" s="44">
        <v>0</v>
      </c>
      <c r="O122" s="44">
        <v>0</v>
      </c>
      <c r="P122" s="44">
        <v>2463386</v>
      </c>
      <c r="Q122" s="44">
        <v>253763</v>
      </c>
      <c r="R122" s="44">
        <v>1070175</v>
      </c>
      <c r="S122" s="44">
        <v>54422</v>
      </c>
      <c r="T122" s="44">
        <v>22706</v>
      </c>
      <c r="U122" s="44">
        <v>218379</v>
      </c>
      <c r="V122" s="44">
        <v>50553</v>
      </c>
      <c r="W122" s="44">
        <v>0</v>
      </c>
      <c r="X122" s="44">
        <v>1462768</v>
      </c>
      <c r="Y122" s="44">
        <v>0</v>
      </c>
      <c r="Z122" s="44">
        <v>0</v>
      </c>
      <c r="AA122" s="44">
        <v>32936443</v>
      </c>
      <c r="AB122" s="44">
        <v>0</v>
      </c>
    </row>
    <row r="123" spans="1:28" x14ac:dyDescent="0.3">
      <c r="A123" s="46" t="s">
        <v>257</v>
      </c>
      <c r="B123" t="s">
        <v>2275</v>
      </c>
      <c r="C123">
        <v>1</v>
      </c>
      <c r="D123">
        <v>0</v>
      </c>
      <c r="E123" s="44">
        <v>4004399</v>
      </c>
      <c r="F123" s="44">
        <v>0</v>
      </c>
      <c r="G123" s="44">
        <v>232682</v>
      </c>
      <c r="H123" s="44">
        <v>0</v>
      </c>
      <c r="I123" s="44">
        <v>321734</v>
      </c>
      <c r="J123" s="44">
        <v>841053</v>
      </c>
      <c r="K123" s="44">
        <v>0</v>
      </c>
      <c r="L123" s="44">
        <v>0</v>
      </c>
      <c r="M123" s="44">
        <v>0</v>
      </c>
      <c r="N123" s="44">
        <v>0</v>
      </c>
      <c r="O123" s="44">
        <v>0</v>
      </c>
      <c r="P123" s="44">
        <v>343021</v>
      </c>
      <c r="Q123" s="44">
        <v>0</v>
      </c>
      <c r="R123" s="44">
        <v>104078</v>
      </c>
      <c r="S123" s="44">
        <v>16208</v>
      </c>
      <c r="T123" s="44">
        <v>6763</v>
      </c>
      <c r="U123" s="44">
        <v>39843</v>
      </c>
      <c r="V123" s="44">
        <v>262</v>
      </c>
      <c r="W123" s="44">
        <v>0</v>
      </c>
      <c r="X123" s="44">
        <v>77002</v>
      </c>
      <c r="Y123" s="44">
        <v>0</v>
      </c>
      <c r="Z123" s="44">
        <v>0</v>
      </c>
      <c r="AA123" s="44">
        <v>5987045</v>
      </c>
      <c r="AB123" s="44">
        <v>0</v>
      </c>
    </row>
    <row r="124" spans="1:28" x14ac:dyDescent="0.3">
      <c r="A124" s="46" t="s">
        <v>259</v>
      </c>
      <c r="B124" t="s">
        <v>2276</v>
      </c>
      <c r="C124">
        <v>1</v>
      </c>
      <c r="D124">
        <v>0</v>
      </c>
      <c r="E124" s="44">
        <v>3708789</v>
      </c>
      <c r="F124" s="44">
        <v>0</v>
      </c>
      <c r="G124" s="44">
        <v>505490</v>
      </c>
      <c r="H124" s="44">
        <v>3560</v>
      </c>
      <c r="I124" s="44">
        <v>1238272</v>
      </c>
      <c r="J124" s="44">
        <v>690012</v>
      </c>
      <c r="K124" s="44">
        <v>0</v>
      </c>
      <c r="L124" s="44">
        <v>0</v>
      </c>
      <c r="M124" s="44">
        <v>0</v>
      </c>
      <c r="N124" s="44">
        <v>0</v>
      </c>
      <c r="O124" s="44">
        <v>0</v>
      </c>
      <c r="P124" s="44">
        <v>1127073</v>
      </c>
      <c r="Q124" s="44">
        <v>135318</v>
      </c>
      <c r="R124" s="44">
        <v>104077</v>
      </c>
      <c r="S124" s="44">
        <v>22680</v>
      </c>
      <c r="T124" s="44">
        <v>9463</v>
      </c>
      <c r="U124" s="44">
        <v>70890</v>
      </c>
      <c r="V124" s="44">
        <v>15425</v>
      </c>
      <c r="W124" s="44">
        <v>0</v>
      </c>
      <c r="X124" s="44">
        <v>0</v>
      </c>
      <c r="Y124" s="44">
        <v>0</v>
      </c>
      <c r="Z124" s="44">
        <v>0</v>
      </c>
      <c r="AA124" s="44">
        <v>7631049</v>
      </c>
      <c r="AB124" s="44">
        <v>0</v>
      </c>
    </row>
    <row r="125" spans="1:28" x14ac:dyDescent="0.3">
      <c r="A125" s="46" t="s">
        <v>261</v>
      </c>
      <c r="B125" t="s">
        <v>2277</v>
      </c>
      <c r="C125">
        <v>1</v>
      </c>
      <c r="D125">
        <v>0</v>
      </c>
      <c r="E125" s="44">
        <v>5832222</v>
      </c>
      <c r="F125" s="44">
        <v>0</v>
      </c>
      <c r="G125" s="44">
        <v>27384</v>
      </c>
      <c r="H125" s="44">
        <v>2555</v>
      </c>
      <c r="I125" s="44">
        <v>470587</v>
      </c>
      <c r="J125" s="44">
        <v>588066</v>
      </c>
      <c r="K125" s="44">
        <v>0</v>
      </c>
      <c r="L125" s="44">
        <v>0</v>
      </c>
      <c r="M125" s="44">
        <v>0</v>
      </c>
      <c r="N125" s="44">
        <v>0</v>
      </c>
      <c r="O125" s="44">
        <v>0</v>
      </c>
      <c r="P125" s="44">
        <v>470565</v>
      </c>
      <c r="Q125" s="44">
        <v>9057</v>
      </c>
      <c r="R125" s="44">
        <v>185747</v>
      </c>
      <c r="S125" s="44">
        <v>13437</v>
      </c>
      <c r="T125" s="44">
        <v>5606</v>
      </c>
      <c r="U125" s="44">
        <v>55396</v>
      </c>
      <c r="V125" s="44">
        <v>0</v>
      </c>
      <c r="W125" s="44">
        <v>0</v>
      </c>
      <c r="X125" s="44">
        <v>0</v>
      </c>
      <c r="Y125" s="44">
        <v>2989</v>
      </c>
      <c r="Z125" s="44">
        <v>0</v>
      </c>
      <c r="AA125" s="44">
        <v>7663611</v>
      </c>
      <c r="AB125" s="44">
        <v>0</v>
      </c>
    </row>
    <row r="126" spans="1:28" x14ac:dyDescent="0.3">
      <c r="A126" s="46" t="s">
        <v>263</v>
      </c>
      <c r="B126" t="s">
        <v>2278</v>
      </c>
      <c r="C126" t="s">
        <v>2840</v>
      </c>
      <c r="D126" t="s">
        <v>2840</v>
      </c>
      <c r="E126" t="s">
        <v>2840</v>
      </c>
      <c r="F126" t="s">
        <v>2840</v>
      </c>
      <c r="G126" t="s">
        <v>2840</v>
      </c>
      <c r="H126" t="s">
        <v>2840</v>
      </c>
      <c r="I126" t="s">
        <v>2840</v>
      </c>
      <c r="J126" t="s">
        <v>2840</v>
      </c>
      <c r="K126" t="s">
        <v>2840</v>
      </c>
      <c r="L126" t="s">
        <v>2840</v>
      </c>
      <c r="M126" t="s">
        <v>2840</v>
      </c>
      <c r="N126" t="s">
        <v>2840</v>
      </c>
      <c r="O126" t="s">
        <v>2840</v>
      </c>
      <c r="P126" t="s">
        <v>2840</v>
      </c>
      <c r="Q126" t="s">
        <v>2840</v>
      </c>
      <c r="R126" t="s">
        <v>2840</v>
      </c>
      <c r="S126" t="s">
        <v>2840</v>
      </c>
      <c r="T126" t="s">
        <v>2840</v>
      </c>
      <c r="U126" t="s">
        <v>2840</v>
      </c>
      <c r="V126" t="s">
        <v>2840</v>
      </c>
      <c r="W126" t="s">
        <v>2840</v>
      </c>
      <c r="X126" t="s">
        <v>2840</v>
      </c>
      <c r="Y126" t="s">
        <v>2840</v>
      </c>
      <c r="Z126" t="s">
        <v>2840</v>
      </c>
      <c r="AA126" t="s">
        <v>2840</v>
      </c>
      <c r="AB126" t="s">
        <v>2840</v>
      </c>
    </row>
    <row r="127" spans="1:28" x14ac:dyDescent="0.3">
      <c r="A127" s="46" t="s">
        <v>247</v>
      </c>
      <c r="B127" t="s">
        <v>2279</v>
      </c>
      <c r="C127">
        <v>1</v>
      </c>
      <c r="D127">
        <v>0</v>
      </c>
      <c r="E127" s="44">
        <v>35705954</v>
      </c>
      <c r="F127" s="44">
        <v>0</v>
      </c>
      <c r="G127" s="44">
        <v>222138</v>
      </c>
      <c r="H127" s="44">
        <v>0</v>
      </c>
      <c r="I127" s="44">
        <v>11247987</v>
      </c>
      <c r="J127" s="44">
        <v>8016613</v>
      </c>
      <c r="K127" s="44">
        <v>0</v>
      </c>
      <c r="L127" s="44">
        <v>0</v>
      </c>
      <c r="M127" s="44">
        <v>0</v>
      </c>
      <c r="N127" s="44">
        <v>0</v>
      </c>
      <c r="O127" s="44">
        <v>0</v>
      </c>
      <c r="P127" s="44">
        <v>5165923</v>
      </c>
      <c r="Q127" s="44">
        <v>1558368</v>
      </c>
      <c r="R127" s="44">
        <v>1555491</v>
      </c>
      <c r="S127" s="44">
        <v>145291</v>
      </c>
      <c r="T127" s="44">
        <v>60619</v>
      </c>
      <c r="U127" s="44">
        <v>501591</v>
      </c>
      <c r="V127" s="44">
        <v>145289</v>
      </c>
      <c r="W127" s="44">
        <v>0</v>
      </c>
      <c r="X127" s="44">
        <v>0</v>
      </c>
      <c r="Y127" s="44">
        <v>0</v>
      </c>
      <c r="Z127" s="44">
        <v>0</v>
      </c>
      <c r="AA127" s="44">
        <v>64325264</v>
      </c>
      <c r="AB127" s="44">
        <v>0</v>
      </c>
    </row>
    <row r="128" spans="1:28" x14ac:dyDescent="0.3">
      <c r="A128" s="46" t="s">
        <v>269</v>
      </c>
      <c r="B128" t="s">
        <v>2280</v>
      </c>
      <c r="C128">
        <v>1</v>
      </c>
      <c r="D128">
        <v>0</v>
      </c>
      <c r="E128" s="44">
        <v>5354574</v>
      </c>
      <c r="F128" s="44">
        <v>0</v>
      </c>
      <c r="G128" s="44">
        <v>341381</v>
      </c>
      <c r="H128" s="44">
        <v>8833</v>
      </c>
      <c r="I128" s="44">
        <v>1244088</v>
      </c>
      <c r="J128" s="44">
        <v>1504012</v>
      </c>
      <c r="K128" s="44">
        <v>0</v>
      </c>
      <c r="L128" s="44">
        <v>0</v>
      </c>
      <c r="M128" s="44">
        <v>0</v>
      </c>
      <c r="N128" s="44">
        <v>0</v>
      </c>
      <c r="O128" s="44">
        <v>0</v>
      </c>
      <c r="P128" s="44">
        <v>1516748</v>
      </c>
      <c r="Q128" s="44">
        <v>123186</v>
      </c>
      <c r="R128" s="44">
        <v>230745</v>
      </c>
      <c r="S128" s="44">
        <v>28267</v>
      </c>
      <c r="T128" s="44">
        <v>11794</v>
      </c>
      <c r="U128" s="44">
        <v>90404</v>
      </c>
      <c r="V128" s="44">
        <v>30961</v>
      </c>
      <c r="W128" s="44">
        <v>0</v>
      </c>
      <c r="X128" s="44">
        <v>0</v>
      </c>
      <c r="Y128" s="44">
        <v>0</v>
      </c>
      <c r="Z128" s="44">
        <v>0</v>
      </c>
      <c r="AA128" s="44">
        <v>10484993</v>
      </c>
      <c r="AB128" s="44">
        <v>0</v>
      </c>
    </row>
    <row r="129" spans="1:28" x14ac:dyDescent="0.3">
      <c r="A129" s="46" t="s">
        <v>265</v>
      </c>
      <c r="B129" t="s">
        <v>2281</v>
      </c>
      <c r="C129">
        <v>1</v>
      </c>
      <c r="D129">
        <v>0</v>
      </c>
      <c r="E129" s="44">
        <v>10372076</v>
      </c>
      <c r="F129" s="44">
        <v>0</v>
      </c>
      <c r="G129" s="44">
        <v>438238</v>
      </c>
      <c r="H129" s="44">
        <v>0</v>
      </c>
      <c r="I129" s="44">
        <v>1984758</v>
      </c>
      <c r="J129" s="44">
        <v>1462892</v>
      </c>
      <c r="K129" s="44">
        <v>216431</v>
      </c>
      <c r="L129" s="44">
        <v>0</v>
      </c>
      <c r="M129" s="44">
        <v>0</v>
      </c>
      <c r="N129" s="44">
        <v>0</v>
      </c>
      <c r="O129" s="44">
        <v>0</v>
      </c>
      <c r="P129" s="44">
        <v>1176408</v>
      </c>
      <c r="Q129" s="44">
        <v>112651</v>
      </c>
      <c r="R129" s="44">
        <v>405555</v>
      </c>
      <c r="S129" s="44">
        <v>27518</v>
      </c>
      <c r="T129" s="44">
        <v>11481</v>
      </c>
      <c r="U129" s="44">
        <v>110442</v>
      </c>
      <c r="V129" s="44">
        <v>23606</v>
      </c>
      <c r="W129" s="44">
        <v>0</v>
      </c>
      <c r="X129" s="44">
        <v>0</v>
      </c>
      <c r="Y129" s="44">
        <v>0</v>
      </c>
      <c r="Z129" s="44">
        <v>0</v>
      </c>
      <c r="AA129" s="44">
        <v>16342056</v>
      </c>
      <c r="AB129" s="44">
        <v>0</v>
      </c>
    </row>
    <row r="130" spans="1:28" x14ac:dyDescent="0.3">
      <c r="A130" s="46" t="s">
        <v>267</v>
      </c>
      <c r="B130" t="s">
        <v>2282</v>
      </c>
      <c r="C130">
        <v>1</v>
      </c>
      <c r="D130">
        <v>0</v>
      </c>
      <c r="E130" s="44">
        <v>1947945</v>
      </c>
      <c r="F130" s="44">
        <v>0</v>
      </c>
      <c r="G130" s="44">
        <v>100000</v>
      </c>
      <c r="H130" s="44">
        <v>0</v>
      </c>
      <c r="I130" s="44">
        <v>234878</v>
      </c>
      <c r="J130" s="44">
        <v>1145665</v>
      </c>
      <c r="K130" s="44">
        <v>0</v>
      </c>
      <c r="L130" s="44">
        <v>0</v>
      </c>
      <c r="M130" s="44">
        <v>0</v>
      </c>
      <c r="N130" s="44">
        <v>0</v>
      </c>
      <c r="O130" s="44">
        <v>0</v>
      </c>
      <c r="P130" s="44">
        <v>430384</v>
      </c>
      <c r="Q130" s="44">
        <v>14755</v>
      </c>
      <c r="R130" s="44">
        <v>195094</v>
      </c>
      <c r="S130" s="44">
        <v>15295</v>
      </c>
      <c r="T130" s="44">
        <v>6381</v>
      </c>
      <c r="U130" s="44">
        <v>57726</v>
      </c>
      <c r="V130" s="44">
        <v>469</v>
      </c>
      <c r="W130" s="44">
        <v>0</v>
      </c>
      <c r="X130" s="44">
        <v>0</v>
      </c>
      <c r="Y130" s="44">
        <v>0</v>
      </c>
      <c r="Z130" s="44">
        <v>0</v>
      </c>
      <c r="AA130" s="44">
        <v>4148592</v>
      </c>
      <c r="AB130" s="44">
        <v>0</v>
      </c>
    </row>
    <row r="131" spans="1:28" x14ac:dyDescent="0.3">
      <c r="A131" s="46" t="s">
        <v>271</v>
      </c>
      <c r="B131" t="s">
        <v>2283</v>
      </c>
      <c r="C131">
        <v>1</v>
      </c>
      <c r="D131">
        <v>0</v>
      </c>
      <c r="E131" s="44">
        <v>39570884</v>
      </c>
      <c r="F131" s="44">
        <v>0</v>
      </c>
      <c r="G131" s="44">
        <v>0</v>
      </c>
      <c r="H131" s="44">
        <v>5361</v>
      </c>
      <c r="I131" s="44">
        <v>9464164</v>
      </c>
      <c r="J131" s="44">
        <v>3073798</v>
      </c>
      <c r="K131" s="44">
        <v>0</v>
      </c>
      <c r="L131" s="44">
        <v>0</v>
      </c>
      <c r="M131" s="44">
        <v>0</v>
      </c>
      <c r="N131" s="44">
        <v>0</v>
      </c>
      <c r="O131" s="44">
        <v>0</v>
      </c>
      <c r="P131" s="44">
        <v>4446692</v>
      </c>
      <c r="Q131" s="44">
        <v>2480470</v>
      </c>
      <c r="R131" s="44">
        <v>2658114</v>
      </c>
      <c r="S131" s="44">
        <v>170143</v>
      </c>
      <c r="T131" s="44">
        <v>70988</v>
      </c>
      <c r="U131" s="44">
        <v>680710</v>
      </c>
      <c r="V131" s="44">
        <v>144853</v>
      </c>
      <c r="W131" s="44">
        <v>0</v>
      </c>
      <c r="X131" s="44">
        <v>0</v>
      </c>
      <c r="Y131" s="44">
        <v>0</v>
      </c>
      <c r="Z131" s="44">
        <v>0</v>
      </c>
      <c r="AA131" s="44">
        <v>62766177</v>
      </c>
      <c r="AB131" s="44">
        <v>0</v>
      </c>
    </row>
    <row r="132" spans="1:28" x14ac:dyDescent="0.3">
      <c r="A132" s="46" t="s">
        <v>255</v>
      </c>
      <c r="B132" t="s">
        <v>2284</v>
      </c>
      <c r="C132">
        <v>1</v>
      </c>
      <c r="D132">
        <v>0</v>
      </c>
      <c r="E132" s="44">
        <v>2235859</v>
      </c>
      <c r="F132" s="44">
        <v>0</v>
      </c>
      <c r="G132" s="44">
        <v>83975</v>
      </c>
      <c r="H132" s="44">
        <v>0</v>
      </c>
      <c r="I132" s="44">
        <v>350952</v>
      </c>
      <c r="J132" s="44">
        <v>472483</v>
      </c>
      <c r="K132" s="44">
        <v>0</v>
      </c>
      <c r="L132" s="44">
        <v>0</v>
      </c>
      <c r="M132" s="44">
        <v>0</v>
      </c>
      <c r="N132" s="44">
        <v>0</v>
      </c>
      <c r="O132" s="44">
        <v>0</v>
      </c>
      <c r="P132" s="44">
        <v>456831</v>
      </c>
      <c r="Q132" s="44">
        <v>16918</v>
      </c>
      <c r="R132" s="44">
        <v>155586</v>
      </c>
      <c r="S132" s="44">
        <v>16718</v>
      </c>
      <c r="T132" s="44">
        <v>6975</v>
      </c>
      <c r="U132" s="44">
        <v>58716</v>
      </c>
      <c r="V132" s="44">
        <v>54</v>
      </c>
      <c r="W132" s="44">
        <v>0</v>
      </c>
      <c r="X132" s="44">
        <v>0</v>
      </c>
      <c r="Y132" s="44">
        <v>0</v>
      </c>
      <c r="Z132" s="44">
        <v>0</v>
      </c>
      <c r="AA132" s="44">
        <v>3855067</v>
      </c>
      <c r="AB132" s="44">
        <v>0</v>
      </c>
    </row>
    <row r="133" spans="1:28" x14ac:dyDescent="0.3">
      <c r="A133" s="46" t="s">
        <v>276</v>
      </c>
      <c r="B133" t="s">
        <v>2285</v>
      </c>
      <c r="C133">
        <v>1</v>
      </c>
      <c r="D133">
        <v>0</v>
      </c>
      <c r="E133" s="44">
        <v>9583491</v>
      </c>
      <c r="F133" s="44">
        <v>0</v>
      </c>
      <c r="G133" s="44">
        <v>0</v>
      </c>
      <c r="H133" s="44">
        <v>0</v>
      </c>
      <c r="I133" s="44">
        <v>1932235</v>
      </c>
      <c r="J133" s="44">
        <v>1140497</v>
      </c>
      <c r="K133" s="44">
        <v>0</v>
      </c>
      <c r="L133" s="44">
        <v>0</v>
      </c>
      <c r="M133" s="44">
        <v>0</v>
      </c>
      <c r="N133" s="44">
        <v>0</v>
      </c>
      <c r="O133" s="44">
        <v>0</v>
      </c>
      <c r="P133" s="44">
        <v>1156623</v>
      </c>
      <c r="Q133" s="44">
        <v>100868</v>
      </c>
      <c r="R133" s="44">
        <v>287511</v>
      </c>
      <c r="S133" s="44">
        <v>25181</v>
      </c>
      <c r="T133" s="44">
        <v>10506</v>
      </c>
      <c r="U133" s="44">
        <v>97918</v>
      </c>
      <c r="V133" s="44">
        <v>27825</v>
      </c>
      <c r="W133" s="44">
        <v>0</v>
      </c>
      <c r="X133" s="44">
        <v>163404</v>
      </c>
      <c r="Y133" s="44">
        <v>878</v>
      </c>
      <c r="Z133" s="44">
        <v>0</v>
      </c>
      <c r="AA133" s="44">
        <v>14526937</v>
      </c>
      <c r="AB133" s="44">
        <v>0</v>
      </c>
    </row>
    <row r="134" spans="1:28" x14ac:dyDescent="0.3">
      <c r="A134" s="46" t="s">
        <v>278</v>
      </c>
      <c r="B134" t="s">
        <v>2286</v>
      </c>
      <c r="C134">
        <v>1</v>
      </c>
      <c r="D134">
        <v>0</v>
      </c>
      <c r="E134" s="44">
        <v>7656098</v>
      </c>
      <c r="F134" s="44">
        <v>0</v>
      </c>
      <c r="G134" s="44">
        <v>0</v>
      </c>
      <c r="H134" s="44">
        <v>0</v>
      </c>
      <c r="I134" s="44">
        <v>2328774</v>
      </c>
      <c r="J134" s="44">
        <v>3607021</v>
      </c>
      <c r="K134" s="44">
        <v>335656</v>
      </c>
      <c r="L134" s="44">
        <v>0</v>
      </c>
      <c r="M134" s="44">
        <v>0</v>
      </c>
      <c r="N134" s="44">
        <v>0</v>
      </c>
      <c r="O134" s="44">
        <v>0</v>
      </c>
      <c r="P134" s="44">
        <v>1240428</v>
      </c>
      <c r="Q134" s="44">
        <v>257166</v>
      </c>
      <c r="R134" s="44">
        <v>976056</v>
      </c>
      <c r="S134" s="44">
        <v>61133</v>
      </c>
      <c r="T134" s="44">
        <v>25506</v>
      </c>
      <c r="U134" s="44">
        <v>212787</v>
      </c>
      <c r="V134" s="44">
        <v>63404</v>
      </c>
      <c r="W134" s="44">
        <v>0</v>
      </c>
      <c r="X134" s="44">
        <v>377955</v>
      </c>
      <c r="Y134" s="44">
        <v>0</v>
      </c>
      <c r="Z134" s="44">
        <v>0</v>
      </c>
      <c r="AA134" s="44">
        <v>17141984</v>
      </c>
      <c r="AB134" s="44">
        <v>0</v>
      </c>
    </row>
    <row r="135" spans="1:28" x14ac:dyDescent="0.3">
      <c r="A135" s="46" t="s">
        <v>328</v>
      </c>
      <c r="B135" t="s">
        <v>2287</v>
      </c>
      <c r="C135">
        <v>1</v>
      </c>
      <c r="D135">
        <v>0</v>
      </c>
      <c r="E135" s="44">
        <v>25072791</v>
      </c>
      <c r="F135" s="44">
        <v>0</v>
      </c>
      <c r="G135" s="44">
        <v>0</v>
      </c>
      <c r="H135" s="44">
        <v>0</v>
      </c>
      <c r="I135" s="44">
        <v>6510536</v>
      </c>
      <c r="J135" s="44">
        <v>6084000</v>
      </c>
      <c r="K135" s="44">
        <v>0</v>
      </c>
      <c r="L135" s="44">
        <v>0</v>
      </c>
      <c r="M135" s="44">
        <v>0</v>
      </c>
      <c r="N135" s="44">
        <v>0</v>
      </c>
      <c r="O135" s="44">
        <v>0</v>
      </c>
      <c r="P135" s="44">
        <v>2740492</v>
      </c>
      <c r="Q135" s="44">
        <v>163697</v>
      </c>
      <c r="R135" s="44">
        <v>1322020</v>
      </c>
      <c r="S135" s="44">
        <v>166967</v>
      </c>
      <c r="T135" s="44">
        <v>69663</v>
      </c>
      <c r="U135" s="44">
        <v>646400</v>
      </c>
      <c r="V135" s="44">
        <v>159142</v>
      </c>
      <c r="W135" s="44">
        <v>0</v>
      </c>
      <c r="X135" s="44">
        <v>542631</v>
      </c>
      <c r="Y135" s="44">
        <v>0</v>
      </c>
      <c r="Z135" s="44">
        <v>0</v>
      </c>
      <c r="AA135" s="44">
        <v>43478339</v>
      </c>
      <c r="AB135" s="44">
        <v>0</v>
      </c>
    </row>
    <row r="136" spans="1:28" x14ac:dyDescent="0.3">
      <c r="A136" s="46" t="s">
        <v>322</v>
      </c>
      <c r="B136" t="s">
        <v>2288</v>
      </c>
      <c r="C136">
        <v>1</v>
      </c>
      <c r="D136">
        <v>0</v>
      </c>
      <c r="E136" s="44">
        <v>15004801</v>
      </c>
      <c r="F136" s="44">
        <v>0</v>
      </c>
      <c r="G136" s="44">
        <v>0</v>
      </c>
      <c r="H136" s="44">
        <v>9551</v>
      </c>
      <c r="I136" s="44">
        <v>3516839</v>
      </c>
      <c r="J136" s="44">
        <v>2955972</v>
      </c>
      <c r="K136" s="44">
        <v>0</v>
      </c>
      <c r="L136" s="44">
        <v>0</v>
      </c>
      <c r="M136" s="44">
        <v>0</v>
      </c>
      <c r="N136" s="44">
        <v>0</v>
      </c>
      <c r="O136" s="44">
        <v>0</v>
      </c>
      <c r="P136" s="44">
        <v>1254928</v>
      </c>
      <c r="Q136" s="44">
        <v>213538</v>
      </c>
      <c r="R136" s="44">
        <v>784130</v>
      </c>
      <c r="S136" s="44">
        <v>55276</v>
      </c>
      <c r="T136" s="44">
        <v>23063</v>
      </c>
      <c r="U136" s="44">
        <v>218671</v>
      </c>
      <c r="V136" s="44">
        <v>47328</v>
      </c>
      <c r="W136" s="44">
        <v>0</v>
      </c>
      <c r="X136" s="44">
        <v>326700</v>
      </c>
      <c r="Y136" s="44">
        <v>0</v>
      </c>
      <c r="Z136" s="44">
        <v>0</v>
      </c>
      <c r="AA136" s="44">
        <v>24410797</v>
      </c>
      <c r="AB136" s="44">
        <v>0</v>
      </c>
    </row>
    <row r="137" spans="1:28" x14ac:dyDescent="0.3">
      <c r="A137" s="46" t="s">
        <v>294</v>
      </c>
      <c r="B137" t="s">
        <v>2289</v>
      </c>
      <c r="C137">
        <v>1</v>
      </c>
      <c r="D137">
        <v>0</v>
      </c>
      <c r="E137" s="44">
        <v>4714559</v>
      </c>
      <c r="F137" s="44">
        <v>0</v>
      </c>
      <c r="G137" s="44">
        <v>0</v>
      </c>
      <c r="H137" s="44">
        <v>0</v>
      </c>
      <c r="I137" s="44">
        <v>1100809</v>
      </c>
      <c r="J137" s="44">
        <v>2036675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  <c r="P137" s="44">
        <v>1143442</v>
      </c>
      <c r="Q137" s="44">
        <v>580491</v>
      </c>
      <c r="R137" s="44">
        <v>121019</v>
      </c>
      <c r="S137" s="44">
        <v>33645</v>
      </c>
      <c r="T137" s="44">
        <v>14038</v>
      </c>
      <c r="U137" s="44">
        <v>115743</v>
      </c>
      <c r="V137" s="44">
        <v>29677</v>
      </c>
      <c r="W137" s="44">
        <v>0</v>
      </c>
      <c r="X137" s="44">
        <v>0</v>
      </c>
      <c r="Y137" s="44">
        <v>0</v>
      </c>
      <c r="Z137" s="44">
        <v>0</v>
      </c>
      <c r="AA137" s="44">
        <v>9890098</v>
      </c>
      <c r="AB137" s="44">
        <v>0</v>
      </c>
    </row>
    <row r="138" spans="1:28" x14ac:dyDescent="0.3">
      <c r="A138" s="46" t="s">
        <v>280</v>
      </c>
      <c r="B138" t="s">
        <v>2290</v>
      </c>
      <c r="C138">
        <v>1</v>
      </c>
      <c r="D138">
        <v>1</v>
      </c>
      <c r="E138" s="44">
        <v>544172616</v>
      </c>
      <c r="F138" s="44">
        <v>8684739</v>
      </c>
      <c r="G138" s="44">
        <v>0</v>
      </c>
      <c r="H138" s="44">
        <v>43345</v>
      </c>
      <c r="I138" s="44">
        <v>46470027</v>
      </c>
      <c r="J138" s="44">
        <v>116270628</v>
      </c>
      <c r="K138" s="44">
        <v>0</v>
      </c>
      <c r="L138" s="44">
        <v>0</v>
      </c>
      <c r="M138" s="44">
        <v>2131679</v>
      </c>
      <c r="N138" s="44">
        <v>9036347</v>
      </c>
      <c r="O138" s="44">
        <v>7681873</v>
      </c>
      <c r="P138" s="44">
        <v>0</v>
      </c>
      <c r="Q138" s="44">
        <v>3470859</v>
      </c>
      <c r="R138" s="44">
        <v>27546024</v>
      </c>
      <c r="S138" s="44">
        <v>670070</v>
      </c>
      <c r="T138" s="44">
        <v>279569</v>
      </c>
      <c r="U138" s="44">
        <v>2618046</v>
      </c>
      <c r="V138" s="44">
        <v>939601</v>
      </c>
      <c r="W138" s="44">
        <v>0</v>
      </c>
      <c r="X138" s="44">
        <v>16594227</v>
      </c>
      <c r="Y138" s="44">
        <v>0</v>
      </c>
      <c r="Z138" s="44">
        <v>0</v>
      </c>
      <c r="AA138" s="44">
        <v>786609650</v>
      </c>
      <c r="AB138" s="44">
        <v>21113422</v>
      </c>
    </row>
    <row r="139" spans="1:28" x14ac:dyDescent="0.3">
      <c r="A139" s="46" t="s">
        <v>282</v>
      </c>
      <c r="B139" t="s">
        <v>2291</v>
      </c>
      <c r="C139">
        <v>1</v>
      </c>
      <c r="D139">
        <v>0</v>
      </c>
      <c r="E139" s="44">
        <v>9122827</v>
      </c>
      <c r="F139" s="44">
        <v>74010</v>
      </c>
      <c r="G139" s="44">
        <v>0</v>
      </c>
      <c r="H139" s="44">
        <v>0</v>
      </c>
      <c r="I139" s="44">
        <v>2877766</v>
      </c>
      <c r="J139" s="44">
        <v>1262731</v>
      </c>
      <c r="K139" s="44">
        <v>0</v>
      </c>
      <c r="L139" s="44">
        <v>0</v>
      </c>
      <c r="M139" s="44">
        <v>0</v>
      </c>
      <c r="N139" s="44">
        <v>0</v>
      </c>
      <c r="O139" s="44">
        <v>0</v>
      </c>
      <c r="P139" s="44">
        <v>1384433</v>
      </c>
      <c r="Q139" s="44">
        <v>136591</v>
      </c>
      <c r="R139" s="44">
        <v>498587</v>
      </c>
      <c r="S139" s="44">
        <v>32552</v>
      </c>
      <c r="T139" s="44">
        <v>13581</v>
      </c>
      <c r="U139" s="44">
        <v>150285</v>
      </c>
      <c r="V139" s="44">
        <v>32971</v>
      </c>
      <c r="W139" s="44">
        <v>0</v>
      </c>
      <c r="X139" s="44">
        <v>1254320</v>
      </c>
      <c r="Y139" s="44">
        <v>0</v>
      </c>
      <c r="Z139" s="44">
        <v>0</v>
      </c>
      <c r="AA139" s="44">
        <v>16840654</v>
      </c>
      <c r="AB139" s="44">
        <v>0</v>
      </c>
    </row>
    <row r="140" spans="1:28" x14ac:dyDescent="0.3">
      <c r="A140" s="46" t="s">
        <v>284</v>
      </c>
      <c r="B140" t="s">
        <v>2292</v>
      </c>
      <c r="C140">
        <v>1</v>
      </c>
      <c r="D140">
        <v>0</v>
      </c>
      <c r="E140" s="44">
        <v>11489800</v>
      </c>
      <c r="F140" s="44">
        <v>0</v>
      </c>
      <c r="G140" s="44">
        <v>0</v>
      </c>
      <c r="H140" s="44">
        <v>0</v>
      </c>
      <c r="I140" s="44">
        <v>2500948</v>
      </c>
      <c r="J140" s="44">
        <v>3603858</v>
      </c>
      <c r="K140" s="44">
        <v>0</v>
      </c>
      <c r="L140" s="44">
        <v>0</v>
      </c>
      <c r="M140" s="44">
        <v>0</v>
      </c>
      <c r="N140" s="44">
        <v>0</v>
      </c>
      <c r="O140" s="44">
        <v>0</v>
      </c>
      <c r="P140" s="44">
        <v>1220096</v>
      </c>
      <c r="Q140" s="44">
        <v>283742</v>
      </c>
      <c r="R140" s="44">
        <v>894113</v>
      </c>
      <c r="S140" s="44">
        <v>33570</v>
      </c>
      <c r="T140" s="44">
        <v>14006</v>
      </c>
      <c r="U140" s="44">
        <v>140849</v>
      </c>
      <c r="V140" s="44">
        <v>37474</v>
      </c>
      <c r="W140" s="44">
        <v>0</v>
      </c>
      <c r="X140" s="44">
        <v>170392</v>
      </c>
      <c r="Y140" s="44">
        <v>0</v>
      </c>
      <c r="Z140" s="44">
        <v>0</v>
      </c>
      <c r="AA140" s="44">
        <v>20388848</v>
      </c>
      <c r="AB140" s="44">
        <v>0</v>
      </c>
    </row>
    <row r="141" spans="1:28" x14ac:dyDescent="0.3">
      <c r="A141" s="46" t="s">
        <v>290</v>
      </c>
      <c r="B141" t="s">
        <v>1558</v>
      </c>
      <c r="C141">
        <v>1</v>
      </c>
      <c r="D141">
        <v>0</v>
      </c>
      <c r="E141" s="44">
        <v>9080670</v>
      </c>
      <c r="F141" s="44">
        <v>105713</v>
      </c>
      <c r="G141" s="44">
        <v>0</v>
      </c>
      <c r="H141" s="44">
        <v>0</v>
      </c>
      <c r="I141" s="44">
        <v>1374793</v>
      </c>
      <c r="J141" s="44">
        <v>834739</v>
      </c>
      <c r="K141" s="44">
        <v>0</v>
      </c>
      <c r="L141" s="44">
        <v>0</v>
      </c>
      <c r="M141" s="44">
        <v>0</v>
      </c>
      <c r="N141" s="44">
        <v>0</v>
      </c>
      <c r="O141" s="44">
        <v>0</v>
      </c>
      <c r="P141" s="44">
        <v>974025</v>
      </c>
      <c r="Q141" s="44">
        <v>162072</v>
      </c>
      <c r="R141" s="44">
        <v>689422</v>
      </c>
      <c r="S141" s="44">
        <v>19759</v>
      </c>
      <c r="T141" s="44">
        <v>8244</v>
      </c>
      <c r="U141" s="44">
        <v>85802</v>
      </c>
      <c r="V141" s="44">
        <v>25503</v>
      </c>
      <c r="W141" s="44">
        <v>0</v>
      </c>
      <c r="X141" s="44">
        <v>126140</v>
      </c>
      <c r="Y141" s="44">
        <v>0</v>
      </c>
      <c r="Z141" s="44">
        <v>0</v>
      </c>
      <c r="AA141" s="44">
        <v>13486882</v>
      </c>
      <c r="AB141" s="44">
        <v>0</v>
      </c>
    </row>
    <row r="142" spans="1:28" x14ac:dyDescent="0.3">
      <c r="A142" s="46" t="s">
        <v>292</v>
      </c>
      <c r="B142" t="s">
        <v>2293</v>
      </c>
      <c r="C142">
        <v>1</v>
      </c>
      <c r="D142">
        <v>0</v>
      </c>
      <c r="E142" s="44">
        <v>12894797</v>
      </c>
      <c r="F142" s="44">
        <v>0</v>
      </c>
      <c r="G142" s="44">
        <v>0</v>
      </c>
      <c r="H142" s="44">
        <v>0</v>
      </c>
      <c r="I142" s="44">
        <v>2050100</v>
      </c>
      <c r="J142" s="44">
        <v>4154808</v>
      </c>
      <c r="K142" s="44">
        <v>0</v>
      </c>
      <c r="L142" s="44">
        <v>0</v>
      </c>
      <c r="M142" s="44">
        <v>0</v>
      </c>
      <c r="N142" s="44">
        <v>0</v>
      </c>
      <c r="O142" s="44">
        <v>0</v>
      </c>
      <c r="P142" s="44">
        <v>1279663</v>
      </c>
      <c r="Q142" s="44">
        <v>243194</v>
      </c>
      <c r="R142" s="44">
        <v>1066402</v>
      </c>
      <c r="S142" s="44">
        <v>27593</v>
      </c>
      <c r="T142" s="44">
        <v>11513</v>
      </c>
      <c r="U142" s="44">
        <v>111374</v>
      </c>
      <c r="V142" s="44">
        <v>32942</v>
      </c>
      <c r="W142" s="44">
        <v>0</v>
      </c>
      <c r="X142" s="44">
        <v>184447</v>
      </c>
      <c r="Y142" s="44">
        <v>19075</v>
      </c>
      <c r="Z142" s="44">
        <v>0</v>
      </c>
      <c r="AA142" s="44">
        <v>22075908</v>
      </c>
      <c r="AB142" s="44">
        <v>0</v>
      </c>
    </row>
    <row r="143" spans="1:28" x14ac:dyDescent="0.3">
      <c r="A143" s="46" t="s">
        <v>286</v>
      </c>
      <c r="B143" t="s">
        <v>2294</v>
      </c>
      <c r="C143">
        <v>1</v>
      </c>
      <c r="D143">
        <v>0</v>
      </c>
      <c r="E143" s="44">
        <v>10637339</v>
      </c>
      <c r="F143" s="44">
        <v>20546</v>
      </c>
      <c r="G143" s="44">
        <v>520911</v>
      </c>
      <c r="H143" s="44">
        <v>0</v>
      </c>
      <c r="I143" s="44">
        <v>1691369</v>
      </c>
      <c r="J143" s="44">
        <v>2619206</v>
      </c>
      <c r="K143" s="44">
        <v>0</v>
      </c>
      <c r="L143" s="44">
        <v>0</v>
      </c>
      <c r="M143" s="44">
        <v>0</v>
      </c>
      <c r="N143" s="44">
        <v>0</v>
      </c>
      <c r="O143" s="44">
        <v>0</v>
      </c>
      <c r="P143" s="44">
        <v>1171410</v>
      </c>
      <c r="Q143" s="44">
        <v>190294</v>
      </c>
      <c r="R143" s="44">
        <v>1148850</v>
      </c>
      <c r="S143" s="44">
        <v>20118</v>
      </c>
      <c r="T143" s="44">
        <v>8394</v>
      </c>
      <c r="U143" s="44">
        <v>83764</v>
      </c>
      <c r="V143" s="44">
        <v>25578</v>
      </c>
      <c r="W143" s="44">
        <v>0</v>
      </c>
      <c r="X143" s="44">
        <v>174853</v>
      </c>
      <c r="Y143" s="44">
        <v>0</v>
      </c>
      <c r="Z143" s="44">
        <v>0</v>
      </c>
      <c r="AA143" s="44">
        <v>18312632</v>
      </c>
      <c r="AB143" s="44">
        <v>100000</v>
      </c>
    </row>
    <row r="144" spans="1:28" x14ac:dyDescent="0.3">
      <c r="A144" s="46" t="s">
        <v>288</v>
      </c>
      <c r="B144" t="s">
        <v>2295</v>
      </c>
      <c r="C144">
        <v>1</v>
      </c>
      <c r="D144">
        <v>0</v>
      </c>
      <c r="E144" s="44">
        <v>14317125</v>
      </c>
      <c r="F144" s="44">
        <v>0</v>
      </c>
      <c r="G144" s="44">
        <v>0</v>
      </c>
      <c r="H144" s="44">
        <v>0</v>
      </c>
      <c r="I144" s="44">
        <v>3821022</v>
      </c>
      <c r="J144" s="44">
        <v>5383149</v>
      </c>
      <c r="K144" s="44">
        <v>0</v>
      </c>
      <c r="L144" s="44">
        <v>0</v>
      </c>
      <c r="M144" s="44">
        <v>0</v>
      </c>
      <c r="N144" s="44">
        <v>0</v>
      </c>
      <c r="O144" s="44">
        <v>0</v>
      </c>
      <c r="P144" s="44">
        <v>1364357</v>
      </c>
      <c r="Q144" s="44">
        <v>205308</v>
      </c>
      <c r="R144" s="44">
        <v>1037991</v>
      </c>
      <c r="S144" s="44">
        <v>66871</v>
      </c>
      <c r="T144" s="44">
        <v>27900</v>
      </c>
      <c r="U144" s="44">
        <v>285134</v>
      </c>
      <c r="V144" s="44">
        <v>62872</v>
      </c>
      <c r="W144" s="44">
        <v>0</v>
      </c>
      <c r="X144" s="44">
        <v>243000</v>
      </c>
      <c r="Y144" s="44">
        <v>0</v>
      </c>
      <c r="Z144" s="44">
        <v>0</v>
      </c>
      <c r="AA144" s="44">
        <v>26814729</v>
      </c>
      <c r="AB144" s="44">
        <v>0</v>
      </c>
    </row>
    <row r="145" spans="1:28" x14ac:dyDescent="0.3">
      <c r="A145" s="46" t="s">
        <v>320</v>
      </c>
      <c r="B145" t="s">
        <v>1562</v>
      </c>
      <c r="C145">
        <v>1</v>
      </c>
      <c r="D145">
        <v>0</v>
      </c>
      <c r="E145" s="44">
        <v>12961599</v>
      </c>
      <c r="F145" s="44">
        <v>0</v>
      </c>
      <c r="G145" s="44">
        <v>0</v>
      </c>
      <c r="H145" s="44">
        <v>2156</v>
      </c>
      <c r="I145" s="44">
        <v>2362640</v>
      </c>
      <c r="J145" s="44">
        <v>894286</v>
      </c>
      <c r="K145" s="44">
        <v>0</v>
      </c>
      <c r="L145" s="44">
        <v>0</v>
      </c>
      <c r="M145" s="44">
        <v>0</v>
      </c>
      <c r="N145" s="44">
        <v>0</v>
      </c>
      <c r="O145" s="44">
        <v>0</v>
      </c>
      <c r="P145" s="44">
        <v>1596698</v>
      </c>
      <c r="Q145" s="44">
        <v>526781</v>
      </c>
      <c r="R145" s="44">
        <v>260654</v>
      </c>
      <c r="S145" s="44">
        <v>27129</v>
      </c>
      <c r="T145" s="44">
        <v>11319</v>
      </c>
      <c r="U145" s="44">
        <v>106889</v>
      </c>
      <c r="V145" s="44">
        <v>29714</v>
      </c>
      <c r="W145" s="44">
        <v>0</v>
      </c>
      <c r="X145" s="44">
        <v>179001</v>
      </c>
      <c r="Y145" s="44">
        <v>0</v>
      </c>
      <c r="Z145" s="44">
        <v>0</v>
      </c>
      <c r="AA145" s="44">
        <v>18958866</v>
      </c>
      <c r="AB145" s="44">
        <v>0</v>
      </c>
    </row>
    <row r="146" spans="1:28" x14ac:dyDescent="0.3">
      <c r="A146" s="46" t="s">
        <v>296</v>
      </c>
      <c r="B146" t="s">
        <v>2296</v>
      </c>
      <c r="C146">
        <v>1</v>
      </c>
      <c r="D146">
        <v>0</v>
      </c>
      <c r="E146" s="44">
        <v>7326660</v>
      </c>
      <c r="F146" s="44">
        <v>0</v>
      </c>
      <c r="G146" s="44">
        <v>0</v>
      </c>
      <c r="H146" s="44">
        <v>0</v>
      </c>
      <c r="I146" s="44">
        <v>1520384</v>
      </c>
      <c r="J146" s="44">
        <v>2071842</v>
      </c>
      <c r="K146" s="44">
        <v>0</v>
      </c>
      <c r="L146" s="44">
        <v>0</v>
      </c>
      <c r="M146" s="44">
        <v>0</v>
      </c>
      <c r="N146" s="44">
        <v>0</v>
      </c>
      <c r="O146" s="44">
        <v>0</v>
      </c>
      <c r="P146" s="44">
        <v>1076522</v>
      </c>
      <c r="Q146" s="44">
        <v>288535</v>
      </c>
      <c r="R146" s="44">
        <v>182541</v>
      </c>
      <c r="S146" s="44">
        <v>19938</v>
      </c>
      <c r="T146" s="44">
        <v>8319</v>
      </c>
      <c r="U146" s="44">
        <v>81259</v>
      </c>
      <c r="V146" s="44">
        <v>21838</v>
      </c>
      <c r="W146" s="44">
        <v>0</v>
      </c>
      <c r="X146" s="44">
        <v>134616</v>
      </c>
      <c r="Y146" s="44">
        <v>0</v>
      </c>
      <c r="Z146" s="44">
        <v>0</v>
      </c>
      <c r="AA146" s="44">
        <v>12732454</v>
      </c>
      <c r="AB146" s="44">
        <v>0</v>
      </c>
    </row>
    <row r="147" spans="1:28" x14ac:dyDescent="0.3">
      <c r="A147" s="46" t="s">
        <v>308</v>
      </c>
      <c r="B147" t="s">
        <v>2297</v>
      </c>
      <c r="C147">
        <v>1</v>
      </c>
      <c r="D147">
        <v>0</v>
      </c>
      <c r="E147" s="44">
        <v>9476317</v>
      </c>
      <c r="F147" s="44">
        <v>0</v>
      </c>
      <c r="G147" s="44">
        <v>0</v>
      </c>
      <c r="H147" s="44">
        <v>0</v>
      </c>
      <c r="I147" s="44">
        <v>2028397</v>
      </c>
      <c r="J147" s="44">
        <v>1969236</v>
      </c>
      <c r="K147" s="44">
        <v>0</v>
      </c>
      <c r="L147" s="44">
        <v>0</v>
      </c>
      <c r="M147" s="44">
        <v>0</v>
      </c>
      <c r="N147" s="44">
        <v>0</v>
      </c>
      <c r="O147" s="44">
        <v>0</v>
      </c>
      <c r="P147" s="44">
        <v>1123125</v>
      </c>
      <c r="Q147" s="44">
        <v>256321</v>
      </c>
      <c r="R147" s="44">
        <v>232217</v>
      </c>
      <c r="S147" s="44">
        <v>32312</v>
      </c>
      <c r="T147" s="44">
        <v>13481</v>
      </c>
      <c r="U147" s="44">
        <v>135956</v>
      </c>
      <c r="V147" s="44">
        <v>26517</v>
      </c>
      <c r="W147" s="44">
        <v>0</v>
      </c>
      <c r="X147" s="44">
        <v>0</v>
      </c>
      <c r="Y147" s="44">
        <v>0</v>
      </c>
      <c r="Z147" s="44">
        <v>0</v>
      </c>
      <c r="AA147" s="44">
        <v>15293879</v>
      </c>
      <c r="AB147" s="44">
        <v>0</v>
      </c>
    </row>
    <row r="148" spans="1:28" x14ac:dyDescent="0.3">
      <c r="A148" s="46" t="s">
        <v>298</v>
      </c>
      <c r="B148" t="s">
        <v>2298</v>
      </c>
      <c r="C148">
        <v>1</v>
      </c>
      <c r="D148">
        <v>0</v>
      </c>
      <c r="E148" s="44">
        <v>21555158</v>
      </c>
      <c r="F148" s="44">
        <v>0</v>
      </c>
      <c r="G148" s="44">
        <v>0</v>
      </c>
      <c r="H148" s="44">
        <v>10536</v>
      </c>
      <c r="I148" s="44">
        <v>3503773</v>
      </c>
      <c r="J148" s="44">
        <v>2421662</v>
      </c>
      <c r="K148" s="44">
        <v>248078</v>
      </c>
      <c r="L148" s="44">
        <v>0</v>
      </c>
      <c r="M148" s="44">
        <v>0</v>
      </c>
      <c r="N148" s="44">
        <v>0</v>
      </c>
      <c r="O148" s="44">
        <v>0</v>
      </c>
      <c r="P148" s="44">
        <v>1754894</v>
      </c>
      <c r="Q148" s="44">
        <v>617358</v>
      </c>
      <c r="R148" s="44">
        <v>356118</v>
      </c>
      <c r="S148" s="44">
        <v>33480</v>
      </c>
      <c r="T148" s="44">
        <v>13969</v>
      </c>
      <c r="U148" s="44">
        <v>137528</v>
      </c>
      <c r="V148" s="44">
        <v>38618</v>
      </c>
      <c r="W148" s="44">
        <v>0</v>
      </c>
      <c r="X148" s="44">
        <v>213767</v>
      </c>
      <c r="Y148" s="44">
        <v>7236</v>
      </c>
      <c r="Z148" s="44">
        <v>0</v>
      </c>
      <c r="AA148" s="44">
        <v>30912175</v>
      </c>
      <c r="AB148" s="44">
        <v>0</v>
      </c>
    </row>
    <row r="149" spans="1:28" x14ac:dyDescent="0.3">
      <c r="A149" s="46" t="s">
        <v>302</v>
      </c>
      <c r="B149" t="s">
        <v>2299</v>
      </c>
      <c r="C149">
        <v>1</v>
      </c>
      <c r="D149">
        <v>0</v>
      </c>
      <c r="E149" s="44">
        <v>11671355</v>
      </c>
      <c r="F149" s="44">
        <v>0</v>
      </c>
      <c r="G149" s="44">
        <v>0</v>
      </c>
      <c r="H149" s="44">
        <v>0</v>
      </c>
      <c r="I149" s="44">
        <v>2750695</v>
      </c>
      <c r="J149" s="44">
        <v>3731118</v>
      </c>
      <c r="K149" s="44">
        <v>0</v>
      </c>
      <c r="L149" s="44">
        <v>0</v>
      </c>
      <c r="M149" s="44">
        <v>0</v>
      </c>
      <c r="N149" s="44">
        <v>0</v>
      </c>
      <c r="O149" s="44">
        <v>0</v>
      </c>
      <c r="P149" s="44">
        <v>1597012</v>
      </c>
      <c r="Q149" s="44">
        <v>265591</v>
      </c>
      <c r="R149" s="44">
        <v>810767</v>
      </c>
      <c r="S149" s="44">
        <v>46138</v>
      </c>
      <c r="T149" s="44">
        <v>19250</v>
      </c>
      <c r="U149" s="44">
        <v>189196</v>
      </c>
      <c r="V149" s="44">
        <v>49268</v>
      </c>
      <c r="W149" s="44">
        <v>0</v>
      </c>
      <c r="X149" s="44">
        <v>110823</v>
      </c>
      <c r="Y149" s="44">
        <v>0</v>
      </c>
      <c r="Z149" s="44">
        <v>0</v>
      </c>
      <c r="AA149" s="44">
        <v>21241213</v>
      </c>
      <c r="AB149" s="44">
        <v>0</v>
      </c>
    </row>
    <row r="150" spans="1:28" x14ac:dyDescent="0.3">
      <c r="A150" s="46" t="s">
        <v>304</v>
      </c>
      <c r="B150" t="s">
        <v>2300</v>
      </c>
      <c r="C150">
        <v>1</v>
      </c>
      <c r="D150">
        <v>0</v>
      </c>
      <c r="E150" s="44">
        <v>16089879</v>
      </c>
      <c r="F150" s="44">
        <v>0</v>
      </c>
      <c r="G150" s="44">
        <v>0</v>
      </c>
      <c r="H150" s="44">
        <v>0</v>
      </c>
      <c r="I150" s="44">
        <v>2998715</v>
      </c>
      <c r="J150" s="44">
        <v>4051745</v>
      </c>
      <c r="K150" s="44">
        <v>0</v>
      </c>
      <c r="L150" s="44">
        <v>0</v>
      </c>
      <c r="M150" s="44">
        <v>0</v>
      </c>
      <c r="N150" s="44">
        <v>0</v>
      </c>
      <c r="O150" s="44">
        <v>0</v>
      </c>
      <c r="P150" s="44">
        <v>2185950</v>
      </c>
      <c r="Q150" s="44">
        <v>797016</v>
      </c>
      <c r="R150" s="44">
        <v>510064</v>
      </c>
      <c r="S150" s="44">
        <v>55830</v>
      </c>
      <c r="T150" s="44">
        <v>23294</v>
      </c>
      <c r="U150" s="44">
        <v>221991</v>
      </c>
      <c r="V150" s="44">
        <v>61782</v>
      </c>
      <c r="W150" s="44">
        <v>0</v>
      </c>
      <c r="X150" s="44">
        <v>505505</v>
      </c>
      <c r="Y150" s="44">
        <v>0</v>
      </c>
      <c r="Z150" s="44">
        <v>0</v>
      </c>
      <c r="AA150" s="44">
        <v>27501771</v>
      </c>
      <c r="AB150" s="44">
        <v>0</v>
      </c>
    </row>
    <row r="151" spans="1:28" x14ac:dyDescent="0.3">
      <c r="A151" s="46" t="s">
        <v>300</v>
      </c>
      <c r="B151" t="s">
        <v>2301</v>
      </c>
      <c r="C151">
        <v>1</v>
      </c>
      <c r="D151">
        <v>0</v>
      </c>
      <c r="E151" s="44">
        <v>23103917</v>
      </c>
      <c r="F151" s="44">
        <v>0</v>
      </c>
      <c r="G151" s="44">
        <v>0</v>
      </c>
      <c r="H151" s="44">
        <v>0</v>
      </c>
      <c r="I151" s="44">
        <v>3845946</v>
      </c>
      <c r="J151" s="44">
        <v>3010831</v>
      </c>
      <c r="K151" s="44">
        <v>0</v>
      </c>
      <c r="L151" s="44">
        <v>0</v>
      </c>
      <c r="M151" s="44">
        <v>0</v>
      </c>
      <c r="N151" s="44">
        <v>0</v>
      </c>
      <c r="O151" s="44">
        <v>0</v>
      </c>
      <c r="P151" s="44">
        <v>2592852</v>
      </c>
      <c r="Q151" s="44">
        <v>909678</v>
      </c>
      <c r="R151" s="44">
        <v>925956</v>
      </c>
      <c r="S151" s="44">
        <v>79843</v>
      </c>
      <c r="T151" s="44">
        <v>33313</v>
      </c>
      <c r="U151" s="44">
        <v>301036</v>
      </c>
      <c r="V151" s="44">
        <v>85905</v>
      </c>
      <c r="W151" s="44">
        <v>0</v>
      </c>
      <c r="X151" s="44">
        <v>396689</v>
      </c>
      <c r="Y151" s="44">
        <v>0</v>
      </c>
      <c r="Z151" s="44">
        <v>0</v>
      </c>
      <c r="AA151" s="44">
        <v>35285966</v>
      </c>
      <c r="AB151" s="44">
        <v>0</v>
      </c>
    </row>
    <row r="152" spans="1:28" x14ac:dyDescent="0.3">
      <c r="A152" s="46" t="s">
        <v>306</v>
      </c>
      <c r="B152" t="s">
        <v>2302</v>
      </c>
      <c r="C152">
        <v>1</v>
      </c>
      <c r="D152">
        <v>0</v>
      </c>
      <c r="E152" s="44">
        <v>6724992</v>
      </c>
      <c r="F152" s="44">
        <v>0</v>
      </c>
      <c r="G152" s="44">
        <v>0</v>
      </c>
      <c r="H152" s="44">
        <v>1657</v>
      </c>
      <c r="I152" s="44">
        <v>1187022</v>
      </c>
      <c r="J152" s="44">
        <v>1173972</v>
      </c>
      <c r="K152" s="44">
        <v>0</v>
      </c>
      <c r="L152" s="44">
        <v>0</v>
      </c>
      <c r="M152" s="44">
        <v>0</v>
      </c>
      <c r="N152" s="44">
        <v>0</v>
      </c>
      <c r="O152" s="44">
        <v>0</v>
      </c>
      <c r="P152" s="44">
        <v>1203335</v>
      </c>
      <c r="Q152" s="44">
        <v>214686</v>
      </c>
      <c r="R152" s="44">
        <v>147056</v>
      </c>
      <c r="S152" s="44">
        <v>12808</v>
      </c>
      <c r="T152" s="44">
        <v>5344</v>
      </c>
      <c r="U152" s="44">
        <v>53707</v>
      </c>
      <c r="V152" s="44">
        <v>13056</v>
      </c>
      <c r="W152" s="44">
        <v>0</v>
      </c>
      <c r="X152" s="44">
        <v>84418</v>
      </c>
      <c r="Y152" s="44">
        <v>0</v>
      </c>
      <c r="Z152" s="44">
        <v>0</v>
      </c>
      <c r="AA152" s="44">
        <v>10822053</v>
      </c>
      <c r="AB152" s="44">
        <v>0</v>
      </c>
    </row>
    <row r="153" spans="1:28" x14ac:dyDescent="0.3">
      <c r="A153" s="46" t="s">
        <v>312</v>
      </c>
      <c r="B153" t="s">
        <v>2303</v>
      </c>
      <c r="C153">
        <v>1</v>
      </c>
      <c r="D153">
        <v>0</v>
      </c>
      <c r="E153" s="44">
        <v>29177618</v>
      </c>
      <c r="F153" s="44">
        <v>430613</v>
      </c>
      <c r="G153" s="44">
        <v>0</v>
      </c>
      <c r="H153" s="44">
        <v>0</v>
      </c>
      <c r="I153" s="44">
        <v>2935184</v>
      </c>
      <c r="J153" s="44">
        <v>3234972</v>
      </c>
      <c r="K153" s="44">
        <v>0</v>
      </c>
      <c r="L153" s="44">
        <v>0</v>
      </c>
      <c r="M153" s="44">
        <v>0</v>
      </c>
      <c r="N153" s="44">
        <v>0</v>
      </c>
      <c r="O153" s="44">
        <v>0</v>
      </c>
      <c r="P153" s="44">
        <v>1839281</v>
      </c>
      <c r="Q153" s="44">
        <v>643509</v>
      </c>
      <c r="R153" s="44">
        <v>1359753</v>
      </c>
      <c r="S153" s="44">
        <v>48610</v>
      </c>
      <c r="T153" s="44">
        <v>20281</v>
      </c>
      <c r="U153" s="44">
        <v>177954</v>
      </c>
      <c r="V153" s="44">
        <v>67142</v>
      </c>
      <c r="W153" s="44">
        <v>0</v>
      </c>
      <c r="X153" s="44">
        <v>1068649</v>
      </c>
      <c r="Y153" s="44">
        <v>0</v>
      </c>
      <c r="Z153" s="44">
        <v>0</v>
      </c>
      <c r="AA153" s="44">
        <v>41003566</v>
      </c>
      <c r="AB153" s="44">
        <v>820537</v>
      </c>
    </row>
    <row r="154" spans="1:28" x14ac:dyDescent="0.3">
      <c r="A154" s="46" t="s">
        <v>314</v>
      </c>
      <c r="B154" t="s">
        <v>2304</v>
      </c>
      <c r="C154">
        <v>1</v>
      </c>
      <c r="D154">
        <v>0</v>
      </c>
      <c r="E154" s="44">
        <v>22194491</v>
      </c>
      <c r="F154" s="44">
        <v>0</v>
      </c>
      <c r="G154" s="44">
        <v>0</v>
      </c>
      <c r="H154" s="44">
        <v>0</v>
      </c>
      <c r="I154" s="44">
        <v>5724344</v>
      </c>
      <c r="J154" s="44">
        <v>5998792</v>
      </c>
      <c r="K154" s="44">
        <v>0</v>
      </c>
      <c r="L154" s="44">
        <v>0</v>
      </c>
      <c r="M154" s="44">
        <v>0</v>
      </c>
      <c r="N154" s="44">
        <v>0</v>
      </c>
      <c r="O154" s="44">
        <v>0</v>
      </c>
      <c r="P154" s="44">
        <v>2516992</v>
      </c>
      <c r="Q154" s="44">
        <v>812023</v>
      </c>
      <c r="R154" s="44">
        <v>1098201</v>
      </c>
      <c r="S154" s="44">
        <v>95677</v>
      </c>
      <c r="T154" s="44">
        <v>39919</v>
      </c>
      <c r="U154" s="44">
        <v>363189</v>
      </c>
      <c r="V154" s="44">
        <v>104486</v>
      </c>
      <c r="W154" s="44">
        <v>0</v>
      </c>
      <c r="X154" s="44">
        <v>340200</v>
      </c>
      <c r="Y154" s="44">
        <v>0</v>
      </c>
      <c r="Z154" s="44">
        <v>0</v>
      </c>
      <c r="AA154" s="44">
        <v>39288314</v>
      </c>
      <c r="AB154" s="44">
        <v>0</v>
      </c>
    </row>
    <row r="155" spans="1:28" x14ac:dyDescent="0.3">
      <c r="A155" s="46" t="s">
        <v>274</v>
      </c>
      <c r="B155" t="s">
        <v>2305</v>
      </c>
      <c r="C155">
        <v>1</v>
      </c>
      <c r="D155">
        <v>0</v>
      </c>
      <c r="E155" s="44">
        <v>10243531</v>
      </c>
      <c r="F155" s="44">
        <v>0</v>
      </c>
      <c r="G155" s="44">
        <v>0</v>
      </c>
      <c r="H155" s="44">
        <v>0</v>
      </c>
      <c r="I155" s="44">
        <v>1331516</v>
      </c>
      <c r="J155" s="44">
        <v>3556283</v>
      </c>
      <c r="K155" s="44">
        <v>0</v>
      </c>
      <c r="L155" s="44">
        <v>0</v>
      </c>
      <c r="M155" s="44">
        <v>0</v>
      </c>
      <c r="N155" s="44">
        <v>0</v>
      </c>
      <c r="O155" s="44">
        <v>0</v>
      </c>
      <c r="P155" s="44">
        <v>1179547</v>
      </c>
      <c r="Q155" s="44">
        <v>205800</v>
      </c>
      <c r="R155" s="44">
        <v>383654</v>
      </c>
      <c r="S155" s="44">
        <v>20313</v>
      </c>
      <c r="T155" s="44">
        <v>8475</v>
      </c>
      <c r="U155" s="44">
        <v>81084</v>
      </c>
      <c r="V155" s="44">
        <v>24086</v>
      </c>
      <c r="W155" s="44">
        <v>0</v>
      </c>
      <c r="X155" s="44">
        <v>180158</v>
      </c>
      <c r="Y155" s="44">
        <v>0</v>
      </c>
      <c r="Z155" s="44">
        <v>0</v>
      </c>
      <c r="AA155" s="44">
        <v>17214447</v>
      </c>
      <c r="AB155" s="44">
        <v>0</v>
      </c>
    </row>
    <row r="156" spans="1:28" x14ac:dyDescent="0.3">
      <c r="A156" s="46" t="s">
        <v>316</v>
      </c>
      <c r="B156" t="s">
        <v>2306</v>
      </c>
      <c r="C156">
        <v>1</v>
      </c>
      <c r="D156">
        <v>0</v>
      </c>
      <c r="E156" s="44">
        <v>5206493</v>
      </c>
      <c r="F156" s="44">
        <v>0</v>
      </c>
      <c r="G156" s="44">
        <v>0</v>
      </c>
      <c r="H156" s="44">
        <v>3137</v>
      </c>
      <c r="I156" s="44">
        <v>1076798</v>
      </c>
      <c r="J156" s="44">
        <v>520393</v>
      </c>
      <c r="K156" s="44">
        <v>0</v>
      </c>
      <c r="L156" s="44">
        <v>0</v>
      </c>
      <c r="M156" s="44">
        <v>0</v>
      </c>
      <c r="N156" s="44">
        <v>0</v>
      </c>
      <c r="O156" s="44">
        <v>0</v>
      </c>
      <c r="P156" s="44">
        <v>631645</v>
      </c>
      <c r="Q156" s="44">
        <v>144477</v>
      </c>
      <c r="R156" s="44">
        <v>219128</v>
      </c>
      <c r="S156" s="44">
        <v>8509</v>
      </c>
      <c r="T156" s="44">
        <v>3550</v>
      </c>
      <c r="U156" s="44">
        <v>34834</v>
      </c>
      <c r="V156" s="44">
        <v>9841</v>
      </c>
      <c r="W156" s="44">
        <v>0</v>
      </c>
      <c r="X156" s="44">
        <v>81245</v>
      </c>
      <c r="Y156" s="44">
        <v>0</v>
      </c>
      <c r="Z156" s="44">
        <v>0</v>
      </c>
      <c r="AA156" s="44">
        <v>7940050</v>
      </c>
      <c r="AB156" s="44">
        <v>0</v>
      </c>
    </row>
    <row r="157" spans="1:28" x14ac:dyDescent="0.3">
      <c r="A157" s="46" t="s">
        <v>318</v>
      </c>
      <c r="B157" t="s">
        <v>2307</v>
      </c>
      <c r="C157">
        <v>1</v>
      </c>
      <c r="D157">
        <v>0</v>
      </c>
      <c r="E157" s="44">
        <v>15988881</v>
      </c>
      <c r="F157" s="44">
        <v>0</v>
      </c>
      <c r="G157" s="44">
        <v>0</v>
      </c>
      <c r="H157" s="44">
        <v>0</v>
      </c>
      <c r="I157" s="44">
        <v>3996365</v>
      </c>
      <c r="J157" s="44">
        <v>3764631</v>
      </c>
      <c r="K157" s="44">
        <v>0</v>
      </c>
      <c r="L157" s="44">
        <v>0</v>
      </c>
      <c r="M157" s="44">
        <v>0</v>
      </c>
      <c r="N157" s="44">
        <v>0</v>
      </c>
      <c r="O157" s="44">
        <v>0</v>
      </c>
      <c r="P157" s="44">
        <v>2496190</v>
      </c>
      <c r="Q157" s="44">
        <v>872615</v>
      </c>
      <c r="R157" s="44">
        <v>681081</v>
      </c>
      <c r="S157" s="44">
        <v>76218</v>
      </c>
      <c r="T157" s="44">
        <v>31800</v>
      </c>
      <c r="U157" s="44">
        <v>313560</v>
      </c>
      <c r="V157" s="44">
        <v>73139</v>
      </c>
      <c r="W157" s="44">
        <v>0</v>
      </c>
      <c r="X157" s="44">
        <v>270000</v>
      </c>
      <c r="Y157" s="44">
        <v>0</v>
      </c>
      <c r="Z157" s="44">
        <v>0</v>
      </c>
      <c r="AA157" s="44">
        <v>28564480</v>
      </c>
      <c r="AB157" s="44">
        <v>0</v>
      </c>
    </row>
    <row r="158" spans="1:28" x14ac:dyDescent="0.3">
      <c r="A158" s="46" t="s">
        <v>324</v>
      </c>
      <c r="B158" t="s">
        <v>2308</v>
      </c>
      <c r="C158">
        <v>1</v>
      </c>
      <c r="D158">
        <v>0</v>
      </c>
      <c r="E158" s="44">
        <v>13755173</v>
      </c>
      <c r="F158" s="44">
        <v>109028</v>
      </c>
      <c r="G158" s="44">
        <v>0</v>
      </c>
      <c r="H158" s="44">
        <v>0</v>
      </c>
      <c r="I158" s="44">
        <v>996810</v>
      </c>
      <c r="J158" s="44">
        <v>3349343</v>
      </c>
      <c r="K158" s="44">
        <v>0</v>
      </c>
      <c r="L158" s="44">
        <v>0</v>
      </c>
      <c r="M158" s="44">
        <v>0</v>
      </c>
      <c r="N158" s="44">
        <v>0</v>
      </c>
      <c r="O158" s="44">
        <v>0</v>
      </c>
      <c r="P158" s="44">
        <v>1672066</v>
      </c>
      <c r="Q158" s="44">
        <v>42960</v>
      </c>
      <c r="R158" s="44">
        <v>675684</v>
      </c>
      <c r="S158" s="44">
        <v>27069</v>
      </c>
      <c r="T158" s="44">
        <v>11294</v>
      </c>
      <c r="U158" s="44">
        <v>114461</v>
      </c>
      <c r="V158" s="44">
        <v>33059</v>
      </c>
      <c r="W158" s="44">
        <v>0</v>
      </c>
      <c r="X158" s="44">
        <v>260275</v>
      </c>
      <c r="Y158" s="44">
        <v>0</v>
      </c>
      <c r="Z158" s="44">
        <v>0</v>
      </c>
      <c r="AA158" s="44">
        <v>21047222</v>
      </c>
      <c r="AB158" s="44">
        <v>0</v>
      </c>
    </row>
    <row r="159" spans="1:28" x14ac:dyDescent="0.3">
      <c r="A159" s="46" t="s">
        <v>310</v>
      </c>
      <c r="B159" t="s">
        <v>2309</v>
      </c>
      <c r="C159">
        <v>1</v>
      </c>
      <c r="D159">
        <v>0</v>
      </c>
      <c r="E159" s="44">
        <v>39888801</v>
      </c>
      <c r="F159" s="44">
        <v>171655</v>
      </c>
      <c r="G159" s="44">
        <v>0</v>
      </c>
      <c r="H159" s="44">
        <v>0</v>
      </c>
      <c r="I159" s="44">
        <v>5043131</v>
      </c>
      <c r="J159" s="44">
        <v>7811730</v>
      </c>
      <c r="K159" s="44">
        <v>0</v>
      </c>
      <c r="L159" s="44">
        <v>0</v>
      </c>
      <c r="M159" s="44">
        <v>0</v>
      </c>
      <c r="N159" s="44">
        <v>0</v>
      </c>
      <c r="O159" s="44">
        <v>0</v>
      </c>
      <c r="P159" s="44">
        <v>3476419</v>
      </c>
      <c r="Q159" s="44">
        <v>446433</v>
      </c>
      <c r="R159" s="44">
        <v>2206875</v>
      </c>
      <c r="S159" s="44">
        <v>170637</v>
      </c>
      <c r="T159" s="44">
        <v>71194</v>
      </c>
      <c r="U159" s="44">
        <v>491747</v>
      </c>
      <c r="V159" s="44">
        <v>181937</v>
      </c>
      <c r="W159" s="44">
        <v>0</v>
      </c>
      <c r="X159" s="44">
        <v>933905</v>
      </c>
      <c r="Y159" s="44">
        <v>0</v>
      </c>
      <c r="Z159" s="44">
        <v>0</v>
      </c>
      <c r="AA159" s="44">
        <v>60894464</v>
      </c>
      <c r="AB159" s="44">
        <v>301599</v>
      </c>
    </row>
    <row r="160" spans="1:28" x14ac:dyDescent="0.3">
      <c r="A160" s="46" t="s">
        <v>326</v>
      </c>
      <c r="B160" t="s">
        <v>2310</v>
      </c>
      <c r="C160">
        <v>1</v>
      </c>
      <c r="D160">
        <v>0</v>
      </c>
      <c r="E160" s="44">
        <v>34222598</v>
      </c>
      <c r="F160" s="44">
        <v>0</v>
      </c>
      <c r="G160" s="44">
        <v>0</v>
      </c>
      <c r="H160" s="44">
        <v>0</v>
      </c>
      <c r="I160" s="44">
        <v>5188856</v>
      </c>
      <c r="J160" s="44">
        <v>3582308</v>
      </c>
      <c r="K160" s="44">
        <v>0</v>
      </c>
      <c r="L160" s="44">
        <v>0</v>
      </c>
      <c r="M160" s="44">
        <v>0</v>
      </c>
      <c r="N160" s="44">
        <v>0</v>
      </c>
      <c r="O160" s="44">
        <v>0</v>
      </c>
      <c r="P160" s="44">
        <v>2582888</v>
      </c>
      <c r="Q160" s="44">
        <v>1153111</v>
      </c>
      <c r="R160" s="44">
        <v>1334550</v>
      </c>
      <c r="S160" s="44">
        <v>103796</v>
      </c>
      <c r="T160" s="44">
        <v>43306</v>
      </c>
      <c r="U160" s="44">
        <v>411070</v>
      </c>
      <c r="V160" s="44">
        <v>115532</v>
      </c>
      <c r="W160" s="44">
        <v>0</v>
      </c>
      <c r="X160" s="44">
        <v>643437</v>
      </c>
      <c r="Y160" s="44">
        <v>0</v>
      </c>
      <c r="Z160" s="44">
        <v>0</v>
      </c>
      <c r="AA160" s="44">
        <v>49381452</v>
      </c>
      <c r="AB160" s="44">
        <v>0</v>
      </c>
    </row>
    <row r="161" spans="1:28" x14ac:dyDescent="0.3">
      <c r="A161" s="46" t="s">
        <v>331</v>
      </c>
      <c r="B161" t="s">
        <v>2311</v>
      </c>
      <c r="C161">
        <v>1</v>
      </c>
      <c r="D161">
        <v>0</v>
      </c>
      <c r="E161" s="44">
        <v>3820318</v>
      </c>
      <c r="F161" s="44">
        <v>0</v>
      </c>
      <c r="G161" s="44">
        <v>70000</v>
      </c>
      <c r="H161" s="44">
        <v>0</v>
      </c>
      <c r="I161" s="44">
        <v>532859</v>
      </c>
      <c r="J161" s="44">
        <v>299221</v>
      </c>
      <c r="K161" s="44">
        <v>0</v>
      </c>
      <c r="L161" s="44">
        <v>0</v>
      </c>
      <c r="M161" s="44">
        <v>0</v>
      </c>
      <c r="N161" s="44">
        <v>0</v>
      </c>
      <c r="O161" s="44">
        <v>0</v>
      </c>
      <c r="P161" s="44">
        <v>381667</v>
      </c>
      <c r="Q161" s="44">
        <v>0</v>
      </c>
      <c r="R161" s="44">
        <v>0</v>
      </c>
      <c r="S161" s="44">
        <v>4479</v>
      </c>
      <c r="T161" s="44">
        <v>1869</v>
      </c>
      <c r="U161" s="44">
        <v>17883</v>
      </c>
      <c r="V161" s="44">
        <v>4970</v>
      </c>
      <c r="W161" s="44">
        <v>0</v>
      </c>
      <c r="X161" s="44">
        <v>66424</v>
      </c>
      <c r="Y161" s="44">
        <v>1248</v>
      </c>
      <c r="Z161" s="44">
        <v>0</v>
      </c>
      <c r="AA161" s="44">
        <v>5200938</v>
      </c>
      <c r="AB161" s="44">
        <v>100000</v>
      </c>
    </row>
    <row r="162" spans="1:28" x14ac:dyDescent="0.3">
      <c r="A162" s="46" t="s">
        <v>335</v>
      </c>
      <c r="B162" t="s">
        <v>2312</v>
      </c>
      <c r="C162" t="s">
        <v>2840</v>
      </c>
      <c r="D162" t="s">
        <v>2840</v>
      </c>
      <c r="E162" t="s">
        <v>2840</v>
      </c>
      <c r="F162" t="s">
        <v>2840</v>
      </c>
      <c r="G162" t="s">
        <v>2840</v>
      </c>
      <c r="H162" t="s">
        <v>2840</v>
      </c>
      <c r="I162" t="s">
        <v>2840</v>
      </c>
      <c r="J162" t="s">
        <v>2840</v>
      </c>
      <c r="K162" t="s">
        <v>2840</v>
      </c>
      <c r="L162" t="s">
        <v>2840</v>
      </c>
      <c r="M162" t="s">
        <v>2840</v>
      </c>
      <c r="N162" t="s">
        <v>2840</v>
      </c>
      <c r="O162" t="s">
        <v>2840</v>
      </c>
      <c r="P162" t="s">
        <v>2840</v>
      </c>
      <c r="Q162" t="s">
        <v>2840</v>
      </c>
      <c r="R162" t="s">
        <v>2840</v>
      </c>
      <c r="S162" t="s">
        <v>2840</v>
      </c>
      <c r="T162" t="s">
        <v>2840</v>
      </c>
      <c r="U162" t="s">
        <v>2840</v>
      </c>
      <c r="V162" t="s">
        <v>2840</v>
      </c>
      <c r="W162" t="s">
        <v>2840</v>
      </c>
      <c r="X162" t="s">
        <v>2840</v>
      </c>
      <c r="Y162" t="s">
        <v>2840</v>
      </c>
      <c r="Z162" t="s">
        <v>2840</v>
      </c>
      <c r="AA162" t="s">
        <v>2840</v>
      </c>
      <c r="AB162" t="s">
        <v>2840</v>
      </c>
    </row>
    <row r="163" spans="1:28" x14ac:dyDescent="0.3">
      <c r="A163" s="46" t="s">
        <v>339</v>
      </c>
      <c r="B163" t="s">
        <v>2313</v>
      </c>
      <c r="C163">
        <v>1</v>
      </c>
      <c r="D163">
        <v>0</v>
      </c>
      <c r="E163" s="44">
        <v>909106</v>
      </c>
      <c r="F163" s="44">
        <v>0</v>
      </c>
      <c r="G163" s="44">
        <v>285697</v>
      </c>
      <c r="H163" s="44">
        <v>0</v>
      </c>
      <c r="I163" s="44">
        <v>14438</v>
      </c>
      <c r="J163" s="44">
        <v>57019</v>
      </c>
      <c r="K163" s="44">
        <v>0</v>
      </c>
      <c r="L163" s="44">
        <v>0</v>
      </c>
      <c r="M163" s="44">
        <v>0</v>
      </c>
      <c r="N163" s="44">
        <v>0</v>
      </c>
      <c r="O163" s="44">
        <v>0</v>
      </c>
      <c r="P163" s="44">
        <v>92311</v>
      </c>
      <c r="Q163" s="44">
        <v>0</v>
      </c>
      <c r="R163" s="44">
        <v>11609</v>
      </c>
      <c r="S163" s="44">
        <v>1528</v>
      </c>
      <c r="T163" s="44">
        <v>638</v>
      </c>
      <c r="U163" s="44">
        <v>5767</v>
      </c>
      <c r="V163" s="44">
        <v>0</v>
      </c>
      <c r="W163" s="44">
        <v>0</v>
      </c>
      <c r="X163" s="44">
        <v>24300</v>
      </c>
      <c r="Y163" s="44">
        <v>0</v>
      </c>
      <c r="Z163" s="44">
        <v>0</v>
      </c>
      <c r="AA163" s="44">
        <v>1402413</v>
      </c>
      <c r="AB163" s="44">
        <v>0</v>
      </c>
    </row>
    <row r="164" spans="1:28" x14ac:dyDescent="0.3">
      <c r="A164" s="46" t="s">
        <v>341</v>
      </c>
      <c r="B164" t="s">
        <v>2314</v>
      </c>
      <c r="C164">
        <v>1</v>
      </c>
      <c r="D164">
        <v>0</v>
      </c>
      <c r="E164" s="44">
        <v>8500800</v>
      </c>
      <c r="F164" s="44">
        <v>0</v>
      </c>
      <c r="G164" s="44">
        <v>75884</v>
      </c>
      <c r="H164" s="44">
        <v>0</v>
      </c>
      <c r="I164" s="44">
        <v>774922</v>
      </c>
      <c r="J164" s="44">
        <v>1677807</v>
      </c>
      <c r="K164" s="44">
        <v>0</v>
      </c>
      <c r="L164" s="44">
        <v>0</v>
      </c>
      <c r="M164" s="44">
        <v>0</v>
      </c>
      <c r="N164" s="44">
        <v>0</v>
      </c>
      <c r="O164" s="44">
        <v>0</v>
      </c>
      <c r="P164" s="44">
        <v>954682</v>
      </c>
      <c r="Q164" s="44">
        <v>287784</v>
      </c>
      <c r="R164" s="44">
        <v>90823</v>
      </c>
      <c r="S164" s="44">
        <v>9977</v>
      </c>
      <c r="T164" s="44">
        <v>4163</v>
      </c>
      <c r="U164" s="44">
        <v>38795</v>
      </c>
      <c r="V164" s="44">
        <v>13232</v>
      </c>
      <c r="W164" s="44">
        <v>0</v>
      </c>
      <c r="X164" s="44">
        <v>163268</v>
      </c>
      <c r="Y164" s="44">
        <v>0</v>
      </c>
      <c r="Z164" s="44">
        <v>0</v>
      </c>
      <c r="AA164" s="44">
        <v>12592137</v>
      </c>
      <c r="AB164" s="44">
        <v>100000</v>
      </c>
    </row>
    <row r="165" spans="1:28" x14ac:dyDescent="0.3">
      <c r="A165" s="46" t="s">
        <v>343</v>
      </c>
      <c r="B165" t="s">
        <v>2315</v>
      </c>
      <c r="C165">
        <v>1</v>
      </c>
      <c r="D165">
        <v>0</v>
      </c>
      <c r="E165" s="44">
        <v>321562</v>
      </c>
      <c r="F165" s="44">
        <v>0</v>
      </c>
      <c r="G165" s="44">
        <v>70000</v>
      </c>
      <c r="H165" s="44">
        <v>0</v>
      </c>
      <c r="I165" s="44">
        <v>17993</v>
      </c>
      <c r="J165" s="44">
        <v>88243</v>
      </c>
      <c r="K165" s="44">
        <v>0</v>
      </c>
      <c r="L165" s="44">
        <v>0</v>
      </c>
      <c r="M165" s="44">
        <v>0</v>
      </c>
      <c r="N165" s="44">
        <v>0</v>
      </c>
      <c r="O165" s="44">
        <v>0</v>
      </c>
      <c r="P165" s="44">
        <v>100453</v>
      </c>
      <c r="Q165" s="44">
        <v>0</v>
      </c>
      <c r="R165" s="44">
        <v>0</v>
      </c>
      <c r="S165" s="44">
        <v>1004</v>
      </c>
      <c r="T165" s="44">
        <v>419</v>
      </c>
      <c r="U165" s="44">
        <v>3495</v>
      </c>
      <c r="V165" s="44">
        <v>0</v>
      </c>
      <c r="W165" s="44">
        <v>0</v>
      </c>
      <c r="X165" s="44">
        <v>2700</v>
      </c>
      <c r="Y165" s="44">
        <v>0</v>
      </c>
      <c r="Z165" s="44">
        <v>0</v>
      </c>
      <c r="AA165" s="44">
        <v>605869</v>
      </c>
      <c r="AB165" s="44">
        <v>0</v>
      </c>
    </row>
    <row r="166" spans="1:28" x14ac:dyDescent="0.3">
      <c r="A166" s="46" t="s">
        <v>337</v>
      </c>
      <c r="B166" t="s">
        <v>2316</v>
      </c>
      <c r="C166">
        <v>1</v>
      </c>
      <c r="D166">
        <v>0</v>
      </c>
      <c r="E166" s="44">
        <v>1852895</v>
      </c>
      <c r="F166" s="44">
        <v>0</v>
      </c>
      <c r="G166" s="44">
        <v>150669</v>
      </c>
      <c r="H166" s="44">
        <v>116</v>
      </c>
      <c r="I166" s="44">
        <v>51498</v>
      </c>
      <c r="J166" s="44">
        <v>69957</v>
      </c>
      <c r="K166" s="44">
        <v>0</v>
      </c>
      <c r="L166" s="44">
        <v>0</v>
      </c>
      <c r="M166" s="44">
        <v>0</v>
      </c>
      <c r="N166" s="44">
        <v>0</v>
      </c>
      <c r="O166" s="44">
        <v>0</v>
      </c>
      <c r="P166" s="44">
        <v>370822</v>
      </c>
      <c r="Q166" s="44">
        <v>64172</v>
      </c>
      <c r="R166" s="44">
        <v>0</v>
      </c>
      <c r="S166" s="44">
        <v>13167</v>
      </c>
      <c r="T166" s="44">
        <v>5494</v>
      </c>
      <c r="U166" s="44">
        <v>36290</v>
      </c>
      <c r="V166" s="44">
        <v>0</v>
      </c>
      <c r="W166" s="44">
        <v>0</v>
      </c>
      <c r="X166" s="44">
        <v>405000</v>
      </c>
      <c r="Y166" s="44">
        <v>0</v>
      </c>
      <c r="Z166" s="44">
        <v>0</v>
      </c>
      <c r="AA166" s="44">
        <v>3020080</v>
      </c>
      <c r="AB166" s="44">
        <v>0</v>
      </c>
    </row>
    <row r="167" spans="1:28" x14ac:dyDescent="0.3">
      <c r="A167" s="46" t="s">
        <v>345</v>
      </c>
      <c r="B167" t="s">
        <v>2317</v>
      </c>
      <c r="C167">
        <v>1</v>
      </c>
      <c r="D167">
        <v>0</v>
      </c>
      <c r="E167" s="44">
        <v>736469</v>
      </c>
      <c r="F167" s="44">
        <v>0</v>
      </c>
      <c r="G167" s="44">
        <v>181474</v>
      </c>
      <c r="H167" s="44">
        <v>318</v>
      </c>
      <c r="I167" s="44">
        <v>32510</v>
      </c>
      <c r="J167" s="44">
        <v>49048</v>
      </c>
      <c r="K167" s="44">
        <v>0</v>
      </c>
      <c r="L167" s="44">
        <v>0</v>
      </c>
      <c r="M167" s="44">
        <v>0</v>
      </c>
      <c r="N167" s="44">
        <v>0</v>
      </c>
      <c r="O167" s="44">
        <v>0</v>
      </c>
      <c r="P167" s="44">
        <v>91654</v>
      </c>
      <c r="Q167" s="44">
        <v>0</v>
      </c>
      <c r="R167" s="44">
        <v>0</v>
      </c>
      <c r="S167" s="44">
        <v>3895</v>
      </c>
      <c r="T167" s="44">
        <v>1625</v>
      </c>
      <c r="U167" s="44">
        <v>15145</v>
      </c>
      <c r="V167" s="44">
        <v>0</v>
      </c>
      <c r="W167" s="44">
        <v>0</v>
      </c>
      <c r="X167" s="44">
        <v>0</v>
      </c>
      <c r="Y167" s="44">
        <v>0</v>
      </c>
      <c r="Z167" s="44">
        <v>0</v>
      </c>
      <c r="AA167" s="44">
        <v>1112138</v>
      </c>
      <c r="AB167" s="44">
        <v>0</v>
      </c>
    </row>
    <row r="168" spans="1:28" x14ac:dyDescent="0.3">
      <c r="A168" s="46" t="s">
        <v>347</v>
      </c>
      <c r="B168" t="s">
        <v>2318</v>
      </c>
      <c r="C168">
        <v>1</v>
      </c>
      <c r="D168">
        <v>0</v>
      </c>
      <c r="E168" s="44">
        <v>5596242</v>
      </c>
      <c r="F168" s="44">
        <v>0</v>
      </c>
      <c r="G168" s="44">
        <v>247326</v>
      </c>
      <c r="H168" s="44">
        <v>0</v>
      </c>
      <c r="I168" s="44">
        <v>468061</v>
      </c>
      <c r="J168" s="44">
        <v>1305080</v>
      </c>
      <c r="K168" s="44">
        <v>236347</v>
      </c>
      <c r="L168" s="44">
        <v>0</v>
      </c>
      <c r="M168" s="44">
        <v>0</v>
      </c>
      <c r="N168" s="44">
        <v>0</v>
      </c>
      <c r="O168" s="44">
        <v>0</v>
      </c>
      <c r="P168" s="44">
        <v>248511</v>
      </c>
      <c r="Q168" s="44">
        <v>98738</v>
      </c>
      <c r="R168" s="44">
        <v>15381</v>
      </c>
      <c r="S168" s="44">
        <v>11849</v>
      </c>
      <c r="T168" s="44">
        <v>4944</v>
      </c>
      <c r="U168" s="44">
        <v>42814</v>
      </c>
      <c r="V168" s="44">
        <v>1551</v>
      </c>
      <c r="W168" s="44">
        <v>0</v>
      </c>
      <c r="X168" s="44">
        <v>81000</v>
      </c>
      <c r="Y168" s="44">
        <v>0</v>
      </c>
      <c r="Z168" s="44">
        <v>0</v>
      </c>
      <c r="AA168" s="44">
        <v>8357844</v>
      </c>
      <c r="AB168" s="44">
        <v>100000</v>
      </c>
    </row>
    <row r="169" spans="1:28" x14ac:dyDescent="0.3">
      <c r="A169" s="46" t="s">
        <v>351</v>
      </c>
      <c r="B169" t="s">
        <v>2319</v>
      </c>
      <c r="C169">
        <v>1</v>
      </c>
      <c r="D169">
        <v>0</v>
      </c>
      <c r="E169" s="44">
        <v>1763961</v>
      </c>
      <c r="F169" s="44">
        <v>0</v>
      </c>
      <c r="G169" s="44">
        <v>127909</v>
      </c>
      <c r="H169" s="44">
        <v>0</v>
      </c>
      <c r="I169" s="44">
        <v>113199</v>
      </c>
      <c r="J169" s="44">
        <v>386811</v>
      </c>
      <c r="K169" s="44">
        <v>0</v>
      </c>
      <c r="L169" s="44">
        <v>0</v>
      </c>
      <c r="M169" s="44">
        <v>0</v>
      </c>
      <c r="N169" s="44">
        <v>0</v>
      </c>
      <c r="O169" s="44">
        <v>0</v>
      </c>
      <c r="P169" s="44">
        <v>161501</v>
      </c>
      <c r="Q169" s="44">
        <v>27406</v>
      </c>
      <c r="R169" s="44">
        <v>75907</v>
      </c>
      <c r="S169" s="44">
        <v>3670</v>
      </c>
      <c r="T169" s="44">
        <v>1531</v>
      </c>
      <c r="U169" s="44">
        <v>14097</v>
      </c>
      <c r="V169" s="44">
        <v>0</v>
      </c>
      <c r="W169" s="44">
        <v>0</v>
      </c>
      <c r="X169" s="44">
        <v>25138</v>
      </c>
      <c r="Y169" s="44">
        <v>0</v>
      </c>
      <c r="Z169" s="44">
        <v>0</v>
      </c>
      <c r="AA169" s="44">
        <v>2701130</v>
      </c>
      <c r="AB169" s="44">
        <v>0</v>
      </c>
    </row>
    <row r="170" spans="1:28" x14ac:dyDescent="0.3">
      <c r="A170" s="46" t="s">
        <v>2731</v>
      </c>
      <c r="B170" t="s">
        <v>2733</v>
      </c>
      <c r="C170">
        <v>1</v>
      </c>
      <c r="D170">
        <v>1</v>
      </c>
      <c r="E170" s="44">
        <v>4565506</v>
      </c>
      <c r="F170" s="44">
        <v>0</v>
      </c>
      <c r="G170" s="44">
        <v>209232</v>
      </c>
      <c r="H170" s="44">
        <v>0</v>
      </c>
      <c r="I170" s="44">
        <v>481117</v>
      </c>
      <c r="J170" s="44">
        <v>196111</v>
      </c>
      <c r="K170" s="44">
        <v>0</v>
      </c>
      <c r="L170" s="44">
        <v>657838</v>
      </c>
      <c r="M170" s="44">
        <v>0</v>
      </c>
      <c r="N170" s="44">
        <v>0</v>
      </c>
      <c r="O170" s="44">
        <v>0</v>
      </c>
      <c r="P170" s="44">
        <v>506583</v>
      </c>
      <c r="Q170" s="44">
        <v>93957</v>
      </c>
      <c r="R170" s="44">
        <v>24448</v>
      </c>
      <c r="S170" s="44">
        <v>6471</v>
      </c>
      <c r="T170" s="44">
        <v>2700</v>
      </c>
      <c r="U170" s="44">
        <v>23125</v>
      </c>
      <c r="V170" s="44">
        <v>3021</v>
      </c>
      <c r="W170" s="44">
        <v>0</v>
      </c>
      <c r="X170" s="44">
        <v>275680</v>
      </c>
      <c r="Y170" s="44">
        <v>3796</v>
      </c>
      <c r="Z170" s="44">
        <v>0</v>
      </c>
      <c r="AA170" s="44">
        <v>7049585</v>
      </c>
      <c r="AB170" s="44">
        <v>100000</v>
      </c>
    </row>
    <row r="171" spans="1:28" x14ac:dyDescent="0.3">
      <c r="A171" s="46" t="s">
        <v>366</v>
      </c>
      <c r="B171" t="s">
        <v>2320</v>
      </c>
      <c r="C171">
        <v>1</v>
      </c>
      <c r="D171">
        <v>0</v>
      </c>
      <c r="E171" s="44">
        <v>6937033</v>
      </c>
      <c r="F171" s="44">
        <v>0</v>
      </c>
      <c r="G171" s="44">
        <v>0</v>
      </c>
      <c r="H171" s="44">
        <v>0</v>
      </c>
      <c r="I171" s="44">
        <v>513834</v>
      </c>
      <c r="J171" s="44">
        <v>717329</v>
      </c>
      <c r="K171" s="44">
        <v>0</v>
      </c>
      <c r="L171" s="44">
        <v>0</v>
      </c>
      <c r="M171" s="44">
        <v>0</v>
      </c>
      <c r="N171" s="44">
        <v>0</v>
      </c>
      <c r="O171" s="44">
        <v>0</v>
      </c>
      <c r="P171" s="44">
        <v>1239519</v>
      </c>
      <c r="Q171" s="44">
        <v>189935</v>
      </c>
      <c r="R171" s="44">
        <v>0</v>
      </c>
      <c r="S171" s="44">
        <v>10741</v>
      </c>
      <c r="T171" s="44">
        <v>4481</v>
      </c>
      <c r="U171" s="44">
        <v>41998</v>
      </c>
      <c r="V171" s="44">
        <v>9040</v>
      </c>
      <c r="W171" s="44">
        <v>0</v>
      </c>
      <c r="X171" s="44">
        <v>97907</v>
      </c>
      <c r="Y171" s="44">
        <v>0</v>
      </c>
      <c r="Z171" s="44">
        <v>0</v>
      </c>
      <c r="AA171" s="44">
        <v>9761817</v>
      </c>
      <c r="AB171" s="44">
        <v>0</v>
      </c>
    </row>
    <row r="172" spans="1:28" x14ac:dyDescent="0.3">
      <c r="A172" s="46" t="s">
        <v>356</v>
      </c>
      <c r="B172" t="s">
        <v>2321</v>
      </c>
      <c r="C172">
        <v>1</v>
      </c>
      <c r="D172">
        <v>0</v>
      </c>
      <c r="E172" s="44">
        <v>5513602</v>
      </c>
      <c r="F172" s="44">
        <v>0</v>
      </c>
      <c r="G172" s="44">
        <v>0</v>
      </c>
      <c r="H172" s="44">
        <v>0</v>
      </c>
      <c r="I172" s="44">
        <v>641699</v>
      </c>
      <c r="J172" s="44">
        <v>665489</v>
      </c>
      <c r="K172" s="44">
        <v>0</v>
      </c>
      <c r="L172" s="44">
        <v>0</v>
      </c>
      <c r="M172" s="44">
        <v>0</v>
      </c>
      <c r="N172" s="44">
        <v>0</v>
      </c>
      <c r="O172" s="44">
        <v>0</v>
      </c>
      <c r="P172" s="44">
        <v>966790</v>
      </c>
      <c r="Q172" s="44">
        <v>148024</v>
      </c>
      <c r="R172" s="44">
        <v>0</v>
      </c>
      <c r="S172" s="44">
        <v>7190</v>
      </c>
      <c r="T172" s="44">
        <v>3000</v>
      </c>
      <c r="U172" s="44">
        <v>26329</v>
      </c>
      <c r="V172" s="44">
        <v>8526</v>
      </c>
      <c r="W172" s="44">
        <v>0</v>
      </c>
      <c r="X172" s="44">
        <v>264663</v>
      </c>
      <c r="Y172" s="44">
        <v>0</v>
      </c>
      <c r="Z172" s="44">
        <v>0</v>
      </c>
      <c r="AA172" s="44">
        <v>8245312</v>
      </c>
      <c r="AB172" s="44">
        <v>100000</v>
      </c>
    </row>
    <row r="173" spans="1:28" x14ac:dyDescent="0.3">
      <c r="A173" s="46" t="s">
        <v>360</v>
      </c>
      <c r="B173" t="s">
        <v>2322</v>
      </c>
      <c r="C173">
        <v>1</v>
      </c>
      <c r="D173">
        <v>0</v>
      </c>
      <c r="E173" s="44">
        <v>19708344</v>
      </c>
      <c r="F173" s="44">
        <v>0</v>
      </c>
      <c r="G173" s="44">
        <v>0</v>
      </c>
      <c r="H173" s="44">
        <v>10568</v>
      </c>
      <c r="I173" s="44">
        <v>1063283</v>
      </c>
      <c r="J173" s="44">
        <v>4005880</v>
      </c>
      <c r="K173" s="44">
        <v>0</v>
      </c>
      <c r="L173" s="44">
        <v>0</v>
      </c>
      <c r="M173" s="44">
        <v>0</v>
      </c>
      <c r="N173" s="44">
        <v>0</v>
      </c>
      <c r="O173" s="44">
        <v>0</v>
      </c>
      <c r="P173" s="44">
        <v>3487052</v>
      </c>
      <c r="Q173" s="44">
        <v>269250</v>
      </c>
      <c r="R173" s="44">
        <v>189092</v>
      </c>
      <c r="S173" s="44">
        <v>21541</v>
      </c>
      <c r="T173" s="44">
        <v>8988</v>
      </c>
      <c r="U173" s="44">
        <v>83123</v>
      </c>
      <c r="V173" s="44">
        <v>32085</v>
      </c>
      <c r="W173" s="44">
        <v>0</v>
      </c>
      <c r="X173" s="44">
        <v>152513</v>
      </c>
      <c r="Y173" s="44">
        <v>32260</v>
      </c>
      <c r="Z173" s="44">
        <v>0</v>
      </c>
      <c r="AA173" s="44">
        <v>29063979</v>
      </c>
      <c r="AB173" s="44">
        <v>200831</v>
      </c>
    </row>
    <row r="174" spans="1:28" x14ac:dyDescent="0.3">
      <c r="A174" s="46" t="s">
        <v>362</v>
      </c>
      <c r="B174" t="s">
        <v>2323</v>
      </c>
      <c r="C174">
        <v>1</v>
      </c>
      <c r="D174">
        <v>0</v>
      </c>
      <c r="E174" s="44">
        <v>6865596</v>
      </c>
      <c r="F174" s="44">
        <v>0</v>
      </c>
      <c r="G174" s="44">
        <v>227664</v>
      </c>
      <c r="H174" s="44">
        <v>0</v>
      </c>
      <c r="I174" s="44">
        <v>457546</v>
      </c>
      <c r="J174" s="44">
        <v>314491</v>
      </c>
      <c r="K174" s="44">
        <v>0</v>
      </c>
      <c r="L174" s="44">
        <v>0</v>
      </c>
      <c r="M174" s="44">
        <v>0</v>
      </c>
      <c r="N174" s="44">
        <v>0</v>
      </c>
      <c r="O174" s="44">
        <v>0</v>
      </c>
      <c r="P174" s="44">
        <v>462541</v>
      </c>
      <c r="Q174" s="44">
        <v>36631</v>
      </c>
      <c r="R174" s="44">
        <v>55852</v>
      </c>
      <c r="S174" s="44">
        <v>18650</v>
      </c>
      <c r="T174" s="44">
        <v>7781</v>
      </c>
      <c r="U174" s="44">
        <v>73046</v>
      </c>
      <c r="V174" s="44">
        <v>0</v>
      </c>
      <c r="W174" s="44">
        <v>0</v>
      </c>
      <c r="X174" s="44">
        <v>137700</v>
      </c>
      <c r="Y174" s="44">
        <v>0</v>
      </c>
      <c r="Z174" s="44">
        <v>0</v>
      </c>
      <c r="AA174" s="44">
        <v>8657498</v>
      </c>
      <c r="AB174" s="44">
        <v>0</v>
      </c>
    </row>
    <row r="175" spans="1:28" x14ac:dyDescent="0.3">
      <c r="A175" s="46" t="s">
        <v>358</v>
      </c>
      <c r="B175" t="s">
        <v>2324</v>
      </c>
      <c r="C175">
        <v>1</v>
      </c>
      <c r="D175">
        <v>0</v>
      </c>
      <c r="E175" s="44">
        <v>25019623</v>
      </c>
      <c r="F175" s="44">
        <v>0</v>
      </c>
      <c r="G175" s="44">
        <v>0</v>
      </c>
      <c r="H175" s="44">
        <v>0</v>
      </c>
      <c r="I175" s="44">
        <v>2192566</v>
      </c>
      <c r="J175" s="44">
        <v>3809335</v>
      </c>
      <c r="K175" s="44">
        <v>0</v>
      </c>
      <c r="L175" s="44">
        <v>0</v>
      </c>
      <c r="M175" s="44">
        <v>0</v>
      </c>
      <c r="N175" s="44">
        <v>0</v>
      </c>
      <c r="O175" s="44">
        <v>0</v>
      </c>
      <c r="P175" s="44">
        <v>5276388</v>
      </c>
      <c r="Q175" s="44">
        <v>844336</v>
      </c>
      <c r="R175" s="44">
        <v>345351</v>
      </c>
      <c r="S175" s="44">
        <v>33435</v>
      </c>
      <c r="T175" s="44">
        <v>13950</v>
      </c>
      <c r="U175" s="44">
        <v>129257</v>
      </c>
      <c r="V175" s="44">
        <v>43265</v>
      </c>
      <c r="W175" s="44">
        <v>0</v>
      </c>
      <c r="X175" s="44">
        <v>490300</v>
      </c>
      <c r="Y175" s="44">
        <v>0</v>
      </c>
      <c r="Z175" s="44">
        <v>0</v>
      </c>
      <c r="AA175" s="44">
        <v>38197806</v>
      </c>
      <c r="AB175" s="44">
        <v>241483</v>
      </c>
    </row>
    <row r="176" spans="1:28" x14ac:dyDescent="0.3">
      <c r="A176" s="46" t="s">
        <v>354</v>
      </c>
      <c r="B176" t="s">
        <v>1594</v>
      </c>
      <c r="C176">
        <v>1</v>
      </c>
      <c r="D176">
        <v>0</v>
      </c>
      <c r="E176" s="44">
        <v>9816557</v>
      </c>
      <c r="F176" s="44">
        <v>0</v>
      </c>
      <c r="G176" s="44">
        <v>0</v>
      </c>
      <c r="H176" s="44">
        <v>0</v>
      </c>
      <c r="I176" s="44">
        <v>1024882</v>
      </c>
      <c r="J176" s="44">
        <v>1610373</v>
      </c>
      <c r="K176" s="44">
        <v>0</v>
      </c>
      <c r="L176" s="44">
        <v>0</v>
      </c>
      <c r="M176" s="44">
        <v>0</v>
      </c>
      <c r="N176" s="44">
        <v>0</v>
      </c>
      <c r="O176" s="44">
        <v>0</v>
      </c>
      <c r="P176" s="44">
        <v>2330204</v>
      </c>
      <c r="Q176" s="44">
        <v>202774</v>
      </c>
      <c r="R176" s="44">
        <v>0</v>
      </c>
      <c r="S176" s="44">
        <v>11639</v>
      </c>
      <c r="T176" s="44">
        <v>4856</v>
      </c>
      <c r="U176" s="44">
        <v>44154</v>
      </c>
      <c r="V176" s="44">
        <v>16302</v>
      </c>
      <c r="W176" s="44">
        <v>0</v>
      </c>
      <c r="X176" s="44">
        <v>95060</v>
      </c>
      <c r="Y176" s="44">
        <v>0</v>
      </c>
      <c r="Z176" s="44">
        <v>0</v>
      </c>
      <c r="AA176" s="44">
        <v>15156801</v>
      </c>
      <c r="AB176" s="44">
        <v>102613</v>
      </c>
    </row>
    <row r="177" spans="1:28" x14ac:dyDescent="0.3">
      <c r="A177" s="46" t="s">
        <v>364</v>
      </c>
      <c r="B177" t="s">
        <v>1595</v>
      </c>
      <c r="C177">
        <v>1</v>
      </c>
      <c r="D177">
        <v>0</v>
      </c>
      <c r="E177" s="44">
        <v>3604389</v>
      </c>
      <c r="F177" s="44">
        <v>0</v>
      </c>
      <c r="G177" s="44">
        <v>88986</v>
      </c>
      <c r="H177" s="44">
        <v>0</v>
      </c>
      <c r="I177" s="44">
        <v>353226</v>
      </c>
      <c r="J177" s="44">
        <v>568058</v>
      </c>
      <c r="K177" s="44">
        <v>0</v>
      </c>
      <c r="L177" s="44">
        <v>0</v>
      </c>
      <c r="M177" s="44">
        <v>0</v>
      </c>
      <c r="N177" s="44">
        <v>0</v>
      </c>
      <c r="O177" s="44">
        <v>0</v>
      </c>
      <c r="P177" s="44">
        <v>913913</v>
      </c>
      <c r="Q177" s="44">
        <v>22184</v>
      </c>
      <c r="R177" s="44">
        <v>0</v>
      </c>
      <c r="S177" s="44">
        <v>3970</v>
      </c>
      <c r="T177" s="44">
        <v>1656</v>
      </c>
      <c r="U177" s="44">
        <v>15786</v>
      </c>
      <c r="V177" s="44">
        <v>4194</v>
      </c>
      <c r="W177" s="44">
        <v>0</v>
      </c>
      <c r="X177" s="44">
        <v>41103</v>
      </c>
      <c r="Y177" s="44">
        <v>0</v>
      </c>
      <c r="Z177" s="44">
        <v>0</v>
      </c>
      <c r="AA177" s="44">
        <v>5617465</v>
      </c>
      <c r="AB177" s="44">
        <v>100000</v>
      </c>
    </row>
    <row r="178" spans="1:28" x14ac:dyDescent="0.3">
      <c r="A178" s="46" t="s">
        <v>379</v>
      </c>
      <c r="B178" t="s">
        <v>2325</v>
      </c>
      <c r="C178">
        <v>1</v>
      </c>
      <c r="D178">
        <v>0</v>
      </c>
      <c r="E178" s="44">
        <v>1051446</v>
      </c>
      <c r="F178" s="44">
        <v>0</v>
      </c>
      <c r="G178" s="44">
        <v>142853</v>
      </c>
      <c r="H178" s="44">
        <v>0</v>
      </c>
      <c r="I178" s="44">
        <v>153405</v>
      </c>
      <c r="J178" s="44">
        <v>217290</v>
      </c>
      <c r="K178" s="44">
        <v>0</v>
      </c>
      <c r="L178" s="44">
        <v>0</v>
      </c>
      <c r="M178" s="44">
        <v>0</v>
      </c>
      <c r="N178" s="44">
        <v>0</v>
      </c>
      <c r="O178" s="44">
        <v>0</v>
      </c>
      <c r="P178" s="44">
        <v>118557</v>
      </c>
      <c r="Q178" s="44">
        <v>0</v>
      </c>
      <c r="R178" s="44">
        <v>20612</v>
      </c>
      <c r="S178" s="44">
        <v>1783</v>
      </c>
      <c r="T178" s="44">
        <v>744</v>
      </c>
      <c r="U178" s="44">
        <v>8446</v>
      </c>
      <c r="V178" s="44">
        <v>0</v>
      </c>
      <c r="W178" s="44">
        <v>0</v>
      </c>
      <c r="X178" s="44">
        <v>0</v>
      </c>
      <c r="Y178" s="44">
        <v>845</v>
      </c>
      <c r="Z178" s="44">
        <v>0</v>
      </c>
      <c r="AA178" s="44">
        <v>1715981</v>
      </c>
      <c r="AB178" s="44">
        <v>0</v>
      </c>
    </row>
    <row r="179" spans="1:28" x14ac:dyDescent="0.3">
      <c r="A179" s="46" t="s">
        <v>371</v>
      </c>
      <c r="B179" t="s">
        <v>2326</v>
      </c>
      <c r="C179">
        <v>1</v>
      </c>
      <c r="D179">
        <v>0</v>
      </c>
      <c r="E179" s="44">
        <v>30390942</v>
      </c>
      <c r="F179" s="44">
        <v>0</v>
      </c>
      <c r="G179" s="44">
        <v>0</v>
      </c>
      <c r="H179" s="44">
        <v>0</v>
      </c>
      <c r="I179" s="44">
        <v>2308167</v>
      </c>
      <c r="J179" s="44">
        <v>8143671</v>
      </c>
      <c r="K179" s="44">
        <v>88040</v>
      </c>
      <c r="L179" s="44">
        <v>0</v>
      </c>
      <c r="M179" s="44">
        <v>0</v>
      </c>
      <c r="N179" s="44">
        <v>0</v>
      </c>
      <c r="O179" s="44">
        <v>0</v>
      </c>
      <c r="P179" s="44">
        <v>3844516</v>
      </c>
      <c r="Q179" s="44">
        <v>1028868</v>
      </c>
      <c r="R179" s="44">
        <v>544421</v>
      </c>
      <c r="S179" s="44">
        <v>39787</v>
      </c>
      <c r="T179" s="44">
        <v>16600</v>
      </c>
      <c r="U179" s="44">
        <v>155644</v>
      </c>
      <c r="V179" s="44">
        <v>54184</v>
      </c>
      <c r="W179" s="44">
        <v>0</v>
      </c>
      <c r="X179" s="44">
        <v>1544902</v>
      </c>
      <c r="Y179" s="44">
        <v>0</v>
      </c>
      <c r="Z179" s="44">
        <v>0</v>
      </c>
      <c r="AA179" s="44">
        <v>48159742</v>
      </c>
      <c r="AB179" s="44">
        <v>257549</v>
      </c>
    </row>
    <row r="180" spans="1:28" x14ac:dyDescent="0.3">
      <c r="A180" s="46" t="s">
        <v>373</v>
      </c>
      <c r="B180" t="s">
        <v>2327</v>
      </c>
      <c r="C180">
        <v>1</v>
      </c>
      <c r="D180">
        <v>0</v>
      </c>
      <c r="E180" s="44">
        <v>15853693</v>
      </c>
      <c r="F180" s="44">
        <v>0</v>
      </c>
      <c r="G180" s="44">
        <v>0</v>
      </c>
      <c r="H180" s="44">
        <v>0</v>
      </c>
      <c r="I180" s="44">
        <v>1920464</v>
      </c>
      <c r="J180" s="44">
        <v>3232216</v>
      </c>
      <c r="K180" s="44">
        <v>33869</v>
      </c>
      <c r="L180" s="44">
        <v>0</v>
      </c>
      <c r="M180" s="44">
        <v>0</v>
      </c>
      <c r="N180" s="44">
        <v>0</v>
      </c>
      <c r="O180" s="44">
        <v>0</v>
      </c>
      <c r="P180" s="44">
        <v>2916157</v>
      </c>
      <c r="Q180" s="44">
        <v>181659</v>
      </c>
      <c r="R180" s="44">
        <v>72976</v>
      </c>
      <c r="S180" s="44">
        <v>24148</v>
      </c>
      <c r="T180" s="44">
        <v>10075</v>
      </c>
      <c r="U180" s="44">
        <v>94423</v>
      </c>
      <c r="V180" s="44">
        <v>30974</v>
      </c>
      <c r="W180" s="44">
        <v>0</v>
      </c>
      <c r="X180" s="44">
        <v>276595</v>
      </c>
      <c r="Y180" s="44">
        <v>0</v>
      </c>
      <c r="Z180" s="44">
        <v>0</v>
      </c>
      <c r="AA180" s="44">
        <v>24647249</v>
      </c>
      <c r="AB180" s="44">
        <v>100000</v>
      </c>
    </row>
    <row r="181" spans="1:28" x14ac:dyDescent="0.3">
      <c r="A181" s="46" t="s">
        <v>375</v>
      </c>
      <c r="B181" t="s">
        <v>2328</v>
      </c>
      <c r="C181">
        <v>1</v>
      </c>
      <c r="D181">
        <v>0</v>
      </c>
      <c r="E181" s="44">
        <v>7301687</v>
      </c>
      <c r="F181" s="44">
        <v>0</v>
      </c>
      <c r="G181" s="44">
        <v>0</v>
      </c>
      <c r="H181" s="44">
        <v>0</v>
      </c>
      <c r="I181" s="44">
        <v>1123699</v>
      </c>
      <c r="J181" s="44">
        <v>536618</v>
      </c>
      <c r="K181" s="44">
        <v>0</v>
      </c>
      <c r="L181" s="44">
        <v>0</v>
      </c>
      <c r="M181" s="44">
        <v>0</v>
      </c>
      <c r="N181" s="44">
        <v>0</v>
      </c>
      <c r="O181" s="44">
        <v>0</v>
      </c>
      <c r="P181" s="44">
        <v>1123616</v>
      </c>
      <c r="Q181" s="44">
        <v>237504</v>
      </c>
      <c r="R181" s="44">
        <v>66868</v>
      </c>
      <c r="S181" s="44">
        <v>13272</v>
      </c>
      <c r="T181" s="44">
        <v>5538</v>
      </c>
      <c r="U181" s="44">
        <v>51377</v>
      </c>
      <c r="V181" s="44">
        <v>14880</v>
      </c>
      <c r="W181" s="44">
        <v>0</v>
      </c>
      <c r="X181" s="44">
        <v>128256</v>
      </c>
      <c r="Y181" s="44">
        <v>0</v>
      </c>
      <c r="Z181" s="44">
        <v>0</v>
      </c>
      <c r="AA181" s="44">
        <v>10603315</v>
      </c>
      <c r="AB181" s="44">
        <v>0</v>
      </c>
    </row>
    <row r="182" spans="1:28" x14ac:dyDescent="0.3">
      <c r="A182" s="46" t="s">
        <v>377</v>
      </c>
      <c r="B182" t="s">
        <v>2329</v>
      </c>
      <c r="C182">
        <v>1</v>
      </c>
      <c r="D182">
        <v>0</v>
      </c>
      <c r="E182" s="44">
        <v>3105248</v>
      </c>
      <c r="F182" s="44">
        <v>0</v>
      </c>
      <c r="G182" s="44">
        <v>74724</v>
      </c>
      <c r="H182" s="44">
        <v>0</v>
      </c>
      <c r="I182" s="44">
        <v>287477</v>
      </c>
      <c r="J182" s="44">
        <v>865695</v>
      </c>
      <c r="K182" s="44">
        <v>0</v>
      </c>
      <c r="L182" s="44">
        <v>0</v>
      </c>
      <c r="M182" s="44">
        <v>0</v>
      </c>
      <c r="N182" s="44">
        <v>0</v>
      </c>
      <c r="O182" s="44">
        <v>0</v>
      </c>
      <c r="P182" s="44">
        <v>162220</v>
      </c>
      <c r="Q182" s="44">
        <v>22317</v>
      </c>
      <c r="R182" s="44">
        <v>0</v>
      </c>
      <c r="S182" s="44">
        <v>6471</v>
      </c>
      <c r="T182" s="44">
        <v>2700</v>
      </c>
      <c r="U182" s="44">
        <v>21553</v>
      </c>
      <c r="V182" s="44">
        <v>1924</v>
      </c>
      <c r="W182" s="44">
        <v>0</v>
      </c>
      <c r="X182" s="44">
        <v>48600</v>
      </c>
      <c r="Y182" s="44">
        <v>0</v>
      </c>
      <c r="Z182" s="44">
        <v>0</v>
      </c>
      <c r="AA182" s="44">
        <v>4598929</v>
      </c>
      <c r="AB182" s="44">
        <v>0</v>
      </c>
    </row>
    <row r="183" spans="1:28" x14ac:dyDescent="0.3">
      <c r="A183" s="46" t="s">
        <v>369</v>
      </c>
      <c r="B183" t="s">
        <v>1601</v>
      </c>
      <c r="C183">
        <v>1</v>
      </c>
      <c r="D183">
        <v>0</v>
      </c>
      <c r="E183" s="44">
        <v>11366130</v>
      </c>
      <c r="F183" s="44">
        <v>0</v>
      </c>
      <c r="G183" s="44">
        <v>0</v>
      </c>
      <c r="H183" s="44">
        <v>5617</v>
      </c>
      <c r="I183" s="44">
        <v>2033298</v>
      </c>
      <c r="J183" s="44">
        <v>1115148</v>
      </c>
      <c r="K183" s="44">
        <v>72219</v>
      </c>
      <c r="L183" s="44">
        <v>0</v>
      </c>
      <c r="M183" s="44">
        <v>0</v>
      </c>
      <c r="N183" s="44">
        <v>0</v>
      </c>
      <c r="O183" s="44">
        <v>0</v>
      </c>
      <c r="P183" s="44">
        <v>1752377</v>
      </c>
      <c r="Q183" s="44">
        <v>427573</v>
      </c>
      <c r="R183" s="44">
        <v>138158</v>
      </c>
      <c r="S183" s="44">
        <v>26200</v>
      </c>
      <c r="T183" s="44">
        <v>10931</v>
      </c>
      <c r="U183" s="44">
        <v>99200</v>
      </c>
      <c r="V183" s="44">
        <v>30093</v>
      </c>
      <c r="W183" s="44">
        <v>0</v>
      </c>
      <c r="X183" s="44">
        <v>763594</v>
      </c>
      <c r="Y183" s="44">
        <v>0</v>
      </c>
      <c r="Z183" s="44">
        <v>0</v>
      </c>
      <c r="AA183" s="44">
        <v>17840538</v>
      </c>
      <c r="AB183" s="44">
        <v>0</v>
      </c>
    </row>
    <row r="184" spans="1:28" x14ac:dyDescent="0.3">
      <c r="A184" s="46" t="s">
        <v>382</v>
      </c>
      <c r="B184" t="s">
        <v>2330</v>
      </c>
      <c r="C184">
        <v>1</v>
      </c>
      <c r="D184">
        <v>0</v>
      </c>
      <c r="E184" s="44">
        <v>7773072</v>
      </c>
      <c r="F184" s="44">
        <v>0</v>
      </c>
      <c r="G184" s="44">
        <v>0</v>
      </c>
      <c r="H184" s="44">
        <v>0</v>
      </c>
      <c r="I184" s="44">
        <v>1135457</v>
      </c>
      <c r="J184" s="44">
        <v>917069</v>
      </c>
      <c r="K184" s="44">
        <v>0</v>
      </c>
      <c r="L184" s="44">
        <v>0</v>
      </c>
      <c r="M184" s="44">
        <v>0</v>
      </c>
      <c r="N184" s="44">
        <v>0</v>
      </c>
      <c r="O184" s="44">
        <v>0</v>
      </c>
      <c r="P184" s="44">
        <v>1013064</v>
      </c>
      <c r="Q184" s="44">
        <v>184485</v>
      </c>
      <c r="R184" s="44">
        <v>34566</v>
      </c>
      <c r="S184" s="44">
        <v>12463</v>
      </c>
      <c r="T184" s="44">
        <v>5200</v>
      </c>
      <c r="U184" s="44">
        <v>47940</v>
      </c>
      <c r="V184" s="44">
        <v>15986</v>
      </c>
      <c r="W184" s="44">
        <v>0</v>
      </c>
      <c r="X184" s="44">
        <v>76982</v>
      </c>
      <c r="Y184" s="44">
        <v>0</v>
      </c>
      <c r="Z184" s="44">
        <v>0</v>
      </c>
      <c r="AA184" s="44">
        <v>11216284</v>
      </c>
      <c r="AB184" s="44">
        <v>0</v>
      </c>
    </row>
    <row r="185" spans="1:28" x14ac:dyDescent="0.3">
      <c r="A185" s="46" t="s">
        <v>384</v>
      </c>
      <c r="B185" t="s">
        <v>2331</v>
      </c>
      <c r="C185">
        <v>1</v>
      </c>
      <c r="D185">
        <v>0</v>
      </c>
      <c r="E185" s="44">
        <v>18474967</v>
      </c>
      <c r="F185" s="44">
        <v>0</v>
      </c>
      <c r="G185" s="44">
        <v>729993</v>
      </c>
      <c r="H185" s="44">
        <v>0</v>
      </c>
      <c r="I185" s="44">
        <v>1221194</v>
      </c>
      <c r="J185" s="44">
        <v>2295247</v>
      </c>
      <c r="K185" s="44">
        <v>0</v>
      </c>
      <c r="L185" s="44">
        <v>0</v>
      </c>
      <c r="M185" s="44">
        <v>0</v>
      </c>
      <c r="N185" s="44">
        <v>0</v>
      </c>
      <c r="O185" s="44">
        <v>0</v>
      </c>
      <c r="P185" s="44">
        <v>3119726</v>
      </c>
      <c r="Q185" s="44">
        <v>85343</v>
      </c>
      <c r="R185" s="44">
        <v>440364</v>
      </c>
      <c r="S185" s="44">
        <v>38738</v>
      </c>
      <c r="T185" s="44">
        <v>16163</v>
      </c>
      <c r="U185" s="44">
        <v>140033</v>
      </c>
      <c r="V185" s="44">
        <v>48438</v>
      </c>
      <c r="W185" s="44">
        <v>0</v>
      </c>
      <c r="X185" s="44">
        <v>369252</v>
      </c>
      <c r="Y185" s="44">
        <v>0</v>
      </c>
      <c r="Z185" s="44">
        <v>0</v>
      </c>
      <c r="AA185" s="44">
        <v>26979458</v>
      </c>
      <c r="AB185" s="44">
        <v>116085</v>
      </c>
    </row>
    <row r="186" spans="1:28" x14ac:dyDescent="0.3">
      <c r="A186" s="46" t="s">
        <v>386</v>
      </c>
      <c r="B186" t="s">
        <v>2332</v>
      </c>
      <c r="C186">
        <v>1</v>
      </c>
      <c r="D186">
        <v>0</v>
      </c>
      <c r="E186" s="44">
        <v>8383200</v>
      </c>
      <c r="F186" s="44">
        <v>0</v>
      </c>
      <c r="G186" s="44">
        <v>0</v>
      </c>
      <c r="H186" s="44">
        <v>0</v>
      </c>
      <c r="I186" s="44">
        <v>1450656</v>
      </c>
      <c r="J186" s="44">
        <v>2050818</v>
      </c>
      <c r="K186" s="44">
        <v>0</v>
      </c>
      <c r="L186" s="44">
        <v>0</v>
      </c>
      <c r="M186" s="44">
        <v>0</v>
      </c>
      <c r="N186" s="44">
        <v>0</v>
      </c>
      <c r="O186" s="44">
        <v>0</v>
      </c>
      <c r="P186" s="44">
        <v>1547655</v>
      </c>
      <c r="Q186" s="44">
        <v>58602</v>
      </c>
      <c r="R186" s="44">
        <v>286334</v>
      </c>
      <c r="S186" s="44">
        <v>12838</v>
      </c>
      <c r="T186" s="44">
        <v>5356</v>
      </c>
      <c r="U186" s="44">
        <v>51493</v>
      </c>
      <c r="V186" s="44">
        <v>15886</v>
      </c>
      <c r="W186" s="44">
        <v>0</v>
      </c>
      <c r="X186" s="44">
        <v>80976</v>
      </c>
      <c r="Y186" s="44">
        <v>0</v>
      </c>
      <c r="Z186" s="44">
        <v>0</v>
      </c>
      <c r="AA186" s="44">
        <v>13943814</v>
      </c>
      <c r="AB186" s="44">
        <v>0</v>
      </c>
    </row>
    <row r="187" spans="1:28" x14ac:dyDescent="0.3">
      <c r="A187" s="46" t="s">
        <v>388</v>
      </c>
      <c r="B187" t="s">
        <v>2333</v>
      </c>
      <c r="C187">
        <v>1</v>
      </c>
      <c r="D187">
        <v>0</v>
      </c>
      <c r="E187" s="44">
        <v>4649741</v>
      </c>
      <c r="F187" s="44">
        <v>0</v>
      </c>
      <c r="G187" s="44">
        <v>0</v>
      </c>
      <c r="H187" s="44">
        <v>6251</v>
      </c>
      <c r="I187" s="44">
        <v>418795</v>
      </c>
      <c r="J187" s="44">
        <v>369992</v>
      </c>
      <c r="K187" s="44">
        <v>0</v>
      </c>
      <c r="L187" s="44">
        <v>0</v>
      </c>
      <c r="M187" s="44">
        <v>0</v>
      </c>
      <c r="N187" s="44">
        <v>0</v>
      </c>
      <c r="O187" s="44">
        <v>0</v>
      </c>
      <c r="P187" s="44">
        <v>617565</v>
      </c>
      <c r="Q187" s="44">
        <v>0</v>
      </c>
      <c r="R187" s="44">
        <v>36733</v>
      </c>
      <c r="S187" s="44">
        <v>5797</v>
      </c>
      <c r="T187" s="44">
        <v>2419</v>
      </c>
      <c r="U187" s="44">
        <v>23708</v>
      </c>
      <c r="V187" s="44">
        <v>7220</v>
      </c>
      <c r="W187" s="44">
        <v>0</v>
      </c>
      <c r="X187" s="44">
        <v>60827</v>
      </c>
      <c r="Y187" s="44">
        <v>0</v>
      </c>
      <c r="Z187" s="44">
        <v>0</v>
      </c>
      <c r="AA187" s="44">
        <v>6199048</v>
      </c>
      <c r="AB187" s="44">
        <v>0</v>
      </c>
    </row>
    <row r="188" spans="1:28" x14ac:dyDescent="0.3">
      <c r="A188" s="46" t="s">
        <v>390</v>
      </c>
      <c r="B188" t="s">
        <v>2334</v>
      </c>
      <c r="C188">
        <v>1</v>
      </c>
      <c r="D188">
        <v>0</v>
      </c>
      <c r="E188" s="44">
        <v>8378051</v>
      </c>
      <c r="F188" s="44">
        <v>0</v>
      </c>
      <c r="G188" s="44">
        <v>0</v>
      </c>
      <c r="H188" s="44">
        <v>7358</v>
      </c>
      <c r="I188" s="44">
        <v>1481806</v>
      </c>
      <c r="J188" s="44">
        <v>2597031</v>
      </c>
      <c r="K188" s="44">
        <v>0</v>
      </c>
      <c r="L188" s="44">
        <v>0</v>
      </c>
      <c r="M188" s="44">
        <v>0</v>
      </c>
      <c r="N188" s="44">
        <v>0</v>
      </c>
      <c r="O188" s="44">
        <v>0</v>
      </c>
      <c r="P188" s="44">
        <v>1486635</v>
      </c>
      <c r="Q188" s="44">
        <v>447144</v>
      </c>
      <c r="R188" s="44">
        <v>378256</v>
      </c>
      <c r="S188" s="44">
        <v>18066</v>
      </c>
      <c r="T188" s="44">
        <v>7538</v>
      </c>
      <c r="U188" s="44">
        <v>73453</v>
      </c>
      <c r="V188" s="44">
        <v>23581</v>
      </c>
      <c r="W188" s="44">
        <v>0</v>
      </c>
      <c r="X188" s="44">
        <v>85000</v>
      </c>
      <c r="Y188" s="44">
        <v>0</v>
      </c>
      <c r="Z188" s="44">
        <v>0</v>
      </c>
      <c r="AA188" s="44">
        <v>14983919</v>
      </c>
      <c r="AB188" s="44">
        <v>0</v>
      </c>
    </row>
    <row r="189" spans="1:28" x14ac:dyDescent="0.3">
      <c r="A189" s="46" t="s">
        <v>392</v>
      </c>
      <c r="B189" t="s">
        <v>1607</v>
      </c>
      <c r="C189">
        <v>1</v>
      </c>
      <c r="D189">
        <v>0</v>
      </c>
      <c r="E189" s="44">
        <v>9072941</v>
      </c>
      <c r="F189" s="44">
        <v>0</v>
      </c>
      <c r="G189" s="44">
        <v>0</v>
      </c>
      <c r="H189" s="44">
        <v>2938</v>
      </c>
      <c r="I189" s="44">
        <v>1187248</v>
      </c>
      <c r="J189" s="44">
        <v>2128062</v>
      </c>
      <c r="K189" s="44">
        <v>0</v>
      </c>
      <c r="L189" s="44">
        <v>0</v>
      </c>
      <c r="M189" s="44">
        <v>0</v>
      </c>
      <c r="N189" s="44">
        <v>0</v>
      </c>
      <c r="O189" s="44">
        <v>0</v>
      </c>
      <c r="P189" s="44">
        <v>1304810</v>
      </c>
      <c r="Q189" s="44">
        <v>126950</v>
      </c>
      <c r="R189" s="44">
        <v>308687</v>
      </c>
      <c r="S189" s="44">
        <v>11879</v>
      </c>
      <c r="T189" s="44">
        <v>4956</v>
      </c>
      <c r="U189" s="44">
        <v>47940</v>
      </c>
      <c r="V189" s="44">
        <v>15870</v>
      </c>
      <c r="W189" s="44">
        <v>0</v>
      </c>
      <c r="X189" s="44">
        <v>111626</v>
      </c>
      <c r="Y189" s="44">
        <v>0</v>
      </c>
      <c r="Z189" s="44">
        <v>0</v>
      </c>
      <c r="AA189" s="44">
        <v>14323907</v>
      </c>
      <c r="AB189" s="44">
        <v>0</v>
      </c>
    </row>
    <row r="190" spans="1:28" x14ac:dyDescent="0.3">
      <c r="A190" s="46" t="s">
        <v>394</v>
      </c>
      <c r="B190" t="s">
        <v>2335</v>
      </c>
      <c r="C190">
        <v>1</v>
      </c>
      <c r="D190">
        <v>0</v>
      </c>
      <c r="E190" s="44">
        <v>7472090</v>
      </c>
      <c r="F190" s="44">
        <v>0</v>
      </c>
      <c r="G190" s="44">
        <v>0</v>
      </c>
      <c r="H190" s="44">
        <v>5907</v>
      </c>
      <c r="I190" s="44">
        <v>943685</v>
      </c>
      <c r="J190" s="44">
        <v>60030</v>
      </c>
      <c r="K190" s="44">
        <v>0</v>
      </c>
      <c r="L190" s="44">
        <v>0</v>
      </c>
      <c r="M190" s="44">
        <v>0</v>
      </c>
      <c r="N190" s="44">
        <v>0</v>
      </c>
      <c r="O190" s="44">
        <v>0</v>
      </c>
      <c r="P190" s="44">
        <v>1177056</v>
      </c>
      <c r="Q190" s="44">
        <v>143472</v>
      </c>
      <c r="R190" s="44">
        <v>224899</v>
      </c>
      <c r="S190" s="44">
        <v>9767</v>
      </c>
      <c r="T190" s="44">
        <v>4075</v>
      </c>
      <c r="U190" s="44">
        <v>37746</v>
      </c>
      <c r="V190" s="44">
        <v>12149</v>
      </c>
      <c r="W190" s="44">
        <v>0</v>
      </c>
      <c r="X190" s="44">
        <v>96617</v>
      </c>
      <c r="Y190" s="44">
        <v>0</v>
      </c>
      <c r="Z190" s="44">
        <v>0</v>
      </c>
      <c r="AA190" s="44">
        <v>10187493</v>
      </c>
      <c r="AB190" s="44">
        <v>0</v>
      </c>
    </row>
    <row r="191" spans="1:28" x14ac:dyDescent="0.3">
      <c r="A191" s="46" t="s">
        <v>396</v>
      </c>
      <c r="B191" t="s">
        <v>2336</v>
      </c>
      <c r="C191">
        <v>1</v>
      </c>
      <c r="D191">
        <v>0</v>
      </c>
      <c r="E191" s="44">
        <v>9018288</v>
      </c>
      <c r="F191" s="44">
        <v>0</v>
      </c>
      <c r="G191" s="44">
        <v>0</v>
      </c>
      <c r="H191" s="44">
        <v>0</v>
      </c>
      <c r="I191" s="44">
        <v>1383747</v>
      </c>
      <c r="J191" s="44">
        <v>1751407</v>
      </c>
      <c r="K191" s="44">
        <v>0</v>
      </c>
      <c r="L191" s="44">
        <v>0</v>
      </c>
      <c r="M191" s="44">
        <v>0</v>
      </c>
      <c r="N191" s="44">
        <v>0</v>
      </c>
      <c r="O191" s="44">
        <v>0</v>
      </c>
      <c r="P191" s="44">
        <v>1099066</v>
      </c>
      <c r="Q191" s="44">
        <v>116603</v>
      </c>
      <c r="R191" s="44">
        <v>226143</v>
      </c>
      <c r="S191" s="44">
        <v>13467</v>
      </c>
      <c r="T191" s="44">
        <v>5619</v>
      </c>
      <c r="U191" s="44">
        <v>53182</v>
      </c>
      <c r="V191" s="44">
        <v>15925</v>
      </c>
      <c r="W191" s="44">
        <v>0</v>
      </c>
      <c r="X191" s="44">
        <v>195381</v>
      </c>
      <c r="Y191" s="44">
        <v>0</v>
      </c>
      <c r="Z191" s="44">
        <v>0</v>
      </c>
      <c r="AA191" s="44">
        <v>13878828</v>
      </c>
      <c r="AB191" s="44">
        <v>0</v>
      </c>
    </row>
    <row r="192" spans="1:28" x14ac:dyDescent="0.3">
      <c r="A192" s="46" t="s">
        <v>399</v>
      </c>
      <c r="B192" t="s">
        <v>2337</v>
      </c>
      <c r="C192">
        <v>1</v>
      </c>
      <c r="D192">
        <v>0</v>
      </c>
      <c r="E192" s="44">
        <v>10646077</v>
      </c>
      <c r="F192" s="44">
        <v>0</v>
      </c>
      <c r="G192" s="44">
        <v>184142</v>
      </c>
      <c r="H192" s="44">
        <v>2028</v>
      </c>
      <c r="I192" s="44">
        <v>1884514</v>
      </c>
      <c r="J192" s="44">
        <v>952299</v>
      </c>
      <c r="K192" s="44">
        <v>136847</v>
      </c>
      <c r="L192" s="44">
        <v>0</v>
      </c>
      <c r="M192" s="44">
        <v>0</v>
      </c>
      <c r="N192" s="44">
        <v>0</v>
      </c>
      <c r="O192" s="44">
        <v>0</v>
      </c>
      <c r="P192" s="44">
        <v>885661</v>
      </c>
      <c r="Q192" s="44">
        <v>134653</v>
      </c>
      <c r="R192" s="44">
        <v>514433</v>
      </c>
      <c r="S192" s="44">
        <v>18710</v>
      </c>
      <c r="T192" s="44">
        <v>7806</v>
      </c>
      <c r="U192" s="44">
        <v>74618</v>
      </c>
      <c r="V192" s="44">
        <v>16986</v>
      </c>
      <c r="W192" s="44">
        <v>0</v>
      </c>
      <c r="X192" s="44">
        <v>61824</v>
      </c>
      <c r="Y192" s="44">
        <v>0</v>
      </c>
      <c r="Z192" s="44">
        <v>0</v>
      </c>
      <c r="AA192" s="44">
        <v>15520598</v>
      </c>
      <c r="AB192" s="44">
        <v>0</v>
      </c>
    </row>
    <row r="193" spans="1:28" x14ac:dyDescent="0.3">
      <c r="A193" s="46" t="s">
        <v>401</v>
      </c>
      <c r="B193" t="s">
        <v>2338</v>
      </c>
      <c r="C193">
        <v>1</v>
      </c>
      <c r="D193">
        <v>0</v>
      </c>
      <c r="E193" s="44">
        <v>10753449</v>
      </c>
      <c r="F193" s="44">
        <v>0</v>
      </c>
      <c r="G193" s="44">
        <v>188575</v>
      </c>
      <c r="H193" s="44">
        <v>1823</v>
      </c>
      <c r="I193" s="44">
        <v>1473666</v>
      </c>
      <c r="J193" s="44">
        <v>2944735</v>
      </c>
      <c r="K193" s="44">
        <v>659545</v>
      </c>
      <c r="L193" s="44">
        <v>0</v>
      </c>
      <c r="M193" s="44">
        <v>0</v>
      </c>
      <c r="N193" s="44">
        <v>0</v>
      </c>
      <c r="O193" s="44">
        <v>0</v>
      </c>
      <c r="P193" s="44">
        <v>1057152</v>
      </c>
      <c r="Q193" s="44">
        <v>141180</v>
      </c>
      <c r="R193" s="44">
        <v>945053</v>
      </c>
      <c r="S193" s="44">
        <v>20972</v>
      </c>
      <c r="T193" s="44">
        <v>8750</v>
      </c>
      <c r="U193" s="44">
        <v>83938</v>
      </c>
      <c r="V193" s="44">
        <v>18194</v>
      </c>
      <c r="W193" s="44">
        <v>0</v>
      </c>
      <c r="X193" s="44">
        <v>115007</v>
      </c>
      <c r="Y193" s="44">
        <v>0</v>
      </c>
      <c r="Z193" s="44">
        <v>0</v>
      </c>
      <c r="AA193" s="44">
        <v>18412039</v>
      </c>
      <c r="AB193" s="44">
        <v>100000</v>
      </c>
    </row>
    <row r="194" spans="1:28" x14ac:dyDescent="0.3">
      <c r="A194" s="46" t="s">
        <v>403</v>
      </c>
      <c r="B194" t="s">
        <v>1612</v>
      </c>
      <c r="C194">
        <v>1</v>
      </c>
      <c r="D194">
        <v>0</v>
      </c>
      <c r="E194" s="44">
        <v>6954110</v>
      </c>
      <c r="F194" s="44">
        <v>0</v>
      </c>
      <c r="G194" s="44">
        <v>166717</v>
      </c>
      <c r="H194" s="44">
        <v>0</v>
      </c>
      <c r="I194" s="44">
        <v>1159409</v>
      </c>
      <c r="J194" s="44">
        <v>1282146</v>
      </c>
      <c r="K194" s="44">
        <v>0</v>
      </c>
      <c r="L194" s="44">
        <v>0</v>
      </c>
      <c r="M194" s="44">
        <v>0</v>
      </c>
      <c r="N194" s="44">
        <v>0</v>
      </c>
      <c r="O194" s="44">
        <v>0</v>
      </c>
      <c r="P194" s="44">
        <v>1067098</v>
      </c>
      <c r="Q194" s="44">
        <v>54931</v>
      </c>
      <c r="R194" s="44">
        <v>444759</v>
      </c>
      <c r="S194" s="44">
        <v>19025</v>
      </c>
      <c r="T194" s="44">
        <v>7938</v>
      </c>
      <c r="U194" s="44">
        <v>78172</v>
      </c>
      <c r="V194" s="44">
        <v>17395</v>
      </c>
      <c r="W194" s="44">
        <v>0</v>
      </c>
      <c r="X194" s="44">
        <v>0</v>
      </c>
      <c r="Y194" s="44">
        <v>0</v>
      </c>
      <c r="Z194" s="44">
        <v>0</v>
      </c>
      <c r="AA194" s="44">
        <v>11251700</v>
      </c>
      <c r="AB194" s="44">
        <v>0</v>
      </c>
    </row>
    <row r="195" spans="1:28" x14ac:dyDescent="0.3">
      <c r="A195" s="46" t="s">
        <v>405</v>
      </c>
      <c r="B195" t="s">
        <v>2339</v>
      </c>
      <c r="C195">
        <v>1</v>
      </c>
      <c r="D195">
        <v>0</v>
      </c>
      <c r="E195" s="44">
        <v>8292799</v>
      </c>
      <c r="F195" s="44">
        <v>0</v>
      </c>
      <c r="G195" s="44">
        <v>281504</v>
      </c>
      <c r="H195" s="44">
        <v>0</v>
      </c>
      <c r="I195" s="44">
        <v>1603717</v>
      </c>
      <c r="J195" s="44">
        <v>1136905</v>
      </c>
      <c r="K195" s="44">
        <v>0</v>
      </c>
      <c r="L195" s="44">
        <v>0</v>
      </c>
      <c r="M195" s="44">
        <v>0</v>
      </c>
      <c r="N195" s="44">
        <v>0</v>
      </c>
      <c r="O195" s="44">
        <v>0</v>
      </c>
      <c r="P195" s="44">
        <v>1147041</v>
      </c>
      <c r="Q195" s="44">
        <v>56998</v>
      </c>
      <c r="R195" s="44">
        <v>378469</v>
      </c>
      <c r="S195" s="44">
        <v>17721</v>
      </c>
      <c r="T195" s="44">
        <v>7394</v>
      </c>
      <c r="U195" s="44">
        <v>66755</v>
      </c>
      <c r="V195" s="44">
        <v>17177</v>
      </c>
      <c r="W195" s="44">
        <v>0</v>
      </c>
      <c r="X195" s="44">
        <v>110592</v>
      </c>
      <c r="Y195" s="44">
        <v>0</v>
      </c>
      <c r="Z195" s="44">
        <v>0</v>
      </c>
      <c r="AA195" s="44">
        <v>13117072</v>
      </c>
      <c r="AB195" s="44">
        <v>0</v>
      </c>
    </row>
    <row r="196" spans="1:28" x14ac:dyDescent="0.3">
      <c r="A196" s="46" t="s">
        <v>407</v>
      </c>
      <c r="B196" t="s">
        <v>1614</v>
      </c>
      <c r="C196">
        <v>1</v>
      </c>
      <c r="D196">
        <v>0</v>
      </c>
      <c r="E196" s="44">
        <v>1618119</v>
      </c>
      <c r="F196" s="44">
        <v>0</v>
      </c>
      <c r="G196" s="44">
        <v>210056</v>
      </c>
      <c r="H196" s="44">
        <v>0</v>
      </c>
      <c r="I196" s="44">
        <v>202915</v>
      </c>
      <c r="J196" s="44">
        <v>276341</v>
      </c>
      <c r="K196" s="44">
        <v>0</v>
      </c>
      <c r="L196" s="44">
        <v>0</v>
      </c>
      <c r="M196" s="44">
        <v>0</v>
      </c>
      <c r="N196" s="44">
        <v>0</v>
      </c>
      <c r="O196" s="44">
        <v>0</v>
      </c>
      <c r="P196" s="44">
        <v>205165</v>
      </c>
      <c r="Q196" s="44">
        <v>3000</v>
      </c>
      <c r="R196" s="44">
        <v>20228</v>
      </c>
      <c r="S196" s="44">
        <v>6082</v>
      </c>
      <c r="T196" s="44">
        <v>2538</v>
      </c>
      <c r="U196" s="44">
        <v>23591</v>
      </c>
      <c r="V196" s="44">
        <v>0</v>
      </c>
      <c r="W196" s="44">
        <v>0</v>
      </c>
      <c r="X196" s="44">
        <v>45900</v>
      </c>
      <c r="Y196" s="44">
        <v>0</v>
      </c>
      <c r="Z196" s="44">
        <v>0</v>
      </c>
      <c r="AA196" s="44">
        <v>2613935</v>
      </c>
      <c r="AB196" s="44">
        <v>0</v>
      </c>
    </row>
    <row r="197" spans="1:28" x14ac:dyDescent="0.3">
      <c r="A197" s="46" t="s">
        <v>409</v>
      </c>
      <c r="B197" t="s">
        <v>1615</v>
      </c>
      <c r="C197">
        <v>1</v>
      </c>
      <c r="D197">
        <v>0</v>
      </c>
      <c r="E197" s="44">
        <v>1073360</v>
      </c>
      <c r="F197" s="44">
        <v>0</v>
      </c>
      <c r="G197" s="44">
        <v>200976</v>
      </c>
      <c r="H197" s="44">
        <v>0</v>
      </c>
      <c r="I197" s="44">
        <v>45082</v>
      </c>
      <c r="J197" s="44">
        <v>89464</v>
      </c>
      <c r="K197" s="44">
        <v>0</v>
      </c>
      <c r="L197" s="44">
        <v>0</v>
      </c>
      <c r="M197" s="44">
        <v>0</v>
      </c>
      <c r="N197" s="44">
        <v>0</v>
      </c>
      <c r="O197" s="44">
        <v>0</v>
      </c>
      <c r="P197" s="44">
        <v>125319</v>
      </c>
      <c r="Q197" s="44">
        <v>20548</v>
      </c>
      <c r="R197" s="44">
        <v>32846</v>
      </c>
      <c r="S197" s="44">
        <v>4644</v>
      </c>
      <c r="T197" s="44">
        <v>1938</v>
      </c>
      <c r="U197" s="44">
        <v>17941</v>
      </c>
      <c r="V197" s="44">
        <v>0</v>
      </c>
      <c r="W197" s="44">
        <v>0</v>
      </c>
      <c r="X197" s="44">
        <v>0</v>
      </c>
      <c r="Y197" s="44">
        <v>0</v>
      </c>
      <c r="Z197" s="44">
        <v>0</v>
      </c>
      <c r="AA197" s="44">
        <v>1612118</v>
      </c>
      <c r="AB197" s="44">
        <v>0</v>
      </c>
    </row>
    <row r="198" spans="1:28" x14ac:dyDescent="0.3">
      <c r="A198" s="46" t="s">
        <v>412</v>
      </c>
      <c r="B198" t="s">
        <v>2340</v>
      </c>
      <c r="C198">
        <v>1</v>
      </c>
      <c r="D198">
        <v>0</v>
      </c>
      <c r="E198" s="44">
        <v>472787</v>
      </c>
      <c r="F198" s="44">
        <v>0</v>
      </c>
      <c r="G198" s="44">
        <v>223843</v>
      </c>
      <c r="H198" s="44">
        <v>0</v>
      </c>
      <c r="I198" s="44">
        <v>24000</v>
      </c>
      <c r="J198" s="44">
        <v>22866</v>
      </c>
      <c r="K198" s="44">
        <v>0</v>
      </c>
      <c r="L198" s="44">
        <v>0</v>
      </c>
      <c r="M198" s="44">
        <v>0</v>
      </c>
      <c r="N198" s="44">
        <v>0</v>
      </c>
      <c r="O198" s="44">
        <v>0</v>
      </c>
      <c r="P198" s="44">
        <v>108163</v>
      </c>
      <c r="Q198" s="44">
        <v>0</v>
      </c>
      <c r="R198" s="44">
        <v>0</v>
      </c>
      <c r="S198" s="44">
        <v>1543</v>
      </c>
      <c r="T198" s="44">
        <v>644</v>
      </c>
      <c r="U198" s="44">
        <v>6000</v>
      </c>
      <c r="V198" s="44">
        <v>0</v>
      </c>
      <c r="W198" s="44">
        <v>0</v>
      </c>
      <c r="X198" s="44">
        <v>0</v>
      </c>
      <c r="Y198" s="44">
        <v>0</v>
      </c>
      <c r="Z198" s="44">
        <v>0</v>
      </c>
      <c r="AA198" s="44">
        <v>859846</v>
      </c>
      <c r="AB198" s="44">
        <v>0</v>
      </c>
    </row>
    <row r="199" spans="1:28" x14ac:dyDescent="0.3">
      <c r="A199" s="46" t="s">
        <v>414</v>
      </c>
      <c r="B199" t="s">
        <v>2341</v>
      </c>
      <c r="C199">
        <v>1</v>
      </c>
      <c r="D199">
        <v>0</v>
      </c>
      <c r="E199" s="44">
        <v>325493</v>
      </c>
      <c r="F199" s="44">
        <v>0</v>
      </c>
      <c r="G199" s="44">
        <v>180008</v>
      </c>
      <c r="H199" s="44">
        <v>0</v>
      </c>
      <c r="I199" s="44">
        <v>28983</v>
      </c>
      <c r="J199" s="44">
        <v>59675</v>
      </c>
      <c r="K199" s="44">
        <v>0</v>
      </c>
      <c r="L199" s="44">
        <v>0</v>
      </c>
      <c r="M199" s="44">
        <v>0</v>
      </c>
      <c r="N199" s="44">
        <v>0</v>
      </c>
      <c r="O199" s="44">
        <v>0</v>
      </c>
      <c r="P199" s="44">
        <v>27742</v>
      </c>
      <c r="Q199" s="44">
        <v>0</v>
      </c>
      <c r="R199" s="44">
        <v>0</v>
      </c>
      <c r="S199" s="44">
        <v>1094</v>
      </c>
      <c r="T199" s="44">
        <v>456</v>
      </c>
      <c r="U199" s="44">
        <v>4194</v>
      </c>
      <c r="V199" s="44">
        <v>0</v>
      </c>
      <c r="W199" s="44">
        <v>0</v>
      </c>
      <c r="X199" s="44">
        <v>18900</v>
      </c>
      <c r="Y199" s="44">
        <v>0</v>
      </c>
      <c r="Z199" s="44">
        <v>0</v>
      </c>
      <c r="AA199" s="44">
        <v>646545</v>
      </c>
      <c r="AB199" s="44">
        <v>0</v>
      </c>
    </row>
    <row r="200" spans="1:28" x14ac:dyDescent="0.3">
      <c r="A200" s="46" t="s">
        <v>416</v>
      </c>
      <c r="B200" t="s">
        <v>2342</v>
      </c>
      <c r="C200">
        <v>1</v>
      </c>
      <c r="D200">
        <v>0</v>
      </c>
      <c r="E200" s="44">
        <v>262645</v>
      </c>
      <c r="F200" s="44">
        <v>0</v>
      </c>
      <c r="G200" s="44">
        <v>202087</v>
      </c>
      <c r="H200" s="44">
        <v>0</v>
      </c>
      <c r="I200" s="44">
        <v>6020</v>
      </c>
      <c r="J200" s="44">
        <v>13492</v>
      </c>
      <c r="K200" s="44">
        <v>0</v>
      </c>
      <c r="L200" s="44">
        <v>0</v>
      </c>
      <c r="M200" s="44">
        <v>0</v>
      </c>
      <c r="N200" s="44">
        <v>0</v>
      </c>
      <c r="O200" s="44">
        <v>0</v>
      </c>
      <c r="P200" s="44">
        <v>65354</v>
      </c>
      <c r="Q200" s="44">
        <v>0</v>
      </c>
      <c r="R200" s="44">
        <v>0</v>
      </c>
      <c r="S200" s="44">
        <v>839</v>
      </c>
      <c r="T200" s="44">
        <v>350</v>
      </c>
      <c r="U200" s="44">
        <v>2913</v>
      </c>
      <c r="V200" s="44">
        <v>0</v>
      </c>
      <c r="W200" s="44">
        <v>0</v>
      </c>
      <c r="X200" s="44">
        <v>0</v>
      </c>
      <c r="Y200" s="44">
        <v>0</v>
      </c>
      <c r="Z200" s="44">
        <v>0</v>
      </c>
      <c r="AA200" s="44">
        <v>553700</v>
      </c>
      <c r="AB200" s="44">
        <v>0</v>
      </c>
    </row>
    <row r="201" spans="1:28" x14ac:dyDescent="0.3">
      <c r="A201" s="46" t="s">
        <v>418</v>
      </c>
      <c r="B201" t="s">
        <v>2343</v>
      </c>
      <c r="C201">
        <v>1</v>
      </c>
      <c r="D201">
        <v>0</v>
      </c>
      <c r="E201" s="44">
        <v>847068</v>
      </c>
      <c r="F201" s="44">
        <v>0</v>
      </c>
      <c r="G201" s="44">
        <v>207132</v>
      </c>
      <c r="H201" s="44">
        <v>0</v>
      </c>
      <c r="I201" s="44">
        <v>42233</v>
      </c>
      <c r="J201" s="44">
        <v>70371</v>
      </c>
      <c r="K201" s="44">
        <v>0</v>
      </c>
      <c r="L201" s="44">
        <v>0</v>
      </c>
      <c r="M201" s="44">
        <v>0</v>
      </c>
      <c r="N201" s="44">
        <v>0</v>
      </c>
      <c r="O201" s="44">
        <v>0</v>
      </c>
      <c r="P201" s="44">
        <v>133785</v>
      </c>
      <c r="Q201" s="44">
        <v>0</v>
      </c>
      <c r="R201" s="44">
        <v>0</v>
      </c>
      <c r="S201" s="44">
        <v>2022</v>
      </c>
      <c r="T201" s="44">
        <v>844</v>
      </c>
      <c r="U201" s="44">
        <v>6874</v>
      </c>
      <c r="V201" s="44">
        <v>0</v>
      </c>
      <c r="W201" s="44">
        <v>0</v>
      </c>
      <c r="X201" s="44">
        <v>0</v>
      </c>
      <c r="Y201" s="44">
        <v>0</v>
      </c>
      <c r="Z201" s="44">
        <v>0</v>
      </c>
      <c r="AA201" s="44">
        <v>1310329</v>
      </c>
      <c r="AB201" s="44">
        <v>0</v>
      </c>
    </row>
    <row r="202" spans="1:28" x14ac:dyDescent="0.3">
      <c r="A202" s="46" t="s">
        <v>437</v>
      </c>
      <c r="B202" t="s">
        <v>1620</v>
      </c>
      <c r="C202">
        <v>1</v>
      </c>
      <c r="D202">
        <v>0</v>
      </c>
      <c r="E202" s="44">
        <v>7537063</v>
      </c>
      <c r="F202" s="44">
        <v>0</v>
      </c>
      <c r="G202" s="44">
        <v>0</v>
      </c>
      <c r="H202" s="44">
        <v>0</v>
      </c>
      <c r="I202" s="44">
        <v>1290761</v>
      </c>
      <c r="J202" s="44">
        <v>1375807</v>
      </c>
      <c r="K202" s="44">
        <v>0</v>
      </c>
      <c r="L202" s="44">
        <v>0</v>
      </c>
      <c r="M202" s="44">
        <v>0</v>
      </c>
      <c r="N202" s="44">
        <v>0</v>
      </c>
      <c r="O202" s="44">
        <v>0</v>
      </c>
      <c r="P202" s="44">
        <v>1223542</v>
      </c>
      <c r="Q202" s="44">
        <v>86622</v>
      </c>
      <c r="R202" s="44">
        <v>94197</v>
      </c>
      <c r="S202" s="44">
        <v>10276</v>
      </c>
      <c r="T202" s="44">
        <v>4288</v>
      </c>
      <c r="U202" s="44">
        <v>39843</v>
      </c>
      <c r="V202" s="44">
        <v>12766</v>
      </c>
      <c r="W202" s="44">
        <v>0</v>
      </c>
      <c r="X202" s="44">
        <v>87204</v>
      </c>
      <c r="Y202" s="44">
        <v>0</v>
      </c>
      <c r="Z202" s="44">
        <v>0</v>
      </c>
      <c r="AA202" s="44">
        <v>11762369</v>
      </c>
      <c r="AB202" s="44">
        <v>100000</v>
      </c>
    </row>
    <row r="203" spans="1:28" x14ac:dyDescent="0.3">
      <c r="A203" s="46" t="s">
        <v>423</v>
      </c>
      <c r="B203" t="s">
        <v>1621</v>
      </c>
      <c r="C203">
        <v>1</v>
      </c>
      <c r="D203">
        <v>0</v>
      </c>
      <c r="E203" s="44">
        <v>7332514</v>
      </c>
      <c r="F203" s="44">
        <v>0</v>
      </c>
      <c r="G203" s="44">
        <v>0</v>
      </c>
      <c r="H203" s="44">
        <v>0</v>
      </c>
      <c r="I203" s="44">
        <v>860120</v>
      </c>
      <c r="J203" s="44">
        <v>959889</v>
      </c>
      <c r="K203" s="44">
        <v>0</v>
      </c>
      <c r="L203" s="44">
        <v>0</v>
      </c>
      <c r="M203" s="44">
        <v>0</v>
      </c>
      <c r="N203" s="44">
        <v>0</v>
      </c>
      <c r="O203" s="44">
        <v>0</v>
      </c>
      <c r="P203" s="44">
        <v>1497536</v>
      </c>
      <c r="Q203" s="44">
        <v>189690</v>
      </c>
      <c r="R203" s="44">
        <v>45249</v>
      </c>
      <c r="S203" s="44">
        <v>14815</v>
      </c>
      <c r="T203" s="44">
        <v>6181</v>
      </c>
      <c r="U203" s="44">
        <v>57784</v>
      </c>
      <c r="V203" s="44">
        <v>18189</v>
      </c>
      <c r="W203" s="44">
        <v>0</v>
      </c>
      <c r="X203" s="44">
        <v>111626</v>
      </c>
      <c r="Y203" s="44">
        <v>0</v>
      </c>
      <c r="Z203" s="44">
        <v>0</v>
      </c>
      <c r="AA203" s="44">
        <v>11093593</v>
      </c>
      <c r="AB203" s="44">
        <v>0</v>
      </c>
    </row>
    <row r="204" spans="1:28" x14ac:dyDescent="0.3">
      <c r="A204" s="46" t="s">
        <v>425</v>
      </c>
      <c r="B204" t="s">
        <v>2344</v>
      </c>
      <c r="C204">
        <v>1</v>
      </c>
      <c r="D204">
        <v>0</v>
      </c>
      <c r="E204" s="44">
        <v>8569895</v>
      </c>
      <c r="F204" s="44">
        <v>0</v>
      </c>
      <c r="G204" s="44">
        <v>0</v>
      </c>
      <c r="H204" s="44">
        <v>0</v>
      </c>
      <c r="I204" s="44">
        <v>1094431</v>
      </c>
      <c r="J204" s="44">
        <v>1851853</v>
      </c>
      <c r="K204" s="44">
        <v>0</v>
      </c>
      <c r="L204" s="44">
        <v>0</v>
      </c>
      <c r="M204" s="44">
        <v>0</v>
      </c>
      <c r="N204" s="44">
        <v>0</v>
      </c>
      <c r="O204" s="44">
        <v>0</v>
      </c>
      <c r="P204" s="44">
        <v>1956935</v>
      </c>
      <c r="Q204" s="44">
        <v>283810</v>
      </c>
      <c r="R204" s="44">
        <v>125288</v>
      </c>
      <c r="S204" s="44">
        <v>16613</v>
      </c>
      <c r="T204" s="44">
        <v>6931</v>
      </c>
      <c r="U204" s="44">
        <v>66056</v>
      </c>
      <c r="V204" s="44">
        <v>21711</v>
      </c>
      <c r="W204" s="44">
        <v>0</v>
      </c>
      <c r="X204" s="44">
        <v>59764</v>
      </c>
      <c r="Y204" s="44">
        <v>0</v>
      </c>
      <c r="Z204" s="44">
        <v>0</v>
      </c>
      <c r="AA204" s="44">
        <v>14053287</v>
      </c>
      <c r="AB204" s="44">
        <v>100000</v>
      </c>
    </row>
    <row r="205" spans="1:28" x14ac:dyDescent="0.3">
      <c r="A205" s="46" t="s">
        <v>427</v>
      </c>
      <c r="B205" t="s">
        <v>2345</v>
      </c>
      <c r="C205">
        <v>1</v>
      </c>
      <c r="D205">
        <v>0</v>
      </c>
      <c r="E205" s="44">
        <v>9974134</v>
      </c>
      <c r="F205" s="44">
        <v>0</v>
      </c>
      <c r="G205" s="44">
        <v>0</v>
      </c>
      <c r="H205" s="44">
        <v>0</v>
      </c>
      <c r="I205" s="44">
        <v>1055893</v>
      </c>
      <c r="J205" s="44">
        <v>566247</v>
      </c>
      <c r="K205" s="44">
        <v>0</v>
      </c>
      <c r="L205" s="44">
        <v>0</v>
      </c>
      <c r="M205" s="44">
        <v>0</v>
      </c>
      <c r="N205" s="44">
        <v>0</v>
      </c>
      <c r="O205" s="44">
        <v>0</v>
      </c>
      <c r="P205" s="44">
        <v>1350083</v>
      </c>
      <c r="Q205" s="44">
        <v>101691</v>
      </c>
      <c r="R205" s="44">
        <v>180478</v>
      </c>
      <c r="S205" s="44">
        <v>16793</v>
      </c>
      <c r="T205" s="44">
        <v>7006</v>
      </c>
      <c r="U205" s="44">
        <v>59124</v>
      </c>
      <c r="V205" s="44">
        <v>22381</v>
      </c>
      <c r="W205" s="44">
        <v>0</v>
      </c>
      <c r="X205" s="44">
        <v>152881</v>
      </c>
      <c r="Y205" s="44">
        <v>3453</v>
      </c>
      <c r="Z205" s="44">
        <v>0</v>
      </c>
      <c r="AA205" s="44">
        <v>13490164</v>
      </c>
      <c r="AB205" s="44">
        <v>100000</v>
      </c>
    </row>
    <row r="206" spans="1:28" x14ac:dyDescent="0.3">
      <c r="A206" s="46" t="s">
        <v>421</v>
      </c>
      <c r="B206" t="s">
        <v>2346</v>
      </c>
      <c r="C206">
        <v>1</v>
      </c>
      <c r="D206">
        <v>0</v>
      </c>
      <c r="E206" s="44">
        <v>9870234</v>
      </c>
      <c r="F206" s="44">
        <v>0</v>
      </c>
      <c r="G206" s="44">
        <v>0</v>
      </c>
      <c r="H206" s="44">
        <v>1564</v>
      </c>
      <c r="I206" s="44">
        <v>1077554</v>
      </c>
      <c r="J206" s="44">
        <v>1191558</v>
      </c>
      <c r="K206" s="44">
        <v>60823</v>
      </c>
      <c r="L206" s="44">
        <v>0</v>
      </c>
      <c r="M206" s="44">
        <v>0</v>
      </c>
      <c r="N206" s="44">
        <v>0</v>
      </c>
      <c r="O206" s="44">
        <v>0</v>
      </c>
      <c r="P206" s="44">
        <v>1060071</v>
      </c>
      <c r="Q206" s="44">
        <v>28807</v>
      </c>
      <c r="R206" s="44">
        <v>82522</v>
      </c>
      <c r="S206" s="44">
        <v>13287</v>
      </c>
      <c r="T206" s="44">
        <v>5544</v>
      </c>
      <c r="U206" s="44">
        <v>45493</v>
      </c>
      <c r="V206" s="44">
        <v>15948</v>
      </c>
      <c r="W206" s="44">
        <v>0</v>
      </c>
      <c r="X206" s="44">
        <v>0</v>
      </c>
      <c r="Y206" s="44">
        <v>0</v>
      </c>
      <c r="Z206" s="44">
        <v>0</v>
      </c>
      <c r="AA206" s="44">
        <v>13453405</v>
      </c>
      <c r="AB206" s="44">
        <v>100000</v>
      </c>
    </row>
    <row r="207" spans="1:28" x14ac:dyDescent="0.3">
      <c r="A207" s="46" t="s">
        <v>431</v>
      </c>
      <c r="B207" t="s">
        <v>2347</v>
      </c>
      <c r="C207">
        <v>1</v>
      </c>
      <c r="D207">
        <v>0</v>
      </c>
      <c r="E207" s="44">
        <v>4910773</v>
      </c>
      <c r="F207" s="44">
        <v>0</v>
      </c>
      <c r="G207" s="44">
        <v>0</v>
      </c>
      <c r="H207" s="44">
        <v>0</v>
      </c>
      <c r="I207" s="44">
        <v>432848</v>
      </c>
      <c r="J207" s="44">
        <v>217851</v>
      </c>
      <c r="K207" s="44">
        <v>0</v>
      </c>
      <c r="L207" s="44">
        <v>0</v>
      </c>
      <c r="M207" s="44">
        <v>0</v>
      </c>
      <c r="N207" s="44">
        <v>0</v>
      </c>
      <c r="O207" s="44">
        <v>0</v>
      </c>
      <c r="P207" s="44">
        <v>725908</v>
      </c>
      <c r="Q207" s="44">
        <v>73687</v>
      </c>
      <c r="R207" s="44">
        <v>39907</v>
      </c>
      <c r="S207" s="44">
        <v>8389</v>
      </c>
      <c r="T207" s="44">
        <v>3500</v>
      </c>
      <c r="U207" s="44">
        <v>32504</v>
      </c>
      <c r="V207" s="44">
        <v>6532</v>
      </c>
      <c r="W207" s="44">
        <v>0</v>
      </c>
      <c r="X207" s="44">
        <v>149078</v>
      </c>
      <c r="Y207" s="44">
        <v>0</v>
      </c>
      <c r="Z207" s="44">
        <v>0</v>
      </c>
      <c r="AA207" s="44">
        <v>6600977</v>
      </c>
      <c r="AB207" s="44">
        <v>100000</v>
      </c>
    </row>
    <row r="208" spans="1:28" x14ac:dyDescent="0.3">
      <c r="A208" s="46" t="s">
        <v>435</v>
      </c>
      <c r="B208" t="s">
        <v>1626</v>
      </c>
      <c r="C208">
        <v>1</v>
      </c>
      <c r="D208">
        <v>0</v>
      </c>
      <c r="E208" s="44">
        <v>2470140</v>
      </c>
      <c r="F208" s="44">
        <v>0</v>
      </c>
      <c r="G208" s="44">
        <v>0</v>
      </c>
      <c r="H208" s="44">
        <v>0</v>
      </c>
      <c r="I208" s="44">
        <v>418538</v>
      </c>
      <c r="J208" s="44">
        <v>346722</v>
      </c>
      <c r="K208" s="44">
        <v>0</v>
      </c>
      <c r="L208" s="44">
        <v>0</v>
      </c>
      <c r="M208" s="44">
        <v>0</v>
      </c>
      <c r="N208" s="44">
        <v>0</v>
      </c>
      <c r="O208" s="44">
        <v>0</v>
      </c>
      <c r="P208" s="44">
        <v>548517</v>
      </c>
      <c r="Q208" s="44">
        <v>6899</v>
      </c>
      <c r="R208" s="44">
        <v>0</v>
      </c>
      <c r="S208" s="44">
        <v>2876</v>
      </c>
      <c r="T208" s="44">
        <v>1200</v>
      </c>
      <c r="U208" s="44">
        <v>9670</v>
      </c>
      <c r="V208" s="44">
        <v>3052</v>
      </c>
      <c r="W208" s="44">
        <v>0</v>
      </c>
      <c r="X208" s="44">
        <v>0</v>
      </c>
      <c r="Y208" s="44">
        <v>0</v>
      </c>
      <c r="Z208" s="44">
        <v>0</v>
      </c>
      <c r="AA208" s="44">
        <v>3807614</v>
      </c>
      <c r="AB208" s="44">
        <v>100000</v>
      </c>
    </row>
    <row r="209" spans="1:28" x14ac:dyDescent="0.3">
      <c r="A209" s="46" t="s">
        <v>433</v>
      </c>
      <c r="B209" t="s">
        <v>2348</v>
      </c>
      <c r="C209">
        <v>1</v>
      </c>
      <c r="D209">
        <v>0</v>
      </c>
      <c r="E209" s="44">
        <v>606319</v>
      </c>
      <c r="F209" s="44">
        <v>0</v>
      </c>
      <c r="G209" s="44">
        <v>271313</v>
      </c>
      <c r="H209" s="44">
        <v>97</v>
      </c>
      <c r="I209" s="44">
        <v>32679</v>
      </c>
      <c r="J209" s="44">
        <v>20271</v>
      </c>
      <c r="K209" s="44">
        <v>0</v>
      </c>
      <c r="L209" s="44">
        <v>0</v>
      </c>
      <c r="M209" s="44">
        <v>0</v>
      </c>
      <c r="N209" s="44">
        <v>0</v>
      </c>
      <c r="O209" s="44">
        <v>0</v>
      </c>
      <c r="P209" s="44">
        <v>129902</v>
      </c>
      <c r="Q209" s="44">
        <v>0</v>
      </c>
      <c r="R209" s="44">
        <v>0</v>
      </c>
      <c r="S209" s="44">
        <v>4015</v>
      </c>
      <c r="T209" s="44">
        <v>1675</v>
      </c>
      <c r="U209" s="44">
        <v>13514</v>
      </c>
      <c r="V209" s="44">
        <v>0</v>
      </c>
      <c r="W209" s="44">
        <v>0</v>
      </c>
      <c r="X209" s="44">
        <v>0</v>
      </c>
      <c r="Y209" s="44">
        <v>2008</v>
      </c>
      <c r="Z209" s="44">
        <v>0</v>
      </c>
      <c r="AA209" s="44">
        <v>1081793</v>
      </c>
      <c r="AB209" s="44">
        <v>0</v>
      </c>
    </row>
    <row r="210" spans="1:28" x14ac:dyDescent="0.3">
      <c r="A210" s="46" t="s">
        <v>429</v>
      </c>
      <c r="B210" t="s">
        <v>1628</v>
      </c>
      <c r="C210">
        <v>1</v>
      </c>
      <c r="D210">
        <v>0</v>
      </c>
      <c r="E210" s="44">
        <v>13000880</v>
      </c>
      <c r="F210" s="44">
        <v>0</v>
      </c>
      <c r="G210" s="44">
        <v>0</v>
      </c>
      <c r="H210" s="44">
        <v>0</v>
      </c>
      <c r="I210" s="44">
        <v>1498649</v>
      </c>
      <c r="J210" s="44">
        <v>3034534</v>
      </c>
      <c r="K210" s="44">
        <v>52981</v>
      </c>
      <c r="L210" s="44">
        <v>0</v>
      </c>
      <c r="M210" s="44">
        <v>0</v>
      </c>
      <c r="N210" s="44">
        <v>0</v>
      </c>
      <c r="O210" s="44">
        <v>0</v>
      </c>
      <c r="P210" s="44">
        <v>1822705</v>
      </c>
      <c r="Q210" s="44">
        <v>35139</v>
      </c>
      <c r="R210" s="44">
        <v>117826</v>
      </c>
      <c r="S210" s="44">
        <v>16942</v>
      </c>
      <c r="T210" s="44">
        <v>7069</v>
      </c>
      <c r="U210" s="44">
        <v>62968</v>
      </c>
      <c r="V210" s="44">
        <v>22197</v>
      </c>
      <c r="W210" s="44">
        <v>0</v>
      </c>
      <c r="X210" s="44">
        <v>189864</v>
      </c>
      <c r="Y210" s="44">
        <v>0</v>
      </c>
      <c r="Z210" s="44">
        <v>0</v>
      </c>
      <c r="AA210" s="44">
        <v>19861754</v>
      </c>
      <c r="AB210" s="44">
        <v>101498</v>
      </c>
    </row>
    <row r="211" spans="1:28" x14ac:dyDescent="0.3">
      <c r="A211" s="46" t="s">
        <v>2118</v>
      </c>
      <c r="B211" t="s">
        <v>2119</v>
      </c>
      <c r="C211">
        <v>1</v>
      </c>
      <c r="D211">
        <v>1</v>
      </c>
      <c r="E211" s="44">
        <v>22192483</v>
      </c>
      <c r="F211" s="44">
        <v>0</v>
      </c>
      <c r="G211" s="44">
        <v>0</v>
      </c>
      <c r="H211" s="44">
        <v>0</v>
      </c>
      <c r="I211" s="44">
        <v>1797434</v>
      </c>
      <c r="J211" s="44">
        <v>8295285</v>
      </c>
      <c r="K211" s="44">
        <v>0</v>
      </c>
      <c r="L211" s="44">
        <v>3112735</v>
      </c>
      <c r="M211" s="44">
        <v>0</v>
      </c>
      <c r="N211" s="44">
        <v>0</v>
      </c>
      <c r="O211" s="44">
        <v>0</v>
      </c>
      <c r="P211" s="44">
        <v>4113534</v>
      </c>
      <c r="Q211" s="44">
        <v>595707</v>
      </c>
      <c r="R211" s="44">
        <v>312427</v>
      </c>
      <c r="S211" s="44">
        <v>31892</v>
      </c>
      <c r="T211" s="44">
        <v>13306</v>
      </c>
      <c r="U211" s="44">
        <v>126869</v>
      </c>
      <c r="V211" s="44">
        <v>44875</v>
      </c>
      <c r="W211" s="44">
        <v>0</v>
      </c>
      <c r="X211" s="44">
        <v>1372241</v>
      </c>
      <c r="Y211" s="44">
        <v>0</v>
      </c>
      <c r="Z211" s="44">
        <v>0</v>
      </c>
      <c r="AA211" s="44">
        <v>42008788</v>
      </c>
      <c r="AB211" s="44">
        <v>154059</v>
      </c>
    </row>
    <row r="212" spans="1:28" x14ac:dyDescent="0.3">
      <c r="A212" s="46" t="s">
        <v>456</v>
      </c>
      <c r="B212" t="s">
        <v>2349</v>
      </c>
      <c r="C212">
        <v>1</v>
      </c>
      <c r="D212">
        <v>0</v>
      </c>
      <c r="E212" s="44">
        <v>16974438</v>
      </c>
      <c r="F212" s="44">
        <v>0</v>
      </c>
      <c r="G212" s="44">
        <v>0</v>
      </c>
      <c r="H212" s="44">
        <v>0</v>
      </c>
      <c r="I212" s="44">
        <v>2387100</v>
      </c>
      <c r="J212" s="44">
        <v>3558242</v>
      </c>
      <c r="K212" s="44">
        <v>230510</v>
      </c>
      <c r="L212" s="44">
        <v>0</v>
      </c>
      <c r="M212" s="44">
        <v>0</v>
      </c>
      <c r="N212" s="44">
        <v>0</v>
      </c>
      <c r="O212" s="44">
        <v>0</v>
      </c>
      <c r="P212" s="44">
        <v>2196834</v>
      </c>
      <c r="Q212" s="44">
        <v>539055</v>
      </c>
      <c r="R212" s="44">
        <v>46129</v>
      </c>
      <c r="S212" s="44">
        <v>27398</v>
      </c>
      <c r="T212" s="44">
        <v>11431</v>
      </c>
      <c r="U212" s="44">
        <v>107879</v>
      </c>
      <c r="V212" s="44">
        <v>34701</v>
      </c>
      <c r="W212" s="44">
        <v>0</v>
      </c>
      <c r="X212" s="44">
        <v>285307</v>
      </c>
      <c r="Y212" s="44">
        <v>0</v>
      </c>
      <c r="Z212" s="44">
        <v>0</v>
      </c>
      <c r="AA212" s="44">
        <v>26399024</v>
      </c>
      <c r="AB212" s="44">
        <v>0</v>
      </c>
    </row>
    <row r="213" spans="1:28" x14ac:dyDescent="0.3">
      <c r="A213" s="46" t="s">
        <v>440</v>
      </c>
      <c r="B213" t="s">
        <v>2350</v>
      </c>
      <c r="C213">
        <v>1</v>
      </c>
      <c r="D213">
        <v>0</v>
      </c>
      <c r="E213" s="44">
        <v>3556001</v>
      </c>
      <c r="F213" s="44">
        <v>0</v>
      </c>
      <c r="G213" s="44">
        <v>0</v>
      </c>
      <c r="H213" s="44">
        <v>0</v>
      </c>
      <c r="I213" s="44">
        <v>575386</v>
      </c>
      <c r="J213" s="44">
        <v>522758</v>
      </c>
      <c r="K213" s="44">
        <v>38146</v>
      </c>
      <c r="L213" s="44">
        <v>0</v>
      </c>
      <c r="M213" s="44">
        <v>0</v>
      </c>
      <c r="N213" s="44">
        <v>0</v>
      </c>
      <c r="O213" s="44">
        <v>0</v>
      </c>
      <c r="P213" s="44">
        <v>362452</v>
      </c>
      <c r="Q213" s="44">
        <v>56068</v>
      </c>
      <c r="R213" s="44">
        <v>0</v>
      </c>
      <c r="S213" s="44">
        <v>7160</v>
      </c>
      <c r="T213" s="44">
        <v>2988</v>
      </c>
      <c r="U213" s="44">
        <v>27203</v>
      </c>
      <c r="V213" s="44">
        <v>3308</v>
      </c>
      <c r="W213" s="44">
        <v>0</v>
      </c>
      <c r="X213" s="44">
        <v>48735</v>
      </c>
      <c r="Y213" s="44">
        <v>1320</v>
      </c>
      <c r="Z213" s="44">
        <v>0</v>
      </c>
      <c r="AA213" s="44">
        <v>5201525</v>
      </c>
      <c r="AB213" s="44">
        <v>0</v>
      </c>
    </row>
    <row r="214" spans="1:28" x14ac:dyDescent="0.3">
      <c r="A214" s="46" t="s">
        <v>448</v>
      </c>
      <c r="B214" t="s">
        <v>2351</v>
      </c>
      <c r="C214">
        <v>1</v>
      </c>
      <c r="D214">
        <v>0</v>
      </c>
      <c r="E214" s="44">
        <v>39931009</v>
      </c>
      <c r="F214" s="44">
        <v>0</v>
      </c>
      <c r="G214" s="44">
        <v>0</v>
      </c>
      <c r="H214" s="44">
        <v>15216</v>
      </c>
      <c r="I214" s="44">
        <v>5415191</v>
      </c>
      <c r="J214" s="44">
        <v>6611543</v>
      </c>
      <c r="K214" s="44">
        <v>0</v>
      </c>
      <c r="L214" s="44">
        <v>0</v>
      </c>
      <c r="M214" s="44">
        <v>0</v>
      </c>
      <c r="N214" s="44">
        <v>0</v>
      </c>
      <c r="O214" s="44">
        <v>0</v>
      </c>
      <c r="P214" s="44">
        <v>5850184</v>
      </c>
      <c r="Q214" s="44">
        <v>0</v>
      </c>
      <c r="R214" s="44">
        <v>0</v>
      </c>
      <c r="S214" s="44">
        <v>56115</v>
      </c>
      <c r="T214" s="44">
        <v>23413</v>
      </c>
      <c r="U214" s="44">
        <v>220651</v>
      </c>
      <c r="V214" s="44">
        <v>78415</v>
      </c>
      <c r="W214" s="44">
        <v>0</v>
      </c>
      <c r="X214" s="44">
        <v>915415</v>
      </c>
      <c r="Y214" s="44">
        <v>0</v>
      </c>
      <c r="Z214" s="44">
        <v>0</v>
      </c>
      <c r="AA214" s="44">
        <v>59117152</v>
      </c>
      <c r="AB214" s="44">
        <v>404452</v>
      </c>
    </row>
    <row r="215" spans="1:28" x14ac:dyDescent="0.3">
      <c r="A215" s="46" t="s">
        <v>446</v>
      </c>
      <c r="B215" t="s">
        <v>2352</v>
      </c>
      <c r="C215">
        <v>1</v>
      </c>
      <c r="D215">
        <v>0</v>
      </c>
      <c r="E215" s="44">
        <v>10433122</v>
      </c>
      <c r="F215" s="44">
        <v>0</v>
      </c>
      <c r="G215" s="44">
        <v>0</v>
      </c>
      <c r="H215" s="44">
        <v>0</v>
      </c>
      <c r="I215" s="44">
        <v>1214159</v>
      </c>
      <c r="J215" s="44">
        <v>1112495</v>
      </c>
      <c r="K215" s="44">
        <v>0</v>
      </c>
      <c r="L215" s="44">
        <v>0</v>
      </c>
      <c r="M215" s="44">
        <v>0</v>
      </c>
      <c r="N215" s="44">
        <v>0</v>
      </c>
      <c r="O215" s="44">
        <v>0</v>
      </c>
      <c r="P215" s="44">
        <v>1711302</v>
      </c>
      <c r="Q215" s="44">
        <v>270332</v>
      </c>
      <c r="R215" s="44">
        <v>0</v>
      </c>
      <c r="S215" s="44">
        <v>21421</v>
      </c>
      <c r="T215" s="44">
        <v>8938</v>
      </c>
      <c r="U215" s="44">
        <v>86210</v>
      </c>
      <c r="V215" s="44">
        <v>23601</v>
      </c>
      <c r="W215" s="44">
        <v>0</v>
      </c>
      <c r="X215" s="44">
        <v>224186</v>
      </c>
      <c r="Y215" s="44">
        <v>0</v>
      </c>
      <c r="Z215" s="44">
        <v>0</v>
      </c>
      <c r="AA215" s="44">
        <v>15105766</v>
      </c>
      <c r="AB215" s="44">
        <v>0</v>
      </c>
    </row>
    <row r="216" spans="1:28" x14ac:dyDescent="0.3">
      <c r="A216" s="46" t="s">
        <v>458</v>
      </c>
      <c r="B216" t="s">
        <v>1633</v>
      </c>
      <c r="C216">
        <v>1</v>
      </c>
      <c r="D216">
        <v>0</v>
      </c>
      <c r="E216" s="44">
        <v>6567163</v>
      </c>
      <c r="F216" s="44">
        <v>0</v>
      </c>
      <c r="G216" s="44">
        <v>0</v>
      </c>
      <c r="H216" s="44">
        <v>0</v>
      </c>
      <c r="I216" s="44">
        <v>720336</v>
      </c>
      <c r="J216" s="44">
        <v>1127730</v>
      </c>
      <c r="K216" s="44">
        <v>169260</v>
      </c>
      <c r="L216" s="44">
        <v>0</v>
      </c>
      <c r="M216" s="44">
        <v>0</v>
      </c>
      <c r="N216" s="44">
        <v>0</v>
      </c>
      <c r="O216" s="44">
        <v>0</v>
      </c>
      <c r="P216" s="44">
        <v>629523</v>
      </c>
      <c r="Q216" s="44">
        <v>77776</v>
      </c>
      <c r="R216" s="44">
        <v>0</v>
      </c>
      <c r="S216" s="44">
        <v>13302</v>
      </c>
      <c r="T216" s="44">
        <v>5550</v>
      </c>
      <c r="U216" s="44">
        <v>50911</v>
      </c>
      <c r="V216" s="44">
        <v>6189</v>
      </c>
      <c r="W216" s="44">
        <v>0</v>
      </c>
      <c r="X216" s="44">
        <v>0</v>
      </c>
      <c r="Y216" s="44">
        <v>0</v>
      </c>
      <c r="Z216" s="44">
        <v>0</v>
      </c>
      <c r="AA216" s="44">
        <v>9367740</v>
      </c>
      <c r="AB216" s="44">
        <v>0</v>
      </c>
    </row>
    <row r="217" spans="1:28" x14ac:dyDescent="0.3">
      <c r="A217" s="46" t="s">
        <v>442</v>
      </c>
      <c r="B217" t="s">
        <v>1634</v>
      </c>
      <c r="C217">
        <v>1</v>
      </c>
      <c r="D217">
        <v>0</v>
      </c>
      <c r="E217" s="44">
        <v>3286860</v>
      </c>
      <c r="F217" s="44">
        <v>0</v>
      </c>
      <c r="G217" s="44">
        <v>0</v>
      </c>
      <c r="H217" s="44">
        <v>2808</v>
      </c>
      <c r="I217" s="44">
        <v>449429</v>
      </c>
      <c r="J217" s="44">
        <v>852439</v>
      </c>
      <c r="K217" s="44">
        <v>146436</v>
      </c>
      <c r="L217" s="44">
        <v>0</v>
      </c>
      <c r="M217" s="44">
        <v>0</v>
      </c>
      <c r="N217" s="44">
        <v>0</v>
      </c>
      <c r="O217" s="44">
        <v>0</v>
      </c>
      <c r="P217" s="44">
        <v>369662</v>
      </c>
      <c r="Q217" s="44">
        <v>33367</v>
      </c>
      <c r="R217" s="44">
        <v>158084</v>
      </c>
      <c r="S217" s="44">
        <v>7071</v>
      </c>
      <c r="T217" s="44">
        <v>2950</v>
      </c>
      <c r="U217" s="44">
        <v>27611</v>
      </c>
      <c r="V217" s="44">
        <v>4260</v>
      </c>
      <c r="W217" s="44">
        <v>0</v>
      </c>
      <c r="X217" s="44">
        <v>107310</v>
      </c>
      <c r="Y217" s="44">
        <v>3277</v>
      </c>
      <c r="Z217" s="44">
        <v>0</v>
      </c>
      <c r="AA217" s="44">
        <v>5451564</v>
      </c>
      <c r="AB217" s="44">
        <v>100000</v>
      </c>
    </row>
    <row r="218" spans="1:28" x14ac:dyDescent="0.3">
      <c r="A218" s="46" t="s">
        <v>454</v>
      </c>
      <c r="B218" t="s">
        <v>1635</v>
      </c>
      <c r="C218">
        <v>1</v>
      </c>
      <c r="D218">
        <v>0</v>
      </c>
      <c r="E218" s="44">
        <v>2884816</v>
      </c>
      <c r="F218" s="44">
        <v>0</v>
      </c>
      <c r="G218" s="44">
        <v>0</v>
      </c>
      <c r="H218" s="44">
        <v>0</v>
      </c>
      <c r="I218" s="44">
        <v>336511</v>
      </c>
      <c r="J218" s="44">
        <v>398284</v>
      </c>
      <c r="K218" s="44">
        <v>0</v>
      </c>
      <c r="L218" s="44">
        <v>0</v>
      </c>
      <c r="M218" s="44">
        <v>0</v>
      </c>
      <c r="N218" s="44">
        <v>0</v>
      </c>
      <c r="O218" s="44">
        <v>0</v>
      </c>
      <c r="P218" s="44">
        <v>491270</v>
      </c>
      <c r="Q218" s="44">
        <v>66640</v>
      </c>
      <c r="R218" s="44">
        <v>0</v>
      </c>
      <c r="S218" s="44">
        <v>6367</v>
      </c>
      <c r="T218" s="44">
        <v>2656</v>
      </c>
      <c r="U218" s="44">
        <v>23125</v>
      </c>
      <c r="V218" s="44">
        <v>5132</v>
      </c>
      <c r="W218" s="44">
        <v>0</v>
      </c>
      <c r="X218" s="44">
        <v>113616</v>
      </c>
      <c r="Y218" s="44">
        <v>0</v>
      </c>
      <c r="Z218" s="44">
        <v>0</v>
      </c>
      <c r="AA218" s="44">
        <v>4328417</v>
      </c>
      <c r="AB218" s="44">
        <v>0</v>
      </c>
    </row>
    <row r="219" spans="1:28" x14ac:dyDescent="0.3">
      <c r="A219" s="46" t="s">
        <v>452</v>
      </c>
      <c r="B219" t="s">
        <v>2353</v>
      </c>
      <c r="C219">
        <v>1</v>
      </c>
      <c r="D219">
        <v>0</v>
      </c>
      <c r="E219" s="44">
        <v>2585821</v>
      </c>
      <c r="F219" s="44">
        <v>0</v>
      </c>
      <c r="G219" s="44">
        <v>62551</v>
      </c>
      <c r="H219" s="44">
        <v>0</v>
      </c>
      <c r="I219" s="44">
        <v>299786</v>
      </c>
      <c r="J219" s="44">
        <v>458143</v>
      </c>
      <c r="K219" s="44">
        <v>0</v>
      </c>
      <c r="L219" s="44">
        <v>0</v>
      </c>
      <c r="M219" s="44">
        <v>0</v>
      </c>
      <c r="N219" s="44">
        <v>0</v>
      </c>
      <c r="O219" s="44">
        <v>0</v>
      </c>
      <c r="P219" s="44">
        <v>291012</v>
      </c>
      <c r="Q219" s="44">
        <v>3879</v>
      </c>
      <c r="R219" s="44">
        <v>0</v>
      </c>
      <c r="S219" s="44">
        <v>4973</v>
      </c>
      <c r="T219" s="44">
        <v>2075</v>
      </c>
      <c r="U219" s="44">
        <v>19106</v>
      </c>
      <c r="V219" s="44">
        <v>2595</v>
      </c>
      <c r="W219" s="44">
        <v>0</v>
      </c>
      <c r="X219" s="44">
        <v>35649</v>
      </c>
      <c r="Y219" s="44">
        <v>19298</v>
      </c>
      <c r="Z219" s="44">
        <v>0</v>
      </c>
      <c r="AA219" s="44">
        <v>3784888</v>
      </c>
      <c r="AB219" s="44">
        <v>100000</v>
      </c>
    </row>
    <row r="220" spans="1:28" x14ac:dyDescent="0.3">
      <c r="A220" s="46" t="s">
        <v>450</v>
      </c>
      <c r="B220" t="s">
        <v>2354</v>
      </c>
      <c r="C220">
        <v>1</v>
      </c>
      <c r="D220">
        <v>0</v>
      </c>
      <c r="E220" s="44">
        <v>4525816</v>
      </c>
      <c r="F220" s="44">
        <v>0</v>
      </c>
      <c r="G220" s="44">
        <v>0</v>
      </c>
      <c r="H220" s="44">
        <v>2671</v>
      </c>
      <c r="I220" s="44">
        <v>394485</v>
      </c>
      <c r="J220" s="44">
        <v>1005119</v>
      </c>
      <c r="K220" s="44">
        <v>0</v>
      </c>
      <c r="L220" s="44">
        <v>0</v>
      </c>
      <c r="M220" s="44">
        <v>0</v>
      </c>
      <c r="N220" s="44">
        <v>0</v>
      </c>
      <c r="O220" s="44">
        <v>0</v>
      </c>
      <c r="P220" s="44">
        <v>509132</v>
      </c>
      <c r="Q220" s="44">
        <v>34446</v>
      </c>
      <c r="R220" s="44">
        <v>0</v>
      </c>
      <c r="S220" s="44">
        <v>7460</v>
      </c>
      <c r="T220" s="44">
        <v>3113</v>
      </c>
      <c r="U220" s="44">
        <v>28717</v>
      </c>
      <c r="V220" s="44">
        <v>6038</v>
      </c>
      <c r="W220" s="44">
        <v>0</v>
      </c>
      <c r="X220" s="44">
        <v>77943</v>
      </c>
      <c r="Y220" s="44">
        <v>0</v>
      </c>
      <c r="Z220" s="44">
        <v>0</v>
      </c>
      <c r="AA220" s="44">
        <v>6594940</v>
      </c>
      <c r="AB220" s="44">
        <v>100000</v>
      </c>
    </row>
    <row r="221" spans="1:28" x14ac:dyDescent="0.3">
      <c r="A221" s="46" t="s">
        <v>460</v>
      </c>
      <c r="B221" t="s">
        <v>2355</v>
      </c>
      <c r="C221">
        <v>1</v>
      </c>
      <c r="D221">
        <v>0</v>
      </c>
      <c r="E221" s="44">
        <v>34104226</v>
      </c>
      <c r="F221" s="44">
        <v>0</v>
      </c>
      <c r="G221" s="44">
        <v>0</v>
      </c>
      <c r="H221" s="44">
        <v>0</v>
      </c>
      <c r="I221" s="44">
        <v>2294382</v>
      </c>
      <c r="J221" s="44">
        <v>4229891</v>
      </c>
      <c r="K221" s="44">
        <v>300485</v>
      </c>
      <c r="L221" s="44">
        <v>0</v>
      </c>
      <c r="M221" s="44">
        <v>0</v>
      </c>
      <c r="N221" s="44">
        <v>0</v>
      </c>
      <c r="O221" s="44">
        <v>0</v>
      </c>
      <c r="P221" s="44">
        <v>4968025</v>
      </c>
      <c r="Q221" s="44">
        <v>450294</v>
      </c>
      <c r="R221" s="44">
        <v>49257</v>
      </c>
      <c r="S221" s="44">
        <v>68968</v>
      </c>
      <c r="T221" s="44">
        <v>28775</v>
      </c>
      <c r="U221" s="44">
        <v>254203</v>
      </c>
      <c r="V221" s="44">
        <v>83562</v>
      </c>
      <c r="W221" s="44">
        <v>0</v>
      </c>
      <c r="X221" s="44">
        <v>3570540</v>
      </c>
      <c r="Y221" s="44">
        <v>0</v>
      </c>
      <c r="Z221" s="44">
        <v>0</v>
      </c>
      <c r="AA221" s="44">
        <v>50402608</v>
      </c>
      <c r="AB221" s="44">
        <v>222343</v>
      </c>
    </row>
    <row r="222" spans="1:28" x14ac:dyDescent="0.3">
      <c r="A222" s="46" t="s">
        <v>444</v>
      </c>
      <c r="B222" t="s">
        <v>2356</v>
      </c>
      <c r="C222">
        <v>1</v>
      </c>
      <c r="D222">
        <v>0</v>
      </c>
      <c r="E222" s="44">
        <v>30656075</v>
      </c>
      <c r="F222" s="44">
        <v>0</v>
      </c>
      <c r="G222" s="44">
        <v>0</v>
      </c>
      <c r="H222" s="44">
        <v>13187</v>
      </c>
      <c r="I222" s="44">
        <v>5359136</v>
      </c>
      <c r="J222" s="44">
        <v>1819544</v>
      </c>
      <c r="K222" s="44">
        <v>0</v>
      </c>
      <c r="L222" s="44">
        <v>0</v>
      </c>
      <c r="M222" s="44">
        <v>0</v>
      </c>
      <c r="N222" s="44">
        <v>0</v>
      </c>
      <c r="O222" s="44">
        <v>0</v>
      </c>
      <c r="P222" s="44">
        <v>3975847</v>
      </c>
      <c r="Q222" s="44">
        <v>1025363</v>
      </c>
      <c r="R222" s="44">
        <v>127732</v>
      </c>
      <c r="S222" s="44">
        <v>48385</v>
      </c>
      <c r="T222" s="44">
        <v>20188</v>
      </c>
      <c r="U222" s="44">
        <v>187856</v>
      </c>
      <c r="V222" s="44">
        <v>65581</v>
      </c>
      <c r="W222" s="44">
        <v>0</v>
      </c>
      <c r="X222" s="44">
        <v>1312233</v>
      </c>
      <c r="Y222" s="44">
        <v>0</v>
      </c>
      <c r="Z222" s="44">
        <v>0</v>
      </c>
      <c r="AA222" s="44">
        <v>44611127</v>
      </c>
      <c r="AB222" s="44">
        <v>273578</v>
      </c>
    </row>
    <row r="223" spans="1:28" x14ac:dyDescent="0.3">
      <c r="A223" s="46" t="s">
        <v>465</v>
      </c>
      <c r="B223" t="s">
        <v>2357</v>
      </c>
      <c r="C223">
        <v>1</v>
      </c>
      <c r="D223">
        <v>0</v>
      </c>
      <c r="E223" s="44">
        <v>5509611</v>
      </c>
      <c r="F223" s="44">
        <v>0</v>
      </c>
      <c r="G223" s="44">
        <v>0</v>
      </c>
      <c r="H223" s="44">
        <v>3893</v>
      </c>
      <c r="I223" s="44">
        <v>640225</v>
      </c>
      <c r="J223" s="44">
        <v>1310985</v>
      </c>
      <c r="K223" s="44">
        <v>0</v>
      </c>
      <c r="L223" s="44">
        <v>0</v>
      </c>
      <c r="M223" s="44">
        <v>0</v>
      </c>
      <c r="N223" s="44">
        <v>0</v>
      </c>
      <c r="O223" s="44">
        <v>0</v>
      </c>
      <c r="P223" s="44">
        <v>743210</v>
      </c>
      <c r="Q223" s="44">
        <v>15943</v>
      </c>
      <c r="R223" s="44">
        <v>0</v>
      </c>
      <c r="S223" s="44">
        <v>6262</v>
      </c>
      <c r="T223" s="44">
        <v>2613</v>
      </c>
      <c r="U223" s="44">
        <v>22601</v>
      </c>
      <c r="V223" s="44">
        <v>7475</v>
      </c>
      <c r="W223" s="44">
        <v>0</v>
      </c>
      <c r="X223" s="44">
        <v>406744</v>
      </c>
      <c r="Y223" s="44">
        <v>0</v>
      </c>
      <c r="Z223" s="44">
        <v>0</v>
      </c>
      <c r="AA223" s="44">
        <v>8669562</v>
      </c>
      <c r="AB223" s="44">
        <v>100000</v>
      </c>
    </row>
    <row r="224" spans="1:28" x14ac:dyDescent="0.3">
      <c r="A224" s="46" t="s">
        <v>467</v>
      </c>
      <c r="B224" t="s">
        <v>2358</v>
      </c>
      <c r="C224">
        <v>1</v>
      </c>
      <c r="D224">
        <v>0</v>
      </c>
      <c r="E224" s="44">
        <v>3860617</v>
      </c>
      <c r="F224" s="44">
        <v>0</v>
      </c>
      <c r="G224" s="44">
        <v>0</v>
      </c>
      <c r="H224" s="44">
        <v>0</v>
      </c>
      <c r="I224" s="44">
        <v>619261</v>
      </c>
      <c r="J224" s="44">
        <v>721455</v>
      </c>
      <c r="K224" s="44">
        <v>0</v>
      </c>
      <c r="L224" s="44">
        <v>0</v>
      </c>
      <c r="M224" s="44">
        <v>0</v>
      </c>
      <c r="N224" s="44">
        <v>0</v>
      </c>
      <c r="O224" s="44">
        <v>0</v>
      </c>
      <c r="P224" s="44">
        <v>804079</v>
      </c>
      <c r="Q224" s="44">
        <v>7749</v>
      </c>
      <c r="R224" s="44">
        <v>0</v>
      </c>
      <c r="S224" s="44">
        <v>5662</v>
      </c>
      <c r="T224" s="44">
        <v>2363</v>
      </c>
      <c r="U224" s="44">
        <v>22019</v>
      </c>
      <c r="V224" s="44">
        <v>5872</v>
      </c>
      <c r="W224" s="44">
        <v>0</v>
      </c>
      <c r="X224" s="44">
        <v>79095</v>
      </c>
      <c r="Y224" s="44">
        <v>3888</v>
      </c>
      <c r="Z224" s="44">
        <v>0</v>
      </c>
      <c r="AA224" s="44">
        <v>6132060</v>
      </c>
      <c r="AB224" s="44">
        <v>0</v>
      </c>
    </row>
    <row r="225" spans="1:28" x14ac:dyDescent="0.3">
      <c r="A225" s="46" t="s">
        <v>469</v>
      </c>
      <c r="B225" t="s">
        <v>2359</v>
      </c>
      <c r="C225">
        <v>1</v>
      </c>
      <c r="D225">
        <v>0</v>
      </c>
      <c r="E225" s="44">
        <v>13220880</v>
      </c>
      <c r="F225" s="44">
        <v>0</v>
      </c>
      <c r="G225" s="44">
        <v>0</v>
      </c>
      <c r="H225" s="44">
        <v>6930</v>
      </c>
      <c r="I225" s="44">
        <v>1261983</v>
      </c>
      <c r="J225" s="44">
        <v>3457628</v>
      </c>
      <c r="K225" s="44">
        <v>0</v>
      </c>
      <c r="L225" s="44">
        <v>0</v>
      </c>
      <c r="M225" s="44">
        <v>0</v>
      </c>
      <c r="N225" s="44">
        <v>0</v>
      </c>
      <c r="O225" s="44">
        <v>0</v>
      </c>
      <c r="P225" s="44">
        <v>1712902</v>
      </c>
      <c r="Q225" s="44">
        <v>111682</v>
      </c>
      <c r="R225" s="44">
        <v>0</v>
      </c>
      <c r="S225" s="44">
        <v>20882</v>
      </c>
      <c r="T225" s="44">
        <v>8713</v>
      </c>
      <c r="U225" s="44">
        <v>77997</v>
      </c>
      <c r="V225" s="44">
        <v>25031</v>
      </c>
      <c r="W225" s="44">
        <v>0</v>
      </c>
      <c r="X225" s="44">
        <v>152015</v>
      </c>
      <c r="Y225" s="44">
        <v>0</v>
      </c>
      <c r="Z225" s="44">
        <v>0</v>
      </c>
      <c r="AA225" s="44">
        <v>20056643</v>
      </c>
      <c r="AB225" s="44">
        <v>117907</v>
      </c>
    </row>
    <row r="226" spans="1:28" x14ac:dyDescent="0.3">
      <c r="A226" s="46" t="s">
        <v>471</v>
      </c>
      <c r="B226" t="s">
        <v>2360</v>
      </c>
      <c r="C226">
        <v>1</v>
      </c>
      <c r="D226">
        <v>0</v>
      </c>
      <c r="E226" s="44">
        <v>11421574</v>
      </c>
      <c r="F226" s="44">
        <v>0</v>
      </c>
      <c r="G226" s="44">
        <v>0</v>
      </c>
      <c r="H226" s="44">
        <v>24472</v>
      </c>
      <c r="I226" s="44">
        <v>1664441</v>
      </c>
      <c r="J226" s="44">
        <v>1473832</v>
      </c>
      <c r="K226" s="44">
        <v>204447</v>
      </c>
      <c r="L226" s="44">
        <v>0</v>
      </c>
      <c r="M226" s="44">
        <v>0</v>
      </c>
      <c r="N226" s="44">
        <v>0</v>
      </c>
      <c r="O226" s="44">
        <v>0</v>
      </c>
      <c r="P226" s="44">
        <v>1162201</v>
      </c>
      <c r="Q226" s="44">
        <v>217952</v>
      </c>
      <c r="R226" s="44">
        <v>169579</v>
      </c>
      <c r="S226" s="44">
        <v>15444</v>
      </c>
      <c r="T226" s="44">
        <v>6444</v>
      </c>
      <c r="U226" s="44">
        <v>59357</v>
      </c>
      <c r="V226" s="44">
        <v>15394</v>
      </c>
      <c r="W226" s="44">
        <v>0</v>
      </c>
      <c r="X226" s="44">
        <v>89413</v>
      </c>
      <c r="Y226" s="44">
        <v>0</v>
      </c>
      <c r="Z226" s="44">
        <v>0</v>
      </c>
      <c r="AA226" s="44">
        <v>16524550</v>
      </c>
      <c r="AB226" s="44">
        <v>100000</v>
      </c>
    </row>
    <row r="227" spans="1:28" x14ac:dyDescent="0.3">
      <c r="A227" s="46" t="s">
        <v>463</v>
      </c>
      <c r="B227" t="s">
        <v>2361</v>
      </c>
      <c r="C227">
        <v>1</v>
      </c>
      <c r="D227">
        <v>0</v>
      </c>
      <c r="E227" s="44">
        <v>7723465</v>
      </c>
      <c r="F227" s="44">
        <v>0</v>
      </c>
      <c r="G227" s="44">
        <v>0</v>
      </c>
      <c r="H227" s="44">
        <v>0</v>
      </c>
      <c r="I227" s="44">
        <v>1198035</v>
      </c>
      <c r="J227" s="44">
        <v>896502</v>
      </c>
      <c r="K227" s="44">
        <v>0</v>
      </c>
      <c r="L227" s="44">
        <v>0</v>
      </c>
      <c r="M227" s="44">
        <v>0</v>
      </c>
      <c r="N227" s="44">
        <v>0</v>
      </c>
      <c r="O227" s="44">
        <v>0</v>
      </c>
      <c r="P227" s="44">
        <v>1094051</v>
      </c>
      <c r="Q227" s="44">
        <v>102252</v>
      </c>
      <c r="R227" s="44">
        <v>0</v>
      </c>
      <c r="S227" s="44">
        <v>14201</v>
      </c>
      <c r="T227" s="44">
        <v>5925</v>
      </c>
      <c r="U227" s="44">
        <v>53241</v>
      </c>
      <c r="V227" s="44">
        <v>15233</v>
      </c>
      <c r="W227" s="44">
        <v>0</v>
      </c>
      <c r="X227" s="44">
        <v>0</v>
      </c>
      <c r="Y227" s="44">
        <v>0</v>
      </c>
      <c r="Z227" s="44">
        <v>0</v>
      </c>
      <c r="AA227" s="44">
        <v>11102905</v>
      </c>
      <c r="AB227" s="44">
        <v>100000</v>
      </c>
    </row>
    <row r="228" spans="1:28" x14ac:dyDescent="0.3">
      <c r="A228" s="46" t="s">
        <v>474</v>
      </c>
      <c r="B228" t="s">
        <v>2362</v>
      </c>
      <c r="C228">
        <v>1</v>
      </c>
      <c r="D228">
        <v>0</v>
      </c>
      <c r="E228" s="44">
        <v>5825457</v>
      </c>
      <c r="F228" s="44">
        <v>0</v>
      </c>
      <c r="G228" s="44">
        <v>0</v>
      </c>
      <c r="H228" s="44">
        <v>0</v>
      </c>
      <c r="I228" s="44">
        <v>756489</v>
      </c>
      <c r="J228" s="44">
        <v>1483986</v>
      </c>
      <c r="K228" s="44">
        <v>0</v>
      </c>
      <c r="L228" s="44">
        <v>0</v>
      </c>
      <c r="M228" s="44">
        <v>0</v>
      </c>
      <c r="N228" s="44">
        <v>0</v>
      </c>
      <c r="O228" s="44">
        <v>0</v>
      </c>
      <c r="P228" s="44">
        <v>1062304</v>
      </c>
      <c r="Q228" s="44">
        <v>71932</v>
      </c>
      <c r="R228" s="44">
        <v>192524</v>
      </c>
      <c r="S228" s="44">
        <v>15774</v>
      </c>
      <c r="T228" s="44">
        <v>6581</v>
      </c>
      <c r="U228" s="44">
        <v>60580</v>
      </c>
      <c r="V228" s="44">
        <v>19621</v>
      </c>
      <c r="W228" s="44">
        <v>0</v>
      </c>
      <c r="X228" s="44">
        <v>0</v>
      </c>
      <c r="Y228" s="44">
        <v>0</v>
      </c>
      <c r="Z228" s="44">
        <v>0</v>
      </c>
      <c r="AA228" s="44">
        <v>9495248</v>
      </c>
      <c r="AB228" s="44">
        <v>0</v>
      </c>
    </row>
    <row r="229" spans="1:28" x14ac:dyDescent="0.3">
      <c r="A229" s="46" t="s">
        <v>476</v>
      </c>
      <c r="B229" t="s">
        <v>1646</v>
      </c>
      <c r="C229">
        <v>1</v>
      </c>
      <c r="D229">
        <v>0</v>
      </c>
      <c r="E229" s="44">
        <v>6750741</v>
      </c>
      <c r="F229" s="44">
        <v>0</v>
      </c>
      <c r="G229" s="44">
        <v>0</v>
      </c>
      <c r="H229" s="44">
        <v>0</v>
      </c>
      <c r="I229" s="44">
        <v>784236</v>
      </c>
      <c r="J229" s="44">
        <v>1474482</v>
      </c>
      <c r="K229" s="44">
        <v>0</v>
      </c>
      <c r="L229" s="44">
        <v>0</v>
      </c>
      <c r="M229" s="44">
        <v>0</v>
      </c>
      <c r="N229" s="44">
        <v>0</v>
      </c>
      <c r="O229" s="44">
        <v>0</v>
      </c>
      <c r="P229" s="44">
        <v>880116</v>
      </c>
      <c r="Q229" s="44">
        <v>224206</v>
      </c>
      <c r="R229" s="44">
        <v>134062</v>
      </c>
      <c r="S229" s="44">
        <v>11624</v>
      </c>
      <c r="T229" s="44">
        <v>4850</v>
      </c>
      <c r="U229" s="44">
        <v>46076</v>
      </c>
      <c r="V229" s="44">
        <v>13727</v>
      </c>
      <c r="W229" s="44">
        <v>0</v>
      </c>
      <c r="X229" s="44">
        <v>61177</v>
      </c>
      <c r="Y229" s="44">
        <v>0</v>
      </c>
      <c r="Z229" s="44">
        <v>0</v>
      </c>
      <c r="AA229" s="44">
        <v>10385297</v>
      </c>
      <c r="AB229" s="44">
        <v>0</v>
      </c>
    </row>
    <row r="230" spans="1:28" x14ac:dyDescent="0.3">
      <c r="A230" s="46" t="s">
        <v>482</v>
      </c>
      <c r="B230" t="s">
        <v>2363</v>
      </c>
      <c r="C230">
        <v>1</v>
      </c>
      <c r="D230">
        <v>0</v>
      </c>
      <c r="E230" s="44">
        <v>5323998</v>
      </c>
      <c r="F230" s="44">
        <v>0</v>
      </c>
      <c r="G230" s="44">
        <v>0</v>
      </c>
      <c r="H230" s="44">
        <v>0</v>
      </c>
      <c r="I230" s="44">
        <v>829442</v>
      </c>
      <c r="J230" s="44">
        <v>1409722</v>
      </c>
      <c r="K230" s="44">
        <v>0</v>
      </c>
      <c r="L230" s="44">
        <v>0</v>
      </c>
      <c r="M230" s="44">
        <v>0</v>
      </c>
      <c r="N230" s="44">
        <v>0</v>
      </c>
      <c r="O230" s="44">
        <v>0</v>
      </c>
      <c r="P230" s="44">
        <v>623165</v>
      </c>
      <c r="Q230" s="44">
        <v>218918</v>
      </c>
      <c r="R230" s="44">
        <v>144519</v>
      </c>
      <c r="S230" s="44">
        <v>13767</v>
      </c>
      <c r="T230" s="44">
        <v>5744</v>
      </c>
      <c r="U230" s="44">
        <v>52309</v>
      </c>
      <c r="V230" s="44">
        <v>12587</v>
      </c>
      <c r="W230" s="44">
        <v>0</v>
      </c>
      <c r="X230" s="44">
        <v>97200</v>
      </c>
      <c r="Y230" s="44">
        <v>4248</v>
      </c>
      <c r="Z230" s="44">
        <v>0</v>
      </c>
      <c r="AA230" s="44">
        <v>8735619</v>
      </c>
      <c r="AB230" s="44">
        <v>0</v>
      </c>
    </row>
    <row r="231" spans="1:28" x14ac:dyDescent="0.3">
      <c r="A231" s="46" t="s">
        <v>484</v>
      </c>
      <c r="B231" t="s">
        <v>2364</v>
      </c>
      <c r="C231">
        <v>1</v>
      </c>
      <c r="D231">
        <v>0</v>
      </c>
      <c r="E231" s="44">
        <v>10673928</v>
      </c>
      <c r="F231" s="44">
        <v>0</v>
      </c>
      <c r="G231" s="44">
        <v>0</v>
      </c>
      <c r="H231" s="44">
        <v>1127</v>
      </c>
      <c r="I231" s="44">
        <v>1325836</v>
      </c>
      <c r="J231" s="44">
        <v>1111606</v>
      </c>
      <c r="K231" s="44">
        <v>0</v>
      </c>
      <c r="L231" s="44">
        <v>0</v>
      </c>
      <c r="M231" s="44">
        <v>0</v>
      </c>
      <c r="N231" s="44">
        <v>0</v>
      </c>
      <c r="O231" s="44">
        <v>0</v>
      </c>
      <c r="P231" s="44">
        <v>1196268</v>
      </c>
      <c r="Q231" s="44">
        <v>94799</v>
      </c>
      <c r="R231" s="44">
        <v>292276</v>
      </c>
      <c r="S231" s="44">
        <v>21676</v>
      </c>
      <c r="T231" s="44">
        <v>9044</v>
      </c>
      <c r="U231" s="44">
        <v>85744</v>
      </c>
      <c r="V231" s="44">
        <v>23777</v>
      </c>
      <c r="W231" s="44">
        <v>0</v>
      </c>
      <c r="X231" s="44">
        <v>106400</v>
      </c>
      <c r="Y231" s="44">
        <v>0</v>
      </c>
      <c r="Z231" s="44">
        <v>0</v>
      </c>
      <c r="AA231" s="44">
        <v>14942481</v>
      </c>
      <c r="AB231" s="44">
        <v>0</v>
      </c>
    </row>
    <row r="232" spans="1:28" x14ac:dyDescent="0.3">
      <c r="A232" s="46" t="s">
        <v>486</v>
      </c>
      <c r="B232" t="s">
        <v>2365</v>
      </c>
      <c r="C232">
        <v>1</v>
      </c>
      <c r="D232">
        <v>0</v>
      </c>
      <c r="E232" s="44">
        <v>6440546</v>
      </c>
      <c r="F232" s="44">
        <v>0</v>
      </c>
      <c r="G232" s="44">
        <v>0</v>
      </c>
      <c r="H232" s="44">
        <v>3274</v>
      </c>
      <c r="I232" s="44">
        <v>909604</v>
      </c>
      <c r="J232" s="44">
        <v>894258</v>
      </c>
      <c r="K232" s="44">
        <v>0</v>
      </c>
      <c r="L232" s="44">
        <v>0</v>
      </c>
      <c r="M232" s="44">
        <v>0</v>
      </c>
      <c r="N232" s="44">
        <v>0</v>
      </c>
      <c r="O232" s="44">
        <v>0</v>
      </c>
      <c r="P232" s="44">
        <v>1029450</v>
      </c>
      <c r="Q232" s="44">
        <v>423446</v>
      </c>
      <c r="R232" s="44">
        <v>204801</v>
      </c>
      <c r="S232" s="44">
        <v>8119</v>
      </c>
      <c r="T232" s="44">
        <v>3388</v>
      </c>
      <c r="U232" s="44">
        <v>32620</v>
      </c>
      <c r="V232" s="44">
        <v>11017</v>
      </c>
      <c r="W232" s="44">
        <v>0</v>
      </c>
      <c r="X232" s="44">
        <v>204406</v>
      </c>
      <c r="Y232" s="44">
        <v>0</v>
      </c>
      <c r="Z232" s="44">
        <v>0</v>
      </c>
      <c r="AA232" s="44">
        <v>10164929</v>
      </c>
      <c r="AB232" s="44">
        <v>100000</v>
      </c>
    </row>
    <row r="233" spans="1:28" x14ac:dyDescent="0.3">
      <c r="A233" s="46" t="s">
        <v>480</v>
      </c>
      <c r="B233" t="s">
        <v>2366</v>
      </c>
      <c r="C233">
        <v>1</v>
      </c>
      <c r="D233">
        <v>0</v>
      </c>
      <c r="E233" s="44">
        <v>15558778</v>
      </c>
      <c r="F233" s="44">
        <v>0</v>
      </c>
      <c r="G233" s="44">
        <v>0</v>
      </c>
      <c r="H233" s="44">
        <v>26233</v>
      </c>
      <c r="I233" s="44">
        <v>2296553</v>
      </c>
      <c r="J233" s="44">
        <v>636736</v>
      </c>
      <c r="K233" s="44">
        <v>0</v>
      </c>
      <c r="L233" s="44">
        <v>0</v>
      </c>
      <c r="M233" s="44">
        <v>0</v>
      </c>
      <c r="N233" s="44">
        <v>0</v>
      </c>
      <c r="O233" s="44">
        <v>0</v>
      </c>
      <c r="P233" s="44">
        <v>1829410</v>
      </c>
      <c r="Q233" s="44">
        <v>428927</v>
      </c>
      <c r="R233" s="44">
        <v>396310</v>
      </c>
      <c r="S233" s="44">
        <v>21197</v>
      </c>
      <c r="T233" s="44">
        <v>8844</v>
      </c>
      <c r="U233" s="44">
        <v>82599</v>
      </c>
      <c r="V233" s="44">
        <v>27394</v>
      </c>
      <c r="W233" s="44">
        <v>0</v>
      </c>
      <c r="X233" s="44">
        <v>725767</v>
      </c>
      <c r="Y233" s="44">
        <v>0</v>
      </c>
      <c r="Z233" s="44">
        <v>0</v>
      </c>
      <c r="AA233" s="44">
        <v>22038748</v>
      </c>
      <c r="AB233" s="44">
        <v>136766</v>
      </c>
    </row>
    <row r="234" spans="1:28" x14ac:dyDescent="0.3">
      <c r="A234" s="46" t="s">
        <v>478</v>
      </c>
      <c r="B234" t="s">
        <v>2367</v>
      </c>
      <c r="C234">
        <v>1</v>
      </c>
      <c r="D234">
        <v>0</v>
      </c>
      <c r="E234" s="44">
        <v>9378375</v>
      </c>
      <c r="F234" s="44">
        <v>0</v>
      </c>
      <c r="G234" s="44">
        <v>0</v>
      </c>
      <c r="H234" s="44">
        <v>3023</v>
      </c>
      <c r="I234" s="44">
        <v>966439</v>
      </c>
      <c r="J234" s="44">
        <v>1115174</v>
      </c>
      <c r="K234" s="44">
        <v>53104</v>
      </c>
      <c r="L234" s="44">
        <v>0</v>
      </c>
      <c r="M234" s="44">
        <v>0</v>
      </c>
      <c r="N234" s="44">
        <v>0</v>
      </c>
      <c r="O234" s="44">
        <v>0</v>
      </c>
      <c r="P234" s="44">
        <v>887854</v>
      </c>
      <c r="Q234" s="44">
        <v>69933</v>
      </c>
      <c r="R234" s="44">
        <v>124325</v>
      </c>
      <c r="S234" s="44">
        <v>8853</v>
      </c>
      <c r="T234" s="44">
        <v>3694</v>
      </c>
      <c r="U234" s="44">
        <v>34368</v>
      </c>
      <c r="V234" s="44">
        <v>11013</v>
      </c>
      <c r="W234" s="44">
        <v>0</v>
      </c>
      <c r="X234" s="44">
        <v>318269</v>
      </c>
      <c r="Y234" s="44">
        <v>0</v>
      </c>
      <c r="Z234" s="44">
        <v>0</v>
      </c>
      <c r="AA234" s="44">
        <v>12974424</v>
      </c>
      <c r="AB234" s="44">
        <v>100000</v>
      </c>
    </row>
    <row r="235" spans="1:28" x14ac:dyDescent="0.3">
      <c r="A235" s="46" t="s">
        <v>488</v>
      </c>
      <c r="B235" t="s">
        <v>2368</v>
      </c>
      <c r="C235">
        <v>1</v>
      </c>
      <c r="D235">
        <v>0</v>
      </c>
      <c r="E235" s="44">
        <v>7098739</v>
      </c>
      <c r="F235" s="44">
        <v>0</v>
      </c>
      <c r="G235" s="44">
        <v>0</v>
      </c>
      <c r="H235" s="44">
        <v>0</v>
      </c>
      <c r="I235" s="44">
        <v>1055797</v>
      </c>
      <c r="J235" s="44">
        <v>880735</v>
      </c>
      <c r="K235" s="44">
        <v>0</v>
      </c>
      <c r="L235" s="44">
        <v>0</v>
      </c>
      <c r="M235" s="44">
        <v>0</v>
      </c>
      <c r="N235" s="44">
        <v>0</v>
      </c>
      <c r="O235" s="44">
        <v>0</v>
      </c>
      <c r="P235" s="44">
        <v>1029373</v>
      </c>
      <c r="Q235" s="44">
        <v>16228</v>
      </c>
      <c r="R235" s="44">
        <v>53705</v>
      </c>
      <c r="S235" s="44">
        <v>10786</v>
      </c>
      <c r="T235" s="44">
        <v>4500</v>
      </c>
      <c r="U235" s="44">
        <v>42930</v>
      </c>
      <c r="V235" s="44">
        <v>13608</v>
      </c>
      <c r="W235" s="44">
        <v>0</v>
      </c>
      <c r="X235" s="44">
        <v>124245</v>
      </c>
      <c r="Y235" s="44">
        <v>0</v>
      </c>
      <c r="Z235" s="44">
        <v>0</v>
      </c>
      <c r="AA235" s="44">
        <v>10330646</v>
      </c>
      <c r="AB235" s="44">
        <v>0</v>
      </c>
    </row>
    <row r="236" spans="1:28" x14ac:dyDescent="0.3">
      <c r="A236" s="46" t="s">
        <v>491</v>
      </c>
      <c r="B236" t="s">
        <v>2369</v>
      </c>
      <c r="C236">
        <v>1</v>
      </c>
      <c r="D236">
        <v>0</v>
      </c>
      <c r="E236" s="44">
        <v>2860905</v>
      </c>
      <c r="F236" s="44">
        <v>0</v>
      </c>
      <c r="G236" s="44">
        <v>0</v>
      </c>
      <c r="H236" s="44">
        <v>0</v>
      </c>
      <c r="I236" s="44">
        <v>600685</v>
      </c>
      <c r="J236" s="44">
        <v>503608</v>
      </c>
      <c r="K236" s="44">
        <v>0</v>
      </c>
      <c r="L236" s="44">
        <v>0</v>
      </c>
      <c r="M236" s="44">
        <v>0</v>
      </c>
      <c r="N236" s="44">
        <v>0</v>
      </c>
      <c r="O236" s="44">
        <v>0</v>
      </c>
      <c r="P236" s="44">
        <v>545451</v>
      </c>
      <c r="Q236" s="44">
        <v>68722</v>
      </c>
      <c r="R236" s="44">
        <v>0</v>
      </c>
      <c r="S236" s="44">
        <v>3385</v>
      </c>
      <c r="T236" s="44">
        <v>1413</v>
      </c>
      <c r="U236" s="44">
        <v>12349</v>
      </c>
      <c r="V236" s="44">
        <v>4178</v>
      </c>
      <c r="W236" s="44">
        <v>0</v>
      </c>
      <c r="X236" s="44">
        <v>30843</v>
      </c>
      <c r="Y236" s="44">
        <v>0</v>
      </c>
      <c r="Z236" s="44">
        <v>0</v>
      </c>
      <c r="AA236" s="44">
        <v>4631539</v>
      </c>
      <c r="AB236" s="44">
        <v>100000</v>
      </c>
    </row>
    <row r="237" spans="1:28" x14ac:dyDescent="0.3">
      <c r="A237" s="46" t="s">
        <v>495</v>
      </c>
      <c r="B237" t="s">
        <v>2370</v>
      </c>
      <c r="C237">
        <v>1</v>
      </c>
      <c r="D237">
        <v>0</v>
      </c>
      <c r="E237" s="44">
        <v>6375746</v>
      </c>
      <c r="F237" s="44">
        <v>0</v>
      </c>
      <c r="G237" s="44">
        <v>0</v>
      </c>
      <c r="H237" s="44">
        <v>0</v>
      </c>
      <c r="I237" s="44">
        <v>1204543</v>
      </c>
      <c r="J237" s="44">
        <v>1267836</v>
      </c>
      <c r="K237" s="44">
        <v>0</v>
      </c>
      <c r="L237" s="44">
        <v>0</v>
      </c>
      <c r="M237" s="44">
        <v>0</v>
      </c>
      <c r="N237" s="44">
        <v>0</v>
      </c>
      <c r="O237" s="44">
        <v>0</v>
      </c>
      <c r="P237" s="44">
        <v>569718</v>
      </c>
      <c r="Q237" s="44">
        <v>80769</v>
      </c>
      <c r="R237" s="44">
        <v>101372</v>
      </c>
      <c r="S237" s="44">
        <v>20538</v>
      </c>
      <c r="T237" s="44">
        <v>8569</v>
      </c>
      <c r="U237" s="44">
        <v>81317</v>
      </c>
      <c r="V237" s="44">
        <v>19409</v>
      </c>
      <c r="W237" s="44">
        <v>0</v>
      </c>
      <c r="X237" s="44">
        <v>0</v>
      </c>
      <c r="Y237" s="44">
        <v>0</v>
      </c>
      <c r="Z237" s="44">
        <v>0</v>
      </c>
      <c r="AA237" s="44">
        <v>9729817</v>
      </c>
      <c r="AB237" s="44">
        <v>0</v>
      </c>
    </row>
    <row r="238" spans="1:28" x14ac:dyDescent="0.3">
      <c r="A238" s="46" t="s">
        <v>499</v>
      </c>
      <c r="B238" t="s">
        <v>2371</v>
      </c>
      <c r="C238">
        <v>1</v>
      </c>
      <c r="D238">
        <v>0</v>
      </c>
      <c r="E238" s="44">
        <v>4457358</v>
      </c>
      <c r="F238" s="44">
        <v>0</v>
      </c>
      <c r="G238" s="44">
        <v>158847</v>
      </c>
      <c r="H238" s="44">
        <v>0</v>
      </c>
      <c r="I238" s="44">
        <v>712637</v>
      </c>
      <c r="J238" s="44">
        <v>459104</v>
      </c>
      <c r="K238" s="44">
        <v>0</v>
      </c>
      <c r="L238" s="44">
        <v>0</v>
      </c>
      <c r="M238" s="44">
        <v>0</v>
      </c>
      <c r="N238" s="44">
        <v>0</v>
      </c>
      <c r="O238" s="44">
        <v>0</v>
      </c>
      <c r="P238" s="44">
        <v>538128</v>
      </c>
      <c r="Q238" s="44">
        <v>37817</v>
      </c>
      <c r="R238" s="44">
        <v>0</v>
      </c>
      <c r="S238" s="44">
        <v>5168</v>
      </c>
      <c r="T238" s="44">
        <v>2156</v>
      </c>
      <c r="U238" s="44">
        <v>20213</v>
      </c>
      <c r="V238" s="44">
        <v>5652</v>
      </c>
      <c r="W238" s="44">
        <v>0</v>
      </c>
      <c r="X238" s="44">
        <v>313099</v>
      </c>
      <c r="Y238" s="44">
        <v>0</v>
      </c>
      <c r="Z238" s="44">
        <v>0</v>
      </c>
      <c r="AA238" s="44">
        <v>6710179</v>
      </c>
      <c r="AB238" s="44">
        <v>100000</v>
      </c>
    </row>
    <row r="239" spans="1:28" x14ac:dyDescent="0.3">
      <c r="A239" s="46" t="s">
        <v>505</v>
      </c>
      <c r="B239" t="s">
        <v>1656</v>
      </c>
      <c r="C239">
        <v>1</v>
      </c>
      <c r="D239">
        <v>0</v>
      </c>
      <c r="E239" s="44">
        <v>7649300</v>
      </c>
      <c r="F239" s="44">
        <v>0</v>
      </c>
      <c r="G239" s="44">
        <v>0</v>
      </c>
      <c r="H239" s="44">
        <v>5673</v>
      </c>
      <c r="I239" s="44">
        <v>1238581</v>
      </c>
      <c r="J239" s="44">
        <v>814870</v>
      </c>
      <c r="K239" s="44">
        <v>0</v>
      </c>
      <c r="L239" s="44">
        <v>0</v>
      </c>
      <c r="M239" s="44">
        <v>0</v>
      </c>
      <c r="N239" s="44">
        <v>0</v>
      </c>
      <c r="O239" s="44">
        <v>0</v>
      </c>
      <c r="P239" s="44">
        <v>958111</v>
      </c>
      <c r="Q239" s="44">
        <v>74627</v>
      </c>
      <c r="R239" s="44">
        <v>91663</v>
      </c>
      <c r="S239" s="44">
        <v>9303</v>
      </c>
      <c r="T239" s="44">
        <v>3881</v>
      </c>
      <c r="U239" s="44">
        <v>37455</v>
      </c>
      <c r="V239" s="44">
        <v>10955</v>
      </c>
      <c r="W239" s="44">
        <v>0</v>
      </c>
      <c r="X239" s="44">
        <v>99759</v>
      </c>
      <c r="Y239" s="44">
        <v>0</v>
      </c>
      <c r="Z239" s="44">
        <v>0</v>
      </c>
      <c r="AA239" s="44">
        <v>10994178</v>
      </c>
      <c r="AB239" s="44">
        <v>100000</v>
      </c>
    </row>
    <row r="240" spans="1:28" x14ac:dyDescent="0.3">
      <c r="A240" s="46" t="s">
        <v>501</v>
      </c>
      <c r="B240" t="s">
        <v>2372</v>
      </c>
      <c r="C240">
        <v>1</v>
      </c>
      <c r="D240">
        <v>0</v>
      </c>
      <c r="E240" s="44">
        <v>3446983</v>
      </c>
      <c r="F240" s="44">
        <v>0</v>
      </c>
      <c r="G240" s="44">
        <v>0</v>
      </c>
      <c r="H240" s="44">
        <v>0</v>
      </c>
      <c r="I240" s="44">
        <v>465258</v>
      </c>
      <c r="J240" s="44">
        <v>577614</v>
      </c>
      <c r="K240" s="44">
        <v>0</v>
      </c>
      <c r="L240" s="44">
        <v>0</v>
      </c>
      <c r="M240" s="44">
        <v>0</v>
      </c>
      <c r="N240" s="44">
        <v>0</v>
      </c>
      <c r="O240" s="44">
        <v>0</v>
      </c>
      <c r="P240" s="44">
        <v>427698</v>
      </c>
      <c r="Q240" s="44">
        <v>73590</v>
      </c>
      <c r="R240" s="44">
        <v>82704</v>
      </c>
      <c r="S240" s="44">
        <v>9228</v>
      </c>
      <c r="T240" s="44">
        <v>3850</v>
      </c>
      <c r="U240" s="44">
        <v>31572</v>
      </c>
      <c r="V240" s="44">
        <v>8750</v>
      </c>
      <c r="W240" s="44">
        <v>0</v>
      </c>
      <c r="X240" s="44">
        <v>69500</v>
      </c>
      <c r="Y240" s="44">
        <v>7730</v>
      </c>
      <c r="Z240" s="44">
        <v>0</v>
      </c>
      <c r="AA240" s="44">
        <v>5204477</v>
      </c>
      <c r="AB240" s="44">
        <v>0</v>
      </c>
    </row>
    <row r="241" spans="1:28" x14ac:dyDescent="0.3">
      <c r="A241" s="46" t="s">
        <v>493</v>
      </c>
      <c r="B241" t="s">
        <v>2373</v>
      </c>
      <c r="C241">
        <v>1</v>
      </c>
      <c r="D241">
        <v>0</v>
      </c>
      <c r="E241" s="44">
        <v>10672278</v>
      </c>
      <c r="F241" s="44">
        <v>0</v>
      </c>
      <c r="G241" s="44">
        <v>0</v>
      </c>
      <c r="H241" s="44">
        <v>0</v>
      </c>
      <c r="I241" s="44">
        <v>1595290</v>
      </c>
      <c r="J241" s="44">
        <v>1217411</v>
      </c>
      <c r="K241" s="44">
        <v>0</v>
      </c>
      <c r="L241" s="44">
        <v>0</v>
      </c>
      <c r="M241" s="44">
        <v>0</v>
      </c>
      <c r="N241" s="44">
        <v>0</v>
      </c>
      <c r="O241" s="44">
        <v>0</v>
      </c>
      <c r="P241" s="44">
        <v>1891588</v>
      </c>
      <c r="Q241" s="44">
        <v>274172</v>
      </c>
      <c r="R241" s="44">
        <v>239321</v>
      </c>
      <c r="S241" s="44">
        <v>19834</v>
      </c>
      <c r="T241" s="44">
        <v>8275</v>
      </c>
      <c r="U241" s="44">
        <v>79337</v>
      </c>
      <c r="V241" s="44">
        <v>25119</v>
      </c>
      <c r="W241" s="44">
        <v>0</v>
      </c>
      <c r="X241" s="44">
        <v>55488</v>
      </c>
      <c r="Y241" s="44">
        <v>0</v>
      </c>
      <c r="Z241" s="44">
        <v>0</v>
      </c>
      <c r="AA241" s="44">
        <v>16078113</v>
      </c>
      <c r="AB241" s="44">
        <v>0</v>
      </c>
    </row>
    <row r="242" spans="1:28" x14ac:dyDescent="0.3">
      <c r="A242" s="46" t="s">
        <v>503</v>
      </c>
      <c r="B242" t="s">
        <v>2374</v>
      </c>
      <c r="C242">
        <v>1</v>
      </c>
      <c r="D242">
        <v>0</v>
      </c>
      <c r="E242" s="44">
        <v>4312569</v>
      </c>
      <c r="F242" s="44">
        <v>0</v>
      </c>
      <c r="G242" s="44">
        <v>0</v>
      </c>
      <c r="H242" s="44">
        <v>0</v>
      </c>
      <c r="I242" s="44">
        <v>492433</v>
      </c>
      <c r="J242" s="44">
        <v>1052605</v>
      </c>
      <c r="K242" s="44">
        <v>0</v>
      </c>
      <c r="L242" s="44">
        <v>0</v>
      </c>
      <c r="M242" s="44">
        <v>0</v>
      </c>
      <c r="N242" s="44">
        <v>0</v>
      </c>
      <c r="O242" s="44">
        <v>0</v>
      </c>
      <c r="P242" s="44">
        <v>614733</v>
      </c>
      <c r="Q242" s="44">
        <v>103072</v>
      </c>
      <c r="R242" s="44">
        <v>0</v>
      </c>
      <c r="S242" s="44">
        <v>6756</v>
      </c>
      <c r="T242" s="44">
        <v>2819</v>
      </c>
      <c r="U242" s="44">
        <v>24582</v>
      </c>
      <c r="V242" s="44">
        <v>8513</v>
      </c>
      <c r="W242" s="44">
        <v>0</v>
      </c>
      <c r="X242" s="44">
        <v>274117</v>
      </c>
      <c r="Y242" s="44">
        <v>0</v>
      </c>
      <c r="Z242" s="44">
        <v>0</v>
      </c>
      <c r="AA242" s="44">
        <v>6892199</v>
      </c>
      <c r="AB242" s="44">
        <v>100000</v>
      </c>
    </row>
    <row r="243" spans="1:28" x14ac:dyDescent="0.3">
      <c r="A243" s="46" t="s">
        <v>507</v>
      </c>
      <c r="B243" t="s">
        <v>2375</v>
      </c>
      <c r="C243">
        <v>1</v>
      </c>
      <c r="D243">
        <v>0</v>
      </c>
      <c r="E243" s="44">
        <v>17195732</v>
      </c>
      <c r="F243" s="44">
        <v>0</v>
      </c>
      <c r="G243" s="44">
        <v>0</v>
      </c>
      <c r="H243" s="44">
        <v>0</v>
      </c>
      <c r="I243" s="44">
        <v>2453549</v>
      </c>
      <c r="J243" s="44">
        <v>2435907</v>
      </c>
      <c r="K243" s="44">
        <v>129460</v>
      </c>
      <c r="L243" s="44">
        <v>0</v>
      </c>
      <c r="M243" s="44">
        <v>0</v>
      </c>
      <c r="N243" s="44">
        <v>0</v>
      </c>
      <c r="O243" s="44">
        <v>0</v>
      </c>
      <c r="P243" s="44">
        <v>2431642</v>
      </c>
      <c r="Q243" s="44">
        <v>455364</v>
      </c>
      <c r="R243" s="44">
        <v>145159</v>
      </c>
      <c r="S243" s="44">
        <v>31158</v>
      </c>
      <c r="T243" s="44">
        <v>13000</v>
      </c>
      <c r="U243" s="44">
        <v>115859</v>
      </c>
      <c r="V243" s="44">
        <v>39463</v>
      </c>
      <c r="W243" s="44">
        <v>0</v>
      </c>
      <c r="X243" s="44">
        <v>274186</v>
      </c>
      <c r="Y243" s="44">
        <v>0</v>
      </c>
      <c r="Z243" s="44">
        <v>0</v>
      </c>
      <c r="AA243" s="44">
        <v>25720479</v>
      </c>
      <c r="AB243" s="44">
        <v>0</v>
      </c>
    </row>
    <row r="244" spans="1:28" x14ac:dyDescent="0.3">
      <c r="A244" s="46" t="s">
        <v>509</v>
      </c>
      <c r="B244" t="s">
        <v>1661</v>
      </c>
      <c r="C244">
        <v>1</v>
      </c>
      <c r="D244">
        <v>0</v>
      </c>
      <c r="E244" s="44">
        <v>5224669</v>
      </c>
      <c r="F244" s="44">
        <v>0</v>
      </c>
      <c r="G244" s="44">
        <v>0</v>
      </c>
      <c r="H244" s="44">
        <v>2915</v>
      </c>
      <c r="I244" s="44">
        <v>810696</v>
      </c>
      <c r="J244" s="44">
        <v>1052002</v>
      </c>
      <c r="K244" s="44">
        <v>0</v>
      </c>
      <c r="L244" s="44">
        <v>0</v>
      </c>
      <c r="M244" s="44">
        <v>0</v>
      </c>
      <c r="N244" s="44">
        <v>0</v>
      </c>
      <c r="O244" s="44">
        <v>0</v>
      </c>
      <c r="P244" s="44">
        <v>1029883</v>
      </c>
      <c r="Q244" s="44">
        <v>7834</v>
      </c>
      <c r="R244" s="44">
        <v>71143</v>
      </c>
      <c r="S244" s="44">
        <v>6187</v>
      </c>
      <c r="T244" s="44">
        <v>2581</v>
      </c>
      <c r="U244" s="44">
        <v>23941</v>
      </c>
      <c r="V244" s="44">
        <v>8365</v>
      </c>
      <c r="W244" s="44">
        <v>0</v>
      </c>
      <c r="X244" s="44">
        <v>69466</v>
      </c>
      <c r="Y244" s="44">
        <v>0</v>
      </c>
      <c r="Z244" s="44">
        <v>0</v>
      </c>
      <c r="AA244" s="44">
        <v>8309682</v>
      </c>
      <c r="AB244" s="44">
        <v>100000</v>
      </c>
    </row>
    <row r="245" spans="1:28" x14ac:dyDescent="0.3">
      <c r="A245" s="46" t="s">
        <v>497</v>
      </c>
      <c r="B245" t="s">
        <v>2376</v>
      </c>
      <c r="C245">
        <v>1</v>
      </c>
      <c r="D245">
        <v>0</v>
      </c>
      <c r="E245" s="44">
        <v>13360062</v>
      </c>
      <c r="F245" s="44">
        <v>0</v>
      </c>
      <c r="G245" s="44">
        <v>0</v>
      </c>
      <c r="H245" s="44">
        <v>9191</v>
      </c>
      <c r="I245" s="44">
        <v>2491758</v>
      </c>
      <c r="J245" s="44">
        <v>2056169</v>
      </c>
      <c r="K245" s="44">
        <v>0</v>
      </c>
      <c r="L245" s="44">
        <v>0</v>
      </c>
      <c r="M245" s="44">
        <v>0</v>
      </c>
      <c r="N245" s="44">
        <v>0</v>
      </c>
      <c r="O245" s="44">
        <v>0</v>
      </c>
      <c r="P245" s="44">
        <v>1592047</v>
      </c>
      <c r="Q245" s="44">
        <v>453872</v>
      </c>
      <c r="R245" s="44">
        <v>30764</v>
      </c>
      <c r="S245" s="44">
        <v>28896</v>
      </c>
      <c r="T245" s="44">
        <v>12056</v>
      </c>
      <c r="U245" s="44">
        <v>112714</v>
      </c>
      <c r="V245" s="44">
        <v>35711</v>
      </c>
      <c r="W245" s="44">
        <v>0</v>
      </c>
      <c r="X245" s="44">
        <v>0</v>
      </c>
      <c r="Y245" s="44">
        <v>0</v>
      </c>
      <c r="Z245" s="44">
        <v>0</v>
      </c>
      <c r="AA245" s="44">
        <v>20183240</v>
      </c>
      <c r="AB245" s="44">
        <v>0</v>
      </c>
    </row>
    <row r="246" spans="1:28" x14ac:dyDescent="0.3">
      <c r="A246" s="46" t="s">
        <v>512</v>
      </c>
      <c r="B246" t="s">
        <v>2377</v>
      </c>
      <c r="C246">
        <v>1</v>
      </c>
      <c r="D246">
        <v>0</v>
      </c>
      <c r="E246" s="44">
        <v>8209392</v>
      </c>
      <c r="F246" s="44">
        <v>0</v>
      </c>
      <c r="G246" s="44">
        <v>0</v>
      </c>
      <c r="H246" s="44">
        <v>4609</v>
      </c>
      <c r="I246" s="44">
        <v>2646493</v>
      </c>
      <c r="J246" s="44">
        <v>2977796</v>
      </c>
      <c r="K246" s="44">
        <v>292414</v>
      </c>
      <c r="L246" s="44">
        <v>0</v>
      </c>
      <c r="M246" s="44">
        <v>0</v>
      </c>
      <c r="N246" s="44">
        <v>0</v>
      </c>
      <c r="O246" s="44">
        <v>0</v>
      </c>
      <c r="P246" s="44">
        <v>2074623</v>
      </c>
      <c r="Q246" s="44">
        <v>551039</v>
      </c>
      <c r="R246" s="44">
        <v>628814</v>
      </c>
      <c r="S246" s="44">
        <v>82809</v>
      </c>
      <c r="T246" s="44">
        <v>34550</v>
      </c>
      <c r="U246" s="44">
        <v>228981</v>
      </c>
      <c r="V246" s="44">
        <v>89363</v>
      </c>
      <c r="W246" s="44">
        <v>0</v>
      </c>
      <c r="X246" s="44">
        <v>0</v>
      </c>
      <c r="Y246" s="44">
        <v>0</v>
      </c>
      <c r="Z246" s="44">
        <v>0</v>
      </c>
      <c r="AA246" s="44">
        <v>17820883</v>
      </c>
      <c r="AB246" s="44">
        <v>0</v>
      </c>
    </row>
    <row r="247" spans="1:28" x14ac:dyDescent="0.3">
      <c r="A247" s="46" t="s">
        <v>524</v>
      </c>
      <c r="B247" t="s">
        <v>2378</v>
      </c>
      <c r="C247">
        <v>1</v>
      </c>
      <c r="D247">
        <v>0</v>
      </c>
      <c r="E247" s="44">
        <v>23015896</v>
      </c>
      <c r="F247" s="44">
        <v>0</v>
      </c>
      <c r="G247" s="44">
        <v>1154706</v>
      </c>
      <c r="H247" s="44">
        <v>14799</v>
      </c>
      <c r="I247" s="44">
        <v>4869143</v>
      </c>
      <c r="J247" s="44">
        <v>4856222</v>
      </c>
      <c r="K247" s="44">
        <v>0</v>
      </c>
      <c r="L247" s="44">
        <v>0</v>
      </c>
      <c r="M247" s="44">
        <v>0</v>
      </c>
      <c r="N247" s="44">
        <v>0</v>
      </c>
      <c r="O247" s="44">
        <v>0</v>
      </c>
      <c r="P247" s="44">
        <v>3443639</v>
      </c>
      <c r="Q247" s="44">
        <v>1938878</v>
      </c>
      <c r="R247" s="44">
        <v>846749</v>
      </c>
      <c r="S247" s="44">
        <v>67050</v>
      </c>
      <c r="T247" s="44">
        <v>27975</v>
      </c>
      <c r="U247" s="44">
        <v>245873</v>
      </c>
      <c r="V247" s="44">
        <v>76690</v>
      </c>
      <c r="W247" s="44">
        <v>0</v>
      </c>
      <c r="X247" s="44">
        <v>900000</v>
      </c>
      <c r="Y247" s="44">
        <v>0</v>
      </c>
      <c r="Z247" s="44">
        <v>0</v>
      </c>
      <c r="AA247" s="44">
        <v>41457620</v>
      </c>
      <c r="AB247" s="44">
        <v>0</v>
      </c>
    </row>
    <row r="248" spans="1:28" x14ac:dyDescent="0.3">
      <c r="A248" s="46" t="s">
        <v>526</v>
      </c>
      <c r="B248" t="s">
        <v>2379</v>
      </c>
      <c r="C248">
        <v>1</v>
      </c>
      <c r="D248">
        <v>0</v>
      </c>
      <c r="E248" s="44">
        <v>63197962</v>
      </c>
      <c r="F248" s="44">
        <v>417715</v>
      </c>
      <c r="G248" s="44">
        <v>0</v>
      </c>
      <c r="H248" s="44">
        <v>32271</v>
      </c>
      <c r="I248" s="44">
        <v>13581331</v>
      </c>
      <c r="J248" s="44">
        <v>10416196</v>
      </c>
      <c r="K248" s="44">
        <v>0</v>
      </c>
      <c r="L248" s="44">
        <v>0</v>
      </c>
      <c r="M248" s="44">
        <v>0</v>
      </c>
      <c r="N248" s="44">
        <v>0</v>
      </c>
      <c r="O248" s="44">
        <v>0</v>
      </c>
      <c r="P248" s="44">
        <v>7542251</v>
      </c>
      <c r="Q248" s="44">
        <v>1899225</v>
      </c>
      <c r="R248" s="44">
        <v>1487318</v>
      </c>
      <c r="S248" s="44">
        <v>186801</v>
      </c>
      <c r="T248" s="44">
        <v>77938</v>
      </c>
      <c r="U248" s="44">
        <v>684088</v>
      </c>
      <c r="V248" s="44">
        <v>229348</v>
      </c>
      <c r="W248" s="44">
        <v>0</v>
      </c>
      <c r="X248" s="44">
        <v>1157225</v>
      </c>
      <c r="Y248" s="44">
        <v>0</v>
      </c>
      <c r="Z248" s="44">
        <v>0</v>
      </c>
      <c r="AA248" s="44">
        <v>100909669</v>
      </c>
      <c r="AB248" s="44">
        <v>535333</v>
      </c>
    </row>
    <row r="249" spans="1:28" x14ac:dyDescent="0.3">
      <c r="A249" s="46" t="s">
        <v>518</v>
      </c>
      <c r="B249" t="s">
        <v>1666</v>
      </c>
      <c r="C249">
        <v>1</v>
      </c>
      <c r="D249">
        <v>0</v>
      </c>
      <c r="E249" s="44">
        <v>15330470</v>
      </c>
      <c r="F249" s="44">
        <v>0</v>
      </c>
      <c r="G249" s="44">
        <v>0</v>
      </c>
      <c r="H249" s="44">
        <v>9012</v>
      </c>
      <c r="I249" s="44">
        <v>3545862</v>
      </c>
      <c r="J249" s="44">
        <v>8170782</v>
      </c>
      <c r="K249" s="44">
        <v>0</v>
      </c>
      <c r="L249" s="44">
        <v>0</v>
      </c>
      <c r="M249" s="44">
        <v>0</v>
      </c>
      <c r="N249" s="44">
        <v>0</v>
      </c>
      <c r="O249" s="44">
        <v>0</v>
      </c>
      <c r="P249" s="44">
        <v>3050003</v>
      </c>
      <c r="Q249" s="44">
        <v>829538</v>
      </c>
      <c r="R249" s="44">
        <v>815586</v>
      </c>
      <c r="S249" s="44">
        <v>52879</v>
      </c>
      <c r="T249" s="44">
        <v>22063</v>
      </c>
      <c r="U249" s="44">
        <v>191235</v>
      </c>
      <c r="V249" s="44">
        <v>62019</v>
      </c>
      <c r="W249" s="44">
        <v>0</v>
      </c>
      <c r="X249" s="44">
        <v>236197</v>
      </c>
      <c r="Y249" s="44">
        <v>0</v>
      </c>
      <c r="Z249" s="44">
        <v>0</v>
      </c>
      <c r="AA249" s="44">
        <v>32315646</v>
      </c>
      <c r="AB249" s="44">
        <v>0</v>
      </c>
    </row>
    <row r="250" spans="1:28" x14ac:dyDescent="0.3">
      <c r="A250" s="46" t="s">
        <v>544</v>
      </c>
      <c r="B250" t="s">
        <v>1667</v>
      </c>
      <c r="C250">
        <v>1</v>
      </c>
      <c r="D250">
        <v>0</v>
      </c>
      <c r="E250" s="44">
        <v>16313345</v>
      </c>
      <c r="F250" s="44">
        <v>0</v>
      </c>
      <c r="G250" s="44">
        <v>0</v>
      </c>
      <c r="H250" s="44">
        <v>0</v>
      </c>
      <c r="I250" s="44">
        <v>2085252</v>
      </c>
      <c r="J250" s="44">
        <v>3068935</v>
      </c>
      <c r="K250" s="44">
        <v>0</v>
      </c>
      <c r="L250" s="44">
        <v>0</v>
      </c>
      <c r="M250" s="44">
        <v>0</v>
      </c>
      <c r="N250" s="44">
        <v>0</v>
      </c>
      <c r="O250" s="44">
        <v>0</v>
      </c>
      <c r="P250" s="44">
        <v>3035781</v>
      </c>
      <c r="Q250" s="44">
        <v>663783</v>
      </c>
      <c r="R250" s="44">
        <v>378459</v>
      </c>
      <c r="S250" s="44">
        <v>56520</v>
      </c>
      <c r="T250" s="44">
        <v>23581</v>
      </c>
      <c r="U250" s="44">
        <v>219486</v>
      </c>
      <c r="V250" s="44">
        <v>71036</v>
      </c>
      <c r="W250" s="44">
        <v>0</v>
      </c>
      <c r="X250" s="44">
        <v>0</v>
      </c>
      <c r="Y250" s="44">
        <v>0</v>
      </c>
      <c r="Z250" s="44">
        <v>0</v>
      </c>
      <c r="AA250" s="44">
        <v>25916178</v>
      </c>
      <c r="AB250" s="44">
        <v>0</v>
      </c>
    </row>
    <row r="251" spans="1:28" x14ac:dyDescent="0.3">
      <c r="A251" s="46" t="s">
        <v>530</v>
      </c>
      <c r="B251" t="s">
        <v>2380</v>
      </c>
      <c r="C251">
        <v>1</v>
      </c>
      <c r="D251">
        <v>0</v>
      </c>
      <c r="E251" s="44">
        <v>8625902</v>
      </c>
      <c r="F251" s="44">
        <v>0</v>
      </c>
      <c r="G251" s="44">
        <v>0</v>
      </c>
      <c r="H251" s="44">
        <v>9280</v>
      </c>
      <c r="I251" s="44">
        <v>2135537</v>
      </c>
      <c r="J251" s="44">
        <v>4338175</v>
      </c>
      <c r="K251" s="44">
        <v>217526</v>
      </c>
      <c r="L251" s="44">
        <v>0</v>
      </c>
      <c r="M251" s="44">
        <v>0</v>
      </c>
      <c r="N251" s="44">
        <v>0</v>
      </c>
      <c r="O251" s="44">
        <v>0</v>
      </c>
      <c r="P251" s="44">
        <v>2075337</v>
      </c>
      <c r="Q251" s="44">
        <v>334599</v>
      </c>
      <c r="R251" s="44">
        <v>228384</v>
      </c>
      <c r="S251" s="44">
        <v>34589</v>
      </c>
      <c r="T251" s="44">
        <v>14431</v>
      </c>
      <c r="U251" s="44">
        <v>132985</v>
      </c>
      <c r="V251" s="44">
        <v>38555</v>
      </c>
      <c r="W251" s="44">
        <v>0</v>
      </c>
      <c r="X251" s="44">
        <v>75937</v>
      </c>
      <c r="Y251" s="44">
        <v>0</v>
      </c>
      <c r="Z251" s="44">
        <v>0</v>
      </c>
      <c r="AA251" s="44">
        <v>18261237</v>
      </c>
      <c r="AB251" s="44">
        <v>0</v>
      </c>
    </row>
    <row r="252" spans="1:28" x14ac:dyDescent="0.3">
      <c r="A252" s="46" t="s">
        <v>540</v>
      </c>
      <c r="B252" t="s">
        <v>2381</v>
      </c>
      <c r="C252">
        <v>1</v>
      </c>
      <c r="D252">
        <v>0</v>
      </c>
      <c r="E252" s="44">
        <v>21250290</v>
      </c>
      <c r="F252" s="44">
        <v>0</v>
      </c>
      <c r="G252" s="44">
        <v>0</v>
      </c>
      <c r="H252" s="44">
        <v>0</v>
      </c>
      <c r="I252" s="44">
        <v>3713573</v>
      </c>
      <c r="J252" s="44">
        <v>6970961</v>
      </c>
      <c r="K252" s="44">
        <v>0</v>
      </c>
      <c r="L252" s="44">
        <v>0</v>
      </c>
      <c r="M252" s="44">
        <v>0</v>
      </c>
      <c r="N252" s="44">
        <v>0</v>
      </c>
      <c r="O252" s="44">
        <v>0</v>
      </c>
      <c r="P252" s="44">
        <v>3039157</v>
      </c>
      <c r="Q252" s="44">
        <v>762329</v>
      </c>
      <c r="R252" s="44">
        <v>411539</v>
      </c>
      <c r="S252" s="44">
        <v>55336</v>
      </c>
      <c r="T252" s="44">
        <v>23088</v>
      </c>
      <c r="U252" s="44">
        <v>223331</v>
      </c>
      <c r="V252" s="44">
        <v>68565</v>
      </c>
      <c r="W252" s="44">
        <v>0</v>
      </c>
      <c r="X252" s="44">
        <v>0</v>
      </c>
      <c r="Y252" s="44">
        <v>0</v>
      </c>
      <c r="Z252" s="44">
        <v>0</v>
      </c>
      <c r="AA252" s="44">
        <v>36518169</v>
      </c>
      <c r="AB252" s="44">
        <v>0</v>
      </c>
    </row>
    <row r="253" spans="1:28" x14ac:dyDescent="0.3">
      <c r="A253" s="46" t="s">
        <v>528</v>
      </c>
      <c r="B253" t="s">
        <v>2382</v>
      </c>
      <c r="C253">
        <v>1</v>
      </c>
      <c r="D253">
        <v>0</v>
      </c>
      <c r="E253" s="44">
        <v>22351184</v>
      </c>
      <c r="F253" s="44">
        <v>0</v>
      </c>
      <c r="G253" s="44">
        <v>0</v>
      </c>
      <c r="H253" s="44">
        <v>3947</v>
      </c>
      <c r="I253" s="44">
        <v>4756429</v>
      </c>
      <c r="J253" s="44">
        <v>2840870</v>
      </c>
      <c r="K253" s="44">
        <v>0</v>
      </c>
      <c r="L253" s="44">
        <v>0</v>
      </c>
      <c r="M253" s="44">
        <v>0</v>
      </c>
      <c r="N253" s="44">
        <v>0</v>
      </c>
      <c r="O253" s="44">
        <v>0</v>
      </c>
      <c r="P253" s="44">
        <v>3970426</v>
      </c>
      <c r="Q253" s="44">
        <v>1293583</v>
      </c>
      <c r="R253" s="44">
        <v>339400</v>
      </c>
      <c r="S253" s="44">
        <v>67515</v>
      </c>
      <c r="T253" s="44">
        <v>28169</v>
      </c>
      <c r="U253" s="44">
        <v>266086</v>
      </c>
      <c r="V253" s="44">
        <v>85510</v>
      </c>
      <c r="W253" s="44">
        <v>0</v>
      </c>
      <c r="X253" s="44">
        <v>286944</v>
      </c>
      <c r="Y253" s="44">
        <v>0</v>
      </c>
      <c r="Z253" s="44">
        <v>0</v>
      </c>
      <c r="AA253" s="44">
        <v>36290063</v>
      </c>
      <c r="AB253" s="44">
        <v>0</v>
      </c>
    </row>
    <row r="254" spans="1:28" x14ac:dyDescent="0.3">
      <c r="A254" s="46" t="s">
        <v>532</v>
      </c>
      <c r="B254" t="s">
        <v>2383</v>
      </c>
      <c r="C254">
        <v>1</v>
      </c>
      <c r="D254">
        <v>0</v>
      </c>
      <c r="E254" s="44">
        <v>13669841</v>
      </c>
      <c r="F254" s="44">
        <v>0</v>
      </c>
      <c r="G254" s="44">
        <v>0</v>
      </c>
      <c r="H254" s="44">
        <v>18977</v>
      </c>
      <c r="I254" s="44">
        <v>3824536</v>
      </c>
      <c r="J254" s="44">
        <v>6411519</v>
      </c>
      <c r="K254" s="44">
        <v>0</v>
      </c>
      <c r="L254" s="44">
        <v>0</v>
      </c>
      <c r="M254" s="44">
        <v>0</v>
      </c>
      <c r="N254" s="44">
        <v>0</v>
      </c>
      <c r="O254" s="44">
        <v>0</v>
      </c>
      <c r="P254" s="44">
        <v>2717129</v>
      </c>
      <c r="Q254" s="44">
        <v>766426</v>
      </c>
      <c r="R254" s="44">
        <v>465960</v>
      </c>
      <c r="S254" s="44">
        <v>90554</v>
      </c>
      <c r="T254" s="44">
        <v>37781</v>
      </c>
      <c r="U254" s="44">
        <v>288862</v>
      </c>
      <c r="V254" s="44">
        <v>101378</v>
      </c>
      <c r="W254" s="44">
        <v>0</v>
      </c>
      <c r="X254" s="44">
        <v>0</v>
      </c>
      <c r="Y254" s="44">
        <v>0</v>
      </c>
      <c r="Z254" s="44">
        <v>0</v>
      </c>
      <c r="AA254" s="44">
        <v>28392963</v>
      </c>
      <c r="AB254" s="44">
        <v>0</v>
      </c>
    </row>
    <row r="255" spans="1:28" x14ac:dyDescent="0.3">
      <c r="A255" s="46" t="s">
        <v>522</v>
      </c>
      <c r="B255" t="s">
        <v>2384</v>
      </c>
      <c r="C255">
        <v>1</v>
      </c>
      <c r="D255">
        <v>0</v>
      </c>
      <c r="E255" s="44">
        <v>23684846</v>
      </c>
      <c r="F255" s="44">
        <v>0</v>
      </c>
      <c r="G255" s="44">
        <v>0</v>
      </c>
      <c r="H255" s="44">
        <v>3422</v>
      </c>
      <c r="I255" s="44">
        <v>5128466</v>
      </c>
      <c r="J255" s="44">
        <v>5188170</v>
      </c>
      <c r="K255" s="44">
        <v>0</v>
      </c>
      <c r="L255" s="44">
        <v>0</v>
      </c>
      <c r="M255" s="44">
        <v>0</v>
      </c>
      <c r="N255" s="44">
        <v>0</v>
      </c>
      <c r="O255" s="44">
        <v>0</v>
      </c>
      <c r="P255" s="44">
        <v>3625422</v>
      </c>
      <c r="Q255" s="44">
        <v>1887008</v>
      </c>
      <c r="R255" s="44">
        <v>546519</v>
      </c>
      <c r="S255" s="44">
        <v>87004</v>
      </c>
      <c r="T255" s="44">
        <v>36300</v>
      </c>
      <c r="U255" s="44">
        <v>355092</v>
      </c>
      <c r="V255" s="44">
        <v>96841</v>
      </c>
      <c r="W255" s="44">
        <v>0</v>
      </c>
      <c r="X255" s="44">
        <v>360000</v>
      </c>
      <c r="Y255" s="44">
        <v>0</v>
      </c>
      <c r="Z255" s="44">
        <v>0</v>
      </c>
      <c r="AA255" s="44">
        <v>40999090</v>
      </c>
      <c r="AB255" s="44">
        <v>0</v>
      </c>
    </row>
    <row r="256" spans="1:28" x14ac:dyDescent="0.3">
      <c r="A256" s="46" t="s">
        <v>520</v>
      </c>
      <c r="B256" t="s">
        <v>1673</v>
      </c>
      <c r="C256">
        <v>1</v>
      </c>
      <c r="D256">
        <v>0</v>
      </c>
      <c r="E256" s="44">
        <v>6603930</v>
      </c>
      <c r="F256" s="44">
        <v>0</v>
      </c>
      <c r="G256" s="44">
        <v>325321</v>
      </c>
      <c r="H256" s="44">
        <v>0</v>
      </c>
      <c r="I256" s="44">
        <v>644530</v>
      </c>
      <c r="J256" s="44">
        <v>1670895</v>
      </c>
      <c r="K256" s="44">
        <v>0</v>
      </c>
      <c r="L256" s="44">
        <v>0</v>
      </c>
      <c r="M256" s="44">
        <v>0</v>
      </c>
      <c r="N256" s="44">
        <v>0</v>
      </c>
      <c r="O256" s="44">
        <v>0</v>
      </c>
      <c r="P256" s="44">
        <v>944044</v>
      </c>
      <c r="Q256" s="44">
        <v>230355</v>
      </c>
      <c r="R256" s="44">
        <v>195981</v>
      </c>
      <c r="S256" s="44">
        <v>17736</v>
      </c>
      <c r="T256" s="44">
        <v>7400</v>
      </c>
      <c r="U256" s="44">
        <v>61687</v>
      </c>
      <c r="V256" s="44">
        <v>19483</v>
      </c>
      <c r="W256" s="44">
        <v>0</v>
      </c>
      <c r="X256" s="44">
        <v>156349</v>
      </c>
      <c r="Y256" s="44">
        <v>0</v>
      </c>
      <c r="Z256" s="44">
        <v>0</v>
      </c>
      <c r="AA256" s="44">
        <v>10877711</v>
      </c>
      <c r="AB256" s="44">
        <v>0</v>
      </c>
    </row>
    <row r="257" spans="1:28" x14ac:dyDescent="0.3">
      <c r="A257" s="46" t="s">
        <v>534</v>
      </c>
      <c r="B257" t="s">
        <v>2385</v>
      </c>
      <c r="C257">
        <v>1</v>
      </c>
      <c r="D257">
        <v>0</v>
      </c>
      <c r="E257" s="44">
        <v>9172942</v>
      </c>
      <c r="F257" s="44">
        <v>0</v>
      </c>
      <c r="G257" s="44">
        <v>0</v>
      </c>
      <c r="H257" s="44">
        <v>15141</v>
      </c>
      <c r="I257" s="44">
        <v>3667214</v>
      </c>
      <c r="J257" s="44">
        <v>4564888</v>
      </c>
      <c r="K257" s="44">
        <v>0</v>
      </c>
      <c r="L257" s="44">
        <v>0</v>
      </c>
      <c r="M257" s="44">
        <v>0</v>
      </c>
      <c r="N257" s="44">
        <v>0</v>
      </c>
      <c r="O257" s="44">
        <v>0</v>
      </c>
      <c r="P257" s="44">
        <v>2963190</v>
      </c>
      <c r="Q257" s="44">
        <v>595227</v>
      </c>
      <c r="R257" s="44">
        <v>290711</v>
      </c>
      <c r="S257" s="44">
        <v>95123</v>
      </c>
      <c r="T257" s="44">
        <v>39688</v>
      </c>
      <c r="U257" s="44">
        <v>358762</v>
      </c>
      <c r="V257" s="44">
        <v>95275</v>
      </c>
      <c r="W257" s="44">
        <v>258085</v>
      </c>
      <c r="X257" s="44">
        <v>0</v>
      </c>
      <c r="Y257" s="44">
        <v>0</v>
      </c>
      <c r="Z257" s="44">
        <v>0</v>
      </c>
      <c r="AA257" s="44">
        <v>22116246</v>
      </c>
      <c r="AB257" s="44">
        <v>0</v>
      </c>
    </row>
    <row r="258" spans="1:28" x14ac:dyDescent="0.3">
      <c r="A258" s="46" t="s">
        <v>516</v>
      </c>
      <c r="B258" t="s">
        <v>1675</v>
      </c>
      <c r="C258">
        <v>1</v>
      </c>
      <c r="D258">
        <v>0</v>
      </c>
      <c r="E258" s="44">
        <v>22641457</v>
      </c>
      <c r="F258" s="44">
        <v>0</v>
      </c>
      <c r="G258" s="44">
        <v>0</v>
      </c>
      <c r="H258" s="44">
        <v>0</v>
      </c>
      <c r="I258" s="44">
        <v>5478430</v>
      </c>
      <c r="J258" s="44">
        <v>6584455</v>
      </c>
      <c r="K258" s="44">
        <v>0</v>
      </c>
      <c r="L258" s="44">
        <v>0</v>
      </c>
      <c r="M258" s="44">
        <v>0</v>
      </c>
      <c r="N258" s="44">
        <v>0</v>
      </c>
      <c r="O258" s="44">
        <v>0</v>
      </c>
      <c r="P258" s="44">
        <v>3323646</v>
      </c>
      <c r="Q258" s="44">
        <v>803147</v>
      </c>
      <c r="R258" s="44">
        <v>824714</v>
      </c>
      <c r="S258" s="44">
        <v>57403</v>
      </c>
      <c r="T258" s="44">
        <v>23950</v>
      </c>
      <c r="U258" s="44">
        <v>235680</v>
      </c>
      <c r="V258" s="44">
        <v>72240</v>
      </c>
      <c r="W258" s="44">
        <v>0</v>
      </c>
      <c r="X258" s="44">
        <v>0</v>
      </c>
      <c r="Y258" s="44">
        <v>0</v>
      </c>
      <c r="Z258" s="44">
        <v>0</v>
      </c>
      <c r="AA258" s="44">
        <v>40045122</v>
      </c>
      <c r="AB258" s="44">
        <v>0</v>
      </c>
    </row>
    <row r="259" spans="1:28" x14ac:dyDescent="0.3">
      <c r="A259" s="46" t="s">
        <v>536</v>
      </c>
      <c r="B259" t="s">
        <v>2386</v>
      </c>
      <c r="C259">
        <v>1</v>
      </c>
      <c r="D259">
        <v>1</v>
      </c>
      <c r="E259" s="44">
        <v>447461596</v>
      </c>
      <c r="F259" s="44">
        <v>5094180</v>
      </c>
      <c r="G259" s="44">
        <v>0</v>
      </c>
      <c r="H259" s="44">
        <v>383097</v>
      </c>
      <c r="I259" s="44">
        <v>71842984</v>
      </c>
      <c r="J259" s="44">
        <v>67136805</v>
      </c>
      <c r="K259" s="44">
        <v>0</v>
      </c>
      <c r="L259" s="44">
        <v>0</v>
      </c>
      <c r="M259" s="44">
        <v>1687096</v>
      </c>
      <c r="N259" s="44">
        <v>4748679</v>
      </c>
      <c r="O259" s="44">
        <v>4334926</v>
      </c>
      <c r="P259" s="44">
        <v>0</v>
      </c>
      <c r="Q259" s="44">
        <v>8854209</v>
      </c>
      <c r="R259" s="44">
        <v>9302606</v>
      </c>
      <c r="S259" s="44">
        <v>489052</v>
      </c>
      <c r="T259" s="44">
        <v>204044</v>
      </c>
      <c r="U259" s="44">
        <v>1962792</v>
      </c>
      <c r="V259" s="44">
        <v>690510</v>
      </c>
      <c r="W259" s="44">
        <v>0</v>
      </c>
      <c r="X259" s="44">
        <v>34823720</v>
      </c>
      <c r="Y259" s="44">
        <v>0</v>
      </c>
      <c r="Z259" s="44">
        <v>0</v>
      </c>
      <c r="AA259" s="44">
        <v>659016296</v>
      </c>
      <c r="AB259" s="44">
        <v>14374405</v>
      </c>
    </row>
    <row r="260" spans="1:28" x14ac:dyDescent="0.3">
      <c r="A260" s="46" t="s">
        <v>538</v>
      </c>
      <c r="B260" t="s">
        <v>1677</v>
      </c>
      <c r="C260">
        <v>1</v>
      </c>
      <c r="D260">
        <v>0</v>
      </c>
      <c r="E260" s="44">
        <v>20812524</v>
      </c>
      <c r="F260" s="44">
        <v>0</v>
      </c>
      <c r="G260" s="44">
        <v>0</v>
      </c>
      <c r="H260" s="44">
        <v>0</v>
      </c>
      <c r="I260" s="44">
        <v>7354026</v>
      </c>
      <c r="J260" s="44">
        <v>3976616</v>
      </c>
      <c r="K260" s="44">
        <v>0</v>
      </c>
      <c r="L260" s="44">
        <v>0</v>
      </c>
      <c r="M260" s="44">
        <v>0</v>
      </c>
      <c r="N260" s="44">
        <v>0</v>
      </c>
      <c r="O260" s="44">
        <v>0</v>
      </c>
      <c r="P260" s="44">
        <v>2890034</v>
      </c>
      <c r="Q260" s="44">
        <v>1631427</v>
      </c>
      <c r="R260" s="44">
        <v>584150</v>
      </c>
      <c r="S260" s="44">
        <v>83049</v>
      </c>
      <c r="T260" s="44">
        <v>34650</v>
      </c>
      <c r="U260" s="44">
        <v>341462</v>
      </c>
      <c r="V260" s="44">
        <v>80364</v>
      </c>
      <c r="W260" s="44">
        <v>0</v>
      </c>
      <c r="X260" s="44">
        <v>555039</v>
      </c>
      <c r="Y260" s="44">
        <v>0</v>
      </c>
      <c r="Z260" s="44">
        <v>0</v>
      </c>
      <c r="AA260" s="44">
        <v>38343341</v>
      </c>
      <c r="AB260" s="44">
        <v>189986</v>
      </c>
    </row>
    <row r="261" spans="1:28" x14ac:dyDescent="0.3">
      <c r="A261" s="46" t="s">
        <v>514</v>
      </c>
      <c r="B261" t="s">
        <v>2387</v>
      </c>
      <c r="C261">
        <v>1</v>
      </c>
      <c r="D261">
        <v>0</v>
      </c>
      <c r="E261" s="44">
        <v>28117917</v>
      </c>
      <c r="F261" s="44">
        <v>0</v>
      </c>
      <c r="G261" s="44">
        <v>0</v>
      </c>
      <c r="H261" s="44">
        <v>0</v>
      </c>
      <c r="I261" s="44">
        <v>5668936</v>
      </c>
      <c r="J261" s="44">
        <v>3502759</v>
      </c>
      <c r="K261" s="44">
        <v>0</v>
      </c>
      <c r="L261" s="44">
        <v>0</v>
      </c>
      <c r="M261" s="44">
        <v>0</v>
      </c>
      <c r="N261" s="44">
        <v>0</v>
      </c>
      <c r="O261" s="44">
        <v>0</v>
      </c>
      <c r="P261" s="44">
        <v>3943153</v>
      </c>
      <c r="Q261" s="44">
        <v>1061180</v>
      </c>
      <c r="R261" s="44">
        <v>634166</v>
      </c>
      <c r="S261" s="44">
        <v>49539</v>
      </c>
      <c r="T261" s="44">
        <v>20669</v>
      </c>
      <c r="U261" s="44">
        <v>193914</v>
      </c>
      <c r="V261" s="44">
        <v>62343</v>
      </c>
      <c r="W261" s="44">
        <v>0</v>
      </c>
      <c r="X261" s="44">
        <v>359327</v>
      </c>
      <c r="Y261" s="44">
        <v>0</v>
      </c>
      <c r="Z261" s="44">
        <v>0</v>
      </c>
      <c r="AA261" s="44">
        <v>43613903</v>
      </c>
      <c r="AB261" s="44">
        <v>0</v>
      </c>
    </row>
    <row r="262" spans="1:28" x14ac:dyDescent="0.3">
      <c r="A262" s="46" t="s">
        <v>542</v>
      </c>
      <c r="B262" t="s">
        <v>2388</v>
      </c>
      <c r="C262">
        <v>1</v>
      </c>
      <c r="D262">
        <v>0</v>
      </c>
      <c r="E262" s="44">
        <v>29035261</v>
      </c>
      <c r="F262" s="44">
        <v>0</v>
      </c>
      <c r="G262" s="44">
        <v>0</v>
      </c>
      <c r="H262" s="44">
        <v>0</v>
      </c>
      <c r="I262" s="44">
        <v>7420873</v>
      </c>
      <c r="J262" s="44">
        <v>7264076</v>
      </c>
      <c r="K262" s="44">
        <v>0</v>
      </c>
      <c r="L262" s="44">
        <v>0</v>
      </c>
      <c r="M262" s="44">
        <v>0</v>
      </c>
      <c r="N262" s="44">
        <v>0</v>
      </c>
      <c r="O262" s="44">
        <v>0</v>
      </c>
      <c r="P262" s="44">
        <v>4525858</v>
      </c>
      <c r="Q262" s="44">
        <v>1383510</v>
      </c>
      <c r="R262" s="44">
        <v>956871</v>
      </c>
      <c r="S262" s="44">
        <v>129622</v>
      </c>
      <c r="T262" s="44">
        <v>54081</v>
      </c>
      <c r="U262" s="44">
        <v>526405</v>
      </c>
      <c r="V262" s="44">
        <v>140509</v>
      </c>
      <c r="W262" s="44">
        <v>0</v>
      </c>
      <c r="X262" s="44">
        <v>342900</v>
      </c>
      <c r="Y262" s="44">
        <v>0</v>
      </c>
      <c r="Z262" s="44">
        <v>0</v>
      </c>
      <c r="AA262" s="44">
        <v>51779966</v>
      </c>
      <c r="AB262" s="44">
        <v>0</v>
      </c>
    </row>
    <row r="263" spans="1:28" x14ac:dyDescent="0.3">
      <c r="A263" s="46" t="s">
        <v>546</v>
      </c>
      <c r="B263" t="s">
        <v>1680</v>
      </c>
      <c r="C263">
        <v>1</v>
      </c>
      <c r="D263">
        <v>0</v>
      </c>
      <c r="E263" s="44">
        <v>4420293</v>
      </c>
      <c r="F263" s="44">
        <v>0</v>
      </c>
      <c r="G263" s="44">
        <v>181923</v>
      </c>
      <c r="H263" s="44">
        <v>0</v>
      </c>
      <c r="I263" s="44">
        <v>846024</v>
      </c>
      <c r="J263" s="44">
        <v>1295368</v>
      </c>
      <c r="K263" s="44">
        <v>0</v>
      </c>
      <c r="L263" s="44">
        <v>0</v>
      </c>
      <c r="M263" s="44">
        <v>0</v>
      </c>
      <c r="N263" s="44">
        <v>0</v>
      </c>
      <c r="O263" s="44">
        <v>0</v>
      </c>
      <c r="P263" s="44">
        <v>1184428</v>
      </c>
      <c r="Q263" s="44">
        <v>102962</v>
      </c>
      <c r="R263" s="44">
        <v>137222</v>
      </c>
      <c r="S263" s="44">
        <v>10216</v>
      </c>
      <c r="T263" s="44">
        <v>4263</v>
      </c>
      <c r="U263" s="44">
        <v>40134</v>
      </c>
      <c r="V263" s="44">
        <v>10645</v>
      </c>
      <c r="W263" s="44">
        <v>0</v>
      </c>
      <c r="X263" s="44">
        <v>0</v>
      </c>
      <c r="Y263" s="44">
        <v>0</v>
      </c>
      <c r="Z263" s="44">
        <v>0</v>
      </c>
      <c r="AA263" s="44">
        <v>8233478</v>
      </c>
      <c r="AB263" s="44">
        <v>0</v>
      </c>
    </row>
    <row r="264" spans="1:28" x14ac:dyDescent="0.3">
      <c r="A264" s="46" t="s">
        <v>549</v>
      </c>
      <c r="B264" t="s">
        <v>2389</v>
      </c>
      <c r="C264">
        <v>1</v>
      </c>
      <c r="D264">
        <v>0</v>
      </c>
      <c r="E264" s="44">
        <v>32540980</v>
      </c>
      <c r="F264" s="44">
        <v>0</v>
      </c>
      <c r="G264" s="44">
        <v>0</v>
      </c>
      <c r="H264" s="44">
        <v>28286</v>
      </c>
      <c r="I264" s="44">
        <v>4283186</v>
      </c>
      <c r="J264" s="44">
        <v>6784174</v>
      </c>
      <c r="K264" s="44">
        <v>104073</v>
      </c>
      <c r="L264" s="44">
        <v>0</v>
      </c>
      <c r="M264" s="44">
        <v>0</v>
      </c>
      <c r="N264" s="44">
        <v>0</v>
      </c>
      <c r="O264" s="44">
        <v>0</v>
      </c>
      <c r="P264" s="44">
        <v>3897761</v>
      </c>
      <c r="Q264" s="44">
        <v>626877</v>
      </c>
      <c r="R264" s="44">
        <v>531730</v>
      </c>
      <c r="S264" s="44">
        <v>58033</v>
      </c>
      <c r="T264" s="44">
        <v>24213</v>
      </c>
      <c r="U264" s="44">
        <v>228864</v>
      </c>
      <c r="V264" s="44">
        <v>77250</v>
      </c>
      <c r="W264" s="44">
        <v>0</v>
      </c>
      <c r="X264" s="44">
        <v>2004118</v>
      </c>
      <c r="Y264" s="44">
        <v>0</v>
      </c>
      <c r="Z264" s="44">
        <v>0</v>
      </c>
      <c r="AA264" s="44">
        <v>51189545</v>
      </c>
      <c r="AB264" s="44">
        <v>585370</v>
      </c>
    </row>
    <row r="265" spans="1:28" x14ac:dyDescent="0.3">
      <c r="A265" s="46" t="s">
        <v>551</v>
      </c>
      <c r="B265" t="s">
        <v>2390</v>
      </c>
      <c r="C265">
        <v>1</v>
      </c>
      <c r="D265">
        <v>0</v>
      </c>
      <c r="E265" s="44">
        <v>9017041</v>
      </c>
      <c r="F265" s="44">
        <v>0</v>
      </c>
      <c r="G265" s="44">
        <v>0</v>
      </c>
      <c r="H265" s="44">
        <v>7761</v>
      </c>
      <c r="I265" s="44">
        <v>1436687</v>
      </c>
      <c r="J265" s="44">
        <v>1766642</v>
      </c>
      <c r="K265" s="44">
        <v>0</v>
      </c>
      <c r="L265" s="44">
        <v>0</v>
      </c>
      <c r="M265" s="44">
        <v>0</v>
      </c>
      <c r="N265" s="44">
        <v>0</v>
      </c>
      <c r="O265" s="44">
        <v>0</v>
      </c>
      <c r="P265" s="44">
        <v>1227353</v>
      </c>
      <c r="Q265" s="44">
        <v>71455</v>
      </c>
      <c r="R265" s="44">
        <v>160073</v>
      </c>
      <c r="S265" s="44">
        <v>13752</v>
      </c>
      <c r="T265" s="44">
        <v>5738</v>
      </c>
      <c r="U265" s="44">
        <v>49804</v>
      </c>
      <c r="V265" s="44">
        <v>16883</v>
      </c>
      <c r="W265" s="44">
        <v>0</v>
      </c>
      <c r="X265" s="44">
        <v>348112</v>
      </c>
      <c r="Y265" s="44">
        <v>0</v>
      </c>
      <c r="Z265" s="44">
        <v>0</v>
      </c>
      <c r="AA265" s="44">
        <v>14121301</v>
      </c>
      <c r="AB265" s="44">
        <v>100000</v>
      </c>
    </row>
    <row r="266" spans="1:28" x14ac:dyDescent="0.3">
      <c r="A266" s="46" t="s">
        <v>553</v>
      </c>
      <c r="B266" t="s">
        <v>1683</v>
      </c>
      <c r="C266">
        <v>1</v>
      </c>
      <c r="D266">
        <v>0</v>
      </c>
      <c r="E266" s="44">
        <v>11643891</v>
      </c>
      <c r="F266" s="44">
        <v>0</v>
      </c>
      <c r="G266" s="44">
        <v>0</v>
      </c>
      <c r="H266" s="44">
        <v>0</v>
      </c>
      <c r="I266" s="44">
        <v>1764040</v>
      </c>
      <c r="J266" s="44">
        <v>2276755</v>
      </c>
      <c r="K266" s="44">
        <v>0</v>
      </c>
      <c r="L266" s="44">
        <v>0</v>
      </c>
      <c r="M266" s="44">
        <v>0</v>
      </c>
      <c r="N266" s="44">
        <v>0</v>
      </c>
      <c r="O266" s="44">
        <v>0</v>
      </c>
      <c r="P266" s="44">
        <v>1448934</v>
      </c>
      <c r="Q266" s="44">
        <v>311251</v>
      </c>
      <c r="R266" s="44">
        <v>82325</v>
      </c>
      <c r="S266" s="44">
        <v>18785</v>
      </c>
      <c r="T266" s="44">
        <v>7838</v>
      </c>
      <c r="U266" s="44">
        <v>72871</v>
      </c>
      <c r="V266" s="44">
        <v>22092</v>
      </c>
      <c r="W266" s="44">
        <v>0</v>
      </c>
      <c r="X266" s="44">
        <v>390003</v>
      </c>
      <c r="Y266" s="44">
        <v>0</v>
      </c>
      <c r="Z266" s="44">
        <v>0</v>
      </c>
      <c r="AA266" s="44">
        <v>18038785</v>
      </c>
      <c r="AB266" s="44">
        <v>0</v>
      </c>
    </row>
    <row r="267" spans="1:28" x14ac:dyDescent="0.3">
      <c r="A267" s="46" t="s">
        <v>555</v>
      </c>
      <c r="B267" t="s">
        <v>2391</v>
      </c>
      <c r="C267">
        <v>1</v>
      </c>
      <c r="D267">
        <v>0</v>
      </c>
      <c r="E267" s="44">
        <v>9831747</v>
      </c>
      <c r="F267" s="44">
        <v>0</v>
      </c>
      <c r="G267" s="44">
        <v>344565</v>
      </c>
      <c r="H267" s="44">
        <v>0</v>
      </c>
      <c r="I267" s="44">
        <v>1441833</v>
      </c>
      <c r="J267" s="44">
        <v>1262637</v>
      </c>
      <c r="K267" s="44">
        <v>0</v>
      </c>
      <c r="L267" s="44">
        <v>0</v>
      </c>
      <c r="M267" s="44">
        <v>0</v>
      </c>
      <c r="N267" s="44">
        <v>0</v>
      </c>
      <c r="O267" s="44">
        <v>0</v>
      </c>
      <c r="P267" s="44">
        <v>1282138</v>
      </c>
      <c r="Q267" s="44">
        <v>233899</v>
      </c>
      <c r="R267" s="44">
        <v>264341</v>
      </c>
      <c r="S267" s="44">
        <v>12149</v>
      </c>
      <c r="T267" s="44">
        <v>5069</v>
      </c>
      <c r="U267" s="44">
        <v>45610</v>
      </c>
      <c r="V267" s="44">
        <v>16015</v>
      </c>
      <c r="W267" s="44">
        <v>0</v>
      </c>
      <c r="X267" s="44">
        <v>430702</v>
      </c>
      <c r="Y267" s="44">
        <v>0</v>
      </c>
      <c r="Z267" s="44">
        <v>0</v>
      </c>
      <c r="AA267" s="44">
        <v>15170705</v>
      </c>
      <c r="AB267" s="44">
        <v>100000</v>
      </c>
    </row>
    <row r="268" spans="1:28" x14ac:dyDescent="0.3">
      <c r="A268" s="46" t="s">
        <v>2120</v>
      </c>
      <c r="B268" t="s">
        <v>2121</v>
      </c>
      <c r="C268">
        <v>1</v>
      </c>
      <c r="D268">
        <v>1</v>
      </c>
      <c r="E268" s="44">
        <v>9249888</v>
      </c>
      <c r="F268" s="44">
        <v>0</v>
      </c>
      <c r="G268" s="44">
        <v>150754</v>
      </c>
      <c r="H268" s="44">
        <v>5598</v>
      </c>
      <c r="I268" s="44">
        <v>1278653</v>
      </c>
      <c r="J268" s="44">
        <v>670973</v>
      </c>
      <c r="K268" s="44">
        <v>142497</v>
      </c>
      <c r="L268" s="44">
        <v>1026312</v>
      </c>
      <c r="M268" s="44">
        <v>0</v>
      </c>
      <c r="N268" s="44">
        <v>0</v>
      </c>
      <c r="O268" s="44">
        <v>0</v>
      </c>
      <c r="P268" s="44">
        <v>1021806</v>
      </c>
      <c r="Q268" s="44">
        <v>191545</v>
      </c>
      <c r="R268" s="44">
        <v>32463</v>
      </c>
      <c r="S268" s="44">
        <v>10591</v>
      </c>
      <c r="T268" s="44">
        <v>4419</v>
      </c>
      <c r="U268" s="44">
        <v>40600</v>
      </c>
      <c r="V268" s="44">
        <v>13071</v>
      </c>
      <c r="W268" s="44">
        <v>0</v>
      </c>
      <c r="X268" s="44">
        <v>137627</v>
      </c>
      <c r="Y268" s="44">
        <v>0</v>
      </c>
      <c r="Z268" s="44">
        <v>0</v>
      </c>
      <c r="AA268" s="44">
        <v>13976797</v>
      </c>
      <c r="AB268" s="44">
        <v>100000</v>
      </c>
    </row>
    <row r="269" spans="1:28" x14ac:dyDescent="0.3">
      <c r="A269" s="46" t="s">
        <v>587</v>
      </c>
      <c r="B269" t="s">
        <v>2392</v>
      </c>
      <c r="C269">
        <v>1</v>
      </c>
      <c r="D269">
        <v>0</v>
      </c>
      <c r="E269" s="44">
        <v>9003827</v>
      </c>
      <c r="F269" s="44">
        <v>0</v>
      </c>
      <c r="G269" s="44">
        <v>317335</v>
      </c>
      <c r="H269" s="44">
        <v>0</v>
      </c>
      <c r="I269" s="44">
        <v>1821345</v>
      </c>
      <c r="J269" s="44">
        <v>460502</v>
      </c>
      <c r="K269" s="44">
        <v>0</v>
      </c>
      <c r="L269" s="44">
        <v>0</v>
      </c>
      <c r="M269" s="44">
        <v>0</v>
      </c>
      <c r="N269" s="44">
        <v>0</v>
      </c>
      <c r="O269" s="44">
        <v>0</v>
      </c>
      <c r="P269" s="44">
        <v>984801</v>
      </c>
      <c r="Q269" s="44">
        <v>929970</v>
      </c>
      <c r="R269" s="44">
        <v>580277</v>
      </c>
      <c r="S269" s="44">
        <v>60205</v>
      </c>
      <c r="T269" s="44">
        <v>25119</v>
      </c>
      <c r="U269" s="44">
        <v>225661</v>
      </c>
      <c r="V269" s="44">
        <v>29761</v>
      </c>
      <c r="W269" s="44">
        <v>0</v>
      </c>
      <c r="X269" s="44">
        <v>216147</v>
      </c>
      <c r="Y269" s="44">
        <v>0</v>
      </c>
      <c r="Z269" s="44">
        <v>0</v>
      </c>
      <c r="AA269" s="44">
        <v>14654950</v>
      </c>
      <c r="AB269" s="44">
        <v>0</v>
      </c>
    </row>
    <row r="270" spans="1:28" x14ac:dyDescent="0.3">
      <c r="A270" s="46" t="s">
        <v>591</v>
      </c>
      <c r="B270" t="s">
        <v>2393</v>
      </c>
      <c r="C270">
        <v>1</v>
      </c>
      <c r="D270">
        <v>1</v>
      </c>
      <c r="E270" s="44">
        <v>93438623</v>
      </c>
      <c r="F270" s="44">
        <v>11754631</v>
      </c>
      <c r="G270" s="44">
        <v>2687597</v>
      </c>
      <c r="H270" s="44">
        <v>0</v>
      </c>
      <c r="I270" s="44">
        <v>7021800</v>
      </c>
      <c r="J270" s="44">
        <v>4726260</v>
      </c>
      <c r="K270" s="44">
        <v>0</v>
      </c>
      <c r="L270" s="44">
        <v>0</v>
      </c>
      <c r="M270" s="44">
        <v>0</v>
      </c>
      <c r="N270" s="44">
        <v>0</v>
      </c>
      <c r="O270" s="44">
        <v>0</v>
      </c>
      <c r="P270" s="44">
        <v>4461968</v>
      </c>
      <c r="Q270" s="44">
        <v>8856083</v>
      </c>
      <c r="R270" s="44">
        <v>1815115</v>
      </c>
      <c r="S270" s="44">
        <v>169034</v>
      </c>
      <c r="T270" s="44">
        <v>70525</v>
      </c>
      <c r="U270" s="44">
        <v>588500</v>
      </c>
      <c r="V270" s="44">
        <v>240303</v>
      </c>
      <c r="W270" s="44">
        <v>0</v>
      </c>
      <c r="X270" s="44">
        <v>2087301</v>
      </c>
      <c r="Y270" s="44">
        <v>0</v>
      </c>
      <c r="Z270" s="44">
        <v>2520255</v>
      </c>
      <c r="AA270" s="44">
        <v>140437995</v>
      </c>
      <c r="AB270" s="44">
        <v>4969842</v>
      </c>
    </row>
    <row r="271" spans="1:28" x14ac:dyDescent="0.3">
      <c r="A271" s="46" t="s">
        <v>655</v>
      </c>
      <c r="B271" t="s">
        <v>2394</v>
      </c>
      <c r="C271">
        <v>1</v>
      </c>
      <c r="D271">
        <v>0</v>
      </c>
      <c r="E271" s="44">
        <v>39573425</v>
      </c>
      <c r="F271" s="44">
        <v>2585201</v>
      </c>
      <c r="G271" s="44">
        <v>1755704</v>
      </c>
      <c r="H271" s="44">
        <v>0</v>
      </c>
      <c r="I271" s="44">
        <v>6650782</v>
      </c>
      <c r="J271" s="44">
        <v>1936246</v>
      </c>
      <c r="K271" s="44">
        <v>0</v>
      </c>
      <c r="L271" s="44">
        <v>0</v>
      </c>
      <c r="M271" s="44">
        <v>0</v>
      </c>
      <c r="N271" s="44">
        <v>0</v>
      </c>
      <c r="O271" s="44">
        <v>0</v>
      </c>
      <c r="P271" s="44">
        <v>3935345</v>
      </c>
      <c r="Q271" s="44">
        <v>4354417</v>
      </c>
      <c r="R271" s="44">
        <v>698207</v>
      </c>
      <c r="S271" s="44">
        <v>158818</v>
      </c>
      <c r="T271" s="44">
        <v>66263</v>
      </c>
      <c r="U271" s="44">
        <v>462214</v>
      </c>
      <c r="V271" s="44">
        <v>158302</v>
      </c>
      <c r="W271" s="44">
        <v>0</v>
      </c>
      <c r="X271" s="44">
        <v>3240000</v>
      </c>
      <c r="Y271" s="44">
        <v>0</v>
      </c>
      <c r="Z271" s="44">
        <v>0</v>
      </c>
      <c r="AA271" s="44">
        <v>65574924</v>
      </c>
      <c r="AB271" s="44">
        <v>1415807</v>
      </c>
    </row>
    <row r="272" spans="1:28" x14ac:dyDescent="0.3">
      <c r="A272" s="46" t="s">
        <v>569</v>
      </c>
      <c r="B272" t="s">
        <v>2395</v>
      </c>
      <c r="C272">
        <v>1</v>
      </c>
      <c r="D272">
        <v>0</v>
      </c>
      <c r="E272" s="44">
        <v>27960393</v>
      </c>
      <c r="F272" s="44">
        <v>0</v>
      </c>
      <c r="G272" s="44">
        <v>3378742</v>
      </c>
      <c r="H272" s="44">
        <v>0</v>
      </c>
      <c r="I272" s="44">
        <v>5143482</v>
      </c>
      <c r="J272" s="44">
        <v>1493387</v>
      </c>
      <c r="K272" s="44">
        <v>0</v>
      </c>
      <c r="L272" s="44">
        <v>0</v>
      </c>
      <c r="M272" s="44">
        <v>0</v>
      </c>
      <c r="N272" s="44">
        <v>0</v>
      </c>
      <c r="O272" s="44">
        <v>0</v>
      </c>
      <c r="P272" s="44">
        <v>4061196</v>
      </c>
      <c r="Q272" s="44">
        <v>2305984</v>
      </c>
      <c r="R272" s="44">
        <v>803935</v>
      </c>
      <c r="S272" s="44">
        <v>110103</v>
      </c>
      <c r="T272" s="44">
        <v>45938</v>
      </c>
      <c r="U272" s="44">
        <v>459243</v>
      </c>
      <c r="V272" s="44">
        <v>101386</v>
      </c>
      <c r="W272" s="44">
        <v>0</v>
      </c>
      <c r="X272" s="44">
        <v>0</v>
      </c>
      <c r="Y272" s="44">
        <v>33193</v>
      </c>
      <c r="Z272" s="44">
        <v>0</v>
      </c>
      <c r="AA272" s="44">
        <v>45896982</v>
      </c>
      <c r="AB272" s="44">
        <v>0</v>
      </c>
    </row>
    <row r="273" spans="1:28" x14ac:dyDescent="0.3">
      <c r="A273" s="46" t="s">
        <v>627</v>
      </c>
      <c r="B273" t="s">
        <v>1690</v>
      </c>
      <c r="C273">
        <v>1</v>
      </c>
      <c r="D273">
        <v>0</v>
      </c>
      <c r="E273" s="44">
        <v>9573222</v>
      </c>
      <c r="F273" s="44">
        <v>0</v>
      </c>
      <c r="G273" s="44">
        <v>947589</v>
      </c>
      <c r="H273" s="44">
        <v>0</v>
      </c>
      <c r="I273" s="44">
        <v>880977</v>
      </c>
      <c r="J273" s="44">
        <v>999188</v>
      </c>
      <c r="K273" s="44">
        <v>0</v>
      </c>
      <c r="L273" s="44">
        <v>0</v>
      </c>
      <c r="M273" s="44">
        <v>0</v>
      </c>
      <c r="N273" s="44">
        <v>0</v>
      </c>
      <c r="O273" s="44">
        <v>0</v>
      </c>
      <c r="P273" s="44">
        <v>854800</v>
      </c>
      <c r="Q273" s="44">
        <v>768705</v>
      </c>
      <c r="R273" s="44">
        <v>275195</v>
      </c>
      <c r="S273" s="44">
        <v>31847</v>
      </c>
      <c r="T273" s="44">
        <v>13288</v>
      </c>
      <c r="U273" s="44">
        <v>127684</v>
      </c>
      <c r="V273" s="44">
        <v>30561</v>
      </c>
      <c r="W273" s="44">
        <v>0</v>
      </c>
      <c r="X273" s="44">
        <v>178200</v>
      </c>
      <c r="Y273" s="44">
        <v>4977</v>
      </c>
      <c r="Z273" s="44">
        <v>0</v>
      </c>
      <c r="AA273" s="44">
        <v>14686233</v>
      </c>
      <c r="AB273" s="44">
        <v>0</v>
      </c>
    </row>
    <row r="274" spans="1:28" x14ac:dyDescent="0.3">
      <c r="A274" s="46" t="s">
        <v>607</v>
      </c>
      <c r="B274" t="s">
        <v>2396</v>
      </c>
      <c r="C274">
        <v>1</v>
      </c>
      <c r="D274">
        <v>0</v>
      </c>
      <c r="E274" s="44">
        <v>39265252</v>
      </c>
      <c r="F274" s="44">
        <v>0</v>
      </c>
      <c r="G274" s="44">
        <v>4406095</v>
      </c>
      <c r="H274" s="44">
        <v>0</v>
      </c>
      <c r="I274" s="44">
        <v>3936640</v>
      </c>
      <c r="J274" s="44">
        <v>3443579</v>
      </c>
      <c r="K274" s="44">
        <v>0</v>
      </c>
      <c r="L274" s="44">
        <v>0</v>
      </c>
      <c r="M274" s="44">
        <v>0</v>
      </c>
      <c r="N274" s="44">
        <v>0</v>
      </c>
      <c r="O274" s="44">
        <v>0</v>
      </c>
      <c r="P274" s="44">
        <v>4939782</v>
      </c>
      <c r="Q274" s="44">
        <v>1673493</v>
      </c>
      <c r="R274" s="44">
        <v>773136</v>
      </c>
      <c r="S274" s="44">
        <v>108635</v>
      </c>
      <c r="T274" s="44">
        <v>45325</v>
      </c>
      <c r="U274" s="44">
        <v>438972</v>
      </c>
      <c r="V274" s="44">
        <v>113372</v>
      </c>
      <c r="W274" s="44">
        <v>0</v>
      </c>
      <c r="X274" s="44">
        <v>374934</v>
      </c>
      <c r="Y274" s="44">
        <v>208322</v>
      </c>
      <c r="Z274" s="44">
        <v>0</v>
      </c>
      <c r="AA274" s="44">
        <v>59727537</v>
      </c>
      <c r="AB274" s="44">
        <v>0</v>
      </c>
    </row>
    <row r="275" spans="1:28" x14ac:dyDescent="0.3">
      <c r="A275" s="46" t="s">
        <v>649</v>
      </c>
      <c r="B275" t="s">
        <v>2397</v>
      </c>
      <c r="C275">
        <v>1</v>
      </c>
      <c r="D275">
        <v>0</v>
      </c>
      <c r="E275" s="44">
        <v>7704131</v>
      </c>
      <c r="F275" s="44">
        <v>0</v>
      </c>
      <c r="G275" s="44">
        <v>710955</v>
      </c>
      <c r="H275" s="44">
        <v>0</v>
      </c>
      <c r="I275" s="44">
        <v>1165481</v>
      </c>
      <c r="J275" s="44">
        <v>1264939</v>
      </c>
      <c r="K275" s="44">
        <v>0</v>
      </c>
      <c r="L275" s="44">
        <v>0</v>
      </c>
      <c r="M275" s="44">
        <v>0</v>
      </c>
      <c r="N275" s="44">
        <v>0</v>
      </c>
      <c r="O275" s="44">
        <v>0</v>
      </c>
      <c r="P275" s="44">
        <v>1982364</v>
      </c>
      <c r="Q275" s="44">
        <v>415962</v>
      </c>
      <c r="R275" s="44">
        <v>290066</v>
      </c>
      <c r="S275" s="44">
        <v>39817</v>
      </c>
      <c r="T275" s="44">
        <v>16613</v>
      </c>
      <c r="U275" s="44">
        <v>145450</v>
      </c>
      <c r="V275" s="44">
        <v>32097</v>
      </c>
      <c r="W275" s="44">
        <v>0</v>
      </c>
      <c r="X275" s="44">
        <v>0</v>
      </c>
      <c r="Y275" s="44">
        <v>13483</v>
      </c>
      <c r="Z275" s="44">
        <v>0</v>
      </c>
      <c r="AA275" s="44">
        <v>13781358</v>
      </c>
      <c r="AB275" s="44">
        <v>0</v>
      </c>
    </row>
    <row r="276" spans="1:28" x14ac:dyDescent="0.3">
      <c r="A276" s="46" t="s">
        <v>561</v>
      </c>
      <c r="B276" t="s">
        <v>2398</v>
      </c>
      <c r="C276">
        <v>1</v>
      </c>
      <c r="D276">
        <v>0</v>
      </c>
      <c r="E276" s="44">
        <v>2864770</v>
      </c>
      <c r="F276" s="44">
        <v>0</v>
      </c>
      <c r="G276" s="44">
        <v>413153</v>
      </c>
      <c r="H276" s="44">
        <v>0</v>
      </c>
      <c r="I276" s="44">
        <v>448960</v>
      </c>
      <c r="J276" s="44">
        <v>780445</v>
      </c>
      <c r="K276" s="44">
        <v>0</v>
      </c>
      <c r="L276" s="44">
        <v>0</v>
      </c>
      <c r="M276" s="44">
        <v>0</v>
      </c>
      <c r="N276" s="44">
        <v>0</v>
      </c>
      <c r="O276" s="44">
        <v>0</v>
      </c>
      <c r="P276" s="44">
        <v>912950</v>
      </c>
      <c r="Q276" s="44">
        <v>119258</v>
      </c>
      <c r="R276" s="44">
        <v>9327</v>
      </c>
      <c r="S276" s="44">
        <v>17347</v>
      </c>
      <c r="T276" s="44">
        <v>7238</v>
      </c>
      <c r="U276" s="44">
        <v>57784</v>
      </c>
      <c r="V276" s="44">
        <v>11545</v>
      </c>
      <c r="W276" s="44">
        <v>0</v>
      </c>
      <c r="X276" s="44">
        <v>50400</v>
      </c>
      <c r="Y276" s="44">
        <v>0</v>
      </c>
      <c r="Z276" s="44">
        <v>0</v>
      </c>
      <c r="AA276" s="44">
        <v>5693177</v>
      </c>
      <c r="AB276" s="44">
        <v>0</v>
      </c>
    </row>
    <row r="277" spans="1:28" x14ac:dyDescent="0.3">
      <c r="A277" s="46" t="s">
        <v>645</v>
      </c>
      <c r="B277" t="s">
        <v>2399</v>
      </c>
      <c r="C277">
        <v>1</v>
      </c>
      <c r="D277">
        <v>0</v>
      </c>
      <c r="E277" s="44">
        <v>37882319</v>
      </c>
      <c r="F277" s="44">
        <v>564975</v>
      </c>
      <c r="G277" s="44">
        <v>3926511</v>
      </c>
      <c r="H277" s="44">
        <v>0</v>
      </c>
      <c r="I277" s="44">
        <v>4028442</v>
      </c>
      <c r="J277" s="44">
        <v>14413304</v>
      </c>
      <c r="K277" s="44">
        <v>0</v>
      </c>
      <c r="L277" s="44">
        <v>0</v>
      </c>
      <c r="M277" s="44">
        <v>0</v>
      </c>
      <c r="N277" s="44">
        <v>0</v>
      </c>
      <c r="O277" s="44">
        <v>0</v>
      </c>
      <c r="P277" s="44">
        <v>1955816</v>
      </c>
      <c r="Q277" s="44">
        <v>2642178</v>
      </c>
      <c r="R277" s="44">
        <v>657904</v>
      </c>
      <c r="S277" s="44">
        <v>60594</v>
      </c>
      <c r="T277" s="44">
        <v>25281</v>
      </c>
      <c r="U277" s="44">
        <v>230787</v>
      </c>
      <c r="V277" s="44">
        <v>81052</v>
      </c>
      <c r="W277" s="44">
        <v>0</v>
      </c>
      <c r="X277" s="44">
        <v>1947439</v>
      </c>
      <c r="Y277" s="44">
        <v>0</v>
      </c>
      <c r="Z277" s="44">
        <v>0</v>
      </c>
      <c r="AA277" s="44">
        <v>68416602</v>
      </c>
      <c r="AB277" s="44">
        <v>1058438</v>
      </c>
    </row>
    <row r="278" spans="1:28" x14ac:dyDescent="0.3">
      <c r="A278" s="46" t="s">
        <v>583</v>
      </c>
      <c r="B278" t="s">
        <v>2400</v>
      </c>
      <c r="C278">
        <v>1</v>
      </c>
      <c r="D278">
        <v>0</v>
      </c>
      <c r="E278" s="44">
        <v>56127381</v>
      </c>
      <c r="F278" s="44">
        <v>0</v>
      </c>
      <c r="G278" s="44">
        <v>3657932</v>
      </c>
      <c r="H278" s="44">
        <v>0</v>
      </c>
      <c r="I278" s="44">
        <v>6039492</v>
      </c>
      <c r="J278" s="44">
        <v>5217755</v>
      </c>
      <c r="K278" s="44">
        <v>0</v>
      </c>
      <c r="L278" s="44">
        <v>0</v>
      </c>
      <c r="M278" s="44">
        <v>0</v>
      </c>
      <c r="N278" s="44">
        <v>0</v>
      </c>
      <c r="O278" s="44">
        <v>0</v>
      </c>
      <c r="P278" s="44">
        <v>3863059</v>
      </c>
      <c r="Q278" s="44">
        <v>4394845</v>
      </c>
      <c r="R278" s="44">
        <v>1297181</v>
      </c>
      <c r="S278" s="44">
        <v>105264</v>
      </c>
      <c r="T278" s="44">
        <v>43919</v>
      </c>
      <c r="U278" s="44">
        <v>433963</v>
      </c>
      <c r="V278" s="44">
        <v>126349</v>
      </c>
      <c r="W278" s="44">
        <v>0</v>
      </c>
      <c r="X278" s="44">
        <v>1080418</v>
      </c>
      <c r="Y278" s="44">
        <v>0</v>
      </c>
      <c r="Z278" s="44">
        <v>0</v>
      </c>
      <c r="AA278" s="44">
        <v>82387558</v>
      </c>
      <c r="AB278" s="44">
        <v>1644332</v>
      </c>
    </row>
    <row r="279" spans="1:28" x14ac:dyDescent="0.3">
      <c r="A279" s="46" t="s">
        <v>559</v>
      </c>
      <c r="B279" t="s">
        <v>2401</v>
      </c>
      <c r="C279">
        <v>1</v>
      </c>
      <c r="D279">
        <v>0</v>
      </c>
      <c r="E279" s="44">
        <v>18386599</v>
      </c>
      <c r="F279" s="44">
        <v>0</v>
      </c>
      <c r="G279" s="44">
        <v>2262592</v>
      </c>
      <c r="H279" s="44">
        <v>4608</v>
      </c>
      <c r="I279" s="44">
        <v>4469551</v>
      </c>
      <c r="J279" s="44">
        <v>1578022</v>
      </c>
      <c r="K279" s="44">
        <v>0</v>
      </c>
      <c r="L279" s="44">
        <v>0</v>
      </c>
      <c r="M279" s="44">
        <v>0</v>
      </c>
      <c r="N279" s="44">
        <v>0</v>
      </c>
      <c r="O279" s="44">
        <v>0</v>
      </c>
      <c r="P279" s="44">
        <v>2998465</v>
      </c>
      <c r="Q279" s="44">
        <v>1168254</v>
      </c>
      <c r="R279" s="44">
        <v>574213</v>
      </c>
      <c r="S279" s="44">
        <v>72968</v>
      </c>
      <c r="T279" s="44">
        <v>30444</v>
      </c>
      <c r="U279" s="44">
        <v>313851</v>
      </c>
      <c r="V279" s="44">
        <v>69077</v>
      </c>
      <c r="W279" s="44">
        <v>0</v>
      </c>
      <c r="X279" s="44">
        <v>0</v>
      </c>
      <c r="Y279" s="44">
        <v>99700</v>
      </c>
      <c r="Z279" s="44">
        <v>0</v>
      </c>
      <c r="AA279" s="44">
        <v>32028344</v>
      </c>
      <c r="AB279" s="44">
        <v>0</v>
      </c>
    </row>
    <row r="280" spans="1:28" x14ac:dyDescent="0.3">
      <c r="A280" s="46" t="s">
        <v>633</v>
      </c>
      <c r="B280" t="s">
        <v>2402</v>
      </c>
      <c r="C280">
        <v>1</v>
      </c>
      <c r="D280">
        <v>0</v>
      </c>
      <c r="E280" s="44">
        <v>14393342</v>
      </c>
      <c r="F280" s="44">
        <v>0</v>
      </c>
      <c r="G280" s="44">
        <v>2030230</v>
      </c>
      <c r="H280" s="44">
        <v>0</v>
      </c>
      <c r="I280" s="44">
        <v>2232421</v>
      </c>
      <c r="J280" s="44">
        <v>1390274</v>
      </c>
      <c r="K280" s="44">
        <v>0</v>
      </c>
      <c r="L280" s="44">
        <v>0</v>
      </c>
      <c r="M280" s="44">
        <v>0</v>
      </c>
      <c r="N280" s="44">
        <v>0</v>
      </c>
      <c r="O280" s="44">
        <v>0</v>
      </c>
      <c r="P280" s="44">
        <v>1656522</v>
      </c>
      <c r="Q280" s="44">
        <v>330993</v>
      </c>
      <c r="R280" s="44">
        <v>220636</v>
      </c>
      <c r="S280" s="44">
        <v>82480</v>
      </c>
      <c r="T280" s="44">
        <v>34413</v>
      </c>
      <c r="U280" s="44">
        <v>348452</v>
      </c>
      <c r="V280" s="44">
        <v>51166</v>
      </c>
      <c r="W280" s="44">
        <v>0</v>
      </c>
      <c r="X280" s="44">
        <v>0</v>
      </c>
      <c r="Y280" s="44">
        <v>0</v>
      </c>
      <c r="Z280" s="44">
        <v>0</v>
      </c>
      <c r="AA280" s="44">
        <v>22770929</v>
      </c>
      <c r="AB280" s="44">
        <v>0</v>
      </c>
    </row>
    <row r="281" spans="1:28" x14ac:dyDescent="0.3">
      <c r="A281" s="46" t="s">
        <v>615</v>
      </c>
      <c r="B281" t="s">
        <v>2403</v>
      </c>
      <c r="C281">
        <v>1</v>
      </c>
      <c r="D281">
        <v>0</v>
      </c>
      <c r="E281" s="44">
        <v>6810874</v>
      </c>
      <c r="F281" s="44">
        <v>0</v>
      </c>
      <c r="G281" s="44">
        <v>599691</v>
      </c>
      <c r="H281" s="44">
        <v>0</v>
      </c>
      <c r="I281" s="44">
        <v>1997880</v>
      </c>
      <c r="J281" s="44">
        <v>1323795</v>
      </c>
      <c r="K281" s="44">
        <v>0</v>
      </c>
      <c r="L281" s="44">
        <v>0</v>
      </c>
      <c r="M281" s="44">
        <v>0</v>
      </c>
      <c r="N281" s="44">
        <v>0</v>
      </c>
      <c r="O281" s="44">
        <v>0</v>
      </c>
      <c r="P281" s="44">
        <v>822599</v>
      </c>
      <c r="Q281" s="44">
        <v>685322</v>
      </c>
      <c r="R281" s="44">
        <v>125634</v>
      </c>
      <c r="S281" s="44">
        <v>31458</v>
      </c>
      <c r="T281" s="44">
        <v>13125</v>
      </c>
      <c r="U281" s="44">
        <v>139159</v>
      </c>
      <c r="V281" s="44">
        <v>24495</v>
      </c>
      <c r="W281" s="44">
        <v>0</v>
      </c>
      <c r="X281" s="44">
        <v>0</v>
      </c>
      <c r="Y281" s="44">
        <v>9367</v>
      </c>
      <c r="Z281" s="44">
        <v>0</v>
      </c>
      <c r="AA281" s="44">
        <v>12583399</v>
      </c>
      <c r="AB281" s="44">
        <v>0</v>
      </c>
    </row>
    <row r="282" spans="1:28" x14ac:dyDescent="0.3">
      <c r="A282" s="46" t="s">
        <v>657</v>
      </c>
      <c r="B282" t="s">
        <v>1699</v>
      </c>
      <c r="C282">
        <v>1</v>
      </c>
      <c r="D282">
        <v>1</v>
      </c>
      <c r="E282" s="44">
        <v>8489085</v>
      </c>
      <c r="F282" s="44">
        <v>0</v>
      </c>
      <c r="G282" s="44">
        <v>805075</v>
      </c>
      <c r="H282" s="44">
        <v>0</v>
      </c>
      <c r="I282" s="44">
        <v>976725</v>
      </c>
      <c r="J282" s="44">
        <v>1289262</v>
      </c>
      <c r="K282" s="44">
        <v>0</v>
      </c>
      <c r="L282" s="44">
        <v>0</v>
      </c>
      <c r="M282" s="44">
        <v>0</v>
      </c>
      <c r="N282" s="44">
        <v>0</v>
      </c>
      <c r="O282" s="44">
        <v>0</v>
      </c>
      <c r="P282" s="44">
        <v>704632</v>
      </c>
      <c r="Q282" s="44">
        <v>116643</v>
      </c>
      <c r="R282" s="44">
        <v>295235</v>
      </c>
      <c r="S282" s="44">
        <v>31188</v>
      </c>
      <c r="T282" s="44">
        <v>13013</v>
      </c>
      <c r="U282" s="44">
        <v>131820</v>
      </c>
      <c r="V282" s="44">
        <v>29827</v>
      </c>
      <c r="W282" s="44">
        <v>0</v>
      </c>
      <c r="X282" s="44">
        <v>0</v>
      </c>
      <c r="Y282" s="44">
        <v>17124</v>
      </c>
      <c r="Z282" s="44">
        <v>0</v>
      </c>
      <c r="AA282" s="44">
        <v>12899629</v>
      </c>
      <c r="AB282" s="44">
        <v>0</v>
      </c>
    </row>
    <row r="283" spans="1:28" x14ac:dyDescent="0.3">
      <c r="A283" s="46" t="s">
        <v>595</v>
      </c>
      <c r="B283" t="s">
        <v>1700</v>
      </c>
      <c r="C283">
        <v>1</v>
      </c>
      <c r="D283">
        <v>0</v>
      </c>
      <c r="E283" s="44">
        <v>4663522</v>
      </c>
      <c r="F283" s="44">
        <v>0</v>
      </c>
      <c r="G283" s="44">
        <v>229331</v>
      </c>
      <c r="H283" s="44">
        <v>0</v>
      </c>
      <c r="I283" s="44">
        <v>3261366</v>
      </c>
      <c r="J283" s="44">
        <v>1417503</v>
      </c>
      <c r="K283" s="44">
        <v>0</v>
      </c>
      <c r="L283" s="44">
        <v>0</v>
      </c>
      <c r="M283" s="44">
        <v>0</v>
      </c>
      <c r="N283" s="44">
        <v>0</v>
      </c>
      <c r="O283" s="44">
        <v>0</v>
      </c>
      <c r="P283" s="44">
        <v>1622761</v>
      </c>
      <c r="Q283" s="44">
        <v>84933</v>
      </c>
      <c r="R283" s="44">
        <v>86779</v>
      </c>
      <c r="S283" s="44">
        <v>63830</v>
      </c>
      <c r="T283" s="44">
        <v>26631</v>
      </c>
      <c r="U283" s="44">
        <v>270164</v>
      </c>
      <c r="V283" s="44">
        <v>37947</v>
      </c>
      <c r="W283" s="44">
        <v>0</v>
      </c>
      <c r="X283" s="44">
        <v>332286</v>
      </c>
      <c r="Y283" s="44">
        <v>4496</v>
      </c>
      <c r="Z283" s="44">
        <v>0</v>
      </c>
      <c r="AA283" s="44">
        <v>12101549</v>
      </c>
      <c r="AB283" s="44">
        <v>0</v>
      </c>
    </row>
    <row r="284" spans="1:28" x14ac:dyDescent="0.3">
      <c r="A284" s="46" t="s">
        <v>605</v>
      </c>
      <c r="B284" t="s">
        <v>2404</v>
      </c>
      <c r="C284">
        <v>1</v>
      </c>
      <c r="D284">
        <v>0</v>
      </c>
      <c r="E284" s="44">
        <v>6602095</v>
      </c>
      <c r="F284" s="44">
        <v>0</v>
      </c>
      <c r="G284" s="44">
        <v>240598</v>
      </c>
      <c r="H284" s="44">
        <v>0</v>
      </c>
      <c r="I284" s="44">
        <v>4283496</v>
      </c>
      <c r="J284" s="44">
        <v>99824</v>
      </c>
      <c r="K284" s="44">
        <v>0</v>
      </c>
      <c r="L284" s="44">
        <v>0</v>
      </c>
      <c r="M284" s="44">
        <v>0</v>
      </c>
      <c r="N284" s="44">
        <v>0</v>
      </c>
      <c r="O284" s="44">
        <v>0</v>
      </c>
      <c r="P284" s="44">
        <v>386217</v>
      </c>
      <c r="Q284" s="44">
        <v>542133</v>
      </c>
      <c r="R284" s="44">
        <v>112812</v>
      </c>
      <c r="S284" s="44">
        <v>94883</v>
      </c>
      <c r="T284" s="44">
        <v>39588</v>
      </c>
      <c r="U284" s="44">
        <v>437516</v>
      </c>
      <c r="V284" s="44">
        <v>0</v>
      </c>
      <c r="W284" s="44">
        <v>0</v>
      </c>
      <c r="X284" s="44">
        <v>589300</v>
      </c>
      <c r="Y284" s="44">
        <v>22561</v>
      </c>
      <c r="Z284" s="44">
        <v>0</v>
      </c>
      <c r="AA284" s="44">
        <v>13451023</v>
      </c>
      <c r="AB284" s="44">
        <v>0</v>
      </c>
    </row>
    <row r="285" spans="1:28" x14ac:dyDescent="0.3">
      <c r="A285" s="46" t="s">
        <v>575</v>
      </c>
      <c r="B285" t="s">
        <v>2405</v>
      </c>
      <c r="C285">
        <v>1</v>
      </c>
      <c r="D285">
        <v>0</v>
      </c>
      <c r="E285" s="44">
        <v>19106768</v>
      </c>
      <c r="F285" s="44">
        <v>0</v>
      </c>
      <c r="G285" s="44">
        <v>1401076</v>
      </c>
      <c r="H285" s="44">
        <v>13212</v>
      </c>
      <c r="I285" s="44">
        <v>3078933</v>
      </c>
      <c r="J285" s="44">
        <v>1526813</v>
      </c>
      <c r="K285" s="44">
        <v>0</v>
      </c>
      <c r="L285" s="44">
        <v>0</v>
      </c>
      <c r="M285" s="44">
        <v>0</v>
      </c>
      <c r="N285" s="44">
        <v>0</v>
      </c>
      <c r="O285" s="44">
        <v>0</v>
      </c>
      <c r="P285" s="44">
        <v>1455643</v>
      </c>
      <c r="Q285" s="44">
        <v>669850</v>
      </c>
      <c r="R285" s="44">
        <v>298667</v>
      </c>
      <c r="S285" s="44">
        <v>52415</v>
      </c>
      <c r="T285" s="44">
        <v>21869</v>
      </c>
      <c r="U285" s="44">
        <v>216574</v>
      </c>
      <c r="V285" s="44">
        <v>52499</v>
      </c>
      <c r="W285" s="44">
        <v>0</v>
      </c>
      <c r="X285" s="44">
        <v>564510</v>
      </c>
      <c r="Y285" s="44">
        <v>0</v>
      </c>
      <c r="Z285" s="44">
        <v>0</v>
      </c>
      <c r="AA285" s="44">
        <v>28458829</v>
      </c>
      <c r="AB285" s="44">
        <v>140010</v>
      </c>
    </row>
    <row r="286" spans="1:28" x14ac:dyDescent="0.3">
      <c r="A286" s="46" t="s">
        <v>581</v>
      </c>
      <c r="B286" t="s">
        <v>1703</v>
      </c>
      <c r="C286">
        <v>1</v>
      </c>
      <c r="D286">
        <v>0</v>
      </c>
      <c r="E286" s="44">
        <v>5840724</v>
      </c>
      <c r="F286" s="44">
        <v>0</v>
      </c>
      <c r="G286" s="44">
        <v>553249</v>
      </c>
      <c r="H286" s="44">
        <v>1403</v>
      </c>
      <c r="I286" s="44">
        <v>400037</v>
      </c>
      <c r="J286" s="44">
        <v>725485</v>
      </c>
      <c r="K286" s="44">
        <v>0</v>
      </c>
      <c r="L286" s="44">
        <v>0</v>
      </c>
      <c r="M286" s="44">
        <v>0</v>
      </c>
      <c r="N286" s="44">
        <v>0</v>
      </c>
      <c r="O286" s="44">
        <v>0</v>
      </c>
      <c r="P286" s="44">
        <v>350665</v>
      </c>
      <c r="Q286" s="44">
        <v>220821</v>
      </c>
      <c r="R286" s="44">
        <v>20190</v>
      </c>
      <c r="S286" s="44">
        <v>28297</v>
      </c>
      <c r="T286" s="44">
        <v>11806</v>
      </c>
      <c r="U286" s="44">
        <v>115743</v>
      </c>
      <c r="V286" s="44">
        <v>23954</v>
      </c>
      <c r="W286" s="44">
        <v>0</v>
      </c>
      <c r="X286" s="44">
        <v>0</v>
      </c>
      <c r="Y286" s="44">
        <v>0</v>
      </c>
      <c r="Z286" s="44">
        <v>0</v>
      </c>
      <c r="AA286" s="44">
        <v>8292374</v>
      </c>
      <c r="AB286" s="44">
        <v>0</v>
      </c>
    </row>
    <row r="287" spans="1:28" x14ac:dyDescent="0.3">
      <c r="A287" s="46" t="s">
        <v>585</v>
      </c>
      <c r="B287" t="s">
        <v>2406</v>
      </c>
      <c r="C287">
        <v>1</v>
      </c>
      <c r="D287">
        <v>0</v>
      </c>
      <c r="E287" s="44">
        <v>3962289</v>
      </c>
      <c r="F287" s="44">
        <v>0</v>
      </c>
      <c r="G287" s="44">
        <v>314685</v>
      </c>
      <c r="H287" s="44">
        <v>0</v>
      </c>
      <c r="I287" s="44">
        <v>667580</v>
      </c>
      <c r="J287" s="44">
        <v>396399</v>
      </c>
      <c r="K287" s="44">
        <v>0</v>
      </c>
      <c r="L287" s="44">
        <v>0</v>
      </c>
      <c r="M287" s="44">
        <v>0</v>
      </c>
      <c r="N287" s="44">
        <v>0</v>
      </c>
      <c r="O287" s="44">
        <v>0</v>
      </c>
      <c r="P287" s="44">
        <v>616334</v>
      </c>
      <c r="Q287" s="44">
        <v>243565</v>
      </c>
      <c r="R287" s="44">
        <v>302314</v>
      </c>
      <c r="S287" s="44">
        <v>73492</v>
      </c>
      <c r="T287" s="44">
        <v>30663</v>
      </c>
      <c r="U287" s="44">
        <v>264397</v>
      </c>
      <c r="V287" s="44">
        <v>7717</v>
      </c>
      <c r="W287" s="44">
        <v>0</v>
      </c>
      <c r="X287" s="44">
        <v>0</v>
      </c>
      <c r="Y287" s="44">
        <v>0</v>
      </c>
      <c r="Z287" s="44">
        <v>0</v>
      </c>
      <c r="AA287" s="44">
        <v>6879435</v>
      </c>
      <c r="AB287" s="44">
        <v>0</v>
      </c>
    </row>
    <row r="288" spans="1:28" x14ac:dyDescent="0.3">
      <c r="A288" s="46" t="s">
        <v>571</v>
      </c>
      <c r="B288" t="s">
        <v>2407</v>
      </c>
      <c r="C288">
        <v>1</v>
      </c>
      <c r="D288">
        <v>0</v>
      </c>
      <c r="E288" s="44">
        <v>4136087</v>
      </c>
      <c r="F288" s="44">
        <v>0</v>
      </c>
      <c r="G288" s="44">
        <v>575562</v>
      </c>
      <c r="H288" s="44">
        <v>0</v>
      </c>
      <c r="I288" s="44">
        <v>485408</v>
      </c>
      <c r="J288" s="44">
        <v>972642</v>
      </c>
      <c r="K288" s="44">
        <v>0</v>
      </c>
      <c r="L288" s="44">
        <v>0</v>
      </c>
      <c r="M288" s="44">
        <v>0</v>
      </c>
      <c r="N288" s="44">
        <v>0</v>
      </c>
      <c r="O288" s="44">
        <v>0</v>
      </c>
      <c r="P288" s="44">
        <v>964897</v>
      </c>
      <c r="Q288" s="44">
        <v>134148</v>
      </c>
      <c r="R288" s="44">
        <v>89772</v>
      </c>
      <c r="S288" s="44">
        <v>19863</v>
      </c>
      <c r="T288" s="44">
        <v>8288</v>
      </c>
      <c r="U288" s="44">
        <v>79278</v>
      </c>
      <c r="V288" s="44">
        <v>13734</v>
      </c>
      <c r="W288" s="44">
        <v>0</v>
      </c>
      <c r="X288" s="44">
        <v>0</v>
      </c>
      <c r="Y288" s="44">
        <v>0</v>
      </c>
      <c r="Z288" s="44">
        <v>0</v>
      </c>
      <c r="AA288" s="44">
        <v>7479679</v>
      </c>
      <c r="AB288" s="44">
        <v>0</v>
      </c>
    </row>
    <row r="289" spans="1:28" x14ac:dyDescent="0.3">
      <c r="A289" s="46" t="s">
        <v>613</v>
      </c>
      <c r="B289" t="s">
        <v>2408</v>
      </c>
      <c r="C289">
        <v>1</v>
      </c>
      <c r="D289">
        <v>0</v>
      </c>
      <c r="E289" s="44">
        <v>6562928</v>
      </c>
      <c r="F289" s="44">
        <v>0</v>
      </c>
      <c r="G289" s="44">
        <v>395881</v>
      </c>
      <c r="H289" s="44">
        <v>0</v>
      </c>
      <c r="I289" s="44">
        <v>1305815</v>
      </c>
      <c r="J289" s="44">
        <v>1017218</v>
      </c>
      <c r="K289" s="44">
        <v>0</v>
      </c>
      <c r="L289" s="44">
        <v>0</v>
      </c>
      <c r="M289" s="44">
        <v>0</v>
      </c>
      <c r="N289" s="44">
        <v>0</v>
      </c>
      <c r="O289" s="44">
        <v>0</v>
      </c>
      <c r="P289" s="44">
        <v>1479013</v>
      </c>
      <c r="Q289" s="44">
        <v>260374</v>
      </c>
      <c r="R289" s="44">
        <v>283324</v>
      </c>
      <c r="S289" s="44">
        <v>46049</v>
      </c>
      <c r="T289" s="44">
        <v>19213</v>
      </c>
      <c r="U289" s="44">
        <v>178944</v>
      </c>
      <c r="V289" s="44">
        <v>35186</v>
      </c>
      <c r="W289" s="44">
        <v>0</v>
      </c>
      <c r="X289" s="44">
        <v>0</v>
      </c>
      <c r="Y289" s="44">
        <v>0</v>
      </c>
      <c r="Z289" s="44">
        <v>0</v>
      </c>
      <c r="AA289" s="44">
        <v>11583945</v>
      </c>
      <c r="AB289" s="44">
        <v>0</v>
      </c>
    </row>
    <row r="290" spans="1:28" x14ac:dyDescent="0.3">
      <c r="A290" s="46" t="s">
        <v>643</v>
      </c>
      <c r="B290" t="s">
        <v>1707</v>
      </c>
      <c r="C290">
        <v>1</v>
      </c>
      <c r="D290">
        <v>0</v>
      </c>
      <c r="E290" s="44">
        <v>5748391</v>
      </c>
      <c r="F290" s="44">
        <v>0</v>
      </c>
      <c r="G290" s="44">
        <v>376635</v>
      </c>
      <c r="H290" s="44">
        <v>0</v>
      </c>
      <c r="I290" s="44">
        <v>1655517</v>
      </c>
      <c r="J290" s="44">
        <v>2043411</v>
      </c>
      <c r="K290" s="44">
        <v>0</v>
      </c>
      <c r="L290" s="44">
        <v>0</v>
      </c>
      <c r="M290" s="44">
        <v>0</v>
      </c>
      <c r="N290" s="44">
        <v>0</v>
      </c>
      <c r="O290" s="44">
        <v>0</v>
      </c>
      <c r="P290" s="44">
        <v>2717302</v>
      </c>
      <c r="Q290" s="44">
        <v>162484</v>
      </c>
      <c r="R290" s="44">
        <v>142585</v>
      </c>
      <c r="S290" s="44">
        <v>63530</v>
      </c>
      <c r="T290" s="44">
        <v>26506</v>
      </c>
      <c r="U290" s="44">
        <v>240223</v>
      </c>
      <c r="V290" s="44">
        <v>39205</v>
      </c>
      <c r="W290" s="44">
        <v>0</v>
      </c>
      <c r="X290" s="44">
        <v>0</v>
      </c>
      <c r="Y290" s="44">
        <v>0</v>
      </c>
      <c r="Z290" s="44">
        <v>0</v>
      </c>
      <c r="AA290" s="44">
        <v>13215789</v>
      </c>
      <c r="AB290" s="44">
        <v>0</v>
      </c>
    </row>
    <row r="291" spans="1:28" x14ac:dyDescent="0.3">
      <c r="A291" s="46" t="s">
        <v>579</v>
      </c>
      <c r="B291" t="s">
        <v>2409</v>
      </c>
      <c r="C291">
        <v>1</v>
      </c>
      <c r="D291">
        <v>0</v>
      </c>
      <c r="E291" s="44">
        <v>3275949</v>
      </c>
      <c r="F291" s="44">
        <v>0</v>
      </c>
      <c r="G291" s="44">
        <v>161576</v>
      </c>
      <c r="H291" s="44">
        <v>0</v>
      </c>
      <c r="I291" s="44">
        <v>235256</v>
      </c>
      <c r="J291" s="44">
        <v>625904</v>
      </c>
      <c r="K291" s="44">
        <v>0</v>
      </c>
      <c r="L291" s="44">
        <v>0</v>
      </c>
      <c r="M291" s="44">
        <v>0</v>
      </c>
      <c r="N291" s="44">
        <v>0</v>
      </c>
      <c r="O291" s="44">
        <v>0</v>
      </c>
      <c r="P291" s="44">
        <v>542405</v>
      </c>
      <c r="Q291" s="44">
        <v>181450</v>
      </c>
      <c r="R291" s="44">
        <v>52077</v>
      </c>
      <c r="S291" s="44">
        <v>25301</v>
      </c>
      <c r="T291" s="44">
        <v>10556</v>
      </c>
      <c r="U291" s="44">
        <v>96637</v>
      </c>
      <c r="V291" s="44">
        <v>18802</v>
      </c>
      <c r="W291" s="44">
        <v>0</v>
      </c>
      <c r="X291" s="44">
        <v>0</v>
      </c>
      <c r="Y291" s="44">
        <v>0</v>
      </c>
      <c r="Z291" s="44">
        <v>0</v>
      </c>
      <c r="AA291" s="44">
        <v>5225913</v>
      </c>
      <c r="AB291" s="44">
        <v>0</v>
      </c>
    </row>
    <row r="292" spans="1:28" x14ac:dyDescent="0.3">
      <c r="A292" s="46" t="s">
        <v>665</v>
      </c>
      <c r="B292" t="s">
        <v>2410</v>
      </c>
      <c r="C292">
        <v>1</v>
      </c>
      <c r="D292">
        <v>0</v>
      </c>
      <c r="E292" s="44">
        <v>11337161</v>
      </c>
      <c r="F292" s="44">
        <v>0</v>
      </c>
      <c r="G292" s="44">
        <v>872758</v>
      </c>
      <c r="H292" s="44">
        <v>0</v>
      </c>
      <c r="I292" s="44">
        <v>1300464</v>
      </c>
      <c r="J292" s="44">
        <v>1449345</v>
      </c>
      <c r="K292" s="44">
        <v>0</v>
      </c>
      <c r="L292" s="44">
        <v>0</v>
      </c>
      <c r="M292" s="44">
        <v>0</v>
      </c>
      <c r="N292" s="44">
        <v>0</v>
      </c>
      <c r="O292" s="44">
        <v>0</v>
      </c>
      <c r="P292" s="44">
        <v>1850825</v>
      </c>
      <c r="Q292" s="44">
        <v>245792</v>
      </c>
      <c r="R292" s="44">
        <v>315698</v>
      </c>
      <c r="S292" s="44">
        <v>42199</v>
      </c>
      <c r="T292" s="44">
        <v>17606</v>
      </c>
      <c r="U292" s="44">
        <v>177080</v>
      </c>
      <c r="V292" s="44">
        <v>35722</v>
      </c>
      <c r="W292" s="44">
        <v>0</v>
      </c>
      <c r="X292" s="44">
        <v>0</v>
      </c>
      <c r="Y292" s="44">
        <v>22291</v>
      </c>
      <c r="Z292" s="44">
        <v>0</v>
      </c>
      <c r="AA292" s="44">
        <v>17666941</v>
      </c>
      <c r="AB292" s="44">
        <v>0</v>
      </c>
    </row>
    <row r="293" spans="1:28" x14ac:dyDescent="0.3">
      <c r="A293" s="46" t="s">
        <v>659</v>
      </c>
      <c r="B293" t="s">
        <v>1710</v>
      </c>
      <c r="C293">
        <v>1</v>
      </c>
      <c r="D293">
        <v>1</v>
      </c>
      <c r="E293" s="44">
        <v>4204598</v>
      </c>
      <c r="F293" s="44">
        <v>0</v>
      </c>
      <c r="G293" s="44">
        <v>1099857</v>
      </c>
      <c r="H293" s="44">
        <v>0</v>
      </c>
      <c r="I293" s="44">
        <v>486156</v>
      </c>
      <c r="J293" s="44">
        <v>487607</v>
      </c>
      <c r="K293" s="44">
        <v>0</v>
      </c>
      <c r="L293" s="44">
        <v>0</v>
      </c>
      <c r="M293" s="44">
        <v>0</v>
      </c>
      <c r="N293" s="44">
        <v>0</v>
      </c>
      <c r="O293" s="44">
        <v>0</v>
      </c>
      <c r="P293" s="44">
        <v>558419</v>
      </c>
      <c r="Q293" s="44">
        <v>150462</v>
      </c>
      <c r="R293" s="44">
        <v>200785</v>
      </c>
      <c r="S293" s="44">
        <v>19714</v>
      </c>
      <c r="T293" s="44">
        <v>8225</v>
      </c>
      <c r="U293" s="44">
        <v>67221</v>
      </c>
      <c r="V293" s="44">
        <v>18726</v>
      </c>
      <c r="W293" s="44">
        <v>0</v>
      </c>
      <c r="X293" s="44">
        <v>0</v>
      </c>
      <c r="Y293" s="44">
        <v>0</v>
      </c>
      <c r="Z293" s="44">
        <v>0</v>
      </c>
      <c r="AA293" s="44">
        <v>7301770</v>
      </c>
      <c r="AB293" s="44">
        <v>0</v>
      </c>
    </row>
    <row r="294" spans="1:28" x14ac:dyDescent="0.3">
      <c r="A294" s="46" t="s">
        <v>621</v>
      </c>
      <c r="B294" t="s">
        <v>2411</v>
      </c>
      <c r="C294">
        <v>1</v>
      </c>
      <c r="D294">
        <v>0</v>
      </c>
      <c r="E294" s="44">
        <v>4196284</v>
      </c>
      <c r="F294" s="44">
        <v>0</v>
      </c>
      <c r="G294" s="44">
        <v>193215</v>
      </c>
      <c r="H294" s="44">
        <v>0</v>
      </c>
      <c r="I294" s="44">
        <v>579805</v>
      </c>
      <c r="J294" s="44">
        <v>524549</v>
      </c>
      <c r="K294" s="44">
        <v>0</v>
      </c>
      <c r="L294" s="44">
        <v>0</v>
      </c>
      <c r="M294" s="44">
        <v>0</v>
      </c>
      <c r="N294" s="44">
        <v>0</v>
      </c>
      <c r="O294" s="44">
        <v>0</v>
      </c>
      <c r="P294" s="44">
        <v>998279</v>
      </c>
      <c r="Q294" s="44">
        <v>268584</v>
      </c>
      <c r="R294" s="44">
        <v>0</v>
      </c>
      <c r="S294" s="44">
        <v>24942</v>
      </c>
      <c r="T294" s="44">
        <v>10406</v>
      </c>
      <c r="U294" s="44">
        <v>95355</v>
      </c>
      <c r="V294" s="44">
        <v>17689</v>
      </c>
      <c r="W294" s="44">
        <v>0</v>
      </c>
      <c r="X294" s="44">
        <v>0</v>
      </c>
      <c r="Y294" s="44">
        <v>0</v>
      </c>
      <c r="Z294" s="44">
        <v>0</v>
      </c>
      <c r="AA294" s="44">
        <v>6909108</v>
      </c>
      <c r="AB294" s="44">
        <v>0</v>
      </c>
    </row>
    <row r="295" spans="1:28" x14ac:dyDescent="0.3">
      <c r="A295" s="46" t="s">
        <v>601</v>
      </c>
      <c r="B295" t="s">
        <v>2412</v>
      </c>
      <c r="C295">
        <v>1</v>
      </c>
      <c r="D295">
        <v>0</v>
      </c>
      <c r="E295" s="44">
        <v>11424728</v>
      </c>
      <c r="F295" s="44">
        <v>0</v>
      </c>
      <c r="G295" s="44">
        <v>1342564</v>
      </c>
      <c r="H295" s="44">
        <v>0</v>
      </c>
      <c r="I295" s="44">
        <v>1144046</v>
      </c>
      <c r="J295" s="44">
        <v>1092579</v>
      </c>
      <c r="K295" s="44">
        <v>0</v>
      </c>
      <c r="L295" s="44">
        <v>0</v>
      </c>
      <c r="M295" s="44">
        <v>0</v>
      </c>
      <c r="N295" s="44">
        <v>0</v>
      </c>
      <c r="O295" s="44">
        <v>0</v>
      </c>
      <c r="P295" s="44">
        <v>1288155</v>
      </c>
      <c r="Q295" s="44">
        <v>686180</v>
      </c>
      <c r="R295" s="44">
        <v>157247</v>
      </c>
      <c r="S295" s="44">
        <v>34529</v>
      </c>
      <c r="T295" s="44">
        <v>14406</v>
      </c>
      <c r="U295" s="44">
        <v>137703</v>
      </c>
      <c r="V295" s="44">
        <v>32130</v>
      </c>
      <c r="W295" s="44">
        <v>0</v>
      </c>
      <c r="X295" s="44">
        <v>0</v>
      </c>
      <c r="Y295" s="44">
        <v>366</v>
      </c>
      <c r="Z295" s="44">
        <v>0</v>
      </c>
      <c r="AA295" s="44">
        <v>17354633</v>
      </c>
      <c r="AB295" s="44">
        <v>0</v>
      </c>
    </row>
    <row r="296" spans="1:28" x14ac:dyDescent="0.3">
      <c r="A296" s="46" t="s">
        <v>667</v>
      </c>
      <c r="B296" t="s">
        <v>1713</v>
      </c>
      <c r="C296">
        <v>1</v>
      </c>
      <c r="D296">
        <v>0</v>
      </c>
      <c r="E296" s="44">
        <v>5803288</v>
      </c>
      <c r="F296" s="44">
        <v>0</v>
      </c>
      <c r="G296" s="44">
        <v>520201</v>
      </c>
      <c r="H296" s="44">
        <v>0</v>
      </c>
      <c r="I296" s="44">
        <v>2980211</v>
      </c>
      <c r="J296" s="44">
        <v>190088</v>
      </c>
      <c r="K296" s="44">
        <v>0</v>
      </c>
      <c r="L296" s="44">
        <v>0</v>
      </c>
      <c r="M296" s="44">
        <v>0</v>
      </c>
      <c r="N296" s="44">
        <v>0</v>
      </c>
      <c r="O296" s="44">
        <v>0</v>
      </c>
      <c r="P296" s="44">
        <v>751235</v>
      </c>
      <c r="Q296" s="44">
        <v>446631</v>
      </c>
      <c r="R296" s="44">
        <v>243651</v>
      </c>
      <c r="S296" s="44">
        <v>38529</v>
      </c>
      <c r="T296" s="44">
        <v>16075</v>
      </c>
      <c r="U296" s="44">
        <v>181449</v>
      </c>
      <c r="V296" s="44">
        <v>23465</v>
      </c>
      <c r="W296" s="44">
        <v>0</v>
      </c>
      <c r="X296" s="44">
        <v>0</v>
      </c>
      <c r="Y296" s="44">
        <v>0</v>
      </c>
      <c r="Z296" s="44">
        <v>0</v>
      </c>
      <c r="AA296" s="44">
        <v>11194823</v>
      </c>
      <c r="AB296" s="44">
        <v>0</v>
      </c>
    </row>
    <row r="297" spans="1:28" x14ac:dyDescent="0.3">
      <c r="A297" s="46" t="s">
        <v>629</v>
      </c>
      <c r="B297" t="s">
        <v>2413</v>
      </c>
      <c r="C297">
        <v>1</v>
      </c>
      <c r="D297">
        <v>0</v>
      </c>
      <c r="E297" s="44">
        <v>5260452</v>
      </c>
      <c r="F297" s="44">
        <v>0</v>
      </c>
      <c r="G297" s="44">
        <v>620873</v>
      </c>
      <c r="H297" s="44">
        <v>4171</v>
      </c>
      <c r="I297" s="44">
        <v>220916</v>
      </c>
      <c r="J297" s="44">
        <v>881211</v>
      </c>
      <c r="K297" s="44">
        <v>0</v>
      </c>
      <c r="L297" s="44">
        <v>0</v>
      </c>
      <c r="M297" s="44">
        <v>0</v>
      </c>
      <c r="N297" s="44">
        <v>0</v>
      </c>
      <c r="O297" s="44">
        <v>0</v>
      </c>
      <c r="P297" s="44">
        <v>903541</v>
      </c>
      <c r="Q297" s="44">
        <v>230098</v>
      </c>
      <c r="R297" s="44">
        <v>38559</v>
      </c>
      <c r="S297" s="44">
        <v>19444</v>
      </c>
      <c r="T297" s="44">
        <v>8113</v>
      </c>
      <c r="U297" s="44">
        <v>71182</v>
      </c>
      <c r="V297" s="44">
        <v>19066</v>
      </c>
      <c r="W297" s="44">
        <v>0</v>
      </c>
      <c r="X297" s="44">
        <v>0</v>
      </c>
      <c r="Y297" s="44">
        <v>7831</v>
      </c>
      <c r="Z297" s="44">
        <v>0</v>
      </c>
      <c r="AA297" s="44">
        <v>8285457</v>
      </c>
      <c r="AB297" s="44">
        <v>0</v>
      </c>
    </row>
    <row r="298" spans="1:28" x14ac:dyDescent="0.3">
      <c r="A298" s="46" t="s">
        <v>661</v>
      </c>
      <c r="B298" t="s">
        <v>2414</v>
      </c>
      <c r="C298">
        <v>1</v>
      </c>
      <c r="D298">
        <v>1</v>
      </c>
      <c r="E298" s="44">
        <v>5697454</v>
      </c>
      <c r="F298" s="44">
        <v>0</v>
      </c>
      <c r="G298" s="44">
        <v>358885</v>
      </c>
      <c r="H298" s="44">
        <v>0</v>
      </c>
      <c r="I298" s="44">
        <v>425664</v>
      </c>
      <c r="J298" s="44">
        <v>797132</v>
      </c>
      <c r="K298" s="44">
        <v>0</v>
      </c>
      <c r="L298" s="44">
        <v>0</v>
      </c>
      <c r="M298" s="44">
        <v>0</v>
      </c>
      <c r="N298" s="44">
        <v>0</v>
      </c>
      <c r="O298" s="44">
        <v>0</v>
      </c>
      <c r="P298" s="44">
        <v>986474</v>
      </c>
      <c r="Q298" s="44">
        <v>146684</v>
      </c>
      <c r="R298" s="44">
        <v>86876</v>
      </c>
      <c r="S298" s="44">
        <v>21901</v>
      </c>
      <c r="T298" s="44">
        <v>9138</v>
      </c>
      <c r="U298" s="44">
        <v>91220</v>
      </c>
      <c r="V298" s="44">
        <v>22325</v>
      </c>
      <c r="W298" s="44">
        <v>0</v>
      </c>
      <c r="X298" s="44">
        <v>0</v>
      </c>
      <c r="Y298" s="44">
        <v>0</v>
      </c>
      <c r="Z298" s="44">
        <v>0</v>
      </c>
      <c r="AA298" s="44">
        <v>8643753</v>
      </c>
      <c r="AB298" s="44">
        <v>0</v>
      </c>
    </row>
    <row r="299" spans="1:28" x14ac:dyDescent="0.3">
      <c r="A299" s="46" t="s">
        <v>599</v>
      </c>
      <c r="B299" t="s">
        <v>2415</v>
      </c>
      <c r="C299">
        <v>1</v>
      </c>
      <c r="D299">
        <v>0</v>
      </c>
      <c r="E299" s="44">
        <v>1610240</v>
      </c>
      <c r="F299" s="44">
        <v>0</v>
      </c>
      <c r="G299" s="44">
        <v>151277</v>
      </c>
      <c r="H299" s="44">
        <v>4547</v>
      </c>
      <c r="I299" s="44">
        <v>190895</v>
      </c>
      <c r="J299" s="44">
        <v>77269</v>
      </c>
      <c r="K299" s="44">
        <v>0</v>
      </c>
      <c r="L299" s="44">
        <v>0</v>
      </c>
      <c r="M299" s="44">
        <v>0</v>
      </c>
      <c r="N299" s="44">
        <v>0</v>
      </c>
      <c r="O299" s="44">
        <v>0</v>
      </c>
      <c r="P299" s="44">
        <v>420493</v>
      </c>
      <c r="Q299" s="44">
        <v>56608</v>
      </c>
      <c r="R299" s="44">
        <v>70492</v>
      </c>
      <c r="S299" s="44">
        <v>10201</v>
      </c>
      <c r="T299" s="44">
        <v>4256</v>
      </c>
      <c r="U299" s="44">
        <v>63143</v>
      </c>
      <c r="V299" s="44">
        <v>0</v>
      </c>
      <c r="W299" s="44">
        <v>0</v>
      </c>
      <c r="X299" s="44">
        <v>600000</v>
      </c>
      <c r="Y299" s="44">
        <v>0</v>
      </c>
      <c r="Z299" s="44">
        <v>0</v>
      </c>
      <c r="AA299" s="44">
        <v>3259421</v>
      </c>
      <c r="AB299" s="44">
        <v>0</v>
      </c>
    </row>
    <row r="300" spans="1:28" x14ac:dyDescent="0.3">
      <c r="A300" s="46" t="s">
        <v>663</v>
      </c>
      <c r="B300" t="s">
        <v>1717</v>
      </c>
      <c r="C300">
        <v>1</v>
      </c>
      <c r="D300">
        <v>1</v>
      </c>
      <c r="E300" s="44">
        <v>15420544</v>
      </c>
      <c r="F300" s="44">
        <v>0</v>
      </c>
      <c r="G300" s="44">
        <v>475099</v>
      </c>
      <c r="H300" s="44">
        <v>0</v>
      </c>
      <c r="I300" s="44">
        <v>2828613</v>
      </c>
      <c r="J300" s="44">
        <v>958099</v>
      </c>
      <c r="K300" s="44">
        <v>0</v>
      </c>
      <c r="L300" s="44">
        <v>0</v>
      </c>
      <c r="M300" s="44">
        <v>0</v>
      </c>
      <c r="N300" s="44">
        <v>0</v>
      </c>
      <c r="O300" s="44">
        <v>0</v>
      </c>
      <c r="P300" s="44">
        <v>2860577</v>
      </c>
      <c r="Q300" s="44">
        <v>1848935</v>
      </c>
      <c r="R300" s="44">
        <v>582716</v>
      </c>
      <c r="S300" s="44">
        <v>73162</v>
      </c>
      <c r="T300" s="44">
        <v>30525</v>
      </c>
      <c r="U300" s="44">
        <v>301560</v>
      </c>
      <c r="V300" s="44">
        <v>71388</v>
      </c>
      <c r="W300" s="44">
        <v>0</v>
      </c>
      <c r="X300" s="44">
        <v>0</v>
      </c>
      <c r="Y300" s="44">
        <v>0</v>
      </c>
      <c r="Z300" s="44">
        <v>0</v>
      </c>
      <c r="AA300" s="44">
        <v>25451218</v>
      </c>
      <c r="AB300" s="44">
        <v>0</v>
      </c>
    </row>
    <row r="301" spans="1:28" x14ac:dyDescent="0.3">
      <c r="A301" s="46" t="s">
        <v>651</v>
      </c>
      <c r="B301" t="s">
        <v>2416</v>
      </c>
      <c r="C301">
        <v>1</v>
      </c>
      <c r="D301">
        <v>0</v>
      </c>
      <c r="E301" s="44">
        <v>25749551</v>
      </c>
      <c r="F301" s="44">
        <v>0</v>
      </c>
      <c r="G301" s="44">
        <v>889779</v>
      </c>
      <c r="H301" s="44">
        <v>0</v>
      </c>
      <c r="I301" s="44">
        <v>4926788</v>
      </c>
      <c r="J301" s="44">
        <v>5481518</v>
      </c>
      <c r="K301" s="44">
        <v>0</v>
      </c>
      <c r="L301" s="44">
        <v>0</v>
      </c>
      <c r="M301" s="44">
        <v>0</v>
      </c>
      <c r="N301" s="44">
        <v>0</v>
      </c>
      <c r="O301" s="44">
        <v>0</v>
      </c>
      <c r="P301" s="44">
        <v>1827820</v>
      </c>
      <c r="Q301" s="44">
        <v>1786318</v>
      </c>
      <c r="R301" s="44">
        <v>989934</v>
      </c>
      <c r="S301" s="44">
        <v>127270</v>
      </c>
      <c r="T301" s="44">
        <v>53100</v>
      </c>
      <c r="U301" s="44">
        <v>552618</v>
      </c>
      <c r="V301" s="44">
        <v>109175</v>
      </c>
      <c r="W301" s="44">
        <v>0</v>
      </c>
      <c r="X301" s="44">
        <v>0</v>
      </c>
      <c r="Y301" s="44">
        <v>0</v>
      </c>
      <c r="Z301" s="44">
        <v>0</v>
      </c>
      <c r="AA301" s="44">
        <v>42493871</v>
      </c>
      <c r="AB301" s="44">
        <v>0</v>
      </c>
    </row>
    <row r="302" spans="1:28" x14ac:dyDescent="0.3">
      <c r="A302" s="46" t="s">
        <v>563</v>
      </c>
      <c r="B302" t="s">
        <v>1719</v>
      </c>
      <c r="C302">
        <v>1</v>
      </c>
      <c r="D302">
        <v>0</v>
      </c>
      <c r="E302" s="44">
        <v>14433578</v>
      </c>
      <c r="F302" s="44">
        <v>0</v>
      </c>
      <c r="G302" s="44">
        <v>630887</v>
      </c>
      <c r="H302" s="44">
        <v>0</v>
      </c>
      <c r="I302" s="44">
        <v>4060435</v>
      </c>
      <c r="J302" s="44">
        <v>3907738</v>
      </c>
      <c r="K302" s="44">
        <v>0</v>
      </c>
      <c r="L302" s="44">
        <v>0</v>
      </c>
      <c r="M302" s="44">
        <v>0</v>
      </c>
      <c r="N302" s="44">
        <v>0</v>
      </c>
      <c r="O302" s="44">
        <v>0</v>
      </c>
      <c r="P302" s="44">
        <v>3318304</v>
      </c>
      <c r="Q302" s="44">
        <v>821911</v>
      </c>
      <c r="R302" s="44">
        <v>518360</v>
      </c>
      <c r="S302" s="44">
        <v>82240</v>
      </c>
      <c r="T302" s="44">
        <v>34313</v>
      </c>
      <c r="U302" s="44">
        <v>330336</v>
      </c>
      <c r="V302" s="44">
        <v>69750</v>
      </c>
      <c r="W302" s="44">
        <v>0</v>
      </c>
      <c r="X302" s="44">
        <v>0</v>
      </c>
      <c r="Y302" s="44">
        <v>0</v>
      </c>
      <c r="Z302" s="44">
        <v>0</v>
      </c>
      <c r="AA302" s="44">
        <v>28207852</v>
      </c>
      <c r="AB302" s="44">
        <v>0</v>
      </c>
    </row>
    <row r="303" spans="1:28" x14ac:dyDescent="0.3">
      <c r="A303" s="46" t="s">
        <v>611</v>
      </c>
      <c r="B303" t="s">
        <v>2417</v>
      </c>
      <c r="C303">
        <v>1</v>
      </c>
      <c r="D303">
        <v>0</v>
      </c>
      <c r="E303" s="44">
        <v>17740415</v>
      </c>
      <c r="F303" s="44">
        <v>0</v>
      </c>
      <c r="G303" s="44">
        <v>417052</v>
      </c>
      <c r="H303" s="44">
        <v>1529</v>
      </c>
      <c r="I303" s="44">
        <v>1188354</v>
      </c>
      <c r="J303" s="44">
        <v>2662424</v>
      </c>
      <c r="K303" s="44">
        <v>0</v>
      </c>
      <c r="L303" s="44">
        <v>0</v>
      </c>
      <c r="M303" s="44">
        <v>0</v>
      </c>
      <c r="N303" s="44">
        <v>0</v>
      </c>
      <c r="O303" s="44">
        <v>0</v>
      </c>
      <c r="P303" s="44">
        <v>1791675</v>
      </c>
      <c r="Q303" s="44">
        <v>322218</v>
      </c>
      <c r="R303" s="44">
        <v>246681</v>
      </c>
      <c r="S303" s="44">
        <v>63560</v>
      </c>
      <c r="T303" s="44">
        <v>26519</v>
      </c>
      <c r="U303" s="44">
        <v>229855</v>
      </c>
      <c r="V303" s="44">
        <v>6161</v>
      </c>
      <c r="W303" s="44">
        <v>0</v>
      </c>
      <c r="X303" s="44">
        <v>567278</v>
      </c>
      <c r="Y303" s="44">
        <v>0</v>
      </c>
      <c r="Z303" s="44">
        <v>0</v>
      </c>
      <c r="AA303" s="44">
        <v>25263721</v>
      </c>
      <c r="AB303" s="44">
        <v>0</v>
      </c>
    </row>
    <row r="304" spans="1:28" x14ac:dyDescent="0.3">
      <c r="A304" s="46" t="s">
        <v>669</v>
      </c>
      <c r="B304" t="s">
        <v>2418</v>
      </c>
      <c r="C304">
        <v>1</v>
      </c>
      <c r="D304">
        <v>0</v>
      </c>
      <c r="E304" s="44">
        <v>37757001</v>
      </c>
      <c r="F304" s="44">
        <v>0</v>
      </c>
      <c r="G304" s="44">
        <v>3531123</v>
      </c>
      <c r="H304" s="44">
        <v>0</v>
      </c>
      <c r="I304" s="44">
        <v>6181826</v>
      </c>
      <c r="J304" s="44">
        <v>2854678</v>
      </c>
      <c r="K304" s="44">
        <v>0</v>
      </c>
      <c r="L304" s="44">
        <v>0</v>
      </c>
      <c r="M304" s="44">
        <v>0</v>
      </c>
      <c r="N304" s="44">
        <v>0</v>
      </c>
      <c r="O304" s="44">
        <v>0</v>
      </c>
      <c r="P304" s="44">
        <v>3156957</v>
      </c>
      <c r="Q304" s="44">
        <v>2965561</v>
      </c>
      <c r="R304" s="44">
        <v>1690360</v>
      </c>
      <c r="S304" s="44">
        <v>88022</v>
      </c>
      <c r="T304" s="44">
        <v>36725</v>
      </c>
      <c r="U304" s="44">
        <v>348044</v>
      </c>
      <c r="V304" s="44">
        <v>98971</v>
      </c>
      <c r="W304" s="44">
        <v>0</v>
      </c>
      <c r="X304" s="44">
        <v>1492138</v>
      </c>
      <c r="Y304" s="44">
        <v>0</v>
      </c>
      <c r="Z304" s="44">
        <v>0</v>
      </c>
      <c r="AA304" s="44">
        <v>60201406</v>
      </c>
      <c r="AB304" s="44">
        <v>938797</v>
      </c>
    </row>
    <row r="305" spans="1:28" x14ac:dyDescent="0.3">
      <c r="A305" s="46" t="s">
        <v>573</v>
      </c>
      <c r="B305" t="s">
        <v>1722</v>
      </c>
      <c r="C305">
        <v>1</v>
      </c>
      <c r="D305">
        <v>0</v>
      </c>
      <c r="E305" s="44">
        <v>1724786</v>
      </c>
      <c r="F305" s="44">
        <v>0</v>
      </c>
      <c r="G305" s="44">
        <v>136611</v>
      </c>
      <c r="H305" s="44">
        <v>0</v>
      </c>
      <c r="I305" s="44">
        <v>521570</v>
      </c>
      <c r="J305" s="44">
        <v>144022</v>
      </c>
      <c r="K305" s="44">
        <v>0</v>
      </c>
      <c r="L305" s="44">
        <v>0</v>
      </c>
      <c r="M305" s="44">
        <v>0</v>
      </c>
      <c r="N305" s="44">
        <v>0</v>
      </c>
      <c r="O305" s="44">
        <v>0</v>
      </c>
      <c r="P305" s="44">
        <v>791072</v>
      </c>
      <c r="Q305" s="44">
        <v>24013</v>
      </c>
      <c r="R305" s="44">
        <v>201353</v>
      </c>
      <c r="S305" s="44">
        <v>26125</v>
      </c>
      <c r="T305" s="44">
        <v>10900</v>
      </c>
      <c r="U305" s="44">
        <v>109394</v>
      </c>
      <c r="V305" s="44">
        <v>7343</v>
      </c>
      <c r="W305" s="44">
        <v>0</v>
      </c>
      <c r="X305" s="44">
        <v>0</v>
      </c>
      <c r="Y305" s="44">
        <v>13288</v>
      </c>
      <c r="Z305" s="44">
        <v>0</v>
      </c>
      <c r="AA305" s="44">
        <v>3710477</v>
      </c>
      <c r="AB305" s="44">
        <v>0</v>
      </c>
    </row>
    <row r="306" spans="1:28" x14ac:dyDescent="0.3">
      <c r="A306" s="46" t="s">
        <v>647</v>
      </c>
      <c r="B306" t="s">
        <v>2419</v>
      </c>
      <c r="C306">
        <v>1</v>
      </c>
      <c r="D306">
        <v>0</v>
      </c>
      <c r="E306" s="44">
        <v>3185119</v>
      </c>
      <c r="F306" s="44">
        <v>0</v>
      </c>
      <c r="G306" s="44">
        <v>250393</v>
      </c>
      <c r="H306" s="44">
        <v>0</v>
      </c>
      <c r="I306" s="44">
        <v>1169934</v>
      </c>
      <c r="J306" s="44">
        <v>716082</v>
      </c>
      <c r="K306" s="44">
        <v>0</v>
      </c>
      <c r="L306" s="44">
        <v>0</v>
      </c>
      <c r="M306" s="44">
        <v>0</v>
      </c>
      <c r="N306" s="44">
        <v>0</v>
      </c>
      <c r="O306" s="44">
        <v>0</v>
      </c>
      <c r="P306" s="44">
        <v>1133638</v>
      </c>
      <c r="Q306" s="44">
        <v>108222</v>
      </c>
      <c r="R306" s="44">
        <v>205875</v>
      </c>
      <c r="S306" s="44">
        <v>48910</v>
      </c>
      <c r="T306" s="44">
        <v>20406</v>
      </c>
      <c r="U306" s="44">
        <v>203176</v>
      </c>
      <c r="V306" s="44">
        <v>11457</v>
      </c>
      <c r="W306" s="44">
        <v>0</v>
      </c>
      <c r="X306" s="44">
        <v>54525</v>
      </c>
      <c r="Y306" s="44">
        <v>0</v>
      </c>
      <c r="Z306" s="44">
        <v>0</v>
      </c>
      <c r="AA306" s="44">
        <v>7107737</v>
      </c>
      <c r="AB306" s="44">
        <v>0</v>
      </c>
    </row>
    <row r="307" spans="1:28" x14ac:dyDescent="0.3">
      <c r="A307" s="46" t="s">
        <v>641</v>
      </c>
      <c r="B307" t="s">
        <v>1724</v>
      </c>
      <c r="C307">
        <v>1</v>
      </c>
      <c r="D307">
        <v>0</v>
      </c>
      <c r="E307" s="44">
        <v>5399098</v>
      </c>
      <c r="F307" s="44">
        <v>0</v>
      </c>
      <c r="G307" s="44">
        <v>361671</v>
      </c>
      <c r="H307" s="44">
        <v>4120</v>
      </c>
      <c r="I307" s="44">
        <v>1081851</v>
      </c>
      <c r="J307" s="44">
        <v>1275280</v>
      </c>
      <c r="K307" s="44">
        <v>0</v>
      </c>
      <c r="L307" s="44">
        <v>0</v>
      </c>
      <c r="M307" s="44">
        <v>0</v>
      </c>
      <c r="N307" s="44">
        <v>0</v>
      </c>
      <c r="O307" s="44">
        <v>0</v>
      </c>
      <c r="P307" s="44">
        <v>860359</v>
      </c>
      <c r="Q307" s="44">
        <v>429539</v>
      </c>
      <c r="R307" s="44">
        <v>576062</v>
      </c>
      <c r="S307" s="44">
        <v>83723</v>
      </c>
      <c r="T307" s="44">
        <v>34931</v>
      </c>
      <c r="U307" s="44">
        <v>347636</v>
      </c>
      <c r="V307" s="44">
        <v>17312</v>
      </c>
      <c r="W307" s="44">
        <v>0</v>
      </c>
      <c r="X307" s="44">
        <v>601723</v>
      </c>
      <c r="Y307" s="44">
        <v>41592</v>
      </c>
      <c r="Z307" s="44">
        <v>0</v>
      </c>
      <c r="AA307" s="44">
        <v>11114897</v>
      </c>
      <c r="AB307" s="44">
        <v>0</v>
      </c>
    </row>
    <row r="308" spans="1:28" x14ac:dyDescent="0.3">
      <c r="A308" s="46" t="s">
        <v>625</v>
      </c>
      <c r="B308" t="s">
        <v>2420</v>
      </c>
      <c r="C308">
        <v>1</v>
      </c>
      <c r="D308">
        <v>0</v>
      </c>
      <c r="E308" s="44">
        <v>3799829</v>
      </c>
      <c r="F308" s="44">
        <v>0</v>
      </c>
      <c r="G308" s="44">
        <v>458062</v>
      </c>
      <c r="H308" s="44">
        <v>0</v>
      </c>
      <c r="I308" s="44">
        <v>420116</v>
      </c>
      <c r="J308" s="44">
        <v>726260</v>
      </c>
      <c r="K308" s="44">
        <v>0</v>
      </c>
      <c r="L308" s="44">
        <v>0</v>
      </c>
      <c r="M308" s="44">
        <v>0</v>
      </c>
      <c r="N308" s="44">
        <v>0</v>
      </c>
      <c r="O308" s="44">
        <v>0</v>
      </c>
      <c r="P308" s="44">
        <v>579263</v>
      </c>
      <c r="Q308" s="44">
        <v>314940</v>
      </c>
      <c r="R308" s="44">
        <v>72213</v>
      </c>
      <c r="S308" s="44">
        <v>29241</v>
      </c>
      <c r="T308" s="44">
        <v>12200</v>
      </c>
      <c r="U308" s="44">
        <v>105549</v>
      </c>
      <c r="V308" s="44">
        <v>20029</v>
      </c>
      <c r="W308" s="44">
        <v>0</v>
      </c>
      <c r="X308" s="44">
        <v>148500</v>
      </c>
      <c r="Y308" s="44">
        <v>0</v>
      </c>
      <c r="Z308" s="44">
        <v>0</v>
      </c>
      <c r="AA308" s="44">
        <v>6686202</v>
      </c>
      <c r="AB308" s="44">
        <v>0</v>
      </c>
    </row>
    <row r="309" spans="1:28" x14ac:dyDescent="0.3">
      <c r="A309" s="46" t="s">
        <v>617</v>
      </c>
      <c r="B309" t="s">
        <v>2421</v>
      </c>
      <c r="C309">
        <v>1</v>
      </c>
      <c r="D309">
        <v>0</v>
      </c>
      <c r="E309" s="44">
        <v>2802108</v>
      </c>
      <c r="F309" s="44">
        <v>0</v>
      </c>
      <c r="G309" s="44">
        <v>215117</v>
      </c>
      <c r="H309" s="44">
        <v>0</v>
      </c>
      <c r="I309" s="44">
        <v>213349</v>
      </c>
      <c r="J309" s="44">
        <v>265732</v>
      </c>
      <c r="K309" s="44">
        <v>0</v>
      </c>
      <c r="L309" s="44">
        <v>0</v>
      </c>
      <c r="M309" s="44">
        <v>0</v>
      </c>
      <c r="N309" s="44">
        <v>0</v>
      </c>
      <c r="O309" s="44">
        <v>0</v>
      </c>
      <c r="P309" s="44">
        <v>614506</v>
      </c>
      <c r="Q309" s="44">
        <v>252650</v>
      </c>
      <c r="R309" s="44">
        <v>186415</v>
      </c>
      <c r="S309" s="44">
        <v>58617</v>
      </c>
      <c r="T309" s="44">
        <v>24456</v>
      </c>
      <c r="U309" s="44">
        <v>201312</v>
      </c>
      <c r="V309" s="44">
        <v>0</v>
      </c>
      <c r="W309" s="44">
        <v>0</v>
      </c>
      <c r="X309" s="44">
        <v>0</v>
      </c>
      <c r="Y309" s="44">
        <v>3434</v>
      </c>
      <c r="Z309" s="44">
        <v>0</v>
      </c>
      <c r="AA309" s="44">
        <v>4837696</v>
      </c>
      <c r="AB309" s="44">
        <v>0</v>
      </c>
    </row>
    <row r="310" spans="1:28" x14ac:dyDescent="0.3">
      <c r="A310" s="46" t="s">
        <v>589</v>
      </c>
      <c r="B310" t="s">
        <v>2422</v>
      </c>
      <c r="C310">
        <v>1</v>
      </c>
      <c r="D310">
        <v>0</v>
      </c>
      <c r="E310" s="44">
        <v>6053309</v>
      </c>
      <c r="F310" s="44">
        <v>0</v>
      </c>
      <c r="G310" s="44">
        <v>452843</v>
      </c>
      <c r="H310" s="44">
        <v>8998</v>
      </c>
      <c r="I310" s="44">
        <v>602245</v>
      </c>
      <c r="J310" s="44">
        <v>310091</v>
      </c>
      <c r="K310" s="44">
        <v>0</v>
      </c>
      <c r="L310" s="44">
        <v>0</v>
      </c>
      <c r="M310" s="44">
        <v>0</v>
      </c>
      <c r="N310" s="44">
        <v>0</v>
      </c>
      <c r="O310" s="44">
        <v>0</v>
      </c>
      <c r="P310" s="44">
        <v>940150</v>
      </c>
      <c r="Q310" s="44">
        <v>244926</v>
      </c>
      <c r="R310" s="44">
        <v>341605</v>
      </c>
      <c r="S310" s="44">
        <v>121533</v>
      </c>
      <c r="T310" s="44">
        <v>50706</v>
      </c>
      <c r="U310" s="44">
        <v>499610</v>
      </c>
      <c r="V310" s="44">
        <v>0</v>
      </c>
      <c r="W310" s="44">
        <v>0</v>
      </c>
      <c r="X310" s="44">
        <v>654324</v>
      </c>
      <c r="Y310" s="44">
        <v>33711</v>
      </c>
      <c r="Z310" s="44">
        <v>0</v>
      </c>
      <c r="AA310" s="44">
        <v>10314051</v>
      </c>
      <c r="AB310" s="44">
        <v>0</v>
      </c>
    </row>
    <row r="311" spans="1:28" x14ac:dyDescent="0.3">
      <c r="A311" s="46" t="s">
        <v>593</v>
      </c>
      <c r="B311" t="s">
        <v>2423</v>
      </c>
      <c r="C311">
        <v>1</v>
      </c>
      <c r="D311">
        <v>0</v>
      </c>
      <c r="E311" s="44">
        <v>7205315</v>
      </c>
      <c r="F311" s="44">
        <v>0</v>
      </c>
      <c r="G311" s="44">
        <v>425196</v>
      </c>
      <c r="H311" s="44">
        <v>0</v>
      </c>
      <c r="I311" s="44">
        <v>1278555</v>
      </c>
      <c r="J311" s="44">
        <v>1691928</v>
      </c>
      <c r="K311" s="44">
        <v>0</v>
      </c>
      <c r="L311" s="44">
        <v>0</v>
      </c>
      <c r="M311" s="44">
        <v>0</v>
      </c>
      <c r="N311" s="44">
        <v>0</v>
      </c>
      <c r="O311" s="44">
        <v>0</v>
      </c>
      <c r="P311" s="44">
        <v>1393265</v>
      </c>
      <c r="Q311" s="44">
        <v>378070</v>
      </c>
      <c r="R311" s="44">
        <v>544822</v>
      </c>
      <c r="S311" s="44">
        <v>66631</v>
      </c>
      <c r="T311" s="44">
        <v>27800</v>
      </c>
      <c r="U311" s="44">
        <v>247737</v>
      </c>
      <c r="V311" s="44">
        <v>41227</v>
      </c>
      <c r="W311" s="44">
        <v>0</v>
      </c>
      <c r="X311" s="44">
        <v>148500</v>
      </c>
      <c r="Y311" s="44">
        <v>0</v>
      </c>
      <c r="Z311" s="44">
        <v>0</v>
      </c>
      <c r="AA311" s="44">
        <v>13449046</v>
      </c>
      <c r="AB311" s="44">
        <v>0</v>
      </c>
    </row>
    <row r="312" spans="1:28" x14ac:dyDescent="0.3">
      <c r="A312" s="46" t="s">
        <v>623</v>
      </c>
      <c r="B312" t="s">
        <v>2424</v>
      </c>
      <c r="C312">
        <v>1</v>
      </c>
      <c r="D312">
        <v>0</v>
      </c>
      <c r="E312" s="44">
        <v>4332121</v>
      </c>
      <c r="F312" s="44">
        <v>0</v>
      </c>
      <c r="G312" s="44">
        <v>290733</v>
      </c>
      <c r="H312" s="44">
        <v>0</v>
      </c>
      <c r="I312" s="44">
        <v>823645</v>
      </c>
      <c r="J312" s="44">
        <v>711979</v>
      </c>
      <c r="K312" s="44">
        <v>0</v>
      </c>
      <c r="L312" s="44">
        <v>0</v>
      </c>
      <c r="M312" s="44">
        <v>0</v>
      </c>
      <c r="N312" s="44">
        <v>0</v>
      </c>
      <c r="O312" s="44">
        <v>0</v>
      </c>
      <c r="P312" s="44">
        <v>1159798</v>
      </c>
      <c r="Q312" s="44">
        <v>218166</v>
      </c>
      <c r="R312" s="44">
        <v>100792</v>
      </c>
      <c r="S312" s="44">
        <v>75559</v>
      </c>
      <c r="T312" s="44">
        <v>31525</v>
      </c>
      <c r="U312" s="44">
        <v>192516</v>
      </c>
      <c r="V312" s="44">
        <v>14037</v>
      </c>
      <c r="W312" s="44">
        <v>0</v>
      </c>
      <c r="X312" s="44">
        <v>145800</v>
      </c>
      <c r="Y312" s="44">
        <v>0</v>
      </c>
      <c r="Z312" s="44">
        <v>0</v>
      </c>
      <c r="AA312" s="44">
        <v>8096671</v>
      </c>
      <c r="AB312" s="44">
        <v>0</v>
      </c>
    </row>
    <row r="313" spans="1:28" x14ac:dyDescent="0.3">
      <c r="A313" s="46" t="s">
        <v>567</v>
      </c>
      <c r="B313" t="s">
        <v>2425</v>
      </c>
      <c r="C313">
        <v>1</v>
      </c>
      <c r="D313">
        <v>0</v>
      </c>
      <c r="E313" s="44">
        <v>3169300</v>
      </c>
      <c r="F313" s="44">
        <v>0</v>
      </c>
      <c r="G313" s="44">
        <v>233260</v>
      </c>
      <c r="H313" s="44">
        <v>0</v>
      </c>
      <c r="I313" s="44">
        <v>114951</v>
      </c>
      <c r="J313" s="44">
        <v>352667</v>
      </c>
      <c r="K313" s="44">
        <v>0</v>
      </c>
      <c r="L313" s="44">
        <v>0</v>
      </c>
      <c r="M313" s="44">
        <v>0</v>
      </c>
      <c r="N313" s="44">
        <v>0</v>
      </c>
      <c r="O313" s="44">
        <v>0</v>
      </c>
      <c r="P313" s="44">
        <v>812705</v>
      </c>
      <c r="Q313" s="44">
        <v>38895</v>
      </c>
      <c r="R313" s="44">
        <v>69097</v>
      </c>
      <c r="S313" s="44">
        <v>20478</v>
      </c>
      <c r="T313" s="44">
        <v>8544</v>
      </c>
      <c r="U313" s="44">
        <v>84346</v>
      </c>
      <c r="V313" s="44">
        <v>2183</v>
      </c>
      <c r="W313" s="44">
        <v>0</v>
      </c>
      <c r="X313" s="44">
        <v>0</v>
      </c>
      <c r="Y313" s="44">
        <v>0</v>
      </c>
      <c r="Z313" s="44">
        <v>0</v>
      </c>
      <c r="AA313" s="44">
        <v>4906426</v>
      </c>
      <c r="AB313" s="44">
        <v>0</v>
      </c>
    </row>
    <row r="314" spans="1:28" x14ac:dyDescent="0.3">
      <c r="A314" s="46" t="s">
        <v>631</v>
      </c>
      <c r="B314" t="s">
        <v>2426</v>
      </c>
      <c r="C314">
        <v>1</v>
      </c>
      <c r="D314">
        <v>0</v>
      </c>
      <c r="E314" s="44">
        <v>2977778</v>
      </c>
      <c r="F314" s="44">
        <v>0</v>
      </c>
      <c r="G314" s="44">
        <v>212171</v>
      </c>
      <c r="H314" s="44">
        <v>0</v>
      </c>
      <c r="I314" s="44">
        <v>269813</v>
      </c>
      <c r="J314" s="44">
        <v>232990</v>
      </c>
      <c r="K314" s="44">
        <v>0</v>
      </c>
      <c r="L314" s="44">
        <v>0</v>
      </c>
      <c r="M314" s="44">
        <v>0</v>
      </c>
      <c r="N314" s="44">
        <v>0</v>
      </c>
      <c r="O314" s="44">
        <v>0</v>
      </c>
      <c r="P314" s="44">
        <v>1017997</v>
      </c>
      <c r="Q314" s="44">
        <v>147615</v>
      </c>
      <c r="R314" s="44">
        <v>203051</v>
      </c>
      <c r="S314" s="44">
        <v>44311</v>
      </c>
      <c r="T314" s="44">
        <v>18488</v>
      </c>
      <c r="U314" s="44">
        <v>167352</v>
      </c>
      <c r="V314" s="44">
        <v>0</v>
      </c>
      <c r="W314" s="44">
        <v>0</v>
      </c>
      <c r="X314" s="44">
        <v>0</v>
      </c>
      <c r="Y314" s="44">
        <v>20389</v>
      </c>
      <c r="Z314" s="44">
        <v>0</v>
      </c>
      <c r="AA314" s="44">
        <v>5311955</v>
      </c>
      <c r="AB314" s="44">
        <v>0</v>
      </c>
    </row>
    <row r="315" spans="1:28" x14ac:dyDescent="0.3">
      <c r="A315" s="46" t="s">
        <v>653</v>
      </c>
      <c r="B315" t="s">
        <v>2427</v>
      </c>
      <c r="C315">
        <v>1</v>
      </c>
      <c r="D315">
        <v>0</v>
      </c>
      <c r="E315" s="44">
        <v>8527586</v>
      </c>
      <c r="F315" s="44">
        <v>0</v>
      </c>
      <c r="G315" s="44">
        <v>697595</v>
      </c>
      <c r="H315" s="44">
        <v>0</v>
      </c>
      <c r="I315" s="44">
        <v>2127290</v>
      </c>
      <c r="J315" s="44">
        <v>1281469</v>
      </c>
      <c r="K315" s="44">
        <v>0</v>
      </c>
      <c r="L315" s="44">
        <v>0</v>
      </c>
      <c r="M315" s="44">
        <v>0</v>
      </c>
      <c r="N315" s="44">
        <v>0</v>
      </c>
      <c r="O315" s="44">
        <v>0</v>
      </c>
      <c r="P315" s="44">
        <v>3724467</v>
      </c>
      <c r="Q315" s="44">
        <v>408030</v>
      </c>
      <c r="R315" s="44">
        <v>486268</v>
      </c>
      <c r="S315" s="44">
        <v>107811</v>
      </c>
      <c r="T315" s="44">
        <v>44981</v>
      </c>
      <c r="U315" s="44">
        <v>398372</v>
      </c>
      <c r="V315" s="44">
        <v>41452</v>
      </c>
      <c r="W315" s="44">
        <v>0</v>
      </c>
      <c r="X315" s="44">
        <v>0</v>
      </c>
      <c r="Y315" s="44">
        <v>0</v>
      </c>
      <c r="Z315" s="44">
        <v>0</v>
      </c>
      <c r="AA315" s="44">
        <v>17845321</v>
      </c>
      <c r="AB315" s="44">
        <v>0</v>
      </c>
    </row>
    <row r="316" spans="1:28" x14ac:dyDescent="0.3">
      <c r="A316" s="46" t="s">
        <v>609</v>
      </c>
      <c r="B316" t="s">
        <v>2428</v>
      </c>
      <c r="C316">
        <v>1</v>
      </c>
      <c r="D316">
        <v>0</v>
      </c>
      <c r="E316" s="44">
        <v>2633693</v>
      </c>
      <c r="F316" s="44">
        <v>0</v>
      </c>
      <c r="G316" s="44">
        <v>167690</v>
      </c>
      <c r="H316" s="44">
        <v>0</v>
      </c>
      <c r="I316" s="44">
        <v>286916</v>
      </c>
      <c r="J316" s="44">
        <v>106913</v>
      </c>
      <c r="K316" s="44">
        <v>0</v>
      </c>
      <c r="L316" s="44">
        <v>0</v>
      </c>
      <c r="M316" s="44">
        <v>0</v>
      </c>
      <c r="N316" s="44">
        <v>0</v>
      </c>
      <c r="O316" s="44">
        <v>0</v>
      </c>
      <c r="P316" s="44">
        <v>716992</v>
      </c>
      <c r="Q316" s="44">
        <v>0</v>
      </c>
      <c r="R316" s="44">
        <v>81212</v>
      </c>
      <c r="S316" s="44">
        <v>37929</v>
      </c>
      <c r="T316" s="44">
        <v>15825</v>
      </c>
      <c r="U316" s="44">
        <v>152207</v>
      </c>
      <c r="V316" s="44">
        <v>0</v>
      </c>
      <c r="W316" s="44">
        <v>0</v>
      </c>
      <c r="X316" s="44">
        <v>0</v>
      </c>
      <c r="Y316" s="44">
        <v>0</v>
      </c>
      <c r="Z316" s="44">
        <v>0</v>
      </c>
      <c r="AA316" s="44">
        <v>4199377</v>
      </c>
      <c r="AB316" s="44">
        <v>0</v>
      </c>
    </row>
    <row r="317" spans="1:28" x14ac:dyDescent="0.3">
      <c r="A317" s="46" t="s">
        <v>639</v>
      </c>
      <c r="B317" t="s">
        <v>2429</v>
      </c>
      <c r="C317">
        <v>1</v>
      </c>
      <c r="D317">
        <v>0</v>
      </c>
      <c r="E317" s="44">
        <v>11408701</v>
      </c>
      <c r="F317" s="44">
        <v>0</v>
      </c>
      <c r="G317" s="44">
        <v>1623853</v>
      </c>
      <c r="H317" s="44">
        <v>0</v>
      </c>
      <c r="I317" s="44">
        <v>2173869</v>
      </c>
      <c r="J317" s="44">
        <v>1252146</v>
      </c>
      <c r="K317" s="44">
        <v>0</v>
      </c>
      <c r="L317" s="44">
        <v>0</v>
      </c>
      <c r="M317" s="44">
        <v>0</v>
      </c>
      <c r="N317" s="44">
        <v>0</v>
      </c>
      <c r="O317" s="44">
        <v>0</v>
      </c>
      <c r="P317" s="44">
        <v>2452664</v>
      </c>
      <c r="Q317" s="44">
        <v>501353</v>
      </c>
      <c r="R317" s="44">
        <v>552825</v>
      </c>
      <c r="S317" s="44">
        <v>77162</v>
      </c>
      <c r="T317" s="44">
        <v>32194</v>
      </c>
      <c r="U317" s="44">
        <v>312453</v>
      </c>
      <c r="V317" s="44">
        <v>49114</v>
      </c>
      <c r="W317" s="44">
        <v>0</v>
      </c>
      <c r="X317" s="44">
        <v>0</v>
      </c>
      <c r="Y317" s="44">
        <v>0</v>
      </c>
      <c r="Z317" s="44">
        <v>0</v>
      </c>
      <c r="AA317" s="44">
        <v>20436334</v>
      </c>
      <c r="AB317" s="44">
        <v>0</v>
      </c>
    </row>
    <row r="318" spans="1:28" x14ac:dyDescent="0.3">
      <c r="A318" s="46" t="s">
        <v>635</v>
      </c>
      <c r="B318" t="s">
        <v>2430</v>
      </c>
      <c r="C318">
        <v>1</v>
      </c>
      <c r="D318">
        <v>0</v>
      </c>
      <c r="E318" s="44">
        <v>1773571</v>
      </c>
      <c r="F318" s="44">
        <v>0</v>
      </c>
      <c r="G318" s="44">
        <v>122398</v>
      </c>
      <c r="H318" s="44">
        <v>0</v>
      </c>
      <c r="I318" s="44">
        <v>194146</v>
      </c>
      <c r="J318" s="44">
        <v>200383</v>
      </c>
      <c r="K318" s="44">
        <v>0</v>
      </c>
      <c r="L318" s="44">
        <v>0</v>
      </c>
      <c r="M318" s="44">
        <v>0</v>
      </c>
      <c r="N318" s="44">
        <v>0</v>
      </c>
      <c r="O318" s="44">
        <v>0</v>
      </c>
      <c r="P318" s="44">
        <v>584030</v>
      </c>
      <c r="Q318" s="44">
        <v>59924</v>
      </c>
      <c r="R318" s="44">
        <v>155940</v>
      </c>
      <c r="S318" s="44">
        <v>33316</v>
      </c>
      <c r="T318" s="44">
        <v>13900</v>
      </c>
      <c r="U318" s="44">
        <v>114986</v>
      </c>
      <c r="V318" s="44">
        <v>0</v>
      </c>
      <c r="W318" s="44">
        <v>0</v>
      </c>
      <c r="X318" s="44">
        <v>80440</v>
      </c>
      <c r="Y318" s="44">
        <v>851</v>
      </c>
      <c r="Z318" s="44">
        <v>0</v>
      </c>
      <c r="AA318" s="44">
        <v>3333885</v>
      </c>
      <c r="AB318" s="44">
        <v>0</v>
      </c>
    </row>
    <row r="319" spans="1:28" x14ac:dyDescent="0.3">
      <c r="A319" s="46" t="s">
        <v>603</v>
      </c>
      <c r="B319" t="s">
        <v>2431</v>
      </c>
      <c r="C319">
        <v>1</v>
      </c>
      <c r="D319">
        <v>0</v>
      </c>
      <c r="E319" s="44">
        <v>3451540</v>
      </c>
      <c r="F319" s="44">
        <v>0</v>
      </c>
      <c r="G319" s="44">
        <v>239788</v>
      </c>
      <c r="H319" s="44">
        <v>0</v>
      </c>
      <c r="I319" s="44">
        <v>460149</v>
      </c>
      <c r="J319" s="44">
        <v>290407</v>
      </c>
      <c r="K319" s="44">
        <v>0</v>
      </c>
      <c r="L319" s="44">
        <v>0</v>
      </c>
      <c r="M319" s="44">
        <v>0</v>
      </c>
      <c r="N319" s="44">
        <v>0</v>
      </c>
      <c r="O319" s="44">
        <v>0</v>
      </c>
      <c r="P319" s="44">
        <v>880417</v>
      </c>
      <c r="Q319" s="44">
        <v>183933</v>
      </c>
      <c r="R319" s="44">
        <v>47956</v>
      </c>
      <c r="S319" s="44">
        <v>54093</v>
      </c>
      <c r="T319" s="44">
        <v>22569</v>
      </c>
      <c r="U319" s="44">
        <v>190245</v>
      </c>
      <c r="V319" s="44">
        <v>1660</v>
      </c>
      <c r="W319" s="44">
        <v>0</v>
      </c>
      <c r="X319" s="44">
        <v>0</v>
      </c>
      <c r="Y319" s="44">
        <v>17623</v>
      </c>
      <c r="Z319" s="44">
        <v>0</v>
      </c>
      <c r="AA319" s="44">
        <v>5840380</v>
      </c>
      <c r="AB319" s="44">
        <v>0</v>
      </c>
    </row>
    <row r="320" spans="1:28" x14ac:dyDescent="0.3">
      <c r="A320" s="46" t="s">
        <v>597</v>
      </c>
      <c r="B320" t="s">
        <v>2432</v>
      </c>
      <c r="C320">
        <v>1</v>
      </c>
      <c r="D320">
        <v>0</v>
      </c>
      <c r="E320" s="44">
        <v>12362994</v>
      </c>
      <c r="F320" s="44">
        <v>0</v>
      </c>
      <c r="G320" s="44">
        <v>938243</v>
      </c>
      <c r="H320" s="44">
        <v>0</v>
      </c>
      <c r="I320" s="44">
        <v>2261996</v>
      </c>
      <c r="J320" s="44">
        <v>860331</v>
      </c>
      <c r="K320" s="44">
        <v>0</v>
      </c>
      <c r="L320" s="44">
        <v>0</v>
      </c>
      <c r="M320" s="44">
        <v>0</v>
      </c>
      <c r="N320" s="44">
        <v>0</v>
      </c>
      <c r="O320" s="44">
        <v>0</v>
      </c>
      <c r="P320" s="44">
        <v>1579560</v>
      </c>
      <c r="Q320" s="44">
        <v>639646</v>
      </c>
      <c r="R320" s="44">
        <v>683012</v>
      </c>
      <c r="S320" s="44">
        <v>97085</v>
      </c>
      <c r="T320" s="44">
        <v>40506</v>
      </c>
      <c r="U320" s="44">
        <v>331967</v>
      </c>
      <c r="V320" s="44">
        <v>46895</v>
      </c>
      <c r="W320" s="44">
        <v>0</v>
      </c>
      <c r="X320" s="44">
        <v>0</v>
      </c>
      <c r="Y320" s="44">
        <v>0</v>
      </c>
      <c r="Z320" s="44">
        <v>0</v>
      </c>
      <c r="AA320" s="44">
        <v>19842235</v>
      </c>
      <c r="AB320" s="44">
        <v>0</v>
      </c>
    </row>
    <row r="321" spans="1:28" x14ac:dyDescent="0.3">
      <c r="A321" s="46" t="s">
        <v>637</v>
      </c>
      <c r="B321" t="s">
        <v>2433</v>
      </c>
      <c r="C321">
        <v>1</v>
      </c>
      <c r="D321">
        <v>0</v>
      </c>
      <c r="E321" s="44">
        <v>12325274</v>
      </c>
      <c r="F321" s="44">
        <v>0</v>
      </c>
      <c r="G321" s="44">
        <v>1440012</v>
      </c>
      <c r="H321" s="44">
        <v>0</v>
      </c>
      <c r="I321" s="44">
        <v>1656329</v>
      </c>
      <c r="J321" s="44">
        <v>3014088</v>
      </c>
      <c r="K321" s="44">
        <v>0</v>
      </c>
      <c r="L321" s="44">
        <v>0</v>
      </c>
      <c r="M321" s="44">
        <v>0</v>
      </c>
      <c r="N321" s="44">
        <v>0</v>
      </c>
      <c r="O321" s="44">
        <v>0</v>
      </c>
      <c r="P321" s="44">
        <v>1498223</v>
      </c>
      <c r="Q321" s="44">
        <v>252768</v>
      </c>
      <c r="R321" s="44">
        <v>149129</v>
      </c>
      <c r="S321" s="44">
        <v>45734</v>
      </c>
      <c r="T321" s="44">
        <v>19081</v>
      </c>
      <c r="U321" s="44">
        <v>172770</v>
      </c>
      <c r="V321" s="44">
        <v>39305</v>
      </c>
      <c r="W321" s="44">
        <v>0</v>
      </c>
      <c r="X321" s="44">
        <v>0</v>
      </c>
      <c r="Y321" s="44">
        <v>12802</v>
      </c>
      <c r="Z321" s="44">
        <v>0</v>
      </c>
      <c r="AA321" s="44">
        <v>20625515</v>
      </c>
      <c r="AB321" s="44">
        <v>0</v>
      </c>
    </row>
    <row r="322" spans="1:28" x14ac:dyDescent="0.3">
      <c r="A322" s="46" t="s">
        <v>565</v>
      </c>
      <c r="B322" t="s">
        <v>2434</v>
      </c>
      <c r="C322">
        <v>1</v>
      </c>
      <c r="D322">
        <v>0</v>
      </c>
      <c r="E322" s="44">
        <v>7049158</v>
      </c>
      <c r="F322" s="44">
        <v>0</v>
      </c>
      <c r="G322" s="44">
        <v>1867818</v>
      </c>
      <c r="H322" s="44">
        <v>238</v>
      </c>
      <c r="I322" s="44">
        <v>353520</v>
      </c>
      <c r="J322" s="44">
        <v>1236210</v>
      </c>
      <c r="K322" s="44">
        <v>0</v>
      </c>
      <c r="L322" s="44">
        <v>0</v>
      </c>
      <c r="M322" s="44">
        <v>0</v>
      </c>
      <c r="N322" s="44">
        <v>0</v>
      </c>
      <c r="O322" s="44">
        <v>0</v>
      </c>
      <c r="P322" s="44">
        <v>1691228</v>
      </c>
      <c r="Q322" s="44">
        <v>458700</v>
      </c>
      <c r="R322" s="44">
        <v>166993</v>
      </c>
      <c r="S322" s="44">
        <v>43921</v>
      </c>
      <c r="T322" s="44">
        <v>18325</v>
      </c>
      <c r="U322" s="44">
        <v>175973</v>
      </c>
      <c r="V322" s="44">
        <v>30439</v>
      </c>
      <c r="W322" s="44">
        <v>0</v>
      </c>
      <c r="X322" s="44">
        <v>0</v>
      </c>
      <c r="Y322" s="44">
        <v>0</v>
      </c>
      <c r="Z322" s="44">
        <v>0</v>
      </c>
      <c r="AA322" s="44">
        <v>13092523</v>
      </c>
      <c r="AB322" s="44">
        <v>0</v>
      </c>
    </row>
    <row r="323" spans="1:28" x14ac:dyDescent="0.3">
      <c r="A323" s="46" t="s">
        <v>577</v>
      </c>
      <c r="B323" t="s">
        <v>2435</v>
      </c>
      <c r="C323">
        <v>1</v>
      </c>
      <c r="D323">
        <v>0</v>
      </c>
      <c r="E323" s="44">
        <v>19753557</v>
      </c>
      <c r="F323" s="44">
        <v>0</v>
      </c>
      <c r="G323" s="44">
        <v>3243907</v>
      </c>
      <c r="H323" s="44">
        <v>11008</v>
      </c>
      <c r="I323" s="44">
        <v>3512019</v>
      </c>
      <c r="J323" s="44">
        <v>1094761</v>
      </c>
      <c r="K323" s="44">
        <v>0</v>
      </c>
      <c r="L323" s="44">
        <v>0</v>
      </c>
      <c r="M323" s="44">
        <v>0</v>
      </c>
      <c r="N323" s="44">
        <v>0</v>
      </c>
      <c r="O323" s="44">
        <v>0</v>
      </c>
      <c r="P323" s="44">
        <v>1996125</v>
      </c>
      <c r="Q323" s="44">
        <v>1161118</v>
      </c>
      <c r="R323" s="44">
        <v>367006</v>
      </c>
      <c r="S323" s="44">
        <v>84008</v>
      </c>
      <c r="T323" s="44">
        <v>35050</v>
      </c>
      <c r="U323" s="44">
        <v>341986</v>
      </c>
      <c r="V323" s="44">
        <v>59442</v>
      </c>
      <c r="W323" s="44">
        <v>0</v>
      </c>
      <c r="X323" s="44">
        <v>419194</v>
      </c>
      <c r="Y323" s="44">
        <v>0</v>
      </c>
      <c r="Z323" s="44">
        <v>0</v>
      </c>
      <c r="AA323" s="44">
        <v>32079181</v>
      </c>
      <c r="AB323" s="44">
        <v>0</v>
      </c>
    </row>
    <row r="324" spans="1:28" x14ac:dyDescent="0.3">
      <c r="A324" s="46" t="s">
        <v>619</v>
      </c>
      <c r="B324" t="s">
        <v>2436</v>
      </c>
      <c r="C324">
        <v>1</v>
      </c>
      <c r="D324">
        <v>0</v>
      </c>
      <c r="E324" s="44">
        <v>16564629</v>
      </c>
      <c r="F324" s="44">
        <v>0</v>
      </c>
      <c r="G324" s="44">
        <v>2035976</v>
      </c>
      <c r="H324" s="44">
        <v>0</v>
      </c>
      <c r="I324" s="44">
        <v>3829242</v>
      </c>
      <c r="J324" s="44">
        <v>2615704</v>
      </c>
      <c r="K324" s="44">
        <v>0</v>
      </c>
      <c r="L324" s="44">
        <v>0</v>
      </c>
      <c r="M324" s="44">
        <v>0</v>
      </c>
      <c r="N324" s="44">
        <v>0</v>
      </c>
      <c r="O324" s="44">
        <v>0</v>
      </c>
      <c r="P324" s="44">
        <v>3132873</v>
      </c>
      <c r="Q324" s="44">
        <v>934548</v>
      </c>
      <c r="R324" s="44">
        <v>828657</v>
      </c>
      <c r="S324" s="44">
        <v>107766</v>
      </c>
      <c r="T324" s="44">
        <v>44963</v>
      </c>
      <c r="U324" s="44">
        <v>438623</v>
      </c>
      <c r="V324" s="44">
        <v>66156</v>
      </c>
      <c r="W324" s="44">
        <v>0</v>
      </c>
      <c r="X324" s="44">
        <v>0</v>
      </c>
      <c r="Y324" s="44">
        <v>0</v>
      </c>
      <c r="Z324" s="44">
        <v>0</v>
      </c>
      <c r="AA324" s="44">
        <v>30599137</v>
      </c>
      <c r="AB324" s="44">
        <v>0</v>
      </c>
    </row>
    <row r="325" spans="1:28" x14ac:dyDescent="0.3">
      <c r="A325" s="46" t="s">
        <v>672</v>
      </c>
      <c r="B325" t="s">
        <v>2437</v>
      </c>
      <c r="C325">
        <v>1</v>
      </c>
      <c r="D325">
        <v>1</v>
      </c>
      <c r="E325" s="44">
        <v>8086444591</v>
      </c>
      <c r="F325" s="44">
        <v>0</v>
      </c>
      <c r="G325" s="44">
        <v>0</v>
      </c>
      <c r="H325" s="44">
        <v>2726624</v>
      </c>
      <c r="I325" s="44">
        <v>595643648</v>
      </c>
      <c r="J325" s="44">
        <v>1375582236</v>
      </c>
      <c r="K325" s="44">
        <v>0</v>
      </c>
      <c r="L325" s="44">
        <v>0</v>
      </c>
      <c r="M325" s="44">
        <v>28475167</v>
      </c>
      <c r="N325" s="44">
        <v>123961968</v>
      </c>
      <c r="O325" s="44">
        <v>34963632</v>
      </c>
      <c r="P325" s="44">
        <v>0</v>
      </c>
      <c r="Q325" s="44">
        <v>245391030</v>
      </c>
      <c r="R325" s="44">
        <v>170755204</v>
      </c>
      <c r="S325" s="44">
        <v>19079082</v>
      </c>
      <c r="T325" s="44">
        <v>7960231</v>
      </c>
      <c r="U325" s="44">
        <v>73831001</v>
      </c>
      <c r="V325" s="44">
        <v>12297984</v>
      </c>
      <c r="W325" s="44">
        <v>0</v>
      </c>
      <c r="X325" s="44">
        <v>544862907</v>
      </c>
      <c r="Y325" s="44">
        <v>0</v>
      </c>
      <c r="Z325" s="44">
        <v>1200000</v>
      </c>
      <c r="AA325" s="44">
        <v>11323175305</v>
      </c>
      <c r="AB325" s="44">
        <v>117696335</v>
      </c>
    </row>
    <row r="326" spans="1:28" x14ac:dyDescent="0.3">
      <c r="A326" s="46" t="s">
        <v>677</v>
      </c>
      <c r="B326" t="s">
        <v>1753</v>
      </c>
      <c r="C326">
        <v>1</v>
      </c>
      <c r="D326">
        <v>0</v>
      </c>
      <c r="E326" s="44">
        <v>9707695</v>
      </c>
      <c r="F326" s="44">
        <v>0</v>
      </c>
      <c r="G326" s="44">
        <v>491475</v>
      </c>
      <c r="H326" s="44">
        <v>0</v>
      </c>
      <c r="I326" s="44">
        <v>1659828</v>
      </c>
      <c r="J326" s="44">
        <v>3341507</v>
      </c>
      <c r="K326" s="44">
        <v>0</v>
      </c>
      <c r="L326" s="44">
        <v>0</v>
      </c>
      <c r="M326" s="44">
        <v>0</v>
      </c>
      <c r="N326" s="44">
        <v>0</v>
      </c>
      <c r="O326" s="44">
        <v>0</v>
      </c>
      <c r="P326" s="44">
        <v>1126357</v>
      </c>
      <c r="Q326" s="44">
        <v>313260</v>
      </c>
      <c r="R326" s="44">
        <v>490712</v>
      </c>
      <c r="S326" s="44">
        <v>33750</v>
      </c>
      <c r="T326" s="44">
        <v>14081</v>
      </c>
      <c r="U326" s="44">
        <v>128441</v>
      </c>
      <c r="V326" s="44">
        <v>30314</v>
      </c>
      <c r="W326" s="44">
        <v>0</v>
      </c>
      <c r="X326" s="44">
        <v>142720</v>
      </c>
      <c r="Y326" s="44">
        <v>0</v>
      </c>
      <c r="Z326" s="44">
        <v>0</v>
      </c>
      <c r="AA326" s="44">
        <v>17480140</v>
      </c>
      <c r="AB326" s="44">
        <v>0</v>
      </c>
    </row>
    <row r="327" spans="1:28" x14ac:dyDescent="0.3">
      <c r="A327" s="46" t="s">
        <v>679</v>
      </c>
      <c r="B327" t="s">
        <v>2438</v>
      </c>
      <c r="C327">
        <v>1</v>
      </c>
      <c r="D327">
        <v>0</v>
      </c>
      <c r="E327" s="44">
        <v>37392534</v>
      </c>
      <c r="F327" s="44">
        <v>0</v>
      </c>
      <c r="G327" s="44">
        <v>0</v>
      </c>
      <c r="H327" s="44">
        <v>0</v>
      </c>
      <c r="I327" s="44">
        <v>4664312</v>
      </c>
      <c r="J327" s="44">
        <v>6108745</v>
      </c>
      <c r="K327" s="44">
        <v>0</v>
      </c>
      <c r="L327" s="44">
        <v>0</v>
      </c>
      <c r="M327" s="44">
        <v>0</v>
      </c>
      <c r="N327" s="44">
        <v>0</v>
      </c>
      <c r="O327" s="44">
        <v>0</v>
      </c>
      <c r="P327" s="44">
        <v>2976388</v>
      </c>
      <c r="Q327" s="44">
        <v>225850</v>
      </c>
      <c r="R327" s="44">
        <v>2972444</v>
      </c>
      <c r="S327" s="44">
        <v>72488</v>
      </c>
      <c r="T327" s="44">
        <v>30244</v>
      </c>
      <c r="U327" s="44">
        <v>287231</v>
      </c>
      <c r="V327" s="44">
        <v>92394</v>
      </c>
      <c r="W327" s="44">
        <v>0</v>
      </c>
      <c r="X327" s="44">
        <v>739947</v>
      </c>
      <c r="Y327" s="44">
        <v>0</v>
      </c>
      <c r="Z327" s="44">
        <v>0</v>
      </c>
      <c r="AA327" s="44">
        <v>55562577</v>
      </c>
      <c r="AB327" s="44">
        <v>0</v>
      </c>
    </row>
    <row r="328" spans="1:28" x14ac:dyDescent="0.3">
      <c r="A328" s="46" t="s">
        <v>681</v>
      </c>
      <c r="B328" t="s">
        <v>2439</v>
      </c>
      <c r="C328">
        <v>1</v>
      </c>
      <c r="D328">
        <v>0</v>
      </c>
      <c r="E328" s="44">
        <v>13156351</v>
      </c>
      <c r="F328" s="44">
        <v>0</v>
      </c>
      <c r="G328" s="44">
        <v>0</v>
      </c>
      <c r="H328" s="44">
        <v>0</v>
      </c>
      <c r="I328" s="44">
        <v>2500430</v>
      </c>
      <c r="J328" s="44">
        <v>730383</v>
      </c>
      <c r="K328" s="44">
        <v>0</v>
      </c>
      <c r="L328" s="44">
        <v>0</v>
      </c>
      <c r="M328" s="44">
        <v>0</v>
      </c>
      <c r="N328" s="44">
        <v>0</v>
      </c>
      <c r="O328" s="44">
        <v>0</v>
      </c>
      <c r="P328" s="44">
        <v>1220351</v>
      </c>
      <c r="Q328" s="44">
        <v>227123</v>
      </c>
      <c r="R328" s="44">
        <v>406678</v>
      </c>
      <c r="S328" s="44">
        <v>20538</v>
      </c>
      <c r="T328" s="44">
        <v>8569</v>
      </c>
      <c r="U328" s="44">
        <v>82249</v>
      </c>
      <c r="V328" s="44">
        <v>25547</v>
      </c>
      <c r="W328" s="44">
        <v>0</v>
      </c>
      <c r="X328" s="44">
        <v>287676</v>
      </c>
      <c r="Y328" s="44">
        <v>0</v>
      </c>
      <c r="Z328" s="44">
        <v>0</v>
      </c>
      <c r="AA328" s="44">
        <v>18665895</v>
      </c>
      <c r="AB328" s="44">
        <v>0</v>
      </c>
    </row>
    <row r="329" spans="1:28" x14ac:dyDescent="0.3">
      <c r="A329" s="46" t="s">
        <v>685</v>
      </c>
      <c r="B329" t="s">
        <v>1756</v>
      </c>
      <c r="C329">
        <v>1</v>
      </c>
      <c r="D329">
        <v>0</v>
      </c>
      <c r="E329" s="44">
        <v>21210980</v>
      </c>
      <c r="F329" s="44">
        <v>0</v>
      </c>
      <c r="G329" s="44">
        <v>0</v>
      </c>
      <c r="H329" s="44">
        <v>2065</v>
      </c>
      <c r="I329" s="44">
        <v>4283769</v>
      </c>
      <c r="J329" s="44">
        <v>3709835</v>
      </c>
      <c r="K329" s="44">
        <v>0</v>
      </c>
      <c r="L329" s="44">
        <v>0</v>
      </c>
      <c r="M329" s="44">
        <v>0</v>
      </c>
      <c r="N329" s="44">
        <v>0</v>
      </c>
      <c r="O329" s="44">
        <v>0</v>
      </c>
      <c r="P329" s="44">
        <v>2649219</v>
      </c>
      <c r="Q329" s="44">
        <v>725482</v>
      </c>
      <c r="R329" s="44">
        <v>927968</v>
      </c>
      <c r="S329" s="44">
        <v>62182</v>
      </c>
      <c r="T329" s="44">
        <v>25944</v>
      </c>
      <c r="U329" s="44">
        <v>227816</v>
      </c>
      <c r="V329" s="44">
        <v>70418</v>
      </c>
      <c r="W329" s="44">
        <v>0</v>
      </c>
      <c r="X329" s="44">
        <v>830208</v>
      </c>
      <c r="Y329" s="44">
        <v>0</v>
      </c>
      <c r="Z329" s="44">
        <v>0</v>
      </c>
      <c r="AA329" s="44">
        <v>34725886</v>
      </c>
      <c r="AB329" s="44">
        <v>0</v>
      </c>
    </row>
    <row r="330" spans="1:28" x14ac:dyDescent="0.3">
      <c r="A330" s="46" t="s">
        <v>683</v>
      </c>
      <c r="B330" t="s">
        <v>2440</v>
      </c>
      <c r="C330">
        <v>1</v>
      </c>
      <c r="D330">
        <v>0</v>
      </c>
      <c r="E330" s="44">
        <v>83999238</v>
      </c>
      <c r="F330" s="44">
        <v>39587</v>
      </c>
      <c r="G330" s="44">
        <v>0</v>
      </c>
      <c r="H330" s="44">
        <v>47032</v>
      </c>
      <c r="I330" s="44">
        <v>7810363</v>
      </c>
      <c r="J330" s="44">
        <v>12818117</v>
      </c>
      <c r="K330" s="44">
        <v>0</v>
      </c>
      <c r="L330" s="44">
        <v>0</v>
      </c>
      <c r="M330" s="44">
        <v>0</v>
      </c>
      <c r="N330" s="44">
        <v>0</v>
      </c>
      <c r="O330" s="44">
        <v>0</v>
      </c>
      <c r="P330" s="44">
        <v>4837506</v>
      </c>
      <c r="Q330" s="44">
        <v>1382455</v>
      </c>
      <c r="R330" s="44">
        <v>3967826</v>
      </c>
      <c r="S330" s="44">
        <v>105804</v>
      </c>
      <c r="T330" s="44">
        <v>44144</v>
      </c>
      <c r="U330" s="44">
        <v>448001</v>
      </c>
      <c r="V330" s="44">
        <v>145969</v>
      </c>
      <c r="W330" s="44">
        <v>0</v>
      </c>
      <c r="X330" s="44">
        <v>3271288</v>
      </c>
      <c r="Y330" s="44">
        <v>0</v>
      </c>
      <c r="Z330" s="44">
        <v>0</v>
      </c>
      <c r="AA330" s="44">
        <v>118917330</v>
      </c>
      <c r="AB330" s="44">
        <v>733330</v>
      </c>
    </row>
    <row r="331" spans="1:28" x14ac:dyDescent="0.3">
      <c r="A331" s="46" t="s">
        <v>687</v>
      </c>
      <c r="B331" t="s">
        <v>2441</v>
      </c>
      <c r="C331">
        <v>1</v>
      </c>
      <c r="D331">
        <v>0</v>
      </c>
      <c r="E331" s="44">
        <v>29122268</v>
      </c>
      <c r="F331" s="44">
        <v>0</v>
      </c>
      <c r="G331" s="44">
        <v>0</v>
      </c>
      <c r="H331" s="44">
        <v>0</v>
      </c>
      <c r="I331" s="44">
        <v>1911911</v>
      </c>
      <c r="J331" s="44">
        <v>5969393</v>
      </c>
      <c r="K331" s="44">
        <v>0</v>
      </c>
      <c r="L331" s="44">
        <v>0</v>
      </c>
      <c r="M331" s="44">
        <v>0</v>
      </c>
      <c r="N331" s="44">
        <v>0</v>
      </c>
      <c r="O331" s="44">
        <v>0</v>
      </c>
      <c r="P331" s="44">
        <v>2487157</v>
      </c>
      <c r="Q331" s="44">
        <v>1495533</v>
      </c>
      <c r="R331" s="44">
        <v>1345838</v>
      </c>
      <c r="S331" s="44">
        <v>52460</v>
      </c>
      <c r="T331" s="44">
        <v>21888</v>
      </c>
      <c r="U331" s="44">
        <v>215758</v>
      </c>
      <c r="V331" s="44">
        <v>62798</v>
      </c>
      <c r="W331" s="44">
        <v>0</v>
      </c>
      <c r="X331" s="44">
        <v>289290</v>
      </c>
      <c r="Y331" s="44">
        <v>79824</v>
      </c>
      <c r="Z331" s="44">
        <v>0</v>
      </c>
      <c r="AA331" s="44">
        <v>43054118</v>
      </c>
      <c r="AB331" s="44">
        <v>0</v>
      </c>
    </row>
    <row r="332" spans="1:28" x14ac:dyDescent="0.3">
      <c r="A332" s="46" t="s">
        <v>691</v>
      </c>
      <c r="B332" t="s">
        <v>2442</v>
      </c>
      <c r="C332">
        <v>1</v>
      </c>
      <c r="D332">
        <v>0</v>
      </c>
      <c r="E332" s="44">
        <v>12015447</v>
      </c>
      <c r="F332" s="44">
        <v>0</v>
      </c>
      <c r="G332" s="44">
        <v>0</v>
      </c>
      <c r="H332" s="44">
        <v>4779</v>
      </c>
      <c r="I332" s="44">
        <v>3082852</v>
      </c>
      <c r="J332" s="44">
        <v>2297518</v>
      </c>
      <c r="K332" s="44">
        <v>0</v>
      </c>
      <c r="L332" s="44">
        <v>0</v>
      </c>
      <c r="M332" s="44">
        <v>0</v>
      </c>
      <c r="N332" s="44">
        <v>0</v>
      </c>
      <c r="O332" s="44">
        <v>0</v>
      </c>
      <c r="P332" s="44">
        <v>1344281</v>
      </c>
      <c r="Q332" s="44">
        <v>483912</v>
      </c>
      <c r="R332" s="44">
        <v>649815</v>
      </c>
      <c r="S332" s="44">
        <v>44536</v>
      </c>
      <c r="T332" s="44">
        <v>18581</v>
      </c>
      <c r="U332" s="44">
        <v>183779</v>
      </c>
      <c r="V332" s="44">
        <v>50794</v>
      </c>
      <c r="W332" s="44">
        <v>0</v>
      </c>
      <c r="X332" s="44">
        <v>103040</v>
      </c>
      <c r="Y332" s="44">
        <v>0</v>
      </c>
      <c r="Z332" s="44">
        <v>0</v>
      </c>
      <c r="AA332" s="44">
        <v>20279334</v>
      </c>
      <c r="AB332" s="44">
        <v>0</v>
      </c>
    </row>
    <row r="333" spans="1:28" x14ac:dyDescent="0.3">
      <c r="A333" s="46" t="s">
        <v>689</v>
      </c>
      <c r="B333" t="s">
        <v>1760</v>
      </c>
      <c r="C333">
        <v>1</v>
      </c>
      <c r="D333">
        <v>0</v>
      </c>
      <c r="E333" s="44">
        <v>10256381</v>
      </c>
      <c r="F333" s="44">
        <v>0</v>
      </c>
      <c r="G333" s="44">
        <v>0</v>
      </c>
      <c r="H333" s="44">
        <v>0</v>
      </c>
      <c r="I333" s="44">
        <v>1615593</v>
      </c>
      <c r="J333" s="44">
        <v>659442</v>
      </c>
      <c r="K333" s="44">
        <v>0</v>
      </c>
      <c r="L333" s="44">
        <v>0</v>
      </c>
      <c r="M333" s="44">
        <v>0</v>
      </c>
      <c r="N333" s="44">
        <v>0</v>
      </c>
      <c r="O333" s="44">
        <v>0</v>
      </c>
      <c r="P333" s="44">
        <v>1290919</v>
      </c>
      <c r="Q333" s="44">
        <v>340058</v>
      </c>
      <c r="R333" s="44">
        <v>425768</v>
      </c>
      <c r="S333" s="44">
        <v>18650</v>
      </c>
      <c r="T333" s="44">
        <v>7781</v>
      </c>
      <c r="U333" s="44">
        <v>74910</v>
      </c>
      <c r="V333" s="44">
        <v>23380</v>
      </c>
      <c r="W333" s="44">
        <v>0</v>
      </c>
      <c r="X333" s="44">
        <v>117776</v>
      </c>
      <c r="Y333" s="44">
        <v>0</v>
      </c>
      <c r="Z333" s="44">
        <v>0</v>
      </c>
      <c r="AA333" s="44">
        <v>14830658</v>
      </c>
      <c r="AB333" s="44">
        <v>0</v>
      </c>
    </row>
    <row r="334" spans="1:28" x14ac:dyDescent="0.3">
      <c r="A334" s="46" t="s">
        <v>675</v>
      </c>
      <c r="B334" t="s">
        <v>2443</v>
      </c>
      <c r="C334">
        <v>1</v>
      </c>
      <c r="D334">
        <v>0</v>
      </c>
      <c r="E334" s="44">
        <v>5250642</v>
      </c>
      <c r="F334" s="44">
        <v>0</v>
      </c>
      <c r="G334" s="44">
        <v>0</v>
      </c>
      <c r="H334" s="44">
        <v>0</v>
      </c>
      <c r="I334" s="44">
        <v>1085921</v>
      </c>
      <c r="J334" s="44">
        <v>804474</v>
      </c>
      <c r="K334" s="44">
        <v>0</v>
      </c>
      <c r="L334" s="44">
        <v>0</v>
      </c>
      <c r="M334" s="44">
        <v>0</v>
      </c>
      <c r="N334" s="44">
        <v>0</v>
      </c>
      <c r="O334" s="44">
        <v>0</v>
      </c>
      <c r="P334" s="44">
        <v>765940</v>
      </c>
      <c r="Q334" s="44">
        <v>208590</v>
      </c>
      <c r="R334" s="44">
        <v>193920</v>
      </c>
      <c r="S334" s="44">
        <v>10861</v>
      </c>
      <c r="T334" s="44">
        <v>4531</v>
      </c>
      <c r="U334" s="44">
        <v>42057</v>
      </c>
      <c r="V334" s="44">
        <v>13545</v>
      </c>
      <c r="W334" s="44">
        <v>0</v>
      </c>
      <c r="X334" s="44">
        <v>107223</v>
      </c>
      <c r="Y334" s="44">
        <v>0</v>
      </c>
      <c r="Z334" s="44">
        <v>0</v>
      </c>
      <c r="AA334" s="44">
        <v>8487704</v>
      </c>
      <c r="AB334" s="44">
        <v>0</v>
      </c>
    </row>
    <row r="335" spans="1:28" x14ac:dyDescent="0.3">
      <c r="A335" s="46" t="s">
        <v>693</v>
      </c>
      <c r="B335" t="s">
        <v>2444</v>
      </c>
      <c r="C335">
        <v>1</v>
      </c>
      <c r="D335">
        <v>0</v>
      </c>
      <c r="E335" s="44">
        <v>9659104</v>
      </c>
      <c r="F335" s="44">
        <v>0</v>
      </c>
      <c r="G335" s="44">
        <v>0</v>
      </c>
      <c r="H335" s="44">
        <v>0</v>
      </c>
      <c r="I335" s="44">
        <v>1387073</v>
      </c>
      <c r="J335" s="44">
        <v>1443856</v>
      </c>
      <c r="K335" s="44">
        <v>0</v>
      </c>
      <c r="L335" s="44">
        <v>0</v>
      </c>
      <c r="M335" s="44">
        <v>0</v>
      </c>
      <c r="N335" s="44">
        <v>0</v>
      </c>
      <c r="O335" s="44">
        <v>0</v>
      </c>
      <c r="P335" s="44">
        <v>1102810</v>
      </c>
      <c r="Q335" s="44">
        <v>200447</v>
      </c>
      <c r="R335" s="44">
        <v>264614</v>
      </c>
      <c r="S335" s="44">
        <v>16118</v>
      </c>
      <c r="T335" s="44">
        <v>6725</v>
      </c>
      <c r="U335" s="44">
        <v>66405</v>
      </c>
      <c r="V335" s="44">
        <v>18644</v>
      </c>
      <c r="W335" s="44">
        <v>0</v>
      </c>
      <c r="X335" s="44">
        <v>131516</v>
      </c>
      <c r="Y335" s="44">
        <v>0</v>
      </c>
      <c r="Z335" s="44">
        <v>0</v>
      </c>
      <c r="AA335" s="44">
        <v>14297312</v>
      </c>
      <c r="AB335" s="44">
        <v>0</v>
      </c>
    </row>
    <row r="336" spans="1:28" x14ac:dyDescent="0.3">
      <c r="A336" s="46" t="s">
        <v>696</v>
      </c>
      <c r="B336" t="s">
        <v>2445</v>
      </c>
      <c r="C336">
        <v>1</v>
      </c>
      <c r="D336">
        <v>0</v>
      </c>
      <c r="E336" s="44">
        <v>12108662</v>
      </c>
      <c r="F336" s="44">
        <v>0</v>
      </c>
      <c r="G336" s="44">
        <v>0</v>
      </c>
      <c r="H336" s="44">
        <v>0</v>
      </c>
      <c r="I336" s="44">
        <v>1976886</v>
      </c>
      <c r="J336" s="44">
        <v>1901997</v>
      </c>
      <c r="K336" s="44">
        <v>158103</v>
      </c>
      <c r="L336" s="44">
        <v>0</v>
      </c>
      <c r="M336" s="44">
        <v>0</v>
      </c>
      <c r="N336" s="44">
        <v>0</v>
      </c>
      <c r="O336" s="44">
        <v>0</v>
      </c>
      <c r="P336" s="44">
        <v>1276408</v>
      </c>
      <c r="Q336" s="44">
        <v>125718</v>
      </c>
      <c r="R336" s="44">
        <v>212107</v>
      </c>
      <c r="S336" s="44">
        <v>17347</v>
      </c>
      <c r="T336" s="44">
        <v>7238</v>
      </c>
      <c r="U336" s="44">
        <v>67454</v>
      </c>
      <c r="V336" s="44">
        <v>18383</v>
      </c>
      <c r="W336" s="44">
        <v>0</v>
      </c>
      <c r="X336" s="44">
        <v>140626</v>
      </c>
      <c r="Y336" s="44">
        <v>0</v>
      </c>
      <c r="Z336" s="44">
        <v>0</v>
      </c>
      <c r="AA336" s="44">
        <v>18010929</v>
      </c>
      <c r="AB336" s="44">
        <v>100000</v>
      </c>
    </row>
    <row r="337" spans="1:28" x14ac:dyDescent="0.3">
      <c r="A337" s="46" t="s">
        <v>698</v>
      </c>
      <c r="B337" t="s">
        <v>2446</v>
      </c>
      <c r="C337">
        <v>1</v>
      </c>
      <c r="D337">
        <v>0</v>
      </c>
      <c r="E337" s="44">
        <v>25612881</v>
      </c>
      <c r="F337" s="44">
        <v>0</v>
      </c>
      <c r="G337" s="44">
        <v>0</v>
      </c>
      <c r="H337" s="44">
        <v>0</v>
      </c>
      <c r="I337" s="44">
        <v>3467743</v>
      </c>
      <c r="J337" s="44">
        <v>5348856</v>
      </c>
      <c r="K337" s="44">
        <v>0</v>
      </c>
      <c r="L337" s="44">
        <v>0</v>
      </c>
      <c r="M337" s="44">
        <v>0</v>
      </c>
      <c r="N337" s="44">
        <v>0</v>
      </c>
      <c r="O337" s="44">
        <v>0</v>
      </c>
      <c r="P337" s="44">
        <v>2545195</v>
      </c>
      <c r="Q337" s="44">
        <v>600083</v>
      </c>
      <c r="R337" s="44">
        <v>356600</v>
      </c>
      <c r="S337" s="44">
        <v>30604</v>
      </c>
      <c r="T337" s="44">
        <v>12769</v>
      </c>
      <c r="U337" s="44">
        <v>118131</v>
      </c>
      <c r="V337" s="44">
        <v>38810</v>
      </c>
      <c r="W337" s="44">
        <v>0</v>
      </c>
      <c r="X337" s="44">
        <v>452605</v>
      </c>
      <c r="Y337" s="44">
        <v>0</v>
      </c>
      <c r="Z337" s="44">
        <v>0</v>
      </c>
      <c r="AA337" s="44">
        <v>38584277</v>
      </c>
      <c r="AB337" s="44">
        <v>243929</v>
      </c>
    </row>
    <row r="338" spans="1:28" x14ac:dyDescent="0.3">
      <c r="A338" s="46" t="s">
        <v>700</v>
      </c>
      <c r="B338" t="s">
        <v>2447</v>
      </c>
      <c r="C338">
        <v>1</v>
      </c>
      <c r="D338">
        <v>0</v>
      </c>
      <c r="E338" s="44">
        <v>6719850</v>
      </c>
      <c r="F338" s="44">
        <v>0</v>
      </c>
      <c r="G338" s="44">
        <v>0</v>
      </c>
      <c r="H338" s="44">
        <v>0</v>
      </c>
      <c r="I338" s="44">
        <v>866533</v>
      </c>
      <c r="J338" s="44">
        <v>1515938</v>
      </c>
      <c r="K338" s="44">
        <v>0</v>
      </c>
      <c r="L338" s="44">
        <v>0</v>
      </c>
      <c r="M338" s="44">
        <v>0</v>
      </c>
      <c r="N338" s="44">
        <v>0</v>
      </c>
      <c r="O338" s="44">
        <v>0</v>
      </c>
      <c r="P338" s="44">
        <v>1465333</v>
      </c>
      <c r="Q338" s="44">
        <v>95623</v>
      </c>
      <c r="R338" s="44">
        <v>188439</v>
      </c>
      <c r="S338" s="44">
        <v>19294</v>
      </c>
      <c r="T338" s="44">
        <v>8050</v>
      </c>
      <c r="U338" s="44">
        <v>75201</v>
      </c>
      <c r="V338" s="44">
        <v>23065</v>
      </c>
      <c r="W338" s="44">
        <v>0</v>
      </c>
      <c r="X338" s="44">
        <v>0</v>
      </c>
      <c r="Y338" s="44">
        <v>0</v>
      </c>
      <c r="Z338" s="44">
        <v>0</v>
      </c>
      <c r="AA338" s="44">
        <v>10977326</v>
      </c>
      <c r="AB338" s="44">
        <v>0</v>
      </c>
    </row>
    <row r="339" spans="1:28" x14ac:dyDescent="0.3">
      <c r="A339" s="46" t="s">
        <v>704</v>
      </c>
      <c r="B339" t="s">
        <v>2448</v>
      </c>
      <c r="C339">
        <v>1</v>
      </c>
      <c r="D339">
        <v>0</v>
      </c>
      <c r="E339" s="44">
        <v>7793167</v>
      </c>
      <c r="F339" s="44">
        <v>0</v>
      </c>
      <c r="G339" s="44">
        <v>0</v>
      </c>
      <c r="H339" s="44">
        <v>2265</v>
      </c>
      <c r="I339" s="44">
        <v>1873835</v>
      </c>
      <c r="J339" s="44">
        <v>1741269</v>
      </c>
      <c r="K339" s="44">
        <v>0</v>
      </c>
      <c r="L339" s="44">
        <v>0</v>
      </c>
      <c r="M339" s="44">
        <v>0</v>
      </c>
      <c r="N339" s="44">
        <v>0</v>
      </c>
      <c r="O339" s="44">
        <v>0</v>
      </c>
      <c r="P339" s="44">
        <v>2133080</v>
      </c>
      <c r="Q339" s="44">
        <v>331397</v>
      </c>
      <c r="R339" s="44">
        <v>238712</v>
      </c>
      <c r="S339" s="44">
        <v>39008</v>
      </c>
      <c r="T339" s="44">
        <v>16275</v>
      </c>
      <c r="U339" s="44">
        <v>151334</v>
      </c>
      <c r="V339" s="44">
        <v>42977</v>
      </c>
      <c r="W339" s="44">
        <v>0</v>
      </c>
      <c r="X339" s="44">
        <v>0</v>
      </c>
      <c r="Y339" s="44">
        <v>12636</v>
      </c>
      <c r="Z339" s="44">
        <v>0</v>
      </c>
      <c r="AA339" s="44">
        <v>14375955</v>
      </c>
      <c r="AB339" s="44">
        <v>0</v>
      </c>
    </row>
    <row r="340" spans="1:28" x14ac:dyDescent="0.3">
      <c r="A340" s="46" t="s">
        <v>706</v>
      </c>
      <c r="B340" t="s">
        <v>1767</v>
      </c>
      <c r="C340">
        <v>1</v>
      </c>
      <c r="D340">
        <v>0</v>
      </c>
      <c r="E340" s="44">
        <v>2469172</v>
      </c>
      <c r="F340" s="44">
        <v>0</v>
      </c>
      <c r="G340" s="44">
        <v>0</v>
      </c>
      <c r="H340" s="44">
        <v>0</v>
      </c>
      <c r="I340" s="44">
        <v>462938</v>
      </c>
      <c r="J340" s="44">
        <v>525660</v>
      </c>
      <c r="K340" s="44">
        <v>0</v>
      </c>
      <c r="L340" s="44">
        <v>0</v>
      </c>
      <c r="M340" s="44">
        <v>0</v>
      </c>
      <c r="N340" s="44">
        <v>0</v>
      </c>
      <c r="O340" s="44">
        <v>0</v>
      </c>
      <c r="P340" s="44">
        <v>977250</v>
      </c>
      <c r="Q340" s="44">
        <v>27284</v>
      </c>
      <c r="R340" s="44">
        <v>67774</v>
      </c>
      <c r="S340" s="44">
        <v>8808</v>
      </c>
      <c r="T340" s="44">
        <v>3675</v>
      </c>
      <c r="U340" s="44">
        <v>34834</v>
      </c>
      <c r="V340" s="44">
        <v>9363</v>
      </c>
      <c r="W340" s="44">
        <v>0</v>
      </c>
      <c r="X340" s="44">
        <v>0</v>
      </c>
      <c r="Y340" s="44">
        <v>0</v>
      </c>
      <c r="Z340" s="44">
        <v>0</v>
      </c>
      <c r="AA340" s="44">
        <v>4586758</v>
      </c>
      <c r="AB340" s="44">
        <v>0</v>
      </c>
    </row>
    <row r="341" spans="1:28" x14ac:dyDescent="0.3">
      <c r="A341" s="46" t="s">
        <v>714</v>
      </c>
      <c r="B341" t="s">
        <v>1768</v>
      </c>
      <c r="C341">
        <v>1</v>
      </c>
      <c r="D341">
        <v>0</v>
      </c>
      <c r="E341" s="44">
        <v>8584263</v>
      </c>
      <c r="F341" s="44">
        <v>0</v>
      </c>
      <c r="G341" s="44">
        <v>0</v>
      </c>
      <c r="H341" s="44">
        <v>639</v>
      </c>
      <c r="I341" s="44">
        <v>1301423</v>
      </c>
      <c r="J341" s="44">
        <v>1823891</v>
      </c>
      <c r="K341" s="44">
        <v>100444</v>
      </c>
      <c r="L341" s="44">
        <v>0</v>
      </c>
      <c r="M341" s="44">
        <v>0</v>
      </c>
      <c r="N341" s="44">
        <v>0</v>
      </c>
      <c r="O341" s="44">
        <v>0</v>
      </c>
      <c r="P341" s="44">
        <v>1153659</v>
      </c>
      <c r="Q341" s="44">
        <v>357761</v>
      </c>
      <c r="R341" s="44">
        <v>137849</v>
      </c>
      <c r="S341" s="44">
        <v>15010</v>
      </c>
      <c r="T341" s="44">
        <v>6263</v>
      </c>
      <c r="U341" s="44">
        <v>58833</v>
      </c>
      <c r="V341" s="44">
        <v>19035</v>
      </c>
      <c r="W341" s="44">
        <v>0</v>
      </c>
      <c r="X341" s="44">
        <v>101808</v>
      </c>
      <c r="Y341" s="44">
        <v>0</v>
      </c>
      <c r="Z341" s="44">
        <v>0</v>
      </c>
      <c r="AA341" s="44">
        <v>13660878</v>
      </c>
      <c r="AB341" s="44">
        <v>0</v>
      </c>
    </row>
    <row r="342" spans="1:28" x14ac:dyDescent="0.3">
      <c r="A342" s="46" t="s">
        <v>710</v>
      </c>
      <c r="B342" t="s">
        <v>2449</v>
      </c>
      <c r="C342">
        <v>1</v>
      </c>
      <c r="D342">
        <v>0</v>
      </c>
      <c r="E342" s="44">
        <v>4875802</v>
      </c>
      <c r="F342" s="44">
        <v>0</v>
      </c>
      <c r="G342" s="44">
        <v>203231</v>
      </c>
      <c r="H342" s="44">
        <v>0</v>
      </c>
      <c r="I342" s="44">
        <v>615197</v>
      </c>
      <c r="J342" s="44">
        <v>251800</v>
      </c>
      <c r="K342" s="44">
        <v>0</v>
      </c>
      <c r="L342" s="44">
        <v>0</v>
      </c>
      <c r="M342" s="44">
        <v>0</v>
      </c>
      <c r="N342" s="44">
        <v>0</v>
      </c>
      <c r="O342" s="44">
        <v>0</v>
      </c>
      <c r="P342" s="44">
        <v>497174</v>
      </c>
      <c r="Q342" s="44">
        <v>24299</v>
      </c>
      <c r="R342" s="44">
        <v>71772</v>
      </c>
      <c r="S342" s="44">
        <v>6112</v>
      </c>
      <c r="T342" s="44">
        <v>2550</v>
      </c>
      <c r="U342" s="44">
        <v>23766</v>
      </c>
      <c r="V342" s="44">
        <v>6220</v>
      </c>
      <c r="W342" s="44">
        <v>0</v>
      </c>
      <c r="X342" s="44">
        <v>61587</v>
      </c>
      <c r="Y342" s="44">
        <v>0</v>
      </c>
      <c r="Z342" s="44">
        <v>0</v>
      </c>
      <c r="AA342" s="44">
        <v>6639510</v>
      </c>
      <c r="AB342" s="44">
        <v>100000</v>
      </c>
    </row>
    <row r="343" spans="1:28" x14ac:dyDescent="0.3">
      <c r="A343" s="46" t="s">
        <v>712</v>
      </c>
      <c r="B343" t="s">
        <v>2450</v>
      </c>
      <c r="C343">
        <v>1</v>
      </c>
      <c r="D343">
        <v>0</v>
      </c>
      <c r="E343" s="44">
        <v>50591226</v>
      </c>
      <c r="F343" s="44">
        <v>0</v>
      </c>
      <c r="G343" s="44">
        <v>0</v>
      </c>
      <c r="H343" s="44">
        <v>10794</v>
      </c>
      <c r="I343" s="44">
        <v>6066806</v>
      </c>
      <c r="J343" s="44">
        <v>7396290</v>
      </c>
      <c r="K343" s="44">
        <v>0</v>
      </c>
      <c r="L343" s="44">
        <v>0</v>
      </c>
      <c r="M343" s="44">
        <v>0</v>
      </c>
      <c r="N343" s="44">
        <v>0</v>
      </c>
      <c r="O343" s="44">
        <v>0</v>
      </c>
      <c r="P343" s="44">
        <v>6638310</v>
      </c>
      <c r="Q343" s="44">
        <v>523004</v>
      </c>
      <c r="R343" s="44">
        <v>1324168</v>
      </c>
      <c r="S343" s="44">
        <v>82720</v>
      </c>
      <c r="T343" s="44">
        <v>34513</v>
      </c>
      <c r="U343" s="44">
        <v>323812</v>
      </c>
      <c r="V343" s="44">
        <v>111716</v>
      </c>
      <c r="W343" s="44">
        <v>0</v>
      </c>
      <c r="X343" s="44">
        <v>2303589</v>
      </c>
      <c r="Y343" s="44">
        <v>0</v>
      </c>
      <c r="Z343" s="44">
        <v>0</v>
      </c>
      <c r="AA343" s="44">
        <v>75406948</v>
      </c>
      <c r="AB343" s="44">
        <v>369655</v>
      </c>
    </row>
    <row r="344" spans="1:28" x14ac:dyDescent="0.3">
      <c r="A344" s="46" t="s">
        <v>720</v>
      </c>
      <c r="B344" t="s">
        <v>2451</v>
      </c>
      <c r="C344">
        <v>1</v>
      </c>
      <c r="D344">
        <v>0</v>
      </c>
      <c r="E344" s="44">
        <v>8028901</v>
      </c>
      <c r="F344" s="44">
        <v>0</v>
      </c>
      <c r="G344" s="44">
        <v>0</v>
      </c>
      <c r="H344" s="44">
        <v>0</v>
      </c>
      <c r="I344" s="44">
        <v>1106715</v>
      </c>
      <c r="J344" s="44">
        <v>1630387</v>
      </c>
      <c r="K344" s="44">
        <v>72133</v>
      </c>
      <c r="L344" s="44">
        <v>0</v>
      </c>
      <c r="M344" s="44">
        <v>0</v>
      </c>
      <c r="N344" s="44">
        <v>0</v>
      </c>
      <c r="O344" s="44">
        <v>0</v>
      </c>
      <c r="P344" s="44">
        <v>1270160</v>
      </c>
      <c r="Q344" s="44">
        <v>171704</v>
      </c>
      <c r="R344" s="44">
        <v>141073</v>
      </c>
      <c r="S344" s="44">
        <v>11669</v>
      </c>
      <c r="T344" s="44">
        <v>4869</v>
      </c>
      <c r="U344" s="44">
        <v>44561</v>
      </c>
      <c r="V344" s="44">
        <v>14930</v>
      </c>
      <c r="W344" s="44">
        <v>0</v>
      </c>
      <c r="X344" s="44">
        <v>187922</v>
      </c>
      <c r="Y344" s="44">
        <v>0</v>
      </c>
      <c r="Z344" s="44">
        <v>0</v>
      </c>
      <c r="AA344" s="44">
        <v>12685024</v>
      </c>
      <c r="AB344" s="44">
        <v>0</v>
      </c>
    </row>
    <row r="345" spans="1:28" x14ac:dyDescent="0.3">
      <c r="A345" s="46" t="s">
        <v>716</v>
      </c>
      <c r="B345" t="s">
        <v>2452</v>
      </c>
      <c r="C345">
        <v>1</v>
      </c>
      <c r="D345">
        <v>0</v>
      </c>
      <c r="E345" s="44">
        <v>14670628</v>
      </c>
      <c r="F345" s="44">
        <v>0</v>
      </c>
      <c r="G345" s="44">
        <v>0</v>
      </c>
      <c r="H345" s="44">
        <v>4623</v>
      </c>
      <c r="I345" s="44">
        <v>2063648</v>
      </c>
      <c r="J345" s="44">
        <v>1320448</v>
      </c>
      <c r="K345" s="44">
        <v>0</v>
      </c>
      <c r="L345" s="44">
        <v>0</v>
      </c>
      <c r="M345" s="44">
        <v>0</v>
      </c>
      <c r="N345" s="44">
        <v>0</v>
      </c>
      <c r="O345" s="44">
        <v>0</v>
      </c>
      <c r="P345" s="44">
        <v>1901521</v>
      </c>
      <c r="Q345" s="44">
        <v>116046</v>
      </c>
      <c r="R345" s="44">
        <v>178836</v>
      </c>
      <c r="S345" s="44">
        <v>27324</v>
      </c>
      <c r="T345" s="44">
        <v>11400</v>
      </c>
      <c r="U345" s="44">
        <v>109452</v>
      </c>
      <c r="V345" s="44">
        <v>34826</v>
      </c>
      <c r="W345" s="44">
        <v>0</v>
      </c>
      <c r="X345" s="44">
        <v>263480</v>
      </c>
      <c r="Y345" s="44">
        <v>0</v>
      </c>
      <c r="Z345" s="44">
        <v>0</v>
      </c>
      <c r="AA345" s="44">
        <v>20702232</v>
      </c>
      <c r="AB345" s="44">
        <v>0</v>
      </c>
    </row>
    <row r="346" spans="1:28" x14ac:dyDescent="0.3">
      <c r="A346" s="46" t="s">
        <v>702</v>
      </c>
      <c r="B346" t="s">
        <v>1773</v>
      </c>
      <c r="C346">
        <v>1</v>
      </c>
      <c r="D346">
        <v>0</v>
      </c>
      <c r="E346" s="44">
        <v>11717451</v>
      </c>
      <c r="F346" s="44">
        <v>0</v>
      </c>
      <c r="G346" s="44">
        <v>0</v>
      </c>
      <c r="H346" s="44">
        <v>0</v>
      </c>
      <c r="I346" s="44">
        <v>2104390</v>
      </c>
      <c r="J346" s="44">
        <v>1945012</v>
      </c>
      <c r="K346" s="44">
        <v>0</v>
      </c>
      <c r="L346" s="44">
        <v>0</v>
      </c>
      <c r="M346" s="44">
        <v>0</v>
      </c>
      <c r="N346" s="44">
        <v>0</v>
      </c>
      <c r="O346" s="44">
        <v>0</v>
      </c>
      <c r="P346" s="44">
        <v>1729584</v>
      </c>
      <c r="Q346" s="44">
        <v>208749</v>
      </c>
      <c r="R346" s="44">
        <v>79678</v>
      </c>
      <c r="S346" s="44">
        <v>20238</v>
      </c>
      <c r="T346" s="44">
        <v>8444</v>
      </c>
      <c r="U346" s="44">
        <v>79511</v>
      </c>
      <c r="V346" s="44">
        <v>24259</v>
      </c>
      <c r="W346" s="44">
        <v>0</v>
      </c>
      <c r="X346" s="44">
        <v>63936</v>
      </c>
      <c r="Y346" s="44">
        <v>0</v>
      </c>
      <c r="Z346" s="44">
        <v>0</v>
      </c>
      <c r="AA346" s="44">
        <v>17981252</v>
      </c>
      <c r="AB346" s="44">
        <v>0</v>
      </c>
    </row>
    <row r="347" spans="1:28" x14ac:dyDescent="0.3">
      <c r="A347" s="46" t="s">
        <v>718</v>
      </c>
      <c r="B347" t="s">
        <v>2453</v>
      </c>
      <c r="C347">
        <v>1</v>
      </c>
      <c r="D347">
        <v>0</v>
      </c>
      <c r="E347" s="44">
        <v>105435323</v>
      </c>
      <c r="F347" s="44">
        <v>1319306</v>
      </c>
      <c r="G347" s="44">
        <v>0</v>
      </c>
      <c r="H347" s="44">
        <v>21496</v>
      </c>
      <c r="I347" s="44">
        <v>7083523</v>
      </c>
      <c r="J347" s="44">
        <v>18547635</v>
      </c>
      <c r="K347" s="44">
        <v>0</v>
      </c>
      <c r="L347" s="44">
        <v>0</v>
      </c>
      <c r="M347" s="44">
        <v>0</v>
      </c>
      <c r="N347" s="44">
        <v>0</v>
      </c>
      <c r="O347" s="44">
        <v>0</v>
      </c>
      <c r="P347" s="44">
        <v>11648315</v>
      </c>
      <c r="Q347" s="44">
        <v>1746454</v>
      </c>
      <c r="R347" s="44">
        <v>4498055</v>
      </c>
      <c r="S347" s="44">
        <v>176899</v>
      </c>
      <c r="T347" s="44">
        <v>73806</v>
      </c>
      <c r="U347" s="44">
        <v>684671</v>
      </c>
      <c r="V347" s="44">
        <v>259486</v>
      </c>
      <c r="W347" s="44">
        <v>0</v>
      </c>
      <c r="X347" s="44">
        <v>2086659</v>
      </c>
      <c r="Y347" s="44">
        <v>0</v>
      </c>
      <c r="Z347" s="44">
        <v>0</v>
      </c>
      <c r="AA347" s="44">
        <v>153581628</v>
      </c>
      <c r="AB347" s="44">
        <v>1816965</v>
      </c>
    </row>
    <row r="348" spans="1:28" x14ac:dyDescent="0.3">
      <c r="A348" s="46" t="s">
        <v>722</v>
      </c>
      <c r="B348" t="s">
        <v>2454</v>
      </c>
      <c r="C348">
        <v>1</v>
      </c>
      <c r="D348">
        <v>0</v>
      </c>
      <c r="E348" s="44">
        <v>7678939</v>
      </c>
      <c r="F348" s="44">
        <v>0</v>
      </c>
      <c r="G348" s="44">
        <v>0</v>
      </c>
      <c r="H348" s="44">
        <v>0</v>
      </c>
      <c r="I348" s="44">
        <v>1099289</v>
      </c>
      <c r="J348" s="44">
        <v>1401210</v>
      </c>
      <c r="K348" s="44">
        <v>0</v>
      </c>
      <c r="L348" s="44">
        <v>0</v>
      </c>
      <c r="M348" s="44">
        <v>0</v>
      </c>
      <c r="N348" s="44">
        <v>0</v>
      </c>
      <c r="O348" s="44">
        <v>0</v>
      </c>
      <c r="P348" s="44">
        <v>1725370</v>
      </c>
      <c r="Q348" s="44">
        <v>0</v>
      </c>
      <c r="R348" s="44">
        <v>45397</v>
      </c>
      <c r="S348" s="44">
        <v>13227</v>
      </c>
      <c r="T348" s="44">
        <v>5519</v>
      </c>
      <c r="U348" s="44">
        <v>52425</v>
      </c>
      <c r="V348" s="44">
        <v>16710</v>
      </c>
      <c r="W348" s="44">
        <v>0</v>
      </c>
      <c r="X348" s="44">
        <v>101304</v>
      </c>
      <c r="Y348" s="44">
        <v>0</v>
      </c>
      <c r="Z348" s="44">
        <v>0</v>
      </c>
      <c r="AA348" s="44">
        <v>12139390</v>
      </c>
      <c r="AB348" s="44">
        <v>0</v>
      </c>
    </row>
    <row r="349" spans="1:28" x14ac:dyDescent="0.3">
      <c r="A349" s="46" t="s">
        <v>708</v>
      </c>
      <c r="B349" t="s">
        <v>2455</v>
      </c>
      <c r="C349">
        <v>1</v>
      </c>
      <c r="D349">
        <v>0</v>
      </c>
      <c r="E349" s="44">
        <v>4809172</v>
      </c>
      <c r="F349" s="44">
        <v>0</v>
      </c>
      <c r="G349" s="44">
        <v>0</v>
      </c>
      <c r="H349" s="44">
        <v>9602</v>
      </c>
      <c r="I349" s="44">
        <v>800188</v>
      </c>
      <c r="J349" s="44">
        <v>880777</v>
      </c>
      <c r="K349" s="44">
        <v>0</v>
      </c>
      <c r="L349" s="44">
        <v>0</v>
      </c>
      <c r="M349" s="44">
        <v>0</v>
      </c>
      <c r="N349" s="44">
        <v>0</v>
      </c>
      <c r="O349" s="44">
        <v>0</v>
      </c>
      <c r="P349" s="44">
        <v>1084513</v>
      </c>
      <c r="Q349" s="44">
        <v>89571</v>
      </c>
      <c r="R349" s="44">
        <v>104034</v>
      </c>
      <c r="S349" s="44">
        <v>8943</v>
      </c>
      <c r="T349" s="44">
        <v>3731</v>
      </c>
      <c r="U349" s="44">
        <v>34542</v>
      </c>
      <c r="V349" s="44">
        <v>10431</v>
      </c>
      <c r="W349" s="44">
        <v>0</v>
      </c>
      <c r="X349" s="44">
        <v>64872</v>
      </c>
      <c r="Y349" s="44">
        <v>0</v>
      </c>
      <c r="Z349" s="44">
        <v>0</v>
      </c>
      <c r="AA349" s="44">
        <v>7900376</v>
      </c>
      <c r="AB349" s="44">
        <v>0</v>
      </c>
    </row>
    <row r="350" spans="1:28" x14ac:dyDescent="0.3">
      <c r="A350" s="46" t="s">
        <v>724</v>
      </c>
      <c r="B350" t="s">
        <v>2456</v>
      </c>
      <c r="C350">
        <v>1</v>
      </c>
      <c r="D350">
        <v>0</v>
      </c>
      <c r="E350" s="44">
        <v>19330808</v>
      </c>
      <c r="F350" s="44">
        <v>0</v>
      </c>
      <c r="G350" s="44">
        <v>0</v>
      </c>
      <c r="H350" s="44">
        <v>0</v>
      </c>
      <c r="I350" s="44">
        <v>3101395</v>
      </c>
      <c r="J350" s="44">
        <v>5188560</v>
      </c>
      <c r="K350" s="44">
        <v>0</v>
      </c>
      <c r="L350" s="44">
        <v>0</v>
      </c>
      <c r="M350" s="44">
        <v>0</v>
      </c>
      <c r="N350" s="44">
        <v>0</v>
      </c>
      <c r="O350" s="44">
        <v>0</v>
      </c>
      <c r="P350" s="44">
        <v>3803000</v>
      </c>
      <c r="Q350" s="44">
        <v>365273</v>
      </c>
      <c r="R350" s="44">
        <v>670547</v>
      </c>
      <c r="S350" s="44">
        <v>49794</v>
      </c>
      <c r="T350" s="44">
        <v>20775</v>
      </c>
      <c r="U350" s="44">
        <v>194497</v>
      </c>
      <c r="V350" s="44">
        <v>60491</v>
      </c>
      <c r="W350" s="44">
        <v>0</v>
      </c>
      <c r="X350" s="44">
        <v>0</v>
      </c>
      <c r="Y350" s="44">
        <v>0</v>
      </c>
      <c r="Z350" s="44">
        <v>0</v>
      </c>
      <c r="AA350" s="44">
        <v>32785140</v>
      </c>
      <c r="AB350" s="44">
        <v>0</v>
      </c>
    </row>
    <row r="351" spans="1:28" x14ac:dyDescent="0.3">
      <c r="A351" s="46" t="s">
        <v>759</v>
      </c>
      <c r="B351" t="s">
        <v>2457</v>
      </c>
      <c r="C351">
        <v>1</v>
      </c>
      <c r="D351">
        <v>0</v>
      </c>
      <c r="E351" s="44">
        <v>20730909</v>
      </c>
      <c r="F351" s="44">
        <v>0</v>
      </c>
      <c r="G351" s="44">
        <v>0</v>
      </c>
      <c r="H351" s="44">
        <v>0</v>
      </c>
      <c r="I351" s="44">
        <v>5710664</v>
      </c>
      <c r="J351" s="44">
        <v>5316905</v>
      </c>
      <c r="K351" s="44">
        <v>0</v>
      </c>
      <c r="L351" s="44">
        <v>0</v>
      </c>
      <c r="M351" s="44">
        <v>0</v>
      </c>
      <c r="N351" s="44">
        <v>0</v>
      </c>
      <c r="O351" s="44">
        <v>0</v>
      </c>
      <c r="P351" s="44">
        <v>2568435</v>
      </c>
      <c r="Q351" s="44">
        <v>1227982</v>
      </c>
      <c r="R351" s="44">
        <v>70328</v>
      </c>
      <c r="S351" s="44">
        <v>76638</v>
      </c>
      <c r="T351" s="44">
        <v>31975</v>
      </c>
      <c r="U351" s="44">
        <v>275581</v>
      </c>
      <c r="V351" s="44">
        <v>91989</v>
      </c>
      <c r="W351" s="44">
        <v>0</v>
      </c>
      <c r="X351" s="44">
        <v>0</v>
      </c>
      <c r="Y351" s="44">
        <v>0</v>
      </c>
      <c r="Z351" s="44">
        <v>0</v>
      </c>
      <c r="AA351" s="44">
        <v>36101406</v>
      </c>
      <c r="AB351" s="44">
        <v>0</v>
      </c>
    </row>
    <row r="352" spans="1:28" x14ac:dyDescent="0.3">
      <c r="A352" s="46" t="s">
        <v>747</v>
      </c>
      <c r="B352" t="s">
        <v>1779</v>
      </c>
      <c r="C352">
        <v>1</v>
      </c>
      <c r="D352">
        <v>0</v>
      </c>
      <c r="E352" s="44">
        <v>46734982</v>
      </c>
      <c r="F352" s="44">
        <v>0</v>
      </c>
      <c r="G352" s="44">
        <v>0</v>
      </c>
      <c r="H352" s="44">
        <v>0</v>
      </c>
      <c r="I352" s="44">
        <v>9253081</v>
      </c>
      <c r="J352" s="44">
        <v>3649402</v>
      </c>
      <c r="K352" s="44">
        <v>0</v>
      </c>
      <c r="L352" s="44">
        <v>0</v>
      </c>
      <c r="M352" s="44">
        <v>0</v>
      </c>
      <c r="N352" s="44">
        <v>0</v>
      </c>
      <c r="O352" s="44">
        <v>0</v>
      </c>
      <c r="P352" s="44">
        <v>5812357</v>
      </c>
      <c r="Q352" s="44">
        <v>4383843</v>
      </c>
      <c r="R352" s="44">
        <v>406037</v>
      </c>
      <c r="S352" s="44">
        <v>130251</v>
      </c>
      <c r="T352" s="44">
        <v>54344</v>
      </c>
      <c r="U352" s="44">
        <v>521804</v>
      </c>
      <c r="V352" s="44">
        <v>159918</v>
      </c>
      <c r="W352" s="44">
        <v>0</v>
      </c>
      <c r="X352" s="44">
        <v>606120</v>
      </c>
      <c r="Y352" s="44">
        <v>0</v>
      </c>
      <c r="Z352" s="44">
        <v>0</v>
      </c>
      <c r="AA352" s="44">
        <v>71712139</v>
      </c>
      <c r="AB352" s="44">
        <v>0</v>
      </c>
    </row>
    <row r="353" spans="1:28" x14ac:dyDescent="0.3">
      <c r="A353" s="46" t="s">
        <v>729</v>
      </c>
      <c r="B353" t="s">
        <v>1780</v>
      </c>
      <c r="C353">
        <v>1</v>
      </c>
      <c r="D353">
        <v>0</v>
      </c>
      <c r="E353" s="44">
        <v>17368866</v>
      </c>
      <c r="F353" s="44">
        <v>0</v>
      </c>
      <c r="G353" s="44">
        <v>916120</v>
      </c>
      <c r="H353" s="44">
        <v>0</v>
      </c>
      <c r="I353" s="44">
        <v>3773115</v>
      </c>
      <c r="J353" s="44">
        <v>4879806</v>
      </c>
      <c r="K353" s="44">
        <v>0</v>
      </c>
      <c r="L353" s="44">
        <v>0</v>
      </c>
      <c r="M353" s="44">
        <v>0</v>
      </c>
      <c r="N353" s="44">
        <v>0</v>
      </c>
      <c r="O353" s="44">
        <v>0</v>
      </c>
      <c r="P353" s="44">
        <v>2048965</v>
      </c>
      <c r="Q353" s="44">
        <v>1048615</v>
      </c>
      <c r="R353" s="44">
        <v>128608</v>
      </c>
      <c r="S353" s="44">
        <v>55576</v>
      </c>
      <c r="T353" s="44">
        <v>23188</v>
      </c>
      <c r="U353" s="44">
        <v>187682</v>
      </c>
      <c r="V353" s="44">
        <v>58987</v>
      </c>
      <c r="W353" s="44">
        <v>0</v>
      </c>
      <c r="X353" s="44">
        <v>435676</v>
      </c>
      <c r="Y353" s="44">
        <v>22235</v>
      </c>
      <c r="Z353" s="44">
        <v>0</v>
      </c>
      <c r="AA353" s="44">
        <v>30947439</v>
      </c>
      <c r="AB353" s="44">
        <v>0</v>
      </c>
    </row>
    <row r="354" spans="1:28" x14ac:dyDescent="0.3">
      <c r="A354" s="46" t="s">
        <v>735</v>
      </c>
      <c r="B354" t="s">
        <v>1781</v>
      </c>
      <c r="C354">
        <v>1</v>
      </c>
      <c r="D354">
        <v>0</v>
      </c>
      <c r="E354" s="44">
        <v>6953690</v>
      </c>
      <c r="F354" s="44">
        <v>0</v>
      </c>
      <c r="G354" s="44">
        <v>0</v>
      </c>
      <c r="H354" s="44">
        <v>6051</v>
      </c>
      <c r="I354" s="44">
        <v>2343261</v>
      </c>
      <c r="J354" s="44">
        <v>1958441</v>
      </c>
      <c r="K354" s="44">
        <v>0</v>
      </c>
      <c r="L354" s="44">
        <v>0</v>
      </c>
      <c r="M354" s="44">
        <v>0</v>
      </c>
      <c r="N354" s="44">
        <v>0</v>
      </c>
      <c r="O354" s="44">
        <v>0</v>
      </c>
      <c r="P354" s="44">
        <v>1537926</v>
      </c>
      <c r="Q354" s="44">
        <v>793653</v>
      </c>
      <c r="R354" s="44">
        <v>78220</v>
      </c>
      <c r="S354" s="44">
        <v>61148</v>
      </c>
      <c r="T354" s="44">
        <v>25513</v>
      </c>
      <c r="U354" s="44">
        <v>175449</v>
      </c>
      <c r="V354" s="44">
        <v>64704</v>
      </c>
      <c r="W354" s="44">
        <v>0</v>
      </c>
      <c r="X354" s="44">
        <v>0</v>
      </c>
      <c r="Y354" s="44">
        <v>0</v>
      </c>
      <c r="Z354" s="44">
        <v>0</v>
      </c>
      <c r="AA354" s="44">
        <v>13998056</v>
      </c>
      <c r="AB354" s="44">
        <v>0</v>
      </c>
    </row>
    <row r="355" spans="1:28" x14ac:dyDescent="0.3">
      <c r="A355" s="46" t="s">
        <v>737</v>
      </c>
      <c r="B355" t="s">
        <v>1782</v>
      </c>
      <c r="C355">
        <v>1</v>
      </c>
      <c r="D355">
        <v>0</v>
      </c>
      <c r="E355" s="44">
        <v>10474906</v>
      </c>
      <c r="F355" s="44">
        <v>0</v>
      </c>
      <c r="G355" s="44">
        <v>0</v>
      </c>
      <c r="H355" s="44">
        <v>0</v>
      </c>
      <c r="I355" s="44">
        <v>2362898</v>
      </c>
      <c r="J355" s="44">
        <v>2429337</v>
      </c>
      <c r="K355" s="44">
        <v>0</v>
      </c>
      <c r="L355" s="44">
        <v>0</v>
      </c>
      <c r="M355" s="44">
        <v>0</v>
      </c>
      <c r="N355" s="44">
        <v>0</v>
      </c>
      <c r="O355" s="44">
        <v>0</v>
      </c>
      <c r="P355" s="44">
        <v>2053397</v>
      </c>
      <c r="Q355" s="44">
        <v>222471</v>
      </c>
      <c r="R355" s="44">
        <v>22938</v>
      </c>
      <c r="S355" s="44">
        <v>17077</v>
      </c>
      <c r="T355" s="44">
        <v>7125</v>
      </c>
      <c r="U355" s="44">
        <v>68211</v>
      </c>
      <c r="V355" s="44">
        <v>21132</v>
      </c>
      <c r="W355" s="44">
        <v>0</v>
      </c>
      <c r="X355" s="44">
        <v>1171884</v>
      </c>
      <c r="Y355" s="44">
        <v>0</v>
      </c>
      <c r="Z355" s="44">
        <v>0</v>
      </c>
      <c r="AA355" s="44">
        <v>18851376</v>
      </c>
      <c r="AB355" s="44">
        <v>0</v>
      </c>
    </row>
    <row r="356" spans="1:28" x14ac:dyDescent="0.3">
      <c r="A356" s="46" t="s">
        <v>731</v>
      </c>
      <c r="B356" t="s">
        <v>2458</v>
      </c>
      <c r="C356">
        <v>1</v>
      </c>
      <c r="D356">
        <v>0</v>
      </c>
      <c r="E356" s="44">
        <v>5530924</v>
      </c>
      <c r="F356" s="44">
        <v>0</v>
      </c>
      <c r="G356" s="44">
        <v>202348</v>
      </c>
      <c r="H356" s="44">
        <v>0</v>
      </c>
      <c r="I356" s="44">
        <v>1433173</v>
      </c>
      <c r="J356" s="44">
        <v>1733866</v>
      </c>
      <c r="K356" s="44">
        <v>0</v>
      </c>
      <c r="L356" s="44">
        <v>0</v>
      </c>
      <c r="M356" s="44">
        <v>0</v>
      </c>
      <c r="N356" s="44">
        <v>0</v>
      </c>
      <c r="O356" s="44">
        <v>0</v>
      </c>
      <c r="P356" s="44">
        <v>947958</v>
      </c>
      <c r="Q356" s="44">
        <v>91724</v>
      </c>
      <c r="R356" s="44">
        <v>26119</v>
      </c>
      <c r="S356" s="44">
        <v>9407</v>
      </c>
      <c r="T356" s="44">
        <v>3925</v>
      </c>
      <c r="U356" s="44">
        <v>37338</v>
      </c>
      <c r="V356" s="44">
        <v>10729</v>
      </c>
      <c r="W356" s="44">
        <v>0</v>
      </c>
      <c r="X356" s="44">
        <v>0</v>
      </c>
      <c r="Y356" s="44">
        <v>0</v>
      </c>
      <c r="Z356" s="44">
        <v>0</v>
      </c>
      <c r="AA356" s="44">
        <v>10027511</v>
      </c>
      <c r="AB356" s="44">
        <v>0</v>
      </c>
    </row>
    <row r="357" spans="1:28" x14ac:dyDescent="0.3">
      <c r="A357" s="46" t="s">
        <v>761</v>
      </c>
      <c r="B357" t="s">
        <v>2459</v>
      </c>
      <c r="C357">
        <v>1</v>
      </c>
      <c r="D357">
        <v>0</v>
      </c>
      <c r="E357" s="44">
        <v>7753771</v>
      </c>
      <c r="F357" s="44">
        <v>0</v>
      </c>
      <c r="G357" s="44">
        <v>0</v>
      </c>
      <c r="H357" s="44">
        <v>0</v>
      </c>
      <c r="I357" s="44">
        <v>2080606</v>
      </c>
      <c r="J357" s="44">
        <v>3372175</v>
      </c>
      <c r="K357" s="44">
        <v>0</v>
      </c>
      <c r="L357" s="44">
        <v>0</v>
      </c>
      <c r="M357" s="44">
        <v>0</v>
      </c>
      <c r="N357" s="44">
        <v>0</v>
      </c>
      <c r="O357" s="44">
        <v>0</v>
      </c>
      <c r="P357" s="44">
        <v>1529847</v>
      </c>
      <c r="Q357" s="44">
        <v>438694</v>
      </c>
      <c r="R357" s="44">
        <v>61480</v>
      </c>
      <c r="S357" s="44">
        <v>28043</v>
      </c>
      <c r="T357" s="44">
        <v>11700</v>
      </c>
      <c r="U357" s="44">
        <v>111491</v>
      </c>
      <c r="V357" s="44">
        <v>34384</v>
      </c>
      <c r="W357" s="44">
        <v>0</v>
      </c>
      <c r="X357" s="44">
        <v>0</v>
      </c>
      <c r="Y357" s="44">
        <v>0</v>
      </c>
      <c r="Z357" s="44">
        <v>0</v>
      </c>
      <c r="AA357" s="44">
        <v>15422191</v>
      </c>
      <c r="AB357" s="44">
        <v>0</v>
      </c>
    </row>
    <row r="358" spans="1:28" x14ac:dyDescent="0.3">
      <c r="A358" s="46" t="s">
        <v>753</v>
      </c>
      <c r="B358" t="s">
        <v>2460</v>
      </c>
      <c r="C358">
        <v>1</v>
      </c>
      <c r="D358">
        <v>0</v>
      </c>
      <c r="E358" s="44">
        <v>9763879</v>
      </c>
      <c r="F358" s="44">
        <v>0</v>
      </c>
      <c r="G358" s="44">
        <v>0</v>
      </c>
      <c r="H358" s="44">
        <v>0</v>
      </c>
      <c r="I358" s="44">
        <v>1739686</v>
      </c>
      <c r="J358" s="44">
        <v>2683792</v>
      </c>
      <c r="K358" s="44">
        <v>0</v>
      </c>
      <c r="L358" s="44">
        <v>0</v>
      </c>
      <c r="M358" s="44">
        <v>0</v>
      </c>
      <c r="N358" s="44">
        <v>0</v>
      </c>
      <c r="O358" s="44">
        <v>0</v>
      </c>
      <c r="P358" s="44">
        <v>1169228</v>
      </c>
      <c r="Q358" s="44">
        <v>243758</v>
      </c>
      <c r="R358" s="44">
        <v>48924</v>
      </c>
      <c r="S358" s="44">
        <v>20927</v>
      </c>
      <c r="T358" s="44">
        <v>8731</v>
      </c>
      <c r="U358" s="44">
        <v>80618</v>
      </c>
      <c r="V358" s="44">
        <v>25727</v>
      </c>
      <c r="W358" s="44">
        <v>0</v>
      </c>
      <c r="X358" s="44">
        <v>539176</v>
      </c>
      <c r="Y358" s="44">
        <v>0</v>
      </c>
      <c r="Z358" s="44">
        <v>0</v>
      </c>
      <c r="AA358" s="44">
        <v>16324446</v>
      </c>
      <c r="AB358" s="44">
        <v>100000</v>
      </c>
    </row>
    <row r="359" spans="1:28" x14ac:dyDescent="0.3">
      <c r="A359" s="46" t="s">
        <v>739</v>
      </c>
      <c r="B359" t="s">
        <v>2461</v>
      </c>
      <c r="C359">
        <v>1</v>
      </c>
      <c r="D359">
        <v>0</v>
      </c>
      <c r="E359" s="44">
        <v>7160281</v>
      </c>
      <c r="F359" s="44">
        <v>0</v>
      </c>
      <c r="G359" s="44">
        <v>0</v>
      </c>
      <c r="H359" s="44">
        <v>5423</v>
      </c>
      <c r="I359" s="44">
        <v>468318</v>
      </c>
      <c r="J359" s="44">
        <v>1255266</v>
      </c>
      <c r="K359" s="44">
        <v>0</v>
      </c>
      <c r="L359" s="44">
        <v>0</v>
      </c>
      <c r="M359" s="44">
        <v>0</v>
      </c>
      <c r="N359" s="44">
        <v>0</v>
      </c>
      <c r="O359" s="44">
        <v>0</v>
      </c>
      <c r="P359" s="44">
        <v>897767</v>
      </c>
      <c r="Q359" s="44">
        <v>190523</v>
      </c>
      <c r="R359" s="44">
        <v>0</v>
      </c>
      <c r="S359" s="44">
        <v>12209</v>
      </c>
      <c r="T359" s="44">
        <v>5094</v>
      </c>
      <c r="U359" s="44">
        <v>47124</v>
      </c>
      <c r="V359" s="44">
        <v>15246</v>
      </c>
      <c r="W359" s="44">
        <v>0</v>
      </c>
      <c r="X359" s="44">
        <v>57019</v>
      </c>
      <c r="Y359" s="44">
        <v>29850</v>
      </c>
      <c r="Z359" s="44">
        <v>0</v>
      </c>
      <c r="AA359" s="44">
        <v>10144120</v>
      </c>
      <c r="AB359" s="44">
        <v>0</v>
      </c>
    </row>
    <row r="360" spans="1:28" x14ac:dyDescent="0.3">
      <c r="A360" s="46" t="s">
        <v>727</v>
      </c>
      <c r="B360" t="s">
        <v>2462</v>
      </c>
      <c r="C360">
        <v>1</v>
      </c>
      <c r="D360">
        <v>0</v>
      </c>
      <c r="E360" s="44">
        <v>26777674</v>
      </c>
      <c r="F360" s="44">
        <v>0</v>
      </c>
      <c r="G360" s="44">
        <v>0</v>
      </c>
      <c r="H360" s="44">
        <v>0</v>
      </c>
      <c r="I360" s="44">
        <v>6765120</v>
      </c>
      <c r="J360" s="44">
        <v>4798881</v>
      </c>
      <c r="K360" s="44">
        <v>0</v>
      </c>
      <c r="L360" s="44">
        <v>0</v>
      </c>
      <c r="M360" s="44">
        <v>0</v>
      </c>
      <c r="N360" s="44">
        <v>0</v>
      </c>
      <c r="O360" s="44">
        <v>0</v>
      </c>
      <c r="P360" s="44">
        <v>3631271</v>
      </c>
      <c r="Q360" s="44">
        <v>1915126</v>
      </c>
      <c r="R360" s="44">
        <v>174941</v>
      </c>
      <c r="S360" s="44">
        <v>85880</v>
      </c>
      <c r="T360" s="44">
        <v>35831</v>
      </c>
      <c r="U360" s="44">
        <v>335287</v>
      </c>
      <c r="V360" s="44">
        <v>105718</v>
      </c>
      <c r="W360" s="44">
        <v>0</v>
      </c>
      <c r="X360" s="44">
        <v>0</v>
      </c>
      <c r="Y360" s="44">
        <v>0</v>
      </c>
      <c r="Z360" s="44">
        <v>0</v>
      </c>
      <c r="AA360" s="44">
        <v>44625729</v>
      </c>
      <c r="AB360" s="44">
        <v>0</v>
      </c>
    </row>
    <row r="361" spans="1:28" x14ac:dyDescent="0.3">
      <c r="A361" s="46" t="s">
        <v>733</v>
      </c>
      <c r="B361" t="s">
        <v>2463</v>
      </c>
      <c r="C361">
        <v>1</v>
      </c>
      <c r="D361">
        <v>0</v>
      </c>
      <c r="E361" s="44">
        <v>9726199</v>
      </c>
      <c r="F361" s="44">
        <v>0</v>
      </c>
      <c r="G361" s="44">
        <v>0</v>
      </c>
      <c r="H361" s="44">
        <v>0</v>
      </c>
      <c r="I361" s="44">
        <v>4135417</v>
      </c>
      <c r="J361" s="44">
        <v>3062850</v>
      </c>
      <c r="K361" s="44">
        <v>0</v>
      </c>
      <c r="L361" s="44">
        <v>0</v>
      </c>
      <c r="M361" s="44">
        <v>0</v>
      </c>
      <c r="N361" s="44">
        <v>0</v>
      </c>
      <c r="O361" s="44">
        <v>0</v>
      </c>
      <c r="P361" s="44">
        <v>2491809</v>
      </c>
      <c r="Q361" s="44">
        <v>677465</v>
      </c>
      <c r="R361" s="44">
        <v>0</v>
      </c>
      <c r="S361" s="44">
        <v>65523</v>
      </c>
      <c r="T361" s="44">
        <v>27338</v>
      </c>
      <c r="U361" s="44">
        <v>264572</v>
      </c>
      <c r="V361" s="44">
        <v>73037</v>
      </c>
      <c r="W361" s="44">
        <v>0</v>
      </c>
      <c r="X361" s="44">
        <v>0</v>
      </c>
      <c r="Y361" s="44">
        <v>0</v>
      </c>
      <c r="Z361" s="44">
        <v>0</v>
      </c>
      <c r="AA361" s="44">
        <v>20524210</v>
      </c>
      <c r="AB361" s="44">
        <v>0</v>
      </c>
    </row>
    <row r="362" spans="1:28" x14ac:dyDescent="0.3">
      <c r="A362" s="46" t="s">
        <v>745</v>
      </c>
      <c r="B362" t="s">
        <v>2464</v>
      </c>
      <c r="C362">
        <v>1</v>
      </c>
      <c r="D362">
        <v>0</v>
      </c>
      <c r="E362" s="44">
        <v>8517836</v>
      </c>
      <c r="F362" s="44">
        <v>0</v>
      </c>
      <c r="G362" s="44">
        <v>0</v>
      </c>
      <c r="H362" s="44">
        <v>0</v>
      </c>
      <c r="I362" s="44">
        <v>2075320</v>
      </c>
      <c r="J362" s="44">
        <v>2194273</v>
      </c>
      <c r="K362" s="44">
        <v>0</v>
      </c>
      <c r="L362" s="44">
        <v>0</v>
      </c>
      <c r="M362" s="44">
        <v>0</v>
      </c>
      <c r="N362" s="44">
        <v>0</v>
      </c>
      <c r="O362" s="44">
        <v>0</v>
      </c>
      <c r="P362" s="44">
        <v>1346632</v>
      </c>
      <c r="Q362" s="44">
        <v>243582</v>
      </c>
      <c r="R362" s="44">
        <v>108627</v>
      </c>
      <c r="S362" s="44">
        <v>22904</v>
      </c>
      <c r="T362" s="44">
        <v>9556</v>
      </c>
      <c r="U362" s="44">
        <v>90404</v>
      </c>
      <c r="V362" s="44">
        <v>26493</v>
      </c>
      <c r="W362" s="44">
        <v>0</v>
      </c>
      <c r="X362" s="44">
        <v>0</v>
      </c>
      <c r="Y362" s="44">
        <v>0</v>
      </c>
      <c r="Z362" s="44">
        <v>0</v>
      </c>
      <c r="AA362" s="44">
        <v>14635627</v>
      </c>
      <c r="AB362" s="44">
        <v>0</v>
      </c>
    </row>
    <row r="363" spans="1:28" x14ac:dyDescent="0.3">
      <c r="A363" s="46" t="s">
        <v>749</v>
      </c>
      <c r="B363" t="s">
        <v>2465</v>
      </c>
      <c r="C363">
        <v>1</v>
      </c>
      <c r="D363">
        <v>0</v>
      </c>
      <c r="E363" s="44">
        <v>5518085</v>
      </c>
      <c r="F363" s="44">
        <v>0</v>
      </c>
      <c r="G363" s="44">
        <v>0</v>
      </c>
      <c r="H363" s="44">
        <v>0</v>
      </c>
      <c r="I363" s="44">
        <v>1804174</v>
      </c>
      <c r="J363" s="44">
        <v>1920862</v>
      </c>
      <c r="K363" s="44">
        <v>0</v>
      </c>
      <c r="L363" s="44">
        <v>0</v>
      </c>
      <c r="M363" s="44">
        <v>0</v>
      </c>
      <c r="N363" s="44">
        <v>0</v>
      </c>
      <c r="O363" s="44">
        <v>0</v>
      </c>
      <c r="P363" s="44">
        <v>1150151</v>
      </c>
      <c r="Q363" s="44">
        <v>258928</v>
      </c>
      <c r="R363" s="44">
        <v>0</v>
      </c>
      <c r="S363" s="44">
        <v>12119</v>
      </c>
      <c r="T363" s="44">
        <v>5056</v>
      </c>
      <c r="U363" s="44">
        <v>49687</v>
      </c>
      <c r="V363" s="44">
        <v>14741</v>
      </c>
      <c r="W363" s="44">
        <v>0</v>
      </c>
      <c r="X363" s="44">
        <v>105552</v>
      </c>
      <c r="Y363" s="44">
        <v>18672</v>
      </c>
      <c r="Z363" s="44">
        <v>0</v>
      </c>
      <c r="AA363" s="44">
        <v>10858027</v>
      </c>
      <c r="AB363" s="44">
        <v>0</v>
      </c>
    </row>
    <row r="364" spans="1:28" x14ac:dyDescent="0.3">
      <c r="A364" s="46" t="s">
        <v>741</v>
      </c>
      <c r="B364" t="s">
        <v>2466</v>
      </c>
      <c r="C364">
        <v>1</v>
      </c>
      <c r="D364">
        <v>0</v>
      </c>
      <c r="E364" s="44">
        <v>43624448</v>
      </c>
      <c r="F364" s="44">
        <v>0</v>
      </c>
      <c r="G364" s="44">
        <v>0</v>
      </c>
      <c r="H364" s="44">
        <v>257</v>
      </c>
      <c r="I364" s="44">
        <v>6896578</v>
      </c>
      <c r="J364" s="44">
        <v>8270479</v>
      </c>
      <c r="K364" s="44">
        <v>0</v>
      </c>
      <c r="L364" s="44">
        <v>0</v>
      </c>
      <c r="M364" s="44">
        <v>0</v>
      </c>
      <c r="N364" s="44">
        <v>0</v>
      </c>
      <c r="O364" s="44">
        <v>0</v>
      </c>
      <c r="P364" s="44">
        <v>4275283</v>
      </c>
      <c r="Q364" s="44">
        <v>2631990</v>
      </c>
      <c r="R364" s="44">
        <v>150225</v>
      </c>
      <c r="S364" s="44">
        <v>105339</v>
      </c>
      <c r="T364" s="44">
        <v>43950</v>
      </c>
      <c r="U364" s="44">
        <v>428429</v>
      </c>
      <c r="V364" s="44">
        <v>127801</v>
      </c>
      <c r="W364" s="44">
        <v>0</v>
      </c>
      <c r="X364" s="44">
        <v>574400</v>
      </c>
      <c r="Y364" s="44">
        <v>87640</v>
      </c>
      <c r="Z364" s="44">
        <v>0</v>
      </c>
      <c r="AA364" s="44">
        <v>67216819</v>
      </c>
      <c r="AB364" s="44">
        <v>0</v>
      </c>
    </row>
    <row r="365" spans="1:28" x14ac:dyDescent="0.3">
      <c r="A365" s="46" t="s">
        <v>743</v>
      </c>
      <c r="B365" t="s">
        <v>2467</v>
      </c>
      <c r="C365">
        <v>1</v>
      </c>
      <c r="D365">
        <v>0</v>
      </c>
      <c r="E365" s="44">
        <v>1997782</v>
      </c>
      <c r="F365" s="44">
        <v>55117</v>
      </c>
      <c r="G365" s="44">
        <v>136453</v>
      </c>
      <c r="H365" s="44">
        <v>4891</v>
      </c>
      <c r="I365" s="44">
        <v>539161</v>
      </c>
      <c r="J365" s="44">
        <v>898334</v>
      </c>
      <c r="K365" s="44">
        <v>0</v>
      </c>
      <c r="L365" s="44">
        <v>0</v>
      </c>
      <c r="M365" s="44">
        <v>0</v>
      </c>
      <c r="N365" s="44">
        <v>0</v>
      </c>
      <c r="O365" s="44">
        <v>0</v>
      </c>
      <c r="P365" s="44">
        <v>474374</v>
      </c>
      <c r="Q365" s="44">
        <v>82595</v>
      </c>
      <c r="R365" s="44">
        <v>0</v>
      </c>
      <c r="S365" s="44">
        <v>5632</v>
      </c>
      <c r="T365" s="44">
        <v>2350</v>
      </c>
      <c r="U365" s="44">
        <v>32329</v>
      </c>
      <c r="V365" s="44">
        <v>7370</v>
      </c>
      <c r="W365" s="44">
        <v>0</v>
      </c>
      <c r="X365" s="44">
        <v>254550</v>
      </c>
      <c r="Y365" s="44">
        <v>0</v>
      </c>
      <c r="Z365" s="44">
        <v>0</v>
      </c>
      <c r="AA365" s="44">
        <v>4490938</v>
      </c>
      <c r="AB365" s="44">
        <v>0</v>
      </c>
    </row>
    <row r="366" spans="1:28" x14ac:dyDescent="0.3">
      <c r="A366" s="46" t="s">
        <v>751</v>
      </c>
      <c r="B366" t="s">
        <v>2468</v>
      </c>
      <c r="C366">
        <v>1</v>
      </c>
      <c r="D366">
        <v>0</v>
      </c>
      <c r="E366" s="44">
        <v>4113363</v>
      </c>
      <c r="F366" s="44">
        <v>0</v>
      </c>
      <c r="G366" s="44">
        <v>0</v>
      </c>
      <c r="H366" s="44">
        <v>0</v>
      </c>
      <c r="I366" s="44">
        <v>523887</v>
      </c>
      <c r="J366" s="44">
        <v>1164118</v>
      </c>
      <c r="K366" s="44">
        <v>0</v>
      </c>
      <c r="L366" s="44">
        <v>0</v>
      </c>
      <c r="M366" s="44">
        <v>0</v>
      </c>
      <c r="N366" s="44">
        <v>0</v>
      </c>
      <c r="O366" s="44">
        <v>0</v>
      </c>
      <c r="P366" s="44">
        <v>896947</v>
      </c>
      <c r="Q366" s="44">
        <v>42622</v>
      </c>
      <c r="R366" s="44">
        <v>0</v>
      </c>
      <c r="S366" s="44">
        <v>19834</v>
      </c>
      <c r="T366" s="44">
        <v>8275</v>
      </c>
      <c r="U366" s="44">
        <v>77181</v>
      </c>
      <c r="V366" s="44">
        <v>8875</v>
      </c>
      <c r="W366" s="44">
        <v>0</v>
      </c>
      <c r="X366" s="44">
        <v>0</v>
      </c>
      <c r="Y366" s="44">
        <v>1066</v>
      </c>
      <c r="Z366" s="44">
        <v>0</v>
      </c>
      <c r="AA366" s="44">
        <v>6856168</v>
      </c>
      <c r="AB366" s="44">
        <v>0</v>
      </c>
    </row>
    <row r="367" spans="1:28" x14ac:dyDescent="0.3">
      <c r="A367" s="46" t="s">
        <v>755</v>
      </c>
      <c r="B367" t="s">
        <v>2469</v>
      </c>
      <c r="C367">
        <v>1</v>
      </c>
      <c r="D367">
        <v>1</v>
      </c>
      <c r="E367" s="44">
        <v>288485296</v>
      </c>
      <c r="F367" s="44">
        <v>4285206</v>
      </c>
      <c r="G367" s="44">
        <v>0</v>
      </c>
      <c r="H367" s="44">
        <v>176344</v>
      </c>
      <c r="I367" s="44">
        <v>21684310</v>
      </c>
      <c r="J367" s="44">
        <v>19086541</v>
      </c>
      <c r="K367" s="44">
        <v>0</v>
      </c>
      <c r="L367" s="44">
        <v>0</v>
      </c>
      <c r="M367" s="44">
        <v>1156861</v>
      </c>
      <c r="N367" s="44">
        <v>7387544</v>
      </c>
      <c r="O367" s="44">
        <v>6859271</v>
      </c>
      <c r="P367" s="44">
        <v>0</v>
      </c>
      <c r="Q367" s="44">
        <v>4113262</v>
      </c>
      <c r="R367" s="44">
        <v>799470</v>
      </c>
      <c r="S367" s="44">
        <v>338024</v>
      </c>
      <c r="T367" s="44">
        <v>141031</v>
      </c>
      <c r="U367" s="44">
        <v>1337362</v>
      </c>
      <c r="V367" s="44">
        <v>472353</v>
      </c>
      <c r="W367" s="44">
        <v>0</v>
      </c>
      <c r="X367" s="44">
        <v>14255222</v>
      </c>
      <c r="Y367" s="44">
        <v>0</v>
      </c>
      <c r="Z367" s="44">
        <v>2328394</v>
      </c>
      <c r="AA367" s="44">
        <v>372906491</v>
      </c>
      <c r="AB367" s="44">
        <v>14607303</v>
      </c>
    </row>
    <row r="368" spans="1:28" x14ac:dyDescent="0.3">
      <c r="A368" s="46" t="s">
        <v>757</v>
      </c>
      <c r="B368" t="s">
        <v>2470</v>
      </c>
      <c r="C368">
        <v>1</v>
      </c>
      <c r="D368">
        <v>0</v>
      </c>
      <c r="E368" s="44">
        <v>6392852</v>
      </c>
      <c r="F368" s="44">
        <v>0</v>
      </c>
      <c r="G368" s="44">
        <v>0</v>
      </c>
      <c r="H368" s="44">
        <v>0</v>
      </c>
      <c r="I368" s="44">
        <v>1167338</v>
      </c>
      <c r="J368" s="44">
        <v>1039364</v>
      </c>
      <c r="K368" s="44">
        <v>0</v>
      </c>
      <c r="L368" s="44">
        <v>0</v>
      </c>
      <c r="M368" s="44">
        <v>0</v>
      </c>
      <c r="N368" s="44">
        <v>0</v>
      </c>
      <c r="O368" s="44">
        <v>0</v>
      </c>
      <c r="P368" s="44">
        <v>1071869</v>
      </c>
      <c r="Q368" s="44">
        <v>184452</v>
      </c>
      <c r="R368" s="44">
        <v>0</v>
      </c>
      <c r="S368" s="44">
        <v>12658</v>
      </c>
      <c r="T368" s="44">
        <v>5281</v>
      </c>
      <c r="U368" s="44">
        <v>49629</v>
      </c>
      <c r="V368" s="44">
        <v>13415</v>
      </c>
      <c r="W368" s="44">
        <v>0</v>
      </c>
      <c r="X368" s="44">
        <v>0</v>
      </c>
      <c r="Y368" s="44">
        <v>0</v>
      </c>
      <c r="Z368" s="44">
        <v>0</v>
      </c>
      <c r="AA368" s="44">
        <v>9936858</v>
      </c>
      <c r="AB368" s="44">
        <v>0</v>
      </c>
    </row>
    <row r="369" spans="1:28" x14ac:dyDescent="0.3">
      <c r="A369" s="46" t="s">
        <v>764</v>
      </c>
      <c r="B369" t="s">
        <v>2471</v>
      </c>
      <c r="C369">
        <v>1</v>
      </c>
      <c r="D369">
        <v>0</v>
      </c>
      <c r="E369" s="44">
        <v>18639297</v>
      </c>
      <c r="F369" s="44">
        <v>0</v>
      </c>
      <c r="G369" s="44">
        <v>0</v>
      </c>
      <c r="H369" s="44">
        <v>0</v>
      </c>
      <c r="I369" s="44">
        <v>2530704</v>
      </c>
      <c r="J369" s="44">
        <v>3125815</v>
      </c>
      <c r="K369" s="44">
        <v>0</v>
      </c>
      <c r="L369" s="44">
        <v>0</v>
      </c>
      <c r="M369" s="44">
        <v>0</v>
      </c>
      <c r="N369" s="44">
        <v>0</v>
      </c>
      <c r="O369" s="44">
        <v>0</v>
      </c>
      <c r="P369" s="44">
        <v>1472847</v>
      </c>
      <c r="Q369" s="44">
        <v>685578</v>
      </c>
      <c r="R369" s="44">
        <v>245560</v>
      </c>
      <c r="S369" s="44">
        <v>52954</v>
      </c>
      <c r="T369" s="44">
        <v>22094</v>
      </c>
      <c r="U369" s="44">
        <v>200322</v>
      </c>
      <c r="V369" s="44">
        <v>51157</v>
      </c>
      <c r="W369" s="44">
        <v>0</v>
      </c>
      <c r="X369" s="44">
        <v>265121</v>
      </c>
      <c r="Y369" s="44">
        <v>0</v>
      </c>
      <c r="Z369" s="44">
        <v>0</v>
      </c>
      <c r="AA369" s="44">
        <v>27291449</v>
      </c>
      <c r="AB369" s="44">
        <v>0</v>
      </c>
    </row>
    <row r="370" spans="1:28" x14ac:dyDescent="0.3">
      <c r="A370" s="46" t="s">
        <v>766</v>
      </c>
      <c r="B370" t="s">
        <v>1797</v>
      </c>
      <c r="C370">
        <v>1</v>
      </c>
      <c r="D370">
        <v>0</v>
      </c>
      <c r="E370" s="44">
        <v>6470729</v>
      </c>
      <c r="F370" s="44">
        <v>0</v>
      </c>
      <c r="G370" s="44">
        <v>0</v>
      </c>
      <c r="H370" s="44">
        <v>0</v>
      </c>
      <c r="I370" s="44">
        <v>945899</v>
      </c>
      <c r="J370" s="44">
        <v>2165522</v>
      </c>
      <c r="K370" s="44">
        <v>0</v>
      </c>
      <c r="L370" s="44">
        <v>0</v>
      </c>
      <c r="M370" s="44">
        <v>0</v>
      </c>
      <c r="N370" s="44">
        <v>0</v>
      </c>
      <c r="O370" s="44">
        <v>0</v>
      </c>
      <c r="P370" s="44">
        <v>735433</v>
      </c>
      <c r="Q370" s="44">
        <v>346132</v>
      </c>
      <c r="R370" s="44">
        <v>72922</v>
      </c>
      <c r="S370" s="44">
        <v>12523</v>
      </c>
      <c r="T370" s="44">
        <v>5225</v>
      </c>
      <c r="U370" s="44">
        <v>49746</v>
      </c>
      <c r="V370" s="44">
        <v>14607</v>
      </c>
      <c r="W370" s="44">
        <v>0</v>
      </c>
      <c r="X370" s="44">
        <v>53997</v>
      </c>
      <c r="Y370" s="44">
        <v>0</v>
      </c>
      <c r="Z370" s="44">
        <v>0</v>
      </c>
      <c r="AA370" s="44">
        <v>10872735</v>
      </c>
      <c r="AB370" s="44">
        <v>0</v>
      </c>
    </row>
    <row r="371" spans="1:28" x14ac:dyDescent="0.3">
      <c r="A371" s="46" t="s">
        <v>768</v>
      </c>
      <c r="B371" t="s">
        <v>2472</v>
      </c>
      <c r="C371">
        <v>1</v>
      </c>
      <c r="D371">
        <v>0</v>
      </c>
      <c r="E371" s="44">
        <v>20589664</v>
      </c>
      <c r="F371" s="44">
        <v>0</v>
      </c>
      <c r="G371" s="44">
        <v>0</v>
      </c>
      <c r="H371" s="44">
        <v>11914</v>
      </c>
      <c r="I371" s="44">
        <v>2311393</v>
      </c>
      <c r="J371" s="44">
        <v>6395920</v>
      </c>
      <c r="K371" s="44">
        <v>392285</v>
      </c>
      <c r="L371" s="44">
        <v>0</v>
      </c>
      <c r="M371" s="44">
        <v>0</v>
      </c>
      <c r="N371" s="44">
        <v>0</v>
      </c>
      <c r="O371" s="44">
        <v>0</v>
      </c>
      <c r="P371" s="44">
        <v>1943615</v>
      </c>
      <c r="Q371" s="44">
        <v>1492469</v>
      </c>
      <c r="R371" s="44">
        <v>170267</v>
      </c>
      <c r="S371" s="44">
        <v>33181</v>
      </c>
      <c r="T371" s="44">
        <v>13844</v>
      </c>
      <c r="U371" s="44">
        <v>127451</v>
      </c>
      <c r="V371" s="44">
        <v>40256</v>
      </c>
      <c r="W371" s="44">
        <v>0</v>
      </c>
      <c r="X371" s="44">
        <v>880003</v>
      </c>
      <c r="Y371" s="44">
        <v>0</v>
      </c>
      <c r="Z371" s="44">
        <v>0</v>
      </c>
      <c r="AA371" s="44">
        <v>34402262</v>
      </c>
      <c r="AB371" s="44">
        <v>257750</v>
      </c>
    </row>
    <row r="372" spans="1:28" x14ac:dyDescent="0.3">
      <c r="A372" s="46" t="s">
        <v>770</v>
      </c>
      <c r="B372" t="s">
        <v>1799</v>
      </c>
      <c r="C372">
        <v>1</v>
      </c>
      <c r="D372">
        <v>0</v>
      </c>
      <c r="E372" s="44">
        <v>10593158</v>
      </c>
      <c r="F372" s="44">
        <v>0</v>
      </c>
      <c r="G372" s="44">
        <v>0</v>
      </c>
      <c r="H372" s="44">
        <v>0</v>
      </c>
      <c r="I372" s="44">
        <v>1510068</v>
      </c>
      <c r="J372" s="44">
        <v>1514157</v>
      </c>
      <c r="K372" s="44">
        <v>176588</v>
      </c>
      <c r="L372" s="44">
        <v>0</v>
      </c>
      <c r="M372" s="44">
        <v>0</v>
      </c>
      <c r="N372" s="44">
        <v>0</v>
      </c>
      <c r="O372" s="44">
        <v>0</v>
      </c>
      <c r="P372" s="44">
        <v>792717</v>
      </c>
      <c r="Q372" s="44">
        <v>594426</v>
      </c>
      <c r="R372" s="44">
        <v>85806</v>
      </c>
      <c r="S372" s="44">
        <v>17646</v>
      </c>
      <c r="T372" s="44">
        <v>7363</v>
      </c>
      <c r="U372" s="44">
        <v>70599</v>
      </c>
      <c r="V372" s="44">
        <v>13940</v>
      </c>
      <c r="W372" s="44">
        <v>0</v>
      </c>
      <c r="X372" s="44">
        <v>99559</v>
      </c>
      <c r="Y372" s="44">
        <v>0</v>
      </c>
      <c r="Z372" s="44">
        <v>0</v>
      </c>
      <c r="AA372" s="44">
        <v>15476027</v>
      </c>
      <c r="AB372" s="44">
        <v>0</v>
      </c>
    </row>
    <row r="373" spans="1:28" x14ac:dyDescent="0.3">
      <c r="A373" s="46" t="s">
        <v>774</v>
      </c>
      <c r="B373" t="s">
        <v>1800</v>
      </c>
      <c r="C373">
        <v>1</v>
      </c>
      <c r="D373">
        <v>0</v>
      </c>
      <c r="E373" s="44">
        <v>5765433</v>
      </c>
      <c r="F373" s="44">
        <v>0</v>
      </c>
      <c r="G373" s="44">
        <v>0</v>
      </c>
      <c r="H373" s="44">
        <v>1133</v>
      </c>
      <c r="I373" s="44">
        <v>965461</v>
      </c>
      <c r="J373" s="44">
        <v>1139149</v>
      </c>
      <c r="K373" s="44">
        <v>0</v>
      </c>
      <c r="L373" s="44">
        <v>0</v>
      </c>
      <c r="M373" s="44">
        <v>0</v>
      </c>
      <c r="N373" s="44">
        <v>0</v>
      </c>
      <c r="O373" s="44">
        <v>0</v>
      </c>
      <c r="P373" s="44">
        <v>876076</v>
      </c>
      <c r="Q373" s="44">
        <v>638627</v>
      </c>
      <c r="R373" s="44">
        <v>224249</v>
      </c>
      <c r="S373" s="44">
        <v>12508</v>
      </c>
      <c r="T373" s="44">
        <v>5219</v>
      </c>
      <c r="U373" s="44">
        <v>49571</v>
      </c>
      <c r="V373" s="44">
        <v>16206</v>
      </c>
      <c r="W373" s="44">
        <v>0</v>
      </c>
      <c r="X373" s="44">
        <v>60164</v>
      </c>
      <c r="Y373" s="44">
        <v>0</v>
      </c>
      <c r="Z373" s="44">
        <v>0</v>
      </c>
      <c r="AA373" s="44">
        <v>9753796</v>
      </c>
      <c r="AB373" s="44">
        <v>0</v>
      </c>
    </row>
    <row r="374" spans="1:28" x14ac:dyDescent="0.3">
      <c r="A374" s="46" t="s">
        <v>776</v>
      </c>
      <c r="B374" t="s">
        <v>2473</v>
      </c>
      <c r="C374">
        <v>1</v>
      </c>
      <c r="D374">
        <v>0</v>
      </c>
      <c r="E374" s="44">
        <v>4994395</v>
      </c>
      <c r="F374" s="44">
        <v>0</v>
      </c>
      <c r="G374" s="44">
        <v>258763</v>
      </c>
      <c r="H374" s="44">
        <v>12103</v>
      </c>
      <c r="I374" s="44">
        <v>694443</v>
      </c>
      <c r="J374" s="44">
        <v>1297576</v>
      </c>
      <c r="K374" s="44">
        <v>0</v>
      </c>
      <c r="L374" s="44">
        <v>0</v>
      </c>
      <c r="M374" s="44">
        <v>0</v>
      </c>
      <c r="N374" s="44">
        <v>0</v>
      </c>
      <c r="O374" s="44">
        <v>0</v>
      </c>
      <c r="P374" s="44">
        <v>387547</v>
      </c>
      <c r="Q374" s="44">
        <v>150783</v>
      </c>
      <c r="R374" s="44">
        <v>45398</v>
      </c>
      <c r="S374" s="44">
        <v>9243</v>
      </c>
      <c r="T374" s="44">
        <v>3856</v>
      </c>
      <c r="U374" s="44">
        <v>36232</v>
      </c>
      <c r="V374" s="44">
        <v>5734</v>
      </c>
      <c r="W374" s="44">
        <v>0</v>
      </c>
      <c r="X374" s="44">
        <v>45988</v>
      </c>
      <c r="Y374" s="44">
        <v>0</v>
      </c>
      <c r="Z374" s="44">
        <v>0</v>
      </c>
      <c r="AA374" s="44">
        <v>7942061</v>
      </c>
      <c r="AB374" s="44">
        <v>0</v>
      </c>
    </row>
    <row r="375" spans="1:28" x14ac:dyDescent="0.3">
      <c r="A375" s="46" t="s">
        <v>778</v>
      </c>
      <c r="B375" t="s">
        <v>1802</v>
      </c>
      <c r="C375">
        <v>1</v>
      </c>
      <c r="D375">
        <v>0</v>
      </c>
      <c r="E375" s="44">
        <v>13952683</v>
      </c>
      <c r="F375" s="44">
        <v>0</v>
      </c>
      <c r="G375" s="44">
        <v>0</v>
      </c>
      <c r="H375" s="44">
        <v>0</v>
      </c>
      <c r="I375" s="44">
        <v>1996271</v>
      </c>
      <c r="J375" s="44">
        <v>2407620</v>
      </c>
      <c r="K375" s="44">
        <v>45894</v>
      </c>
      <c r="L375" s="44">
        <v>0</v>
      </c>
      <c r="M375" s="44">
        <v>0</v>
      </c>
      <c r="N375" s="44">
        <v>0</v>
      </c>
      <c r="O375" s="44">
        <v>0</v>
      </c>
      <c r="P375" s="44">
        <v>1553375</v>
      </c>
      <c r="Q375" s="44">
        <v>825756</v>
      </c>
      <c r="R375" s="44">
        <v>149733</v>
      </c>
      <c r="S375" s="44">
        <v>23653</v>
      </c>
      <c r="T375" s="44">
        <v>9869</v>
      </c>
      <c r="U375" s="44">
        <v>93608</v>
      </c>
      <c r="V375" s="44">
        <v>29614</v>
      </c>
      <c r="W375" s="44">
        <v>0</v>
      </c>
      <c r="X375" s="44">
        <v>159073</v>
      </c>
      <c r="Y375" s="44">
        <v>0</v>
      </c>
      <c r="Z375" s="44">
        <v>0</v>
      </c>
      <c r="AA375" s="44">
        <v>21247149</v>
      </c>
      <c r="AB375" s="44">
        <v>0</v>
      </c>
    </row>
    <row r="376" spans="1:28" x14ac:dyDescent="0.3">
      <c r="A376" s="46" t="s">
        <v>772</v>
      </c>
      <c r="B376" t="s">
        <v>2474</v>
      </c>
      <c r="C376">
        <v>1</v>
      </c>
      <c r="D376">
        <v>0</v>
      </c>
      <c r="E376" s="44">
        <v>5683088</v>
      </c>
      <c r="F376" s="44">
        <v>0</v>
      </c>
      <c r="G376" s="44">
        <v>135290</v>
      </c>
      <c r="H376" s="44">
        <v>2497</v>
      </c>
      <c r="I376" s="44">
        <v>606672</v>
      </c>
      <c r="J376" s="44">
        <v>315172</v>
      </c>
      <c r="K376" s="44">
        <v>0</v>
      </c>
      <c r="L376" s="44">
        <v>0</v>
      </c>
      <c r="M376" s="44">
        <v>0</v>
      </c>
      <c r="N376" s="44">
        <v>0</v>
      </c>
      <c r="O376" s="44">
        <v>0</v>
      </c>
      <c r="P376" s="44">
        <v>397278</v>
      </c>
      <c r="Q376" s="44">
        <v>76540</v>
      </c>
      <c r="R376" s="44">
        <v>77619</v>
      </c>
      <c r="S376" s="44">
        <v>8614</v>
      </c>
      <c r="T376" s="44">
        <v>3594</v>
      </c>
      <c r="U376" s="44">
        <v>34426</v>
      </c>
      <c r="V376" s="44">
        <v>5622</v>
      </c>
      <c r="W376" s="44">
        <v>0</v>
      </c>
      <c r="X376" s="44">
        <v>0</v>
      </c>
      <c r="Y376" s="44">
        <v>0</v>
      </c>
      <c r="Z376" s="44">
        <v>0</v>
      </c>
      <c r="AA376" s="44">
        <v>7346412</v>
      </c>
      <c r="AB376" s="44">
        <v>0</v>
      </c>
    </row>
    <row r="377" spans="1:28" x14ac:dyDescent="0.3">
      <c r="A377" s="46" t="s">
        <v>780</v>
      </c>
      <c r="B377" t="s">
        <v>2475</v>
      </c>
      <c r="C377">
        <v>1</v>
      </c>
      <c r="D377">
        <v>0</v>
      </c>
      <c r="E377" s="44">
        <v>12250284</v>
      </c>
      <c r="F377" s="44">
        <v>0</v>
      </c>
      <c r="G377" s="44">
        <v>0</v>
      </c>
      <c r="H377" s="44">
        <v>0</v>
      </c>
      <c r="I377" s="44">
        <v>2900701</v>
      </c>
      <c r="J377" s="44">
        <v>4037755</v>
      </c>
      <c r="K377" s="44">
        <v>0</v>
      </c>
      <c r="L377" s="44">
        <v>0</v>
      </c>
      <c r="M377" s="44">
        <v>0</v>
      </c>
      <c r="N377" s="44">
        <v>0</v>
      </c>
      <c r="O377" s="44">
        <v>0</v>
      </c>
      <c r="P377" s="44">
        <v>1470693</v>
      </c>
      <c r="Q377" s="44">
        <v>879752</v>
      </c>
      <c r="R377" s="44">
        <v>259296</v>
      </c>
      <c r="S377" s="44">
        <v>65253</v>
      </c>
      <c r="T377" s="44">
        <v>27225</v>
      </c>
      <c r="U377" s="44">
        <v>261601</v>
      </c>
      <c r="V377" s="44">
        <v>69047</v>
      </c>
      <c r="W377" s="44">
        <v>0</v>
      </c>
      <c r="X377" s="44">
        <v>543600</v>
      </c>
      <c r="Y377" s="44">
        <v>0</v>
      </c>
      <c r="Z377" s="44">
        <v>0</v>
      </c>
      <c r="AA377" s="44">
        <v>22765207</v>
      </c>
      <c r="AB377" s="44">
        <v>0</v>
      </c>
    </row>
    <row r="378" spans="1:28" x14ac:dyDescent="0.3">
      <c r="A378" s="46" t="s">
        <v>815</v>
      </c>
      <c r="B378" t="s">
        <v>1805</v>
      </c>
      <c r="C378">
        <v>1</v>
      </c>
      <c r="D378">
        <v>0</v>
      </c>
      <c r="E378" s="44">
        <v>21876807</v>
      </c>
      <c r="F378" s="44">
        <v>0</v>
      </c>
      <c r="G378" s="44">
        <v>500874</v>
      </c>
      <c r="H378" s="44">
        <v>0</v>
      </c>
      <c r="I378" s="44">
        <v>5490745</v>
      </c>
      <c r="J378" s="44">
        <v>3762841</v>
      </c>
      <c r="K378" s="44">
        <v>0</v>
      </c>
      <c r="L378" s="44">
        <v>0</v>
      </c>
      <c r="M378" s="44">
        <v>0</v>
      </c>
      <c r="N378" s="44">
        <v>0</v>
      </c>
      <c r="O378" s="44">
        <v>0</v>
      </c>
      <c r="P378" s="44">
        <v>2790670</v>
      </c>
      <c r="Q378" s="44">
        <v>1834569</v>
      </c>
      <c r="R378" s="44">
        <v>295907</v>
      </c>
      <c r="S378" s="44">
        <v>57943</v>
      </c>
      <c r="T378" s="44">
        <v>24175</v>
      </c>
      <c r="U378" s="44">
        <v>271329</v>
      </c>
      <c r="V378" s="44">
        <v>64026</v>
      </c>
      <c r="W378" s="44">
        <v>854788</v>
      </c>
      <c r="X378" s="44">
        <v>255245</v>
      </c>
      <c r="Y378" s="44">
        <v>17651</v>
      </c>
      <c r="Z378" s="44">
        <v>0</v>
      </c>
      <c r="AA378" s="44">
        <v>38097570</v>
      </c>
      <c r="AB378" s="44">
        <v>0</v>
      </c>
    </row>
    <row r="379" spans="1:28" x14ac:dyDescent="0.3">
      <c r="A379" s="46" t="s">
        <v>783</v>
      </c>
      <c r="B379" t="s">
        <v>2476</v>
      </c>
      <c r="C379">
        <v>1</v>
      </c>
      <c r="D379">
        <v>0</v>
      </c>
      <c r="E379" s="44">
        <v>4077824</v>
      </c>
      <c r="F379" s="44">
        <v>0</v>
      </c>
      <c r="G379" s="44">
        <v>192726</v>
      </c>
      <c r="H379" s="44">
        <v>0</v>
      </c>
      <c r="I379" s="44">
        <v>1074129</v>
      </c>
      <c r="J379" s="44">
        <v>1473749</v>
      </c>
      <c r="K379" s="44">
        <v>0</v>
      </c>
      <c r="L379" s="44">
        <v>0</v>
      </c>
      <c r="M379" s="44">
        <v>0</v>
      </c>
      <c r="N379" s="44">
        <v>0</v>
      </c>
      <c r="O379" s="44">
        <v>0</v>
      </c>
      <c r="P379" s="44">
        <v>731526</v>
      </c>
      <c r="Q379" s="44">
        <v>558397</v>
      </c>
      <c r="R379" s="44">
        <v>368292</v>
      </c>
      <c r="S379" s="44">
        <v>15414</v>
      </c>
      <c r="T379" s="44">
        <v>6431</v>
      </c>
      <c r="U379" s="44">
        <v>61396</v>
      </c>
      <c r="V379" s="44">
        <v>14069</v>
      </c>
      <c r="W379" s="44">
        <v>0</v>
      </c>
      <c r="X379" s="44">
        <v>0</v>
      </c>
      <c r="Y379" s="44">
        <v>28906</v>
      </c>
      <c r="Z379" s="44">
        <v>0</v>
      </c>
      <c r="AA379" s="44">
        <v>8602859</v>
      </c>
      <c r="AB379" s="44">
        <v>0</v>
      </c>
    </row>
    <row r="380" spans="1:28" x14ac:dyDescent="0.3">
      <c r="A380" s="46" t="s">
        <v>785</v>
      </c>
      <c r="B380" t="s">
        <v>2477</v>
      </c>
      <c r="C380">
        <v>1</v>
      </c>
      <c r="D380">
        <v>0</v>
      </c>
      <c r="E380" s="44">
        <v>12103751</v>
      </c>
      <c r="F380" s="44">
        <v>0</v>
      </c>
      <c r="G380" s="44">
        <v>344880</v>
      </c>
      <c r="H380" s="44">
        <v>0</v>
      </c>
      <c r="I380" s="44">
        <v>2499168</v>
      </c>
      <c r="J380" s="44">
        <v>2747318</v>
      </c>
      <c r="K380" s="44">
        <v>0</v>
      </c>
      <c r="L380" s="44">
        <v>0</v>
      </c>
      <c r="M380" s="44">
        <v>0</v>
      </c>
      <c r="N380" s="44">
        <v>0</v>
      </c>
      <c r="O380" s="44">
        <v>0</v>
      </c>
      <c r="P380" s="44">
        <v>1461428</v>
      </c>
      <c r="Q380" s="44">
        <v>509249</v>
      </c>
      <c r="R380" s="44">
        <v>858382</v>
      </c>
      <c r="S380" s="44">
        <v>51366</v>
      </c>
      <c r="T380" s="44">
        <v>21431</v>
      </c>
      <c r="U380" s="44">
        <v>186691</v>
      </c>
      <c r="V380" s="44">
        <v>55265</v>
      </c>
      <c r="W380" s="44">
        <v>0</v>
      </c>
      <c r="X380" s="44">
        <v>0</v>
      </c>
      <c r="Y380" s="44">
        <v>0</v>
      </c>
      <c r="Z380" s="44">
        <v>0</v>
      </c>
      <c r="AA380" s="44">
        <v>20838929</v>
      </c>
      <c r="AB380" s="44">
        <v>0</v>
      </c>
    </row>
    <row r="381" spans="1:28" x14ac:dyDescent="0.3">
      <c r="A381" s="46" t="s">
        <v>805</v>
      </c>
      <c r="B381" t="s">
        <v>2478</v>
      </c>
      <c r="C381">
        <v>1</v>
      </c>
      <c r="D381">
        <v>0</v>
      </c>
      <c r="E381" s="44">
        <v>39297243</v>
      </c>
      <c r="F381" s="44">
        <v>0</v>
      </c>
      <c r="G381" s="44">
        <v>646971</v>
      </c>
      <c r="H381" s="44">
        <v>77040</v>
      </c>
      <c r="I381" s="44">
        <v>7175997</v>
      </c>
      <c r="J381" s="44">
        <v>3934050</v>
      </c>
      <c r="K381" s="44">
        <v>0</v>
      </c>
      <c r="L381" s="44">
        <v>0</v>
      </c>
      <c r="M381" s="44">
        <v>0</v>
      </c>
      <c r="N381" s="44">
        <v>0</v>
      </c>
      <c r="O381" s="44">
        <v>0</v>
      </c>
      <c r="P381" s="44">
        <v>2732459</v>
      </c>
      <c r="Q381" s="44">
        <v>2339683</v>
      </c>
      <c r="R381" s="44">
        <v>1019524</v>
      </c>
      <c r="S381" s="44">
        <v>84292</v>
      </c>
      <c r="T381" s="44">
        <v>35169</v>
      </c>
      <c r="U381" s="44">
        <v>327249</v>
      </c>
      <c r="V381" s="44">
        <v>99270</v>
      </c>
      <c r="W381" s="44">
        <v>0</v>
      </c>
      <c r="X381" s="44">
        <v>346896</v>
      </c>
      <c r="Y381" s="44">
        <v>0</v>
      </c>
      <c r="Z381" s="44">
        <v>0</v>
      </c>
      <c r="AA381" s="44">
        <v>58115843</v>
      </c>
      <c r="AB381" s="44">
        <v>261523</v>
      </c>
    </row>
    <row r="382" spans="1:28" x14ac:dyDescent="0.3">
      <c r="A382" s="46" t="s">
        <v>789</v>
      </c>
      <c r="B382" t="s">
        <v>2479</v>
      </c>
      <c r="C382">
        <v>1</v>
      </c>
      <c r="D382">
        <v>0</v>
      </c>
      <c r="E382" s="44">
        <v>10027935</v>
      </c>
      <c r="F382" s="44">
        <v>0</v>
      </c>
      <c r="G382" s="44">
        <v>526970</v>
      </c>
      <c r="H382" s="44">
        <v>5802</v>
      </c>
      <c r="I382" s="44">
        <v>3175359</v>
      </c>
      <c r="J382" s="44">
        <v>1883085</v>
      </c>
      <c r="K382" s="44">
        <v>0</v>
      </c>
      <c r="L382" s="44">
        <v>0</v>
      </c>
      <c r="M382" s="44">
        <v>0</v>
      </c>
      <c r="N382" s="44">
        <v>0</v>
      </c>
      <c r="O382" s="44">
        <v>0</v>
      </c>
      <c r="P382" s="44">
        <v>1356361</v>
      </c>
      <c r="Q382" s="44">
        <v>756149</v>
      </c>
      <c r="R382" s="44">
        <v>283826</v>
      </c>
      <c r="S382" s="44">
        <v>52939</v>
      </c>
      <c r="T382" s="44">
        <v>22088</v>
      </c>
      <c r="U382" s="44">
        <v>180925</v>
      </c>
      <c r="V382" s="44">
        <v>50287</v>
      </c>
      <c r="W382" s="44">
        <v>0</v>
      </c>
      <c r="X382" s="44">
        <v>0</v>
      </c>
      <c r="Y382" s="44">
        <v>0</v>
      </c>
      <c r="Z382" s="44">
        <v>0</v>
      </c>
      <c r="AA382" s="44">
        <v>18321726</v>
      </c>
      <c r="AB382" s="44">
        <v>0</v>
      </c>
    </row>
    <row r="383" spans="1:28" x14ac:dyDescent="0.3">
      <c r="A383" s="46" t="s">
        <v>793</v>
      </c>
      <c r="B383" t="s">
        <v>1810</v>
      </c>
      <c r="C383">
        <v>1</v>
      </c>
      <c r="D383">
        <v>0</v>
      </c>
      <c r="E383" s="44">
        <v>6405546</v>
      </c>
      <c r="F383" s="44">
        <v>0</v>
      </c>
      <c r="G383" s="44">
        <v>317551</v>
      </c>
      <c r="H383" s="44">
        <v>0</v>
      </c>
      <c r="I383" s="44">
        <v>1952870</v>
      </c>
      <c r="J383" s="44">
        <v>779187</v>
      </c>
      <c r="K383" s="44">
        <v>0</v>
      </c>
      <c r="L383" s="44">
        <v>0</v>
      </c>
      <c r="M383" s="44">
        <v>0</v>
      </c>
      <c r="N383" s="44">
        <v>0</v>
      </c>
      <c r="O383" s="44">
        <v>0</v>
      </c>
      <c r="P383" s="44">
        <v>1001482</v>
      </c>
      <c r="Q383" s="44">
        <v>437562</v>
      </c>
      <c r="R383" s="44">
        <v>179692</v>
      </c>
      <c r="S383" s="44">
        <v>19324</v>
      </c>
      <c r="T383" s="44">
        <v>8063</v>
      </c>
      <c r="U383" s="44">
        <v>74385</v>
      </c>
      <c r="V383" s="44">
        <v>22664</v>
      </c>
      <c r="W383" s="44">
        <v>0</v>
      </c>
      <c r="X383" s="44">
        <v>0</v>
      </c>
      <c r="Y383" s="44">
        <v>0</v>
      </c>
      <c r="Z383" s="44">
        <v>0</v>
      </c>
      <c r="AA383" s="44">
        <v>11198326</v>
      </c>
      <c r="AB383" s="44">
        <v>0</v>
      </c>
    </row>
    <row r="384" spans="1:28" x14ac:dyDescent="0.3">
      <c r="A384" s="46" t="s">
        <v>797</v>
      </c>
      <c r="B384" t="s">
        <v>2480</v>
      </c>
      <c r="C384">
        <v>1</v>
      </c>
      <c r="D384">
        <v>0</v>
      </c>
      <c r="E384" s="44">
        <v>77246937</v>
      </c>
      <c r="F384" s="44">
        <v>0</v>
      </c>
      <c r="G384" s="44">
        <v>714091</v>
      </c>
      <c r="H384" s="44">
        <v>29693</v>
      </c>
      <c r="I384" s="44">
        <v>7567061</v>
      </c>
      <c r="J384" s="44">
        <v>10491931</v>
      </c>
      <c r="K384" s="44">
        <v>0</v>
      </c>
      <c r="L384" s="44">
        <v>0</v>
      </c>
      <c r="M384" s="44">
        <v>0</v>
      </c>
      <c r="N384" s="44">
        <v>0</v>
      </c>
      <c r="O384" s="44">
        <v>0</v>
      </c>
      <c r="P384" s="44">
        <v>5737977</v>
      </c>
      <c r="Q384" s="44">
        <v>4685434</v>
      </c>
      <c r="R384" s="44">
        <v>1750122</v>
      </c>
      <c r="S384" s="44">
        <v>121608</v>
      </c>
      <c r="T384" s="44">
        <v>50738</v>
      </c>
      <c r="U384" s="44">
        <v>476077</v>
      </c>
      <c r="V384" s="44">
        <v>152449</v>
      </c>
      <c r="W384" s="44">
        <v>0</v>
      </c>
      <c r="X384" s="44">
        <v>1061514</v>
      </c>
      <c r="Y384" s="44">
        <v>0</v>
      </c>
      <c r="Z384" s="44">
        <v>0</v>
      </c>
      <c r="AA384" s="44">
        <v>110085632</v>
      </c>
      <c r="AB384" s="44">
        <v>2038800</v>
      </c>
    </row>
    <row r="385" spans="1:28" x14ac:dyDescent="0.3">
      <c r="A385" s="46" t="s">
        <v>799</v>
      </c>
      <c r="B385" t="s">
        <v>1812</v>
      </c>
      <c r="C385">
        <v>1</v>
      </c>
      <c r="D385">
        <v>0</v>
      </c>
      <c r="E385" s="44">
        <v>25947607</v>
      </c>
      <c r="F385" s="44">
        <v>0</v>
      </c>
      <c r="G385" s="44">
        <v>492317</v>
      </c>
      <c r="H385" s="44">
        <v>0</v>
      </c>
      <c r="I385" s="44">
        <v>5389909</v>
      </c>
      <c r="J385" s="44">
        <v>4297618</v>
      </c>
      <c r="K385" s="44">
        <v>776145</v>
      </c>
      <c r="L385" s="44">
        <v>0</v>
      </c>
      <c r="M385" s="44">
        <v>0</v>
      </c>
      <c r="N385" s="44">
        <v>0</v>
      </c>
      <c r="O385" s="44">
        <v>0</v>
      </c>
      <c r="P385" s="44">
        <v>2135856</v>
      </c>
      <c r="Q385" s="44">
        <v>1484419</v>
      </c>
      <c r="R385" s="44">
        <v>1577735</v>
      </c>
      <c r="S385" s="44">
        <v>54317</v>
      </c>
      <c r="T385" s="44">
        <v>22663</v>
      </c>
      <c r="U385" s="44">
        <v>217447</v>
      </c>
      <c r="V385" s="44">
        <v>61249</v>
      </c>
      <c r="W385" s="44">
        <v>0</v>
      </c>
      <c r="X385" s="44">
        <v>331118</v>
      </c>
      <c r="Y385" s="44">
        <v>0</v>
      </c>
      <c r="Z385" s="44">
        <v>0</v>
      </c>
      <c r="AA385" s="44">
        <v>42788400</v>
      </c>
      <c r="AB385" s="44">
        <v>0</v>
      </c>
    </row>
    <row r="386" spans="1:28" x14ac:dyDescent="0.3">
      <c r="A386" s="46" t="s">
        <v>801</v>
      </c>
      <c r="B386" t="s">
        <v>1813</v>
      </c>
      <c r="C386">
        <v>1</v>
      </c>
      <c r="D386">
        <v>0</v>
      </c>
      <c r="E386" s="44">
        <v>31248011</v>
      </c>
      <c r="F386" s="44">
        <v>0</v>
      </c>
      <c r="G386" s="44">
        <v>1602240</v>
      </c>
      <c r="H386" s="44">
        <v>0</v>
      </c>
      <c r="I386" s="44">
        <v>9661392</v>
      </c>
      <c r="J386" s="44">
        <v>3939274</v>
      </c>
      <c r="K386" s="44">
        <v>856531</v>
      </c>
      <c r="L386" s="44">
        <v>0</v>
      </c>
      <c r="M386" s="44">
        <v>0</v>
      </c>
      <c r="N386" s="44">
        <v>0</v>
      </c>
      <c r="O386" s="44">
        <v>0</v>
      </c>
      <c r="P386" s="44">
        <v>2882405</v>
      </c>
      <c r="Q386" s="44">
        <v>2186881</v>
      </c>
      <c r="R386" s="44">
        <v>824363</v>
      </c>
      <c r="S386" s="44">
        <v>196972</v>
      </c>
      <c r="T386" s="44">
        <v>82181</v>
      </c>
      <c r="U386" s="44">
        <v>464486</v>
      </c>
      <c r="V386" s="44">
        <v>194741</v>
      </c>
      <c r="W386" s="44">
        <v>0</v>
      </c>
      <c r="X386" s="44">
        <v>0</v>
      </c>
      <c r="Y386" s="44">
        <v>0</v>
      </c>
      <c r="Z386" s="44">
        <v>0</v>
      </c>
      <c r="AA386" s="44">
        <v>54139477</v>
      </c>
      <c r="AB386" s="44">
        <v>0</v>
      </c>
    </row>
    <row r="387" spans="1:28" x14ac:dyDescent="0.3">
      <c r="A387" s="46" t="s">
        <v>795</v>
      </c>
      <c r="B387" t="s">
        <v>2481</v>
      </c>
      <c r="C387">
        <v>1</v>
      </c>
      <c r="D387">
        <v>1</v>
      </c>
      <c r="E387" s="44">
        <v>1390120</v>
      </c>
      <c r="F387" s="44">
        <v>0</v>
      </c>
      <c r="G387" s="44">
        <v>70000</v>
      </c>
      <c r="H387" s="44">
        <v>0</v>
      </c>
      <c r="I387" s="44">
        <v>3039716</v>
      </c>
      <c r="J387" s="44">
        <v>0</v>
      </c>
      <c r="K387" s="44">
        <v>0</v>
      </c>
      <c r="L387" s="44">
        <v>0</v>
      </c>
      <c r="M387" s="44">
        <v>0</v>
      </c>
      <c r="N387" s="44">
        <v>0</v>
      </c>
      <c r="O387" s="44">
        <v>0</v>
      </c>
      <c r="P387" s="44">
        <v>34253</v>
      </c>
      <c r="Q387" s="44">
        <v>11245</v>
      </c>
      <c r="R387" s="44">
        <v>35379</v>
      </c>
      <c r="S387" s="44">
        <v>117923</v>
      </c>
      <c r="T387" s="44">
        <v>49200</v>
      </c>
      <c r="U387" s="44">
        <v>736105</v>
      </c>
      <c r="V387" s="44">
        <v>0</v>
      </c>
      <c r="W387" s="44">
        <v>0</v>
      </c>
      <c r="X387" s="44">
        <v>1347024</v>
      </c>
      <c r="Y387" s="44">
        <v>10401</v>
      </c>
      <c r="Z387" s="44">
        <v>0</v>
      </c>
      <c r="AA387" s="44">
        <v>6841366</v>
      </c>
      <c r="AB387" s="44">
        <v>100000</v>
      </c>
    </row>
    <row r="388" spans="1:28" x14ac:dyDescent="0.3">
      <c r="A388" s="46" t="s">
        <v>811</v>
      </c>
      <c r="B388" t="s">
        <v>1815</v>
      </c>
      <c r="C388">
        <v>1</v>
      </c>
      <c r="D388">
        <v>0</v>
      </c>
      <c r="E388" s="44">
        <v>26602529</v>
      </c>
      <c r="F388" s="44">
        <v>0</v>
      </c>
      <c r="G388" s="44">
        <v>536651</v>
      </c>
      <c r="H388" s="44">
        <v>0</v>
      </c>
      <c r="I388" s="44">
        <v>3803577</v>
      </c>
      <c r="J388" s="44">
        <v>2534440</v>
      </c>
      <c r="K388" s="44">
        <v>0</v>
      </c>
      <c r="L388" s="44">
        <v>0</v>
      </c>
      <c r="M388" s="44">
        <v>0</v>
      </c>
      <c r="N388" s="44">
        <v>0</v>
      </c>
      <c r="O388" s="44">
        <v>0</v>
      </c>
      <c r="P388" s="44">
        <v>2100702</v>
      </c>
      <c r="Q388" s="44">
        <v>880337</v>
      </c>
      <c r="R388" s="44">
        <v>913222</v>
      </c>
      <c r="S388" s="44">
        <v>67919</v>
      </c>
      <c r="T388" s="44">
        <v>28338</v>
      </c>
      <c r="U388" s="44">
        <v>256125</v>
      </c>
      <c r="V388" s="44">
        <v>71978</v>
      </c>
      <c r="W388" s="44">
        <v>0</v>
      </c>
      <c r="X388" s="44">
        <v>1071472</v>
      </c>
      <c r="Y388" s="44">
        <v>0</v>
      </c>
      <c r="Z388" s="44">
        <v>0</v>
      </c>
      <c r="AA388" s="44">
        <v>38867290</v>
      </c>
      <c r="AB388" s="44">
        <v>0</v>
      </c>
    </row>
    <row r="389" spans="1:28" x14ac:dyDescent="0.3">
      <c r="A389" s="46" t="s">
        <v>803</v>
      </c>
      <c r="B389" t="s">
        <v>2482</v>
      </c>
      <c r="C389">
        <v>1</v>
      </c>
      <c r="D389">
        <v>0</v>
      </c>
      <c r="E389" s="44">
        <v>118551722</v>
      </c>
      <c r="F389" s="44">
        <v>0</v>
      </c>
      <c r="G389" s="44">
        <v>3600531</v>
      </c>
      <c r="H389" s="44">
        <v>0</v>
      </c>
      <c r="I389" s="44">
        <v>11378690</v>
      </c>
      <c r="J389" s="44">
        <v>9341191</v>
      </c>
      <c r="K389" s="44">
        <v>0</v>
      </c>
      <c r="L389" s="44">
        <v>0</v>
      </c>
      <c r="M389" s="44">
        <v>528937</v>
      </c>
      <c r="N389" s="44">
        <v>5857188</v>
      </c>
      <c r="O389" s="44">
        <v>3325301</v>
      </c>
      <c r="P389" s="44">
        <v>0</v>
      </c>
      <c r="Q389" s="44">
        <v>3787584</v>
      </c>
      <c r="R389" s="44">
        <v>3559200</v>
      </c>
      <c r="S389" s="44">
        <v>173903</v>
      </c>
      <c r="T389" s="44">
        <v>72556</v>
      </c>
      <c r="U389" s="44">
        <v>689331</v>
      </c>
      <c r="V389" s="44">
        <v>216602</v>
      </c>
      <c r="W389" s="44">
        <v>0</v>
      </c>
      <c r="X389" s="44">
        <v>5712815</v>
      </c>
      <c r="Y389" s="44">
        <v>0</v>
      </c>
      <c r="Z389" s="44">
        <v>0</v>
      </c>
      <c r="AA389" s="44">
        <v>166795551</v>
      </c>
      <c r="AB389" s="44">
        <v>837244</v>
      </c>
    </row>
    <row r="390" spans="1:28" x14ac:dyDescent="0.3">
      <c r="A390" s="46" t="s">
        <v>807</v>
      </c>
      <c r="B390" t="s">
        <v>2483</v>
      </c>
      <c r="C390">
        <v>1</v>
      </c>
      <c r="D390">
        <v>0</v>
      </c>
      <c r="E390" s="44">
        <v>31881158</v>
      </c>
      <c r="F390" s="44">
        <v>0</v>
      </c>
      <c r="G390" s="44">
        <v>343745</v>
      </c>
      <c r="H390" s="44">
        <v>10550</v>
      </c>
      <c r="I390" s="44">
        <v>3711674</v>
      </c>
      <c r="J390" s="44">
        <v>3503275</v>
      </c>
      <c r="K390" s="44">
        <v>0</v>
      </c>
      <c r="L390" s="44">
        <v>0</v>
      </c>
      <c r="M390" s="44">
        <v>0</v>
      </c>
      <c r="N390" s="44">
        <v>0</v>
      </c>
      <c r="O390" s="44">
        <v>0</v>
      </c>
      <c r="P390" s="44">
        <v>1649665</v>
      </c>
      <c r="Q390" s="44">
        <v>1423644</v>
      </c>
      <c r="R390" s="44">
        <v>593462</v>
      </c>
      <c r="S390" s="44">
        <v>40461</v>
      </c>
      <c r="T390" s="44">
        <v>16881</v>
      </c>
      <c r="U390" s="44">
        <v>149353</v>
      </c>
      <c r="V390" s="44">
        <v>50461</v>
      </c>
      <c r="W390" s="44">
        <v>0</v>
      </c>
      <c r="X390" s="44">
        <v>304375</v>
      </c>
      <c r="Y390" s="44">
        <v>0</v>
      </c>
      <c r="Z390" s="44">
        <v>0</v>
      </c>
      <c r="AA390" s="44">
        <v>43678704</v>
      </c>
      <c r="AB390" s="44">
        <v>189220</v>
      </c>
    </row>
    <row r="391" spans="1:28" x14ac:dyDescent="0.3">
      <c r="A391" s="46" t="s">
        <v>809</v>
      </c>
      <c r="B391" t="s">
        <v>2484</v>
      </c>
      <c r="C391">
        <v>1</v>
      </c>
      <c r="D391">
        <v>0</v>
      </c>
      <c r="E391" s="44">
        <v>603276</v>
      </c>
      <c r="F391" s="44">
        <v>0</v>
      </c>
      <c r="G391" s="44">
        <v>50000</v>
      </c>
      <c r="H391" s="44">
        <v>0</v>
      </c>
      <c r="I391" s="44">
        <v>64093</v>
      </c>
      <c r="J391" s="44">
        <v>71638</v>
      </c>
      <c r="K391" s="44">
        <v>0</v>
      </c>
      <c r="L391" s="44">
        <v>0</v>
      </c>
      <c r="M391" s="44">
        <v>0</v>
      </c>
      <c r="N391" s="44">
        <v>0</v>
      </c>
      <c r="O391" s="44">
        <v>0</v>
      </c>
      <c r="P391" s="44">
        <v>213458</v>
      </c>
      <c r="Q391" s="44">
        <v>34575</v>
      </c>
      <c r="R391" s="44">
        <v>0</v>
      </c>
      <c r="S391" s="44">
        <v>6142</v>
      </c>
      <c r="T391" s="44">
        <v>2563</v>
      </c>
      <c r="U391" s="44">
        <v>16135</v>
      </c>
      <c r="V391" s="44">
        <v>0</v>
      </c>
      <c r="W391" s="44">
        <v>0</v>
      </c>
      <c r="X391" s="44">
        <v>0</v>
      </c>
      <c r="Y391" s="44">
        <v>0</v>
      </c>
      <c r="Z391" s="44">
        <v>0</v>
      </c>
      <c r="AA391" s="44">
        <v>1061880</v>
      </c>
      <c r="AB391" s="44">
        <v>0</v>
      </c>
    </row>
    <row r="392" spans="1:28" x14ac:dyDescent="0.3">
      <c r="A392" s="46" t="s">
        <v>813</v>
      </c>
      <c r="B392" t="s">
        <v>1819</v>
      </c>
      <c r="C392">
        <v>1</v>
      </c>
      <c r="D392">
        <v>0</v>
      </c>
      <c r="E392" s="44">
        <v>15963941</v>
      </c>
      <c r="F392" s="44">
        <v>0</v>
      </c>
      <c r="G392" s="44">
        <v>780717</v>
      </c>
      <c r="H392" s="44">
        <v>0</v>
      </c>
      <c r="I392" s="44">
        <v>2785142</v>
      </c>
      <c r="J392" s="44">
        <v>3229868</v>
      </c>
      <c r="K392" s="44">
        <v>0</v>
      </c>
      <c r="L392" s="44">
        <v>0</v>
      </c>
      <c r="M392" s="44">
        <v>0</v>
      </c>
      <c r="N392" s="44">
        <v>0</v>
      </c>
      <c r="O392" s="44">
        <v>0</v>
      </c>
      <c r="P392" s="44">
        <v>1881171</v>
      </c>
      <c r="Q392" s="44">
        <v>1123369</v>
      </c>
      <c r="R392" s="44">
        <v>292926</v>
      </c>
      <c r="S392" s="44">
        <v>57224</v>
      </c>
      <c r="T392" s="44">
        <v>23875</v>
      </c>
      <c r="U392" s="44">
        <v>215467</v>
      </c>
      <c r="V392" s="44">
        <v>50844</v>
      </c>
      <c r="W392" s="44">
        <v>0</v>
      </c>
      <c r="X392" s="44">
        <v>0</v>
      </c>
      <c r="Y392" s="44">
        <v>10949</v>
      </c>
      <c r="Z392" s="44">
        <v>0</v>
      </c>
      <c r="AA392" s="44">
        <v>26415493</v>
      </c>
      <c r="AB392" s="44">
        <v>0</v>
      </c>
    </row>
    <row r="393" spans="1:28" x14ac:dyDescent="0.3">
      <c r="A393" s="46" t="s">
        <v>791</v>
      </c>
      <c r="B393" t="s">
        <v>1820</v>
      </c>
      <c r="C393">
        <v>1</v>
      </c>
      <c r="D393">
        <v>0</v>
      </c>
      <c r="E393" s="44">
        <v>4616284</v>
      </c>
      <c r="F393" s="44">
        <v>0</v>
      </c>
      <c r="G393" s="44">
        <v>426016</v>
      </c>
      <c r="H393" s="44">
        <v>0</v>
      </c>
      <c r="I393" s="44">
        <v>1309046</v>
      </c>
      <c r="J393" s="44">
        <v>272430</v>
      </c>
      <c r="K393" s="44">
        <v>0</v>
      </c>
      <c r="L393" s="44">
        <v>0</v>
      </c>
      <c r="M393" s="44">
        <v>0</v>
      </c>
      <c r="N393" s="44">
        <v>0</v>
      </c>
      <c r="O393" s="44">
        <v>0</v>
      </c>
      <c r="P393" s="44">
        <v>570964</v>
      </c>
      <c r="Q393" s="44">
        <v>43949</v>
      </c>
      <c r="R393" s="44">
        <v>44640</v>
      </c>
      <c r="S393" s="44">
        <v>7595</v>
      </c>
      <c r="T393" s="44">
        <v>3169</v>
      </c>
      <c r="U393" s="44">
        <v>47765</v>
      </c>
      <c r="V393" s="44">
        <v>6282</v>
      </c>
      <c r="W393" s="44">
        <v>0</v>
      </c>
      <c r="X393" s="44">
        <v>0</v>
      </c>
      <c r="Y393" s="44">
        <v>16330</v>
      </c>
      <c r="Z393" s="44">
        <v>0</v>
      </c>
      <c r="AA393" s="44">
        <v>7364470</v>
      </c>
      <c r="AB393" s="44">
        <v>0</v>
      </c>
    </row>
    <row r="394" spans="1:28" x14ac:dyDescent="0.3">
      <c r="A394" s="46" t="s">
        <v>787</v>
      </c>
      <c r="B394" t="s">
        <v>2485</v>
      </c>
      <c r="C394">
        <v>1</v>
      </c>
      <c r="D394">
        <v>0</v>
      </c>
      <c r="E394" s="44">
        <v>3350958</v>
      </c>
      <c r="F394" s="44">
        <v>0</v>
      </c>
      <c r="G394" s="44">
        <v>281467</v>
      </c>
      <c r="H394" s="44">
        <v>0</v>
      </c>
      <c r="I394" s="44">
        <v>760217</v>
      </c>
      <c r="J394" s="44">
        <v>658569</v>
      </c>
      <c r="K394" s="44">
        <v>0</v>
      </c>
      <c r="L394" s="44">
        <v>0</v>
      </c>
      <c r="M394" s="44">
        <v>0</v>
      </c>
      <c r="N394" s="44">
        <v>0</v>
      </c>
      <c r="O394" s="44">
        <v>0</v>
      </c>
      <c r="P394" s="44">
        <v>924806</v>
      </c>
      <c r="Q394" s="44">
        <v>282600</v>
      </c>
      <c r="R394" s="44">
        <v>200679</v>
      </c>
      <c r="S394" s="44">
        <v>12194</v>
      </c>
      <c r="T394" s="44">
        <v>5088</v>
      </c>
      <c r="U394" s="44">
        <v>50153</v>
      </c>
      <c r="V394" s="44">
        <v>12095</v>
      </c>
      <c r="W394" s="44">
        <v>0</v>
      </c>
      <c r="X394" s="44">
        <v>176903</v>
      </c>
      <c r="Y394" s="44">
        <v>0</v>
      </c>
      <c r="Z394" s="44">
        <v>0</v>
      </c>
      <c r="AA394" s="44">
        <v>6715729</v>
      </c>
      <c r="AB394" s="44">
        <v>0</v>
      </c>
    </row>
    <row r="395" spans="1:28" x14ac:dyDescent="0.3">
      <c r="A395" s="46" t="s">
        <v>818</v>
      </c>
      <c r="B395" t="s">
        <v>2486</v>
      </c>
      <c r="C395">
        <v>1</v>
      </c>
      <c r="D395">
        <v>0</v>
      </c>
      <c r="E395" s="44">
        <v>21399648</v>
      </c>
      <c r="F395" s="44">
        <v>0</v>
      </c>
      <c r="G395" s="44">
        <v>256623</v>
      </c>
      <c r="H395" s="44">
        <v>0</v>
      </c>
      <c r="I395" s="44">
        <v>1628729</v>
      </c>
      <c r="J395" s="44">
        <v>2935222</v>
      </c>
      <c r="K395" s="44">
        <v>0</v>
      </c>
      <c r="L395" s="44">
        <v>0</v>
      </c>
      <c r="M395" s="44">
        <v>0</v>
      </c>
      <c r="N395" s="44">
        <v>0</v>
      </c>
      <c r="O395" s="44">
        <v>0</v>
      </c>
      <c r="P395" s="44">
        <v>625921</v>
      </c>
      <c r="Q395" s="44">
        <v>270399</v>
      </c>
      <c r="R395" s="44">
        <v>583024</v>
      </c>
      <c r="S395" s="44">
        <v>27039</v>
      </c>
      <c r="T395" s="44">
        <v>11281</v>
      </c>
      <c r="U395" s="44">
        <v>106132</v>
      </c>
      <c r="V395" s="44">
        <v>35818</v>
      </c>
      <c r="W395" s="44">
        <v>0</v>
      </c>
      <c r="X395" s="44">
        <v>410717</v>
      </c>
      <c r="Y395" s="44">
        <v>0</v>
      </c>
      <c r="Z395" s="44">
        <v>0</v>
      </c>
      <c r="AA395" s="44">
        <v>28290553</v>
      </c>
      <c r="AB395" s="44">
        <v>171687</v>
      </c>
    </row>
    <row r="396" spans="1:28" x14ac:dyDescent="0.3">
      <c r="A396" s="46" t="s">
        <v>822</v>
      </c>
      <c r="B396" t="s">
        <v>2487</v>
      </c>
      <c r="C396">
        <v>1</v>
      </c>
      <c r="D396">
        <v>0</v>
      </c>
      <c r="E396" s="44">
        <v>7901137</v>
      </c>
      <c r="F396" s="44">
        <v>0</v>
      </c>
      <c r="G396" s="44">
        <v>101659</v>
      </c>
      <c r="H396" s="44">
        <v>0</v>
      </c>
      <c r="I396" s="44">
        <v>1052442</v>
      </c>
      <c r="J396" s="44">
        <v>2138122</v>
      </c>
      <c r="K396" s="44">
        <v>0</v>
      </c>
      <c r="L396" s="44">
        <v>0</v>
      </c>
      <c r="M396" s="44">
        <v>0</v>
      </c>
      <c r="N396" s="44">
        <v>0</v>
      </c>
      <c r="O396" s="44">
        <v>0</v>
      </c>
      <c r="P396" s="44">
        <v>1064239</v>
      </c>
      <c r="Q396" s="44">
        <v>199810</v>
      </c>
      <c r="R396" s="44">
        <v>82081</v>
      </c>
      <c r="S396" s="44">
        <v>10366</v>
      </c>
      <c r="T396" s="44">
        <v>4325</v>
      </c>
      <c r="U396" s="44">
        <v>41532</v>
      </c>
      <c r="V396" s="44">
        <v>12744</v>
      </c>
      <c r="W396" s="44">
        <v>0</v>
      </c>
      <c r="X396" s="44">
        <v>86793</v>
      </c>
      <c r="Y396" s="44">
        <v>0</v>
      </c>
      <c r="Z396" s="44">
        <v>0</v>
      </c>
      <c r="AA396" s="44">
        <v>12695250</v>
      </c>
      <c r="AB396" s="44">
        <v>0</v>
      </c>
    </row>
    <row r="397" spans="1:28" x14ac:dyDescent="0.3">
      <c r="A397" s="46" t="s">
        <v>820</v>
      </c>
      <c r="B397" t="s">
        <v>2488</v>
      </c>
      <c r="C397">
        <v>1</v>
      </c>
      <c r="D397">
        <v>0</v>
      </c>
      <c r="E397" s="44">
        <v>10622376</v>
      </c>
      <c r="F397" s="44">
        <v>0</v>
      </c>
      <c r="G397" s="44">
        <v>129497</v>
      </c>
      <c r="H397" s="44">
        <v>0</v>
      </c>
      <c r="I397" s="44">
        <v>1724473</v>
      </c>
      <c r="J397" s="44">
        <v>2855030</v>
      </c>
      <c r="K397" s="44">
        <v>0</v>
      </c>
      <c r="L397" s="44">
        <v>0</v>
      </c>
      <c r="M397" s="44">
        <v>0</v>
      </c>
      <c r="N397" s="44">
        <v>0</v>
      </c>
      <c r="O397" s="44">
        <v>0</v>
      </c>
      <c r="P397" s="44">
        <v>1488818</v>
      </c>
      <c r="Q397" s="44">
        <v>150267</v>
      </c>
      <c r="R397" s="44">
        <v>301195</v>
      </c>
      <c r="S397" s="44">
        <v>13991</v>
      </c>
      <c r="T397" s="44">
        <v>5838</v>
      </c>
      <c r="U397" s="44">
        <v>55571</v>
      </c>
      <c r="V397" s="44">
        <v>18330</v>
      </c>
      <c r="W397" s="44">
        <v>0</v>
      </c>
      <c r="X397" s="44">
        <v>151148</v>
      </c>
      <c r="Y397" s="44">
        <v>0</v>
      </c>
      <c r="Z397" s="44">
        <v>0</v>
      </c>
      <c r="AA397" s="44">
        <v>17516534</v>
      </c>
      <c r="AB397" s="44">
        <v>0</v>
      </c>
    </row>
    <row r="398" spans="1:28" x14ac:dyDescent="0.3">
      <c r="A398" s="46" t="s">
        <v>826</v>
      </c>
      <c r="B398" t="s">
        <v>2489</v>
      </c>
      <c r="C398">
        <v>1</v>
      </c>
      <c r="D398">
        <v>0</v>
      </c>
      <c r="E398" s="44">
        <v>17999389</v>
      </c>
      <c r="F398" s="44">
        <v>0</v>
      </c>
      <c r="G398" s="44">
        <v>198267</v>
      </c>
      <c r="H398" s="44">
        <v>4269</v>
      </c>
      <c r="I398" s="44">
        <v>2516036</v>
      </c>
      <c r="J398" s="44">
        <v>1889803</v>
      </c>
      <c r="K398" s="44">
        <v>0</v>
      </c>
      <c r="L398" s="44">
        <v>0</v>
      </c>
      <c r="M398" s="44">
        <v>0</v>
      </c>
      <c r="N398" s="44">
        <v>0</v>
      </c>
      <c r="O398" s="44">
        <v>0</v>
      </c>
      <c r="P398" s="44">
        <v>1983038</v>
      </c>
      <c r="Q398" s="44">
        <v>367151</v>
      </c>
      <c r="R398" s="44">
        <v>576235</v>
      </c>
      <c r="S398" s="44">
        <v>21811</v>
      </c>
      <c r="T398" s="44">
        <v>9100</v>
      </c>
      <c r="U398" s="44">
        <v>84870</v>
      </c>
      <c r="V398" s="44">
        <v>29456</v>
      </c>
      <c r="W398" s="44">
        <v>0</v>
      </c>
      <c r="X398" s="44">
        <v>266457</v>
      </c>
      <c r="Y398" s="44">
        <v>0</v>
      </c>
      <c r="Z398" s="44">
        <v>0</v>
      </c>
      <c r="AA398" s="44">
        <v>25945882</v>
      </c>
      <c r="AB398" s="44">
        <v>135337</v>
      </c>
    </row>
    <row r="399" spans="1:28" x14ac:dyDescent="0.3">
      <c r="A399" s="46" t="s">
        <v>824</v>
      </c>
      <c r="B399" t="s">
        <v>2490</v>
      </c>
      <c r="C399">
        <v>1</v>
      </c>
      <c r="D399">
        <v>0</v>
      </c>
      <c r="E399" s="44">
        <v>6399047</v>
      </c>
      <c r="F399" s="44">
        <v>0</v>
      </c>
      <c r="G399" s="44">
        <v>80523</v>
      </c>
      <c r="H399" s="44">
        <v>8506</v>
      </c>
      <c r="I399" s="44">
        <v>818043</v>
      </c>
      <c r="J399" s="44">
        <v>1196967</v>
      </c>
      <c r="K399" s="44">
        <v>0</v>
      </c>
      <c r="L399" s="44">
        <v>0</v>
      </c>
      <c r="M399" s="44">
        <v>0</v>
      </c>
      <c r="N399" s="44">
        <v>0</v>
      </c>
      <c r="O399" s="44">
        <v>0</v>
      </c>
      <c r="P399" s="44">
        <v>548073</v>
      </c>
      <c r="Q399" s="44">
        <v>87629</v>
      </c>
      <c r="R399" s="44">
        <v>113032</v>
      </c>
      <c r="S399" s="44">
        <v>8868</v>
      </c>
      <c r="T399" s="44">
        <v>3700</v>
      </c>
      <c r="U399" s="44">
        <v>34251</v>
      </c>
      <c r="V399" s="44">
        <v>10716</v>
      </c>
      <c r="W399" s="44">
        <v>0</v>
      </c>
      <c r="X399" s="44">
        <v>95018</v>
      </c>
      <c r="Y399" s="44">
        <v>0</v>
      </c>
      <c r="Z399" s="44">
        <v>0</v>
      </c>
      <c r="AA399" s="44">
        <v>9404373</v>
      </c>
      <c r="AB399" s="44">
        <v>0</v>
      </c>
    </row>
    <row r="400" spans="1:28" x14ac:dyDescent="0.3">
      <c r="A400" s="46" t="s">
        <v>829</v>
      </c>
      <c r="B400" t="s">
        <v>2491</v>
      </c>
      <c r="C400">
        <v>1</v>
      </c>
      <c r="D400">
        <v>0</v>
      </c>
      <c r="E400" s="44">
        <v>16807098</v>
      </c>
      <c r="F400" s="44">
        <v>0</v>
      </c>
      <c r="G400" s="44">
        <v>0</v>
      </c>
      <c r="H400" s="44">
        <v>4422</v>
      </c>
      <c r="I400" s="44">
        <v>2452161</v>
      </c>
      <c r="J400" s="44">
        <v>3033337</v>
      </c>
      <c r="K400" s="44">
        <v>0</v>
      </c>
      <c r="L400" s="44">
        <v>0</v>
      </c>
      <c r="M400" s="44">
        <v>0</v>
      </c>
      <c r="N400" s="44">
        <v>0</v>
      </c>
      <c r="O400" s="44">
        <v>0</v>
      </c>
      <c r="P400" s="44">
        <v>2381193</v>
      </c>
      <c r="Q400" s="44">
        <v>899352</v>
      </c>
      <c r="R400" s="44">
        <v>126230</v>
      </c>
      <c r="S400" s="44">
        <v>16882</v>
      </c>
      <c r="T400" s="44">
        <v>7044</v>
      </c>
      <c r="U400" s="44">
        <v>65939</v>
      </c>
      <c r="V400" s="44">
        <v>21682</v>
      </c>
      <c r="W400" s="44">
        <v>0</v>
      </c>
      <c r="X400" s="44">
        <v>129009</v>
      </c>
      <c r="Y400" s="44">
        <v>0</v>
      </c>
      <c r="Z400" s="44">
        <v>0</v>
      </c>
      <c r="AA400" s="44">
        <v>25944349</v>
      </c>
      <c r="AB400" s="44">
        <v>154393</v>
      </c>
    </row>
    <row r="401" spans="1:28" x14ac:dyDescent="0.3">
      <c r="A401" s="46" t="s">
        <v>833</v>
      </c>
      <c r="B401" t="s">
        <v>2492</v>
      </c>
      <c r="C401">
        <v>1</v>
      </c>
      <c r="D401">
        <v>0</v>
      </c>
      <c r="E401" s="44">
        <v>35318059</v>
      </c>
      <c r="F401" s="44">
        <v>0</v>
      </c>
      <c r="G401" s="44">
        <v>0</v>
      </c>
      <c r="H401" s="44">
        <v>0</v>
      </c>
      <c r="I401" s="44">
        <v>3804148</v>
      </c>
      <c r="J401" s="44">
        <v>3752818</v>
      </c>
      <c r="K401" s="44">
        <v>0</v>
      </c>
      <c r="L401" s="44">
        <v>0</v>
      </c>
      <c r="M401" s="44">
        <v>0</v>
      </c>
      <c r="N401" s="44">
        <v>0</v>
      </c>
      <c r="O401" s="44">
        <v>0</v>
      </c>
      <c r="P401" s="44">
        <v>5107795</v>
      </c>
      <c r="Q401" s="44">
        <v>1865702</v>
      </c>
      <c r="R401" s="44">
        <v>0</v>
      </c>
      <c r="S401" s="44">
        <v>48445</v>
      </c>
      <c r="T401" s="44">
        <v>20213</v>
      </c>
      <c r="U401" s="44">
        <v>191177</v>
      </c>
      <c r="V401" s="44">
        <v>67462</v>
      </c>
      <c r="W401" s="44">
        <v>0</v>
      </c>
      <c r="X401" s="44">
        <v>657280</v>
      </c>
      <c r="Y401" s="44">
        <v>0</v>
      </c>
      <c r="Z401" s="44">
        <v>0</v>
      </c>
      <c r="AA401" s="44">
        <v>50833099</v>
      </c>
      <c r="AB401" s="44">
        <v>463215</v>
      </c>
    </row>
    <row r="402" spans="1:28" x14ac:dyDescent="0.3">
      <c r="A402" s="46" t="s">
        <v>835</v>
      </c>
      <c r="B402" t="s">
        <v>2493</v>
      </c>
      <c r="C402">
        <v>1</v>
      </c>
      <c r="D402">
        <v>0</v>
      </c>
      <c r="E402" s="44">
        <v>16333106</v>
      </c>
      <c r="F402" s="44">
        <v>0</v>
      </c>
      <c r="G402" s="44">
        <v>0</v>
      </c>
      <c r="H402" s="44">
        <v>0</v>
      </c>
      <c r="I402" s="44">
        <v>2153619</v>
      </c>
      <c r="J402" s="44">
        <v>4082089</v>
      </c>
      <c r="K402" s="44">
        <v>0</v>
      </c>
      <c r="L402" s="44">
        <v>0</v>
      </c>
      <c r="M402" s="44">
        <v>0</v>
      </c>
      <c r="N402" s="44">
        <v>0</v>
      </c>
      <c r="O402" s="44">
        <v>0</v>
      </c>
      <c r="P402" s="44">
        <v>2501229</v>
      </c>
      <c r="Q402" s="44">
        <v>600759</v>
      </c>
      <c r="R402" s="44">
        <v>91613</v>
      </c>
      <c r="S402" s="44">
        <v>20118</v>
      </c>
      <c r="T402" s="44">
        <v>8394</v>
      </c>
      <c r="U402" s="44">
        <v>80560</v>
      </c>
      <c r="V402" s="44">
        <v>28308</v>
      </c>
      <c r="W402" s="44">
        <v>0</v>
      </c>
      <c r="X402" s="44">
        <v>243526</v>
      </c>
      <c r="Y402" s="44">
        <v>0</v>
      </c>
      <c r="Z402" s="44">
        <v>0</v>
      </c>
      <c r="AA402" s="44">
        <v>26143321</v>
      </c>
      <c r="AB402" s="44">
        <v>149286</v>
      </c>
    </row>
    <row r="403" spans="1:28" x14ac:dyDescent="0.3">
      <c r="A403" s="46" t="s">
        <v>831</v>
      </c>
      <c r="B403" t="s">
        <v>1830</v>
      </c>
      <c r="C403">
        <v>1</v>
      </c>
      <c r="D403">
        <v>0</v>
      </c>
      <c r="E403" s="44">
        <v>32556041</v>
      </c>
      <c r="F403" s="44">
        <v>0</v>
      </c>
      <c r="G403" s="44">
        <v>0</v>
      </c>
      <c r="H403" s="44">
        <v>0</v>
      </c>
      <c r="I403" s="44">
        <v>6314017</v>
      </c>
      <c r="J403" s="44">
        <v>1422062</v>
      </c>
      <c r="K403" s="44">
        <v>0</v>
      </c>
      <c r="L403" s="44">
        <v>0</v>
      </c>
      <c r="M403" s="44">
        <v>0</v>
      </c>
      <c r="N403" s="44">
        <v>0</v>
      </c>
      <c r="O403" s="44">
        <v>0</v>
      </c>
      <c r="P403" s="44">
        <v>4588628</v>
      </c>
      <c r="Q403" s="44">
        <v>1550923</v>
      </c>
      <c r="R403" s="44">
        <v>166250</v>
      </c>
      <c r="S403" s="44">
        <v>54752</v>
      </c>
      <c r="T403" s="44">
        <v>22844</v>
      </c>
      <c r="U403" s="44">
        <v>218146</v>
      </c>
      <c r="V403" s="44">
        <v>68107</v>
      </c>
      <c r="W403" s="44">
        <v>0</v>
      </c>
      <c r="X403" s="44">
        <v>372526</v>
      </c>
      <c r="Y403" s="44">
        <v>0</v>
      </c>
      <c r="Z403" s="44">
        <v>0</v>
      </c>
      <c r="AA403" s="44">
        <v>47334296</v>
      </c>
      <c r="AB403" s="44">
        <v>0</v>
      </c>
    </row>
    <row r="404" spans="1:28" x14ac:dyDescent="0.3">
      <c r="A404" s="46" t="s">
        <v>837</v>
      </c>
      <c r="B404" t="s">
        <v>2494</v>
      </c>
      <c r="C404">
        <v>1</v>
      </c>
      <c r="D404">
        <v>0</v>
      </c>
      <c r="E404" s="44">
        <v>21241693</v>
      </c>
      <c r="F404" s="44">
        <v>0</v>
      </c>
      <c r="G404" s="44">
        <v>0</v>
      </c>
      <c r="H404" s="44">
        <v>0</v>
      </c>
      <c r="I404" s="44">
        <v>3228276</v>
      </c>
      <c r="J404" s="44">
        <v>4202105</v>
      </c>
      <c r="K404" s="44">
        <v>0</v>
      </c>
      <c r="L404" s="44">
        <v>0</v>
      </c>
      <c r="M404" s="44">
        <v>0</v>
      </c>
      <c r="N404" s="44">
        <v>0</v>
      </c>
      <c r="O404" s="44">
        <v>0</v>
      </c>
      <c r="P404" s="44">
        <v>3641150</v>
      </c>
      <c r="Q404" s="44">
        <v>1089141</v>
      </c>
      <c r="R404" s="44">
        <v>46666</v>
      </c>
      <c r="S404" s="44">
        <v>30020</v>
      </c>
      <c r="T404" s="44">
        <v>12525</v>
      </c>
      <c r="U404" s="44">
        <v>118830</v>
      </c>
      <c r="V404" s="44">
        <v>36033</v>
      </c>
      <c r="W404" s="44">
        <v>0</v>
      </c>
      <c r="X404" s="44">
        <v>338395</v>
      </c>
      <c r="Y404" s="44">
        <v>0</v>
      </c>
      <c r="Z404" s="44">
        <v>0</v>
      </c>
      <c r="AA404" s="44">
        <v>33984834</v>
      </c>
      <c r="AB404" s="44">
        <v>0</v>
      </c>
    </row>
    <row r="405" spans="1:28" x14ac:dyDescent="0.3">
      <c r="A405" s="46" t="s">
        <v>839</v>
      </c>
      <c r="B405" t="s">
        <v>2495</v>
      </c>
      <c r="C405">
        <v>1</v>
      </c>
      <c r="D405">
        <v>0</v>
      </c>
      <c r="E405" s="44">
        <v>18673602</v>
      </c>
      <c r="F405" s="44">
        <v>0</v>
      </c>
      <c r="G405" s="44">
        <v>0</v>
      </c>
      <c r="H405" s="44">
        <v>16089</v>
      </c>
      <c r="I405" s="44">
        <v>3529809</v>
      </c>
      <c r="J405" s="44">
        <v>5000530</v>
      </c>
      <c r="K405" s="44">
        <v>0</v>
      </c>
      <c r="L405" s="44">
        <v>0</v>
      </c>
      <c r="M405" s="44">
        <v>0</v>
      </c>
      <c r="N405" s="44">
        <v>0</v>
      </c>
      <c r="O405" s="44">
        <v>0</v>
      </c>
      <c r="P405" s="44">
        <v>4869020</v>
      </c>
      <c r="Q405" s="44">
        <v>1103124</v>
      </c>
      <c r="R405" s="44">
        <v>123654</v>
      </c>
      <c r="S405" s="44">
        <v>58782</v>
      </c>
      <c r="T405" s="44">
        <v>24525</v>
      </c>
      <c r="U405" s="44">
        <v>228165</v>
      </c>
      <c r="V405" s="44">
        <v>73594</v>
      </c>
      <c r="W405" s="44">
        <v>0</v>
      </c>
      <c r="X405" s="44">
        <v>495891</v>
      </c>
      <c r="Y405" s="44">
        <v>0</v>
      </c>
      <c r="Z405" s="44">
        <v>0</v>
      </c>
      <c r="AA405" s="44">
        <v>34196785</v>
      </c>
      <c r="AB405" s="44">
        <v>0</v>
      </c>
    </row>
    <row r="406" spans="1:28" x14ac:dyDescent="0.3">
      <c r="A406" s="46" t="s">
        <v>843</v>
      </c>
      <c r="B406" t="s">
        <v>2496</v>
      </c>
      <c r="C406">
        <v>1</v>
      </c>
      <c r="D406">
        <v>0</v>
      </c>
      <c r="E406" s="44">
        <v>11207157</v>
      </c>
      <c r="F406" s="44">
        <v>0</v>
      </c>
      <c r="G406" s="44">
        <v>0</v>
      </c>
      <c r="H406" s="44">
        <v>3365</v>
      </c>
      <c r="I406" s="44">
        <v>1179897</v>
      </c>
      <c r="J406" s="44">
        <v>2555099</v>
      </c>
      <c r="K406" s="44">
        <v>0</v>
      </c>
      <c r="L406" s="44">
        <v>0</v>
      </c>
      <c r="M406" s="44">
        <v>0</v>
      </c>
      <c r="N406" s="44">
        <v>0</v>
      </c>
      <c r="O406" s="44">
        <v>0</v>
      </c>
      <c r="P406" s="44">
        <v>1561101</v>
      </c>
      <c r="Q406" s="44">
        <v>691132</v>
      </c>
      <c r="R406" s="44">
        <v>0</v>
      </c>
      <c r="S406" s="44">
        <v>13976</v>
      </c>
      <c r="T406" s="44">
        <v>5831</v>
      </c>
      <c r="U406" s="44">
        <v>54872</v>
      </c>
      <c r="V406" s="44">
        <v>18108</v>
      </c>
      <c r="W406" s="44">
        <v>0</v>
      </c>
      <c r="X406" s="44">
        <v>204691</v>
      </c>
      <c r="Y406" s="44">
        <v>0</v>
      </c>
      <c r="Z406" s="44">
        <v>0</v>
      </c>
      <c r="AA406" s="44">
        <v>17495229</v>
      </c>
      <c r="AB406" s="44">
        <v>100000</v>
      </c>
    </row>
    <row r="407" spans="1:28" x14ac:dyDescent="0.3">
      <c r="A407" s="46" t="s">
        <v>845</v>
      </c>
      <c r="B407" t="s">
        <v>2497</v>
      </c>
      <c r="C407">
        <v>1</v>
      </c>
      <c r="D407">
        <v>0</v>
      </c>
      <c r="E407" s="44">
        <v>11272228</v>
      </c>
      <c r="F407" s="44">
        <v>0</v>
      </c>
      <c r="G407" s="44">
        <v>250743</v>
      </c>
      <c r="H407" s="44">
        <v>0</v>
      </c>
      <c r="I407" s="44">
        <v>1614087</v>
      </c>
      <c r="J407" s="44">
        <v>348581</v>
      </c>
      <c r="K407" s="44">
        <v>0</v>
      </c>
      <c r="L407" s="44">
        <v>0</v>
      </c>
      <c r="M407" s="44">
        <v>0</v>
      </c>
      <c r="N407" s="44">
        <v>0</v>
      </c>
      <c r="O407" s="44">
        <v>0</v>
      </c>
      <c r="P407" s="44">
        <v>1346429</v>
      </c>
      <c r="Q407" s="44">
        <v>170684</v>
      </c>
      <c r="R407" s="44">
        <v>26922</v>
      </c>
      <c r="S407" s="44">
        <v>11580</v>
      </c>
      <c r="T407" s="44">
        <v>4831</v>
      </c>
      <c r="U407" s="44">
        <v>44853</v>
      </c>
      <c r="V407" s="44">
        <v>12720</v>
      </c>
      <c r="W407" s="44">
        <v>0</v>
      </c>
      <c r="X407" s="44">
        <v>155357</v>
      </c>
      <c r="Y407" s="44">
        <v>0</v>
      </c>
      <c r="Z407" s="44">
        <v>0</v>
      </c>
      <c r="AA407" s="44">
        <v>15259015</v>
      </c>
      <c r="AB407" s="44">
        <v>100000</v>
      </c>
    </row>
    <row r="408" spans="1:28" x14ac:dyDescent="0.3">
      <c r="A408" s="46" t="s">
        <v>841</v>
      </c>
      <c r="B408" t="s">
        <v>2498</v>
      </c>
      <c r="C408">
        <v>1</v>
      </c>
      <c r="D408">
        <v>0</v>
      </c>
      <c r="E408" s="44">
        <v>18548129</v>
      </c>
      <c r="F408" s="44">
        <v>0</v>
      </c>
      <c r="G408" s="44">
        <v>0</v>
      </c>
      <c r="H408" s="44">
        <v>26749</v>
      </c>
      <c r="I408" s="44">
        <v>2661790</v>
      </c>
      <c r="J408" s="44">
        <v>5737592</v>
      </c>
      <c r="K408" s="44">
        <v>0</v>
      </c>
      <c r="L408" s="44">
        <v>0</v>
      </c>
      <c r="M408" s="44">
        <v>0</v>
      </c>
      <c r="N408" s="44">
        <v>0</v>
      </c>
      <c r="O408" s="44">
        <v>0</v>
      </c>
      <c r="P408" s="44">
        <v>2571683</v>
      </c>
      <c r="Q408" s="44">
        <v>455095</v>
      </c>
      <c r="R408" s="44">
        <v>25772</v>
      </c>
      <c r="S408" s="44">
        <v>25960</v>
      </c>
      <c r="T408" s="44">
        <v>10831</v>
      </c>
      <c r="U408" s="44">
        <v>103802</v>
      </c>
      <c r="V408" s="44">
        <v>33131</v>
      </c>
      <c r="W408" s="44">
        <v>0</v>
      </c>
      <c r="X408" s="44">
        <v>224979</v>
      </c>
      <c r="Y408" s="44">
        <v>22892</v>
      </c>
      <c r="Z408" s="44">
        <v>0</v>
      </c>
      <c r="AA408" s="44">
        <v>30448405</v>
      </c>
      <c r="AB408" s="44">
        <v>0</v>
      </c>
    </row>
    <row r="409" spans="1:28" x14ac:dyDescent="0.3">
      <c r="A409" s="46" t="s">
        <v>854</v>
      </c>
      <c r="B409" t="s">
        <v>1836</v>
      </c>
      <c r="C409">
        <v>1</v>
      </c>
      <c r="D409">
        <v>0</v>
      </c>
      <c r="E409" s="44">
        <v>4744915</v>
      </c>
      <c r="F409" s="44">
        <v>0</v>
      </c>
      <c r="G409" s="44">
        <v>0</v>
      </c>
      <c r="H409" s="44">
        <v>0</v>
      </c>
      <c r="I409" s="44">
        <v>709922</v>
      </c>
      <c r="J409" s="44">
        <v>1009746</v>
      </c>
      <c r="K409" s="44">
        <v>97195</v>
      </c>
      <c r="L409" s="44">
        <v>0</v>
      </c>
      <c r="M409" s="44">
        <v>0</v>
      </c>
      <c r="N409" s="44">
        <v>0</v>
      </c>
      <c r="O409" s="44">
        <v>0</v>
      </c>
      <c r="P409" s="44">
        <v>659003</v>
      </c>
      <c r="Q409" s="44">
        <v>71116</v>
      </c>
      <c r="R409" s="44">
        <v>0</v>
      </c>
      <c r="S409" s="44">
        <v>5333</v>
      </c>
      <c r="T409" s="44">
        <v>2225</v>
      </c>
      <c r="U409" s="44">
        <v>20679</v>
      </c>
      <c r="V409" s="44">
        <v>5962</v>
      </c>
      <c r="W409" s="44">
        <v>0</v>
      </c>
      <c r="X409" s="44">
        <v>0</v>
      </c>
      <c r="Y409" s="44">
        <v>0</v>
      </c>
      <c r="Z409" s="44">
        <v>0</v>
      </c>
      <c r="AA409" s="44">
        <v>7326096</v>
      </c>
      <c r="AB409" s="44">
        <v>100000</v>
      </c>
    </row>
    <row r="410" spans="1:28" x14ac:dyDescent="0.3">
      <c r="A410" s="46" t="s">
        <v>852</v>
      </c>
      <c r="B410" t="s">
        <v>2499</v>
      </c>
      <c r="C410">
        <v>1</v>
      </c>
      <c r="D410">
        <v>0</v>
      </c>
      <c r="E410" s="44">
        <v>5238820</v>
      </c>
      <c r="F410" s="44">
        <v>0</v>
      </c>
      <c r="G410" s="44">
        <v>0</v>
      </c>
      <c r="H410" s="44">
        <v>0</v>
      </c>
      <c r="I410" s="44">
        <v>667950</v>
      </c>
      <c r="J410" s="44">
        <v>803702</v>
      </c>
      <c r="K410" s="44">
        <v>0</v>
      </c>
      <c r="L410" s="44">
        <v>0</v>
      </c>
      <c r="M410" s="44">
        <v>0</v>
      </c>
      <c r="N410" s="44">
        <v>0</v>
      </c>
      <c r="O410" s="44">
        <v>0</v>
      </c>
      <c r="P410" s="44">
        <v>613575</v>
      </c>
      <c r="Q410" s="44">
        <v>14559</v>
      </c>
      <c r="R410" s="44">
        <v>206011</v>
      </c>
      <c r="S410" s="44">
        <v>5063</v>
      </c>
      <c r="T410" s="44">
        <v>2113</v>
      </c>
      <c r="U410" s="44">
        <v>19048</v>
      </c>
      <c r="V410" s="44">
        <v>5488</v>
      </c>
      <c r="W410" s="44">
        <v>0</v>
      </c>
      <c r="X410" s="44">
        <v>66750</v>
      </c>
      <c r="Y410" s="44">
        <v>0</v>
      </c>
      <c r="Z410" s="44">
        <v>0</v>
      </c>
      <c r="AA410" s="44">
        <v>7643079</v>
      </c>
      <c r="AB410" s="44">
        <v>100000</v>
      </c>
    </row>
    <row r="411" spans="1:28" x14ac:dyDescent="0.3">
      <c r="A411" s="46" t="s">
        <v>856</v>
      </c>
      <c r="B411" t="s">
        <v>2500</v>
      </c>
      <c r="C411">
        <v>1</v>
      </c>
      <c r="D411">
        <v>0</v>
      </c>
      <c r="E411" s="44">
        <v>4236702</v>
      </c>
      <c r="F411" s="44">
        <v>0</v>
      </c>
      <c r="G411" s="44">
        <v>0</v>
      </c>
      <c r="H411" s="44">
        <v>0</v>
      </c>
      <c r="I411" s="44">
        <v>606364</v>
      </c>
      <c r="J411" s="44">
        <v>1412247</v>
      </c>
      <c r="K411" s="44">
        <v>0</v>
      </c>
      <c r="L411" s="44">
        <v>0</v>
      </c>
      <c r="M411" s="44">
        <v>0</v>
      </c>
      <c r="N411" s="44">
        <v>0</v>
      </c>
      <c r="O411" s="44">
        <v>0</v>
      </c>
      <c r="P411" s="44">
        <v>460570</v>
      </c>
      <c r="Q411" s="44">
        <v>111620</v>
      </c>
      <c r="R411" s="44">
        <v>101141</v>
      </c>
      <c r="S411" s="44">
        <v>4869</v>
      </c>
      <c r="T411" s="44">
        <v>2031</v>
      </c>
      <c r="U411" s="44">
        <v>18873</v>
      </c>
      <c r="V411" s="44">
        <v>5506</v>
      </c>
      <c r="W411" s="44">
        <v>0</v>
      </c>
      <c r="X411" s="44">
        <v>0</v>
      </c>
      <c r="Y411" s="44">
        <v>0</v>
      </c>
      <c r="Z411" s="44">
        <v>0</v>
      </c>
      <c r="AA411" s="44">
        <v>6959923</v>
      </c>
      <c r="AB411" s="44">
        <v>100000</v>
      </c>
    </row>
    <row r="412" spans="1:28" x14ac:dyDescent="0.3">
      <c r="A412" s="46" t="s">
        <v>868</v>
      </c>
      <c r="B412" t="s">
        <v>2501</v>
      </c>
      <c r="C412">
        <v>1</v>
      </c>
      <c r="D412">
        <v>0</v>
      </c>
      <c r="E412" s="44">
        <v>3470146</v>
      </c>
      <c r="F412" s="44">
        <v>0</v>
      </c>
      <c r="G412" s="44">
        <v>0</v>
      </c>
      <c r="H412" s="44">
        <v>0</v>
      </c>
      <c r="I412" s="44">
        <v>533012</v>
      </c>
      <c r="J412" s="44">
        <v>709208</v>
      </c>
      <c r="K412" s="44">
        <v>0</v>
      </c>
      <c r="L412" s="44">
        <v>0</v>
      </c>
      <c r="M412" s="44">
        <v>0</v>
      </c>
      <c r="N412" s="44">
        <v>0</v>
      </c>
      <c r="O412" s="44">
        <v>0</v>
      </c>
      <c r="P412" s="44">
        <v>580245</v>
      </c>
      <c r="Q412" s="44">
        <v>100082</v>
      </c>
      <c r="R412" s="44">
        <v>100766</v>
      </c>
      <c r="S412" s="44">
        <v>5123</v>
      </c>
      <c r="T412" s="44">
        <v>2138</v>
      </c>
      <c r="U412" s="44">
        <v>20096</v>
      </c>
      <c r="V412" s="44">
        <v>5793</v>
      </c>
      <c r="W412" s="44">
        <v>0</v>
      </c>
      <c r="X412" s="44">
        <v>65489</v>
      </c>
      <c r="Y412" s="44">
        <v>2008</v>
      </c>
      <c r="Z412" s="44">
        <v>0</v>
      </c>
      <c r="AA412" s="44">
        <v>5594106</v>
      </c>
      <c r="AB412" s="44">
        <v>100000</v>
      </c>
    </row>
    <row r="413" spans="1:28" x14ac:dyDescent="0.3">
      <c r="A413" s="46" t="s">
        <v>858</v>
      </c>
      <c r="B413" t="s">
        <v>2502</v>
      </c>
      <c r="C413">
        <v>1</v>
      </c>
      <c r="D413">
        <v>0</v>
      </c>
      <c r="E413" s="44">
        <v>4178174</v>
      </c>
      <c r="F413" s="44">
        <v>0</v>
      </c>
      <c r="G413" s="44">
        <v>0</v>
      </c>
      <c r="H413" s="44">
        <v>0</v>
      </c>
      <c r="I413" s="44">
        <v>439410</v>
      </c>
      <c r="J413" s="44">
        <v>350785</v>
      </c>
      <c r="K413" s="44">
        <v>0</v>
      </c>
      <c r="L413" s="44">
        <v>0</v>
      </c>
      <c r="M413" s="44">
        <v>0</v>
      </c>
      <c r="N413" s="44">
        <v>0</v>
      </c>
      <c r="O413" s="44">
        <v>0</v>
      </c>
      <c r="P413" s="44">
        <v>482485</v>
      </c>
      <c r="Q413" s="44">
        <v>71135</v>
      </c>
      <c r="R413" s="44">
        <v>45615</v>
      </c>
      <c r="S413" s="44">
        <v>5183</v>
      </c>
      <c r="T413" s="44">
        <v>2163</v>
      </c>
      <c r="U413" s="44">
        <v>19048</v>
      </c>
      <c r="V413" s="44">
        <v>4521</v>
      </c>
      <c r="W413" s="44">
        <v>0</v>
      </c>
      <c r="X413" s="44">
        <v>59175</v>
      </c>
      <c r="Y413" s="44">
        <v>0</v>
      </c>
      <c r="Z413" s="44">
        <v>0</v>
      </c>
      <c r="AA413" s="44">
        <v>5657694</v>
      </c>
      <c r="AB413" s="44">
        <v>100000</v>
      </c>
    </row>
    <row r="414" spans="1:28" x14ac:dyDescent="0.3">
      <c r="A414" s="46" t="s">
        <v>860</v>
      </c>
      <c r="B414" t="s">
        <v>2503</v>
      </c>
      <c r="C414">
        <v>1</v>
      </c>
      <c r="D414">
        <v>0</v>
      </c>
      <c r="E414" s="44">
        <v>4601952</v>
      </c>
      <c r="F414" s="44">
        <v>0</v>
      </c>
      <c r="G414" s="44">
        <v>0</v>
      </c>
      <c r="H414" s="44">
        <v>6544</v>
      </c>
      <c r="I414" s="44">
        <v>745910</v>
      </c>
      <c r="J414" s="44">
        <v>262761</v>
      </c>
      <c r="K414" s="44">
        <v>0</v>
      </c>
      <c r="L414" s="44">
        <v>0</v>
      </c>
      <c r="M414" s="44">
        <v>0</v>
      </c>
      <c r="N414" s="44">
        <v>0</v>
      </c>
      <c r="O414" s="44">
        <v>0</v>
      </c>
      <c r="P414" s="44">
        <v>564297</v>
      </c>
      <c r="Q414" s="44">
        <v>41645</v>
      </c>
      <c r="R414" s="44">
        <v>81202</v>
      </c>
      <c r="S414" s="44">
        <v>4898</v>
      </c>
      <c r="T414" s="44">
        <v>2044</v>
      </c>
      <c r="U414" s="44">
        <v>18757</v>
      </c>
      <c r="V414" s="44">
        <v>5531</v>
      </c>
      <c r="W414" s="44">
        <v>0</v>
      </c>
      <c r="X414" s="44">
        <v>90166</v>
      </c>
      <c r="Y414" s="44">
        <v>0</v>
      </c>
      <c r="Z414" s="44">
        <v>0</v>
      </c>
      <c r="AA414" s="44">
        <v>6425707</v>
      </c>
      <c r="AB414" s="44">
        <v>100000</v>
      </c>
    </row>
    <row r="415" spans="1:28" x14ac:dyDescent="0.3">
      <c r="A415" s="46" t="s">
        <v>862</v>
      </c>
      <c r="B415" t="s">
        <v>2504</v>
      </c>
      <c r="C415">
        <v>1</v>
      </c>
      <c r="D415">
        <v>0</v>
      </c>
      <c r="E415" s="44">
        <v>11027116</v>
      </c>
      <c r="F415" s="44">
        <v>0</v>
      </c>
      <c r="G415" s="44">
        <v>0</v>
      </c>
      <c r="H415" s="44">
        <v>0</v>
      </c>
      <c r="I415" s="44">
        <v>866339</v>
      </c>
      <c r="J415" s="44">
        <v>1703094</v>
      </c>
      <c r="K415" s="44">
        <v>0</v>
      </c>
      <c r="L415" s="44">
        <v>0</v>
      </c>
      <c r="M415" s="44">
        <v>0</v>
      </c>
      <c r="N415" s="44">
        <v>0</v>
      </c>
      <c r="O415" s="44">
        <v>0</v>
      </c>
      <c r="P415" s="44">
        <v>1411210</v>
      </c>
      <c r="Q415" s="44">
        <v>293414</v>
      </c>
      <c r="R415" s="44">
        <v>247259</v>
      </c>
      <c r="S415" s="44">
        <v>27563</v>
      </c>
      <c r="T415" s="44">
        <v>11500</v>
      </c>
      <c r="U415" s="44">
        <v>104268</v>
      </c>
      <c r="V415" s="44">
        <v>27830</v>
      </c>
      <c r="W415" s="44">
        <v>0</v>
      </c>
      <c r="X415" s="44">
        <v>275283</v>
      </c>
      <c r="Y415" s="44">
        <v>0</v>
      </c>
      <c r="Z415" s="44">
        <v>0</v>
      </c>
      <c r="AA415" s="44">
        <v>15994876</v>
      </c>
      <c r="AB415" s="44">
        <v>0</v>
      </c>
    </row>
    <row r="416" spans="1:28" x14ac:dyDescent="0.3">
      <c r="A416" s="46" t="s">
        <v>864</v>
      </c>
      <c r="B416" t="s">
        <v>1843</v>
      </c>
      <c r="C416">
        <v>1</v>
      </c>
      <c r="D416">
        <v>0</v>
      </c>
      <c r="E416" s="44">
        <v>9645542</v>
      </c>
      <c r="F416" s="44">
        <v>0</v>
      </c>
      <c r="G416" s="44">
        <v>0</v>
      </c>
      <c r="H416" s="44">
        <v>0</v>
      </c>
      <c r="I416" s="44">
        <v>1500217</v>
      </c>
      <c r="J416" s="44">
        <v>2006280</v>
      </c>
      <c r="K416" s="44">
        <v>0</v>
      </c>
      <c r="L416" s="44">
        <v>0</v>
      </c>
      <c r="M416" s="44">
        <v>0</v>
      </c>
      <c r="N416" s="44">
        <v>0</v>
      </c>
      <c r="O416" s="44">
        <v>0</v>
      </c>
      <c r="P416" s="44">
        <v>1736545</v>
      </c>
      <c r="Q416" s="44">
        <v>78861</v>
      </c>
      <c r="R416" s="44">
        <v>257477</v>
      </c>
      <c r="S416" s="44">
        <v>11340</v>
      </c>
      <c r="T416" s="44">
        <v>4731</v>
      </c>
      <c r="U416" s="44">
        <v>45319</v>
      </c>
      <c r="V416" s="44">
        <v>13519</v>
      </c>
      <c r="W416" s="44">
        <v>0</v>
      </c>
      <c r="X416" s="44">
        <v>0</v>
      </c>
      <c r="Y416" s="44">
        <v>0</v>
      </c>
      <c r="Z416" s="44">
        <v>0</v>
      </c>
      <c r="AA416" s="44">
        <v>15299831</v>
      </c>
      <c r="AB416" s="44">
        <v>100000</v>
      </c>
    </row>
    <row r="417" spans="1:28" x14ac:dyDescent="0.3">
      <c r="A417" s="46" t="s">
        <v>850</v>
      </c>
      <c r="B417" t="s">
        <v>2505</v>
      </c>
      <c r="C417">
        <v>1</v>
      </c>
      <c r="D417">
        <v>0</v>
      </c>
      <c r="E417" s="44">
        <v>4369933</v>
      </c>
      <c r="F417" s="44">
        <v>0</v>
      </c>
      <c r="G417" s="44">
        <v>0</v>
      </c>
      <c r="H417" s="44">
        <v>0</v>
      </c>
      <c r="I417" s="44">
        <v>365261</v>
      </c>
      <c r="J417" s="44">
        <v>999461</v>
      </c>
      <c r="K417" s="44">
        <v>0</v>
      </c>
      <c r="L417" s="44">
        <v>0</v>
      </c>
      <c r="M417" s="44">
        <v>0</v>
      </c>
      <c r="N417" s="44">
        <v>0</v>
      </c>
      <c r="O417" s="44">
        <v>0</v>
      </c>
      <c r="P417" s="44">
        <v>390041</v>
      </c>
      <c r="Q417" s="44">
        <v>61386</v>
      </c>
      <c r="R417" s="44">
        <v>61424</v>
      </c>
      <c r="S417" s="44">
        <v>12478</v>
      </c>
      <c r="T417" s="44">
        <v>5206</v>
      </c>
      <c r="U417" s="44">
        <v>47998</v>
      </c>
      <c r="V417" s="44">
        <v>5947</v>
      </c>
      <c r="W417" s="44">
        <v>0</v>
      </c>
      <c r="X417" s="44">
        <v>0</v>
      </c>
      <c r="Y417" s="44">
        <v>7620</v>
      </c>
      <c r="Z417" s="44">
        <v>0</v>
      </c>
      <c r="AA417" s="44">
        <v>6326755</v>
      </c>
      <c r="AB417" s="44">
        <v>0</v>
      </c>
    </row>
    <row r="418" spans="1:28" x14ac:dyDescent="0.3">
      <c r="A418" s="46" t="s">
        <v>866</v>
      </c>
      <c r="B418" t="s">
        <v>1845</v>
      </c>
      <c r="C418">
        <v>1</v>
      </c>
      <c r="D418">
        <v>0</v>
      </c>
      <c r="E418" s="44">
        <v>5167243</v>
      </c>
      <c r="F418" s="44">
        <v>0</v>
      </c>
      <c r="G418" s="44">
        <v>0</v>
      </c>
      <c r="H418" s="44">
        <v>0</v>
      </c>
      <c r="I418" s="44">
        <v>568535</v>
      </c>
      <c r="J418" s="44">
        <v>604572</v>
      </c>
      <c r="K418" s="44">
        <v>0</v>
      </c>
      <c r="L418" s="44">
        <v>0</v>
      </c>
      <c r="M418" s="44">
        <v>0</v>
      </c>
      <c r="N418" s="44">
        <v>0</v>
      </c>
      <c r="O418" s="44">
        <v>0</v>
      </c>
      <c r="P418" s="44">
        <v>823555</v>
      </c>
      <c r="Q418" s="44">
        <v>38914</v>
      </c>
      <c r="R418" s="44">
        <v>31736</v>
      </c>
      <c r="S418" s="44">
        <v>6546</v>
      </c>
      <c r="T418" s="44">
        <v>2731</v>
      </c>
      <c r="U418" s="44">
        <v>24873</v>
      </c>
      <c r="V418" s="44">
        <v>6155</v>
      </c>
      <c r="W418" s="44">
        <v>0</v>
      </c>
      <c r="X418" s="44">
        <v>78810</v>
      </c>
      <c r="Y418" s="44">
        <v>0</v>
      </c>
      <c r="Z418" s="44">
        <v>0</v>
      </c>
      <c r="AA418" s="44">
        <v>7353670</v>
      </c>
      <c r="AB418" s="44">
        <v>100000</v>
      </c>
    </row>
    <row r="419" spans="1:28" x14ac:dyDescent="0.3">
      <c r="A419" s="46" t="s">
        <v>848</v>
      </c>
      <c r="B419" t="s">
        <v>1846</v>
      </c>
      <c r="C419">
        <v>1</v>
      </c>
      <c r="D419">
        <v>0</v>
      </c>
      <c r="E419" s="44">
        <v>5315895</v>
      </c>
      <c r="F419" s="44">
        <v>0</v>
      </c>
      <c r="G419" s="44">
        <v>148902</v>
      </c>
      <c r="H419" s="44">
        <v>0</v>
      </c>
      <c r="I419" s="44">
        <v>592305</v>
      </c>
      <c r="J419" s="44">
        <v>778436</v>
      </c>
      <c r="K419" s="44">
        <v>126503</v>
      </c>
      <c r="L419" s="44">
        <v>0</v>
      </c>
      <c r="M419" s="44">
        <v>0</v>
      </c>
      <c r="N419" s="44">
        <v>0</v>
      </c>
      <c r="O419" s="44">
        <v>0</v>
      </c>
      <c r="P419" s="44">
        <v>368205</v>
      </c>
      <c r="Q419" s="44">
        <v>31233</v>
      </c>
      <c r="R419" s="44">
        <v>58303</v>
      </c>
      <c r="S419" s="44">
        <v>6381</v>
      </c>
      <c r="T419" s="44">
        <v>2663</v>
      </c>
      <c r="U419" s="44">
        <v>24349</v>
      </c>
      <c r="V419" s="44">
        <v>5000</v>
      </c>
      <c r="W419" s="44">
        <v>0</v>
      </c>
      <c r="X419" s="44">
        <v>71973</v>
      </c>
      <c r="Y419" s="44">
        <v>0</v>
      </c>
      <c r="Z419" s="44">
        <v>0</v>
      </c>
      <c r="AA419" s="44">
        <v>7530148</v>
      </c>
      <c r="AB419" s="44">
        <v>100000</v>
      </c>
    </row>
    <row r="420" spans="1:28" x14ac:dyDescent="0.3">
      <c r="A420" s="46" t="s">
        <v>870</v>
      </c>
      <c r="B420" t="s">
        <v>2506</v>
      </c>
      <c r="C420">
        <v>1</v>
      </c>
      <c r="D420">
        <v>0</v>
      </c>
      <c r="E420" s="44">
        <v>3868533</v>
      </c>
      <c r="F420" s="44">
        <v>0</v>
      </c>
      <c r="G420" s="44">
        <v>0</v>
      </c>
      <c r="H420" s="44">
        <v>0</v>
      </c>
      <c r="I420" s="44">
        <v>613704</v>
      </c>
      <c r="J420" s="44">
        <v>2023358</v>
      </c>
      <c r="K420" s="44">
        <v>0</v>
      </c>
      <c r="L420" s="44">
        <v>0</v>
      </c>
      <c r="M420" s="44">
        <v>0</v>
      </c>
      <c r="N420" s="44">
        <v>0</v>
      </c>
      <c r="O420" s="44">
        <v>0</v>
      </c>
      <c r="P420" s="44">
        <v>559294</v>
      </c>
      <c r="Q420" s="44">
        <v>79861</v>
      </c>
      <c r="R420" s="44">
        <v>34338</v>
      </c>
      <c r="S420" s="44">
        <v>5063</v>
      </c>
      <c r="T420" s="44">
        <v>2113</v>
      </c>
      <c r="U420" s="44">
        <v>20213</v>
      </c>
      <c r="V420" s="44">
        <v>5774</v>
      </c>
      <c r="W420" s="44">
        <v>0</v>
      </c>
      <c r="X420" s="44">
        <v>76781</v>
      </c>
      <c r="Y420" s="44">
        <v>0</v>
      </c>
      <c r="Z420" s="44">
        <v>0</v>
      </c>
      <c r="AA420" s="44">
        <v>7289032</v>
      </c>
      <c r="AB420" s="44">
        <v>100000</v>
      </c>
    </row>
    <row r="421" spans="1:28" x14ac:dyDescent="0.3">
      <c r="A421" s="46" t="s">
        <v>881</v>
      </c>
      <c r="B421" t="s">
        <v>2507</v>
      </c>
      <c r="C421">
        <v>1</v>
      </c>
      <c r="D421">
        <v>0</v>
      </c>
      <c r="E421" s="44">
        <v>19813401</v>
      </c>
      <c r="F421" s="44">
        <v>0</v>
      </c>
      <c r="G421" s="44">
        <v>1391526</v>
      </c>
      <c r="H421" s="44">
        <v>0</v>
      </c>
      <c r="I421" s="44">
        <v>2893814</v>
      </c>
      <c r="J421" s="44">
        <v>899731</v>
      </c>
      <c r="K421" s="44">
        <v>0</v>
      </c>
      <c r="L421" s="44">
        <v>0</v>
      </c>
      <c r="M421" s="44">
        <v>0</v>
      </c>
      <c r="N421" s="44">
        <v>0</v>
      </c>
      <c r="O421" s="44">
        <v>0</v>
      </c>
      <c r="P421" s="44">
        <v>2848925</v>
      </c>
      <c r="Q421" s="44">
        <v>1238028</v>
      </c>
      <c r="R421" s="44">
        <v>711125</v>
      </c>
      <c r="S421" s="44">
        <v>62886</v>
      </c>
      <c r="T421" s="44">
        <v>26238</v>
      </c>
      <c r="U421" s="44">
        <v>253912</v>
      </c>
      <c r="V421" s="44">
        <v>50084</v>
      </c>
      <c r="W421" s="44">
        <v>0</v>
      </c>
      <c r="X421" s="44">
        <v>0</v>
      </c>
      <c r="Y421" s="44">
        <v>125398</v>
      </c>
      <c r="Z421" s="44">
        <v>0</v>
      </c>
      <c r="AA421" s="44">
        <v>30315068</v>
      </c>
      <c r="AB421" s="44">
        <v>0</v>
      </c>
    </row>
    <row r="422" spans="1:28" x14ac:dyDescent="0.3">
      <c r="A422" s="46" t="s">
        <v>875</v>
      </c>
      <c r="B422" t="s">
        <v>2508</v>
      </c>
      <c r="C422" t="s">
        <v>2840</v>
      </c>
      <c r="D422" t="s">
        <v>2840</v>
      </c>
      <c r="E422" t="s">
        <v>2840</v>
      </c>
      <c r="F422" t="s">
        <v>2840</v>
      </c>
      <c r="G422" t="s">
        <v>2840</v>
      </c>
      <c r="H422" t="s">
        <v>2840</v>
      </c>
      <c r="I422" t="s">
        <v>2840</v>
      </c>
      <c r="J422" t="s">
        <v>2840</v>
      </c>
      <c r="K422" t="s">
        <v>2840</v>
      </c>
      <c r="L422" t="s">
        <v>2840</v>
      </c>
      <c r="M422" t="s">
        <v>2840</v>
      </c>
      <c r="N422" t="s">
        <v>2840</v>
      </c>
      <c r="O422" t="s">
        <v>2840</v>
      </c>
      <c r="P422" t="s">
        <v>2840</v>
      </c>
      <c r="Q422" t="s">
        <v>2840</v>
      </c>
      <c r="R422" t="s">
        <v>2840</v>
      </c>
      <c r="S422" t="s">
        <v>2840</v>
      </c>
      <c r="T422" t="s">
        <v>2840</v>
      </c>
      <c r="U422" t="s">
        <v>2840</v>
      </c>
      <c r="V422" t="s">
        <v>2840</v>
      </c>
      <c r="W422" t="s">
        <v>2840</v>
      </c>
      <c r="X422" t="s">
        <v>2840</v>
      </c>
      <c r="Y422" t="s">
        <v>2840</v>
      </c>
      <c r="Z422" t="s">
        <v>2840</v>
      </c>
      <c r="AA422" t="s">
        <v>2840</v>
      </c>
      <c r="AB422" t="s">
        <v>2840</v>
      </c>
    </row>
    <row r="423" spans="1:28" x14ac:dyDescent="0.3">
      <c r="A423" s="46" t="s">
        <v>879</v>
      </c>
      <c r="B423" t="s">
        <v>2509</v>
      </c>
      <c r="C423">
        <v>1</v>
      </c>
      <c r="D423">
        <v>0</v>
      </c>
      <c r="E423" s="44">
        <v>1667057</v>
      </c>
      <c r="F423" s="44">
        <v>0</v>
      </c>
      <c r="G423" s="44">
        <v>194828</v>
      </c>
      <c r="H423" s="44">
        <v>0</v>
      </c>
      <c r="I423" s="44">
        <v>313123</v>
      </c>
      <c r="J423" s="44">
        <v>346106</v>
      </c>
      <c r="K423" s="44">
        <v>0</v>
      </c>
      <c r="L423" s="44">
        <v>0</v>
      </c>
      <c r="M423" s="44">
        <v>0</v>
      </c>
      <c r="N423" s="44">
        <v>0</v>
      </c>
      <c r="O423" s="44">
        <v>0</v>
      </c>
      <c r="P423" s="44">
        <v>244667</v>
      </c>
      <c r="Q423" s="44">
        <v>27768</v>
      </c>
      <c r="R423" s="44">
        <v>49462</v>
      </c>
      <c r="S423" s="44">
        <v>14081</v>
      </c>
      <c r="T423" s="44">
        <v>5875</v>
      </c>
      <c r="U423" s="44">
        <v>48930</v>
      </c>
      <c r="V423" s="44">
        <v>3617</v>
      </c>
      <c r="W423" s="44">
        <v>0</v>
      </c>
      <c r="X423" s="44">
        <v>0</v>
      </c>
      <c r="Y423" s="44">
        <v>0</v>
      </c>
      <c r="Z423" s="44">
        <v>0</v>
      </c>
      <c r="AA423" s="44">
        <v>2915514</v>
      </c>
      <c r="AB423" s="44">
        <v>0</v>
      </c>
    </row>
    <row r="424" spans="1:28" x14ac:dyDescent="0.3">
      <c r="A424" s="46" t="s">
        <v>877</v>
      </c>
      <c r="B424" t="s">
        <v>2510</v>
      </c>
      <c r="C424">
        <v>1</v>
      </c>
      <c r="D424">
        <v>0</v>
      </c>
      <c r="E424" s="44">
        <v>541832</v>
      </c>
      <c r="F424" s="44">
        <v>0</v>
      </c>
      <c r="G424" s="44">
        <v>120225</v>
      </c>
      <c r="H424" s="44">
        <v>0</v>
      </c>
      <c r="I424" s="44">
        <v>43500</v>
      </c>
      <c r="J424" s="44">
        <v>68582</v>
      </c>
      <c r="K424" s="44">
        <v>0</v>
      </c>
      <c r="L424" s="44">
        <v>0</v>
      </c>
      <c r="M424" s="44">
        <v>0</v>
      </c>
      <c r="N424" s="44">
        <v>0</v>
      </c>
      <c r="O424" s="44">
        <v>0</v>
      </c>
      <c r="P424" s="44">
        <v>73331</v>
      </c>
      <c r="Q424" s="44">
        <v>25079</v>
      </c>
      <c r="R424" s="44">
        <v>0</v>
      </c>
      <c r="S424" s="44">
        <v>3356</v>
      </c>
      <c r="T424" s="44">
        <v>1400</v>
      </c>
      <c r="U424" s="44">
        <v>21902</v>
      </c>
      <c r="V424" s="44">
        <v>0</v>
      </c>
      <c r="W424" s="44">
        <v>0</v>
      </c>
      <c r="X424" s="44">
        <v>0</v>
      </c>
      <c r="Y424" s="44">
        <v>0</v>
      </c>
      <c r="Z424" s="44">
        <v>0</v>
      </c>
      <c r="AA424" s="44">
        <v>899207</v>
      </c>
      <c r="AB424" s="44">
        <v>0</v>
      </c>
    </row>
    <row r="425" spans="1:28" x14ac:dyDescent="0.3">
      <c r="A425" s="46" t="s">
        <v>883</v>
      </c>
      <c r="B425" t="s">
        <v>2511</v>
      </c>
      <c r="C425">
        <v>1</v>
      </c>
      <c r="D425">
        <v>0</v>
      </c>
      <c r="E425" s="44">
        <v>5119710</v>
      </c>
      <c r="F425" s="44">
        <v>0</v>
      </c>
      <c r="G425" s="44">
        <v>925561</v>
      </c>
      <c r="H425" s="44">
        <v>589</v>
      </c>
      <c r="I425" s="44">
        <v>1969746</v>
      </c>
      <c r="J425" s="44">
        <v>1775684</v>
      </c>
      <c r="K425" s="44">
        <v>0</v>
      </c>
      <c r="L425" s="44">
        <v>0</v>
      </c>
      <c r="M425" s="44">
        <v>0</v>
      </c>
      <c r="N425" s="44">
        <v>0</v>
      </c>
      <c r="O425" s="44">
        <v>0</v>
      </c>
      <c r="P425" s="44">
        <v>1208804</v>
      </c>
      <c r="Q425" s="44">
        <v>360726</v>
      </c>
      <c r="R425" s="44">
        <v>167350</v>
      </c>
      <c r="S425" s="44">
        <v>24343</v>
      </c>
      <c r="T425" s="44">
        <v>10156</v>
      </c>
      <c r="U425" s="44">
        <v>98967</v>
      </c>
      <c r="V425" s="44">
        <v>21039</v>
      </c>
      <c r="W425" s="44">
        <v>0</v>
      </c>
      <c r="X425" s="44">
        <v>0</v>
      </c>
      <c r="Y425" s="44">
        <v>0</v>
      </c>
      <c r="Z425" s="44">
        <v>0</v>
      </c>
      <c r="AA425" s="44">
        <v>11682675</v>
      </c>
      <c r="AB425" s="44">
        <v>0</v>
      </c>
    </row>
    <row r="426" spans="1:28" x14ac:dyDescent="0.3">
      <c r="A426" s="46" t="s">
        <v>873</v>
      </c>
      <c r="B426" t="s">
        <v>2512</v>
      </c>
      <c r="C426">
        <v>1</v>
      </c>
      <c r="D426">
        <v>0</v>
      </c>
      <c r="E426" s="44">
        <v>9846587</v>
      </c>
      <c r="F426" s="44">
        <v>0</v>
      </c>
      <c r="G426" s="44">
        <v>1305680</v>
      </c>
      <c r="H426" s="44">
        <v>0</v>
      </c>
      <c r="I426" s="44">
        <v>3959756</v>
      </c>
      <c r="J426" s="44">
        <v>2039127</v>
      </c>
      <c r="K426" s="44">
        <v>0</v>
      </c>
      <c r="L426" s="44">
        <v>0</v>
      </c>
      <c r="M426" s="44">
        <v>0</v>
      </c>
      <c r="N426" s="44">
        <v>0</v>
      </c>
      <c r="O426" s="44">
        <v>0</v>
      </c>
      <c r="P426" s="44">
        <v>1119238</v>
      </c>
      <c r="Q426" s="44">
        <v>445514</v>
      </c>
      <c r="R426" s="44">
        <v>324658</v>
      </c>
      <c r="S426" s="44">
        <v>45629</v>
      </c>
      <c r="T426" s="44">
        <v>19038</v>
      </c>
      <c r="U426" s="44">
        <v>181973</v>
      </c>
      <c r="V426" s="44">
        <v>31033</v>
      </c>
      <c r="W426" s="44">
        <v>0</v>
      </c>
      <c r="X426" s="44">
        <v>0</v>
      </c>
      <c r="Y426" s="44">
        <v>0</v>
      </c>
      <c r="Z426" s="44">
        <v>0</v>
      </c>
      <c r="AA426" s="44">
        <v>19318233</v>
      </c>
      <c r="AB426" s="44">
        <v>150000</v>
      </c>
    </row>
    <row r="427" spans="1:28" x14ac:dyDescent="0.3">
      <c r="A427" s="46" t="s">
        <v>888</v>
      </c>
      <c r="B427" t="s">
        <v>2513</v>
      </c>
      <c r="C427">
        <v>1</v>
      </c>
      <c r="D427">
        <v>0</v>
      </c>
      <c r="E427" s="44">
        <v>7934813</v>
      </c>
      <c r="F427" s="44">
        <v>0</v>
      </c>
      <c r="G427" s="44">
        <v>168884</v>
      </c>
      <c r="H427" s="44">
        <v>0</v>
      </c>
      <c r="I427" s="44">
        <v>1381140</v>
      </c>
      <c r="J427" s="44">
        <v>458290</v>
      </c>
      <c r="K427" s="44">
        <v>0</v>
      </c>
      <c r="L427" s="44">
        <v>0</v>
      </c>
      <c r="M427" s="44">
        <v>0</v>
      </c>
      <c r="N427" s="44">
        <v>0</v>
      </c>
      <c r="O427" s="44">
        <v>0</v>
      </c>
      <c r="P427" s="44">
        <v>539590</v>
      </c>
      <c r="Q427" s="44">
        <v>13638</v>
      </c>
      <c r="R427" s="44">
        <v>88803</v>
      </c>
      <c r="S427" s="44">
        <v>10651</v>
      </c>
      <c r="T427" s="44">
        <v>4444</v>
      </c>
      <c r="U427" s="44">
        <v>43222</v>
      </c>
      <c r="V427" s="44">
        <v>9033</v>
      </c>
      <c r="W427" s="44">
        <v>0</v>
      </c>
      <c r="X427" s="44">
        <v>75243</v>
      </c>
      <c r="Y427" s="44">
        <v>0</v>
      </c>
      <c r="Z427" s="44">
        <v>0</v>
      </c>
      <c r="AA427" s="44">
        <v>10727751</v>
      </c>
      <c r="AB427" s="44">
        <v>0</v>
      </c>
    </row>
    <row r="428" spans="1:28" x14ac:dyDescent="0.3">
      <c r="A428" s="46" t="s">
        <v>890</v>
      </c>
      <c r="B428" t="s">
        <v>1855</v>
      </c>
      <c r="C428">
        <v>1</v>
      </c>
      <c r="D428">
        <v>0</v>
      </c>
      <c r="E428" s="44">
        <v>6565807</v>
      </c>
      <c r="F428" s="44">
        <v>0</v>
      </c>
      <c r="G428" s="44">
        <v>0</v>
      </c>
      <c r="H428" s="44">
        <v>0</v>
      </c>
      <c r="I428" s="44">
        <v>1289277</v>
      </c>
      <c r="J428" s="44">
        <v>2239811</v>
      </c>
      <c r="K428" s="44">
        <v>0</v>
      </c>
      <c r="L428" s="44">
        <v>0</v>
      </c>
      <c r="M428" s="44">
        <v>0</v>
      </c>
      <c r="N428" s="44">
        <v>0</v>
      </c>
      <c r="O428" s="44">
        <v>0</v>
      </c>
      <c r="P428" s="44">
        <v>744007</v>
      </c>
      <c r="Q428" s="44">
        <v>231403</v>
      </c>
      <c r="R428" s="44">
        <v>124190</v>
      </c>
      <c r="S428" s="44">
        <v>17572</v>
      </c>
      <c r="T428" s="44">
        <v>7331</v>
      </c>
      <c r="U428" s="44">
        <v>69492</v>
      </c>
      <c r="V428" s="44">
        <v>18479</v>
      </c>
      <c r="W428" s="44">
        <v>0</v>
      </c>
      <c r="X428" s="44">
        <v>0</v>
      </c>
      <c r="Y428" s="44">
        <v>0</v>
      </c>
      <c r="Z428" s="44">
        <v>0</v>
      </c>
      <c r="AA428" s="44">
        <v>11307369</v>
      </c>
      <c r="AB428" s="44">
        <v>0</v>
      </c>
    </row>
    <row r="429" spans="1:28" x14ac:dyDescent="0.3">
      <c r="A429" s="46" t="s">
        <v>892</v>
      </c>
      <c r="B429" t="s">
        <v>1856</v>
      </c>
      <c r="C429">
        <v>1</v>
      </c>
      <c r="D429">
        <v>0</v>
      </c>
      <c r="E429" s="44">
        <v>17133838</v>
      </c>
      <c r="F429" s="44">
        <v>0</v>
      </c>
      <c r="G429" s="44">
        <v>0</v>
      </c>
      <c r="H429" s="44">
        <v>0</v>
      </c>
      <c r="I429" s="44">
        <v>4576862</v>
      </c>
      <c r="J429" s="44">
        <v>2384045</v>
      </c>
      <c r="K429" s="44">
        <v>0</v>
      </c>
      <c r="L429" s="44">
        <v>0</v>
      </c>
      <c r="M429" s="44">
        <v>0</v>
      </c>
      <c r="N429" s="44">
        <v>0</v>
      </c>
      <c r="O429" s="44">
        <v>0</v>
      </c>
      <c r="P429" s="44">
        <v>1669586</v>
      </c>
      <c r="Q429" s="44">
        <v>698523</v>
      </c>
      <c r="R429" s="44">
        <v>723662</v>
      </c>
      <c r="S429" s="44">
        <v>67021</v>
      </c>
      <c r="T429" s="44">
        <v>27963</v>
      </c>
      <c r="U429" s="44">
        <v>255019</v>
      </c>
      <c r="V429" s="44">
        <v>65179</v>
      </c>
      <c r="W429" s="44">
        <v>0</v>
      </c>
      <c r="X429" s="44">
        <v>0</v>
      </c>
      <c r="Y429" s="44">
        <v>0</v>
      </c>
      <c r="Z429" s="44">
        <v>0</v>
      </c>
      <c r="AA429" s="44">
        <v>27601698</v>
      </c>
      <c r="AB429" s="44">
        <v>0</v>
      </c>
    </row>
    <row r="430" spans="1:28" x14ac:dyDescent="0.3">
      <c r="A430" s="46" t="s">
        <v>896</v>
      </c>
      <c r="B430" t="s">
        <v>2514</v>
      </c>
      <c r="C430">
        <v>1</v>
      </c>
      <c r="D430">
        <v>0</v>
      </c>
      <c r="E430" s="44">
        <v>9462848</v>
      </c>
      <c r="F430" s="44">
        <v>0</v>
      </c>
      <c r="G430" s="44">
        <v>0</v>
      </c>
      <c r="H430" s="44">
        <v>0</v>
      </c>
      <c r="I430" s="44">
        <v>1434514</v>
      </c>
      <c r="J430" s="44">
        <v>659954</v>
      </c>
      <c r="K430" s="44">
        <v>0</v>
      </c>
      <c r="L430" s="44">
        <v>0</v>
      </c>
      <c r="M430" s="44">
        <v>47551</v>
      </c>
      <c r="N430" s="44">
        <v>85843</v>
      </c>
      <c r="O430" s="44">
        <v>41158</v>
      </c>
      <c r="P430" s="44">
        <v>0</v>
      </c>
      <c r="Q430" s="44">
        <v>62582</v>
      </c>
      <c r="R430" s="44">
        <v>186144</v>
      </c>
      <c r="S430" s="44">
        <v>18980</v>
      </c>
      <c r="T430" s="44">
        <v>7919</v>
      </c>
      <c r="U430" s="44">
        <v>63318</v>
      </c>
      <c r="V430" s="44">
        <v>22628</v>
      </c>
      <c r="W430" s="44">
        <v>0</v>
      </c>
      <c r="X430" s="44">
        <v>136165</v>
      </c>
      <c r="Y430" s="44">
        <v>0</v>
      </c>
      <c r="Z430" s="44">
        <v>0</v>
      </c>
      <c r="AA430" s="44">
        <v>12229604</v>
      </c>
      <c r="AB430" s="44">
        <v>0</v>
      </c>
    </row>
    <row r="431" spans="1:28" x14ac:dyDescent="0.3">
      <c r="A431" s="46" t="s">
        <v>898</v>
      </c>
      <c r="B431" t="s">
        <v>2515</v>
      </c>
      <c r="C431">
        <v>1</v>
      </c>
      <c r="D431">
        <v>0</v>
      </c>
      <c r="E431" s="44">
        <v>21946814</v>
      </c>
      <c r="F431" s="44">
        <v>332878</v>
      </c>
      <c r="G431" s="44">
        <v>0</v>
      </c>
      <c r="H431" s="44">
        <v>0</v>
      </c>
      <c r="I431" s="44">
        <v>3367760</v>
      </c>
      <c r="J431" s="44">
        <v>3270622</v>
      </c>
      <c r="K431" s="44">
        <v>0</v>
      </c>
      <c r="L431" s="44">
        <v>0</v>
      </c>
      <c r="M431" s="44">
        <v>0</v>
      </c>
      <c r="N431" s="44">
        <v>0</v>
      </c>
      <c r="O431" s="44">
        <v>0</v>
      </c>
      <c r="P431" s="44">
        <v>1502566</v>
      </c>
      <c r="Q431" s="44">
        <v>784571</v>
      </c>
      <c r="R431" s="44">
        <v>889788</v>
      </c>
      <c r="S431" s="44">
        <v>37899</v>
      </c>
      <c r="T431" s="44">
        <v>15813</v>
      </c>
      <c r="U431" s="44">
        <v>153023</v>
      </c>
      <c r="V431" s="44">
        <v>49103</v>
      </c>
      <c r="W431" s="44">
        <v>0</v>
      </c>
      <c r="X431" s="44">
        <v>848851</v>
      </c>
      <c r="Y431" s="44">
        <v>0</v>
      </c>
      <c r="Z431" s="44">
        <v>0</v>
      </c>
      <c r="AA431" s="44">
        <v>33199688</v>
      </c>
      <c r="AB431" s="44">
        <v>312788</v>
      </c>
    </row>
    <row r="432" spans="1:28" x14ac:dyDescent="0.3">
      <c r="A432" s="46" t="s">
        <v>906</v>
      </c>
      <c r="B432" t="s">
        <v>2516</v>
      </c>
      <c r="C432">
        <v>1</v>
      </c>
      <c r="D432">
        <v>0</v>
      </c>
      <c r="E432" s="44">
        <v>1773090</v>
      </c>
      <c r="F432" s="44">
        <v>0</v>
      </c>
      <c r="G432" s="44">
        <v>0</v>
      </c>
      <c r="H432" s="44">
        <v>0</v>
      </c>
      <c r="I432" s="44">
        <v>403176</v>
      </c>
      <c r="J432" s="44">
        <v>663187</v>
      </c>
      <c r="K432" s="44">
        <v>0</v>
      </c>
      <c r="L432" s="44">
        <v>0</v>
      </c>
      <c r="M432" s="44">
        <v>0</v>
      </c>
      <c r="N432" s="44">
        <v>0</v>
      </c>
      <c r="O432" s="44">
        <v>0</v>
      </c>
      <c r="P432" s="44">
        <v>293499</v>
      </c>
      <c r="Q432" s="44">
        <v>35353</v>
      </c>
      <c r="R432" s="44">
        <v>37417</v>
      </c>
      <c r="S432" s="44">
        <v>6921</v>
      </c>
      <c r="T432" s="44">
        <v>2888</v>
      </c>
      <c r="U432" s="44">
        <v>28368</v>
      </c>
      <c r="V432" s="44">
        <v>7647</v>
      </c>
      <c r="W432" s="44">
        <v>0</v>
      </c>
      <c r="X432" s="44">
        <v>0</v>
      </c>
      <c r="Y432" s="44">
        <v>0</v>
      </c>
      <c r="Z432" s="44">
        <v>0</v>
      </c>
      <c r="AA432" s="44">
        <v>3251546</v>
      </c>
      <c r="AB432" s="44">
        <v>0</v>
      </c>
    </row>
    <row r="433" spans="1:28" x14ac:dyDescent="0.3">
      <c r="A433" s="46" t="s">
        <v>900</v>
      </c>
      <c r="B433" t="s">
        <v>2517</v>
      </c>
      <c r="C433">
        <v>1</v>
      </c>
      <c r="D433">
        <v>0</v>
      </c>
      <c r="E433" s="44">
        <v>9627231</v>
      </c>
      <c r="F433" s="44">
        <v>132045</v>
      </c>
      <c r="G433" s="44">
        <v>0</v>
      </c>
      <c r="H433" s="44">
        <v>0</v>
      </c>
      <c r="I433" s="44">
        <v>1005469</v>
      </c>
      <c r="J433" s="44">
        <v>2264460</v>
      </c>
      <c r="K433" s="44">
        <v>0</v>
      </c>
      <c r="L433" s="44">
        <v>0</v>
      </c>
      <c r="M433" s="44">
        <v>0</v>
      </c>
      <c r="N433" s="44">
        <v>0</v>
      </c>
      <c r="O433" s="44">
        <v>0</v>
      </c>
      <c r="P433" s="44">
        <v>602069</v>
      </c>
      <c r="Q433" s="44">
        <v>538229</v>
      </c>
      <c r="R433" s="44">
        <v>505138</v>
      </c>
      <c r="S433" s="44">
        <v>17602</v>
      </c>
      <c r="T433" s="44">
        <v>7344</v>
      </c>
      <c r="U433" s="44">
        <v>71065</v>
      </c>
      <c r="V433" s="44">
        <v>21753</v>
      </c>
      <c r="W433" s="44">
        <v>0</v>
      </c>
      <c r="X433" s="44">
        <v>409198</v>
      </c>
      <c r="Y433" s="44">
        <v>0</v>
      </c>
      <c r="Z433" s="44">
        <v>0</v>
      </c>
      <c r="AA433" s="44">
        <v>15201603</v>
      </c>
      <c r="AB433" s="44">
        <v>100000</v>
      </c>
    </row>
    <row r="434" spans="1:28" x14ac:dyDescent="0.3">
      <c r="A434" s="46" t="s">
        <v>886</v>
      </c>
      <c r="B434" t="s">
        <v>2518</v>
      </c>
      <c r="C434">
        <v>1</v>
      </c>
      <c r="D434">
        <v>0</v>
      </c>
      <c r="E434" s="44">
        <v>16526241</v>
      </c>
      <c r="F434" s="44">
        <v>0</v>
      </c>
      <c r="G434" s="44">
        <v>0</v>
      </c>
      <c r="H434" s="44">
        <v>0</v>
      </c>
      <c r="I434" s="44">
        <v>3210247</v>
      </c>
      <c r="J434" s="44">
        <v>2552396</v>
      </c>
      <c r="K434" s="44">
        <v>364700</v>
      </c>
      <c r="L434" s="44">
        <v>0</v>
      </c>
      <c r="M434" s="44">
        <v>0</v>
      </c>
      <c r="N434" s="44">
        <v>0</v>
      </c>
      <c r="O434" s="44">
        <v>0</v>
      </c>
      <c r="P434" s="44">
        <v>1625191</v>
      </c>
      <c r="Q434" s="44">
        <v>599556</v>
      </c>
      <c r="R434" s="44">
        <v>127956</v>
      </c>
      <c r="S434" s="44">
        <v>41674</v>
      </c>
      <c r="T434" s="44">
        <v>17388</v>
      </c>
      <c r="U434" s="44">
        <v>164731</v>
      </c>
      <c r="V434" s="44">
        <v>45578</v>
      </c>
      <c r="W434" s="44">
        <v>0</v>
      </c>
      <c r="X434" s="44">
        <v>0</v>
      </c>
      <c r="Y434" s="44">
        <v>0</v>
      </c>
      <c r="Z434" s="44">
        <v>0</v>
      </c>
      <c r="AA434" s="44">
        <v>25275658</v>
      </c>
      <c r="AB434" s="44">
        <v>0</v>
      </c>
    </row>
    <row r="435" spans="1:28" x14ac:dyDescent="0.3">
      <c r="A435" s="46" t="s">
        <v>894</v>
      </c>
      <c r="B435" t="s">
        <v>2519</v>
      </c>
      <c r="C435">
        <v>1</v>
      </c>
      <c r="D435">
        <v>0</v>
      </c>
      <c r="E435" s="44">
        <v>7796461</v>
      </c>
      <c r="F435" s="44">
        <v>0</v>
      </c>
      <c r="G435" s="44">
        <v>0</v>
      </c>
      <c r="H435" s="44">
        <v>5878</v>
      </c>
      <c r="I435" s="44">
        <v>1320334</v>
      </c>
      <c r="J435" s="44">
        <v>1574678</v>
      </c>
      <c r="K435" s="44">
        <v>0</v>
      </c>
      <c r="L435" s="44">
        <v>0</v>
      </c>
      <c r="M435" s="44">
        <v>0</v>
      </c>
      <c r="N435" s="44">
        <v>0</v>
      </c>
      <c r="O435" s="44">
        <v>0</v>
      </c>
      <c r="P435" s="44">
        <v>723941</v>
      </c>
      <c r="Q435" s="44">
        <v>139711</v>
      </c>
      <c r="R435" s="44">
        <v>93916</v>
      </c>
      <c r="S435" s="44">
        <v>14081</v>
      </c>
      <c r="T435" s="44">
        <v>5875</v>
      </c>
      <c r="U435" s="44">
        <v>55920</v>
      </c>
      <c r="V435" s="44">
        <v>15036</v>
      </c>
      <c r="W435" s="44">
        <v>0</v>
      </c>
      <c r="X435" s="44">
        <v>87360</v>
      </c>
      <c r="Y435" s="44">
        <v>0</v>
      </c>
      <c r="Z435" s="44">
        <v>0</v>
      </c>
      <c r="AA435" s="44">
        <v>11833191</v>
      </c>
      <c r="AB435" s="44">
        <v>0</v>
      </c>
    </row>
    <row r="436" spans="1:28" x14ac:dyDescent="0.3">
      <c r="A436" s="46" t="s">
        <v>902</v>
      </c>
      <c r="B436" t="s">
        <v>2520</v>
      </c>
      <c r="C436">
        <v>1</v>
      </c>
      <c r="D436">
        <v>0</v>
      </c>
      <c r="E436" s="44">
        <v>5205108</v>
      </c>
      <c r="F436" s="44">
        <v>0</v>
      </c>
      <c r="G436" s="44">
        <v>0</v>
      </c>
      <c r="H436" s="44">
        <v>0</v>
      </c>
      <c r="I436" s="44">
        <v>1010407</v>
      </c>
      <c r="J436" s="44">
        <v>2307586</v>
      </c>
      <c r="K436" s="44">
        <v>0</v>
      </c>
      <c r="L436" s="44">
        <v>0</v>
      </c>
      <c r="M436" s="44">
        <v>0</v>
      </c>
      <c r="N436" s="44">
        <v>0</v>
      </c>
      <c r="O436" s="44">
        <v>0</v>
      </c>
      <c r="P436" s="44">
        <v>635880</v>
      </c>
      <c r="Q436" s="44">
        <v>314176</v>
      </c>
      <c r="R436" s="44">
        <v>148926</v>
      </c>
      <c r="S436" s="44">
        <v>13317</v>
      </c>
      <c r="T436" s="44">
        <v>5556</v>
      </c>
      <c r="U436" s="44">
        <v>53881</v>
      </c>
      <c r="V436" s="44">
        <v>14048</v>
      </c>
      <c r="W436" s="44">
        <v>0</v>
      </c>
      <c r="X436" s="44">
        <v>0</v>
      </c>
      <c r="Y436" s="44">
        <v>0</v>
      </c>
      <c r="Z436" s="44">
        <v>0</v>
      </c>
      <c r="AA436" s="44">
        <v>9708885</v>
      </c>
      <c r="AB436" s="44">
        <v>0</v>
      </c>
    </row>
    <row r="437" spans="1:28" x14ac:dyDescent="0.3">
      <c r="A437" s="46" t="s">
        <v>904</v>
      </c>
      <c r="B437" t="s">
        <v>2521</v>
      </c>
      <c r="C437">
        <v>1</v>
      </c>
      <c r="D437">
        <v>0</v>
      </c>
      <c r="E437" s="44">
        <v>45092841</v>
      </c>
      <c r="F437" s="44">
        <v>1026486</v>
      </c>
      <c r="G437" s="44">
        <v>0</v>
      </c>
      <c r="H437" s="44">
        <v>13271</v>
      </c>
      <c r="I437" s="44">
        <v>4703692</v>
      </c>
      <c r="J437" s="44">
        <v>7581395</v>
      </c>
      <c r="K437" s="44">
        <v>0</v>
      </c>
      <c r="L437" s="44">
        <v>0</v>
      </c>
      <c r="M437" s="44">
        <v>0</v>
      </c>
      <c r="N437" s="44">
        <v>0</v>
      </c>
      <c r="O437" s="44">
        <v>0</v>
      </c>
      <c r="P437" s="44">
        <v>2974743</v>
      </c>
      <c r="Q437" s="44">
        <v>1469755</v>
      </c>
      <c r="R437" s="44">
        <v>1953803</v>
      </c>
      <c r="S437" s="44">
        <v>78765</v>
      </c>
      <c r="T437" s="44">
        <v>32863</v>
      </c>
      <c r="U437" s="44">
        <v>289969</v>
      </c>
      <c r="V437" s="44">
        <v>99250</v>
      </c>
      <c r="W437" s="44">
        <v>0</v>
      </c>
      <c r="X437" s="44">
        <v>1814424</v>
      </c>
      <c r="Y437" s="44">
        <v>0</v>
      </c>
      <c r="Z437" s="44">
        <v>0</v>
      </c>
      <c r="AA437" s="44">
        <v>67131257</v>
      </c>
      <c r="AB437" s="44">
        <v>1071951</v>
      </c>
    </row>
    <row r="438" spans="1:28" x14ac:dyDescent="0.3">
      <c r="A438" s="46" t="s">
        <v>909</v>
      </c>
      <c r="B438" t="s">
        <v>2522</v>
      </c>
      <c r="C438">
        <v>1</v>
      </c>
      <c r="D438">
        <v>0</v>
      </c>
      <c r="E438" s="44">
        <v>21503551</v>
      </c>
      <c r="F438" s="44">
        <v>0</v>
      </c>
      <c r="G438" s="44">
        <v>1129414</v>
      </c>
      <c r="H438" s="44">
        <v>0</v>
      </c>
      <c r="I438" s="44">
        <v>4777706</v>
      </c>
      <c r="J438" s="44">
        <v>3988303</v>
      </c>
      <c r="K438" s="44">
        <v>0</v>
      </c>
      <c r="L438" s="44">
        <v>0</v>
      </c>
      <c r="M438" s="44">
        <v>0</v>
      </c>
      <c r="N438" s="44">
        <v>0</v>
      </c>
      <c r="O438" s="44">
        <v>0</v>
      </c>
      <c r="P438" s="44">
        <v>2273698</v>
      </c>
      <c r="Q438" s="44">
        <v>1031719</v>
      </c>
      <c r="R438" s="44">
        <v>690841</v>
      </c>
      <c r="S438" s="44">
        <v>133022</v>
      </c>
      <c r="T438" s="44">
        <v>55500</v>
      </c>
      <c r="U438" s="44">
        <v>488193</v>
      </c>
      <c r="V438" s="44">
        <v>88322</v>
      </c>
      <c r="W438" s="44">
        <v>0</v>
      </c>
      <c r="X438" s="44">
        <v>500070</v>
      </c>
      <c r="Y438" s="44">
        <v>0</v>
      </c>
      <c r="Z438" s="44">
        <v>0</v>
      </c>
      <c r="AA438" s="44">
        <v>36660339</v>
      </c>
      <c r="AB438" s="44">
        <v>0</v>
      </c>
    </row>
    <row r="439" spans="1:28" x14ac:dyDescent="0.3">
      <c r="A439" s="46" t="s">
        <v>915</v>
      </c>
      <c r="B439" t="s">
        <v>2523</v>
      </c>
      <c r="C439">
        <v>1</v>
      </c>
      <c r="D439">
        <v>0</v>
      </c>
      <c r="E439" s="44">
        <v>5033695</v>
      </c>
      <c r="F439" s="44">
        <v>0</v>
      </c>
      <c r="G439" s="44">
        <v>401645</v>
      </c>
      <c r="H439" s="44">
        <v>1303</v>
      </c>
      <c r="I439" s="44">
        <v>1021246</v>
      </c>
      <c r="J439" s="44">
        <v>792610</v>
      </c>
      <c r="K439" s="44">
        <v>0</v>
      </c>
      <c r="L439" s="44">
        <v>0</v>
      </c>
      <c r="M439" s="44">
        <v>0</v>
      </c>
      <c r="N439" s="44">
        <v>0</v>
      </c>
      <c r="O439" s="44">
        <v>0</v>
      </c>
      <c r="P439" s="44">
        <v>1726806</v>
      </c>
      <c r="Q439" s="44">
        <v>384706</v>
      </c>
      <c r="R439" s="44">
        <v>49923</v>
      </c>
      <c r="S439" s="44">
        <v>35832</v>
      </c>
      <c r="T439" s="44">
        <v>14950</v>
      </c>
      <c r="U439" s="44">
        <v>133975</v>
      </c>
      <c r="V439" s="44">
        <v>27496</v>
      </c>
      <c r="W439" s="44">
        <v>0</v>
      </c>
      <c r="X439" s="44">
        <v>113400</v>
      </c>
      <c r="Y439" s="44">
        <v>0</v>
      </c>
      <c r="Z439" s="44">
        <v>0</v>
      </c>
      <c r="AA439" s="44">
        <v>9737587</v>
      </c>
      <c r="AB439" s="44">
        <v>0</v>
      </c>
    </row>
    <row r="440" spans="1:28" x14ac:dyDescent="0.3">
      <c r="A440" s="46" t="s">
        <v>913</v>
      </c>
      <c r="B440" t="s">
        <v>2524</v>
      </c>
      <c r="C440">
        <v>1</v>
      </c>
      <c r="D440">
        <v>0</v>
      </c>
      <c r="E440" s="44">
        <v>42361448</v>
      </c>
      <c r="F440" s="44">
        <v>0</v>
      </c>
      <c r="G440" s="44">
        <v>5419391</v>
      </c>
      <c r="H440" s="44">
        <v>103202</v>
      </c>
      <c r="I440" s="44">
        <v>8136776</v>
      </c>
      <c r="J440" s="44">
        <v>2508103</v>
      </c>
      <c r="K440" s="44">
        <v>0</v>
      </c>
      <c r="L440" s="44">
        <v>0</v>
      </c>
      <c r="M440" s="44">
        <v>0</v>
      </c>
      <c r="N440" s="44">
        <v>0</v>
      </c>
      <c r="O440" s="44">
        <v>0</v>
      </c>
      <c r="P440" s="44">
        <v>2978052</v>
      </c>
      <c r="Q440" s="44">
        <v>3086348</v>
      </c>
      <c r="R440" s="44">
        <v>312135</v>
      </c>
      <c r="S440" s="44">
        <v>124903</v>
      </c>
      <c r="T440" s="44">
        <v>52113</v>
      </c>
      <c r="U440" s="44">
        <v>510969</v>
      </c>
      <c r="V440" s="44">
        <v>140035</v>
      </c>
      <c r="W440" s="44">
        <v>1368943</v>
      </c>
      <c r="X440" s="44">
        <v>859969</v>
      </c>
      <c r="Y440" s="44">
        <v>0</v>
      </c>
      <c r="Z440" s="44">
        <v>0</v>
      </c>
      <c r="AA440" s="44">
        <v>67962387</v>
      </c>
      <c r="AB440" s="44">
        <v>0</v>
      </c>
    </row>
    <row r="441" spans="1:28" x14ac:dyDescent="0.3">
      <c r="A441" s="46" t="s">
        <v>923</v>
      </c>
      <c r="B441" t="s">
        <v>2525</v>
      </c>
      <c r="C441">
        <v>1</v>
      </c>
      <c r="D441">
        <v>0</v>
      </c>
      <c r="E441" s="44">
        <v>6983068</v>
      </c>
      <c r="F441" s="44">
        <v>0</v>
      </c>
      <c r="G441" s="44">
        <v>327764</v>
      </c>
      <c r="H441" s="44">
        <v>1776</v>
      </c>
      <c r="I441" s="44">
        <v>1271413</v>
      </c>
      <c r="J441" s="44">
        <v>1611167</v>
      </c>
      <c r="K441" s="44">
        <v>0</v>
      </c>
      <c r="L441" s="44">
        <v>0</v>
      </c>
      <c r="M441" s="44">
        <v>0</v>
      </c>
      <c r="N441" s="44">
        <v>0</v>
      </c>
      <c r="O441" s="44">
        <v>0</v>
      </c>
      <c r="P441" s="44">
        <v>1452697</v>
      </c>
      <c r="Q441" s="44">
        <v>222384</v>
      </c>
      <c r="R441" s="44">
        <v>218147</v>
      </c>
      <c r="S441" s="44">
        <v>45150</v>
      </c>
      <c r="T441" s="44">
        <v>18838</v>
      </c>
      <c r="U441" s="44">
        <v>181565</v>
      </c>
      <c r="V441" s="44">
        <v>19766</v>
      </c>
      <c r="W441" s="44">
        <v>0</v>
      </c>
      <c r="X441" s="44">
        <v>489000</v>
      </c>
      <c r="Y441" s="44">
        <v>0</v>
      </c>
      <c r="Z441" s="44">
        <v>0</v>
      </c>
      <c r="AA441" s="44">
        <v>12842735</v>
      </c>
      <c r="AB441" s="44">
        <v>0</v>
      </c>
    </row>
    <row r="442" spans="1:28" x14ac:dyDescent="0.3">
      <c r="A442" s="46" t="s">
        <v>917</v>
      </c>
      <c r="B442" t="s">
        <v>2526</v>
      </c>
      <c r="C442">
        <v>1</v>
      </c>
      <c r="D442">
        <v>0</v>
      </c>
      <c r="E442" s="44">
        <v>6981719</v>
      </c>
      <c r="F442" s="44">
        <v>0</v>
      </c>
      <c r="G442" s="44">
        <v>257531</v>
      </c>
      <c r="H442" s="44">
        <v>9864</v>
      </c>
      <c r="I442" s="44">
        <v>1515541</v>
      </c>
      <c r="J442" s="44">
        <v>1065817</v>
      </c>
      <c r="K442" s="44">
        <v>0</v>
      </c>
      <c r="L442" s="44">
        <v>0</v>
      </c>
      <c r="M442" s="44">
        <v>0</v>
      </c>
      <c r="N442" s="44">
        <v>0</v>
      </c>
      <c r="O442" s="44">
        <v>0</v>
      </c>
      <c r="P442" s="44">
        <v>1021136</v>
      </c>
      <c r="Q442" s="44">
        <v>596682</v>
      </c>
      <c r="R442" s="44">
        <v>77418</v>
      </c>
      <c r="S442" s="44">
        <v>46693</v>
      </c>
      <c r="T442" s="44">
        <v>19481</v>
      </c>
      <c r="U442" s="44">
        <v>184420</v>
      </c>
      <c r="V442" s="44">
        <v>32511</v>
      </c>
      <c r="W442" s="44">
        <v>0</v>
      </c>
      <c r="X442" s="44">
        <v>253490</v>
      </c>
      <c r="Y442" s="44">
        <v>5860</v>
      </c>
      <c r="Z442" s="44">
        <v>0</v>
      </c>
      <c r="AA442" s="44">
        <v>12068163</v>
      </c>
      <c r="AB442" s="44">
        <v>0</v>
      </c>
    </row>
    <row r="443" spans="1:28" x14ac:dyDescent="0.3">
      <c r="A443" s="46" t="s">
        <v>919</v>
      </c>
      <c r="B443" t="s">
        <v>2527</v>
      </c>
      <c r="C443">
        <v>1</v>
      </c>
      <c r="D443">
        <v>0</v>
      </c>
      <c r="E443" s="44">
        <v>5411263</v>
      </c>
      <c r="F443" s="44">
        <v>0</v>
      </c>
      <c r="G443" s="44">
        <v>928893</v>
      </c>
      <c r="H443" s="44">
        <v>0</v>
      </c>
      <c r="I443" s="44">
        <v>1405131</v>
      </c>
      <c r="J443" s="44">
        <v>1127042</v>
      </c>
      <c r="K443" s="44">
        <v>0</v>
      </c>
      <c r="L443" s="44">
        <v>0</v>
      </c>
      <c r="M443" s="44">
        <v>0</v>
      </c>
      <c r="N443" s="44">
        <v>0</v>
      </c>
      <c r="O443" s="44">
        <v>0</v>
      </c>
      <c r="P443" s="44">
        <v>975130</v>
      </c>
      <c r="Q443" s="44">
        <v>587284</v>
      </c>
      <c r="R443" s="44">
        <v>212119</v>
      </c>
      <c r="S443" s="44">
        <v>41015</v>
      </c>
      <c r="T443" s="44">
        <v>17113</v>
      </c>
      <c r="U443" s="44">
        <v>155062</v>
      </c>
      <c r="V443" s="44">
        <v>28028</v>
      </c>
      <c r="W443" s="44">
        <v>0</v>
      </c>
      <c r="X443" s="44">
        <v>77485</v>
      </c>
      <c r="Y443" s="44">
        <v>0</v>
      </c>
      <c r="Z443" s="44">
        <v>0</v>
      </c>
      <c r="AA443" s="44">
        <v>10965565</v>
      </c>
      <c r="AB443" s="44">
        <v>0</v>
      </c>
    </row>
    <row r="444" spans="1:28" x14ac:dyDescent="0.3">
      <c r="A444" s="46" t="s">
        <v>921</v>
      </c>
      <c r="B444" t="s">
        <v>2723</v>
      </c>
      <c r="C444">
        <v>1</v>
      </c>
      <c r="D444">
        <v>0</v>
      </c>
      <c r="E444" s="44">
        <v>10465734</v>
      </c>
      <c r="F444" s="44">
        <v>0</v>
      </c>
      <c r="G444" s="44">
        <v>539632</v>
      </c>
      <c r="H444" s="44">
        <v>0</v>
      </c>
      <c r="I444" s="44">
        <v>3834829</v>
      </c>
      <c r="J444" s="44">
        <v>1799037</v>
      </c>
      <c r="K444" s="44">
        <v>0</v>
      </c>
      <c r="L444" s="44">
        <v>0</v>
      </c>
      <c r="M444" s="44">
        <v>0</v>
      </c>
      <c r="N444" s="44">
        <v>0</v>
      </c>
      <c r="O444" s="44">
        <v>0</v>
      </c>
      <c r="P444" s="44">
        <v>1953973</v>
      </c>
      <c r="Q444" s="44">
        <v>420032</v>
      </c>
      <c r="R444" s="44">
        <v>285637</v>
      </c>
      <c r="S444" s="44">
        <v>83948</v>
      </c>
      <c r="T444" s="44">
        <v>35025</v>
      </c>
      <c r="U444" s="44">
        <v>304356</v>
      </c>
      <c r="V444" s="44">
        <v>50314</v>
      </c>
      <c r="W444" s="44">
        <v>0</v>
      </c>
      <c r="X444" s="44">
        <v>456500</v>
      </c>
      <c r="Y444" s="44">
        <v>23753</v>
      </c>
      <c r="Z444" s="44">
        <v>0</v>
      </c>
      <c r="AA444" s="44">
        <v>20252770</v>
      </c>
      <c r="AB444" s="44">
        <v>0</v>
      </c>
    </row>
    <row r="445" spans="1:28" x14ac:dyDescent="0.3">
      <c r="A445" s="46" t="s">
        <v>911</v>
      </c>
      <c r="B445" t="s">
        <v>2528</v>
      </c>
      <c r="C445">
        <v>1</v>
      </c>
      <c r="D445">
        <v>1</v>
      </c>
      <c r="E445" s="44">
        <v>38763798</v>
      </c>
      <c r="F445" s="44">
        <v>0</v>
      </c>
      <c r="G445" s="44">
        <v>729146</v>
      </c>
      <c r="H445" s="44">
        <v>0</v>
      </c>
      <c r="I445" s="44">
        <v>25844261</v>
      </c>
      <c r="J445" s="44">
        <v>1122321</v>
      </c>
      <c r="K445" s="44">
        <v>0</v>
      </c>
      <c r="L445" s="44">
        <v>0</v>
      </c>
      <c r="M445" s="44">
        <v>0</v>
      </c>
      <c r="N445" s="44">
        <v>0</v>
      </c>
      <c r="O445" s="44">
        <v>0</v>
      </c>
      <c r="P445" s="44">
        <v>2940807</v>
      </c>
      <c r="Q445" s="44">
        <v>2032674</v>
      </c>
      <c r="R445" s="44">
        <v>1127291</v>
      </c>
      <c r="S445" s="44">
        <v>556911</v>
      </c>
      <c r="T445" s="44">
        <v>232356</v>
      </c>
      <c r="U445" s="44">
        <v>2073700</v>
      </c>
      <c r="V445" s="44">
        <v>300494</v>
      </c>
      <c r="W445" s="44">
        <v>0</v>
      </c>
      <c r="X445" s="44">
        <v>5416033</v>
      </c>
      <c r="Y445" s="44">
        <v>0</v>
      </c>
      <c r="Z445" s="44">
        <v>0</v>
      </c>
      <c r="AA445" s="44">
        <v>81139792</v>
      </c>
      <c r="AB445" s="44">
        <v>546155</v>
      </c>
    </row>
    <row r="446" spans="1:28" x14ac:dyDescent="0.3">
      <c r="A446" s="46" t="s">
        <v>991</v>
      </c>
      <c r="B446" t="s">
        <v>2529</v>
      </c>
      <c r="C446">
        <v>1</v>
      </c>
      <c r="D446">
        <v>0</v>
      </c>
      <c r="E446" s="44">
        <v>11295803</v>
      </c>
      <c r="F446" s="44">
        <v>0</v>
      </c>
      <c r="G446" s="44">
        <v>0</v>
      </c>
      <c r="H446" s="44">
        <v>38384</v>
      </c>
      <c r="I446" s="44">
        <v>1702055</v>
      </c>
      <c r="J446" s="44">
        <v>1644602</v>
      </c>
      <c r="K446" s="44">
        <v>0</v>
      </c>
      <c r="L446" s="44">
        <v>0</v>
      </c>
      <c r="M446" s="44">
        <v>0</v>
      </c>
      <c r="N446" s="44">
        <v>0</v>
      </c>
      <c r="O446" s="44">
        <v>0</v>
      </c>
      <c r="P446" s="44">
        <v>2092268</v>
      </c>
      <c r="Q446" s="44">
        <v>554881</v>
      </c>
      <c r="R446" s="44">
        <v>115929</v>
      </c>
      <c r="S446" s="44">
        <v>14830</v>
      </c>
      <c r="T446" s="44">
        <v>6188</v>
      </c>
      <c r="U446" s="44">
        <v>58833</v>
      </c>
      <c r="V446" s="44">
        <v>20867</v>
      </c>
      <c r="W446" s="44">
        <v>0</v>
      </c>
      <c r="X446" s="44">
        <v>157825</v>
      </c>
      <c r="Y446" s="44">
        <v>0</v>
      </c>
      <c r="Z446" s="44">
        <v>0</v>
      </c>
      <c r="AA446" s="44">
        <v>17702465</v>
      </c>
      <c r="AB446" s="44">
        <v>146944</v>
      </c>
    </row>
    <row r="447" spans="1:28" x14ac:dyDescent="0.3">
      <c r="A447" s="46" t="s">
        <v>993</v>
      </c>
      <c r="B447" t="s">
        <v>2530</v>
      </c>
      <c r="C447">
        <v>1</v>
      </c>
      <c r="D447">
        <v>0</v>
      </c>
      <c r="E447" s="44">
        <v>12340925</v>
      </c>
      <c r="F447" s="44">
        <v>0</v>
      </c>
      <c r="G447" s="44">
        <v>0</v>
      </c>
      <c r="H447" s="44">
        <v>0</v>
      </c>
      <c r="I447" s="44">
        <v>1746654</v>
      </c>
      <c r="J447" s="44">
        <v>2093589</v>
      </c>
      <c r="K447" s="44">
        <v>0</v>
      </c>
      <c r="L447" s="44">
        <v>0</v>
      </c>
      <c r="M447" s="44">
        <v>0</v>
      </c>
      <c r="N447" s="44">
        <v>0</v>
      </c>
      <c r="O447" s="44">
        <v>0</v>
      </c>
      <c r="P447" s="44">
        <v>1772586</v>
      </c>
      <c r="Q447" s="44">
        <v>593283</v>
      </c>
      <c r="R447" s="44">
        <v>0</v>
      </c>
      <c r="S447" s="44">
        <v>20043</v>
      </c>
      <c r="T447" s="44">
        <v>8363</v>
      </c>
      <c r="U447" s="44">
        <v>75667</v>
      </c>
      <c r="V447" s="44">
        <v>25677</v>
      </c>
      <c r="W447" s="44">
        <v>0</v>
      </c>
      <c r="X447" s="44">
        <v>244845</v>
      </c>
      <c r="Y447" s="44">
        <v>26193</v>
      </c>
      <c r="Z447" s="44">
        <v>0</v>
      </c>
      <c r="AA447" s="44">
        <v>18947825</v>
      </c>
      <c r="AB447" s="44">
        <v>0</v>
      </c>
    </row>
    <row r="448" spans="1:28" x14ac:dyDescent="0.3">
      <c r="A448" s="46" t="s">
        <v>995</v>
      </c>
      <c r="B448" t="s">
        <v>2531</v>
      </c>
      <c r="C448">
        <v>1</v>
      </c>
      <c r="D448">
        <v>0</v>
      </c>
      <c r="E448" s="44">
        <v>3584949</v>
      </c>
      <c r="F448" s="44">
        <v>0</v>
      </c>
      <c r="G448" s="44">
        <v>326146</v>
      </c>
      <c r="H448" s="44">
        <v>0</v>
      </c>
      <c r="I448" s="44">
        <v>533456</v>
      </c>
      <c r="J448" s="44">
        <v>419982</v>
      </c>
      <c r="K448" s="44">
        <v>0</v>
      </c>
      <c r="L448" s="44">
        <v>0</v>
      </c>
      <c r="M448" s="44">
        <v>0</v>
      </c>
      <c r="N448" s="44">
        <v>0</v>
      </c>
      <c r="O448" s="44">
        <v>0</v>
      </c>
      <c r="P448" s="44">
        <v>352157</v>
      </c>
      <c r="Q448" s="44">
        <v>20781</v>
      </c>
      <c r="R448" s="44">
        <v>0</v>
      </c>
      <c r="S448" s="44">
        <v>4179</v>
      </c>
      <c r="T448" s="44">
        <v>1744</v>
      </c>
      <c r="U448" s="44">
        <v>16194</v>
      </c>
      <c r="V448" s="44">
        <v>1600</v>
      </c>
      <c r="W448" s="44">
        <v>0</v>
      </c>
      <c r="X448" s="44">
        <v>103120</v>
      </c>
      <c r="Y448" s="44">
        <v>0</v>
      </c>
      <c r="Z448" s="44">
        <v>0</v>
      </c>
      <c r="AA448" s="44">
        <v>5364308</v>
      </c>
      <c r="AB448" s="44">
        <v>100000</v>
      </c>
    </row>
    <row r="449" spans="1:28" x14ac:dyDescent="0.3">
      <c r="A449" s="46" t="s">
        <v>997</v>
      </c>
      <c r="B449" t="s">
        <v>1876</v>
      </c>
      <c r="C449">
        <v>1</v>
      </c>
      <c r="D449">
        <v>0</v>
      </c>
      <c r="E449" s="44">
        <v>1810824</v>
      </c>
      <c r="F449" s="44">
        <v>0</v>
      </c>
      <c r="G449" s="44">
        <v>0</v>
      </c>
      <c r="H449" s="44">
        <v>0</v>
      </c>
      <c r="I449" s="44">
        <v>395346</v>
      </c>
      <c r="J449" s="44">
        <v>58844</v>
      </c>
      <c r="K449" s="44">
        <v>0</v>
      </c>
      <c r="L449" s="44">
        <v>0</v>
      </c>
      <c r="M449" s="44">
        <v>0</v>
      </c>
      <c r="N449" s="44">
        <v>0</v>
      </c>
      <c r="O449" s="44">
        <v>0</v>
      </c>
      <c r="P449" s="44">
        <v>387723</v>
      </c>
      <c r="Q449" s="44">
        <v>60082</v>
      </c>
      <c r="R449" s="44">
        <v>0</v>
      </c>
      <c r="S449" s="44">
        <v>5108</v>
      </c>
      <c r="T449" s="44">
        <v>2131</v>
      </c>
      <c r="U449" s="44">
        <v>19863</v>
      </c>
      <c r="V449" s="44">
        <v>1997</v>
      </c>
      <c r="W449" s="44">
        <v>0</v>
      </c>
      <c r="X449" s="44">
        <v>54000</v>
      </c>
      <c r="Y449" s="44">
        <v>0</v>
      </c>
      <c r="Z449" s="44">
        <v>0</v>
      </c>
      <c r="AA449" s="44">
        <v>2795918</v>
      </c>
      <c r="AB449" s="44">
        <v>0</v>
      </c>
    </row>
    <row r="450" spans="1:28" x14ac:dyDescent="0.3">
      <c r="A450" s="46" t="s">
        <v>1001</v>
      </c>
      <c r="B450" t="s">
        <v>2532</v>
      </c>
      <c r="C450">
        <v>1</v>
      </c>
      <c r="D450">
        <v>0</v>
      </c>
      <c r="E450" s="44">
        <v>19917419</v>
      </c>
      <c r="F450" s="44">
        <v>0</v>
      </c>
      <c r="G450" s="44">
        <v>0</v>
      </c>
      <c r="H450" s="44">
        <v>0</v>
      </c>
      <c r="I450" s="44">
        <v>2270217</v>
      </c>
      <c r="J450" s="44">
        <v>3389448</v>
      </c>
      <c r="K450" s="44">
        <v>0</v>
      </c>
      <c r="L450" s="44">
        <v>0</v>
      </c>
      <c r="M450" s="44">
        <v>0</v>
      </c>
      <c r="N450" s="44">
        <v>0</v>
      </c>
      <c r="O450" s="44">
        <v>0</v>
      </c>
      <c r="P450" s="44">
        <v>2733516</v>
      </c>
      <c r="Q450" s="44">
        <v>592334</v>
      </c>
      <c r="R450" s="44">
        <v>0</v>
      </c>
      <c r="S450" s="44">
        <v>23564</v>
      </c>
      <c r="T450" s="44">
        <v>9831</v>
      </c>
      <c r="U450" s="44">
        <v>91045</v>
      </c>
      <c r="V450" s="44">
        <v>31138</v>
      </c>
      <c r="W450" s="44">
        <v>0</v>
      </c>
      <c r="X450" s="44">
        <v>331708</v>
      </c>
      <c r="Y450" s="44">
        <v>0</v>
      </c>
      <c r="Z450" s="44">
        <v>0</v>
      </c>
      <c r="AA450" s="44">
        <v>29390220</v>
      </c>
      <c r="AB450" s="44">
        <v>197139</v>
      </c>
    </row>
    <row r="451" spans="1:28" x14ac:dyDescent="0.3">
      <c r="A451" s="46" t="s">
        <v>1003</v>
      </c>
      <c r="B451" t="s">
        <v>2533</v>
      </c>
      <c r="C451">
        <v>1</v>
      </c>
      <c r="D451">
        <v>0</v>
      </c>
      <c r="E451" s="44">
        <v>2812683</v>
      </c>
      <c r="F451" s="44">
        <v>0</v>
      </c>
      <c r="G451" s="44">
        <v>69877</v>
      </c>
      <c r="H451" s="44">
        <v>0</v>
      </c>
      <c r="I451" s="44">
        <v>507819</v>
      </c>
      <c r="J451" s="44">
        <v>261273</v>
      </c>
      <c r="K451" s="44">
        <v>0</v>
      </c>
      <c r="L451" s="44">
        <v>0</v>
      </c>
      <c r="M451" s="44">
        <v>0</v>
      </c>
      <c r="N451" s="44">
        <v>0</v>
      </c>
      <c r="O451" s="44">
        <v>0</v>
      </c>
      <c r="P451" s="44">
        <v>371224</v>
      </c>
      <c r="Q451" s="44">
        <v>96315</v>
      </c>
      <c r="R451" s="44">
        <v>0</v>
      </c>
      <c r="S451" s="44">
        <v>3700</v>
      </c>
      <c r="T451" s="44">
        <v>1544</v>
      </c>
      <c r="U451" s="44">
        <v>13689</v>
      </c>
      <c r="V451" s="44">
        <v>2761</v>
      </c>
      <c r="W451" s="44">
        <v>0</v>
      </c>
      <c r="X451" s="44">
        <v>72000</v>
      </c>
      <c r="Y451" s="44">
        <v>67</v>
      </c>
      <c r="Z451" s="44">
        <v>0</v>
      </c>
      <c r="AA451" s="44">
        <v>4212952</v>
      </c>
      <c r="AB451" s="44">
        <v>100000</v>
      </c>
    </row>
    <row r="452" spans="1:28" x14ac:dyDescent="0.3">
      <c r="A452" s="46" t="s">
        <v>1005</v>
      </c>
      <c r="B452" t="s">
        <v>2534</v>
      </c>
      <c r="C452">
        <v>1</v>
      </c>
      <c r="D452">
        <v>0</v>
      </c>
      <c r="E452" s="44">
        <v>4871229</v>
      </c>
      <c r="F452" s="44">
        <v>0</v>
      </c>
      <c r="G452" s="44">
        <v>164835</v>
      </c>
      <c r="H452" s="44">
        <v>8631</v>
      </c>
      <c r="I452" s="44">
        <v>665113</v>
      </c>
      <c r="J452" s="44">
        <v>529899</v>
      </c>
      <c r="K452" s="44">
        <v>0</v>
      </c>
      <c r="L452" s="44">
        <v>0</v>
      </c>
      <c r="M452" s="44">
        <v>0</v>
      </c>
      <c r="N452" s="44">
        <v>0</v>
      </c>
      <c r="O452" s="44">
        <v>0</v>
      </c>
      <c r="P452" s="44">
        <v>662143</v>
      </c>
      <c r="Q452" s="44">
        <v>210324</v>
      </c>
      <c r="R452" s="44">
        <v>34475</v>
      </c>
      <c r="S452" s="44">
        <v>6082</v>
      </c>
      <c r="T452" s="44">
        <v>2538</v>
      </c>
      <c r="U452" s="44">
        <v>23475</v>
      </c>
      <c r="V452" s="44">
        <v>7693</v>
      </c>
      <c r="W452" s="44">
        <v>0</v>
      </c>
      <c r="X452" s="44">
        <v>103377</v>
      </c>
      <c r="Y452" s="44">
        <v>0</v>
      </c>
      <c r="Z452" s="44">
        <v>0</v>
      </c>
      <c r="AA452" s="44">
        <v>7289814</v>
      </c>
      <c r="AB452" s="44">
        <v>100000</v>
      </c>
    </row>
    <row r="453" spans="1:28" x14ac:dyDescent="0.3">
      <c r="A453" s="46" t="s">
        <v>1009</v>
      </c>
      <c r="B453" t="s">
        <v>2535</v>
      </c>
      <c r="C453">
        <v>1</v>
      </c>
      <c r="D453">
        <v>0</v>
      </c>
      <c r="E453" s="44">
        <v>5779238</v>
      </c>
      <c r="F453" s="44">
        <v>0</v>
      </c>
      <c r="G453" s="44">
        <v>0</v>
      </c>
      <c r="H453" s="44">
        <v>0</v>
      </c>
      <c r="I453" s="44">
        <v>953590</v>
      </c>
      <c r="J453" s="44">
        <v>717552</v>
      </c>
      <c r="K453" s="44">
        <v>0</v>
      </c>
      <c r="L453" s="44">
        <v>0</v>
      </c>
      <c r="M453" s="44">
        <v>0</v>
      </c>
      <c r="N453" s="44">
        <v>0</v>
      </c>
      <c r="O453" s="44">
        <v>0</v>
      </c>
      <c r="P453" s="44">
        <v>1038868</v>
      </c>
      <c r="Q453" s="44">
        <v>466441</v>
      </c>
      <c r="R453" s="44">
        <v>0</v>
      </c>
      <c r="S453" s="44">
        <v>9168</v>
      </c>
      <c r="T453" s="44">
        <v>3825</v>
      </c>
      <c r="U453" s="44">
        <v>34368</v>
      </c>
      <c r="V453" s="44">
        <v>12011</v>
      </c>
      <c r="W453" s="44">
        <v>0</v>
      </c>
      <c r="X453" s="44">
        <v>94222</v>
      </c>
      <c r="Y453" s="44">
        <v>0</v>
      </c>
      <c r="Z453" s="44">
        <v>0</v>
      </c>
      <c r="AA453" s="44">
        <v>9109283</v>
      </c>
      <c r="AB453" s="44">
        <v>100000</v>
      </c>
    </row>
    <row r="454" spans="1:28" x14ac:dyDescent="0.3">
      <c r="A454" s="46" t="s">
        <v>1011</v>
      </c>
      <c r="B454" t="s">
        <v>1881</v>
      </c>
      <c r="C454">
        <v>1</v>
      </c>
      <c r="D454">
        <v>0</v>
      </c>
      <c r="E454" s="44">
        <v>6829729</v>
      </c>
      <c r="F454" s="44">
        <v>0</v>
      </c>
      <c r="G454" s="44">
        <v>0</v>
      </c>
      <c r="H454" s="44">
        <v>0</v>
      </c>
      <c r="I454" s="44">
        <v>965160</v>
      </c>
      <c r="J454" s="44">
        <v>1001368</v>
      </c>
      <c r="K454" s="44">
        <v>0</v>
      </c>
      <c r="L454" s="44">
        <v>0</v>
      </c>
      <c r="M454" s="44">
        <v>0</v>
      </c>
      <c r="N454" s="44">
        <v>0</v>
      </c>
      <c r="O454" s="44">
        <v>0</v>
      </c>
      <c r="P454" s="44">
        <v>1133879</v>
      </c>
      <c r="Q454" s="44">
        <v>398026</v>
      </c>
      <c r="R454" s="44">
        <v>0</v>
      </c>
      <c r="S454" s="44">
        <v>10171</v>
      </c>
      <c r="T454" s="44">
        <v>4244</v>
      </c>
      <c r="U454" s="44">
        <v>39494</v>
      </c>
      <c r="V454" s="44">
        <v>13128</v>
      </c>
      <c r="W454" s="44">
        <v>0</v>
      </c>
      <c r="X454" s="44">
        <v>141019</v>
      </c>
      <c r="Y454" s="44">
        <v>0</v>
      </c>
      <c r="Z454" s="44">
        <v>0</v>
      </c>
      <c r="AA454" s="44">
        <v>10536218</v>
      </c>
      <c r="AB454" s="44">
        <v>100000</v>
      </c>
    </row>
    <row r="455" spans="1:28" x14ac:dyDescent="0.3">
      <c r="A455" s="46" t="s">
        <v>1013</v>
      </c>
      <c r="B455" t="s">
        <v>2536</v>
      </c>
      <c r="C455">
        <v>1</v>
      </c>
      <c r="D455">
        <v>0</v>
      </c>
      <c r="E455" s="44">
        <v>23529510</v>
      </c>
      <c r="F455" s="44">
        <v>0</v>
      </c>
      <c r="G455" s="44">
        <v>0</v>
      </c>
      <c r="H455" s="44">
        <v>0</v>
      </c>
      <c r="I455" s="44">
        <v>1477672</v>
      </c>
      <c r="J455" s="44">
        <v>3747492</v>
      </c>
      <c r="K455" s="44">
        <v>0</v>
      </c>
      <c r="L455" s="44">
        <v>0</v>
      </c>
      <c r="M455" s="44">
        <v>0</v>
      </c>
      <c r="N455" s="44">
        <v>0</v>
      </c>
      <c r="O455" s="44">
        <v>0</v>
      </c>
      <c r="P455" s="44">
        <v>3717702</v>
      </c>
      <c r="Q455" s="44">
        <v>1685974</v>
      </c>
      <c r="R455" s="44">
        <v>115578</v>
      </c>
      <c r="S455" s="44">
        <v>41614</v>
      </c>
      <c r="T455" s="44">
        <v>17363</v>
      </c>
      <c r="U455" s="44">
        <v>151101</v>
      </c>
      <c r="V455" s="44">
        <v>55395</v>
      </c>
      <c r="W455" s="44">
        <v>0</v>
      </c>
      <c r="X455" s="44">
        <v>207006</v>
      </c>
      <c r="Y455" s="44">
        <v>0</v>
      </c>
      <c r="Z455" s="44">
        <v>0</v>
      </c>
      <c r="AA455" s="44">
        <v>34746407</v>
      </c>
      <c r="AB455" s="44">
        <v>227985</v>
      </c>
    </row>
    <row r="456" spans="1:28" x14ac:dyDescent="0.3">
      <c r="A456" s="46" t="s">
        <v>1015</v>
      </c>
      <c r="B456" t="s">
        <v>2537</v>
      </c>
      <c r="C456">
        <v>1</v>
      </c>
      <c r="D456">
        <v>0</v>
      </c>
      <c r="E456" s="44">
        <v>3805799</v>
      </c>
      <c r="F456" s="44">
        <v>0</v>
      </c>
      <c r="G456" s="44">
        <v>154897</v>
      </c>
      <c r="H456" s="44">
        <v>0</v>
      </c>
      <c r="I456" s="44">
        <v>645991</v>
      </c>
      <c r="J456" s="44">
        <v>296232</v>
      </c>
      <c r="K456" s="44">
        <v>0</v>
      </c>
      <c r="L456" s="44">
        <v>0</v>
      </c>
      <c r="M456" s="44">
        <v>0</v>
      </c>
      <c r="N456" s="44">
        <v>0</v>
      </c>
      <c r="O456" s="44">
        <v>0</v>
      </c>
      <c r="P456" s="44">
        <v>624987</v>
      </c>
      <c r="Q456" s="44">
        <v>225763</v>
      </c>
      <c r="R456" s="44">
        <v>0</v>
      </c>
      <c r="S456" s="44">
        <v>4719</v>
      </c>
      <c r="T456" s="44">
        <v>1969</v>
      </c>
      <c r="U456" s="44">
        <v>18640</v>
      </c>
      <c r="V456" s="44">
        <v>4330</v>
      </c>
      <c r="W456" s="44">
        <v>0</v>
      </c>
      <c r="X456" s="44">
        <v>83628</v>
      </c>
      <c r="Y456" s="44">
        <v>0</v>
      </c>
      <c r="Z456" s="44">
        <v>0</v>
      </c>
      <c r="AA456" s="44">
        <v>5866955</v>
      </c>
      <c r="AB456" s="44">
        <v>100000</v>
      </c>
    </row>
    <row r="457" spans="1:28" x14ac:dyDescent="0.3">
      <c r="A457" s="46" t="s">
        <v>1017</v>
      </c>
      <c r="B457" t="s">
        <v>1884</v>
      </c>
      <c r="C457">
        <v>1</v>
      </c>
      <c r="D457">
        <v>0</v>
      </c>
      <c r="E457" s="44">
        <v>10883374</v>
      </c>
      <c r="F457" s="44">
        <v>0</v>
      </c>
      <c r="G457" s="44">
        <v>0</v>
      </c>
      <c r="H457" s="44">
        <v>0</v>
      </c>
      <c r="I457" s="44">
        <v>1422365</v>
      </c>
      <c r="J457" s="44">
        <v>1772060</v>
      </c>
      <c r="K457" s="44">
        <v>0</v>
      </c>
      <c r="L457" s="44">
        <v>0</v>
      </c>
      <c r="M457" s="44">
        <v>0</v>
      </c>
      <c r="N457" s="44">
        <v>0</v>
      </c>
      <c r="O457" s="44">
        <v>0</v>
      </c>
      <c r="P457" s="44">
        <v>1629179</v>
      </c>
      <c r="Q457" s="44">
        <v>880197</v>
      </c>
      <c r="R457" s="44">
        <v>34164</v>
      </c>
      <c r="S457" s="44">
        <v>14770</v>
      </c>
      <c r="T457" s="44">
        <v>6163</v>
      </c>
      <c r="U457" s="44">
        <v>58308</v>
      </c>
      <c r="V457" s="44">
        <v>20258</v>
      </c>
      <c r="W457" s="44">
        <v>0</v>
      </c>
      <c r="X457" s="44">
        <v>311543</v>
      </c>
      <c r="Y457" s="44">
        <v>0</v>
      </c>
      <c r="Z457" s="44">
        <v>0</v>
      </c>
      <c r="AA457" s="44">
        <v>17032381</v>
      </c>
      <c r="AB457" s="44">
        <v>116262</v>
      </c>
    </row>
    <row r="458" spans="1:28" x14ac:dyDescent="0.3">
      <c r="A458" s="46" t="s">
        <v>1019</v>
      </c>
      <c r="B458" t="s">
        <v>2538</v>
      </c>
      <c r="C458">
        <v>1</v>
      </c>
      <c r="D458">
        <v>0</v>
      </c>
      <c r="E458" s="44">
        <v>19876742</v>
      </c>
      <c r="F458" s="44">
        <v>0</v>
      </c>
      <c r="G458" s="44">
        <v>0</v>
      </c>
      <c r="H458" s="44">
        <v>0</v>
      </c>
      <c r="I458" s="44">
        <v>974768</v>
      </c>
      <c r="J458" s="44">
        <v>4872937</v>
      </c>
      <c r="K458" s="44">
        <v>0</v>
      </c>
      <c r="L458" s="44">
        <v>0</v>
      </c>
      <c r="M458" s="44">
        <v>0</v>
      </c>
      <c r="N458" s="44">
        <v>0</v>
      </c>
      <c r="O458" s="44">
        <v>0</v>
      </c>
      <c r="P458" s="44">
        <v>3051781</v>
      </c>
      <c r="Q458" s="44">
        <v>918770</v>
      </c>
      <c r="R458" s="44">
        <v>250757</v>
      </c>
      <c r="S458" s="44">
        <v>24942</v>
      </c>
      <c r="T458" s="44">
        <v>10406</v>
      </c>
      <c r="U458" s="44">
        <v>96986</v>
      </c>
      <c r="V458" s="44">
        <v>34934</v>
      </c>
      <c r="W458" s="44">
        <v>0</v>
      </c>
      <c r="X458" s="44">
        <v>232769</v>
      </c>
      <c r="Y458" s="44">
        <v>0</v>
      </c>
      <c r="Z458" s="44">
        <v>0</v>
      </c>
      <c r="AA458" s="44">
        <v>30345792</v>
      </c>
      <c r="AB458" s="44">
        <v>126942</v>
      </c>
    </row>
    <row r="459" spans="1:28" x14ac:dyDescent="0.3">
      <c r="A459" s="46" t="s">
        <v>1007</v>
      </c>
      <c r="B459" t="s">
        <v>2539</v>
      </c>
      <c r="C459">
        <v>1</v>
      </c>
      <c r="D459">
        <v>0</v>
      </c>
      <c r="E459" s="44">
        <v>6280697</v>
      </c>
      <c r="F459" s="44">
        <v>0</v>
      </c>
      <c r="G459" s="44">
        <v>0</v>
      </c>
      <c r="H459" s="44">
        <v>0</v>
      </c>
      <c r="I459" s="44">
        <v>616344</v>
      </c>
      <c r="J459" s="44">
        <v>1372333</v>
      </c>
      <c r="K459" s="44">
        <v>0</v>
      </c>
      <c r="L459" s="44">
        <v>0</v>
      </c>
      <c r="M459" s="44">
        <v>0</v>
      </c>
      <c r="N459" s="44">
        <v>0</v>
      </c>
      <c r="O459" s="44">
        <v>0</v>
      </c>
      <c r="P459" s="44">
        <v>1305326</v>
      </c>
      <c r="Q459" s="44">
        <v>286727</v>
      </c>
      <c r="R459" s="44">
        <v>0</v>
      </c>
      <c r="S459" s="44">
        <v>11400</v>
      </c>
      <c r="T459" s="44">
        <v>4756</v>
      </c>
      <c r="U459" s="44">
        <v>44212</v>
      </c>
      <c r="V459" s="44">
        <v>15248</v>
      </c>
      <c r="W459" s="44">
        <v>0</v>
      </c>
      <c r="X459" s="44">
        <v>99852</v>
      </c>
      <c r="Y459" s="44">
        <v>0</v>
      </c>
      <c r="Z459" s="44">
        <v>0</v>
      </c>
      <c r="AA459" s="44">
        <v>10036895</v>
      </c>
      <c r="AB459" s="44">
        <v>100000</v>
      </c>
    </row>
    <row r="460" spans="1:28" x14ac:dyDescent="0.3">
      <c r="A460" s="46" t="s">
        <v>1021</v>
      </c>
      <c r="B460" t="s">
        <v>2540</v>
      </c>
      <c r="C460">
        <v>1</v>
      </c>
      <c r="D460">
        <v>0</v>
      </c>
      <c r="E460" s="44">
        <v>4569846</v>
      </c>
      <c r="F460" s="44">
        <v>0</v>
      </c>
      <c r="G460" s="44">
        <v>0</v>
      </c>
      <c r="H460" s="44">
        <v>0</v>
      </c>
      <c r="I460" s="44">
        <v>700881</v>
      </c>
      <c r="J460" s="44">
        <v>223056</v>
      </c>
      <c r="K460" s="44">
        <v>0</v>
      </c>
      <c r="L460" s="44">
        <v>0</v>
      </c>
      <c r="M460" s="44">
        <v>0</v>
      </c>
      <c r="N460" s="44">
        <v>0</v>
      </c>
      <c r="O460" s="44">
        <v>0</v>
      </c>
      <c r="P460" s="44">
        <v>758782</v>
      </c>
      <c r="Q460" s="44">
        <v>296238</v>
      </c>
      <c r="R460" s="44">
        <v>61097</v>
      </c>
      <c r="S460" s="44">
        <v>6007</v>
      </c>
      <c r="T460" s="44">
        <v>2506</v>
      </c>
      <c r="U460" s="44">
        <v>23242</v>
      </c>
      <c r="V460" s="44">
        <v>6249</v>
      </c>
      <c r="W460" s="44">
        <v>0</v>
      </c>
      <c r="X460" s="44">
        <v>82911</v>
      </c>
      <c r="Y460" s="44">
        <v>0</v>
      </c>
      <c r="Z460" s="44">
        <v>0</v>
      </c>
      <c r="AA460" s="44">
        <v>6730815</v>
      </c>
      <c r="AB460" s="44">
        <v>100000</v>
      </c>
    </row>
    <row r="461" spans="1:28" x14ac:dyDescent="0.3">
      <c r="A461" s="46" t="s">
        <v>1023</v>
      </c>
      <c r="B461" t="s">
        <v>2541</v>
      </c>
      <c r="C461">
        <v>1</v>
      </c>
      <c r="D461">
        <v>0</v>
      </c>
      <c r="E461" s="44">
        <v>10353353</v>
      </c>
      <c r="F461" s="44">
        <v>0</v>
      </c>
      <c r="G461" s="44">
        <v>0</v>
      </c>
      <c r="H461" s="44">
        <v>3395</v>
      </c>
      <c r="I461" s="44">
        <v>1551675</v>
      </c>
      <c r="J461" s="44">
        <v>3240066</v>
      </c>
      <c r="K461" s="44">
        <v>0</v>
      </c>
      <c r="L461" s="44">
        <v>0</v>
      </c>
      <c r="M461" s="44">
        <v>0</v>
      </c>
      <c r="N461" s="44">
        <v>0</v>
      </c>
      <c r="O461" s="44">
        <v>0</v>
      </c>
      <c r="P461" s="44">
        <v>1822352</v>
      </c>
      <c r="Q461" s="44">
        <v>802863</v>
      </c>
      <c r="R461" s="44">
        <v>169275</v>
      </c>
      <c r="S461" s="44">
        <v>19549</v>
      </c>
      <c r="T461" s="44">
        <v>8156</v>
      </c>
      <c r="U461" s="44">
        <v>77356</v>
      </c>
      <c r="V461" s="44">
        <v>23654</v>
      </c>
      <c r="W461" s="44">
        <v>0</v>
      </c>
      <c r="X461" s="44">
        <v>175250</v>
      </c>
      <c r="Y461" s="44">
        <v>0</v>
      </c>
      <c r="Z461" s="44">
        <v>0</v>
      </c>
      <c r="AA461" s="44">
        <v>18246944</v>
      </c>
      <c r="AB461" s="44">
        <v>0</v>
      </c>
    </row>
    <row r="462" spans="1:28" x14ac:dyDescent="0.3">
      <c r="A462" s="46" t="s">
        <v>999</v>
      </c>
      <c r="B462" t="s">
        <v>2542</v>
      </c>
      <c r="C462">
        <v>1</v>
      </c>
      <c r="D462">
        <v>0</v>
      </c>
      <c r="E462" s="44">
        <v>8144676</v>
      </c>
      <c r="F462" s="44">
        <v>0</v>
      </c>
      <c r="G462" s="44">
        <v>0</v>
      </c>
      <c r="H462" s="44">
        <v>0</v>
      </c>
      <c r="I462" s="44">
        <v>1239027</v>
      </c>
      <c r="J462" s="44">
        <v>1805862</v>
      </c>
      <c r="K462" s="44">
        <v>22443</v>
      </c>
      <c r="L462" s="44">
        <v>0</v>
      </c>
      <c r="M462" s="44">
        <v>0</v>
      </c>
      <c r="N462" s="44">
        <v>0</v>
      </c>
      <c r="O462" s="44">
        <v>0</v>
      </c>
      <c r="P462" s="44">
        <v>1036250</v>
      </c>
      <c r="Q462" s="44">
        <v>131313</v>
      </c>
      <c r="R462" s="44">
        <v>91628</v>
      </c>
      <c r="S462" s="44">
        <v>7415</v>
      </c>
      <c r="T462" s="44">
        <v>3094</v>
      </c>
      <c r="U462" s="44">
        <v>28601</v>
      </c>
      <c r="V462" s="44">
        <v>9200</v>
      </c>
      <c r="W462" s="44">
        <v>0</v>
      </c>
      <c r="X462" s="44">
        <v>316780</v>
      </c>
      <c r="Y462" s="44">
        <v>0</v>
      </c>
      <c r="Z462" s="44">
        <v>0</v>
      </c>
      <c r="AA462" s="44">
        <v>12836289</v>
      </c>
      <c r="AB462" s="44">
        <v>100000</v>
      </c>
    </row>
    <row r="463" spans="1:28" x14ac:dyDescent="0.3">
      <c r="A463" s="46" t="s">
        <v>928</v>
      </c>
      <c r="B463" t="s">
        <v>2543</v>
      </c>
      <c r="C463">
        <v>1</v>
      </c>
      <c r="D463">
        <v>0</v>
      </c>
      <c r="E463" s="44">
        <v>13573649</v>
      </c>
      <c r="F463" s="44">
        <v>0</v>
      </c>
      <c r="G463" s="44">
        <v>0</v>
      </c>
      <c r="H463" s="44">
        <v>0</v>
      </c>
      <c r="I463" s="44">
        <v>3163429</v>
      </c>
      <c r="J463" s="44">
        <v>4207937</v>
      </c>
      <c r="K463" s="44">
        <v>0</v>
      </c>
      <c r="L463" s="44">
        <v>0</v>
      </c>
      <c r="M463" s="44">
        <v>0</v>
      </c>
      <c r="N463" s="44">
        <v>0</v>
      </c>
      <c r="O463" s="44">
        <v>0</v>
      </c>
      <c r="P463" s="44">
        <v>1352316</v>
      </c>
      <c r="Q463" s="44">
        <v>464456</v>
      </c>
      <c r="R463" s="44">
        <v>595886</v>
      </c>
      <c r="S463" s="44">
        <v>46947</v>
      </c>
      <c r="T463" s="44">
        <v>19588</v>
      </c>
      <c r="U463" s="44">
        <v>186575</v>
      </c>
      <c r="V463" s="44">
        <v>49904</v>
      </c>
      <c r="W463" s="44">
        <v>0</v>
      </c>
      <c r="X463" s="44">
        <v>0</v>
      </c>
      <c r="Y463" s="44">
        <v>45884</v>
      </c>
      <c r="Z463" s="44">
        <v>0</v>
      </c>
      <c r="AA463" s="44">
        <v>23706571</v>
      </c>
      <c r="AB463" s="44">
        <v>0</v>
      </c>
    </row>
    <row r="464" spans="1:28" x14ac:dyDescent="0.3">
      <c r="A464" s="46" t="s">
        <v>942</v>
      </c>
      <c r="B464" t="s">
        <v>2544</v>
      </c>
      <c r="C464">
        <v>1</v>
      </c>
      <c r="D464">
        <v>0</v>
      </c>
      <c r="E464" s="44">
        <v>28531690</v>
      </c>
      <c r="F464" s="44">
        <v>0</v>
      </c>
      <c r="G464" s="44">
        <v>0</v>
      </c>
      <c r="H464" s="44">
        <v>0</v>
      </c>
      <c r="I464" s="44">
        <v>9966069</v>
      </c>
      <c r="J464" s="44">
        <v>3676095</v>
      </c>
      <c r="K464" s="44">
        <v>0</v>
      </c>
      <c r="L464" s="44">
        <v>0</v>
      </c>
      <c r="M464" s="44">
        <v>0</v>
      </c>
      <c r="N464" s="44">
        <v>0</v>
      </c>
      <c r="O464" s="44">
        <v>0</v>
      </c>
      <c r="P464" s="44">
        <v>2377256</v>
      </c>
      <c r="Q464" s="44">
        <v>516397</v>
      </c>
      <c r="R464" s="44">
        <v>862002</v>
      </c>
      <c r="S464" s="44">
        <v>145740</v>
      </c>
      <c r="T464" s="44">
        <v>60806</v>
      </c>
      <c r="U464" s="44">
        <v>603412</v>
      </c>
      <c r="V464" s="44">
        <v>140323</v>
      </c>
      <c r="W464" s="44">
        <v>0</v>
      </c>
      <c r="X464" s="44">
        <v>0</v>
      </c>
      <c r="Y464" s="44">
        <v>0</v>
      </c>
      <c r="Z464" s="44">
        <v>0</v>
      </c>
      <c r="AA464" s="44">
        <v>46879790</v>
      </c>
      <c r="AB464" s="44">
        <v>0</v>
      </c>
    </row>
    <row r="465" spans="1:28" x14ac:dyDescent="0.3">
      <c r="A465" s="46" t="s">
        <v>930</v>
      </c>
      <c r="B465" t="s">
        <v>2545</v>
      </c>
      <c r="C465">
        <v>1</v>
      </c>
      <c r="D465">
        <v>0</v>
      </c>
      <c r="E465" s="44">
        <v>9568760</v>
      </c>
      <c r="F465" s="44">
        <v>0</v>
      </c>
      <c r="G465" s="44">
        <v>0</v>
      </c>
      <c r="H465" s="44">
        <v>0</v>
      </c>
      <c r="I465" s="44">
        <v>1003965</v>
      </c>
      <c r="J465" s="44">
        <v>971134</v>
      </c>
      <c r="K465" s="44">
        <v>0</v>
      </c>
      <c r="L465" s="44">
        <v>0</v>
      </c>
      <c r="M465" s="44">
        <v>0</v>
      </c>
      <c r="N465" s="44">
        <v>0</v>
      </c>
      <c r="O465" s="44">
        <v>0</v>
      </c>
      <c r="P465" s="44">
        <v>707935</v>
      </c>
      <c r="Q465" s="44">
        <v>134703</v>
      </c>
      <c r="R465" s="44">
        <v>310841</v>
      </c>
      <c r="S465" s="44">
        <v>18995</v>
      </c>
      <c r="T465" s="44">
        <v>7925</v>
      </c>
      <c r="U465" s="44">
        <v>68910</v>
      </c>
      <c r="V465" s="44">
        <v>18534</v>
      </c>
      <c r="W465" s="44">
        <v>0</v>
      </c>
      <c r="X465" s="44">
        <v>14447</v>
      </c>
      <c r="Y465" s="44">
        <v>0</v>
      </c>
      <c r="Z465" s="44">
        <v>0</v>
      </c>
      <c r="AA465" s="44">
        <v>12826149</v>
      </c>
      <c r="AB465" s="44">
        <v>0</v>
      </c>
    </row>
    <row r="466" spans="1:28" x14ac:dyDescent="0.3">
      <c r="A466" s="46" t="s">
        <v>932</v>
      </c>
      <c r="B466" t="s">
        <v>2546</v>
      </c>
      <c r="C466">
        <v>1</v>
      </c>
      <c r="D466">
        <v>0</v>
      </c>
      <c r="E466" s="44">
        <v>599033</v>
      </c>
      <c r="F466" s="44">
        <v>0</v>
      </c>
      <c r="G466" s="44">
        <v>193761</v>
      </c>
      <c r="H466" s="44">
        <v>0</v>
      </c>
      <c r="I466" s="44">
        <v>19570</v>
      </c>
      <c r="J466" s="44">
        <v>0</v>
      </c>
      <c r="K466" s="44">
        <v>0</v>
      </c>
      <c r="L466" s="44">
        <v>0</v>
      </c>
      <c r="M466" s="44">
        <v>0</v>
      </c>
      <c r="N466" s="44">
        <v>0</v>
      </c>
      <c r="O466" s="44">
        <v>0</v>
      </c>
      <c r="P466" s="44">
        <v>56073</v>
      </c>
      <c r="Q466" s="44">
        <v>0</v>
      </c>
      <c r="R466" s="44">
        <v>0</v>
      </c>
      <c r="S466" s="44">
        <v>839</v>
      </c>
      <c r="T466" s="44">
        <v>350</v>
      </c>
      <c r="U466" s="44">
        <v>6000</v>
      </c>
      <c r="V466" s="44">
        <v>0</v>
      </c>
      <c r="W466" s="44">
        <v>0</v>
      </c>
      <c r="X466" s="44">
        <v>0</v>
      </c>
      <c r="Y466" s="44">
        <v>0</v>
      </c>
      <c r="Z466" s="44">
        <v>0</v>
      </c>
      <c r="AA466" s="44">
        <v>875626</v>
      </c>
      <c r="AB466" s="44">
        <v>0</v>
      </c>
    </row>
    <row r="467" spans="1:28" x14ac:dyDescent="0.3">
      <c r="A467" s="46" t="s">
        <v>934</v>
      </c>
      <c r="B467" t="s">
        <v>2547</v>
      </c>
      <c r="C467">
        <v>1</v>
      </c>
      <c r="D467">
        <v>0</v>
      </c>
      <c r="E467" s="44">
        <v>6459483</v>
      </c>
      <c r="F467" s="44">
        <v>0</v>
      </c>
      <c r="G467" s="44">
        <v>0</v>
      </c>
      <c r="H467" s="44">
        <v>0</v>
      </c>
      <c r="I467" s="44">
        <v>978806</v>
      </c>
      <c r="J467" s="44">
        <v>2218163</v>
      </c>
      <c r="K467" s="44">
        <v>0</v>
      </c>
      <c r="L467" s="44">
        <v>0</v>
      </c>
      <c r="M467" s="44">
        <v>0</v>
      </c>
      <c r="N467" s="44">
        <v>0</v>
      </c>
      <c r="O467" s="44">
        <v>0</v>
      </c>
      <c r="P467" s="44">
        <v>788384</v>
      </c>
      <c r="Q467" s="44">
        <v>24024</v>
      </c>
      <c r="R467" s="44">
        <v>82611</v>
      </c>
      <c r="S467" s="44">
        <v>12089</v>
      </c>
      <c r="T467" s="44">
        <v>5044</v>
      </c>
      <c r="U467" s="44">
        <v>50212</v>
      </c>
      <c r="V467" s="44">
        <v>9530</v>
      </c>
      <c r="W467" s="44">
        <v>0</v>
      </c>
      <c r="X467" s="44">
        <v>0</v>
      </c>
      <c r="Y467" s="44">
        <v>0</v>
      </c>
      <c r="Z467" s="44">
        <v>0</v>
      </c>
      <c r="AA467" s="44">
        <v>10628346</v>
      </c>
      <c r="AB467" s="44">
        <v>0</v>
      </c>
    </row>
    <row r="468" spans="1:28" x14ac:dyDescent="0.3">
      <c r="A468" s="46" t="s">
        <v>936</v>
      </c>
      <c r="B468" t="s">
        <v>2548</v>
      </c>
      <c r="C468">
        <v>1</v>
      </c>
      <c r="D468">
        <v>0</v>
      </c>
      <c r="E468" s="44">
        <v>7505731</v>
      </c>
      <c r="F468" s="44">
        <v>0</v>
      </c>
      <c r="G468" s="44">
        <v>0</v>
      </c>
      <c r="H468" s="44">
        <v>0</v>
      </c>
      <c r="I468" s="44">
        <v>1057170</v>
      </c>
      <c r="J468" s="44">
        <v>1750730</v>
      </c>
      <c r="K468" s="44">
        <v>0</v>
      </c>
      <c r="L468" s="44">
        <v>0</v>
      </c>
      <c r="M468" s="44">
        <v>0</v>
      </c>
      <c r="N468" s="44">
        <v>0</v>
      </c>
      <c r="O468" s="44">
        <v>0</v>
      </c>
      <c r="P468" s="44">
        <v>950143</v>
      </c>
      <c r="Q468" s="44">
        <v>238973</v>
      </c>
      <c r="R468" s="44">
        <v>442481</v>
      </c>
      <c r="S468" s="44">
        <v>20523</v>
      </c>
      <c r="T468" s="44">
        <v>8563</v>
      </c>
      <c r="U468" s="44">
        <v>82482</v>
      </c>
      <c r="V468" s="44">
        <v>21285</v>
      </c>
      <c r="W468" s="44">
        <v>0</v>
      </c>
      <c r="X468" s="44">
        <v>0</v>
      </c>
      <c r="Y468" s="44">
        <v>0</v>
      </c>
      <c r="Z468" s="44">
        <v>0</v>
      </c>
      <c r="AA468" s="44">
        <v>12078081</v>
      </c>
      <c r="AB468" s="44">
        <v>0</v>
      </c>
    </row>
    <row r="469" spans="1:28" x14ac:dyDescent="0.3">
      <c r="A469" s="46" t="s">
        <v>926</v>
      </c>
      <c r="B469" t="s">
        <v>2549</v>
      </c>
      <c r="C469">
        <v>1</v>
      </c>
      <c r="D469">
        <v>0</v>
      </c>
      <c r="E469" s="44">
        <v>19142890</v>
      </c>
      <c r="F469" s="44">
        <v>0</v>
      </c>
      <c r="G469" s="44">
        <v>0</v>
      </c>
      <c r="H469" s="44">
        <v>4898</v>
      </c>
      <c r="I469" s="44">
        <v>3686982</v>
      </c>
      <c r="J469" s="44">
        <v>2928944</v>
      </c>
      <c r="K469" s="44">
        <v>0</v>
      </c>
      <c r="L469" s="44">
        <v>0</v>
      </c>
      <c r="M469" s="44">
        <v>0</v>
      </c>
      <c r="N469" s="44">
        <v>0</v>
      </c>
      <c r="O469" s="44">
        <v>0</v>
      </c>
      <c r="P469" s="44">
        <v>1924500</v>
      </c>
      <c r="Q469" s="44">
        <v>240381</v>
      </c>
      <c r="R469" s="44">
        <v>381114</v>
      </c>
      <c r="S469" s="44">
        <v>63995</v>
      </c>
      <c r="T469" s="44">
        <v>26700</v>
      </c>
      <c r="U469" s="44">
        <v>248436</v>
      </c>
      <c r="V469" s="44">
        <v>61822</v>
      </c>
      <c r="W469" s="44">
        <v>0</v>
      </c>
      <c r="X469" s="44">
        <v>450569</v>
      </c>
      <c r="Y469" s="44">
        <v>0</v>
      </c>
      <c r="Z469" s="44">
        <v>0</v>
      </c>
      <c r="AA469" s="44">
        <v>29161231</v>
      </c>
      <c r="AB469" s="44">
        <v>0</v>
      </c>
    </row>
    <row r="470" spans="1:28" x14ac:dyDescent="0.3">
      <c r="A470" s="46" t="s">
        <v>944</v>
      </c>
      <c r="B470" t="s">
        <v>1897</v>
      </c>
      <c r="C470">
        <v>1</v>
      </c>
      <c r="D470">
        <v>1</v>
      </c>
      <c r="E470" s="44">
        <v>17820894</v>
      </c>
      <c r="F470" s="44">
        <v>0</v>
      </c>
      <c r="G470" s="44">
        <v>0</v>
      </c>
      <c r="H470" s="44">
        <v>5944</v>
      </c>
      <c r="I470" s="44">
        <v>2905951</v>
      </c>
      <c r="J470" s="44">
        <v>1635744</v>
      </c>
      <c r="K470" s="44">
        <v>0</v>
      </c>
      <c r="L470" s="44">
        <v>0</v>
      </c>
      <c r="M470" s="44">
        <v>0</v>
      </c>
      <c r="N470" s="44">
        <v>0</v>
      </c>
      <c r="O470" s="44">
        <v>0</v>
      </c>
      <c r="P470" s="44">
        <v>2425910</v>
      </c>
      <c r="Q470" s="44">
        <v>634124</v>
      </c>
      <c r="R470" s="44">
        <v>289982</v>
      </c>
      <c r="S470" s="44">
        <v>45764</v>
      </c>
      <c r="T470" s="44">
        <v>19094</v>
      </c>
      <c r="U470" s="44">
        <v>181391</v>
      </c>
      <c r="V470" s="44">
        <v>47020</v>
      </c>
      <c r="W470" s="44">
        <v>0</v>
      </c>
      <c r="X470" s="44">
        <v>315192</v>
      </c>
      <c r="Y470" s="44">
        <v>0</v>
      </c>
      <c r="Z470" s="44">
        <v>0</v>
      </c>
      <c r="AA470" s="44">
        <v>26327010</v>
      </c>
      <c r="AB470" s="44">
        <v>0</v>
      </c>
    </row>
    <row r="471" spans="1:28" x14ac:dyDescent="0.3">
      <c r="A471" s="46" t="s">
        <v>940</v>
      </c>
      <c r="B471" t="s">
        <v>2550</v>
      </c>
      <c r="C471">
        <v>1</v>
      </c>
      <c r="D471">
        <v>0</v>
      </c>
      <c r="E471" s="44">
        <v>11594904</v>
      </c>
      <c r="F471" s="44">
        <v>0</v>
      </c>
      <c r="G471" s="44">
        <v>0</v>
      </c>
      <c r="H471" s="44">
        <v>0</v>
      </c>
      <c r="I471" s="44">
        <v>1747891</v>
      </c>
      <c r="J471" s="44">
        <v>2637848</v>
      </c>
      <c r="K471" s="44">
        <v>0</v>
      </c>
      <c r="L471" s="44">
        <v>0</v>
      </c>
      <c r="M471" s="44">
        <v>0</v>
      </c>
      <c r="N471" s="44">
        <v>0</v>
      </c>
      <c r="O471" s="44">
        <v>0</v>
      </c>
      <c r="P471" s="44">
        <v>1401732</v>
      </c>
      <c r="Q471" s="44">
        <v>94952</v>
      </c>
      <c r="R471" s="44">
        <v>245488</v>
      </c>
      <c r="S471" s="44">
        <v>22949</v>
      </c>
      <c r="T471" s="44">
        <v>9575</v>
      </c>
      <c r="U471" s="44">
        <v>92385</v>
      </c>
      <c r="V471" s="44">
        <v>24765</v>
      </c>
      <c r="W471" s="44">
        <v>0</v>
      </c>
      <c r="X471" s="44">
        <v>0</v>
      </c>
      <c r="Y471" s="44">
        <v>0</v>
      </c>
      <c r="Z471" s="44">
        <v>0</v>
      </c>
      <c r="AA471" s="44">
        <v>17872489</v>
      </c>
      <c r="AB471" s="44">
        <v>0</v>
      </c>
    </row>
    <row r="472" spans="1:28" x14ac:dyDescent="0.3">
      <c r="A472" s="46" t="s">
        <v>938</v>
      </c>
      <c r="B472" t="s">
        <v>1899</v>
      </c>
      <c r="C472">
        <v>1</v>
      </c>
      <c r="D472">
        <v>0</v>
      </c>
      <c r="E472" s="44">
        <v>22591411</v>
      </c>
      <c r="F472" s="44">
        <v>0</v>
      </c>
      <c r="G472" s="44">
        <v>0</v>
      </c>
      <c r="H472" s="44">
        <v>0</v>
      </c>
      <c r="I472" s="44">
        <v>3569906</v>
      </c>
      <c r="J472" s="44">
        <v>2425002</v>
      </c>
      <c r="K472" s="44">
        <v>0</v>
      </c>
      <c r="L472" s="44">
        <v>0</v>
      </c>
      <c r="M472" s="44">
        <v>0</v>
      </c>
      <c r="N472" s="44">
        <v>0</v>
      </c>
      <c r="O472" s="44">
        <v>0</v>
      </c>
      <c r="P472" s="44">
        <v>2507111</v>
      </c>
      <c r="Q472" s="44">
        <v>500241</v>
      </c>
      <c r="R472" s="44">
        <v>1215746</v>
      </c>
      <c r="S472" s="44">
        <v>101220</v>
      </c>
      <c r="T472" s="44">
        <v>42231</v>
      </c>
      <c r="U472" s="44">
        <v>391440</v>
      </c>
      <c r="V472" s="44">
        <v>61647</v>
      </c>
      <c r="W472" s="44">
        <v>0</v>
      </c>
      <c r="X472" s="44">
        <v>345926</v>
      </c>
      <c r="Y472" s="44">
        <v>0</v>
      </c>
      <c r="Z472" s="44">
        <v>0</v>
      </c>
      <c r="AA472" s="44">
        <v>33751881</v>
      </c>
      <c r="AB472" s="44">
        <v>0</v>
      </c>
    </row>
    <row r="473" spans="1:28" x14ac:dyDescent="0.3">
      <c r="A473" s="46" t="s">
        <v>946</v>
      </c>
      <c r="B473" t="s">
        <v>2551</v>
      </c>
      <c r="C473">
        <v>1</v>
      </c>
      <c r="D473">
        <v>0</v>
      </c>
      <c r="E473" s="44">
        <v>6968268</v>
      </c>
      <c r="F473" s="44">
        <v>0</v>
      </c>
      <c r="G473" s="44">
        <v>0</v>
      </c>
      <c r="H473" s="44">
        <v>0</v>
      </c>
      <c r="I473" s="44">
        <v>1033217</v>
      </c>
      <c r="J473" s="44">
        <v>1600984</v>
      </c>
      <c r="K473" s="44">
        <v>0</v>
      </c>
      <c r="L473" s="44">
        <v>0</v>
      </c>
      <c r="M473" s="44">
        <v>0</v>
      </c>
      <c r="N473" s="44">
        <v>0</v>
      </c>
      <c r="O473" s="44">
        <v>0</v>
      </c>
      <c r="P473" s="44">
        <v>743288</v>
      </c>
      <c r="Q473" s="44">
        <v>73060</v>
      </c>
      <c r="R473" s="44">
        <v>167004</v>
      </c>
      <c r="S473" s="44">
        <v>15205</v>
      </c>
      <c r="T473" s="44">
        <v>6344</v>
      </c>
      <c r="U473" s="44">
        <v>59823</v>
      </c>
      <c r="V473" s="44">
        <v>13264</v>
      </c>
      <c r="W473" s="44">
        <v>0</v>
      </c>
      <c r="X473" s="44">
        <v>58000</v>
      </c>
      <c r="Y473" s="44">
        <v>0</v>
      </c>
      <c r="Z473" s="44">
        <v>0</v>
      </c>
      <c r="AA473" s="44">
        <v>10738457</v>
      </c>
      <c r="AB473" s="44">
        <v>0</v>
      </c>
    </row>
    <row r="474" spans="1:28" x14ac:dyDescent="0.3">
      <c r="A474" s="46" t="s">
        <v>948</v>
      </c>
      <c r="B474" t="s">
        <v>2552</v>
      </c>
      <c r="C474">
        <v>1</v>
      </c>
      <c r="D474">
        <v>0</v>
      </c>
      <c r="E474" s="44">
        <v>4531750</v>
      </c>
      <c r="F474" s="44">
        <v>0</v>
      </c>
      <c r="G474" s="44">
        <v>0</v>
      </c>
      <c r="H474" s="44">
        <v>0</v>
      </c>
      <c r="I474" s="44">
        <v>1145455</v>
      </c>
      <c r="J474" s="44">
        <v>1528337</v>
      </c>
      <c r="K474" s="44">
        <v>0</v>
      </c>
      <c r="L474" s="44">
        <v>0</v>
      </c>
      <c r="M474" s="44">
        <v>0</v>
      </c>
      <c r="N474" s="44">
        <v>0</v>
      </c>
      <c r="O474" s="44">
        <v>0</v>
      </c>
      <c r="P474" s="44">
        <v>432350</v>
      </c>
      <c r="Q474" s="44">
        <v>203175</v>
      </c>
      <c r="R474" s="44">
        <v>189986</v>
      </c>
      <c r="S474" s="44">
        <v>14201</v>
      </c>
      <c r="T474" s="44">
        <v>5925</v>
      </c>
      <c r="U474" s="44">
        <v>47940</v>
      </c>
      <c r="V474" s="44">
        <v>14613</v>
      </c>
      <c r="W474" s="44">
        <v>0</v>
      </c>
      <c r="X474" s="44">
        <v>0</v>
      </c>
      <c r="Y474" s="44">
        <v>0</v>
      </c>
      <c r="Z474" s="44">
        <v>0</v>
      </c>
      <c r="AA474" s="44">
        <v>8113732</v>
      </c>
      <c r="AB474" s="44">
        <v>0</v>
      </c>
    </row>
    <row r="475" spans="1:28" x14ac:dyDescent="0.3">
      <c r="A475" s="46" t="s">
        <v>951</v>
      </c>
      <c r="B475" t="s">
        <v>2553</v>
      </c>
      <c r="C475">
        <v>1</v>
      </c>
      <c r="D475">
        <v>0</v>
      </c>
      <c r="E475" s="44">
        <v>4888467</v>
      </c>
      <c r="F475" s="44">
        <v>0</v>
      </c>
      <c r="G475" s="44">
        <v>0</v>
      </c>
      <c r="H475" s="44">
        <v>0</v>
      </c>
      <c r="I475" s="44">
        <v>1001323</v>
      </c>
      <c r="J475" s="44">
        <v>1437166</v>
      </c>
      <c r="K475" s="44">
        <v>0</v>
      </c>
      <c r="L475" s="44">
        <v>0</v>
      </c>
      <c r="M475" s="44">
        <v>0</v>
      </c>
      <c r="N475" s="44">
        <v>0</v>
      </c>
      <c r="O475" s="44">
        <v>0</v>
      </c>
      <c r="P475" s="44">
        <v>655392</v>
      </c>
      <c r="Q475" s="44">
        <v>125888</v>
      </c>
      <c r="R475" s="44">
        <v>189661</v>
      </c>
      <c r="S475" s="44">
        <v>9962</v>
      </c>
      <c r="T475" s="44">
        <v>4156</v>
      </c>
      <c r="U475" s="44">
        <v>40775</v>
      </c>
      <c r="V475" s="44">
        <v>10798</v>
      </c>
      <c r="W475" s="44">
        <v>0</v>
      </c>
      <c r="X475" s="44">
        <v>146640</v>
      </c>
      <c r="Y475" s="44">
        <v>0</v>
      </c>
      <c r="Z475" s="44">
        <v>0</v>
      </c>
      <c r="AA475" s="44">
        <v>8510228</v>
      </c>
      <c r="AB475" s="44">
        <v>0</v>
      </c>
    </row>
    <row r="476" spans="1:28" x14ac:dyDescent="0.3">
      <c r="A476" s="46" t="s">
        <v>961</v>
      </c>
      <c r="B476" t="s">
        <v>1903</v>
      </c>
      <c r="C476">
        <v>1</v>
      </c>
      <c r="D476">
        <v>0</v>
      </c>
      <c r="E476" s="44">
        <v>13544155</v>
      </c>
      <c r="F476" s="44">
        <v>0</v>
      </c>
      <c r="G476" s="44">
        <v>0</v>
      </c>
      <c r="H476" s="44">
        <v>4225</v>
      </c>
      <c r="I476" s="44">
        <v>1822530</v>
      </c>
      <c r="J476" s="44">
        <v>1941486</v>
      </c>
      <c r="K476" s="44">
        <v>0</v>
      </c>
      <c r="L476" s="44">
        <v>0</v>
      </c>
      <c r="M476" s="44">
        <v>0</v>
      </c>
      <c r="N476" s="44">
        <v>0</v>
      </c>
      <c r="O476" s="44">
        <v>0</v>
      </c>
      <c r="P476" s="44">
        <v>1568495</v>
      </c>
      <c r="Q476" s="44">
        <v>421717</v>
      </c>
      <c r="R476" s="44">
        <v>598821</v>
      </c>
      <c r="S476" s="44">
        <v>41135</v>
      </c>
      <c r="T476" s="44">
        <v>17163</v>
      </c>
      <c r="U476" s="44">
        <v>147256</v>
      </c>
      <c r="V476" s="44">
        <v>44191</v>
      </c>
      <c r="W476" s="44">
        <v>0</v>
      </c>
      <c r="X476" s="44">
        <v>0</v>
      </c>
      <c r="Y476" s="44">
        <v>0</v>
      </c>
      <c r="Z476" s="44">
        <v>0</v>
      </c>
      <c r="AA476" s="44">
        <v>20151174</v>
      </c>
      <c r="AB476" s="44">
        <v>0</v>
      </c>
    </row>
    <row r="477" spans="1:28" x14ac:dyDescent="0.3">
      <c r="A477" s="46" t="s">
        <v>953</v>
      </c>
      <c r="B477" t="s">
        <v>2554</v>
      </c>
      <c r="C477">
        <v>1</v>
      </c>
      <c r="D477">
        <v>0</v>
      </c>
      <c r="E477" s="44">
        <v>10835411</v>
      </c>
      <c r="F477" s="44">
        <v>0</v>
      </c>
      <c r="G477" s="44">
        <v>0</v>
      </c>
      <c r="H477" s="44">
        <v>0</v>
      </c>
      <c r="I477" s="44">
        <v>3297116</v>
      </c>
      <c r="J477" s="44">
        <v>7074389</v>
      </c>
      <c r="K477" s="44">
        <v>0</v>
      </c>
      <c r="L477" s="44">
        <v>0</v>
      </c>
      <c r="M477" s="44">
        <v>0</v>
      </c>
      <c r="N477" s="44">
        <v>0</v>
      </c>
      <c r="O477" s="44">
        <v>0</v>
      </c>
      <c r="P477" s="44">
        <v>1873128</v>
      </c>
      <c r="Q477" s="44">
        <v>724412</v>
      </c>
      <c r="R477" s="44">
        <v>498144</v>
      </c>
      <c r="S477" s="44">
        <v>67425</v>
      </c>
      <c r="T477" s="44">
        <v>28131</v>
      </c>
      <c r="U477" s="44">
        <v>260669</v>
      </c>
      <c r="V477" s="44">
        <v>69494</v>
      </c>
      <c r="W477" s="44">
        <v>0</v>
      </c>
      <c r="X477" s="44">
        <v>0</v>
      </c>
      <c r="Y477" s="44">
        <v>0</v>
      </c>
      <c r="Z477" s="44">
        <v>0</v>
      </c>
      <c r="AA477" s="44">
        <v>24728319</v>
      </c>
      <c r="AB477" s="44">
        <v>0</v>
      </c>
    </row>
    <row r="478" spans="1:28" x14ac:dyDescent="0.3">
      <c r="A478" s="46" t="s">
        <v>957</v>
      </c>
      <c r="B478" t="s">
        <v>2555</v>
      </c>
      <c r="C478">
        <v>1</v>
      </c>
      <c r="D478">
        <v>0</v>
      </c>
      <c r="E478" s="44">
        <v>7883849</v>
      </c>
      <c r="F478" s="44">
        <v>0</v>
      </c>
      <c r="G478" s="44">
        <v>405052</v>
      </c>
      <c r="H478" s="44">
        <v>13453</v>
      </c>
      <c r="I478" s="44">
        <v>2306160</v>
      </c>
      <c r="J478" s="44">
        <v>1473032</v>
      </c>
      <c r="K478" s="44">
        <v>0</v>
      </c>
      <c r="L478" s="44">
        <v>0</v>
      </c>
      <c r="M478" s="44">
        <v>0</v>
      </c>
      <c r="N478" s="44">
        <v>0</v>
      </c>
      <c r="O478" s="44">
        <v>0</v>
      </c>
      <c r="P478" s="44">
        <v>1164880</v>
      </c>
      <c r="Q478" s="44">
        <v>346448</v>
      </c>
      <c r="R478" s="44">
        <v>124428</v>
      </c>
      <c r="S478" s="44">
        <v>27099</v>
      </c>
      <c r="T478" s="44">
        <v>11306</v>
      </c>
      <c r="U478" s="44">
        <v>107763</v>
      </c>
      <c r="V478" s="44">
        <v>25172</v>
      </c>
      <c r="W478" s="44">
        <v>0</v>
      </c>
      <c r="X478" s="44">
        <v>0</v>
      </c>
      <c r="Y478" s="44">
        <v>24469</v>
      </c>
      <c r="Z478" s="44">
        <v>0</v>
      </c>
      <c r="AA478" s="44">
        <v>13913111</v>
      </c>
      <c r="AB478" s="44">
        <v>0</v>
      </c>
    </row>
    <row r="479" spans="1:28" x14ac:dyDescent="0.3">
      <c r="A479" s="46" t="s">
        <v>955</v>
      </c>
      <c r="B479" t="s">
        <v>2556</v>
      </c>
      <c r="C479">
        <v>1</v>
      </c>
      <c r="D479">
        <v>0</v>
      </c>
      <c r="E479" s="44">
        <v>13738077</v>
      </c>
      <c r="F479" s="44">
        <v>0</v>
      </c>
      <c r="G479" s="44">
        <v>0</v>
      </c>
      <c r="H479" s="44">
        <v>5113</v>
      </c>
      <c r="I479" s="44">
        <v>2207015</v>
      </c>
      <c r="J479" s="44">
        <v>4105657</v>
      </c>
      <c r="K479" s="44">
        <v>327816</v>
      </c>
      <c r="L479" s="44">
        <v>0</v>
      </c>
      <c r="M479" s="44">
        <v>0</v>
      </c>
      <c r="N479" s="44">
        <v>0</v>
      </c>
      <c r="O479" s="44">
        <v>0</v>
      </c>
      <c r="P479" s="44">
        <v>1535437</v>
      </c>
      <c r="Q479" s="44">
        <v>574542</v>
      </c>
      <c r="R479" s="44">
        <v>719580</v>
      </c>
      <c r="S479" s="44">
        <v>43906</v>
      </c>
      <c r="T479" s="44">
        <v>18319</v>
      </c>
      <c r="U479" s="44">
        <v>175216</v>
      </c>
      <c r="V479" s="44">
        <v>49154</v>
      </c>
      <c r="W479" s="44">
        <v>0</v>
      </c>
      <c r="X479" s="44">
        <v>0</v>
      </c>
      <c r="Y479" s="44">
        <v>0</v>
      </c>
      <c r="Z479" s="44">
        <v>0</v>
      </c>
      <c r="AA479" s="44">
        <v>23499832</v>
      </c>
      <c r="AB479" s="44">
        <v>0</v>
      </c>
    </row>
    <row r="480" spans="1:28" x14ac:dyDescent="0.3">
      <c r="A480" s="46" t="s">
        <v>959</v>
      </c>
      <c r="B480" t="s">
        <v>2557</v>
      </c>
      <c r="C480" t="s">
        <v>2840</v>
      </c>
      <c r="D480" t="s">
        <v>2840</v>
      </c>
      <c r="E480" t="s">
        <v>2840</v>
      </c>
      <c r="F480" t="s">
        <v>2840</v>
      </c>
      <c r="G480" t="s">
        <v>2840</v>
      </c>
      <c r="H480" t="s">
        <v>2840</v>
      </c>
      <c r="I480" t="s">
        <v>2840</v>
      </c>
      <c r="J480" t="s">
        <v>2840</v>
      </c>
      <c r="K480" t="s">
        <v>2840</v>
      </c>
      <c r="L480" t="s">
        <v>2840</v>
      </c>
      <c r="M480" t="s">
        <v>2840</v>
      </c>
      <c r="N480" t="s">
        <v>2840</v>
      </c>
      <c r="O480" t="s">
        <v>2840</v>
      </c>
      <c r="P480" t="s">
        <v>2840</v>
      </c>
      <c r="Q480" t="s">
        <v>2840</v>
      </c>
      <c r="R480" t="s">
        <v>2840</v>
      </c>
      <c r="S480" t="s">
        <v>2840</v>
      </c>
      <c r="T480" t="s">
        <v>2840</v>
      </c>
      <c r="U480" t="s">
        <v>2840</v>
      </c>
      <c r="V480" t="s">
        <v>2840</v>
      </c>
      <c r="W480" t="s">
        <v>2840</v>
      </c>
      <c r="X480" t="s">
        <v>2840</v>
      </c>
      <c r="Y480" t="s">
        <v>2840</v>
      </c>
      <c r="Z480" t="s">
        <v>2840</v>
      </c>
      <c r="AA480" t="s">
        <v>2840</v>
      </c>
      <c r="AB480" t="s">
        <v>2840</v>
      </c>
    </row>
    <row r="481" spans="1:28" x14ac:dyDescent="0.3">
      <c r="A481" s="46" t="s">
        <v>966</v>
      </c>
      <c r="B481" t="s">
        <v>1908</v>
      </c>
      <c r="C481">
        <v>1</v>
      </c>
      <c r="D481">
        <v>0</v>
      </c>
      <c r="E481" s="44">
        <v>2464826</v>
      </c>
      <c r="F481" s="44">
        <v>0</v>
      </c>
      <c r="G481" s="44">
        <v>139184</v>
      </c>
      <c r="H481" s="44">
        <v>0</v>
      </c>
      <c r="I481" s="44">
        <v>400972</v>
      </c>
      <c r="J481" s="44">
        <v>96943</v>
      </c>
      <c r="K481" s="44">
        <v>0</v>
      </c>
      <c r="L481" s="44">
        <v>0</v>
      </c>
      <c r="M481" s="44">
        <v>0</v>
      </c>
      <c r="N481" s="44">
        <v>0</v>
      </c>
      <c r="O481" s="44">
        <v>0</v>
      </c>
      <c r="P481" s="44">
        <v>201668</v>
      </c>
      <c r="Q481" s="44">
        <v>319</v>
      </c>
      <c r="R481" s="44">
        <v>30283</v>
      </c>
      <c r="S481" s="44">
        <v>4449</v>
      </c>
      <c r="T481" s="44">
        <v>1856</v>
      </c>
      <c r="U481" s="44">
        <v>17067</v>
      </c>
      <c r="V481" s="44">
        <v>0</v>
      </c>
      <c r="W481" s="44">
        <v>0</v>
      </c>
      <c r="X481" s="44">
        <v>22500</v>
      </c>
      <c r="Y481" s="44">
        <v>14764</v>
      </c>
      <c r="Z481" s="44">
        <v>0</v>
      </c>
      <c r="AA481" s="44">
        <v>3394831</v>
      </c>
      <c r="AB481" s="44">
        <v>0</v>
      </c>
    </row>
    <row r="482" spans="1:28" x14ac:dyDescent="0.3">
      <c r="A482" s="46" t="s">
        <v>968</v>
      </c>
      <c r="B482" t="s">
        <v>2558</v>
      </c>
      <c r="C482">
        <v>1</v>
      </c>
      <c r="D482">
        <v>0</v>
      </c>
      <c r="E482" s="44">
        <v>2481970</v>
      </c>
      <c r="F482" s="44">
        <v>0</v>
      </c>
      <c r="G482" s="44">
        <v>0</v>
      </c>
      <c r="H482" s="44">
        <v>1877</v>
      </c>
      <c r="I482" s="44">
        <v>230645</v>
      </c>
      <c r="J482" s="44">
        <v>525939</v>
      </c>
      <c r="K482" s="44">
        <v>0</v>
      </c>
      <c r="L482" s="44">
        <v>0</v>
      </c>
      <c r="M482" s="44">
        <v>0</v>
      </c>
      <c r="N482" s="44">
        <v>0</v>
      </c>
      <c r="O482" s="44">
        <v>0</v>
      </c>
      <c r="P482" s="44">
        <v>344004</v>
      </c>
      <c r="Q482" s="44">
        <v>30890</v>
      </c>
      <c r="R482" s="44">
        <v>0</v>
      </c>
      <c r="S482" s="44">
        <v>2861</v>
      </c>
      <c r="T482" s="44">
        <v>1194</v>
      </c>
      <c r="U482" s="44">
        <v>10893</v>
      </c>
      <c r="V482" s="44">
        <v>2450</v>
      </c>
      <c r="W482" s="44">
        <v>0</v>
      </c>
      <c r="X482" s="44">
        <v>24724</v>
      </c>
      <c r="Y482" s="44">
        <v>3232</v>
      </c>
      <c r="Z482" s="44">
        <v>0</v>
      </c>
      <c r="AA482" s="44">
        <v>3660679</v>
      </c>
      <c r="AB482" s="44">
        <v>100000</v>
      </c>
    </row>
    <row r="483" spans="1:28" x14ac:dyDescent="0.3">
      <c r="A483" s="46" t="s">
        <v>970</v>
      </c>
      <c r="B483" t="s">
        <v>2559</v>
      </c>
      <c r="C483">
        <v>1</v>
      </c>
      <c r="D483">
        <v>0</v>
      </c>
      <c r="E483" s="44">
        <v>7785803</v>
      </c>
      <c r="F483" s="44">
        <v>0</v>
      </c>
      <c r="G483" s="44">
        <v>347920</v>
      </c>
      <c r="H483" s="44">
        <v>0</v>
      </c>
      <c r="I483" s="44">
        <v>1309668</v>
      </c>
      <c r="J483" s="44">
        <v>1512669</v>
      </c>
      <c r="K483" s="44">
        <v>0</v>
      </c>
      <c r="L483" s="44">
        <v>0</v>
      </c>
      <c r="M483" s="44">
        <v>0</v>
      </c>
      <c r="N483" s="44">
        <v>0</v>
      </c>
      <c r="O483" s="44">
        <v>0</v>
      </c>
      <c r="P483" s="44">
        <v>835695</v>
      </c>
      <c r="Q483" s="44">
        <v>23636</v>
      </c>
      <c r="R483" s="44">
        <v>115332</v>
      </c>
      <c r="S483" s="44">
        <v>10231</v>
      </c>
      <c r="T483" s="44">
        <v>4269</v>
      </c>
      <c r="U483" s="44">
        <v>39319</v>
      </c>
      <c r="V483" s="44">
        <v>10231</v>
      </c>
      <c r="W483" s="44">
        <v>0</v>
      </c>
      <c r="X483" s="44">
        <v>243236</v>
      </c>
      <c r="Y483" s="44">
        <v>0</v>
      </c>
      <c r="Z483" s="44">
        <v>0</v>
      </c>
      <c r="AA483" s="44">
        <v>12238009</v>
      </c>
      <c r="AB483" s="44">
        <v>100000</v>
      </c>
    </row>
    <row r="484" spans="1:28" x14ac:dyDescent="0.3">
      <c r="A484" s="46" t="s">
        <v>964</v>
      </c>
      <c r="B484" t="s">
        <v>1911</v>
      </c>
      <c r="C484">
        <v>1</v>
      </c>
      <c r="D484">
        <v>0</v>
      </c>
      <c r="E484" s="44">
        <v>14885600</v>
      </c>
      <c r="F484" s="44">
        <v>0</v>
      </c>
      <c r="G484" s="44">
        <v>0</v>
      </c>
      <c r="H484" s="44">
        <v>0</v>
      </c>
      <c r="I484" s="44">
        <v>2543542</v>
      </c>
      <c r="J484" s="44">
        <v>1844874</v>
      </c>
      <c r="K484" s="44">
        <v>267211</v>
      </c>
      <c r="L484" s="44">
        <v>0</v>
      </c>
      <c r="M484" s="44">
        <v>0</v>
      </c>
      <c r="N484" s="44">
        <v>0</v>
      </c>
      <c r="O484" s="44">
        <v>0</v>
      </c>
      <c r="P484" s="44">
        <v>1303613</v>
      </c>
      <c r="Q484" s="44">
        <v>243490</v>
      </c>
      <c r="R484" s="44">
        <v>169491</v>
      </c>
      <c r="S484" s="44">
        <v>24822</v>
      </c>
      <c r="T484" s="44">
        <v>10356</v>
      </c>
      <c r="U484" s="44">
        <v>94656</v>
      </c>
      <c r="V484" s="44">
        <v>28631</v>
      </c>
      <c r="W484" s="44">
        <v>0</v>
      </c>
      <c r="X484" s="44">
        <v>416368</v>
      </c>
      <c r="Y484" s="44">
        <v>0</v>
      </c>
      <c r="Z484" s="44">
        <v>0</v>
      </c>
      <c r="AA484" s="44">
        <v>21832654</v>
      </c>
      <c r="AB484" s="44">
        <v>0</v>
      </c>
    </row>
    <row r="485" spans="1:28" x14ac:dyDescent="0.3">
      <c r="A485" s="46" t="s">
        <v>972</v>
      </c>
      <c r="B485" t="s">
        <v>2560</v>
      </c>
      <c r="C485">
        <v>1</v>
      </c>
      <c r="D485">
        <v>0</v>
      </c>
      <c r="E485" s="44">
        <v>7495778</v>
      </c>
      <c r="F485" s="44">
        <v>0</v>
      </c>
      <c r="G485" s="44">
        <v>0</v>
      </c>
      <c r="H485" s="44">
        <v>0</v>
      </c>
      <c r="I485" s="44">
        <v>1596576</v>
      </c>
      <c r="J485" s="44">
        <v>986944</v>
      </c>
      <c r="K485" s="44">
        <v>0</v>
      </c>
      <c r="L485" s="44">
        <v>0</v>
      </c>
      <c r="M485" s="44">
        <v>0</v>
      </c>
      <c r="N485" s="44">
        <v>0</v>
      </c>
      <c r="O485" s="44">
        <v>0</v>
      </c>
      <c r="P485" s="44">
        <v>1046527</v>
      </c>
      <c r="Q485" s="44">
        <v>205043</v>
      </c>
      <c r="R485" s="44">
        <v>221319</v>
      </c>
      <c r="S485" s="44">
        <v>13557</v>
      </c>
      <c r="T485" s="44">
        <v>5656</v>
      </c>
      <c r="U485" s="44">
        <v>53008</v>
      </c>
      <c r="V485" s="44">
        <v>16535</v>
      </c>
      <c r="W485" s="44">
        <v>0</v>
      </c>
      <c r="X485" s="44">
        <v>372000</v>
      </c>
      <c r="Y485" s="44">
        <v>11116</v>
      </c>
      <c r="Z485" s="44">
        <v>0</v>
      </c>
      <c r="AA485" s="44">
        <v>12024059</v>
      </c>
      <c r="AB485" s="44">
        <v>0</v>
      </c>
    </row>
    <row r="486" spans="1:28" x14ac:dyDescent="0.3">
      <c r="A486" s="46" t="s">
        <v>974</v>
      </c>
      <c r="B486" t="s">
        <v>1913</v>
      </c>
      <c r="C486" t="s">
        <v>2840</v>
      </c>
      <c r="D486" t="s">
        <v>2840</v>
      </c>
      <c r="E486" t="s">
        <v>2840</v>
      </c>
      <c r="F486" t="s">
        <v>2840</v>
      </c>
      <c r="G486" t="s">
        <v>2840</v>
      </c>
      <c r="H486" t="s">
        <v>2840</v>
      </c>
      <c r="I486" t="s">
        <v>2840</v>
      </c>
      <c r="J486" t="s">
        <v>2840</v>
      </c>
      <c r="K486" t="s">
        <v>2840</v>
      </c>
      <c r="L486" t="s">
        <v>2840</v>
      </c>
      <c r="M486" t="s">
        <v>2840</v>
      </c>
      <c r="N486" t="s">
        <v>2840</v>
      </c>
      <c r="O486" t="s">
        <v>2840</v>
      </c>
      <c r="P486" t="s">
        <v>2840</v>
      </c>
      <c r="Q486" t="s">
        <v>2840</v>
      </c>
      <c r="R486" t="s">
        <v>2840</v>
      </c>
      <c r="S486" t="s">
        <v>2840</v>
      </c>
      <c r="T486" t="s">
        <v>2840</v>
      </c>
      <c r="U486" t="s">
        <v>2840</v>
      </c>
      <c r="V486" t="s">
        <v>2840</v>
      </c>
      <c r="W486" t="s">
        <v>2840</v>
      </c>
      <c r="X486" t="s">
        <v>2840</v>
      </c>
      <c r="Y486" t="s">
        <v>2840</v>
      </c>
      <c r="Z486" t="s">
        <v>2840</v>
      </c>
      <c r="AA486" t="s">
        <v>2840</v>
      </c>
      <c r="AB486" t="s">
        <v>2840</v>
      </c>
    </row>
    <row r="487" spans="1:28" x14ac:dyDescent="0.3">
      <c r="A487" s="46" t="s">
        <v>977</v>
      </c>
      <c r="B487" t="s">
        <v>1914</v>
      </c>
      <c r="C487">
        <v>1</v>
      </c>
      <c r="D487">
        <v>0</v>
      </c>
      <c r="E487" s="44">
        <v>7664878</v>
      </c>
      <c r="F487" s="44">
        <v>0</v>
      </c>
      <c r="G487" s="44">
        <v>0</v>
      </c>
      <c r="H487" s="44">
        <v>0</v>
      </c>
      <c r="I487" s="44">
        <v>955908</v>
      </c>
      <c r="J487" s="44">
        <v>882780</v>
      </c>
      <c r="K487" s="44">
        <v>0</v>
      </c>
      <c r="L487" s="44">
        <v>0</v>
      </c>
      <c r="M487" s="44">
        <v>0</v>
      </c>
      <c r="N487" s="44">
        <v>0</v>
      </c>
      <c r="O487" s="44">
        <v>0</v>
      </c>
      <c r="P487" s="44">
        <v>1209888</v>
      </c>
      <c r="Q487" s="44">
        <v>129002</v>
      </c>
      <c r="R487" s="44">
        <v>0</v>
      </c>
      <c r="S487" s="44">
        <v>11190</v>
      </c>
      <c r="T487" s="44">
        <v>4669</v>
      </c>
      <c r="U487" s="44">
        <v>43629</v>
      </c>
      <c r="V487" s="44">
        <v>13214</v>
      </c>
      <c r="W487" s="44">
        <v>0</v>
      </c>
      <c r="X487" s="44">
        <v>520017</v>
      </c>
      <c r="Y487" s="44">
        <v>0</v>
      </c>
      <c r="Z487" s="44">
        <v>0</v>
      </c>
      <c r="AA487" s="44">
        <v>11435175</v>
      </c>
      <c r="AB487" s="44">
        <v>100000</v>
      </c>
    </row>
    <row r="488" spans="1:28" x14ac:dyDescent="0.3">
      <c r="A488" s="46" t="s">
        <v>979</v>
      </c>
      <c r="B488" t="s">
        <v>2561</v>
      </c>
      <c r="C488">
        <v>1</v>
      </c>
      <c r="D488">
        <v>0</v>
      </c>
      <c r="E488" s="44">
        <v>10220219</v>
      </c>
      <c r="F488" s="44">
        <v>0</v>
      </c>
      <c r="G488" s="44">
        <v>0</v>
      </c>
      <c r="H488" s="44">
        <v>0</v>
      </c>
      <c r="I488" s="44">
        <v>1108588</v>
      </c>
      <c r="J488" s="44">
        <v>1868238</v>
      </c>
      <c r="K488" s="44">
        <v>0</v>
      </c>
      <c r="L488" s="44">
        <v>0</v>
      </c>
      <c r="M488" s="44">
        <v>0</v>
      </c>
      <c r="N488" s="44">
        <v>0</v>
      </c>
      <c r="O488" s="44">
        <v>0</v>
      </c>
      <c r="P488" s="44">
        <v>1272764</v>
      </c>
      <c r="Q488" s="44">
        <v>193411</v>
      </c>
      <c r="R488" s="44">
        <v>0</v>
      </c>
      <c r="S488" s="44">
        <v>15040</v>
      </c>
      <c r="T488" s="44">
        <v>6275</v>
      </c>
      <c r="U488" s="44">
        <v>58425</v>
      </c>
      <c r="V488" s="44">
        <v>13096</v>
      </c>
      <c r="W488" s="44">
        <v>0</v>
      </c>
      <c r="X488" s="44">
        <v>655179</v>
      </c>
      <c r="Y488" s="44">
        <v>0</v>
      </c>
      <c r="Z488" s="44">
        <v>0</v>
      </c>
      <c r="AA488" s="44">
        <v>15411235</v>
      </c>
      <c r="AB488" s="44">
        <v>0</v>
      </c>
    </row>
    <row r="489" spans="1:28" x14ac:dyDescent="0.3">
      <c r="A489" s="46" t="s">
        <v>986</v>
      </c>
      <c r="B489" t="s">
        <v>2562</v>
      </c>
      <c r="C489">
        <v>1</v>
      </c>
      <c r="D489">
        <v>0</v>
      </c>
      <c r="E489" s="44">
        <v>8631632</v>
      </c>
      <c r="F489" s="44">
        <v>0</v>
      </c>
      <c r="G489" s="44">
        <v>273715</v>
      </c>
      <c r="H489" s="44">
        <v>0</v>
      </c>
      <c r="I489" s="44">
        <v>929035</v>
      </c>
      <c r="J489" s="44">
        <v>2722349</v>
      </c>
      <c r="K489" s="44">
        <v>409386</v>
      </c>
      <c r="L489" s="44">
        <v>0</v>
      </c>
      <c r="M489" s="44">
        <v>0</v>
      </c>
      <c r="N489" s="44">
        <v>0</v>
      </c>
      <c r="O489" s="44">
        <v>0</v>
      </c>
      <c r="P489" s="44">
        <v>1188452</v>
      </c>
      <c r="Q489" s="44">
        <v>119395</v>
      </c>
      <c r="R489" s="44">
        <v>164828</v>
      </c>
      <c r="S489" s="44">
        <v>10306</v>
      </c>
      <c r="T489" s="44">
        <v>4300</v>
      </c>
      <c r="U489" s="44">
        <v>39494</v>
      </c>
      <c r="V489" s="44">
        <v>8025</v>
      </c>
      <c r="W489" s="44">
        <v>0</v>
      </c>
      <c r="X489" s="44">
        <v>264261</v>
      </c>
      <c r="Y489" s="44">
        <v>0</v>
      </c>
      <c r="Z489" s="44">
        <v>0</v>
      </c>
      <c r="AA489" s="44">
        <v>14765178</v>
      </c>
      <c r="AB489" s="44">
        <v>100000</v>
      </c>
    </row>
    <row r="490" spans="1:28" x14ac:dyDescent="0.3">
      <c r="A490" s="46" t="s">
        <v>982</v>
      </c>
      <c r="B490" t="s">
        <v>2563</v>
      </c>
      <c r="C490">
        <v>1</v>
      </c>
      <c r="D490">
        <v>0</v>
      </c>
      <c r="E490" s="44">
        <v>3798789</v>
      </c>
      <c r="F490" s="44">
        <v>0</v>
      </c>
      <c r="G490" s="44">
        <v>125110</v>
      </c>
      <c r="H490" s="44">
        <v>7112</v>
      </c>
      <c r="I490" s="44">
        <v>486587</v>
      </c>
      <c r="J490" s="44">
        <v>863730</v>
      </c>
      <c r="K490" s="44">
        <v>0</v>
      </c>
      <c r="L490" s="44">
        <v>0</v>
      </c>
      <c r="M490" s="44">
        <v>0</v>
      </c>
      <c r="N490" s="44">
        <v>0</v>
      </c>
      <c r="O490" s="44">
        <v>0</v>
      </c>
      <c r="P490" s="44">
        <v>399942</v>
      </c>
      <c r="Q490" s="44">
        <v>107268</v>
      </c>
      <c r="R490" s="44">
        <v>17402</v>
      </c>
      <c r="S490" s="44">
        <v>7505</v>
      </c>
      <c r="T490" s="44">
        <v>3131</v>
      </c>
      <c r="U490" s="44">
        <v>23824</v>
      </c>
      <c r="V490" s="44">
        <v>4740</v>
      </c>
      <c r="W490" s="44">
        <v>0</v>
      </c>
      <c r="X490" s="44">
        <v>153536</v>
      </c>
      <c r="Y490" s="44">
        <v>0</v>
      </c>
      <c r="Z490" s="44">
        <v>0</v>
      </c>
      <c r="AA490" s="44">
        <v>5998676</v>
      </c>
      <c r="AB490" s="44">
        <v>100000</v>
      </c>
    </row>
    <row r="491" spans="1:28" x14ac:dyDescent="0.3">
      <c r="A491" s="46" t="s">
        <v>984</v>
      </c>
      <c r="B491" t="s">
        <v>2564</v>
      </c>
      <c r="C491">
        <v>1</v>
      </c>
      <c r="D491">
        <v>0</v>
      </c>
      <c r="E491" s="44">
        <v>8976533</v>
      </c>
      <c r="F491" s="44">
        <v>0</v>
      </c>
      <c r="G491" s="44">
        <v>0</v>
      </c>
      <c r="H491" s="44">
        <v>2586</v>
      </c>
      <c r="I491" s="44">
        <v>1430138</v>
      </c>
      <c r="J491" s="44">
        <v>1722207</v>
      </c>
      <c r="K491" s="44">
        <v>0</v>
      </c>
      <c r="L491" s="44">
        <v>0</v>
      </c>
      <c r="M491" s="44">
        <v>0</v>
      </c>
      <c r="N491" s="44">
        <v>0</v>
      </c>
      <c r="O491" s="44">
        <v>0</v>
      </c>
      <c r="P491" s="44">
        <v>1080578</v>
      </c>
      <c r="Q491" s="44">
        <v>1284846</v>
      </c>
      <c r="R491" s="44">
        <v>0</v>
      </c>
      <c r="S491" s="44">
        <v>19774</v>
      </c>
      <c r="T491" s="44">
        <v>8250</v>
      </c>
      <c r="U491" s="44">
        <v>73745</v>
      </c>
      <c r="V491" s="44">
        <v>23734</v>
      </c>
      <c r="W491" s="44">
        <v>0</v>
      </c>
      <c r="X491" s="44">
        <v>13580</v>
      </c>
      <c r="Y491" s="44">
        <v>0</v>
      </c>
      <c r="Z491" s="44">
        <v>0</v>
      </c>
      <c r="AA491" s="44">
        <v>14635971</v>
      </c>
      <c r="AB491" s="44">
        <v>0</v>
      </c>
    </row>
    <row r="492" spans="1:28" x14ac:dyDescent="0.3">
      <c r="A492" s="46" t="s">
        <v>988</v>
      </c>
      <c r="B492" t="s">
        <v>2565</v>
      </c>
      <c r="C492">
        <v>1</v>
      </c>
      <c r="D492">
        <v>0</v>
      </c>
      <c r="E492" s="44">
        <v>16417292</v>
      </c>
      <c r="F492" s="44">
        <v>0</v>
      </c>
      <c r="G492" s="44">
        <v>0</v>
      </c>
      <c r="H492" s="44">
        <v>0</v>
      </c>
      <c r="I492" s="44">
        <v>1702072</v>
      </c>
      <c r="J492" s="44">
        <v>4383909</v>
      </c>
      <c r="K492" s="44">
        <v>391798</v>
      </c>
      <c r="L492" s="44">
        <v>0</v>
      </c>
      <c r="M492" s="44">
        <v>0</v>
      </c>
      <c r="N492" s="44">
        <v>0</v>
      </c>
      <c r="O492" s="44">
        <v>0</v>
      </c>
      <c r="P492" s="44">
        <v>1715921</v>
      </c>
      <c r="Q492" s="44">
        <v>1398824</v>
      </c>
      <c r="R492" s="44">
        <v>32683</v>
      </c>
      <c r="S492" s="44">
        <v>24283</v>
      </c>
      <c r="T492" s="44">
        <v>10131</v>
      </c>
      <c r="U492" s="44">
        <v>95472</v>
      </c>
      <c r="V492" s="44">
        <v>29578</v>
      </c>
      <c r="W492" s="44">
        <v>0</v>
      </c>
      <c r="X492" s="44">
        <v>222875</v>
      </c>
      <c r="Y492" s="44">
        <v>0</v>
      </c>
      <c r="Z492" s="44">
        <v>0</v>
      </c>
      <c r="AA492" s="44">
        <v>26424838</v>
      </c>
      <c r="AB492" s="44">
        <v>123111</v>
      </c>
    </row>
    <row r="493" spans="1:28" x14ac:dyDescent="0.3">
      <c r="A493" s="46" t="s">
        <v>1026</v>
      </c>
      <c r="B493" t="s">
        <v>2566</v>
      </c>
      <c r="C493">
        <v>1</v>
      </c>
      <c r="D493">
        <v>0</v>
      </c>
      <c r="E493" s="44">
        <v>14328459</v>
      </c>
      <c r="F493" s="44">
        <v>0</v>
      </c>
      <c r="G493" s="44">
        <v>0</v>
      </c>
      <c r="H493" s="44">
        <v>10935</v>
      </c>
      <c r="I493" s="44">
        <v>1470343</v>
      </c>
      <c r="J493" s="44">
        <v>4391959</v>
      </c>
      <c r="K493" s="44">
        <v>139749</v>
      </c>
      <c r="L493" s="44">
        <v>0</v>
      </c>
      <c r="M493" s="44">
        <v>0</v>
      </c>
      <c r="N493" s="44">
        <v>0</v>
      </c>
      <c r="O493" s="44">
        <v>0</v>
      </c>
      <c r="P493" s="44">
        <v>2463600</v>
      </c>
      <c r="Q493" s="44">
        <v>134824</v>
      </c>
      <c r="R493" s="44">
        <v>0</v>
      </c>
      <c r="S493" s="44">
        <v>15939</v>
      </c>
      <c r="T493" s="44">
        <v>6650</v>
      </c>
      <c r="U493" s="44">
        <v>61163</v>
      </c>
      <c r="V493" s="44">
        <v>20161</v>
      </c>
      <c r="W493" s="44">
        <v>0</v>
      </c>
      <c r="X493" s="44">
        <v>545784</v>
      </c>
      <c r="Y493" s="44">
        <v>0</v>
      </c>
      <c r="Z493" s="44">
        <v>0</v>
      </c>
      <c r="AA493" s="44">
        <v>23589566</v>
      </c>
      <c r="AB493" s="44">
        <v>132624</v>
      </c>
    </row>
    <row r="494" spans="1:28" x14ac:dyDescent="0.3">
      <c r="A494" s="46" t="s">
        <v>1030</v>
      </c>
      <c r="B494" t="s">
        <v>2567</v>
      </c>
      <c r="C494">
        <v>1</v>
      </c>
      <c r="D494">
        <v>0</v>
      </c>
      <c r="E494" s="44">
        <v>6330934</v>
      </c>
      <c r="F494" s="44">
        <v>0</v>
      </c>
      <c r="G494" s="44">
        <v>0</v>
      </c>
      <c r="H494" s="44">
        <v>0</v>
      </c>
      <c r="I494" s="44">
        <v>913149</v>
      </c>
      <c r="J494" s="44">
        <v>1954343</v>
      </c>
      <c r="K494" s="44">
        <v>0</v>
      </c>
      <c r="L494" s="44">
        <v>0</v>
      </c>
      <c r="M494" s="44">
        <v>0</v>
      </c>
      <c r="N494" s="44">
        <v>0</v>
      </c>
      <c r="O494" s="44">
        <v>0</v>
      </c>
      <c r="P494" s="44">
        <v>822064</v>
      </c>
      <c r="Q494" s="44">
        <v>47790</v>
      </c>
      <c r="R494" s="44">
        <v>84248</v>
      </c>
      <c r="S494" s="44">
        <v>6516</v>
      </c>
      <c r="T494" s="44">
        <v>2719</v>
      </c>
      <c r="U494" s="44">
        <v>24465</v>
      </c>
      <c r="V494" s="44">
        <v>7758</v>
      </c>
      <c r="W494" s="44">
        <v>0</v>
      </c>
      <c r="X494" s="44">
        <v>95540</v>
      </c>
      <c r="Y494" s="44">
        <v>0</v>
      </c>
      <c r="Z494" s="44">
        <v>0</v>
      </c>
      <c r="AA494" s="44">
        <v>10289526</v>
      </c>
      <c r="AB494" s="44">
        <v>100000</v>
      </c>
    </row>
    <row r="495" spans="1:28" x14ac:dyDescent="0.3">
      <c r="A495" s="46" t="s">
        <v>1032</v>
      </c>
      <c r="B495" t="s">
        <v>2568</v>
      </c>
      <c r="C495">
        <v>1</v>
      </c>
      <c r="D495">
        <v>0</v>
      </c>
      <c r="E495" s="44">
        <v>16453340</v>
      </c>
      <c r="F495" s="44">
        <v>0</v>
      </c>
      <c r="G495" s="44">
        <v>0</v>
      </c>
      <c r="H495" s="44">
        <v>0</v>
      </c>
      <c r="I495" s="44">
        <v>1456713</v>
      </c>
      <c r="J495" s="44">
        <v>2996167</v>
      </c>
      <c r="K495" s="44">
        <v>0</v>
      </c>
      <c r="L495" s="44">
        <v>0</v>
      </c>
      <c r="M495" s="44">
        <v>0</v>
      </c>
      <c r="N495" s="44">
        <v>0</v>
      </c>
      <c r="O495" s="44">
        <v>0</v>
      </c>
      <c r="P495" s="44">
        <v>2077156</v>
      </c>
      <c r="Q495" s="44">
        <v>194514</v>
      </c>
      <c r="R495" s="44">
        <v>0</v>
      </c>
      <c r="S495" s="44">
        <v>22320</v>
      </c>
      <c r="T495" s="44">
        <v>9313</v>
      </c>
      <c r="U495" s="44">
        <v>82890</v>
      </c>
      <c r="V495" s="44">
        <v>28738</v>
      </c>
      <c r="W495" s="44">
        <v>0</v>
      </c>
      <c r="X495" s="44">
        <v>1283076</v>
      </c>
      <c r="Y495" s="44">
        <v>0</v>
      </c>
      <c r="Z495" s="44">
        <v>0</v>
      </c>
      <c r="AA495" s="44">
        <v>24604227</v>
      </c>
      <c r="AB495" s="44">
        <v>139788</v>
      </c>
    </row>
    <row r="496" spans="1:28" x14ac:dyDescent="0.3">
      <c r="A496" s="46" t="s">
        <v>1034</v>
      </c>
      <c r="B496" t="s">
        <v>2569</v>
      </c>
      <c r="C496">
        <v>1</v>
      </c>
      <c r="D496">
        <v>0</v>
      </c>
      <c r="E496" s="44">
        <v>3558513</v>
      </c>
      <c r="F496" s="44">
        <v>0</v>
      </c>
      <c r="G496" s="44">
        <v>0</v>
      </c>
      <c r="H496" s="44">
        <v>0</v>
      </c>
      <c r="I496" s="44">
        <v>503249</v>
      </c>
      <c r="J496" s="44">
        <v>1078455</v>
      </c>
      <c r="K496" s="44">
        <v>0</v>
      </c>
      <c r="L496" s="44">
        <v>0</v>
      </c>
      <c r="M496" s="44">
        <v>0</v>
      </c>
      <c r="N496" s="44">
        <v>0</v>
      </c>
      <c r="O496" s="44">
        <v>0</v>
      </c>
      <c r="P496" s="44">
        <v>705173</v>
      </c>
      <c r="Q496" s="44">
        <v>38735</v>
      </c>
      <c r="R496" s="44">
        <v>0</v>
      </c>
      <c r="S496" s="44">
        <v>3445</v>
      </c>
      <c r="T496" s="44">
        <v>1438</v>
      </c>
      <c r="U496" s="44">
        <v>13223</v>
      </c>
      <c r="V496" s="44">
        <v>3807</v>
      </c>
      <c r="W496" s="44">
        <v>0</v>
      </c>
      <c r="X496" s="44">
        <v>92498</v>
      </c>
      <c r="Y496" s="44">
        <v>0</v>
      </c>
      <c r="Z496" s="44">
        <v>0</v>
      </c>
      <c r="AA496" s="44">
        <v>5998536</v>
      </c>
      <c r="AB496" s="44">
        <v>100000</v>
      </c>
    </row>
    <row r="497" spans="1:28" x14ac:dyDescent="0.3">
      <c r="A497" s="46" t="s">
        <v>1036</v>
      </c>
      <c r="B497" t="s">
        <v>1924</v>
      </c>
      <c r="C497">
        <v>1</v>
      </c>
      <c r="D497">
        <v>0</v>
      </c>
      <c r="E497" s="44">
        <v>10529484</v>
      </c>
      <c r="F497" s="44">
        <v>0</v>
      </c>
      <c r="G497" s="44">
        <v>0</v>
      </c>
      <c r="H497" s="44">
        <v>0</v>
      </c>
      <c r="I497" s="44">
        <v>1222304</v>
      </c>
      <c r="J497" s="44">
        <v>2773493</v>
      </c>
      <c r="K497" s="44">
        <v>24514</v>
      </c>
      <c r="L497" s="44">
        <v>0</v>
      </c>
      <c r="M497" s="44">
        <v>0</v>
      </c>
      <c r="N497" s="44">
        <v>0</v>
      </c>
      <c r="O497" s="44">
        <v>0</v>
      </c>
      <c r="P497" s="44">
        <v>1796388</v>
      </c>
      <c r="Q497" s="44">
        <v>119305</v>
      </c>
      <c r="R497" s="44">
        <v>0</v>
      </c>
      <c r="S497" s="44">
        <v>11999</v>
      </c>
      <c r="T497" s="44">
        <v>5006</v>
      </c>
      <c r="U497" s="44">
        <v>44212</v>
      </c>
      <c r="V497" s="44">
        <v>15372</v>
      </c>
      <c r="W497" s="44">
        <v>0</v>
      </c>
      <c r="X497" s="44">
        <v>308801</v>
      </c>
      <c r="Y497" s="44">
        <v>0</v>
      </c>
      <c r="Z497" s="44">
        <v>0</v>
      </c>
      <c r="AA497" s="44">
        <v>16850878</v>
      </c>
      <c r="AB497" s="44">
        <v>100000</v>
      </c>
    </row>
    <row r="498" spans="1:28" x14ac:dyDescent="0.3">
      <c r="A498" s="46" t="s">
        <v>1040</v>
      </c>
      <c r="B498" t="s">
        <v>2570</v>
      </c>
      <c r="C498">
        <v>1</v>
      </c>
      <c r="D498">
        <v>0</v>
      </c>
      <c r="E498" s="44">
        <v>31245892</v>
      </c>
      <c r="F498" s="44">
        <v>0</v>
      </c>
      <c r="G498" s="44">
        <v>0</v>
      </c>
      <c r="H498" s="44">
        <v>0</v>
      </c>
      <c r="I498" s="44">
        <v>5137115</v>
      </c>
      <c r="J498" s="44">
        <v>9148935</v>
      </c>
      <c r="K498" s="44">
        <v>0</v>
      </c>
      <c r="L498" s="44">
        <v>0</v>
      </c>
      <c r="M498" s="44">
        <v>0</v>
      </c>
      <c r="N498" s="44">
        <v>0</v>
      </c>
      <c r="O498" s="44">
        <v>0</v>
      </c>
      <c r="P498" s="44">
        <v>4942382</v>
      </c>
      <c r="Q498" s="44">
        <v>503563</v>
      </c>
      <c r="R498" s="44">
        <v>125250</v>
      </c>
      <c r="S498" s="44">
        <v>75664</v>
      </c>
      <c r="T498" s="44">
        <v>31569</v>
      </c>
      <c r="U498" s="44">
        <v>284610</v>
      </c>
      <c r="V498" s="44">
        <v>89353</v>
      </c>
      <c r="W498" s="44">
        <v>0</v>
      </c>
      <c r="X498" s="44">
        <v>195665</v>
      </c>
      <c r="Y498" s="44">
        <v>0</v>
      </c>
      <c r="Z498" s="44">
        <v>0</v>
      </c>
      <c r="AA498" s="44">
        <v>51779998</v>
      </c>
      <c r="AB498" s="44">
        <v>0</v>
      </c>
    </row>
    <row r="499" spans="1:28" x14ac:dyDescent="0.3">
      <c r="A499" s="46" t="s">
        <v>1038</v>
      </c>
      <c r="B499" t="s">
        <v>1926</v>
      </c>
      <c r="C499">
        <v>1</v>
      </c>
      <c r="D499">
        <v>0</v>
      </c>
      <c r="E499" s="44">
        <v>12707444</v>
      </c>
      <c r="F499" s="44">
        <v>0</v>
      </c>
      <c r="G499" s="44">
        <v>0</v>
      </c>
      <c r="H499" s="44">
        <v>0</v>
      </c>
      <c r="I499" s="44">
        <v>1408362</v>
      </c>
      <c r="J499" s="44">
        <v>1351656</v>
      </c>
      <c r="K499" s="44">
        <v>35784</v>
      </c>
      <c r="L499" s="44">
        <v>0</v>
      </c>
      <c r="M499" s="44">
        <v>0</v>
      </c>
      <c r="N499" s="44">
        <v>0</v>
      </c>
      <c r="O499" s="44">
        <v>0</v>
      </c>
      <c r="P499" s="44">
        <v>1582406</v>
      </c>
      <c r="Q499" s="44">
        <v>199100</v>
      </c>
      <c r="R499" s="44">
        <v>0</v>
      </c>
      <c r="S499" s="44">
        <v>14695</v>
      </c>
      <c r="T499" s="44">
        <v>6131</v>
      </c>
      <c r="U499" s="44">
        <v>54289</v>
      </c>
      <c r="V499" s="44">
        <v>19324</v>
      </c>
      <c r="W499" s="44">
        <v>0</v>
      </c>
      <c r="X499" s="44">
        <v>111175</v>
      </c>
      <c r="Y499" s="44">
        <v>5967</v>
      </c>
      <c r="Z499" s="44">
        <v>0</v>
      </c>
      <c r="AA499" s="44">
        <v>17496333</v>
      </c>
      <c r="AB499" s="44">
        <v>105783</v>
      </c>
    </row>
    <row r="500" spans="1:28" x14ac:dyDescent="0.3">
      <c r="A500" s="46" t="s">
        <v>1044</v>
      </c>
      <c r="B500" t="s">
        <v>2571</v>
      </c>
      <c r="C500">
        <v>1</v>
      </c>
      <c r="D500">
        <v>0</v>
      </c>
      <c r="E500" s="44">
        <v>18996564</v>
      </c>
      <c r="F500" s="44">
        <v>0</v>
      </c>
      <c r="G500" s="44">
        <v>0</v>
      </c>
      <c r="H500" s="44">
        <v>0</v>
      </c>
      <c r="I500" s="44">
        <v>1152271</v>
      </c>
      <c r="J500" s="44">
        <v>6109336</v>
      </c>
      <c r="K500" s="44">
        <v>0</v>
      </c>
      <c r="L500" s="44">
        <v>0</v>
      </c>
      <c r="M500" s="44">
        <v>0</v>
      </c>
      <c r="N500" s="44">
        <v>0</v>
      </c>
      <c r="O500" s="44">
        <v>0</v>
      </c>
      <c r="P500" s="44">
        <v>3157761</v>
      </c>
      <c r="Q500" s="44">
        <v>86262</v>
      </c>
      <c r="R500" s="44">
        <v>0</v>
      </c>
      <c r="S500" s="44">
        <v>23414</v>
      </c>
      <c r="T500" s="44">
        <v>9769</v>
      </c>
      <c r="U500" s="44">
        <v>92210</v>
      </c>
      <c r="V500" s="44">
        <v>32340</v>
      </c>
      <c r="W500" s="44">
        <v>0</v>
      </c>
      <c r="X500" s="44">
        <v>362561</v>
      </c>
      <c r="Y500" s="44">
        <v>0</v>
      </c>
      <c r="Z500" s="44">
        <v>0</v>
      </c>
      <c r="AA500" s="44">
        <v>30022488</v>
      </c>
      <c r="AB500" s="44">
        <v>152327</v>
      </c>
    </row>
    <row r="501" spans="1:28" x14ac:dyDescent="0.3">
      <c r="A501" s="46" t="s">
        <v>1028</v>
      </c>
      <c r="B501" t="s">
        <v>2572</v>
      </c>
      <c r="C501">
        <v>1</v>
      </c>
      <c r="D501">
        <v>0</v>
      </c>
      <c r="E501" s="44">
        <v>4569022</v>
      </c>
      <c r="F501" s="44">
        <v>0</v>
      </c>
      <c r="G501" s="44">
        <v>0</v>
      </c>
      <c r="H501" s="44">
        <v>0</v>
      </c>
      <c r="I501" s="44">
        <v>519093</v>
      </c>
      <c r="J501" s="44">
        <v>671599</v>
      </c>
      <c r="K501" s="44">
        <v>0</v>
      </c>
      <c r="L501" s="44">
        <v>0</v>
      </c>
      <c r="M501" s="44">
        <v>0</v>
      </c>
      <c r="N501" s="44">
        <v>0</v>
      </c>
      <c r="O501" s="44">
        <v>0</v>
      </c>
      <c r="P501" s="44">
        <v>901757</v>
      </c>
      <c r="Q501" s="44">
        <v>40874</v>
      </c>
      <c r="R501" s="44">
        <v>117178</v>
      </c>
      <c r="S501" s="44">
        <v>6951</v>
      </c>
      <c r="T501" s="44">
        <v>2900</v>
      </c>
      <c r="U501" s="44">
        <v>24407</v>
      </c>
      <c r="V501" s="44">
        <v>8567</v>
      </c>
      <c r="W501" s="44">
        <v>0</v>
      </c>
      <c r="X501" s="44">
        <v>70696</v>
      </c>
      <c r="Y501" s="44">
        <v>0</v>
      </c>
      <c r="Z501" s="44">
        <v>0</v>
      </c>
      <c r="AA501" s="44">
        <v>6933044</v>
      </c>
      <c r="AB501" s="44">
        <v>0</v>
      </c>
    </row>
    <row r="502" spans="1:28" x14ac:dyDescent="0.3">
      <c r="A502" s="46" t="s">
        <v>1048</v>
      </c>
      <c r="B502" t="s">
        <v>2573</v>
      </c>
      <c r="C502">
        <v>1</v>
      </c>
      <c r="D502">
        <v>0</v>
      </c>
      <c r="E502" s="44">
        <v>4582618</v>
      </c>
      <c r="F502" s="44">
        <v>0</v>
      </c>
      <c r="G502" s="44">
        <v>0</v>
      </c>
      <c r="H502" s="44">
        <v>0</v>
      </c>
      <c r="I502" s="44">
        <v>688262</v>
      </c>
      <c r="J502" s="44">
        <v>1019665</v>
      </c>
      <c r="K502" s="44">
        <v>0</v>
      </c>
      <c r="L502" s="44">
        <v>0</v>
      </c>
      <c r="M502" s="44">
        <v>0</v>
      </c>
      <c r="N502" s="44">
        <v>0</v>
      </c>
      <c r="O502" s="44">
        <v>0</v>
      </c>
      <c r="P502" s="44">
        <v>479659</v>
      </c>
      <c r="Q502" s="44">
        <v>15313</v>
      </c>
      <c r="R502" s="44">
        <v>0</v>
      </c>
      <c r="S502" s="44">
        <v>5498</v>
      </c>
      <c r="T502" s="44">
        <v>2294</v>
      </c>
      <c r="U502" s="44">
        <v>20621</v>
      </c>
      <c r="V502" s="44">
        <v>6075</v>
      </c>
      <c r="W502" s="44">
        <v>0</v>
      </c>
      <c r="X502" s="44">
        <v>104296</v>
      </c>
      <c r="Y502" s="44">
        <v>0</v>
      </c>
      <c r="Z502" s="44">
        <v>0</v>
      </c>
      <c r="AA502" s="44">
        <v>6924301</v>
      </c>
      <c r="AB502" s="44">
        <v>100000</v>
      </c>
    </row>
    <row r="503" spans="1:28" x14ac:dyDescent="0.3">
      <c r="A503" s="46" t="s">
        <v>1046</v>
      </c>
      <c r="B503" t="s">
        <v>1930</v>
      </c>
      <c r="C503" t="s">
        <v>2840</v>
      </c>
      <c r="D503" t="s">
        <v>2840</v>
      </c>
      <c r="E503" t="s">
        <v>2840</v>
      </c>
      <c r="F503" t="s">
        <v>2840</v>
      </c>
      <c r="G503" t="s">
        <v>2840</v>
      </c>
      <c r="H503" t="s">
        <v>2840</v>
      </c>
      <c r="I503" t="s">
        <v>2840</v>
      </c>
      <c r="J503" t="s">
        <v>2840</v>
      </c>
      <c r="K503" t="s">
        <v>2840</v>
      </c>
      <c r="L503" t="s">
        <v>2840</v>
      </c>
      <c r="M503" t="s">
        <v>2840</v>
      </c>
      <c r="N503" t="s">
        <v>2840</v>
      </c>
      <c r="O503" t="s">
        <v>2840</v>
      </c>
      <c r="P503" t="s">
        <v>2840</v>
      </c>
      <c r="Q503" t="s">
        <v>2840</v>
      </c>
      <c r="R503" t="s">
        <v>2840</v>
      </c>
      <c r="S503" t="s">
        <v>2840</v>
      </c>
      <c r="T503" t="s">
        <v>2840</v>
      </c>
      <c r="U503" t="s">
        <v>2840</v>
      </c>
      <c r="V503" t="s">
        <v>2840</v>
      </c>
      <c r="W503" t="s">
        <v>2840</v>
      </c>
      <c r="X503" t="s">
        <v>2840</v>
      </c>
      <c r="Y503" t="s">
        <v>2840</v>
      </c>
      <c r="Z503" t="s">
        <v>2840</v>
      </c>
      <c r="AA503" t="s">
        <v>2840</v>
      </c>
      <c r="AB503" t="s">
        <v>2840</v>
      </c>
    </row>
    <row r="504" spans="1:28" x14ac:dyDescent="0.3">
      <c r="A504" s="46" t="s">
        <v>1042</v>
      </c>
      <c r="B504" t="s">
        <v>2574</v>
      </c>
      <c r="C504">
        <v>1</v>
      </c>
      <c r="D504">
        <v>0</v>
      </c>
      <c r="E504" s="44">
        <v>3144102</v>
      </c>
      <c r="F504" s="44">
        <v>0</v>
      </c>
      <c r="G504" s="44">
        <v>193401</v>
      </c>
      <c r="H504" s="44">
        <v>387</v>
      </c>
      <c r="I504" s="44">
        <v>196691</v>
      </c>
      <c r="J504" s="44">
        <v>577475</v>
      </c>
      <c r="K504" s="44">
        <v>0</v>
      </c>
      <c r="L504" s="44">
        <v>0</v>
      </c>
      <c r="M504" s="44">
        <v>0</v>
      </c>
      <c r="N504" s="44">
        <v>0</v>
      </c>
      <c r="O504" s="44">
        <v>0</v>
      </c>
      <c r="P504" s="44">
        <v>249175</v>
      </c>
      <c r="Q504" s="44">
        <v>19871</v>
      </c>
      <c r="R504" s="44">
        <v>0</v>
      </c>
      <c r="S504" s="44">
        <v>6262</v>
      </c>
      <c r="T504" s="44">
        <v>2613</v>
      </c>
      <c r="U504" s="44">
        <v>22776</v>
      </c>
      <c r="V504" s="44">
        <v>0</v>
      </c>
      <c r="W504" s="44">
        <v>0</v>
      </c>
      <c r="X504" s="44">
        <v>54000</v>
      </c>
      <c r="Y504" s="44">
        <v>0</v>
      </c>
      <c r="Z504" s="44">
        <v>0</v>
      </c>
      <c r="AA504" s="44">
        <v>4466753</v>
      </c>
      <c r="AB504" s="44">
        <v>0</v>
      </c>
    </row>
    <row r="505" spans="1:28" x14ac:dyDescent="0.3">
      <c r="A505" s="46" t="s">
        <v>1050</v>
      </c>
      <c r="B505" t="s">
        <v>1932</v>
      </c>
      <c r="C505">
        <v>1</v>
      </c>
      <c r="D505">
        <v>0</v>
      </c>
      <c r="E505" s="44">
        <v>16449231</v>
      </c>
      <c r="F505" s="44">
        <v>0</v>
      </c>
      <c r="G505" s="44">
        <v>0</v>
      </c>
      <c r="H505" s="44">
        <v>3107</v>
      </c>
      <c r="I505" s="44">
        <v>1921822</v>
      </c>
      <c r="J505" s="44">
        <v>2626548</v>
      </c>
      <c r="K505" s="44">
        <v>58520</v>
      </c>
      <c r="L505" s="44">
        <v>0</v>
      </c>
      <c r="M505" s="44">
        <v>0</v>
      </c>
      <c r="N505" s="44">
        <v>0</v>
      </c>
      <c r="O505" s="44">
        <v>0</v>
      </c>
      <c r="P505" s="44">
        <v>1628433</v>
      </c>
      <c r="Q505" s="44">
        <v>117873</v>
      </c>
      <c r="R505" s="44">
        <v>176134</v>
      </c>
      <c r="S505" s="44">
        <v>18890</v>
      </c>
      <c r="T505" s="44">
        <v>7881</v>
      </c>
      <c r="U505" s="44">
        <v>73337</v>
      </c>
      <c r="V505" s="44">
        <v>24169</v>
      </c>
      <c r="W505" s="44">
        <v>0</v>
      </c>
      <c r="X505" s="44">
        <v>252105</v>
      </c>
      <c r="Y505" s="44">
        <v>0</v>
      </c>
      <c r="Z505" s="44">
        <v>0</v>
      </c>
      <c r="AA505" s="44">
        <v>23358050</v>
      </c>
      <c r="AB505" s="44">
        <v>125273</v>
      </c>
    </row>
    <row r="506" spans="1:28" x14ac:dyDescent="0.3">
      <c r="A506" s="46" t="s">
        <v>1057</v>
      </c>
      <c r="B506" t="s">
        <v>2575</v>
      </c>
      <c r="C506">
        <v>1</v>
      </c>
      <c r="D506">
        <v>0</v>
      </c>
      <c r="E506" s="44">
        <v>5523065</v>
      </c>
      <c r="F506" s="44">
        <v>0</v>
      </c>
      <c r="G506" s="44">
        <v>641751</v>
      </c>
      <c r="H506" s="44">
        <v>0</v>
      </c>
      <c r="I506" s="44">
        <v>675102</v>
      </c>
      <c r="J506" s="44">
        <v>700245</v>
      </c>
      <c r="K506" s="44">
        <v>0</v>
      </c>
      <c r="L506" s="44">
        <v>0</v>
      </c>
      <c r="M506" s="44">
        <v>0</v>
      </c>
      <c r="N506" s="44">
        <v>0</v>
      </c>
      <c r="O506" s="44">
        <v>0</v>
      </c>
      <c r="P506" s="44">
        <v>1374702</v>
      </c>
      <c r="Q506" s="44">
        <v>151441</v>
      </c>
      <c r="R506" s="44">
        <v>149027</v>
      </c>
      <c r="S506" s="44">
        <v>24343</v>
      </c>
      <c r="T506" s="44">
        <v>10156</v>
      </c>
      <c r="U506" s="44">
        <v>97336</v>
      </c>
      <c r="V506" s="44">
        <v>15966</v>
      </c>
      <c r="W506" s="44">
        <v>0</v>
      </c>
      <c r="X506" s="44">
        <v>0</v>
      </c>
      <c r="Y506" s="44">
        <v>0</v>
      </c>
      <c r="Z506" s="44">
        <v>0</v>
      </c>
      <c r="AA506" s="44">
        <v>9363134</v>
      </c>
      <c r="AB506" s="44">
        <v>0</v>
      </c>
    </row>
    <row r="507" spans="1:28" x14ac:dyDescent="0.3">
      <c r="A507" s="46" t="s">
        <v>1173</v>
      </c>
      <c r="B507" t="s">
        <v>2576</v>
      </c>
      <c r="C507">
        <v>1</v>
      </c>
      <c r="D507">
        <v>0</v>
      </c>
      <c r="E507" s="44">
        <v>23768762</v>
      </c>
      <c r="F507" s="44">
        <v>0</v>
      </c>
      <c r="G507" s="44">
        <v>1733369</v>
      </c>
      <c r="H507" s="44">
        <v>0</v>
      </c>
      <c r="I507" s="44">
        <v>2767562</v>
      </c>
      <c r="J507" s="44">
        <v>1895899</v>
      </c>
      <c r="K507" s="44">
        <v>0</v>
      </c>
      <c r="L507" s="44">
        <v>0</v>
      </c>
      <c r="M507" s="44">
        <v>0</v>
      </c>
      <c r="N507" s="44">
        <v>0</v>
      </c>
      <c r="O507" s="44">
        <v>0</v>
      </c>
      <c r="P507" s="44">
        <v>2256909</v>
      </c>
      <c r="Q507" s="44">
        <v>1541485</v>
      </c>
      <c r="R507" s="44">
        <v>489641</v>
      </c>
      <c r="S507" s="44">
        <v>56475</v>
      </c>
      <c r="T507" s="44">
        <v>23563</v>
      </c>
      <c r="U507" s="44">
        <v>228224</v>
      </c>
      <c r="V507" s="44">
        <v>51091</v>
      </c>
      <c r="W507" s="44">
        <v>0</v>
      </c>
      <c r="X507" s="44">
        <v>0</v>
      </c>
      <c r="Y507" s="44">
        <v>79682</v>
      </c>
      <c r="Z507" s="44">
        <v>0</v>
      </c>
      <c r="AA507" s="44">
        <v>34892662</v>
      </c>
      <c r="AB507" s="44">
        <v>0</v>
      </c>
    </row>
    <row r="508" spans="1:28" x14ac:dyDescent="0.3">
      <c r="A508" s="46" t="s">
        <v>1129</v>
      </c>
      <c r="B508" t="s">
        <v>2577</v>
      </c>
      <c r="C508">
        <v>1</v>
      </c>
      <c r="D508">
        <v>0</v>
      </c>
      <c r="E508" s="44">
        <v>33521993</v>
      </c>
      <c r="F508" s="44">
        <v>0</v>
      </c>
      <c r="G508" s="44">
        <v>1678344</v>
      </c>
      <c r="H508" s="44">
        <v>0</v>
      </c>
      <c r="I508" s="44">
        <v>4402194</v>
      </c>
      <c r="J508" s="44">
        <v>2186347</v>
      </c>
      <c r="K508" s="44">
        <v>0</v>
      </c>
      <c r="L508" s="44">
        <v>0</v>
      </c>
      <c r="M508" s="44">
        <v>0</v>
      </c>
      <c r="N508" s="44">
        <v>0</v>
      </c>
      <c r="O508" s="44">
        <v>0</v>
      </c>
      <c r="P508" s="44">
        <v>2512182</v>
      </c>
      <c r="Q508" s="44">
        <v>2574621</v>
      </c>
      <c r="R508" s="44">
        <v>863304</v>
      </c>
      <c r="S508" s="44">
        <v>71649</v>
      </c>
      <c r="T508" s="44">
        <v>29894</v>
      </c>
      <c r="U508" s="44">
        <v>294745</v>
      </c>
      <c r="V508" s="44">
        <v>74310</v>
      </c>
      <c r="W508" s="44">
        <v>0</v>
      </c>
      <c r="X508" s="44">
        <v>0</v>
      </c>
      <c r="Y508" s="44">
        <v>129755</v>
      </c>
      <c r="Z508" s="44">
        <v>0</v>
      </c>
      <c r="AA508" s="44">
        <v>48339338</v>
      </c>
      <c r="AB508" s="44">
        <v>0</v>
      </c>
    </row>
    <row r="509" spans="1:28" x14ac:dyDescent="0.3">
      <c r="A509" s="46" t="s">
        <v>1115</v>
      </c>
      <c r="B509" t="s">
        <v>2578</v>
      </c>
      <c r="C509">
        <v>1</v>
      </c>
      <c r="D509">
        <v>0</v>
      </c>
      <c r="E509" s="44">
        <v>39776014</v>
      </c>
      <c r="F509" s="44">
        <v>0</v>
      </c>
      <c r="G509" s="44">
        <v>2616972</v>
      </c>
      <c r="H509" s="44">
        <v>0</v>
      </c>
      <c r="I509" s="44">
        <v>3913923</v>
      </c>
      <c r="J509" s="44">
        <v>2780327</v>
      </c>
      <c r="K509" s="44">
        <v>0</v>
      </c>
      <c r="L509" s="44">
        <v>0</v>
      </c>
      <c r="M509" s="44">
        <v>0</v>
      </c>
      <c r="N509" s="44">
        <v>0</v>
      </c>
      <c r="O509" s="44">
        <v>0</v>
      </c>
      <c r="P509" s="44">
        <v>3429473</v>
      </c>
      <c r="Q509" s="44">
        <v>2155810</v>
      </c>
      <c r="R509" s="44">
        <v>1291901</v>
      </c>
      <c r="S509" s="44">
        <v>85086</v>
      </c>
      <c r="T509" s="44">
        <v>35500</v>
      </c>
      <c r="U509" s="44">
        <v>340471</v>
      </c>
      <c r="V509" s="44">
        <v>84810</v>
      </c>
      <c r="W509" s="44">
        <v>0</v>
      </c>
      <c r="X509" s="44">
        <v>0</v>
      </c>
      <c r="Y509" s="44">
        <v>0</v>
      </c>
      <c r="Z509" s="44">
        <v>0</v>
      </c>
      <c r="AA509" s="44">
        <v>56510287</v>
      </c>
      <c r="AB509" s="44">
        <v>0</v>
      </c>
    </row>
    <row r="510" spans="1:28" x14ac:dyDescent="0.3">
      <c r="A510" s="46" t="s">
        <v>1079</v>
      </c>
      <c r="B510" t="s">
        <v>2579</v>
      </c>
      <c r="C510">
        <v>1</v>
      </c>
      <c r="D510">
        <v>0</v>
      </c>
      <c r="E510" s="44">
        <v>38987561</v>
      </c>
      <c r="F510" s="44">
        <v>0</v>
      </c>
      <c r="G510" s="44">
        <v>1710034</v>
      </c>
      <c r="H510" s="44">
        <v>24770</v>
      </c>
      <c r="I510" s="44">
        <v>8827989</v>
      </c>
      <c r="J510" s="44">
        <v>3570413</v>
      </c>
      <c r="K510" s="44">
        <v>0</v>
      </c>
      <c r="L510" s="44">
        <v>0</v>
      </c>
      <c r="M510" s="44">
        <v>0</v>
      </c>
      <c r="N510" s="44">
        <v>0</v>
      </c>
      <c r="O510" s="44">
        <v>0</v>
      </c>
      <c r="P510" s="44">
        <v>3223566</v>
      </c>
      <c r="Q510" s="44">
        <v>5992251</v>
      </c>
      <c r="R510" s="44">
        <v>635495</v>
      </c>
      <c r="S510" s="44">
        <v>78795</v>
      </c>
      <c r="T510" s="44">
        <v>32875</v>
      </c>
      <c r="U510" s="44">
        <v>328647</v>
      </c>
      <c r="V510" s="44">
        <v>88850</v>
      </c>
      <c r="W510" s="44">
        <v>0</v>
      </c>
      <c r="X510" s="44">
        <v>1317682</v>
      </c>
      <c r="Y510" s="44">
        <v>0</v>
      </c>
      <c r="Z510" s="44">
        <v>0</v>
      </c>
      <c r="AA510" s="44">
        <v>64818928</v>
      </c>
      <c r="AB510" s="44">
        <v>1121747</v>
      </c>
    </row>
    <row r="511" spans="1:28" x14ac:dyDescent="0.3">
      <c r="A511" s="46" t="s">
        <v>1055</v>
      </c>
      <c r="B511" t="s">
        <v>2580</v>
      </c>
      <c r="C511">
        <v>1</v>
      </c>
      <c r="D511">
        <v>0</v>
      </c>
      <c r="E511" s="44">
        <v>17462664</v>
      </c>
      <c r="F511" s="44">
        <v>0</v>
      </c>
      <c r="G511" s="44">
        <v>1275598</v>
      </c>
      <c r="H511" s="44">
        <v>2122</v>
      </c>
      <c r="I511" s="44">
        <v>3950206</v>
      </c>
      <c r="J511" s="44">
        <v>1332278</v>
      </c>
      <c r="K511" s="44">
        <v>0</v>
      </c>
      <c r="L511" s="44">
        <v>0</v>
      </c>
      <c r="M511" s="44">
        <v>0</v>
      </c>
      <c r="N511" s="44">
        <v>0</v>
      </c>
      <c r="O511" s="44">
        <v>0</v>
      </c>
      <c r="P511" s="44">
        <v>3088669</v>
      </c>
      <c r="Q511" s="44">
        <v>1139861</v>
      </c>
      <c r="R511" s="44">
        <v>220080</v>
      </c>
      <c r="S511" s="44">
        <v>49344</v>
      </c>
      <c r="T511" s="44">
        <v>20588</v>
      </c>
      <c r="U511" s="44">
        <v>218904</v>
      </c>
      <c r="V511" s="44">
        <v>39219</v>
      </c>
      <c r="W511" s="44">
        <v>0</v>
      </c>
      <c r="X511" s="44">
        <v>343402</v>
      </c>
      <c r="Y511" s="44">
        <v>0</v>
      </c>
      <c r="Z511" s="44">
        <v>0</v>
      </c>
      <c r="AA511" s="44">
        <v>29142935</v>
      </c>
      <c r="AB511" s="44">
        <v>395052</v>
      </c>
    </row>
    <row r="512" spans="1:28" x14ac:dyDescent="0.3">
      <c r="A512" s="46" t="s">
        <v>1081</v>
      </c>
      <c r="B512" t="s">
        <v>2581</v>
      </c>
      <c r="C512">
        <v>1</v>
      </c>
      <c r="D512">
        <v>0</v>
      </c>
      <c r="E512" s="44">
        <v>19780232</v>
      </c>
      <c r="F512" s="44">
        <v>0</v>
      </c>
      <c r="G512" s="44">
        <v>2685418</v>
      </c>
      <c r="H512" s="44">
        <v>8656</v>
      </c>
      <c r="I512" s="44">
        <v>3193235</v>
      </c>
      <c r="J512" s="44">
        <v>1029792</v>
      </c>
      <c r="K512" s="44">
        <v>0</v>
      </c>
      <c r="L512" s="44">
        <v>0</v>
      </c>
      <c r="M512" s="44">
        <v>0</v>
      </c>
      <c r="N512" s="44">
        <v>0</v>
      </c>
      <c r="O512" s="44">
        <v>0</v>
      </c>
      <c r="P512" s="44">
        <v>2088690</v>
      </c>
      <c r="Q512" s="44">
        <v>1067176</v>
      </c>
      <c r="R512" s="44">
        <v>402772</v>
      </c>
      <c r="S512" s="44">
        <v>61193</v>
      </c>
      <c r="T512" s="44">
        <v>25531</v>
      </c>
      <c r="U512" s="44">
        <v>240107</v>
      </c>
      <c r="V512" s="44">
        <v>56250</v>
      </c>
      <c r="W512" s="44">
        <v>0</v>
      </c>
      <c r="X512" s="44">
        <v>472326</v>
      </c>
      <c r="Y512" s="44">
        <v>0</v>
      </c>
      <c r="Z512" s="44">
        <v>0</v>
      </c>
      <c r="AA512" s="44">
        <v>31111378</v>
      </c>
      <c r="AB512" s="44">
        <v>155264</v>
      </c>
    </row>
    <row r="513" spans="1:28" x14ac:dyDescent="0.3">
      <c r="A513" s="46" t="s">
        <v>1181</v>
      </c>
      <c r="B513" t="s">
        <v>2582</v>
      </c>
      <c r="C513" t="s">
        <v>2840</v>
      </c>
      <c r="D513" t="s">
        <v>2840</v>
      </c>
      <c r="E513" t="s">
        <v>2840</v>
      </c>
      <c r="F513" t="s">
        <v>2840</v>
      </c>
      <c r="G513" t="s">
        <v>2840</v>
      </c>
      <c r="H513" t="s">
        <v>2840</v>
      </c>
      <c r="I513" t="s">
        <v>2840</v>
      </c>
      <c r="J513" t="s">
        <v>2840</v>
      </c>
      <c r="K513" t="s">
        <v>2840</v>
      </c>
      <c r="L513" t="s">
        <v>2840</v>
      </c>
      <c r="M513" t="s">
        <v>2840</v>
      </c>
      <c r="N513" t="s">
        <v>2840</v>
      </c>
      <c r="O513" t="s">
        <v>2840</v>
      </c>
      <c r="P513" t="s">
        <v>2840</v>
      </c>
      <c r="Q513" t="s">
        <v>2840</v>
      </c>
      <c r="R513" t="s">
        <v>2840</v>
      </c>
      <c r="S513" t="s">
        <v>2840</v>
      </c>
      <c r="T513" t="s">
        <v>2840</v>
      </c>
      <c r="U513" t="s">
        <v>2840</v>
      </c>
      <c r="V513" t="s">
        <v>2840</v>
      </c>
      <c r="W513" t="s">
        <v>2840</v>
      </c>
      <c r="X513" t="s">
        <v>2840</v>
      </c>
      <c r="Y513" t="s">
        <v>2840</v>
      </c>
      <c r="Z513" t="s">
        <v>2840</v>
      </c>
      <c r="AA513" t="s">
        <v>2840</v>
      </c>
      <c r="AB513" t="s">
        <v>2840</v>
      </c>
    </row>
    <row r="514" spans="1:28" x14ac:dyDescent="0.3">
      <c r="A514" s="46" t="s">
        <v>1169</v>
      </c>
      <c r="B514" t="s">
        <v>2583</v>
      </c>
      <c r="C514">
        <v>1</v>
      </c>
      <c r="D514">
        <v>0</v>
      </c>
      <c r="E514" s="44">
        <v>27326035</v>
      </c>
      <c r="F514" s="44">
        <v>0</v>
      </c>
      <c r="G514" s="44">
        <v>826783</v>
      </c>
      <c r="H514" s="44">
        <v>0</v>
      </c>
      <c r="I514" s="44">
        <v>3917749</v>
      </c>
      <c r="J514" s="44">
        <v>9877435</v>
      </c>
      <c r="K514" s="44">
        <v>1404988</v>
      </c>
      <c r="L514" s="44">
        <v>0</v>
      </c>
      <c r="M514" s="44">
        <v>0</v>
      </c>
      <c r="N514" s="44">
        <v>0</v>
      </c>
      <c r="O514" s="44">
        <v>0</v>
      </c>
      <c r="P514" s="44">
        <v>1543359</v>
      </c>
      <c r="Q514" s="44">
        <v>513196</v>
      </c>
      <c r="R514" s="44">
        <v>238385</v>
      </c>
      <c r="S514" s="44">
        <v>96217</v>
      </c>
      <c r="T514" s="44">
        <v>40144</v>
      </c>
      <c r="U514" s="44">
        <v>354510</v>
      </c>
      <c r="V514" s="44">
        <v>61708</v>
      </c>
      <c r="W514" s="44">
        <v>0</v>
      </c>
      <c r="X514" s="44">
        <v>0</v>
      </c>
      <c r="Y514" s="44">
        <v>0</v>
      </c>
      <c r="Z514" s="44">
        <v>0</v>
      </c>
      <c r="AA514" s="44">
        <v>46200509</v>
      </c>
      <c r="AB514" s="44">
        <v>0</v>
      </c>
    </row>
    <row r="515" spans="1:28" x14ac:dyDescent="0.3">
      <c r="A515" s="46" t="s">
        <v>1067</v>
      </c>
      <c r="B515" t="s">
        <v>2584</v>
      </c>
      <c r="C515">
        <v>1</v>
      </c>
      <c r="D515">
        <v>0</v>
      </c>
      <c r="E515" s="44">
        <v>23590550</v>
      </c>
      <c r="F515" s="44">
        <v>0</v>
      </c>
      <c r="G515" s="44">
        <v>1158391</v>
      </c>
      <c r="H515" s="44">
        <v>0</v>
      </c>
      <c r="I515" s="44">
        <v>2683139</v>
      </c>
      <c r="J515" s="44">
        <v>1459185</v>
      </c>
      <c r="K515" s="44">
        <v>0</v>
      </c>
      <c r="L515" s="44">
        <v>0</v>
      </c>
      <c r="M515" s="44">
        <v>0</v>
      </c>
      <c r="N515" s="44">
        <v>0</v>
      </c>
      <c r="O515" s="44">
        <v>0</v>
      </c>
      <c r="P515" s="44">
        <v>1642628</v>
      </c>
      <c r="Q515" s="44">
        <v>1050607</v>
      </c>
      <c r="R515" s="44">
        <v>85366</v>
      </c>
      <c r="S515" s="44">
        <v>56100</v>
      </c>
      <c r="T515" s="44">
        <v>23406</v>
      </c>
      <c r="U515" s="44">
        <v>221408</v>
      </c>
      <c r="V515" s="44">
        <v>56734</v>
      </c>
      <c r="W515" s="44">
        <v>0</v>
      </c>
      <c r="X515" s="44">
        <v>234900</v>
      </c>
      <c r="Y515" s="44">
        <v>109902</v>
      </c>
      <c r="Z515" s="44">
        <v>0</v>
      </c>
      <c r="AA515" s="44">
        <v>32372316</v>
      </c>
      <c r="AB515" s="44">
        <v>161823</v>
      </c>
    </row>
    <row r="516" spans="1:28" x14ac:dyDescent="0.3">
      <c r="A516" s="46" t="s">
        <v>1147</v>
      </c>
      <c r="B516" t="s">
        <v>2585</v>
      </c>
      <c r="C516">
        <v>1</v>
      </c>
      <c r="D516">
        <v>0</v>
      </c>
      <c r="E516" s="44">
        <v>88706928</v>
      </c>
      <c r="F516" s="44">
        <v>0</v>
      </c>
      <c r="G516" s="44">
        <v>4022826</v>
      </c>
      <c r="H516" s="44">
        <v>0</v>
      </c>
      <c r="I516" s="44">
        <v>12287092</v>
      </c>
      <c r="J516" s="44">
        <v>11026488</v>
      </c>
      <c r="K516" s="44">
        <v>0</v>
      </c>
      <c r="L516" s="44">
        <v>0</v>
      </c>
      <c r="M516" s="44">
        <v>0</v>
      </c>
      <c r="N516" s="44">
        <v>0</v>
      </c>
      <c r="O516" s="44">
        <v>0</v>
      </c>
      <c r="P516" s="44">
        <v>4965352</v>
      </c>
      <c r="Q516" s="44">
        <v>3486032</v>
      </c>
      <c r="R516" s="44">
        <v>1841956</v>
      </c>
      <c r="S516" s="44">
        <v>187744</v>
      </c>
      <c r="T516" s="44">
        <v>78331</v>
      </c>
      <c r="U516" s="44">
        <v>750435</v>
      </c>
      <c r="V516" s="44">
        <v>172880</v>
      </c>
      <c r="W516" s="44">
        <v>0</v>
      </c>
      <c r="X516" s="44">
        <v>599400</v>
      </c>
      <c r="Y516" s="44">
        <v>0</v>
      </c>
      <c r="Z516" s="44">
        <v>0</v>
      </c>
      <c r="AA516" s="44">
        <v>128125464</v>
      </c>
      <c r="AB516" s="44">
        <v>481460</v>
      </c>
    </row>
    <row r="517" spans="1:28" x14ac:dyDescent="0.3">
      <c r="A517" s="46" t="s">
        <v>1137</v>
      </c>
      <c r="B517" t="s">
        <v>1944</v>
      </c>
      <c r="C517">
        <v>1</v>
      </c>
      <c r="D517">
        <v>0</v>
      </c>
      <c r="E517" s="44">
        <v>2887364</v>
      </c>
      <c r="F517" s="44">
        <v>0</v>
      </c>
      <c r="G517" s="44">
        <v>94118</v>
      </c>
      <c r="H517" s="44">
        <v>0</v>
      </c>
      <c r="I517" s="44">
        <v>65025</v>
      </c>
      <c r="J517" s="44">
        <v>386149</v>
      </c>
      <c r="K517" s="44">
        <v>0</v>
      </c>
      <c r="L517" s="44">
        <v>0</v>
      </c>
      <c r="M517" s="44">
        <v>0</v>
      </c>
      <c r="N517" s="44">
        <v>0</v>
      </c>
      <c r="O517" s="44">
        <v>0</v>
      </c>
      <c r="P517" s="44">
        <v>342090</v>
      </c>
      <c r="Q517" s="44">
        <v>19779</v>
      </c>
      <c r="R517" s="44">
        <v>51417</v>
      </c>
      <c r="S517" s="44">
        <v>17017</v>
      </c>
      <c r="T517" s="44">
        <v>7100</v>
      </c>
      <c r="U517" s="44">
        <v>63900</v>
      </c>
      <c r="V517" s="44">
        <v>0</v>
      </c>
      <c r="W517" s="44">
        <v>0</v>
      </c>
      <c r="X517" s="44">
        <v>75600</v>
      </c>
      <c r="Y517" s="44">
        <v>0</v>
      </c>
      <c r="Z517" s="44">
        <v>0</v>
      </c>
      <c r="AA517" s="44">
        <v>4009559</v>
      </c>
      <c r="AB517" s="44">
        <v>0</v>
      </c>
    </row>
    <row r="518" spans="1:28" x14ac:dyDescent="0.3">
      <c r="A518" s="46" t="s">
        <v>1127</v>
      </c>
      <c r="B518" t="s">
        <v>2586</v>
      </c>
      <c r="C518">
        <v>1</v>
      </c>
      <c r="D518">
        <v>0</v>
      </c>
      <c r="E518" s="44">
        <v>12909110</v>
      </c>
      <c r="F518" s="44">
        <v>0</v>
      </c>
      <c r="G518" s="44">
        <v>393079</v>
      </c>
      <c r="H518" s="44">
        <v>0</v>
      </c>
      <c r="I518" s="44">
        <v>2435643</v>
      </c>
      <c r="J518" s="44">
        <v>954339</v>
      </c>
      <c r="K518" s="44">
        <v>0</v>
      </c>
      <c r="L518" s="44">
        <v>0</v>
      </c>
      <c r="M518" s="44">
        <v>0</v>
      </c>
      <c r="N518" s="44">
        <v>0</v>
      </c>
      <c r="O518" s="44">
        <v>0</v>
      </c>
      <c r="P518" s="44">
        <v>458987</v>
      </c>
      <c r="Q518" s="44">
        <v>322238</v>
      </c>
      <c r="R518" s="44">
        <v>163843</v>
      </c>
      <c r="S518" s="44">
        <v>33046</v>
      </c>
      <c r="T518" s="44">
        <v>13788</v>
      </c>
      <c r="U518" s="44">
        <v>131237</v>
      </c>
      <c r="V518" s="44">
        <v>31070</v>
      </c>
      <c r="W518" s="44">
        <v>0</v>
      </c>
      <c r="X518" s="44">
        <v>0</v>
      </c>
      <c r="Y518" s="44">
        <v>1575</v>
      </c>
      <c r="Z518" s="44">
        <v>0</v>
      </c>
      <c r="AA518" s="44">
        <v>17847955</v>
      </c>
      <c r="AB518" s="44">
        <v>0</v>
      </c>
    </row>
    <row r="519" spans="1:28" x14ac:dyDescent="0.3">
      <c r="A519" s="46" t="s">
        <v>1123</v>
      </c>
      <c r="B519" t="s">
        <v>2587</v>
      </c>
      <c r="C519">
        <v>1</v>
      </c>
      <c r="D519">
        <v>0</v>
      </c>
      <c r="E519" s="44">
        <v>14090960</v>
      </c>
      <c r="F519" s="44">
        <v>0</v>
      </c>
      <c r="G519" s="44">
        <v>1040107</v>
      </c>
      <c r="H519" s="44">
        <v>0</v>
      </c>
      <c r="I519" s="44">
        <v>2239940</v>
      </c>
      <c r="J519" s="44">
        <v>3070465</v>
      </c>
      <c r="K519" s="44">
        <v>0</v>
      </c>
      <c r="L519" s="44">
        <v>0</v>
      </c>
      <c r="M519" s="44">
        <v>0</v>
      </c>
      <c r="N519" s="44">
        <v>0</v>
      </c>
      <c r="O519" s="44">
        <v>0</v>
      </c>
      <c r="P519" s="44">
        <v>1363007</v>
      </c>
      <c r="Q519" s="44">
        <v>896614</v>
      </c>
      <c r="R519" s="44">
        <v>294236</v>
      </c>
      <c r="S519" s="44">
        <v>38394</v>
      </c>
      <c r="T519" s="44">
        <v>16019</v>
      </c>
      <c r="U519" s="44">
        <v>155353</v>
      </c>
      <c r="V519" s="44">
        <v>36160</v>
      </c>
      <c r="W519" s="44">
        <v>0</v>
      </c>
      <c r="X519" s="44">
        <v>0</v>
      </c>
      <c r="Y519" s="44">
        <v>16509</v>
      </c>
      <c r="Z519" s="44">
        <v>0</v>
      </c>
      <c r="AA519" s="44">
        <v>23257764</v>
      </c>
      <c r="AB519" s="44">
        <v>0</v>
      </c>
    </row>
    <row r="520" spans="1:28" x14ac:dyDescent="0.3">
      <c r="A520" s="46" t="s">
        <v>1145</v>
      </c>
      <c r="B520" t="s">
        <v>2588</v>
      </c>
      <c r="C520">
        <v>1</v>
      </c>
      <c r="D520">
        <v>0</v>
      </c>
      <c r="E520" s="44">
        <v>19044294</v>
      </c>
      <c r="F520" s="44">
        <v>0</v>
      </c>
      <c r="G520" s="44">
        <v>853478</v>
      </c>
      <c r="H520" s="44">
        <v>0</v>
      </c>
      <c r="I520" s="44">
        <v>2796349</v>
      </c>
      <c r="J520" s="44">
        <v>2394929</v>
      </c>
      <c r="K520" s="44">
        <v>0</v>
      </c>
      <c r="L520" s="44">
        <v>0</v>
      </c>
      <c r="M520" s="44">
        <v>0</v>
      </c>
      <c r="N520" s="44">
        <v>0</v>
      </c>
      <c r="O520" s="44">
        <v>0</v>
      </c>
      <c r="P520" s="44">
        <v>1981594</v>
      </c>
      <c r="Q520" s="44">
        <v>1477018</v>
      </c>
      <c r="R520" s="44">
        <v>163245</v>
      </c>
      <c r="S520" s="44">
        <v>44326</v>
      </c>
      <c r="T520" s="44">
        <v>18494</v>
      </c>
      <c r="U520" s="44">
        <v>175216</v>
      </c>
      <c r="V520" s="44">
        <v>45900</v>
      </c>
      <c r="W520" s="44">
        <v>0</v>
      </c>
      <c r="X520" s="44">
        <v>197136</v>
      </c>
      <c r="Y520" s="44">
        <v>0</v>
      </c>
      <c r="Z520" s="44">
        <v>0</v>
      </c>
      <c r="AA520" s="44">
        <v>29191979</v>
      </c>
      <c r="AB520" s="44">
        <v>0</v>
      </c>
    </row>
    <row r="521" spans="1:28" x14ac:dyDescent="0.3">
      <c r="A521" s="46" t="s">
        <v>1121</v>
      </c>
      <c r="B521" t="s">
        <v>1948</v>
      </c>
      <c r="C521">
        <v>1</v>
      </c>
      <c r="D521">
        <v>0</v>
      </c>
      <c r="E521" s="44">
        <v>65269984</v>
      </c>
      <c r="F521" s="44">
        <v>0</v>
      </c>
      <c r="G521" s="44">
        <v>2387787</v>
      </c>
      <c r="H521" s="44">
        <v>0</v>
      </c>
      <c r="I521" s="44">
        <v>10871209</v>
      </c>
      <c r="J521" s="44">
        <v>7255966</v>
      </c>
      <c r="K521" s="44">
        <v>0</v>
      </c>
      <c r="L521" s="44">
        <v>0</v>
      </c>
      <c r="M521" s="44">
        <v>0</v>
      </c>
      <c r="N521" s="44">
        <v>0</v>
      </c>
      <c r="O521" s="44">
        <v>0</v>
      </c>
      <c r="P521" s="44">
        <v>2813891</v>
      </c>
      <c r="Q521" s="44">
        <v>2240719</v>
      </c>
      <c r="R521" s="44">
        <v>778804</v>
      </c>
      <c r="S521" s="44">
        <v>141037</v>
      </c>
      <c r="T521" s="44">
        <v>58844</v>
      </c>
      <c r="U521" s="44">
        <v>560598</v>
      </c>
      <c r="V521" s="44">
        <v>143997</v>
      </c>
      <c r="W521" s="44">
        <v>0</v>
      </c>
      <c r="X521" s="44">
        <v>4574501</v>
      </c>
      <c r="Y521" s="44">
        <v>12751</v>
      </c>
      <c r="Z521" s="44">
        <v>0</v>
      </c>
      <c r="AA521" s="44">
        <v>97110088</v>
      </c>
      <c r="AB521" s="44">
        <v>0</v>
      </c>
    </row>
    <row r="522" spans="1:28" x14ac:dyDescent="0.3">
      <c r="A522" s="46" t="s">
        <v>1117</v>
      </c>
      <c r="B522" t="s">
        <v>2589</v>
      </c>
      <c r="C522">
        <v>1</v>
      </c>
      <c r="D522">
        <v>0</v>
      </c>
      <c r="E522" s="44">
        <v>65494748</v>
      </c>
      <c r="F522" s="44">
        <v>0</v>
      </c>
      <c r="G522" s="44">
        <v>4041841</v>
      </c>
      <c r="H522" s="44">
        <v>0</v>
      </c>
      <c r="I522" s="44">
        <v>9656094</v>
      </c>
      <c r="J522" s="44">
        <v>3429048</v>
      </c>
      <c r="K522" s="44">
        <v>0</v>
      </c>
      <c r="L522" s="44">
        <v>0</v>
      </c>
      <c r="M522" s="44">
        <v>0</v>
      </c>
      <c r="N522" s="44">
        <v>0</v>
      </c>
      <c r="O522" s="44">
        <v>0</v>
      </c>
      <c r="P522" s="44">
        <v>2192110</v>
      </c>
      <c r="Q522" s="44">
        <v>4311414</v>
      </c>
      <c r="R522" s="44">
        <v>1390534</v>
      </c>
      <c r="S522" s="44">
        <v>139164</v>
      </c>
      <c r="T522" s="44">
        <v>58063</v>
      </c>
      <c r="U522" s="44">
        <v>561705</v>
      </c>
      <c r="V522" s="44">
        <v>144333</v>
      </c>
      <c r="W522" s="44">
        <v>0</v>
      </c>
      <c r="X522" s="44">
        <v>998204</v>
      </c>
      <c r="Y522" s="44">
        <v>103560</v>
      </c>
      <c r="Z522" s="44">
        <v>0</v>
      </c>
      <c r="AA522" s="44">
        <v>92520818</v>
      </c>
      <c r="AB522" s="44">
        <v>1238072</v>
      </c>
    </row>
    <row r="523" spans="1:28" x14ac:dyDescent="0.3">
      <c r="A523" s="46" t="s">
        <v>1135</v>
      </c>
      <c r="B523" t="s">
        <v>1950</v>
      </c>
      <c r="C523">
        <v>1</v>
      </c>
      <c r="D523">
        <v>0</v>
      </c>
      <c r="E523" s="44">
        <v>49168329</v>
      </c>
      <c r="F523" s="44">
        <v>0</v>
      </c>
      <c r="G523" s="44">
        <v>1791109</v>
      </c>
      <c r="H523" s="44">
        <v>0</v>
      </c>
      <c r="I523" s="44">
        <v>5030492</v>
      </c>
      <c r="J523" s="44">
        <v>8639118</v>
      </c>
      <c r="K523" s="44">
        <v>0</v>
      </c>
      <c r="L523" s="44">
        <v>0</v>
      </c>
      <c r="M523" s="44">
        <v>0</v>
      </c>
      <c r="N523" s="44">
        <v>0</v>
      </c>
      <c r="O523" s="44">
        <v>0</v>
      </c>
      <c r="P523" s="44">
        <v>2161018</v>
      </c>
      <c r="Q523" s="44">
        <v>4011627</v>
      </c>
      <c r="R523" s="44">
        <v>559980</v>
      </c>
      <c r="S523" s="44">
        <v>116155</v>
      </c>
      <c r="T523" s="44">
        <v>48463</v>
      </c>
      <c r="U523" s="44">
        <v>456447</v>
      </c>
      <c r="V523" s="44">
        <v>118217</v>
      </c>
      <c r="W523" s="44">
        <v>0</v>
      </c>
      <c r="X523" s="44">
        <v>646790</v>
      </c>
      <c r="Y523" s="44">
        <v>92813</v>
      </c>
      <c r="Z523" s="44">
        <v>0</v>
      </c>
      <c r="AA523" s="44">
        <v>72840558</v>
      </c>
      <c r="AB523" s="44">
        <v>950321</v>
      </c>
    </row>
    <row r="524" spans="1:28" x14ac:dyDescent="0.3">
      <c r="A524" s="46" t="s">
        <v>1179</v>
      </c>
      <c r="B524" t="s">
        <v>2590</v>
      </c>
      <c r="C524">
        <v>1</v>
      </c>
      <c r="D524">
        <v>0</v>
      </c>
      <c r="E524" s="44">
        <v>89723508</v>
      </c>
      <c r="F524" s="44">
        <v>0</v>
      </c>
      <c r="G524" s="44">
        <v>3752477</v>
      </c>
      <c r="H524" s="44">
        <v>0</v>
      </c>
      <c r="I524" s="44">
        <v>16135322</v>
      </c>
      <c r="J524" s="44">
        <v>10520662</v>
      </c>
      <c r="K524" s="44">
        <v>0</v>
      </c>
      <c r="L524" s="44">
        <v>0</v>
      </c>
      <c r="M524" s="44">
        <v>0</v>
      </c>
      <c r="N524" s="44">
        <v>0</v>
      </c>
      <c r="O524" s="44">
        <v>0</v>
      </c>
      <c r="P524" s="44">
        <v>2617466</v>
      </c>
      <c r="Q524" s="44">
        <v>6606088</v>
      </c>
      <c r="R524" s="44">
        <v>1040603</v>
      </c>
      <c r="S524" s="44">
        <v>136633</v>
      </c>
      <c r="T524" s="44">
        <v>57006</v>
      </c>
      <c r="U524" s="44">
        <v>544754</v>
      </c>
      <c r="V524" s="44">
        <v>164001</v>
      </c>
      <c r="W524" s="44">
        <v>0</v>
      </c>
      <c r="X524" s="44">
        <v>1486267</v>
      </c>
      <c r="Y524" s="44">
        <v>0</v>
      </c>
      <c r="Z524" s="44">
        <v>0</v>
      </c>
      <c r="AA524" s="44">
        <v>132784787</v>
      </c>
      <c r="AB524" s="44">
        <v>1998531</v>
      </c>
    </row>
    <row r="525" spans="1:28" x14ac:dyDescent="0.3">
      <c r="A525" s="46" t="s">
        <v>1069</v>
      </c>
      <c r="B525" t="s">
        <v>1952</v>
      </c>
      <c r="C525">
        <v>1</v>
      </c>
      <c r="D525">
        <v>0</v>
      </c>
      <c r="E525" s="44">
        <v>7947458</v>
      </c>
      <c r="F525" s="44">
        <v>0</v>
      </c>
      <c r="G525" s="44">
        <v>795746</v>
      </c>
      <c r="H525" s="44">
        <v>9326</v>
      </c>
      <c r="I525" s="44">
        <v>972628</v>
      </c>
      <c r="J525" s="44">
        <v>1633133</v>
      </c>
      <c r="K525" s="44">
        <v>0</v>
      </c>
      <c r="L525" s="44">
        <v>0</v>
      </c>
      <c r="M525" s="44">
        <v>0</v>
      </c>
      <c r="N525" s="44">
        <v>0</v>
      </c>
      <c r="O525" s="44">
        <v>0</v>
      </c>
      <c r="P525" s="44">
        <v>443735</v>
      </c>
      <c r="Q525" s="44">
        <v>699517</v>
      </c>
      <c r="R525" s="44">
        <v>27147</v>
      </c>
      <c r="S525" s="44">
        <v>26560</v>
      </c>
      <c r="T525" s="44">
        <v>11081</v>
      </c>
      <c r="U525" s="44">
        <v>85686</v>
      </c>
      <c r="V525" s="44">
        <v>27117</v>
      </c>
      <c r="W525" s="44">
        <v>0</v>
      </c>
      <c r="X525" s="44">
        <v>129600</v>
      </c>
      <c r="Y525" s="44">
        <v>24725</v>
      </c>
      <c r="Z525" s="44">
        <v>0</v>
      </c>
      <c r="AA525" s="44">
        <v>12833459</v>
      </c>
      <c r="AB525" s="44">
        <v>0</v>
      </c>
    </row>
    <row r="526" spans="1:28" x14ac:dyDescent="0.3">
      <c r="A526" s="46" t="s">
        <v>1087</v>
      </c>
      <c r="B526" t="s">
        <v>2591</v>
      </c>
      <c r="C526">
        <v>1</v>
      </c>
      <c r="D526">
        <v>0</v>
      </c>
      <c r="E526" s="44">
        <v>4170704</v>
      </c>
      <c r="F526" s="44">
        <v>0</v>
      </c>
      <c r="G526" s="44">
        <v>323352</v>
      </c>
      <c r="H526" s="44">
        <v>0</v>
      </c>
      <c r="I526" s="44">
        <v>769610</v>
      </c>
      <c r="J526" s="44">
        <v>881619</v>
      </c>
      <c r="K526" s="44">
        <v>0</v>
      </c>
      <c r="L526" s="44">
        <v>0</v>
      </c>
      <c r="M526" s="44">
        <v>0</v>
      </c>
      <c r="N526" s="44">
        <v>0</v>
      </c>
      <c r="O526" s="44">
        <v>0</v>
      </c>
      <c r="P526" s="44">
        <v>301997</v>
      </c>
      <c r="Q526" s="44">
        <v>260297</v>
      </c>
      <c r="R526" s="44">
        <v>70072</v>
      </c>
      <c r="S526" s="44">
        <v>10486</v>
      </c>
      <c r="T526" s="44">
        <v>4375</v>
      </c>
      <c r="U526" s="44">
        <v>64017</v>
      </c>
      <c r="V526" s="44">
        <v>9707</v>
      </c>
      <c r="W526" s="44">
        <v>0</v>
      </c>
      <c r="X526" s="44">
        <v>30166</v>
      </c>
      <c r="Y526" s="44">
        <v>0</v>
      </c>
      <c r="Z526" s="44">
        <v>0</v>
      </c>
      <c r="AA526" s="44">
        <v>6896402</v>
      </c>
      <c r="AB526" s="44">
        <v>0</v>
      </c>
    </row>
    <row r="527" spans="1:28" x14ac:dyDescent="0.3">
      <c r="A527" s="46" t="s">
        <v>1159</v>
      </c>
      <c r="B527" t="s">
        <v>2592</v>
      </c>
      <c r="C527">
        <v>1</v>
      </c>
      <c r="D527">
        <v>0</v>
      </c>
      <c r="E527" s="44">
        <v>35914835</v>
      </c>
      <c r="F527" s="44">
        <v>0</v>
      </c>
      <c r="G527" s="44">
        <v>2794176</v>
      </c>
      <c r="H527" s="44">
        <v>0</v>
      </c>
      <c r="I527" s="44">
        <v>6063673</v>
      </c>
      <c r="J527" s="44">
        <v>7373529</v>
      </c>
      <c r="K527" s="44">
        <v>1818483</v>
      </c>
      <c r="L527" s="44">
        <v>0</v>
      </c>
      <c r="M527" s="44">
        <v>0</v>
      </c>
      <c r="N527" s="44">
        <v>0</v>
      </c>
      <c r="O527" s="44">
        <v>0</v>
      </c>
      <c r="P527" s="44">
        <v>1929189</v>
      </c>
      <c r="Q527" s="44">
        <v>1222055</v>
      </c>
      <c r="R527" s="44">
        <v>615583</v>
      </c>
      <c r="S527" s="44">
        <v>63081</v>
      </c>
      <c r="T527" s="44">
        <v>26319</v>
      </c>
      <c r="U527" s="44">
        <v>261484</v>
      </c>
      <c r="V527" s="44">
        <v>59513</v>
      </c>
      <c r="W527" s="44">
        <v>0</v>
      </c>
      <c r="X527" s="44">
        <v>624380</v>
      </c>
      <c r="Y527" s="44">
        <v>0</v>
      </c>
      <c r="Z527" s="44">
        <v>0</v>
      </c>
      <c r="AA527" s="44">
        <v>58766300</v>
      </c>
      <c r="AB527" s="44">
        <v>527035</v>
      </c>
    </row>
    <row r="528" spans="1:28" x14ac:dyDescent="0.3">
      <c r="A528" s="46" t="s">
        <v>1083</v>
      </c>
      <c r="B528" t="s">
        <v>2593</v>
      </c>
      <c r="C528">
        <v>1</v>
      </c>
      <c r="D528">
        <v>0</v>
      </c>
      <c r="E528" s="44">
        <v>2123117</v>
      </c>
      <c r="F528" s="44">
        <v>0</v>
      </c>
      <c r="G528" s="44">
        <v>143681</v>
      </c>
      <c r="H528" s="44">
        <v>521</v>
      </c>
      <c r="I528" s="44">
        <v>133536</v>
      </c>
      <c r="J528" s="44">
        <v>404848</v>
      </c>
      <c r="K528" s="44">
        <v>0</v>
      </c>
      <c r="L528" s="44">
        <v>0</v>
      </c>
      <c r="M528" s="44">
        <v>0</v>
      </c>
      <c r="N528" s="44">
        <v>0</v>
      </c>
      <c r="O528" s="44">
        <v>0</v>
      </c>
      <c r="P528" s="44">
        <v>339858</v>
      </c>
      <c r="Q528" s="44">
        <v>117226</v>
      </c>
      <c r="R528" s="44">
        <v>19072</v>
      </c>
      <c r="S528" s="44">
        <v>28582</v>
      </c>
      <c r="T528" s="44">
        <v>11925</v>
      </c>
      <c r="U528" s="44">
        <v>83764</v>
      </c>
      <c r="V528" s="44">
        <v>0</v>
      </c>
      <c r="W528" s="44">
        <v>0</v>
      </c>
      <c r="X528" s="44">
        <v>54000</v>
      </c>
      <c r="Y528" s="44">
        <v>16426</v>
      </c>
      <c r="Z528" s="44">
        <v>0</v>
      </c>
      <c r="AA528" s="44">
        <v>3476556</v>
      </c>
      <c r="AB528" s="44">
        <v>0</v>
      </c>
    </row>
    <row r="529" spans="1:28" x14ac:dyDescent="0.3">
      <c r="A529" s="46" t="s">
        <v>1053</v>
      </c>
      <c r="B529" t="s">
        <v>2594</v>
      </c>
      <c r="C529">
        <v>1</v>
      </c>
      <c r="D529">
        <v>0</v>
      </c>
      <c r="E529" s="44">
        <v>201693</v>
      </c>
      <c r="F529" s="44">
        <v>0</v>
      </c>
      <c r="G529" s="44">
        <v>50000</v>
      </c>
      <c r="H529" s="44">
        <v>0</v>
      </c>
      <c r="I529" s="44">
        <v>17195</v>
      </c>
      <c r="J529" s="44">
        <v>12306</v>
      </c>
      <c r="K529" s="44">
        <v>0</v>
      </c>
      <c r="L529" s="44">
        <v>0</v>
      </c>
      <c r="M529" s="44">
        <v>0</v>
      </c>
      <c r="N529" s="44">
        <v>0</v>
      </c>
      <c r="O529" s="44">
        <v>0</v>
      </c>
      <c r="P529" s="44">
        <v>64832</v>
      </c>
      <c r="Q529" s="44">
        <v>0</v>
      </c>
      <c r="R529" s="44">
        <v>0</v>
      </c>
      <c r="S529" s="44">
        <v>1094</v>
      </c>
      <c r="T529" s="44">
        <v>456</v>
      </c>
      <c r="U529" s="44">
        <v>8446</v>
      </c>
      <c r="V529" s="44">
        <v>0</v>
      </c>
      <c r="W529" s="44">
        <v>0</v>
      </c>
      <c r="X529" s="44">
        <v>32400</v>
      </c>
      <c r="Y529" s="44">
        <v>1457</v>
      </c>
      <c r="Z529" s="44">
        <v>0</v>
      </c>
      <c r="AA529" s="44">
        <v>389879</v>
      </c>
      <c r="AB529" s="44">
        <v>0</v>
      </c>
    </row>
    <row r="530" spans="1:28" x14ac:dyDescent="0.3">
      <c r="A530" s="46" t="s">
        <v>1167</v>
      </c>
      <c r="B530" t="s">
        <v>2595</v>
      </c>
      <c r="C530">
        <v>1</v>
      </c>
      <c r="D530">
        <v>0</v>
      </c>
      <c r="E530" s="44">
        <v>792065</v>
      </c>
      <c r="F530" s="44">
        <v>0</v>
      </c>
      <c r="G530" s="44">
        <v>342209</v>
      </c>
      <c r="H530" s="44">
        <v>1279</v>
      </c>
      <c r="I530" s="44">
        <v>59359</v>
      </c>
      <c r="J530" s="44">
        <v>26087</v>
      </c>
      <c r="K530" s="44">
        <v>0</v>
      </c>
      <c r="L530" s="44">
        <v>0</v>
      </c>
      <c r="M530" s="44">
        <v>0</v>
      </c>
      <c r="N530" s="44">
        <v>0</v>
      </c>
      <c r="O530" s="44">
        <v>0</v>
      </c>
      <c r="P530" s="44">
        <v>212543</v>
      </c>
      <c r="Q530" s="44">
        <v>161492</v>
      </c>
      <c r="R530" s="44">
        <v>21233</v>
      </c>
      <c r="S530" s="44">
        <v>10591</v>
      </c>
      <c r="T530" s="44">
        <v>4419</v>
      </c>
      <c r="U530" s="44">
        <v>60056</v>
      </c>
      <c r="V530" s="44">
        <v>0</v>
      </c>
      <c r="W530" s="44">
        <v>0</v>
      </c>
      <c r="X530" s="44">
        <v>62100</v>
      </c>
      <c r="Y530" s="44">
        <v>0</v>
      </c>
      <c r="Z530" s="44">
        <v>0</v>
      </c>
      <c r="AA530" s="44">
        <v>1753433</v>
      </c>
      <c r="AB530" s="44">
        <v>0</v>
      </c>
    </row>
    <row r="531" spans="1:28" x14ac:dyDescent="0.3">
      <c r="A531" s="46" t="s">
        <v>1149</v>
      </c>
      <c r="B531" t="s">
        <v>2596</v>
      </c>
      <c r="C531">
        <v>1</v>
      </c>
      <c r="D531">
        <v>0</v>
      </c>
      <c r="E531" s="44">
        <v>1288790</v>
      </c>
      <c r="F531" s="44">
        <v>0</v>
      </c>
      <c r="G531" s="44">
        <v>165430</v>
      </c>
      <c r="H531" s="44">
        <v>0</v>
      </c>
      <c r="I531" s="44">
        <v>77969</v>
      </c>
      <c r="J531" s="44">
        <v>10192</v>
      </c>
      <c r="K531" s="44">
        <v>0</v>
      </c>
      <c r="L531" s="44">
        <v>0</v>
      </c>
      <c r="M531" s="44">
        <v>0</v>
      </c>
      <c r="N531" s="44">
        <v>0</v>
      </c>
      <c r="O531" s="44">
        <v>0</v>
      </c>
      <c r="P531" s="44">
        <v>208003</v>
      </c>
      <c r="Q531" s="44">
        <v>1610</v>
      </c>
      <c r="R531" s="44">
        <v>5516</v>
      </c>
      <c r="S531" s="44">
        <v>14111</v>
      </c>
      <c r="T531" s="44">
        <v>5888</v>
      </c>
      <c r="U531" s="44">
        <v>53998</v>
      </c>
      <c r="V531" s="44">
        <v>0</v>
      </c>
      <c r="W531" s="44">
        <v>0</v>
      </c>
      <c r="X531" s="44">
        <v>0</v>
      </c>
      <c r="Y531" s="44">
        <v>0</v>
      </c>
      <c r="Z531" s="44">
        <v>0</v>
      </c>
      <c r="AA531" s="44">
        <v>1831507</v>
      </c>
      <c r="AB531" s="44">
        <v>0</v>
      </c>
    </row>
    <row r="532" spans="1:28" x14ac:dyDescent="0.3">
      <c r="A532" s="46" t="s">
        <v>1125</v>
      </c>
      <c r="B532" t="s">
        <v>2597</v>
      </c>
      <c r="C532">
        <v>1</v>
      </c>
      <c r="D532">
        <v>0</v>
      </c>
      <c r="E532" s="44">
        <v>498148</v>
      </c>
      <c r="F532" s="44">
        <v>0</v>
      </c>
      <c r="G532" s="44">
        <v>169986</v>
      </c>
      <c r="H532" s="44">
        <v>0</v>
      </c>
      <c r="I532" s="44">
        <v>88597</v>
      </c>
      <c r="J532" s="44">
        <v>0</v>
      </c>
      <c r="K532" s="44">
        <v>0</v>
      </c>
      <c r="L532" s="44">
        <v>0</v>
      </c>
      <c r="M532" s="44">
        <v>0</v>
      </c>
      <c r="N532" s="44">
        <v>0</v>
      </c>
      <c r="O532" s="44">
        <v>0</v>
      </c>
      <c r="P532" s="44">
        <v>113472</v>
      </c>
      <c r="Q532" s="44">
        <v>0</v>
      </c>
      <c r="R532" s="44">
        <v>0</v>
      </c>
      <c r="S532" s="44">
        <v>4419</v>
      </c>
      <c r="T532" s="44">
        <v>1844</v>
      </c>
      <c r="U532" s="44">
        <v>25106</v>
      </c>
      <c r="V532" s="44">
        <v>0</v>
      </c>
      <c r="W532" s="44">
        <v>0</v>
      </c>
      <c r="X532" s="44">
        <v>33750</v>
      </c>
      <c r="Y532" s="44">
        <v>0</v>
      </c>
      <c r="Z532" s="44">
        <v>0</v>
      </c>
      <c r="AA532" s="44">
        <v>935322</v>
      </c>
      <c r="AB532" s="44">
        <v>0</v>
      </c>
    </row>
    <row r="533" spans="1:28" x14ac:dyDescent="0.3">
      <c r="A533" s="46" t="s">
        <v>1093</v>
      </c>
      <c r="B533" t="s">
        <v>2598</v>
      </c>
      <c r="C533">
        <v>1</v>
      </c>
      <c r="D533">
        <v>0</v>
      </c>
      <c r="E533" s="44">
        <v>8358025</v>
      </c>
      <c r="F533" s="44">
        <v>0</v>
      </c>
      <c r="G533" s="44">
        <v>1046049</v>
      </c>
      <c r="H533" s="44">
        <v>0</v>
      </c>
      <c r="I533" s="44">
        <v>1802682</v>
      </c>
      <c r="J533" s="44">
        <v>436312</v>
      </c>
      <c r="K533" s="44">
        <v>0</v>
      </c>
      <c r="L533" s="44">
        <v>0</v>
      </c>
      <c r="M533" s="44">
        <v>0</v>
      </c>
      <c r="N533" s="44">
        <v>0</v>
      </c>
      <c r="O533" s="44">
        <v>0</v>
      </c>
      <c r="P533" s="44">
        <v>1160390</v>
      </c>
      <c r="Q533" s="44">
        <v>303496</v>
      </c>
      <c r="R533" s="44">
        <v>122299</v>
      </c>
      <c r="S533" s="44">
        <v>31353</v>
      </c>
      <c r="T533" s="44">
        <v>13081</v>
      </c>
      <c r="U533" s="44">
        <v>132752</v>
      </c>
      <c r="V533" s="44">
        <v>23654</v>
      </c>
      <c r="W533" s="44">
        <v>0</v>
      </c>
      <c r="X533" s="44">
        <v>0</v>
      </c>
      <c r="Y533" s="44">
        <v>0</v>
      </c>
      <c r="Z533" s="44">
        <v>0</v>
      </c>
      <c r="AA533" s="44">
        <v>13430093</v>
      </c>
      <c r="AB533" s="44">
        <v>0</v>
      </c>
    </row>
    <row r="534" spans="1:28" x14ac:dyDescent="0.3">
      <c r="A534" s="46" t="s">
        <v>1073</v>
      </c>
      <c r="B534" t="s">
        <v>1961</v>
      </c>
      <c r="C534">
        <v>1</v>
      </c>
      <c r="D534">
        <v>0</v>
      </c>
      <c r="E534" s="44">
        <v>1881858</v>
      </c>
      <c r="F534" s="44">
        <v>0</v>
      </c>
      <c r="G534" s="44">
        <v>155612</v>
      </c>
      <c r="H534" s="44">
        <v>0</v>
      </c>
      <c r="I534" s="44">
        <v>223678</v>
      </c>
      <c r="J534" s="44">
        <v>526156</v>
      </c>
      <c r="K534" s="44">
        <v>0</v>
      </c>
      <c r="L534" s="44">
        <v>0</v>
      </c>
      <c r="M534" s="44">
        <v>0</v>
      </c>
      <c r="N534" s="44">
        <v>0</v>
      </c>
      <c r="O534" s="44">
        <v>0</v>
      </c>
      <c r="P534" s="44">
        <v>1098869</v>
      </c>
      <c r="Q534" s="44">
        <v>18373</v>
      </c>
      <c r="R534" s="44">
        <v>51262</v>
      </c>
      <c r="S534" s="44">
        <v>24807</v>
      </c>
      <c r="T534" s="44">
        <v>10350</v>
      </c>
      <c r="U534" s="44">
        <v>106889</v>
      </c>
      <c r="V534" s="44">
        <v>0</v>
      </c>
      <c r="W534" s="44">
        <v>0</v>
      </c>
      <c r="X534" s="44">
        <v>0</v>
      </c>
      <c r="Y534" s="44">
        <v>0</v>
      </c>
      <c r="Z534" s="44">
        <v>0</v>
      </c>
      <c r="AA534" s="44">
        <v>4097854</v>
      </c>
      <c r="AB534" s="44">
        <v>0</v>
      </c>
    </row>
    <row r="535" spans="1:28" x14ac:dyDescent="0.3">
      <c r="A535" s="46" t="s">
        <v>1109</v>
      </c>
      <c r="B535" t="s">
        <v>2599</v>
      </c>
      <c r="C535">
        <v>1</v>
      </c>
      <c r="D535">
        <v>0</v>
      </c>
      <c r="E535" s="44">
        <v>9703433</v>
      </c>
      <c r="F535" s="44">
        <v>0</v>
      </c>
      <c r="G535" s="44">
        <v>442003</v>
      </c>
      <c r="H535" s="44">
        <v>0</v>
      </c>
      <c r="I535" s="44">
        <v>3606683</v>
      </c>
      <c r="J535" s="44">
        <v>834598</v>
      </c>
      <c r="K535" s="44">
        <v>0</v>
      </c>
      <c r="L535" s="44">
        <v>0</v>
      </c>
      <c r="M535" s="44">
        <v>0</v>
      </c>
      <c r="N535" s="44">
        <v>0</v>
      </c>
      <c r="O535" s="44">
        <v>0</v>
      </c>
      <c r="P535" s="44">
        <v>2479436</v>
      </c>
      <c r="Q535" s="44">
        <v>800415</v>
      </c>
      <c r="R535" s="44">
        <v>415128</v>
      </c>
      <c r="S535" s="44">
        <v>75589</v>
      </c>
      <c r="T535" s="44">
        <v>31538</v>
      </c>
      <c r="U535" s="44">
        <v>314492</v>
      </c>
      <c r="V535" s="44">
        <v>36512</v>
      </c>
      <c r="W535" s="44">
        <v>0</v>
      </c>
      <c r="X535" s="44">
        <v>335605</v>
      </c>
      <c r="Y535" s="44">
        <v>168228</v>
      </c>
      <c r="Z535" s="44">
        <v>0</v>
      </c>
      <c r="AA535" s="44">
        <v>19243660</v>
      </c>
      <c r="AB535" s="44">
        <v>0</v>
      </c>
    </row>
    <row r="536" spans="1:28" x14ac:dyDescent="0.3">
      <c r="A536" s="46" t="s">
        <v>1131</v>
      </c>
      <c r="B536" t="s">
        <v>2600</v>
      </c>
      <c r="C536">
        <v>1</v>
      </c>
      <c r="D536">
        <v>0</v>
      </c>
      <c r="E536" s="44">
        <v>8994301</v>
      </c>
      <c r="F536" s="44">
        <v>0</v>
      </c>
      <c r="G536" s="44">
        <v>735742</v>
      </c>
      <c r="H536" s="44">
        <v>0</v>
      </c>
      <c r="I536" s="44">
        <v>1131378</v>
      </c>
      <c r="J536" s="44">
        <v>1271244</v>
      </c>
      <c r="K536" s="44">
        <v>0</v>
      </c>
      <c r="L536" s="44">
        <v>0</v>
      </c>
      <c r="M536" s="44">
        <v>0</v>
      </c>
      <c r="N536" s="44">
        <v>0</v>
      </c>
      <c r="O536" s="44">
        <v>0</v>
      </c>
      <c r="P536" s="44">
        <v>2413907</v>
      </c>
      <c r="Q536" s="44">
        <v>642900</v>
      </c>
      <c r="R536" s="44">
        <v>498101</v>
      </c>
      <c r="S536" s="44">
        <v>82240</v>
      </c>
      <c r="T536" s="44">
        <v>34313</v>
      </c>
      <c r="U536" s="44">
        <v>328006</v>
      </c>
      <c r="V536" s="44">
        <v>0</v>
      </c>
      <c r="W536" s="44">
        <v>0</v>
      </c>
      <c r="X536" s="44">
        <v>67372</v>
      </c>
      <c r="Y536" s="44">
        <v>0</v>
      </c>
      <c r="Z536" s="44">
        <v>0</v>
      </c>
      <c r="AA536" s="44">
        <v>16199504</v>
      </c>
      <c r="AB536" s="44">
        <v>0</v>
      </c>
    </row>
    <row r="537" spans="1:28" x14ac:dyDescent="0.3">
      <c r="A537" s="46" t="s">
        <v>1101</v>
      </c>
      <c r="B537" t="s">
        <v>1964</v>
      </c>
      <c r="C537">
        <v>1</v>
      </c>
      <c r="D537">
        <v>0</v>
      </c>
      <c r="E537" s="44">
        <v>19440351</v>
      </c>
      <c r="F537" s="44">
        <v>0</v>
      </c>
      <c r="G537" s="44">
        <v>1355779</v>
      </c>
      <c r="H537" s="44">
        <v>0</v>
      </c>
      <c r="I537" s="44">
        <v>4638224</v>
      </c>
      <c r="J537" s="44">
        <v>3307043</v>
      </c>
      <c r="K537" s="44">
        <v>0</v>
      </c>
      <c r="L537" s="44">
        <v>0</v>
      </c>
      <c r="M537" s="44">
        <v>0</v>
      </c>
      <c r="N537" s="44">
        <v>0</v>
      </c>
      <c r="O537" s="44">
        <v>0</v>
      </c>
      <c r="P537" s="44">
        <v>1721168</v>
      </c>
      <c r="Q537" s="44">
        <v>1074175</v>
      </c>
      <c r="R537" s="44">
        <v>744245</v>
      </c>
      <c r="S537" s="44">
        <v>120724</v>
      </c>
      <c r="T537" s="44">
        <v>50369</v>
      </c>
      <c r="U537" s="44">
        <v>477592</v>
      </c>
      <c r="V537" s="44">
        <v>42516</v>
      </c>
      <c r="W537" s="44">
        <v>0</v>
      </c>
      <c r="X537" s="44">
        <v>588745</v>
      </c>
      <c r="Y537" s="44">
        <v>0</v>
      </c>
      <c r="Z537" s="44">
        <v>0</v>
      </c>
      <c r="AA537" s="44">
        <v>33560931</v>
      </c>
      <c r="AB537" s="44">
        <v>0</v>
      </c>
    </row>
    <row r="538" spans="1:28" x14ac:dyDescent="0.3">
      <c r="A538" s="46" t="s">
        <v>1105</v>
      </c>
      <c r="B538" t="s">
        <v>2601</v>
      </c>
      <c r="C538">
        <v>1</v>
      </c>
      <c r="D538">
        <v>0</v>
      </c>
      <c r="E538" s="44">
        <v>9411808</v>
      </c>
      <c r="F538" s="44">
        <v>0</v>
      </c>
      <c r="G538" s="44">
        <v>627527</v>
      </c>
      <c r="H538" s="44">
        <v>0</v>
      </c>
      <c r="I538" s="44">
        <v>2081945</v>
      </c>
      <c r="J538" s="44">
        <v>1105385</v>
      </c>
      <c r="K538" s="44">
        <v>0</v>
      </c>
      <c r="L538" s="44">
        <v>0</v>
      </c>
      <c r="M538" s="44">
        <v>0</v>
      </c>
      <c r="N538" s="44">
        <v>0</v>
      </c>
      <c r="O538" s="44">
        <v>0</v>
      </c>
      <c r="P538" s="44">
        <v>1387381</v>
      </c>
      <c r="Q538" s="44">
        <v>275832</v>
      </c>
      <c r="R538" s="44">
        <v>410377</v>
      </c>
      <c r="S538" s="44">
        <v>47337</v>
      </c>
      <c r="T538" s="44">
        <v>19750</v>
      </c>
      <c r="U538" s="44">
        <v>185293</v>
      </c>
      <c r="V538" s="44">
        <v>33724</v>
      </c>
      <c r="W538" s="44">
        <v>0</v>
      </c>
      <c r="X538" s="44">
        <v>172800</v>
      </c>
      <c r="Y538" s="44">
        <v>0</v>
      </c>
      <c r="Z538" s="44">
        <v>0</v>
      </c>
      <c r="AA538" s="44">
        <v>15759159</v>
      </c>
      <c r="AB538" s="44">
        <v>0</v>
      </c>
    </row>
    <row r="539" spans="1:28" x14ac:dyDescent="0.3">
      <c r="A539" s="46" t="s">
        <v>1075</v>
      </c>
      <c r="B539" t="s">
        <v>2602</v>
      </c>
      <c r="C539">
        <v>1</v>
      </c>
      <c r="D539">
        <v>0</v>
      </c>
      <c r="E539" s="44">
        <v>23021632</v>
      </c>
      <c r="F539" s="44">
        <v>0</v>
      </c>
      <c r="G539" s="44">
        <v>3253567</v>
      </c>
      <c r="H539" s="44">
        <v>0</v>
      </c>
      <c r="I539" s="44">
        <v>5761729</v>
      </c>
      <c r="J539" s="44">
        <v>4815849</v>
      </c>
      <c r="K539" s="44">
        <v>0</v>
      </c>
      <c r="L539" s="44">
        <v>0</v>
      </c>
      <c r="M539" s="44">
        <v>0</v>
      </c>
      <c r="N539" s="44">
        <v>0</v>
      </c>
      <c r="O539" s="44">
        <v>0</v>
      </c>
      <c r="P539" s="44">
        <v>2267123</v>
      </c>
      <c r="Q539" s="44">
        <v>812699</v>
      </c>
      <c r="R539" s="44">
        <v>593828</v>
      </c>
      <c r="S539" s="44">
        <v>91917</v>
      </c>
      <c r="T539" s="44">
        <v>38350</v>
      </c>
      <c r="U539" s="44">
        <v>359403</v>
      </c>
      <c r="V539" s="44">
        <v>66078</v>
      </c>
      <c r="W539" s="44">
        <v>0</v>
      </c>
      <c r="X539" s="44">
        <v>378000</v>
      </c>
      <c r="Y539" s="44">
        <v>0</v>
      </c>
      <c r="Z539" s="44">
        <v>0</v>
      </c>
      <c r="AA539" s="44">
        <v>41460175</v>
      </c>
      <c r="AB539" s="44">
        <v>0</v>
      </c>
    </row>
    <row r="540" spans="1:28" x14ac:dyDescent="0.3">
      <c r="A540" s="46" t="s">
        <v>1161</v>
      </c>
      <c r="B540" t="s">
        <v>2603</v>
      </c>
      <c r="C540">
        <v>1</v>
      </c>
      <c r="D540">
        <v>0</v>
      </c>
      <c r="E540" s="44">
        <v>21753298</v>
      </c>
      <c r="F540" s="44">
        <v>0</v>
      </c>
      <c r="G540" s="44">
        <v>2827798</v>
      </c>
      <c r="H540" s="44">
        <v>0</v>
      </c>
      <c r="I540" s="44">
        <v>4990706</v>
      </c>
      <c r="J540" s="44">
        <v>2309796</v>
      </c>
      <c r="K540" s="44">
        <v>0</v>
      </c>
      <c r="L540" s="44">
        <v>0</v>
      </c>
      <c r="M540" s="44">
        <v>0</v>
      </c>
      <c r="N540" s="44">
        <v>0</v>
      </c>
      <c r="O540" s="44">
        <v>0</v>
      </c>
      <c r="P540" s="44">
        <v>2740745</v>
      </c>
      <c r="Q540" s="44">
        <v>990184</v>
      </c>
      <c r="R540" s="44">
        <v>1050874</v>
      </c>
      <c r="S540" s="44">
        <v>126416</v>
      </c>
      <c r="T540" s="44">
        <v>52744</v>
      </c>
      <c r="U540" s="44">
        <v>368431</v>
      </c>
      <c r="V540" s="44">
        <v>99457</v>
      </c>
      <c r="W540" s="44">
        <v>0</v>
      </c>
      <c r="X540" s="44">
        <v>280825</v>
      </c>
      <c r="Y540" s="44">
        <v>0</v>
      </c>
      <c r="Z540" s="44">
        <v>0</v>
      </c>
      <c r="AA540" s="44">
        <v>37591274</v>
      </c>
      <c r="AB540" s="44">
        <v>176371</v>
      </c>
    </row>
    <row r="541" spans="1:28" x14ac:dyDescent="0.3">
      <c r="A541" s="46" t="s">
        <v>1059</v>
      </c>
      <c r="B541" t="s">
        <v>2604</v>
      </c>
      <c r="C541">
        <v>1</v>
      </c>
      <c r="D541">
        <v>0</v>
      </c>
      <c r="E541" s="44">
        <v>31956509</v>
      </c>
      <c r="F541" s="44">
        <v>0</v>
      </c>
      <c r="G541" s="44">
        <v>2717904</v>
      </c>
      <c r="H541" s="44">
        <v>0</v>
      </c>
      <c r="I541" s="44">
        <v>4482213</v>
      </c>
      <c r="J541" s="44">
        <v>3222958</v>
      </c>
      <c r="K541" s="44">
        <v>0</v>
      </c>
      <c r="L541" s="44">
        <v>0</v>
      </c>
      <c r="M541" s="44">
        <v>0</v>
      </c>
      <c r="N541" s="44">
        <v>0</v>
      </c>
      <c r="O541" s="44">
        <v>0</v>
      </c>
      <c r="P541" s="44">
        <v>1797397</v>
      </c>
      <c r="Q541" s="44">
        <v>1665178</v>
      </c>
      <c r="R541" s="44">
        <v>416962</v>
      </c>
      <c r="S541" s="44">
        <v>97939</v>
      </c>
      <c r="T541" s="44">
        <v>40863</v>
      </c>
      <c r="U541" s="44">
        <v>370121</v>
      </c>
      <c r="V541" s="44">
        <v>99045</v>
      </c>
      <c r="W541" s="44">
        <v>0</v>
      </c>
      <c r="X541" s="44">
        <v>2785585</v>
      </c>
      <c r="Y541" s="44">
        <v>0</v>
      </c>
      <c r="Z541" s="44">
        <v>0</v>
      </c>
      <c r="AA541" s="44">
        <v>49652674</v>
      </c>
      <c r="AB541" s="44">
        <v>757890</v>
      </c>
    </row>
    <row r="542" spans="1:28" x14ac:dyDescent="0.3">
      <c r="A542" s="46" t="s">
        <v>1111</v>
      </c>
      <c r="B542" t="s">
        <v>2605</v>
      </c>
      <c r="C542">
        <v>1</v>
      </c>
      <c r="D542">
        <v>0</v>
      </c>
      <c r="E542" s="44">
        <v>14794193</v>
      </c>
      <c r="F542" s="44">
        <v>0</v>
      </c>
      <c r="G542" s="44">
        <v>1027361</v>
      </c>
      <c r="H542" s="44">
        <v>0</v>
      </c>
      <c r="I542" s="44">
        <v>1903973</v>
      </c>
      <c r="J542" s="44">
        <v>2650651</v>
      </c>
      <c r="K542" s="44">
        <v>0</v>
      </c>
      <c r="L542" s="44">
        <v>0</v>
      </c>
      <c r="M542" s="44">
        <v>0</v>
      </c>
      <c r="N542" s="44">
        <v>0</v>
      </c>
      <c r="O542" s="44">
        <v>0</v>
      </c>
      <c r="P542" s="44">
        <v>969840</v>
      </c>
      <c r="Q542" s="44">
        <v>460562</v>
      </c>
      <c r="R542" s="44">
        <v>250042</v>
      </c>
      <c r="S542" s="44">
        <v>41270</v>
      </c>
      <c r="T542" s="44">
        <v>17219</v>
      </c>
      <c r="U542" s="44">
        <v>169216</v>
      </c>
      <c r="V542" s="44">
        <v>36869</v>
      </c>
      <c r="W542" s="44">
        <v>0</v>
      </c>
      <c r="X542" s="44">
        <v>0</v>
      </c>
      <c r="Y542" s="44">
        <v>0</v>
      </c>
      <c r="Z542" s="44">
        <v>0</v>
      </c>
      <c r="AA542" s="44">
        <v>22321196</v>
      </c>
      <c r="AB542" s="44">
        <v>0</v>
      </c>
    </row>
    <row r="543" spans="1:28" x14ac:dyDescent="0.3">
      <c r="A543" s="46" t="s">
        <v>1085</v>
      </c>
      <c r="B543" t="s">
        <v>2606</v>
      </c>
      <c r="C543">
        <v>1</v>
      </c>
      <c r="D543">
        <v>0</v>
      </c>
      <c r="E543" s="44">
        <v>26823253</v>
      </c>
      <c r="F543" s="44">
        <v>0</v>
      </c>
      <c r="G543" s="44">
        <v>1721431</v>
      </c>
      <c r="H543" s="44">
        <v>0</v>
      </c>
      <c r="I543" s="44">
        <v>2516634</v>
      </c>
      <c r="J543" s="44">
        <v>4098679</v>
      </c>
      <c r="K543" s="44">
        <v>0</v>
      </c>
      <c r="L543" s="44">
        <v>0</v>
      </c>
      <c r="M543" s="44">
        <v>0</v>
      </c>
      <c r="N543" s="44">
        <v>0</v>
      </c>
      <c r="O543" s="44">
        <v>0</v>
      </c>
      <c r="P543" s="44">
        <v>1785311</v>
      </c>
      <c r="Q543" s="44">
        <v>692531</v>
      </c>
      <c r="R543" s="44">
        <v>390142</v>
      </c>
      <c r="S543" s="44">
        <v>59456</v>
      </c>
      <c r="T543" s="44">
        <v>24806</v>
      </c>
      <c r="U543" s="44">
        <v>224204</v>
      </c>
      <c r="V543" s="44">
        <v>52443</v>
      </c>
      <c r="W543" s="44">
        <v>0</v>
      </c>
      <c r="X543" s="44">
        <v>218700</v>
      </c>
      <c r="Y543" s="44">
        <v>0</v>
      </c>
      <c r="Z543" s="44">
        <v>0</v>
      </c>
      <c r="AA543" s="44">
        <v>38607590</v>
      </c>
      <c r="AB543" s="44">
        <v>0</v>
      </c>
    </row>
    <row r="544" spans="1:28" x14ac:dyDescent="0.3">
      <c r="A544" s="46" t="s">
        <v>1151</v>
      </c>
      <c r="B544" t="s">
        <v>2607</v>
      </c>
      <c r="C544">
        <v>1</v>
      </c>
      <c r="D544">
        <v>0</v>
      </c>
      <c r="E544" s="44">
        <v>18637842</v>
      </c>
      <c r="F544" s="44">
        <v>0</v>
      </c>
      <c r="G544" s="44">
        <v>1729079</v>
      </c>
      <c r="H544" s="44">
        <v>0</v>
      </c>
      <c r="I544" s="44">
        <v>1512310</v>
      </c>
      <c r="J544" s="44">
        <v>2175952</v>
      </c>
      <c r="K544" s="44">
        <v>0</v>
      </c>
      <c r="L544" s="44">
        <v>0</v>
      </c>
      <c r="M544" s="44">
        <v>0</v>
      </c>
      <c r="N544" s="44">
        <v>0</v>
      </c>
      <c r="O544" s="44">
        <v>0</v>
      </c>
      <c r="P544" s="44">
        <v>1434393</v>
      </c>
      <c r="Q544" s="44">
        <v>448220</v>
      </c>
      <c r="R544" s="44">
        <v>121703</v>
      </c>
      <c r="S544" s="44">
        <v>43367</v>
      </c>
      <c r="T544" s="44">
        <v>18094</v>
      </c>
      <c r="U544" s="44">
        <v>169566</v>
      </c>
      <c r="V544" s="44">
        <v>38462</v>
      </c>
      <c r="W544" s="44">
        <v>0</v>
      </c>
      <c r="X544" s="44">
        <v>0</v>
      </c>
      <c r="Y544" s="44">
        <v>10766</v>
      </c>
      <c r="Z544" s="44">
        <v>0</v>
      </c>
      <c r="AA544" s="44">
        <v>26339754</v>
      </c>
      <c r="AB544" s="44">
        <v>0</v>
      </c>
    </row>
    <row r="545" spans="1:28" x14ac:dyDescent="0.3">
      <c r="A545" s="46" t="s">
        <v>1061</v>
      </c>
      <c r="B545" t="s">
        <v>1972</v>
      </c>
      <c r="C545">
        <v>1</v>
      </c>
      <c r="D545">
        <v>0</v>
      </c>
      <c r="E545" s="44">
        <v>10771161</v>
      </c>
      <c r="F545" s="44">
        <v>0</v>
      </c>
      <c r="G545" s="44">
        <v>1440718</v>
      </c>
      <c r="H545" s="44">
        <v>0</v>
      </c>
      <c r="I545" s="44">
        <v>642603</v>
      </c>
      <c r="J545" s="44">
        <v>2733444</v>
      </c>
      <c r="K545" s="44">
        <v>0</v>
      </c>
      <c r="L545" s="44">
        <v>0</v>
      </c>
      <c r="M545" s="44">
        <v>0</v>
      </c>
      <c r="N545" s="44">
        <v>0</v>
      </c>
      <c r="O545" s="44">
        <v>0</v>
      </c>
      <c r="P545" s="44">
        <v>1286906</v>
      </c>
      <c r="Q545" s="44">
        <v>427250</v>
      </c>
      <c r="R545" s="44">
        <v>62819</v>
      </c>
      <c r="S545" s="44">
        <v>32432</v>
      </c>
      <c r="T545" s="44">
        <v>13531</v>
      </c>
      <c r="U545" s="44">
        <v>129199</v>
      </c>
      <c r="V545" s="44">
        <v>27716</v>
      </c>
      <c r="W545" s="44">
        <v>0</v>
      </c>
      <c r="X545" s="44">
        <v>0</v>
      </c>
      <c r="Y545" s="44">
        <v>44958</v>
      </c>
      <c r="Z545" s="44">
        <v>0</v>
      </c>
      <c r="AA545" s="44">
        <v>17612737</v>
      </c>
      <c r="AB545" s="44">
        <v>0</v>
      </c>
    </row>
    <row r="546" spans="1:28" x14ac:dyDescent="0.3">
      <c r="A546" s="46" t="s">
        <v>1107</v>
      </c>
      <c r="B546" t="s">
        <v>2608</v>
      </c>
      <c r="C546">
        <v>1</v>
      </c>
      <c r="D546">
        <v>0</v>
      </c>
      <c r="E546" s="44">
        <v>9345767</v>
      </c>
      <c r="F546" s="44">
        <v>0</v>
      </c>
      <c r="G546" s="44">
        <v>545250</v>
      </c>
      <c r="H546" s="44">
        <v>0</v>
      </c>
      <c r="I546" s="44">
        <v>1719309</v>
      </c>
      <c r="J546" s="44">
        <v>2308832</v>
      </c>
      <c r="K546" s="44">
        <v>0</v>
      </c>
      <c r="L546" s="44">
        <v>0</v>
      </c>
      <c r="M546" s="44">
        <v>0</v>
      </c>
      <c r="N546" s="44">
        <v>0</v>
      </c>
      <c r="O546" s="44">
        <v>0</v>
      </c>
      <c r="P546" s="44">
        <v>1251168</v>
      </c>
      <c r="Q546" s="44">
        <v>245410</v>
      </c>
      <c r="R546" s="44">
        <v>596914</v>
      </c>
      <c r="S546" s="44">
        <v>51651</v>
      </c>
      <c r="T546" s="44">
        <v>21550</v>
      </c>
      <c r="U546" s="44">
        <v>204924</v>
      </c>
      <c r="V546" s="44">
        <v>16855</v>
      </c>
      <c r="W546" s="44">
        <v>0</v>
      </c>
      <c r="X546" s="44">
        <v>0</v>
      </c>
      <c r="Y546" s="44">
        <v>33531</v>
      </c>
      <c r="Z546" s="44">
        <v>0</v>
      </c>
      <c r="AA546" s="44">
        <v>16341161</v>
      </c>
      <c r="AB546" s="44">
        <v>0</v>
      </c>
    </row>
    <row r="547" spans="1:28" x14ac:dyDescent="0.3">
      <c r="A547" s="46" t="s">
        <v>1077</v>
      </c>
      <c r="B547" t="s">
        <v>2609</v>
      </c>
      <c r="C547">
        <v>1</v>
      </c>
      <c r="D547">
        <v>0</v>
      </c>
      <c r="E547" s="44">
        <v>32610526</v>
      </c>
      <c r="F547" s="44">
        <v>0</v>
      </c>
      <c r="G547" s="44">
        <v>3199157</v>
      </c>
      <c r="H547" s="44">
        <v>0</v>
      </c>
      <c r="I547" s="44">
        <v>4734453</v>
      </c>
      <c r="J547" s="44">
        <v>7117057</v>
      </c>
      <c r="K547" s="44">
        <v>0</v>
      </c>
      <c r="L547" s="44">
        <v>0</v>
      </c>
      <c r="M547" s="44">
        <v>0</v>
      </c>
      <c r="N547" s="44">
        <v>0</v>
      </c>
      <c r="O547" s="44">
        <v>0</v>
      </c>
      <c r="P547" s="44">
        <v>3621716</v>
      </c>
      <c r="Q547" s="44">
        <v>1539353</v>
      </c>
      <c r="R547" s="44">
        <v>521613</v>
      </c>
      <c r="S547" s="44">
        <v>84382</v>
      </c>
      <c r="T547" s="44">
        <v>35206</v>
      </c>
      <c r="U547" s="44">
        <v>340355</v>
      </c>
      <c r="V547" s="44">
        <v>59435</v>
      </c>
      <c r="W547" s="44">
        <v>0</v>
      </c>
      <c r="X547" s="44">
        <v>396630</v>
      </c>
      <c r="Y547" s="44">
        <v>101341</v>
      </c>
      <c r="Z547" s="44">
        <v>0</v>
      </c>
      <c r="AA547" s="44">
        <v>54361224</v>
      </c>
      <c r="AB547" s="44">
        <v>0</v>
      </c>
    </row>
    <row r="548" spans="1:28" x14ac:dyDescent="0.3">
      <c r="A548" s="46" t="s">
        <v>1175</v>
      </c>
      <c r="B548" t="s">
        <v>2610</v>
      </c>
      <c r="C548">
        <v>1</v>
      </c>
      <c r="D548">
        <v>0</v>
      </c>
      <c r="E548" s="44">
        <v>24050024</v>
      </c>
      <c r="F548" s="44">
        <v>0</v>
      </c>
      <c r="G548" s="44">
        <v>1155461</v>
      </c>
      <c r="H548" s="44">
        <v>0</v>
      </c>
      <c r="I548" s="44">
        <v>2344971</v>
      </c>
      <c r="J548" s="44">
        <v>1817639</v>
      </c>
      <c r="K548" s="44">
        <v>0</v>
      </c>
      <c r="L548" s="44">
        <v>0</v>
      </c>
      <c r="M548" s="44">
        <v>0</v>
      </c>
      <c r="N548" s="44">
        <v>0</v>
      </c>
      <c r="O548" s="44">
        <v>0</v>
      </c>
      <c r="P548" s="44">
        <v>1260300</v>
      </c>
      <c r="Q548" s="44">
        <v>692319</v>
      </c>
      <c r="R548" s="44">
        <v>426172</v>
      </c>
      <c r="S548" s="44">
        <v>84652</v>
      </c>
      <c r="T548" s="44">
        <v>35319</v>
      </c>
      <c r="U548" s="44">
        <v>244767</v>
      </c>
      <c r="V548" s="44">
        <v>70428</v>
      </c>
      <c r="W548" s="44">
        <v>0</v>
      </c>
      <c r="X548" s="44">
        <v>0</v>
      </c>
      <c r="Y548" s="44">
        <v>91039</v>
      </c>
      <c r="Z548" s="44">
        <v>0</v>
      </c>
      <c r="AA548" s="44">
        <v>32273091</v>
      </c>
      <c r="AB548" s="44">
        <v>0</v>
      </c>
    </row>
    <row r="549" spans="1:28" x14ac:dyDescent="0.3">
      <c r="A549" s="46" t="s">
        <v>1063</v>
      </c>
      <c r="B549" t="s">
        <v>2611</v>
      </c>
      <c r="C549">
        <v>1</v>
      </c>
      <c r="D549">
        <v>0</v>
      </c>
      <c r="E549" s="44">
        <v>212754016</v>
      </c>
      <c r="F549" s="44">
        <v>0</v>
      </c>
      <c r="G549" s="44">
        <v>7048331</v>
      </c>
      <c r="H549" s="44">
        <v>0</v>
      </c>
      <c r="I549" s="44">
        <v>20916782</v>
      </c>
      <c r="J549" s="44">
        <v>15136889</v>
      </c>
      <c r="K549" s="44">
        <v>0</v>
      </c>
      <c r="L549" s="44">
        <v>0</v>
      </c>
      <c r="M549" s="44">
        <v>0</v>
      </c>
      <c r="N549" s="44">
        <v>0</v>
      </c>
      <c r="O549" s="44">
        <v>0</v>
      </c>
      <c r="P549" s="44">
        <v>6318810</v>
      </c>
      <c r="Q549" s="44">
        <v>10504274</v>
      </c>
      <c r="R549" s="44">
        <v>2217216</v>
      </c>
      <c r="S549" s="44">
        <v>292964</v>
      </c>
      <c r="T549" s="44">
        <v>122231</v>
      </c>
      <c r="U549" s="44">
        <v>1163660</v>
      </c>
      <c r="V549" s="44">
        <v>397554</v>
      </c>
      <c r="W549" s="44">
        <v>0</v>
      </c>
      <c r="X549" s="44">
        <v>8183623</v>
      </c>
      <c r="Y549" s="44">
        <v>0</v>
      </c>
      <c r="Z549" s="44">
        <v>0</v>
      </c>
      <c r="AA549" s="44">
        <v>285056350</v>
      </c>
      <c r="AB549" s="44">
        <v>5959943</v>
      </c>
    </row>
    <row r="550" spans="1:28" x14ac:dyDescent="0.3">
      <c r="A550" s="46" t="s">
        <v>1071</v>
      </c>
      <c r="B550" t="s">
        <v>2612</v>
      </c>
      <c r="C550">
        <v>1</v>
      </c>
      <c r="D550">
        <v>0</v>
      </c>
      <c r="E550" s="44">
        <v>78703759</v>
      </c>
      <c r="F550" s="44">
        <v>0</v>
      </c>
      <c r="G550" s="44">
        <v>7350865</v>
      </c>
      <c r="H550" s="44">
        <v>0</v>
      </c>
      <c r="I550" s="44">
        <v>9758854</v>
      </c>
      <c r="J550" s="44">
        <v>7512763</v>
      </c>
      <c r="K550" s="44">
        <v>0</v>
      </c>
      <c r="L550" s="44">
        <v>0</v>
      </c>
      <c r="M550" s="44">
        <v>0</v>
      </c>
      <c r="N550" s="44">
        <v>0</v>
      </c>
      <c r="O550" s="44">
        <v>0</v>
      </c>
      <c r="P550" s="44">
        <v>3478050</v>
      </c>
      <c r="Q550" s="44">
        <v>5564038</v>
      </c>
      <c r="R550" s="44">
        <v>990129</v>
      </c>
      <c r="S550" s="44">
        <v>118057</v>
      </c>
      <c r="T550" s="44">
        <v>49256</v>
      </c>
      <c r="U550" s="44">
        <v>471417</v>
      </c>
      <c r="V550" s="44">
        <v>153911</v>
      </c>
      <c r="W550" s="44">
        <v>0</v>
      </c>
      <c r="X550" s="44">
        <v>1608684</v>
      </c>
      <c r="Y550" s="44">
        <v>0</v>
      </c>
      <c r="Z550" s="44">
        <v>2459141</v>
      </c>
      <c r="AA550" s="44">
        <v>118218924</v>
      </c>
      <c r="AB550" s="44">
        <v>2032346</v>
      </c>
    </row>
    <row r="551" spans="1:28" x14ac:dyDescent="0.3">
      <c r="A551" s="46" t="s">
        <v>1095</v>
      </c>
      <c r="B551" t="s">
        <v>2613</v>
      </c>
      <c r="C551">
        <v>1</v>
      </c>
      <c r="D551">
        <v>0</v>
      </c>
      <c r="E551" s="44">
        <v>202883</v>
      </c>
      <c r="F551" s="44">
        <v>0</v>
      </c>
      <c r="G551" s="44">
        <v>50000</v>
      </c>
      <c r="H551" s="44">
        <v>0</v>
      </c>
      <c r="I551" s="44">
        <v>46836</v>
      </c>
      <c r="J551" s="44">
        <v>17398</v>
      </c>
      <c r="K551" s="44">
        <v>0</v>
      </c>
      <c r="L551" s="44">
        <v>0</v>
      </c>
      <c r="M551" s="44">
        <v>0</v>
      </c>
      <c r="N551" s="44">
        <v>0</v>
      </c>
      <c r="O551" s="44">
        <v>0</v>
      </c>
      <c r="P551" s="44">
        <v>65029</v>
      </c>
      <c r="Q551" s="44">
        <v>0</v>
      </c>
      <c r="R551" s="44">
        <v>0</v>
      </c>
      <c r="S551" s="44">
        <v>464</v>
      </c>
      <c r="T551" s="44">
        <v>194</v>
      </c>
      <c r="U551" s="44">
        <v>1340</v>
      </c>
      <c r="V551" s="44">
        <v>0</v>
      </c>
      <c r="W551" s="44">
        <v>0</v>
      </c>
      <c r="X551" s="44">
        <v>0</v>
      </c>
      <c r="Y551" s="44">
        <v>0</v>
      </c>
      <c r="Z551" s="44">
        <v>0</v>
      </c>
      <c r="AA551" s="44">
        <v>384144</v>
      </c>
      <c r="AB551" s="44">
        <v>0</v>
      </c>
    </row>
    <row r="552" spans="1:28" x14ac:dyDescent="0.3">
      <c r="A552" s="46" t="s">
        <v>1155</v>
      </c>
      <c r="B552" t="s">
        <v>1979</v>
      </c>
      <c r="C552">
        <v>1</v>
      </c>
      <c r="D552">
        <v>0</v>
      </c>
      <c r="E552" s="44">
        <v>6490820</v>
      </c>
      <c r="F552" s="44">
        <v>0</v>
      </c>
      <c r="G552" s="44">
        <v>1167111</v>
      </c>
      <c r="H552" s="44">
        <v>0</v>
      </c>
      <c r="I552" s="44">
        <v>1610104</v>
      </c>
      <c r="J552" s="44">
        <v>1977994</v>
      </c>
      <c r="K552" s="44">
        <v>92375</v>
      </c>
      <c r="L552" s="44">
        <v>0</v>
      </c>
      <c r="M552" s="44">
        <v>0</v>
      </c>
      <c r="N552" s="44">
        <v>0</v>
      </c>
      <c r="O552" s="44">
        <v>0</v>
      </c>
      <c r="P552" s="44">
        <v>957379</v>
      </c>
      <c r="Q552" s="44">
        <v>163833</v>
      </c>
      <c r="R552" s="44">
        <v>87054</v>
      </c>
      <c r="S552" s="44">
        <v>30769</v>
      </c>
      <c r="T552" s="44">
        <v>12838</v>
      </c>
      <c r="U552" s="44">
        <v>121743</v>
      </c>
      <c r="V552" s="44">
        <v>16701</v>
      </c>
      <c r="W552" s="44">
        <v>0</v>
      </c>
      <c r="X552" s="44">
        <v>0</v>
      </c>
      <c r="Y552" s="44">
        <v>0</v>
      </c>
      <c r="Z552" s="44">
        <v>0</v>
      </c>
      <c r="AA552" s="44">
        <v>12728721</v>
      </c>
      <c r="AB552" s="44">
        <v>0</v>
      </c>
    </row>
    <row r="553" spans="1:28" x14ac:dyDescent="0.3">
      <c r="A553" s="46" t="s">
        <v>1143</v>
      </c>
      <c r="B553" t="s">
        <v>2614</v>
      </c>
      <c r="C553">
        <v>1</v>
      </c>
      <c r="D553">
        <v>0</v>
      </c>
      <c r="E553" s="44">
        <v>17218765</v>
      </c>
      <c r="F553" s="44">
        <v>1353570</v>
      </c>
      <c r="G553" s="44">
        <v>2256813</v>
      </c>
      <c r="H553" s="44">
        <v>0</v>
      </c>
      <c r="I553" s="44">
        <v>5093532</v>
      </c>
      <c r="J553" s="44">
        <v>2859199</v>
      </c>
      <c r="K553" s="44">
        <v>0</v>
      </c>
      <c r="L553" s="44">
        <v>0</v>
      </c>
      <c r="M553" s="44">
        <v>0</v>
      </c>
      <c r="N553" s="44">
        <v>0</v>
      </c>
      <c r="O553" s="44">
        <v>0</v>
      </c>
      <c r="P553" s="44">
        <v>1857035</v>
      </c>
      <c r="Q553" s="44">
        <v>1559469</v>
      </c>
      <c r="R553" s="44">
        <v>165040</v>
      </c>
      <c r="S553" s="44">
        <v>100770</v>
      </c>
      <c r="T553" s="44">
        <v>42044</v>
      </c>
      <c r="U553" s="44">
        <v>381421</v>
      </c>
      <c r="V553" s="44">
        <v>59094</v>
      </c>
      <c r="W553" s="44">
        <v>0</v>
      </c>
      <c r="X553" s="44">
        <v>673254</v>
      </c>
      <c r="Y553" s="44">
        <v>0</v>
      </c>
      <c r="Z553" s="44">
        <v>0</v>
      </c>
      <c r="AA553" s="44">
        <v>33620006</v>
      </c>
      <c r="AB553" s="44">
        <v>305458</v>
      </c>
    </row>
    <row r="554" spans="1:28" x14ac:dyDescent="0.3">
      <c r="A554" s="46" t="s">
        <v>1153</v>
      </c>
      <c r="B554" t="s">
        <v>1981</v>
      </c>
      <c r="C554">
        <v>1</v>
      </c>
      <c r="D554">
        <v>0</v>
      </c>
      <c r="E554" s="44">
        <v>397353</v>
      </c>
      <c r="F554" s="44">
        <v>0</v>
      </c>
      <c r="G554" s="44">
        <v>100000</v>
      </c>
      <c r="H554" s="44">
        <v>0</v>
      </c>
      <c r="I554" s="44">
        <v>22957</v>
      </c>
      <c r="J554" s="44">
        <v>67897</v>
      </c>
      <c r="K554" s="44">
        <v>0</v>
      </c>
      <c r="L554" s="44">
        <v>0</v>
      </c>
      <c r="M554" s="44">
        <v>0</v>
      </c>
      <c r="N554" s="44">
        <v>0</v>
      </c>
      <c r="O554" s="44">
        <v>0</v>
      </c>
      <c r="P554" s="44">
        <v>50266</v>
      </c>
      <c r="Q554" s="44">
        <v>0</v>
      </c>
      <c r="R554" s="44">
        <v>0</v>
      </c>
      <c r="S554" s="44">
        <v>2876</v>
      </c>
      <c r="T554" s="44">
        <v>1200</v>
      </c>
      <c r="U554" s="44">
        <v>13165</v>
      </c>
      <c r="V554" s="44">
        <v>0</v>
      </c>
      <c r="W554" s="44">
        <v>0</v>
      </c>
      <c r="X554" s="44">
        <v>0</v>
      </c>
      <c r="Y554" s="44">
        <v>0</v>
      </c>
      <c r="Z554" s="44">
        <v>0</v>
      </c>
      <c r="AA554" s="44">
        <v>655714</v>
      </c>
      <c r="AB554" s="44">
        <v>0</v>
      </c>
    </row>
    <row r="555" spans="1:28" x14ac:dyDescent="0.3">
      <c r="A555" s="46" t="s">
        <v>1157</v>
      </c>
      <c r="B555" t="s">
        <v>2615</v>
      </c>
      <c r="C555">
        <v>1</v>
      </c>
      <c r="D555">
        <v>0</v>
      </c>
      <c r="E555" s="44">
        <v>26389123</v>
      </c>
      <c r="F555" s="44">
        <v>0</v>
      </c>
      <c r="G555" s="44">
        <v>1934010</v>
      </c>
      <c r="H555" s="44">
        <v>10710</v>
      </c>
      <c r="I555" s="44">
        <v>6108984</v>
      </c>
      <c r="J555" s="44">
        <v>6742655</v>
      </c>
      <c r="K555" s="44">
        <v>0</v>
      </c>
      <c r="L555" s="44">
        <v>0</v>
      </c>
      <c r="M555" s="44">
        <v>0</v>
      </c>
      <c r="N555" s="44">
        <v>0</v>
      </c>
      <c r="O555" s="44">
        <v>0</v>
      </c>
      <c r="P555" s="44">
        <v>3087330</v>
      </c>
      <c r="Q555" s="44">
        <v>1192335</v>
      </c>
      <c r="R555" s="44">
        <v>772352</v>
      </c>
      <c r="S555" s="44">
        <v>148437</v>
      </c>
      <c r="T555" s="44">
        <v>61931</v>
      </c>
      <c r="U555" s="44">
        <v>534444</v>
      </c>
      <c r="V555" s="44">
        <v>98317</v>
      </c>
      <c r="W555" s="44">
        <v>0</v>
      </c>
      <c r="X555" s="44">
        <v>0</v>
      </c>
      <c r="Y555" s="44">
        <v>0</v>
      </c>
      <c r="Z555" s="44">
        <v>0</v>
      </c>
      <c r="AA555" s="44">
        <v>47080628</v>
      </c>
      <c r="AB555" s="44">
        <v>0</v>
      </c>
    </row>
    <row r="556" spans="1:28" x14ac:dyDescent="0.3">
      <c r="A556" s="46" t="s">
        <v>1113</v>
      </c>
      <c r="B556" t="s">
        <v>2616</v>
      </c>
      <c r="C556">
        <v>1</v>
      </c>
      <c r="D556">
        <v>0</v>
      </c>
      <c r="E556" s="44">
        <v>11050374</v>
      </c>
      <c r="F556" s="44">
        <v>0</v>
      </c>
      <c r="G556" s="44">
        <v>859400</v>
      </c>
      <c r="H556" s="44">
        <v>0</v>
      </c>
      <c r="I556" s="44">
        <v>1821022</v>
      </c>
      <c r="J556" s="44">
        <v>2349271</v>
      </c>
      <c r="K556" s="44">
        <v>0</v>
      </c>
      <c r="L556" s="44">
        <v>0</v>
      </c>
      <c r="M556" s="44">
        <v>0</v>
      </c>
      <c r="N556" s="44">
        <v>0</v>
      </c>
      <c r="O556" s="44">
        <v>0</v>
      </c>
      <c r="P556" s="44">
        <v>1474427</v>
      </c>
      <c r="Q556" s="44">
        <v>501832</v>
      </c>
      <c r="R556" s="44">
        <v>382889</v>
      </c>
      <c r="S556" s="44">
        <v>43502</v>
      </c>
      <c r="T556" s="44">
        <v>18150</v>
      </c>
      <c r="U556" s="44">
        <v>183080</v>
      </c>
      <c r="V556" s="44">
        <v>22559</v>
      </c>
      <c r="W556" s="44">
        <v>0</v>
      </c>
      <c r="X556" s="44">
        <v>0</v>
      </c>
      <c r="Y556" s="44">
        <v>26017</v>
      </c>
      <c r="Z556" s="44">
        <v>0</v>
      </c>
      <c r="AA556" s="44">
        <v>18732523</v>
      </c>
      <c r="AB556" s="44">
        <v>0</v>
      </c>
    </row>
    <row r="557" spans="1:28" x14ac:dyDescent="0.3">
      <c r="A557" s="46" t="s">
        <v>1141</v>
      </c>
      <c r="B557" t="s">
        <v>2617</v>
      </c>
      <c r="C557">
        <v>1</v>
      </c>
      <c r="D557">
        <v>0</v>
      </c>
      <c r="E557" s="44">
        <v>314863</v>
      </c>
      <c r="F557" s="44">
        <v>0</v>
      </c>
      <c r="G557" s="44">
        <v>147522</v>
      </c>
      <c r="H557" s="44">
        <v>0</v>
      </c>
      <c r="I557" s="44">
        <v>31517</v>
      </c>
      <c r="J557" s="44">
        <v>200</v>
      </c>
      <c r="K557" s="44">
        <v>0</v>
      </c>
      <c r="L557" s="44">
        <v>0</v>
      </c>
      <c r="M557" s="44">
        <v>0</v>
      </c>
      <c r="N557" s="44">
        <v>0</v>
      </c>
      <c r="O557" s="44">
        <v>0</v>
      </c>
      <c r="P557" s="44">
        <v>112518</v>
      </c>
      <c r="Q557" s="44">
        <v>4530</v>
      </c>
      <c r="R557" s="44">
        <v>0</v>
      </c>
      <c r="S557" s="44">
        <v>3715</v>
      </c>
      <c r="T557" s="44">
        <v>1550</v>
      </c>
      <c r="U557" s="44">
        <v>18291</v>
      </c>
      <c r="V557" s="44">
        <v>0</v>
      </c>
      <c r="W557" s="44">
        <v>0</v>
      </c>
      <c r="X557" s="44">
        <v>37800</v>
      </c>
      <c r="Y557" s="44">
        <v>1864</v>
      </c>
      <c r="Z557" s="44">
        <v>0</v>
      </c>
      <c r="AA557" s="44">
        <v>674370</v>
      </c>
      <c r="AB557" s="44">
        <v>0</v>
      </c>
    </row>
    <row r="558" spans="1:28" x14ac:dyDescent="0.3">
      <c r="A558" s="46" t="s">
        <v>1177</v>
      </c>
      <c r="B558" t="s">
        <v>1985</v>
      </c>
      <c r="C558">
        <v>1</v>
      </c>
      <c r="D558">
        <v>0</v>
      </c>
      <c r="E558" s="44">
        <v>1567918</v>
      </c>
      <c r="F558" s="44">
        <v>0</v>
      </c>
      <c r="G558" s="44">
        <v>234417</v>
      </c>
      <c r="H558" s="44">
        <v>0</v>
      </c>
      <c r="I558" s="44">
        <v>81673</v>
      </c>
      <c r="J558" s="44">
        <v>208650</v>
      </c>
      <c r="K558" s="44">
        <v>0</v>
      </c>
      <c r="L558" s="44">
        <v>0</v>
      </c>
      <c r="M558" s="44">
        <v>0</v>
      </c>
      <c r="N558" s="44">
        <v>0</v>
      </c>
      <c r="O558" s="44">
        <v>0</v>
      </c>
      <c r="P558" s="44">
        <v>221515</v>
      </c>
      <c r="Q558" s="44">
        <v>43165</v>
      </c>
      <c r="R558" s="44">
        <v>41662</v>
      </c>
      <c r="S558" s="44">
        <v>26694</v>
      </c>
      <c r="T558" s="44">
        <v>11138</v>
      </c>
      <c r="U558" s="44">
        <v>54930</v>
      </c>
      <c r="V558" s="44">
        <v>0</v>
      </c>
      <c r="W558" s="44">
        <v>0</v>
      </c>
      <c r="X558" s="44">
        <v>63180</v>
      </c>
      <c r="Y558" s="44">
        <v>1830</v>
      </c>
      <c r="Z558" s="44">
        <v>0</v>
      </c>
      <c r="AA558" s="44">
        <v>2556772</v>
      </c>
      <c r="AB558" s="44">
        <v>0</v>
      </c>
    </row>
    <row r="559" spans="1:28" x14ac:dyDescent="0.3">
      <c r="A559" s="46" t="s">
        <v>1139</v>
      </c>
      <c r="B559" t="s">
        <v>2618</v>
      </c>
      <c r="C559" t="s">
        <v>2840</v>
      </c>
      <c r="D559" t="s">
        <v>2840</v>
      </c>
      <c r="E559" t="s">
        <v>2840</v>
      </c>
      <c r="F559" t="s">
        <v>2840</v>
      </c>
      <c r="G559" t="s">
        <v>2840</v>
      </c>
      <c r="H559" t="s">
        <v>2840</v>
      </c>
      <c r="I559" t="s">
        <v>2840</v>
      </c>
      <c r="J559" t="s">
        <v>2840</v>
      </c>
      <c r="K559" t="s">
        <v>2840</v>
      </c>
      <c r="L559" t="s">
        <v>2840</v>
      </c>
      <c r="M559" t="s">
        <v>2840</v>
      </c>
      <c r="N559" t="s">
        <v>2840</v>
      </c>
      <c r="O559" t="s">
        <v>2840</v>
      </c>
      <c r="P559" t="s">
        <v>2840</v>
      </c>
      <c r="Q559" t="s">
        <v>2840</v>
      </c>
      <c r="R559" t="s">
        <v>2840</v>
      </c>
      <c r="S559" t="s">
        <v>2840</v>
      </c>
      <c r="T559" t="s">
        <v>2840</v>
      </c>
      <c r="U559" t="s">
        <v>2840</v>
      </c>
      <c r="V559" t="s">
        <v>2840</v>
      </c>
      <c r="W559" t="s">
        <v>2840</v>
      </c>
      <c r="X559" t="s">
        <v>2840</v>
      </c>
      <c r="Y559" t="s">
        <v>2840</v>
      </c>
      <c r="Z559" t="s">
        <v>2840</v>
      </c>
      <c r="AA559" t="s">
        <v>2840</v>
      </c>
      <c r="AB559" t="s">
        <v>2840</v>
      </c>
    </row>
    <row r="560" spans="1:28" x14ac:dyDescent="0.3">
      <c r="A560" s="46" t="s">
        <v>1103</v>
      </c>
      <c r="B560" t="s">
        <v>2619</v>
      </c>
      <c r="C560">
        <v>1</v>
      </c>
      <c r="D560">
        <v>0</v>
      </c>
      <c r="E560" s="44">
        <v>4146182</v>
      </c>
      <c r="F560" s="44">
        <v>0</v>
      </c>
      <c r="G560" s="44">
        <v>581735</v>
      </c>
      <c r="H560" s="44">
        <v>0</v>
      </c>
      <c r="I560" s="44">
        <v>732124</v>
      </c>
      <c r="J560" s="44">
        <v>274203</v>
      </c>
      <c r="K560" s="44">
        <v>0</v>
      </c>
      <c r="L560" s="44">
        <v>0</v>
      </c>
      <c r="M560" s="44">
        <v>0</v>
      </c>
      <c r="N560" s="44">
        <v>0</v>
      </c>
      <c r="O560" s="44">
        <v>0</v>
      </c>
      <c r="P560" s="44">
        <v>279134</v>
      </c>
      <c r="Q560" s="44">
        <v>120851</v>
      </c>
      <c r="R560" s="44">
        <v>132320</v>
      </c>
      <c r="S560" s="44">
        <v>29885</v>
      </c>
      <c r="T560" s="44">
        <v>12469</v>
      </c>
      <c r="U560" s="44">
        <v>124131</v>
      </c>
      <c r="V560" s="44">
        <v>2366</v>
      </c>
      <c r="W560" s="44">
        <v>0</v>
      </c>
      <c r="X560" s="44">
        <v>89100</v>
      </c>
      <c r="Y560" s="44">
        <v>0</v>
      </c>
      <c r="Z560" s="44">
        <v>0</v>
      </c>
      <c r="AA560" s="44">
        <v>6524500</v>
      </c>
      <c r="AB560" s="44">
        <v>0</v>
      </c>
    </row>
    <row r="561" spans="1:28" x14ac:dyDescent="0.3">
      <c r="A561" s="46" t="s">
        <v>1163</v>
      </c>
      <c r="B561" t="s">
        <v>2620</v>
      </c>
      <c r="C561">
        <v>1</v>
      </c>
      <c r="D561">
        <v>0</v>
      </c>
      <c r="E561" s="44">
        <v>1635849</v>
      </c>
      <c r="F561" s="44">
        <v>0</v>
      </c>
      <c r="G561" s="44">
        <v>119010</v>
      </c>
      <c r="H561" s="44">
        <v>1227</v>
      </c>
      <c r="I561" s="44">
        <v>214135</v>
      </c>
      <c r="J561" s="44">
        <v>449962</v>
      </c>
      <c r="K561" s="44">
        <v>0</v>
      </c>
      <c r="L561" s="44">
        <v>0</v>
      </c>
      <c r="M561" s="44">
        <v>0</v>
      </c>
      <c r="N561" s="44">
        <v>0</v>
      </c>
      <c r="O561" s="44">
        <v>0</v>
      </c>
      <c r="P561" s="44">
        <v>290740</v>
      </c>
      <c r="Q561" s="44">
        <v>37952</v>
      </c>
      <c r="R561" s="44">
        <v>6020</v>
      </c>
      <c r="S561" s="44">
        <v>26949</v>
      </c>
      <c r="T561" s="44">
        <v>11244</v>
      </c>
      <c r="U561" s="44">
        <v>87433</v>
      </c>
      <c r="V561" s="44">
        <v>0</v>
      </c>
      <c r="W561" s="44">
        <v>0</v>
      </c>
      <c r="X561" s="44">
        <v>102600</v>
      </c>
      <c r="Y561" s="44">
        <v>4890</v>
      </c>
      <c r="Z561" s="44">
        <v>0</v>
      </c>
      <c r="AA561" s="44">
        <v>2988011</v>
      </c>
      <c r="AB561" s="44">
        <v>0</v>
      </c>
    </row>
    <row r="562" spans="1:28" x14ac:dyDescent="0.3">
      <c r="A562" s="46" t="s">
        <v>1065</v>
      </c>
      <c r="B562" t="s">
        <v>2621</v>
      </c>
      <c r="C562">
        <v>1</v>
      </c>
      <c r="D562">
        <v>0</v>
      </c>
      <c r="E562" s="44">
        <v>505597</v>
      </c>
      <c r="F562" s="44">
        <v>0</v>
      </c>
      <c r="G562" s="44">
        <v>50000</v>
      </c>
      <c r="H562" s="44">
        <v>0</v>
      </c>
      <c r="I562" s="44">
        <v>47457</v>
      </c>
      <c r="J562" s="44">
        <v>150917</v>
      </c>
      <c r="K562" s="44">
        <v>0</v>
      </c>
      <c r="L562" s="44">
        <v>0</v>
      </c>
      <c r="M562" s="44">
        <v>0</v>
      </c>
      <c r="N562" s="44">
        <v>0</v>
      </c>
      <c r="O562" s="44">
        <v>0</v>
      </c>
      <c r="P562" s="44">
        <v>186901</v>
      </c>
      <c r="Q562" s="44">
        <v>0</v>
      </c>
      <c r="R562" s="44">
        <v>0</v>
      </c>
      <c r="S562" s="44">
        <v>4134</v>
      </c>
      <c r="T562" s="44">
        <v>1725</v>
      </c>
      <c r="U562" s="44">
        <v>13398</v>
      </c>
      <c r="V562" s="44">
        <v>0</v>
      </c>
      <c r="W562" s="44">
        <v>0</v>
      </c>
      <c r="X562" s="44">
        <v>0</v>
      </c>
      <c r="Y562" s="44">
        <v>0</v>
      </c>
      <c r="Z562" s="44">
        <v>0</v>
      </c>
      <c r="AA562" s="44">
        <v>960129</v>
      </c>
      <c r="AB562" s="44">
        <v>0</v>
      </c>
    </row>
    <row r="563" spans="1:28" x14ac:dyDescent="0.3">
      <c r="A563" s="46" t="s">
        <v>1091</v>
      </c>
      <c r="B563" t="s">
        <v>1990</v>
      </c>
      <c r="C563">
        <v>1</v>
      </c>
      <c r="D563">
        <v>0</v>
      </c>
      <c r="E563" s="44">
        <v>18204872</v>
      </c>
      <c r="F563" s="44">
        <v>0</v>
      </c>
      <c r="G563" s="44">
        <v>894355</v>
      </c>
      <c r="H563" s="44">
        <v>0</v>
      </c>
      <c r="I563" s="44">
        <v>2584097</v>
      </c>
      <c r="J563" s="44">
        <v>10840093</v>
      </c>
      <c r="K563" s="44">
        <v>1742685</v>
      </c>
      <c r="L563" s="44">
        <v>0</v>
      </c>
      <c r="M563" s="44">
        <v>0</v>
      </c>
      <c r="N563" s="44">
        <v>0</v>
      </c>
      <c r="O563" s="44">
        <v>0</v>
      </c>
      <c r="P563" s="44">
        <v>1489116</v>
      </c>
      <c r="Q563" s="44">
        <v>1292163</v>
      </c>
      <c r="R563" s="44">
        <v>158566</v>
      </c>
      <c r="S563" s="44">
        <v>48610</v>
      </c>
      <c r="T563" s="44">
        <v>20281</v>
      </c>
      <c r="U563" s="44">
        <v>189604</v>
      </c>
      <c r="V563" s="44">
        <v>48924</v>
      </c>
      <c r="W563" s="44">
        <v>0</v>
      </c>
      <c r="X563" s="44">
        <v>129720</v>
      </c>
      <c r="Y563" s="44">
        <v>117918</v>
      </c>
      <c r="Z563" s="44">
        <v>0</v>
      </c>
      <c r="AA563" s="44">
        <v>37761004</v>
      </c>
      <c r="AB563" s="44">
        <v>0</v>
      </c>
    </row>
    <row r="564" spans="1:28" x14ac:dyDescent="0.3">
      <c r="A564" s="46" t="s">
        <v>1171</v>
      </c>
      <c r="B564" t="s">
        <v>1991</v>
      </c>
      <c r="C564">
        <v>1</v>
      </c>
      <c r="D564">
        <v>0</v>
      </c>
      <c r="E564" s="44">
        <v>492085</v>
      </c>
      <c r="F564" s="44">
        <v>0</v>
      </c>
      <c r="G564" s="44">
        <v>287815</v>
      </c>
      <c r="H564" s="44">
        <v>0</v>
      </c>
      <c r="I564" s="44">
        <v>86123</v>
      </c>
      <c r="J564" s="44">
        <v>29014</v>
      </c>
      <c r="K564" s="44">
        <v>0</v>
      </c>
      <c r="L564" s="44">
        <v>0</v>
      </c>
      <c r="M564" s="44">
        <v>0</v>
      </c>
      <c r="N564" s="44">
        <v>0</v>
      </c>
      <c r="O564" s="44">
        <v>0</v>
      </c>
      <c r="P564" s="44">
        <v>79305</v>
      </c>
      <c r="Q564" s="44">
        <v>29505</v>
      </c>
      <c r="R564" s="44">
        <v>0</v>
      </c>
      <c r="S564" s="44">
        <v>3805</v>
      </c>
      <c r="T564" s="44">
        <v>1588</v>
      </c>
      <c r="U564" s="44">
        <v>25630</v>
      </c>
      <c r="V564" s="44">
        <v>0</v>
      </c>
      <c r="W564" s="44">
        <v>0</v>
      </c>
      <c r="X564" s="44">
        <v>54000</v>
      </c>
      <c r="Y564" s="44">
        <v>15263</v>
      </c>
      <c r="Z564" s="44">
        <v>0</v>
      </c>
      <c r="AA564" s="44">
        <v>1104133</v>
      </c>
      <c r="AB564" s="44">
        <v>0</v>
      </c>
    </row>
    <row r="565" spans="1:28" x14ac:dyDescent="0.3">
      <c r="A565" s="46" t="s">
        <v>1089</v>
      </c>
      <c r="B565" t="s">
        <v>2622</v>
      </c>
      <c r="C565">
        <v>1</v>
      </c>
      <c r="D565">
        <v>0</v>
      </c>
      <c r="E565" s="44">
        <v>812358</v>
      </c>
      <c r="F565" s="44">
        <v>0</v>
      </c>
      <c r="G565" s="44">
        <v>133715</v>
      </c>
      <c r="H565" s="44">
        <v>0</v>
      </c>
      <c r="I565" s="44">
        <v>126258</v>
      </c>
      <c r="J565" s="44">
        <v>4229</v>
      </c>
      <c r="K565" s="44">
        <v>0</v>
      </c>
      <c r="L565" s="44">
        <v>0</v>
      </c>
      <c r="M565" s="44">
        <v>0</v>
      </c>
      <c r="N565" s="44">
        <v>0</v>
      </c>
      <c r="O565" s="44">
        <v>0</v>
      </c>
      <c r="P565" s="44">
        <v>318558</v>
      </c>
      <c r="Q565" s="44">
        <v>0</v>
      </c>
      <c r="R565" s="44">
        <v>0</v>
      </c>
      <c r="S565" s="44">
        <v>5857</v>
      </c>
      <c r="T565" s="44">
        <v>2444</v>
      </c>
      <c r="U565" s="44">
        <v>47998</v>
      </c>
      <c r="V565" s="44">
        <v>0</v>
      </c>
      <c r="W565" s="44">
        <v>0</v>
      </c>
      <c r="X565" s="44">
        <v>0</v>
      </c>
      <c r="Y565" s="44">
        <v>0</v>
      </c>
      <c r="Z565" s="44">
        <v>0</v>
      </c>
      <c r="AA565" s="44">
        <v>1451417</v>
      </c>
      <c r="AB565" s="44">
        <v>0</v>
      </c>
    </row>
    <row r="566" spans="1:28" x14ac:dyDescent="0.3">
      <c r="A566" s="46" t="s">
        <v>1133</v>
      </c>
      <c r="B566" t="s">
        <v>2623</v>
      </c>
      <c r="C566">
        <v>1</v>
      </c>
      <c r="D566">
        <v>0</v>
      </c>
      <c r="E566" s="44">
        <v>250902</v>
      </c>
      <c r="F566" s="44">
        <v>0</v>
      </c>
      <c r="G566" s="44">
        <v>100000</v>
      </c>
      <c r="H566" s="44">
        <v>0</v>
      </c>
      <c r="I566" s="44">
        <v>26423</v>
      </c>
      <c r="J566" s="44">
        <v>8190</v>
      </c>
      <c r="K566" s="44">
        <v>0</v>
      </c>
      <c r="L566" s="44">
        <v>0</v>
      </c>
      <c r="M566" s="44">
        <v>0</v>
      </c>
      <c r="N566" s="44">
        <v>0</v>
      </c>
      <c r="O566" s="44">
        <v>0</v>
      </c>
      <c r="P566" s="44">
        <v>28723</v>
      </c>
      <c r="Q566" s="44">
        <v>0</v>
      </c>
      <c r="R566" s="44">
        <v>0</v>
      </c>
      <c r="S566" s="44">
        <v>1004</v>
      </c>
      <c r="T566" s="44">
        <v>419</v>
      </c>
      <c r="U566" s="44">
        <v>6291</v>
      </c>
      <c r="V566" s="44">
        <v>0</v>
      </c>
      <c r="W566" s="44">
        <v>0</v>
      </c>
      <c r="X566" s="44">
        <v>0</v>
      </c>
      <c r="Y566" s="44">
        <v>0</v>
      </c>
      <c r="Z566" s="44">
        <v>0</v>
      </c>
      <c r="AA566" s="44">
        <v>421952</v>
      </c>
      <c r="AB566" s="44">
        <v>0</v>
      </c>
    </row>
    <row r="567" spans="1:28" x14ac:dyDescent="0.3">
      <c r="A567" s="46" t="s">
        <v>1097</v>
      </c>
      <c r="B567" t="s">
        <v>1994</v>
      </c>
      <c r="C567">
        <v>1</v>
      </c>
      <c r="D567">
        <v>0</v>
      </c>
      <c r="E567" s="44">
        <v>164840</v>
      </c>
      <c r="F567" s="44">
        <v>0</v>
      </c>
      <c r="G567" s="44">
        <v>100000</v>
      </c>
      <c r="H567" s="44">
        <v>0</v>
      </c>
      <c r="I567" s="44">
        <v>488</v>
      </c>
      <c r="J567" s="44">
        <v>3955</v>
      </c>
      <c r="K567" s="44">
        <v>0</v>
      </c>
      <c r="L567" s="44">
        <v>0</v>
      </c>
      <c r="M567" s="44">
        <v>0</v>
      </c>
      <c r="N567" s="44">
        <v>0</v>
      </c>
      <c r="O567" s="44">
        <v>0</v>
      </c>
      <c r="P567" s="44">
        <v>19036</v>
      </c>
      <c r="Q567" s="44">
        <v>0</v>
      </c>
      <c r="R567" s="44">
        <v>0</v>
      </c>
      <c r="S567" s="44">
        <v>914</v>
      </c>
      <c r="T567" s="44">
        <v>381</v>
      </c>
      <c r="U567" s="44">
        <v>1864</v>
      </c>
      <c r="V567" s="44">
        <v>0</v>
      </c>
      <c r="W567" s="44">
        <v>0</v>
      </c>
      <c r="X567" s="44">
        <v>5400</v>
      </c>
      <c r="Y567" s="44">
        <v>0</v>
      </c>
      <c r="Z567" s="44">
        <v>0</v>
      </c>
      <c r="AA567" s="44">
        <v>296878</v>
      </c>
      <c r="AB567" s="44">
        <v>0</v>
      </c>
    </row>
    <row r="568" spans="1:28" x14ac:dyDescent="0.3">
      <c r="A568" s="46" t="s">
        <v>1165</v>
      </c>
      <c r="B568" t="s">
        <v>2624</v>
      </c>
      <c r="C568" t="s">
        <v>2840</v>
      </c>
      <c r="D568" t="s">
        <v>2840</v>
      </c>
      <c r="E568" t="s">
        <v>2840</v>
      </c>
      <c r="F568" t="s">
        <v>2840</v>
      </c>
      <c r="G568" t="s">
        <v>2840</v>
      </c>
      <c r="H568" t="s">
        <v>2840</v>
      </c>
      <c r="I568" t="s">
        <v>2840</v>
      </c>
      <c r="J568" t="s">
        <v>2840</v>
      </c>
      <c r="K568" t="s">
        <v>2840</v>
      </c>
      <c r="L568" t="s">
        <v>2840</v>
      </c>
      <c r="M568" t="s">
        <v>2840</v>
      </c>
      <c r="N568" t="s">
        <v>2840</v>
      </c>
      <c r="O568" t="s">
        <v>2840</v>
      </c>
      <c r="P568" t="s">
        <v>2840</v>
      </c>
      <c r="Q568" t="s">
        <v>2840</v>
      </c>
      <c r="R568" t="s">
        <v>2840</v>
      </c>
      <c r="S568" t="s">
        <v>2840</v>
      </c>
      <c r="T568" t="s">
        <v>2840</v>
      </c>
      <c r="U568" t="s">
        <v>2840</v>
      </c>
      <c r="V568" t="s">
        <v>2840</v>
      </c>
      <c r="W568" t="s">
        <v>2840</v>
      </c>
      <c r="X568" t="s">
        <v>2840</v>
      </c>
      <c r="Y568" t="s">
        <v>2840</v>
      </c>
      <c r="Z568" t="s">
        <v>2840</v>
      </c>
      <c r="AA568" t="s">
        <v>2840</v>
      </c>
      <c r="AB568" t="s">
        <v>2840</v>
      </c>
    </row>
    <row r="569" spans="1:28" x14ac:dyDescent="0.3">
      <c r="A569" s="46" t="s">
        <v>1099</v>
      </c>
      <c r="B569" t="s">
        <v>2625</v>
      </c>
      <c r="C569">
        <v>1</v>
      </c>
      <c r="D569">
        <v>0</v>
      </c>
      <c r="E569" s="44">
        <v>1212221</v>
      </c>
      <c r="F569" s="44">
        <v>0</v>
      </c>
      <c r="G569" s="44">
        <v>148016</v>
      </c>
      <c r="H569" s="44">
        <v>68</v>
      </c>
      <c r="I569" s="44">
        <v>16001</v>
      </c>
      <c r="J569" s="44">
        <v>73206</v>
      </c>
      <c r="K569" s="44">
        <v>0</v>
      </c>
      <c r="L569" s="44">
        <v>0</v>
      </c>
      <c r="M569" s="44">
        <v>0</v>
      </c>
      <c r="N569" s="44">
        <v>0</v>
      </c>
      <c r="O569" s="44">
        <v>0</v>
      </c>
      <c r="P569" s="44">
        <v>105349</v>
      </c>
      <c r="Q569" s="44">
        <v>1985</v>
      </c>
      <c r="R569" s="44">
        <v>26579</v>
      </c>
      <c r="S569" s="44">
        <v>9992</v>
      </c>
      <c r="T569" s="44">
        <v>4169</v>
      </c>
      <c r="U569" s="44">
        <v>36173</v>
      </c>
      <c r="V569" s="44">
        <v>0</v>
      </c>
      <c r="W569" s="44">
        <v>0</v>
      </c>
      <c r="X569" s="44">
        <v>0</v>
      </c>
      <c r="Y569" s="44">
        <v>0</v>
      </c>
      <c r="Z569" s="44">
        <v>0</v>
      </c>
      <c r="AA569" s="44">
        <v>1633759</v>
      </c>
      <c r="AB569" s="44">
        <v>0</v>
      </c>
    </row>
    <row r="570" spans="1:28" x14ac:dyDescent="0.3">
      <c r="A570" s="46" t="s">
        <v>1119</v>
      </c>
      <c r="B570" t="s">
        <v>1997</v>
      </c>
      <c r="C570">
        <v>1</v>
      </c>
      <c r="D570">
        <v>0</v>
      </c>
      <c r="E570" s="44">
        <v>1781299</v>
      </c>
      <c r="F570" s="44">
        <v>0</v>
      </c>
      <c r="G570" s="44">
        <v>499848</v>
      </c>
      <c r="H570" s="44">
        <v>0</v>
      </c>
      <c r="I570" s="44">
        <v>72008</v>
      </c>
      <c r="J570" s="44">
        <v>243229</v>
      </c>
      <c r="K570" s="44">
        <v>68622</v>
      </c>
      <c r="L570" s="44">
        <v>0</v>
      </c>
      <c r="M570" s="44">
        <v>0</v>
      </c>
      <c r="N570" s="44">
        <v>0</v>
      </c>
      <c r="O570" s="44">
        <v>0</v>
      </c>
      <c r="P570" s="44">
        <v>285503</v>
      </c>
      <c r="Q570" s="44">
        <v>52140</v>
      </c>
      <c r="R570" s="44">
        <v>0</v>
      </c>
      <c r="S570" s="44">
        <v>16553</v>
      </c>
      <c r="T570" s="44">
        <v>6906</v>
      </c>
      <c r="U570" s="44">
        <v>65298</v>
      </c>
      <c r="V570" s="44">
        <v>0</v>
      </c>
      <c r="W570" s="44">
        <v>0</v>
      </c>
      <c r="X570" s="44">
        <v>72900</v>
      </c>
      <c r="Y570" s="44">
        <v>10413</v>
      </c>
      <c r="Z570" s="44">
        <v>0</v>
      </c>
      <c r="AA570" s="44">
        <v>3174719</v>
      </c>
      <c r="AB570" s="44">
        <v>0</v>
      </c>
    </row>
    <row r="571" spans="1:28" x14ac:dyDescent="0.3">
      <c r="A571" s="46" t="s">
        <v>1186</v>
      </c>
      <c r="B571" t="s">
        <v>2724</v>
      </c>
      <c r="C571">
        <v>1</v>
      </c>
      <c r="D571">
        <v>0</v>
      </c>
      <c r="E571" s="44">
        <v>14452177</v>
      </c>
      <c r="F571" s="44">
        <v>0</v>
      </c>
      <c r="G571" s="44">
        <v>1256108</v>
      </c>
      <c r="H571" s="44">
        <v>0</v>
      </c>
      <c r="I571" s="44">
        <v>3059378</v>
      </c>
      <c r="J571" s="44">
        <v>1162341</v>
      </c>
      <c r="K571" s="44">
        <v>0</v>
      </c>
      <c r="L571" s="44">
        <v>0</v>
      </c>
      <c r="M571" s="44">
        <v>0</v>
      </c>
      <c r="N571" s="44">
        <v>0</v>
      </c>
      <c r="O571" s="44">
        <v>0</v>
      </c>
      <c r="P571" s="44">
        <v>1970090</v>
      </c>
      <c r="Q571" s="44">
        <v>600543</v>
      </c>
      <c r="R571" s="44">
        <v>348814</v>
      </c>
      <c r="S571" s="44">
        <v>28417</v>
      </c>
      <c r="T571" s="44">
        <v>11856</v>
      </c>
      <c r="U571" s="44">
        <v>110326</v>
      </c>
      <c r="V571" s="44">
        <v>31538</v>
      </c>
      <c r="W571" s="44">
        <v>0</v>
      </c>
      <c r="X571" s="44">
        <v>145087</v>
      </c>
      <c r="Y571" s="44">
        <v>0</v>
      </c>
      <c r="Z571" s="44">
        <v>0</v>
      </c>
      <c r="AA571" s="44">
        <v>23176675</v>
      </c>
      <c r="AB571" s="44">
        <v>186523</v>
      </c>
    </row>
    <row r="572" spans="1:28" x14ac:dyDescent="0.3">
      <c r="A572" s="46" t="s">
        <v>1184</v>
      </c>
      <c r="B572" t="s">
        <v>2626</v>
      </c>
      <c r="C572">
        <v>1</v>
      </c>
      <c r="D572">
        <v>0</v>
      </c>
      <c r="E572" s="44">
        <v>3585806</v>
      </c>
      <c r="F572" s="44">
        <v>0</v>
      </c>
      <c r="G572" s="44">
        <v>277167</v>
      </c>
      <c r="H572" s="44">
        <v>0</v>
      </c>
      <c r="I572" s="44">
        <v>683082</v>
      </c>
      <c r="J572" s="44">
        <v>653611</v>
      </c>
      <c r="K572" s="44">
        <v>0</v>
      </c>
      <c r="L572" s="44">
        <v>0</v>
      </c>
      <c r="M572" s="44">
        <v>0</v>
      </c>
      <c r="N572" s="44">
        <v>0</v>
      </c>
      <c r="O572" s="44">
        <v>0</v>
      </c>
      <c r="P572" s="44">
        <v>487813</v>
      </c>
      <c r="Q572" s="44">
        <v>42277</v>
      </c>
      <c r="R572" s="44">
        <v>126513</v>
      </c>
      <c r="S572" s="44">
        <v>10726</v>
      </c>
      <c r="T572" s="44">
        <v>4475</v>
      </c>
      <c r="U572" s="44">
        <v>31630</v>
      </c>
      <c r="V572" s="44">
        <v>4037</v>
      </c>
      <c r="W572" s="44">
        <v>0</v>
      </c>
      <c r="X572" s="44">
        <v>62100</v>
      </c>
      <c r="Y572" s="44">
        <v>0</v>
      </c>
      <c r="Z572" s="44">
        <v>0</v>
      </c>
      <c r="AA572" s="44">
        <v>5969237</v>
      </c>
      <c r="AB572" s="44">
        <v>0</v>
      </c>
    </row>
    <row r="573" spans="1:28" x14ac:dyDescent="0.3">
      <c r="A573" s="46" t="s">
        <v>1188</v>
      </c>
      <c r="B573" t="s">
        <v>2627</v>
      </c>
      <c r="C573">
        <v>1</v>
      </c>
      <c r="D573">
        <v>0</v>
      </c>
      <c r="E573" s="44">
        <v>17805680</v>
      </c>
      <c r="F573" s="44">
        <v>0</v>
      </c>
      <c r="G573" s="44">
        <v>622393</v>
      </c>
      <c r="H573" s="44">
        <v>10483</v>
      </c>
      <c r="I573" s="44">
        <v>2790113</v>
      </c>
      <c r="J573" s="44">
        <v>3830854</v>
      </c>
      <c r="K573" s="44">
        <v>0</v>
      </c>
      <c r="L573" s="44">
        <v>0</v>
      </c>
      <c r="M573" s="44">
        <v>0</v>
      </c>
      <c r="N573" s="44">
        <v>0</v>
      </c>
      <c r="O573" s="44">
        <v>0</v>
      </c>
      <c r="P573" s="44">
        <v>3045275</v>
      </c>
      <c r="Q573" s="44">
        <v>726360</v>
      </c>
      <c r="R573" s="44">
        <v>852441</v>
      </c>
      <c r="S573" s="44">
        <v>26440</v>
      </c>
      <c r="T573" s="44">
        <v>11031</v>
      </c>
      <c r="U573" s="44">
        <v>103976</v>
      </c>
      <c r="V573" s="44">
        <v>32206</v>
      </c>
      <c r="W573" s="44">
        <v>0</v>
      </c>
      <c r="X573" s="44">
        <v>450834</v>
      </c>
      <c r="Y573" s="44">
        <v>0</v>
      </c>
      <c r="Z573" s="44">
        <v>0</v>
      </c>
      <c r="AA573" s="44">
        <v>30308086</v>
      </c>
      <c r="AB573" s="44">
        <v>141704</v>
      </c>
    </row>
    <row r="574" spans="1:28" x14ac:dyDescent="0.3">
      <c r="A574" s="46" t="s">
        <v>1198</v>
      </c>
      <c r="B574" t="s">
        <v>2628</v>
      </c>
      <c r="C574">
        <v>1</v>
      </c>
      <c r="D574">
        <v>0</v>
      </c>
      <c r="E574" s="44">
        <v>6695935</v>
      </c>
      <c r="F574" s="44">
        <v>0</v>
      </c>
      <c r="G574" s="44">
        <v>312668</v>
      </c>
      <c r="H574" s="44">
        <v>0</v>
      </c>
      <c r="I574" s="44">
        <v>1874127</v>
      </c>
      <c r="J574" s="44">
        <v>830743</v>
      </c>
      <c r="K574" s="44">
        <v>0</v>
      </c>
      <c r="L574" s="44">
        <v>0</v>
      </c>
      <c r="M574" s="44">
        <v>0</v>
      </c>
      <c r="N574" s="44">
        <v>0</v>
      </c>
      <c r="O574" s="44">
        <v>0</v>
      </c>
      <c r="P574" s="44">
        <v>1079192</v>
      </c>
      <c r="Q574" s="44">
        <v>177612</v>
      </c>
      <c r="R574" s="44">
        <v>186294</v>
      </c>
      <c r="S574" s="44">
        <v>14635</v>
      </c>
      <c r="T574" s="44">
        <v>6106</v>
      </c>
      <c r="U574" s="44">
        <v>56561</v>
      </c>
      <c r="V574" s="44">
        <v>7826</v>
      </c>
      <c r="W574" s="44">
        <v>0</v>
      </c>
      <c r="X574" s="44">
        <v>555522</v>
      </c>
      <c r="Y574" s="44">
        <v>0</v>
      </c>
      <c r="Z574" s="44">
        <v>0</v>
      </c>
      <c r="AA574" s="44">
        <v>11797221</v>
      </c>
      <c r="AB574" s="44">
        <v>0</v>
      </c>
    </row>
    <row r="575" spans="1:28" x14ac:dyDescent="0.3">
      <c r="A575" s="46" t="s">
        <v>1194</v>
      </c>
      <c r="B575" t="s">
        <v>2629</v>
      </c>
      <c r="C575">
        <v>1</v>
      </c>
      <c r="D575">
        <v>0</v>
      </c>
      <c r="E575" s="44">
        <v>1946538</v>
      </c>
      <c r="F575" s="44">
        <v>0</v>
      </c>
      <c r="G575" s="44">
        <v>259709</v>
      </c>
      <c r="H575" s="44">
        <v>0</v>
      </c>
      <c r="I575" s="44">
        <v>301083</v>
      </c>
      <c r="J575" s="44">
        <v>434390</v>
      </c>
      <c r="K575" s="44">
        <v>0</v>
      </c>
      <c r="L575" s="44">
        <v>0</v>
      </c>
      <c r="M575" s="44">
        <v>0</v>
      </c>
      <c r="N575" s="44">
        <v>0</v>
      </c>
      <c r="O575" s="44">
        <v>0</v>
      </c>
      <c r="P575" s="44">
        <v>256877</v>
      </c>
      <c r="Q575" s="44">
        <v>87805</v>
      </c>
      <c r="R575" s="44">
        <v>15034</v>
      </c>
      <c r="S575" s="44">
        <v>3415</v>
      </c>
      <c r="T575" s="44">
        <v>1425</v>
      </c>
      <c r="U575" s="44">
        <v>12524</v>
      </c>
      <c r="V575" s="44">
        <v>960</v>
      </c>
      <c r="W575" s="44">
        <v>0</v>
      </c>
      <c r="X575" s="44">
        <v>40500</v>
      </c>
      <c r="Y575" s="44">
        <v>0</v>
      </c>
      <c r="Z575" s="44">
        <v>0</v>
      </c>
      <c r="AA575" s="44">
        <v>3360260</v>
      </c>
      <c r="AB575" s="44">
        <v>0</v>
      </c>
    </row>
    <row r="576" spans="1:28" x14ac:dyDescent="0.3">
      <c r="A576" s="46" t="s">
        <v>1190</v>
      </c>
      <c r="B576" t="s">
        <v>2003</v>
      </c>
      <c r="C576" t="s">
        <v>2840</v>
      </c>
      <c r="D576" t="s">
        <v>2840</v>
      </c>
      <c r="E576" t="s">
        <v>2840</v>
      </c>
      <c r="F576" t="s">
        <v>2840</v>
      </c>
      <c r="G576" t="s">
        <v>2840</v>
      </c>
      <c r="H576" t="s">
        <v>2840</v>
      </c>
      <c r="I576" t="s">
        <v>2840</v>
      </c>
      <c r="J576" t="s">
        <v>2840</v>
      </c>
      <c r="K576" t="s">
        <v>2840</v>
      </c>
      <c r="L576" t="s">
        <v>2840</v>
      </c>
      <c r="M576" t="s">
        <v>2840</v>
      </c>
      <c r="N576" t="s">
        <v>2840</v>
      </c>
      <c r="O576" t="s">
        <v>2840</v>
      </c>
      <c r="P576" t="s">
        <v>2840</v>
      </c>
      <c r="Q576" t="s">
        <v>2840</v>
      </c>
      <c r="R576" t="s">
        <v>2840</v>
      </c>
      <c r="S576" t="s">
        <v>2840</v>
      </c>
      <c r="T576" t="s">
        <v>2840</v>
      </c>
      <c r="U576" t="s">
        <v>2840</v>
      </c>
      <c r="V576" t="s">
        <v>2840</v>
      </c>
      <c r="W576" t="s">
        <v>2840</v>
      </c>
      <c r="X576" t="s">
        <v>2840</v>
      </c>
      <c r="Y576" t="s">
        <v>2840</v>
      </c>
      <c r="Z576" t="s">
        <v>2840</v>
      </c>
      <c r="AA576" t="s">
        <v>2840</v>
      </c>
      <c r="AB576" t="s">
        <v>2840</v>
      </c>
    </row>
    <row r="577" spans="1:28" x14ac:dyDescent="0.3">
      <c r="A577" s="46" t="s">
        <v>1192</v>
      </c>
      <c r="B577" t="s">
        <v>2630</v>
      </c>
      <c r="C577">
        <v>1</v>
      </c>
      <c r="D577">
        <v>0</v>
      </c>
      <c r="E577" s="44">
        <v>26511582</v>
      </c>
      <c r="F577" s="44">
        <v>0</v>
      </c>
      <c r="G577" s="44">
        <v>1124077</v>
      </c>
      <c r="H577" s="44">
        <v>41046</v>
      </c>
      <c r="I577" s="44">
        <v>3165709</v>
      </c>
      <c r="J577" s="44">
        <v>1432889</v>
      </c>
      <c r="K577" s="44">
        <v>0</v>
      </c>
      <c r="L577" s="44">
        <v>0</v>
      </c>
      <c r="M577" s="44">
        <v>0</v>
      </c>
      <c r="N577" s="44">
        <v>0</v>
      </c>
      <c r="O577" s="44">
        <v>0</v>
      </c>
      <c r="P577" s="44">
        <v>2823844</v>
      </c>
      <c r="Q577" s="44">
        <v>1266868</v>
      </c>
      <c r="R577" s="44">
        <v>850125</v>
      </c>
      <c r="S577" s="44">
        <v>49209</v>
      </c>
      <c r="T577" s="44">
        <v>20531</v>
      </c>
      <c r="U577" s="44">
        <v>238068</v>
      </c>
      <c r="V577" s="44">
        <v>41736</v>
      </c>
      <c r="W577" s="44">
        <v>0</v>
      </c>
      <c r="X577" s="44">
        <v>1188002</v>
      </c>
      <c r="Y577" s="44">
        <v>0</v>
      </c>
      <c r="Z577" s="44">
        <v>0</v>
      </c>
      <c r="AA577" s="44">
        <v>38753686</v>
      </c>
      <c r="AB577" s="44">
        <v>185418</v>
      </c>
    </row>
    <row r="578" spans="1:28" x14ac:dyDescent="0.3">
      <c r="A578" s="46" t="s">
        <v>1196</v>
      </c>
      <c r="B578" t="s">
        <v>2631</v>
      </c>
      <c r="C578">
        <v>1</v>
      </c>
      <c r="D578">
        <v>0</v>
      </c>
      <c r="E578" s="44">
        <v>10433006</v>
      </c>
      <c r="F578" s="44">
        <v>0</v>
      </c>
      <c r="G578" s="44">
        <v>634084</v>
      </c>
      <c r="H578" s="44">
        <v>0</v>
      </c>
      <c r="I578" s="44">
        <v>1264191</v>
      </c>
      <c r="J578" s="44">
        <v>2674635</v>
      </c>
      <c r="K578" s="44">
        <v>431928</v>
      </c>
      <c r="L578" s="44">
        <v>0</v>
      </c>
      <c r="M578" s="44">
        <v>0</v>
      </c>
      <c r="N578" s="44">
        <v>0</v>
      </c>
      <c r="O578" s="44">
        <v>0</v>
      </c>
      <c r="P578" s="44">
        <v>991817</v>
      </c>
      <c r="Q578" s="44">
        <v>46568</v>
      </c>
      <c r="R578" s="44">
        <v>160972</v>
      </c>
      <c r="S578" s="44">
        <v>15459</v>
      </c>
      <c r="T578" s="44">
        <v>6450</v>
      </c>
      <c r="U578" s="44">
        <v>61570</v>
      </c>
      <c r="V578" s="44">
        <v>8166</v>
      </c>
      <c r="W578" s="44">
        <v>0</v>
      </c>
      <c r="X578" s="44">
        <v>0</v>
      </c>
      <c r="Y578" s="44">
        <v>0</v>
      </c>
      <c r="Z578" s="44">
        <v>0</v>
      </c>
      <c r="AA578" s="44">
        <v>16728846</v>
      </c>
      <c r="AB578" s="44">
        <v>0</v>
      </c>
    </row>
    <row r="579" spans="1:28" x14ac:dyDescent="0.3">
      <c r="A579" s="46" t="s">
        <v>1211</v>
      </c>
      <c r="B579" t="s">
        <v>2632</v>
      </c>
      <c r="C579">
        <v>1</v>
      </c>
      <c r="D579">
        <v>0</v>
      </c>
      <c r="E579" s="44">
        <v>14962704</v>
      </c>
      <c r="F579" s="44">
        <v>0</v>
      </c>
      <c r="G579" s="44">
        <v>0</v>
      </c>
      <c r="H579" s="44">
        <v>1575</v>
      </c>
      <c r="I579" s="44">
        <v>1303388</v>
      </c>
      <c r="J579" s="44">
        <v>4064140</v>
      </c>
      <c r="K579" s="44">
        <v>0</v>
      </c>
      <c r="L579" s="44">
        <v>0</v>
      </c>
      <c r="M579" s="44">
        <v>0</v>
      </c>
      <c r="N579" s="44">
        <v>0</v>
      </c>
      <c r="O579" s="44">
        <v>0</v>
      </c>
      <c r="P579" s="44">
        <v>2102082</v>
      </c>
      <c r="Q579" s="44">
        <v>274186</v>
      </c>
      <c r="R579" s="44">
        <v>36451</v>
      </c>
      <c r="S579" s="44">
        <v>22605</v>
      </c>
      <c r="T579" s="44">
        <v>9431</v>
      </c>
      <c r="U579" s="44">
        <v>87725</v>
      </c>
      <c r="V579" s="44">
        <v>29615</v>
      </c>
      <c r="W579" s="44">
        <v>0</v>
      </c>
      <c r="X579" s="44">
        <v>354315</v>
      </c>
      <c r="Y579" s="44">
        <v>0</v>
      </c>
      <c r="Z579" s="44">
        <v>0</v>
      </c>
      <c r="AA579" s="44">
        <v>23248217</v>
      </c>
      <c r="AB579" s="44">
        <v>120319</v>
      </c>
    </row>
    <row r="580" spans="1:28" x14ac:dyDescent="0.3">
      <c r="A580" s="46" t="s">
        <v>1201</v>
      </c>
      <c r="B580" t="s">
        <v>2633</v>
      </c>
      <c r="C580">
        <v>1</v>
      </c>
      <c r="D580">
        <v>0</v>
      </c>
      <c r="E580" s="44">
        <v>7970015</v>
      </c>
      <c r="F580" s="44">
        <v>0</v>
      </c>
      <c r="G580" s="44">
        <v>0</v>
      </c>
      <c r="H580" s="44">
        <v>0</v>
      </c>
      <c r="I580" s="44">
        <v>1056605</v>
      </c>
      <c r="J580" s="44">
        <v>1165673</v>
      </c>
      <c r="K580" s="44">
        <v>0</v>
      </c>
      <c r="L580" s="44">
        <v>0</v>
      </c>
      <c r="M580" s="44">
        <v>0</v>
      </c>
      <c r="N580" s="44">
        <v>0</v>
      </c>
      <c r="O580" s="44">
        <v>0</v>
      </c>
      <c r="P580" s="44">
        <v>1068682</v>
      </c>
      <c r="Q580" s="44">
        <v>80687</v>
      </c>
      <c r="R580" s="44">
        <v>61637</v>
      </c>
      <c r="S580" s="44">
        <v>11055</v>
      </c>
      <c r="T580" s="44">
        <v>4613</v>
      </c>
      <c r="U580" s="44">
        <v>42930</v>
      </c>
      <c r="V580" s="44">
        <v>14412</v>
      </c>
      <c r="W580" s="44">
        <v>0</v>
      </c>
      <c r="X580" s="44">
        <v>322938</v>
      </c>
      <c r="Y580" s="44">
        <v>0</v>
      </c>
      <c r="Z580" s="44">
        <v>0</v>
      </c>
      <c r="AA580" s="44">
        <v>11799247</v>
      </c>
      <c r="AB580" s="44">
        <v>100000</v>
      </c>
    </row>
    <row r="581" spans="1:28" x14ac:dyDescent="0.3">
      <c r="A581" s="46" t="s">
        <v>1203</v>
      </c>
      <c r="B581" t="s">
        <v>2634</v>
      </c>
      <c r="C581">
        <v>1</v>
      </c>
      <c r="D581">
        <v>0</v>
      </c>
      <c r="E581" s="44">
        <v>11730718</v>
      </c>
      <c r="F581" s="44">
        <v>0</v>
      </c>
      <c r="G581" s="44">
        <v>0</v>
      </c>
      <c r="H581" s="44">
        <v>0</v>
      </c>
      <c r="I581" s="44">
        <v>1693354</v>
      </c>
      <c r="J581" s="44">
        <v>905271</v>
      </c>
      <c r="K581" s="44">
        <v>0</v>
      </c>
      <c r="L581" s="44">
        <v>0</v>
      </c>
      <c r="M581" s="44">
        <v>0</v>
      </c>
      <c r="N581" s="44">
        <v>0</v>
      </c>
      <c r="O581" s="44">
        <v>0</v>
      </c>
      <c r="P581" s="44">
        <v>1232515</v>
      </c>
      <c r="Q581" s="44">
        <v>289672</v>
      </c>
      <c r="R581" s="44">
        <v>37930</v>
      </c>
      <c r="S581" s="44">
        <v>16163</v>
      </c>
      <c r="T581" s="44">
        <v>6744</v>
      </c>
      <c r="U581" s="44">
        <v>62968</v>
      </c>
      <c r="V581" s="44">
        <v>20784</v>
      </c>
      <c r="W581" s="44">
        <v>0</v>
      </c>
      <c r="X581" s="44">
        <v>175189</v>
      </c>
      <c r="Y581" s="44">
        <v>0</v>
      </c>
      <c r="Z581" s="44">
        <v>0</v>
      </c>
      <c r="AA581" s="44">
        <v>16171308</v>
      </c>
      <c r="AB581" s="44">
        <v>0</v>
      </c>
    </row>
    <row r="582" spans="1:28" x14ac:dyDescent="0.3">
      <c r="A582" s="46" t="s">
        <v>1205</v>
      </c>
      <c r="B582" t="s">
        <v>2009</v>
      </c>
      <c r="C582">
        <v>1</v>
      </c>
      <c r="D582">
        <v>0</v>
      </c>
      <c r="E582" s="44">
        <v>14179365</v>
      </c>
      <c r="F582" s="44">
        <v>0</v>
      </c>
      <c r="G582" s="44">
        <v>0</v>
      </c>
      <c r="H582" s="44">
        <v>3571</v>
      </c>
      <c r="I582" s="44">
        <v>2628879</v>
      </c>
      <c r="J582" s="44">
        <v>3242707</v>
      </c>
      <c r="K582" s="44">
        <v>0</v>
      </c>
      <c r="L582" s="44">
        <v>0</v>
      </c>
      <c r="M582" s="44">
        <v>0</v>
      </c>
      <c r="N582" s="44">
        <v>0</v>
      </c>
      <c r="O582" s="44">
        <v>0</v>
      </c>
      <c r="P582" s="44">
        <v>2777804</v>
      </c>
      <c r="Q582" s="44">
        <v>264381</v>
      </c>
      <c r="R582" s="44">
        <v>210101</v>
      </c>
      <c r="S582" s="44">
        <v>28881</v>
      </c>
      <c r="T582" s="44">
        <v>12050</v>
      </c>
      <c r="U582" s="44">
        <v>114869</v>
      </c>
      <c r="V582" s="44">
        <v>35506</v>
      </c>
      <c r="W582" s="44">
        <v>0</v>
      </c>
      <c r="X582" s="44">
        <v>274560</v>
      </c>
      <c r="Y582" s="44">
        <v>19678</v>
      </c>
      <c r="Z582" s="44">
        <v>0</v>
      </c>
      <c r="AA582" s="44">
        <v>23792352</v>
      </c>
      <c r="AB582" s="44">
        <v>0</v>
      </c>
    </row>
    <row r="583" spans="1:28" x14ac:dyDescent="0.3">
      <c r="A583" s="46" t="s">
        <v>1207</v>
      </c>
      <c r="B583" t="s">
        <v>2010</v>
      </c>
      <c r="C583">
        <v>1</v>
      </c>
      <c r="D583">
        <v>0</v>
      </c>
      <c r="E583" s="44">
        <v>9824103</v>
      </c>
      <c r="F583" s="44">
        <v>0</v>
      </c>
      <c r="G583" s="44">
        <v>0</v>
      </c>
      <c r="H583" s="44">
        <v>0</v>
      </c>
      <c r="I583" s="44">
        <v>1277001</v>
      </c>
      <c r="J583" s="44">
        <v>2061654</v>
      </c>
      <c r="K583" s="44">
        <v>141336</v>
      </c>
      <c r="L583" s="44">
        <v>0</v>
      </c>
      <c r="M583" s="44">
        <v>0</v>
      </c>
      <c r="N583" s="44">
        <v>0</v>
      </c>
      <c r="O583" s="44">
        <v>0</v>
      </c>
      <c r="P583" s="44">
        <v>1302655</v>
      </c>
      <c r="Q583" s="44">
        <v>173853</v>
      </c>
      <c r="R583" s="44">
        <v>26556</v>
      </c>
      <c r="S583" s="44">
        <v>13857</v>
      </c>
      <c r="T583" s="44">
        <v>5781</v>
      </c>
      <c r="U583" s="44">
        <v>51668</v>
      </c>
      <c r="V583" s="44">
        <v>16901</v>
      </c>
      <c r="W583" s="44">
        <v>0</v>
      </c>
      <c r="X583" s="44">
        <v>609391</v>
      </c>
      <c r="Y583" s="44">
        <v>0</v>
      </c>
      <c r="Z583" s="44">
        <v>0</v>
      </c>
      <c r="AA583" s="44">
        <v>15504756</v>
      </c>
      <c r="AB583" s="44">
        <v>100000</v>
      </c>
    </row>
    <row r="584" spans="1:28" x14ac:dyDescent="0.3">
      <c r="A584" s="46" t="s">
        <v>1209</v>
      </c>
      <c r="B584" t="s">
        <v>2635</v>
      </c>
      <c r="C584">
        <v>1</v>
      </c>
      <c r="D584">
        <v>0</v>
      </c>
      <c r="E584" s="44">
        <v>10442200</v>
      </c>
      <c r="F584" s="44">
        <v>0</v>
      </c>
      <c r="G584" s="44">
        <v>0</v>
      </c>
      <c r="H584" s="44">
        <v>3997</v>
      </c>
      <c r="I584" s="44">
        <v>1209381</v>
      </c>
      <c r="J584" s="44">
        <v>1380340</v>
      </c>
      <c r="K584" s="44">
        <v>0</v>
      </c>
      <c r="L584" s="44">
        <v>0</v>
      </c>
      <c r="M584" s="44">
        <v>0</v>
      </c>
      <c r="N584" s="44">
        <v>0</v>
      </c>
      <c r="O584" s="44">
        <v>0</v>
      </c>
      <c r="P584" s="44">
        <v>680373</v>
      </c>
      <c r="Q584" s="44">
        <v>145600</v>
      </c>
      <c r="R584" s="44">
        <v>59205</v>
      </c>
      <c r="S584" s="44">
        <v>14051</v>
      </c>
      <c r="T584" s="44">
        <v>5863</v>
      </c>
      <c r="U584" s="44">
        <v>51901</v>
      </c>
      <c r="V584" s="44">
        <v>17751</v>
      </c>
      <c r="W584" s="44">
        <v>0</v>
      </c>
      <c r="X584" s="44">
        <v>125150</v>
      </c>
      <c r="Y584" s="44">
        <v>0</v>
      </c>
      <c r="Z584" s="44">
        <v>0</v>
      </c>
      <c r="AA584" s="44">
        <v>14135812</v>
      </c>
      <c r="AB584" s="44">
        <v>100000</v>
      </c>
    </row>
    <row r="585" spans="1:28" x14ac:dyDescent="0.3">
      <c r="A585" s="46" t="s">
        <v>1214</v>
      </c>
      <c r="B585" t="s">
        <v>2636</v>
      </c>
      <c r="C585">
        <v>1</v>
      </c>
      <c r="D585">
        <v>0</v>
      </c>
      <c r="E585" s="44">
        <v>13340843</v>
      </c>
      <c r="F585" s="44">
        <v>0</v>
      </c>
      <c r="G585" s="44">
        <v>0</v>
      </c>
      <c r="H585" s="44">
        <v>0</v>
      </c>
      <c r="I585" s="44">
        <v>1828308</v>
      </c>
      <c r="J585" s="44">
        <v>2059765</v>
      </c>
      <c r="K585" s="44">
        <v>0</v>
      </c>
      <c r="L585" s="44">
        <v>0</v>
      </c>
      <c r="M585" s="44">
        <v>0</v>
      </c>
      <c r="N585" s="44">
        <v>0</v>
      </c>
      <c r="O585" s="44">
        <v>0</v>
      </c>
      <c r="P585" s="44">
        <v>2139332</v>
      </c>
      <c r="Q585" s="44">
        <v>500592</v>
      </c>
      <c r="R585" s="44">
        <v>287374</v>
      </c>
      <c r="S585" s="44">
        <v>22110</v>
      </c>
      <c r="T585" s="44">
        <v>9225</v>
      </c>
      <c r="U585" s="44">
        <v>84812</v>
      </c>
      <c r="V585" s="44">
        <v>24718</v>
      </c>
      <c r="W585" s="44">
        <v>0</v>
      </c>
      <c r="X585" s="44">
        <v>148670</v>
      </c>
      <c r="Y585" s="44">
        <v>22177</v>
      </c>
      <c r="Z585" s="44">
        <v>0</v>
      </c>
      <c r="AA585" s="44">
        <v>20467926</v>
      </c>
      <c r="AB585" s="44">
        <v>0</v>
      </c>
    </row>
    <row r="586" spans="1:28" x14ac:dyDescent="0.3">
      <c r="A586" s="46" t="s">
        <v>1216</v>
      </c>
      <c r="B586" t="s">
        <v>2637</v>
      </c>
      <c r="C586">
        <v>1</v>
      </c>
      <c r="D586">
        <v>0</v>
      </c>
      <c r="E586" s="44">
        <v>8820339</v>
      </c>
      <c r="F586" s="44">
        <v>0</v>
      </c>
      <c r="G586" s="44">
        <v>0</v>
      </c>
      <c r="H586" s="44">
        <v>0</v>
      </c>
      <c r="I586" s="44">
        <v>1058074</v>
      </c>
      <c r="J586" s="44">
        <v>2151209</v>
      </c>
      <c r="K586" s="44">
        <v>0</v>
      </c>
      <c r="L586" s="44">
        <v>0</v>
      </c>
      <c r="M586" s="44">
        <v>0</v>
      </c>
      <c r="N586" s="44">
        <v>0</v>
      </c>
      <c r="O586" s="44">
        <v>0</v>
      </c>
      <c r="P586" s="44">
        <v>1689341</v>
      </c>
      <c r="Q586" s="44">
        <v>138600</v>
      </c>
      <c r="R586" s="44">
        <v>144537</v>
      </c>
      <c r="S586" s="44">
        <v>12254</v>
      </c>
      <c r="T586" s="44">
        <v>5113</v>
      </c>
      <c r="U586" s="44">
        <v>48056</v>
      </c>
      <c r="V586" s="44">
        <v>15539</v>
      </c>
      <c r="W586" s="44">
        <v>0</v>
      </c>
      <c r="X586" s="44">
        <v>366701</v>
      </c>
      <c r="Y586" s="44">
        <v>0</v>
      </c>
      <c r="Z586" s="44">
        <v>0</v>
      </c>
      <c r="AA586" s="44">
        <v>14449763</v>
      </c>
      <c r="AB586" s="44">
        <v>0</v>
      </c>
    </row>
    <row r="587" spans="1:28" x14ac:dyDescent="0.3">
      <c r="A587" s="46" t="s">
        <v>1218</v>
      </c>
      <c r="B587" t="s">
        <v>2638</v>
      </c>
      <c r="C587">
        <v>1</v>
      </c>
      <c r="D587">
        <v>0</v>
      </c>
      <c r="E587" s="44">
        <v>18343183</v>
      </c>
      <c r="F587" s="44">
        <v>0</v>
      </c>
      <c r="G587" s="44">
        <v>0</v>
      </c>
      <c r="H587" s="44">
        <v>0</v>
      </c>
      <c r="I587" s="44">
        <v>3565617</v>
      </c>
      <c r="J587" s="44">
        <v>4358077</v>
      </c>
      <c r="K587" s="44">
        <v>0</v>
      </c>
      <c r="L587" s="44">
        <v>0</v>
      </c>
      <c r="M587" s="44">
        <v>0</v>
      </c>
      <c r="N587" s="44">
        <v>0</v>
      </c>
      <c r="O587" s="44">
        <v>0</v>
      </c>
      <c r="P587" s="44">
        <v>5086535</v>
      </c>
      <c r="Q587" s="44">
        <v>605365</v>
      </c>
      <c r="R587" s="44">
        <v>448968</v>
      </c>
      <c r="S587" s="44">
        <v>84547</v>
      </c>
      <c r="T587" s="44">
        <v>35275</v>
      </c>
      <c r="U587" s="44">
        <v>321191</v>
      </c>
      <c r="V587" s="44">
        <v>60507</v>
      </c>
      <c r="W587" s="44">
        <v>0</v>
      </c>
      <c r="X587" s="44">
        <v>839552</v>
      </c>
      <c r="Y587" s="44">
        <v>62105</v>
      </c>
      <c r="Z587" s="44">
        <v>0</v>
      </c>
      <c r="AA587" s="44">
        <v>33810922</v>
      </c>
      <c r="AB587" s="44">
        <v>0</v>
      </c>
    </row>
    <row r="588" spans="1:28" x14ac:dyDescent="0.3">
      <c r="A588" s="46" t="s">
        <v>1220</v>
      </c>
      <c r="B588" t="s">
        <v>2639</v>
      </c>
      <c r="C588">
        <v>1</v>
      </c>
      <c r="D588">
        <v>0</v>
      </c>
      <c r="E588" s="44">
        <v>4806439</v>
      </c>
      <c r="F588" s="44">
        <v>0</v>
      </c>
      <c r="G588" s="44">
        <v>266111</v>
      </c>
      <c r="H588" s="44">
        <v>0</v>
      </c>
      <c r="I588" s="44">
        <v>976528</v>
      </c>
      <c r="J588" s="44">
        <v>1410228</v>
      </c>
      <c r="K588" s="44">
        <v>0</v>
      </c>
      <c r="L588" s="44">
        <v>0</v>
      </c>
      <c r="M588" s="44">
        <v>0</v>
      </c>
      <c r="N588" s="44">
        <v>0</v>
      </c>
      <c r="O588" s="44">
        <v>0</v>
      </c>
      <c r="P588" s="44">
        <v>1688378</v>
      </c>
      <c r="Q588" s="44">
        <v>124387</v>
      </c>
      <c r="R588" s="44">
        <v>51070</v>
      </c>
      <c r="S588" s="44">
        <v>18021</v>
      </c>
      <c r="T588" s="44">
        <v>7519</v>
      </c>
      <c r="U588" s="44">
        <v>71706</v>
      </c>
      <c r="V588" s="44">
        <v>16914</v>
      </c>
      <c r="W588" s="44">
        <v>0</v>
      </c>
      <c r="X588" s="44">
        <v>0</v>
      </c>
      <c r="Y588" s="44">
        <v>0</v>
      </c>
      <c r="Z588" s="44">
        <v>0</v>
      </c>
      <c r="AA588" s="44">
        <v>9437301</v>
      </c>
      <c r="AB588" s="44">
        <v>0</v>
      </c>
    </row>
    <row r="589" spans="1:28" x14ac:dyDescent="0.3">
      <c r="A589" s="46" t="s">
        <v>1222</v>
      </c>
      <c r="B589" t="s">
        <v>2640</v>
      </c>
      <c r="C589">
        <v>1</v>
      </c>
      <c r="D589">
        <v>0</v>
      </c>
      <c r="E589" s="44">
        <v>8086757</v>
      </c>
      <c r="F589" s="44">
        <v>0</v>
      </c>
      <c r="G589" s="44">
        <v>0</v>
      </c>
      <c r="H589" s="44">
        <v>0</v>
      </c>
      <c r="I589" s="44">
        <v>1022077</v>
      </c>
      <c r="J589" s="44">
        <v>1363721</v>
      </c>
      <c r="K589" s="44">
        <v>0</v>
      </c>
      <c r="L589" s="44">
        <v>0</v>
      </c>
      <c r="M589" s="44">
        <v>0</v>
      </c>
      <c r="N589" s="44">
        <v>0</v>
      </c>
      <c r="O589" s="44">
        <v>0</v>
      </c>
      <c r="P589" s="44">
        <v>1101994</v>
      </c>
      <c r="Q589" s="44">
        <v>259573</v>
      </c>
      <c r="R589" s="44">
        <v>32852</v>
      </c>
      <c r="S589" s="44">
        <v>11460</v>
      </c>
      <c r="T589" s="44">
        <v>4781</v>
      </c>
      <c r="U589" s="44">
        <v>45435</v>
      </c>
      <c r="V589" s="44">
        <v>14088</v>
      </c>
      <c r="W589" s="44">
        <v>0</v>
      </c>
      <c r="X589" s="44">
        <v>368212</v>
      </c>
      <c r="Y589" s="44">
        <v>0</v>
      </c>
      <c r="Z589" s="44">
        <v>0</v>
      </c>
      <c r="AA589" s="44">
        <v>12310950</v>
      </c>
      <c r="AB589" s="44">
        <v>100000</v>
      </c>
    </row>
    <row r="590" spans="1:28" x14ac:dyDescent="0.3">
      <c r="A590" s="46" t="s">
        <v>1224</v>
      </c>
      <c r="B590" t="s">
        <v>2641</v>
      </c>
      <c r="C590">
        <v>1</v>
      </c>
      <c r="D590">
        <v>0</v>
      </c>
      <c r="E590" s="44">
        <v>8746800</v>
      </c>
      <c r="F590" s="44">
        <v>0</v>
      </c>
      <c r="G590" s="44">
        <v>0</v>
      </c>
      <c r="H590" s="44">
        <v>0</v>
      </c>
      <c r="I590" s="44">
        <v>1121789</v>
      </c>
      <c r="J590" s="44">
        <v>1550849</v>
      </c>
      <c r="K590" s="44">
        <v>0</v>
      </c>
      <c r="L590" s="44">
        <v>0</v>
      </c>
      <c r="M590" s="44">
        <v>0</v>
      </c>
      <c r="N590" s="44">
        <v>0</v>
      </c>
      <c r="O590" s="44">
        <v>0</v>
      </c>
      <c r="P590" s="44">
        <v>1720427</v>
      </c>
      <c r="Q590" s="44">
        <v>290294</v>
      </c>
      <c r="R590" s="44">
        <v>108416</v>
      </c>
      <c r="S590" s="44">
        <v>15639</v>
      </c>
      <c r="T590" s="44">
        <v>6525</v>
      </c>
      <c r="U590" s="44">
        <v>59881</v>
      </c>
      <c r="V590" s="44">
        <v>16598</v>
      </c>
      <c r="W590" s="44">
        <v>0</v>
      </c>
      <c r="X590" s="44">
        <v>65888</v>
      </c>
      <c r="Y590" s="44">
        <v>0</v>
      </c>
      <c r="Z590" s="44">
        <v>0</v>
      </c>
      <c r="AA590" s="44">
        <v>13703106</v>
      </c>
      <c r="AB590" s="44">
        <v>0</v>
      </c>
    </row>
    <row r="591" spans="1:28" x14ac:dyDescent="0.3">
      <c r="A591" s="46" t="s">
        <v>1231</v>
      </c>
      <c r="B591" t="s">
        <v>2642</v>
      </c>
      <c r="C591">
        <v>1</v>
      </c>
      <c r="D591">
        <v>0</v>
      </c>
      <c r="E591" s="44">
        <v>46845639</v>
      </c>
      <c r="F591" s="44">
        <v>0</v>
      </c>
      <c r="G591" s="44">
        <v>1621490</v>
      </c>
      <c r="H591" s="44">
        <v>8214</v>
      </c>
      <c r="I591" s="44">
        <v>5532555</v>
      </c>
      <c r="J591" s="44">
        <v>7625891</v>
      </c>
      <c r="K591" s="44">
        <v>0</v>
      </c>
      <c r="L591" s="44">
        <v>0</v>
      </c>
      <c r="M591" s="44">
        <v>0</v>
      </c>
      <c r="N591" s="44">
        <v>0</v>
      </c>
      <c r="O591" s="44">
        <v>0</v>
      </c>
      <c r="P591" s="44">
        <v>4400318</v>
      </c>
      <c r="Q591" s="44">
        <v>528846</v>
      </c>
      <c r="R591" s="44">
        <v>3828441</v>
      </c>
      <c r="S591" s="44">
        <v>107407</v>
      </c>
      <c r="T591" s="44">
        <v>44813</v>
      </c>
      <c r="U591" s="44">
        <v>413983</v>
      </c>
      <c r="V591" s="44">
        <v>105844</v>
      </c>
      <c r="W591" s="44">
        <v>0</v>
      </c>
      <c r="X591" s="44">
        <v>1472272</v>
      </c>
      <c r="Y591" s="44">
        <v>0</v>
      </c>
      <c r="Z591" s="44">
        <v>0</v>
      </c>
      <c r="AA591" s="44">
        <v>72535713</v>
      </c>
      <c r="AB591" s="44">
        <v>1004600</v>
      </c>
    </row>
    <row r="592" spans="1:28" x14ac:dyDescent="0.3">
      <c r="A592" s="46" t="s">
        <v>1229</v>
      </c>
      <c r="B592" t="s">
        <v>2643</v>
      </c>
      <c r="C592">
        <v>1</v>
      </c>
      <c r="D592">
        <v>0</v>
      </c>
      <c r="E592" s="44">
        <v>8934940</v>
      </c>
      <c r="F592" s="44">
        <v>0</v>
      </c>
      <c r="G592" s="44">
        <v>202082</v>
      </c>
      <c r="H592" s="44">
        <v>1183</v>
      </c>
      <c r="I592" s="44">
        <v>1569337</v>
      </c>
      <c r="J592" s="44">
        <v>616365</v>
      </c>
      <c r="K592" s="44">
        <v>0</v>
      </c>
      <c r="L592" s="44">
        <v>0</v>
      </c>
      <c r="M592" s="44">
        <v>0</v>
      </c>
      <c r="N592" s="44">
        <v>0</v>
      </c>
      <c r="O592" s="44">
        <v>0</v>
      </c>
      <c r="P592" s="44">
        <v>1261727</v>
      </c>
      <c r="Q592" s="44">
        <v>196232</v>
      </c>
      <c r="R592" s="44">
        <v>428794</v>
      </c>
      <c r="S592" s="44">
        <v>25990</v>
      </c>
      <c r="T592" s="44">
        <v>10844</v>
      </c>
      <c r="U592" s="44">
        <v>105025</v>
      </c>
      <c r="V592" s="44">
        <v>25360</v>
      </c>
      <c r="W592" s="44">
        <v>0</v>
      </c>
      <c r="X592" s="44">
        <v>0</v>
      </c>
      <c r="Y592" s="44">
        <v>0</v>
      </c>
      <c r="Z592" s="44">
        <v>0</v>
      </c>
      <c r="AA592" s="44">
        <v>13377879</v>
      </c>
      <c r="AB592" s="44">
        <v>0</v>
      </c>
    </row>
    <row r="593" spans="1:28" x14ac:dyDescent="0.3">
      <c r="A593" s="46" t="s">
        <v>1239</v>
      </c>
      <c r="B593" t="s">
        <v>2020</v>
      </c>
      <c r="C593">
        <v>1</v>
      </c>
      <c r="D593">
        <v>0</v>
      </c>
      <c r="E593" s="44">
        <v>16124498</v>
      </c>
      <c r="F593" s="44">
        <v>0</v>
      </c>
      <c r="G593" s="44">
        <v>1564377</v>
      </c>
      <c r="H593" s="44">
        <v>0</v>
      </c>
      <c r="I593" s="44">
        <v>2460807</v>
      </c>
      <c r="J593" s="44">
        <v>1420478</v>
      </c>
      <c r="K593" s="44">
        <v>0</v>
      </c>
      <c r="L593" s="44">
        <v>0</v>
      </c>
      <c r="M593" s="44">
        <v>0</v>
      </c>
      <c r="N593" s="44">
        <v>0</v>
      </c>
      <c r="O593" s="44">
        <v>0</v>
      </c>
      <c r="P593" s="44">
        <v>1481232</v>
      </c>
      <c r="Q593" s="44">
        <v>97304</v>
      </c>
      <c r="R593" s="44">
        <v>185154</v>
      </c>
      <c r="S593" s="44">
        <v>30859</v>
      </c>
      <c r="T593" s="44">
        <v>12875</v>
      </c>
      <c r="U593" s="44">
        <v>118306</v>
      </c>
      <c r="V593" s="44">
        <v>18595</v>
      </c>
      <c r="W593" s="44">
        <v>0</v>
      </c>
      <c r="X593" s="44">
        <v>636296</v>
      </c>
      <c r="Y593" s="44">
        <v>0</v>
      </c>
      <c r="Z593" s="44">
        <v>0</v>
      </c>
      <c r="AA593" s="44">
        <v>24150781</v>
      </c>
      <c r="AB593" s="44">
        <v>0</v>
      </c>
    </row>
    <row r="594" spans="1:28" x14ac:dyDescent="0.3">
      <c r="A594" s="46" t="s">
        <v>1233</v>
      </c>
      <c r="B594" t="s">
        <v>2644</v>
      </c>
      <c r="C594">
        <v>1</v>
      </c>
      <c r="D594">
        <v>0</v>
      </c>
      <c r="E594" s="44">
        <v>7729009</v>
      </c>
      <c r="F594" s="44">
        <v>0</v>
      </c>
      <c r="G594" s="44">
        <v>457991</v>
      </c>
      <c r="H594" s="44">
        <v>0</v>
      </c>
      <c r="I594" s="44">
        <v>2349327</v>
      </c>
      <c r="J594" s="44">
        <v>2850784</v>
      </c>
      <c r="K594" s="44">
        <v>0</v>
      </c>
      <c r="L594" s="44">
        <v>0</v>
      </c>
      <c r="M594" s="44">
        <v>0</v>
      </c>
      <c r="N594" s="44">
        <v>0</v>
      </c>
      <c r="O594" s="44">
        <v>0</v>
      </c>
      <c r="P594" s="44">
        <v>1564040</v>
      </c>
      <c r="Q594" s="44">
        <v>460335</v>
      </c>
      <c r="R594" s="44">
        <v>564388</v>
      </c>
      <c r="S594" s="44">
        <v>29286</v>
      </c>
      <c r="T594" s="44">
        <v>12219</v>
      </c>
      <c r="U594" s="44">
        <v>117257</v>
      </c>
      <c r="V594" s="44">
        <v>29948</v>
      </c>
      <c r="W594" s="44">
        <v>0</v>
      </c>
      <c r="X594" s="44">
        <v>0</v>
      </c>
      <c r="Y594" s="44">
        <v>0</v>
      </c>
      <c r="Z594" s="44">
        <v>0</v>
      </c>
      <c r="AA594" s="44">
        <v>16164584</v>
      </c>
      <c r="AB594" s="44">
        <v>0</v>
      </c>
    </row>
    <row r="595" spans="1:28" x14ac:dyDescent="0.3">
      <c r="A595" s="46" t="s">
        <v>1235</v>
      </c>
      <c r="B595" t="s">
        <v>2645</v>
      </c>
      <c r="C595">
        <v>1</v>
      </c>
      <c r="D595">
        <v>0</v>
      </c>
      <c r="E595" s="44">
        <v>9126769</v>
      </c>
      <c r="F595" s="44">
        <v>0</v>
      </c>
      <c r="G595" s="44">
        <v>237136</v>
      </c>
      <c r="H595" s="44">
        <v>0</v>
      </c>
      <c r="I595" s="44">
        <v>3519482</v>
      </c>
      <c r="J595" s="44">
        <v>708446</v>
      </c>
      <c r="K595" s="44">
        <v>0</v>
      </c>
      <c r="L595" s="44">
        <v>0</v>
      </c>
      <c r="M595" s="44">
        <v>0</v>
      </c>
      <c r="N595" s="44">
        <v>0</v>
      </c>
      <c r="O595" s="44">
        <v>0</v>
      </c>
      <c r="P595" s="44">
        <v>1566962</v>
      </c>
      <c r="Q595" s="44">
        <v>681335</v>
      </c>
      <c r="R595" s="44">
        <v>633256</v>
      </c>
      <c r="S595" s="44">
        <v>33600</v>
      </c>
      <c r="T595" s="44">
        <v>14019</v>
      </c>
      <c r="U595" s="44">
        <v>131237</v>
      </c>
      <c r="V595" s="44">
        <v>26326</v>
      </c>
      <c r="W595" s="44">
        <v>0</v>
      </c>
      <c r="X595" s="44">
        <v>0</v>
      </c>
      <c r="Y595" s="44">
        <v>13708</v>
      </c>
      <c r="Z595" s="44">
        <v>0</v>
      </c>
      <c r="AA595" s="44">
        <v>16692276</v>
      </c>
      <c r="AB595" s="44">
        <v>0</v>
      </c>
    </row>
    <row r="596" spans="1:28" x14ac:dyDescent="0.3">
      <c r="A596" s="46" t="s">
        <v>1237</v>
      </c>
      <c r="B596" t="s">
        <v>2646</v>
      </c>
      <c r="C596">
        <v>1</v>
      </c>
      <c r="D596">
        <v>0</v>
      </c>
      <c r="E596" s="44">
        <v>7045069</v>
      </c>
      <c r="F596" s="44">
        <v>0</v>
      </c>
      <c r="G596" s="44">
        <v>715413</v>
      </c>
      <c r="H596" s="44">
        <v>990</v>
      </c>
      <c r="I596" s="44">
        <v>344149</v>
      </c>
      <c r="J596" s="44">
        <v>460550</v>
      </c>
      <c r="K596" s="44">
        <v>0</v>
      </c>
      <c r="L596" s="44">
        <v>0</v>
      </c>
      <c r="M596" s="44">
        <v>0</v>
      </c>
      <c r="N596" s="44">
        <v>0</v>
      </c>
      <c r="O596" s="44">
        <v>0</v>
      </c>
      <c r="P596" s="44">
        <v>512624</v>
      </c>
      <c r="Q596" s="44">
        <v>46468</v>
      </c>
      <c r="R596" s="44">
        <v>108434</v>
      </c>
      <c r="S596" s="44">
        <v>18860</v>
      </c>
      <c r="T596" s="44">
        <v>7869</v>
      </c>
      <c r="U596" s="44">
        <v>82715</v>
      </c>
      <c r="V596" s="44">
        <v>0</v>
      </c>
      <c r="W596" s="44">
        <v>0</v>
      </c>
      <c r="X596" s="44">
        <v>258032</v>
      </c>
      <c r="Y596" s="44">
        <v>0</v>
      </c>
      <c r="Z596" s="44">
        <v>0</v>
      </c>
      <c r="AA596" s="44">
        <v>9601173</v>
      </c>
      <c r="AB596" s="44">
        <v>0</v>
      </c>
    </row>
    <row r="597" spans="1:28" x14ac:dyDescent="0.3">
      <c r="A597" s="46" t="s">
        <v>1241</v>
      </c>
      <c r="B597" t="s">
        <v>2647</v>
      </c>
      <c r="C597">
        <v>1</v>
      </c>
      <c r="D597">
        <v>0</v>
      </c>
      <c r="E597" s="44">
        <v>15438824</v>
      </c>
      <c r="F597" s="44">
        <v>0</v>
      </c>
      <c r="G597" s="44">
        <v>342714</v>
      </c>
      <c r="H597" s="44">
        <v>1776</v>
      </c>
      <c r="I597" s="44">
        <v>2627849</v>
      </c>
      <c r="J597" s="44">
        <v>1876753</v>
      </c>
      <c r="K597" s="44">
        <v>0</v>
      </c>
      <c r="L597" s="44">
        <v>0</v>
      </c>
      <c r="M597" s="44">
        <v>0</v>
      </c>
      <c r="N597" s="44">
        <v>0</v>
      </c>
      <c r="O597" s="44">
        <v>0</v>
      </c>
      <c r="P597" s="44">
        <v>1622115</v>
      </c>
      <c r="Q597" s="44">
        <v>257302</v>
      </c>
      <c r="R597" s="44">
        <v>897784</v>
      </c>
      <c r="S597" s="44">
        <v>42259</v>
      </c>
      <c r="T597" s="44">
        <v>17631</v>
      </c>
      <c r="U597" s="44">
        <v>157508</v>
      </c>
      <c r="V597" s="44">
        <v>39254</v>
      </c>
      <c r="W597" s="44">
        <v>0</v>
      </c>
      <c r="X597" s="44">
        <v>448382</v>
      </c>
      <c r="Y597" s="44">
        <v>617</v>
      </c>
      <c r="Z597" s="44">
        <v>0</v>
      </c>
      <c r="AA597" s="44">
        <v>23770768</v>
      </c>
      <c r="AB597" s="44">
        <v>0</v>
      </c>
    </row>
    <row r="598" spans="1:28" x14ac:dyDescent="0.3">
      <c r="A598" s="46" t="s">
        <v>1243</v>
      </c>
      <c r="B598" t="s">
        <v>2648</v>
      </c>
      <c r="C598">
        <v>1</v>
      </c>
      <c r="D598">
        <v>0</v>
      </c>
      <c r="E598" s="44">
        <v>20767631</v>
      </c>
      <c r="F598" s="44">
        <v>0</v>
      </c>
      <c r="G598" s="44">
        <v>379007</v>
      </c>
      <c r="H598" s="44">
        <v>8569</v>
      </c>
      <c r="I598" s="44">
        <v>3670059</v>
      </c>
      <c r="J598" s="44">
        <v>1856806</v>
      </c>
      <c r="K598" s="44">
        <v>0</v>
      </c>
      <c r="L598" s="44">
        <v>0</v>
      </c>
      <c r="M598" s="44">
        <v>0</v>
      </c>
      <c r="N598" s="44">
        <v>0</v>
      </c>
      <c r="O598" s="44">
        <v>0</v>
      </c>
      <c r="P598" s="44">
        <v>2420265</v>
      </c>
      <c r="Q598" s="44">
        <v>409987</v>
      </c>
      <c r="R598" s="44">
        <v>568507</v>
      </c>
      <c r="S598" s="44">
        <v>42393</v>
      </c>
      <c r="T598" s="44">
        <v>17688</v>
      </c>
      <c r="U598" s="44">
        <v>171488</v>
      </c>
      <c r="V598" s="44">
        <v>47255</v>
      </c>
      <c r="W598" s="44">
        <v>0</v>
      </c>
      <c r="X598" s="44">
        <v>0</v>
      </c>
      <c r="Y598" s="44">
        <v>0</v>
      </c>
      <c r="Z598" s="44">
        <v>0</v>
      </c>
      <c r="AA598" s="44">
        <v>30359655</v>
      </c>
      <c r="AB598" s="44">
        <v>0</v>
      </c>
    </row>
    <row r="599" spans="1:28" x14ac:dyDescent="0.3">
      <c r="A599" s="46" t="s">
        <v>1227</v>
      </c>
      <c r="B599" t="s">
        <v>2649</v>
      </c>
      <c r="C599">
        <v>1</v>
      </c>
      <c r="D599">
        <v>0</v>
      </c>
      <c r="E599" s="44">
        <v>15963616</v>
      </c>
      <c r="F599" s="44">
        <v>0</v>
      </c>
      <c r="G599" s="44">
        <v>563471</v>
      </c>
      <c r="H599" s="44">
        <v>0</v>
      </c>
      <c r="I599" s="44">
        <v>3106574</v>
      </c>
      <c r="J599" s="44">
        <v>1028769</v>
      </c>
      <c r="K599" s="44">
        <v>0</v>
      </c>
      <c r="L599" s="44">
        <v>0</v>
      </c>
      <c r="M599" s="44">
        <v>0</v>
      </c>
      <c r="N599" s="44">
        <v>0</v>
      </c>
      <c r="O599" s="44">
        <v>0</v>
      </c>
      <c r="P599" s="44">
        <v>1264816</v>
      </c>
      <c r="Q599" s="44">
        <v>457656</v>
      </c>
      <c r="R599" s="44">
        <v>616060</v>
      </c>
      <c r="S599" s="44">
        <v>24432</v>
      </c>
      <c r="T599" s="44">
        <v>10194</v>
      </c>
      <c r="U599" s="44">
        <v>95588</v>
      </c>
      <c r="V599" s="44">
        <v>24116</v>
      </c>
      <c r="W599" s="44">
        <v>0</v>
      </c>
      <c r="X599" s="44">
        <v>186967</v>
      </c>
      <c r="Y599" s="44">
        <v>0</v>
      </c>
      <c r="Z599" s="44">
        <v>0</v>
      </c>
      <c r="AA599" s="44">
        <v>23342259</v>
      </c>
      <c r="AB599" s="44">
        <v>204625</v>
      </c>
    </row>
    <row r="600" spans="1:28" x14ac:dyDescent="0.3">
      <c r="A600" s="46" t="s">
        <v>1246</v>
      </c>
      <c r="B600" t="s">
        <v>2650</v>
      </c>
      <c r="C600">
        <v>1</v>
      </c>
      <c r="D600">
        <v>0</v>
      </c>
      <c r="E600" s="44">
        <v>487038</v>
      </c>
      <c r="F600" s="44">
        <v>0</v>
      </c>
      <c r="G600" s="44">
        <v>179940</v>
      </c>
      <c r="H600" s="44">
        <v>0</v>
      </c>
      <c r="I600" s="44">
        <v>34438</v>
      </c>
      <c r="J600" s="44">
        <v>12181</v>
      </c>
      <c r="K600" s="44">
        <v>0</v>
      </c>
      <c r="L600" s="44">
        <v>0</v>
      </c>
      <c r="M600" s="44">
        <v>0</v>
      </c>
      <c r="N600" s="44">
        <v>0</v>
      </c>
      <c r="O600" s="44">
        <v>0</v>
      </c>
      <c r="P600" s="44">
        <v>105416</v>
      </c>
      <c r="Q600" s="44">
        <v>0</v>
      </c>
      <c r="R600" s="44">
        <v>0</v>
      </c>
      <c r="S600" s="44">
        <v>2876</v>
      </c>
      <c r="T600" s="44">
        <v>1200</v>
      </c>
      <c r="U600" s="44">
        <v>8213</v>
      </c>
      <c r="V600" s="44">
        <v>0</v>
      </c>
      <c r="W600" s="44">
        <v>0</v>
      </c>
      <c r="X600" s="44">
        <v>27000</v>
      </c>
      <c r="Y600" s="44">
        <v>0</v>
      </c>
      <c r="Z600" s="44">
        <v>0</v>
      </c>
      <c r="AA600" s="44">
        <v>858302</v>
      </c>
      <c r="AB600" s="44">
        <v>0</v>
      </c>
    </row>
    <row r="601" spans="1:28" x14ac:dyDescent="0.3">
      <c r="A601" s="46" t="s">
        <v>1258</v>
      </c>
      <c r="B601" t="s">
        <v>2651</v>
      </c>
      <c r="C601">
        <v>1</v>
      </c>
      <c r="D601">
        <v>0</v>
      </c>
      <c r="E601" s="44">
        <v>2623148</v>
      </c>
      <c r="F601" s="44">
        <v>0</v>
      </c>
      <c r="G601" s="44">
        <v>251952</v>
      </c>
      <c r="H601" s="44">
        <v>0</v>
      </c>
      <c r="I601" s="44">
        <v>98010</v>
      </c>
      <c r="J601" s="44">
        <v>755092</v>
      </c>
      <c r="K601" s="44">
        <v>555</v>
      </c>
      <c r="L601" s="44">
        <v>0</v>
      </c>
      <c r="M601" s="44">
        <v>0</v>
      </c>
      <c r="N601" s="44">
        <v>0</v>
      </c>
      <c r="O601" s="44">
        <v>0</v>
      </c>
      <c r="P601" s="44">
        <v>159019</v>
      </c>
      <c r="Q601" s="44">
        <v>14514</v>
      </c>
      <c r="R601" s="44">
        <v>109200</v>
      </c>
      <c r="S601" s="44">
        <v>7535</v>
      </c>
      <c r="T601" s="44">
        <v>3144</v>
      </c>
      <c r="U601" s="44">
        <v>29300</v>
      </c>
      <c r="V601" s="44">
        <v>0</v>
      </c>
      <c r="W601" s="44">
        <v>0</v>
      </c>
      <c r="X601" s="44">
        <v>22275</v>
      </c>
      <c r="Y601" s="44">
        <v>0</v>
      </c>
      <c r="Z601" s="44">
        <v>0</v>
      </c>
      <c r="AA601" s="44">
        <v>4073744</v>
      </c>
      <c r="AB601" s="44">
        <v>0</v>
      </c>
    </row>
    <row r="602" spans="1:28" x14ac:dyDescent="0.3">
      <c r="A602" s="46" t="s">
        <v>1248</v>
      </c>
      <c r="B602" t="s">
        <v>2652</v>
      </c>
      <c r="C602">
        <v>1</v>
      </c>
      <c r="D602">
        <v>0</v>
      </c>
      <c r="E602" s="44">
        <v>13810389</v>
      </c>
      <c r="F602" s="44">
        <v>0</v>
      </c>
      <c r="G602" s="44">
        <v>250952</v>
      </c>
      <c r="H602" s="44">
        <v>0</v>
      </c>
      <c r="I602" s="44">
        <v>1070809</v>
      </c>
      <c r="J602" s="44">
        <v>2768318</v>
      </c>
      <c r="K602" s="44">
        <v>0</v>
      </c>
      <c r="L602" s="44">
        <v>0</v>
      </c>
      <c r="M602" s="44">
        <v>0</v>
      </c>
      <c r="N602" s="44">
        <v>0</v>
      </c>
      <c r="O602" s="44">
        <v>0</v>
      </c>
      <c r="P602" s="44">
        <v>1235820</v>
      </c>
      <c r="Q602" s="44">
        <v>627832</v>
      </c>
      <c r="R602" s="44">
        <v>169231</v>
      </c>
      <c r="S602" s="44">
        <v>33286</v>
      </c>
      <c r="T602" s="44">
        <v>13888</v>
      </c>
      <c r="U602" s="44">
        <v>118073</v>
      </c>
      <c r="V602" s="44">
        <v>35113</v>
      </c>
      <c r="W602" s="44">
        <v>0</v>
      </c>
      <c r="X602" s="44">
        <v>138432</v>
      </c>
      <c r="Y602" s="44">
        <v>20717</v>
      </c>
      <c r="Z602" s="44">
        <v>0</v>
      </c>
      <c r="AA602" s="44">
        <v>20292860</v>
      </c>
      <c r="AB602" s="44">
        <v>0</v>
      </c>
    </row>
    <row r="603" spans="1:28" x14ac:dyDescent="0.3">
      <c r="A603" s="46" t="s">
        <v>1254</v>
      </c>
      <c r="B603" t="s">
        <v>2653</v>
      </c>
      <c r="C603">
        <v>1</v>
      </c>
      <c r="D603">
        <v>0</v>
      </c>
      <c r="E603" s="44">
        <v>2580649</v>
      </c>
      <c r="F603" s="44">
        <v>0</v>
      </c>
      <c r="G603" s="44">
        <v>265147</v>
      </c>
      <c r="H603" s="44">
        <v>937</v>
      </c>
      <c r="I603" s="44">
        <v>283914</v>
      </c>
      <c r="J603" s="44">
        <v>168286</v>
      </c>
      <c r="K603" s="44">
        <v>0</v>
      </c>
      <c r="L603" s="44">
        <v>0</v>
      </c>
      <c r="M603" s="44">
        <v>0</v>
      </c>
      <c r="N603" s="44">
        <v>0</v>
      </c>
      <c r="O603" s="44">
        <v>0</v>
      </c>
      <c r="P603" s="44">
        <v>157386</v>
      </c>
      <c r="Q603" s="44">
        <v>55104</v>
      </c>
      <c r="R603" s="44">
        <v>55879</v>
      </c>
      <c r="S603" s="44">
        <v>4569</v>
      </c>
      <c r="T603" s="44">
        <v>1906</v>
      </c>
      <c r="U603" s="44">
        <v>17766</v>
      </c>
      <c r="V603" s="44">
        <v>760</v>
      </c>
      <c r="W603" s="44">
        <v>0</v>
      </c>
      <c r="X603" s="44">
        <v>0</v>
      </c>
      <c r="Y603" s="44">
        <v>0</v>
      </c>
      <c r="Z603" s="44">
        <v>0</v>
      </c>
      <c r="AA603" s="44">
        <v>3592303</v>
      </c>
      <c r="AB603" s="44">
        <v>0</v>
      </c>
    </row>
    <row r="604" spans="1:28" x14ac:dyDescent="0.3">
      <c r="A604" s="46" t="s">
        <v>1256</v>
      </c>
      <c r="B604" t="s">
        <v>2654</v>
      </c>
      <c r="C604">
        <v>1</v>
      </c>
      <c r="D604">
        <v>0</v>
      </c>
      <c r="E604" s="44">
        <v>1557133</v>
      </c>
      <c r="F604" s="44">
        <v>0</v>
      </c>
      <c r="G604" s="44">
        <v>110011</v>
      </c>
      <c r="H604" s="44">
        <v>0</v>
      </c>
      <c r="I604" s="44">
        <v>65224</v>
      </c>
      <c r="J604" s="44">
        <v>96554</v>
      </c>
      <c r="K604" s="44">
        <v>0</v>
      </c>
      <c r="L604" s="44">
        <v>0</v>
      </c>
      <c r="M604" s="44">
        <v>0</v>
      </c>
      <c r="N604" s="44">
        <v>0</v>
      </c>
      <c r="O604" s="44">
        <v>0</v>
      </c>
      <c r="P604" s="44">
        <v>441473</v>
      </c>
      <c r="Q604" s="44">
        <v>37259</v>
      </c>
      <c r="R604" s="44">
        <v>25844</v>
      </c>
      <c r="S604" s="44">
        <v>10920</v>
      </c>
      <c r="T604" s="44">
        <v>4556</v>
      </c>
      <c r="U604" s="44">
        <v>43513</v>
      </c>
      <c r="V604" s="44">
        <v>0</v>
      </c>
      <c r="W604" s="44">
        <v>0</v>
      </c>
      <c r="X604" s="44">
        <v>0</v>
      </c>
      <c r="Y604" s="44">
        <v>0</v>
      </c>
      <c r="Z604" s="44">
        <v>0</v>
      </c>
      <c r="AA604" s="44">
        <v>2392487</v>
      </c>
      <c r="AB604" s="44">
        <v>0</v>
      </c>
    </row>
    <row r="605" spans="1:28" x14ac:dyDescent="0.3">
      <c r="A605" s="46" t="s">
        <v>1252</v>
      </c>
      <c r="B605" t="s">
        <v>2032</v>
      </c>
      <c r="C605">
        <v>1</v>
      </c>
      <c r="D605">
        <v>0</v>
      </c>
      <c r="E605" s="44">
        <v>6367003</v>
      </c>
      <c r="F605" s="44">
        <v>0</v>
      </c>
      <c r="G605" s="44">
        <v>97741</v>
      </c>
      <c r="H605" s="44">
        <v>0</v>
      </c>
      <c r="I605" s="44">
        <v>743979</v>
      </c>
      <c r="J605" s="44">
        <v>578177</v>
      </c>
      <c r="K605" s="44">
        <v>0</v>
      </c>
      <c r="L605" s="44">
        <v>0</v>
      </c>
      <c r="M605" s="44">
        <v>0</v>
      </c>
      <c r="N605" s="44">
        <v>0</v>
      </c>
      <c r="O605" s="44">
        <v>0</v>
      </c>
      <c r="P605" s="44">
        <v>427977</v>
      </c>
      <c r="Q605" s="44">
        <v>48469</v>
      </c>
      <c r="R605" s="44">
        <v>154066</v>
      </c>
      <c r="S605" s="44">
        <v>10037</v>
      </c>
      <c r="T605" s="44">
        <v>4188</v>
      </c>
      <c r="U605" s="44">
        <v>41066</v>
      </c>
      <c r="V605" s="44">
        <v>1929</v>
      </c>
      <c r="W605" s="44">
        <v>0</v>
      </c>
      <c r="X605" s="44">
        <v>37800</v>
      </c>
      <c r="Y605" s="44">
        <v>0</v>
      </c>
      <c r="Z605" s="44">
        <v>0</v>
      </c>
      <c r="AA605" s="44">
        <v>8512432</v>
      </c>
      <c r="AB605" s="44">
        <v>100000</v>
      </c>
    </row>
    <row r="606" spans="1:28" x14ac:dyDescent="0.3">
      <c r="A606" s="46" t="s">
        <v>1260</v>
      </c>
      <c r="B606" t="s">
        <v>2655</v>
      </c>
      <c r="C606">
        <v>1</v>
      </c>
      <c r="D606">
        <v>0</v>
      </c>
      <c r="E606" s="44">
        <v>15336764</v>
      </c>
      <c r="F606" s="44">
        <v>0</v>
      </c>
      <c r="G606" s="44">
        <v>405813</v>
      </c>
      <c r="H606" s="44">
        <v>12362</v>
      </c>
      <c r="I606" s="44">
        <v>1963139</v>
      </c>
      <c r="J606" s="44">
        <v>2120843</v>
      </c>
      <c r="K606" s="44">
        <v>0</v>
      </c>
      <c r="L606" s="44">
        <v>0</v>
      </c>
      <c r="M606" s="44">
        <v>0</v>
      </c>
      <c r="N606" s="44">
        <v>0</v>
      </c>
      <c r="O606" s="44">
        <v>0</v>
      </c>
      <c r="P606" s="44">
        <v>1676176</v>
      </c>
      <c r="Q606" s="44">
        <v>372322</v>
      </c>
      <c r="R606" s="44">
        <v>616749</v>
      </c>
      <c r="S606" s="44">
        <v>47741</v>
      </c>
      <c r="T606" s="44">
        <v>19919</v>
      </c>
      <c r="U606" s="44">
        <v>191351</v>
      </c>
      <c r="V606" s="44">
        <v>48512</v>
      </c>
      <c r="W606" s="44">
        <v>0</v>
      </c>
      <c r="X606" s="44">
        <v>0</v>
      </c>
      <c r="Y606" s="44">
        <v>0</v>
      </c>
      <c r="Z606" s="44">
        <v>0</v>
      </c>
      <c r="AA606" s="44">
        <v>22811691</v>
      </c>
      <c r="AB606" s="44">
        <v>0</v>
      </c>
    </row>
    <row r="607" spans="1:28" x14ac:dyDescent="0.3">
      <c r="A607" s="46" t="s">
        <v>1250</v>
      </c>
      <c r="B607" t="s">
        <v>2034</v>
      </c>
      <c r="C607">
        <v>1</v>
      </c>
      <c r="D607">
        <v>0</v>
      </c>
      <c r="E607" s="44">
        <v>1231526</v>
      </c>
      <c r="F607" s="44">
        <v>0</v>
      </c>
      <c r="G607" s="44">
        <v>70000</v>
      </c>
      <c r="H607" s="44">
        <v>0</v>
      </c>
      <c r="I607" s="44">
        <v>27396</v>
      </c>
      <c r="J607" s="44">
        <v>61844</v>
      </c>
      <c r="K607" s="44">
        <v>0</v>
      </c>
      <c r="L607" s="44">
        <v>0</v>
      </c>
      <c r="M607" s="44">
        <v>0</v>
      </c>
      <c r="N607" s="44">
        <v>0</v>
      </c>
      <c r="O607" s="44">
        <v>0</v>
      </c>
      <c r="P607" s="44">
        <v>135914</v>
      </c>
      <c r="Q607" s="44">
        <v>6832</v>
      </c>
      <c r="R607" s="44">
        <v>33937</v>
      </c>
      <c r="S607" s="44">
        <v>2427</v>
      </c>
      <c r="T607" s="44">
        <v>1013</v>
      </c>
      <c r="U607" s="44">
        <v>15786</v>
      </c>
      <c r="V607" s="44">
        <v>2234</v>
      </c>
      <c r="W607" s="44">
        <v>0</v>
      </c>
      <c r="X607" s="44">
        <v>0</v>
      </c>
      <c r="Y607" s="44">
        <v>0</v>
      </c>
      <c r="Z607" s="44">
        <v>0</v>
      </c>
      <c r="AA607" s="44">
        <v>1588909</v>
      </c>
      <c r="AB607" s="44">
        <v>100000</v>
      </c>
    </row>
    <row r="608" spans="1:28" x14ac:dyDescent="0.3">
      <c r="A608" s="46" t="s">
        <v>1262</v>
      </c>
      <c r="B608" t="s">
        <v>2656</v>
      </c>
      <c r="C608">
        <v>1</v>
      </c>
      <c r="D608">
        <v>0</v>
      </c>
      <c r="E608" s="44">
        <v>9058596</v>
      </c>
      <c r="F608" s="44">
        <v>0</v>
      </c>
      <c r="G608" s="44">
        <v>462680</v>
      </c>
      <c r="H608" s="44">
        <v>3782</v>
      </c>
      <c r="I608" s="44">
        <v>771363</v>
      </c>
      <c r="J608" s="44">
        <v>845626</v>
      </c>
      <c r="K608" s="44">
        <v>0</v>
      </c>
      <c r="L608" s="44">
        <v>0</v>
      </c>
      <c r="M608" s="44">
        <v>0</v>
      </c>
      <c r="N608" s="44">
        <v>0</v>
      </c>
      <c r="O608" s="44">
        <v>0</v>
      </c>
      <c r="P608" s="44">
        <v>617424</v>
      </c>
      <c r="Q608" s="44">
        <v>161944</v>
      </c>
      <c r="R608" s="44">
        <v>164672</v>
      </c>
      <c r="S608" s="44">
        <v>10591</v>
      </c>
      <c r="T608" s="44">
        <v>4419</v>
      </c>
      <c r="U608" s="44">
        <v>41765</v>
      </c>
      <c r="V608" s="44">
        <v>8965</v>
      </c>
      <c r="W608" s="44">
        <v>0</v>
      </c>
      <c r="X608" s="44">
        <v>61955</v>
      </c>
      <c r="Y608" s="44">
        <v>0</v>
      </c>
      <c r="Z608" s="44">
        <v>0</v>
      </c>
      <c r="AA608" s="44">
        <v>12213782</v>
      </c>
      <c r="AB608" s="44">
        <v>100000</v>
      </c>
    </row>
    <row r="609" spans="1:28" x14ac:dyDescent="0.3">
      <c r="A609" s="46" t="s">
        <v>1265</v>
      </c>
      <c r="B609" t="s">
        <v>2657</v>
      </c>
      <c r="C609">
        <v>1</v>
      </c>
      <c r="D609">
        <v>0</v>
      </c>
      <c r="E609" s="44">
        <v>5663817</v>
      </c>
      <c r="F609" s="44">
        <v>0</v>
      </c>
      <c r="G609" s="44">
        <v>0</v>
      </c>
      <c r="H609" s="44">
        <v>0</v>
      </c>
      <c r="I609" s="44">
        <v>588772</v>
      </c>
      <c r="J609" s="44">
        <v>165517</v>
      </c>
      <c r="K609" s="44">
        <v>0</v>
      </c>
      <c r="L609" s="44">
        <v>0</v>
      </c>
      <c r="M609" s="44">
        <v>0</v>
      </c>
      <c r="N609" s="44">
        <v>0</v>
      </c>
      <c r="O609" s="44">
        <v>0</v>
      </c>
      <c r="P609" s="44">
        <v>546020</v>
      </c>
      <c r="Q609" s="44">
        <v>121355</v>
      </c>
      <c r="R609" s="44">
        <v>70135</v>
      </c>
      <c r="S609" s="44">
        <v>7160</v>
      </c>
      <c r="T609" s="44">
        <v>2988</v>
      </c>
      <c r="U609" s="44">
        <v>28251</v>
      </c>
      <c r="V609" s="44">
        <v>7507</v>
      </c>
      <c r="W609" s="44">
        <v>0</v>
      </c>
      <c r="X609" s="44">
        <v>0</v>
      </c>
      <c r="Y609" s="44">
        <v>0</v>
      </c>
      <c r="Z609" s="44">
        <v>0</v>
      </c>
      <c r="AA609" s="44">
        <v>7201522</v>
      </c>
      <c r="AB609" s="44">
        <v>0</v>
      </c>
    </row>
    <row r="610" spans="1:28" x14ac:dyDescent="0.3">
      <c r="A610" s="46" t="s">
        <v>1269</v>
      </c>
      <c r="B610" t="s">
        <v>2658</v>
      </c>
      <c r="C610">
        <v>1</v>
      </c>
      <c r="D610">
        <v>0</v>
      </c>
      <c r="E610" s="44">
        <v>4246562</v>
      </c>
      <c r="F610" s="44">
        <v>0</v>
      </c>
      <c r="G610" s="44">
        <v>202115</v>
      </c>
      <c r="H610" s="44">
        <v>0</v>
      </c>
      <c r="I610" s="44">
        <v>551080</v>
      </c>
      <c r="J610" s="44">
        <v>261242</v>
      </c>
      <c r="K610" s="44">
        <v>0</v>
      </c>
      <c r="L610" s="44">
        <v>0</v>
      </c>
      <c r="M610" s="44">
        <v>0</v>
      </c>
      <c r="N610" s="44">
        <v>0</v>
      </c>
      <c r="O610" s="44">
        <v>0</v>
      </c>
      <c r="P610" s="44">
        <v>558112</v>
      </c>
      <c r="Q610" s="44">
        <v>120199</v>
      </c>
      <c r="R610" s="44">
        <v>88301</v>
      </c>
      <c r="S610" s="44">
        <v>7160</v>
      </c>
      <c r="T610" s="44">
        <v>2988</v>
      </c>
      <c r="U610" s="44">
        <v>28834</v>
      </c>
      <c r="V610" s="44">
        <v>6211</v>
      </c>
      <c r="W610" s="44">
        <v>0</v>
      </c>
      <c r="X610" s="44">
        <v>59347</v>
      </c>
      <c r="Y610" s="44">
        <v>0</v>
      </c>
      <c r="Z610" s="44">
        <v>0</v>
      </c>
      <c r="AA610" s="44">
        <v>6132151</v>
      </c>
      <c r="AB610" s="44">
        <v>0</v>
      </c>
    </row>
    <row r="611" spans="1:28" x14ac:dyDescent="0.3">
      <c r="A611" s="46" t="s">
        <v>1271</v>
      </c>
      <c r="B611" t="s">
        <v>2659</v>
      </c>
      <c r="C611">
        <v>1</v>
      </c>
      <c r="D611">
        <v>1</v>
      </c>
      <c r="E611" s="44">
        <v>5127415</v>
      </c>
      <c r="F611" s="44">
        <v>0</v>
      </c>
      <c r="G611" s="44">
        <v>0</v>
      </c>
      <c r="H611" s="44">
        <v>504</v>
      </c>
      <c r="I611" s="44">
        <v>229578</v>
      </c>
      <c r="J611" s="44">
        <v>799122</v>
      </c>
      <c r="K611" s="44">
        <v>0</v>
      </c>
      <c r="L611" s="44">
        <v>0</v>
      </c>
      <c r="M611" s="44">
        <v>0</v>
      </c>
      <c r="N611" s="44">
        <v>0</v>
      </c>
      <c r="O611" s="44">
        <v>0</v>
      </c>
      <c r="P611" s="44">
        <v>849416</v>
      </c>
      <c r="Q611" s="44">
        <v>127128</v>
      </c>
      <c r="R611" s="44">
        <v>115999</v>
      </c>
      <c r="S611" s="44">
        <v>6891</v>
      </c>
      <c r="T611" s="44">
        <v>2875</v>
      </c>
      <c r="U611" s="44">
        <v>26912</v>
      </c>
      <c r="V611" s="44">
        <v>8716</v>
      </c>
      <c r="W611" s="44">
        <v>0</v>
      </c>
      <c r="X611" s="44">
        <v>103164</v>
      </c>
      <c r="Y611" s="44">
        <v>0</v>
      </c>
      <c r="Z611" s="44">
        <v>0</v>
      </c>
      <c r="AA611" s="44">
        <v>7397720</v>
      </c>
      <c r="AB611" s="44">
        <v>100000</v>
      </c>
    </row>
    <row r="612" spans="1:28" x14ac:dyDescent="0.3">
      <c r="A612" s="46" t="s">
        <v>1273</v>
      </c>
      <c r="B612" t="s">
        <v>2660</v>
      </c>
      <c r="C612">
        <v>1</v>
      </c>
      <c r="D612">
        <v>0</v>
      </c>
      <c r="E612" s="44">
        <v>12847038</v>
      </c>
      <c r="F612" s="44">
        <v>0</v>
      </c>
      <c r="G612" s="44">
        <v>0</v>
      </c>
      <c r="H612" s="44">
        <v>4939</v>
      </c>
      <c r="I612" s="44">
        <v>1436078</v>
      </c>
      <c r="J612" s="44">
        <v>1588126</v>
      </c>
      <c r="K612" s="44">
        <v>0</v>
      </c>
      <c r="L612" s="44">
        <v>0</v>
      </c>
      <c r="M612" s="44">
        <v>0</v>
      </c>
      <c r="N612" s="44">
        <v>0</v>
      </c>
      <c r="O612" s="44">
        <v>0</v>
      </c>
      <c r="P612" s="44">
        <v>1471692</v>
      </c>
      <c r="Q612" s="44">
        <v>676753</v>
      </c>
      <c r="R612" s="44">
        <v>274911</v>
      </c>
      <c r="S612" s="44">
        <v>16882</v>
      </c>
      <c r="T612" s="44">
        <v>7044</v>
      </c>
      <c r="U612" s="44">
        <v>59240</v>
      </c>
      <c r="V612" s="44">
        <v>20427</v>
      </c>
      <c r="W612" s="44">
        <v>0</v>
      </c>
      <c r="X612" s="44">
        <v>126560</v>
      </c>
      <c r="Y612" s="44">
        <v>0</v>
      </c>
      <c r="Z612" s="44">
        <v>0</v>
      </c>
      <c r="AA612" s="44">
        <v>18529690</v>
      </c>
      <c r="AB612" s="44">
        <v>100000</v>
      </c>
    </row>
    <row r="613" spans="1:28" x14ac:dyDescent="0.3">
      <c r="A613" s="46" t="s">
        <v>1275</v>
      </c>
      <c r="B613" t="s">
        <v>2661</v>
      </c>
      <c r="C613">
        <v>1</v>
      </c>
      <c r="D613">
        <v>0</v>
      </c>
      <c r="E613" s="44">
        <v>7357506</v>
      </c>
      <c r="F613" s="44">
        <v>0</v>
      </c>
      <c r="G613" s="44">
        <v>0</v>
      </c>
      <c r="H613" s="44">
        <v>3495</v>
      </c>
      <c r="I613" s="44">
        <v>730185</v>
      </c>
      <c r="J613" s="44">
        <v>1091653</v>
      </c>
      <c r="K613" s="44">
        <v>0</v>
      </c>
      <c r="L613" s="44">
        <v>0</v>
      </c>
      <c r="M613" s="44">
        <v>0</v>
      </c>
      <c r="N613" s="44">
        <v>0</v>
      </c>
      <c r="O613" s="44">
        <v>0</v>
      </c>
      <c r="P613" s="44">
        <v>663266</v>
      </c>
      <c r="Q613" s="44">
        <v>313169</v>
      </c>
      <c r="R613" s="44">
        <v>92648</v>
      </c>
      <c r="S613" s="44">
        <v>14531</v>
      </c>
      <c r="T613" s="44">
        <v>6063</v>
      </c>
      <c r="U613" s="44">
        <v>56969</v>
      </c>
      <c r="V613" s="44">
        <v>14953</v>
      </c>
      <c r="W613" s="44">
        <v>0</v>
      </c>
      <c r="X613" s="44">
        <v>0</v>
      </c>
      <c r="Y613" s="44">
        <v>0</v>
      </c>
      <c r="Z613" s="44">
        <v>0</v>
      </c>
      <c r="AA613" s="44">
        <v>10344438</v>
      </c>
      <c r="AB613" s="44">
        <v>0</v>
      </c>
    </row>
    <row r="614" spans="1:28" x14ac:dyDescent="0.3">
      <c r="A614" s="46" t="s">
        <v>1277</v>
      </c>
      <c r="B614" t="s">
        <v>2662</v>
      </c>
      <c r="C614">
        <v>1</v>
      </c>
      <c r="D614">
        <v>0</v>
      </c>
      <c r="E614" s="44">
        <v>4960583</v>
      </c>
      <c r="F614" s="44">
        <v>0</v>
      </c>
      <c r="G614" s="44">
        <v>138624</v>
      </c>
      <c r="H614" s="44">
        <v>3464</v>
      </c>
      <c r="I614" s="44">
        <v>934962</v>
      </c>
      <c r="J614" s="44">
        <v>1345171</v>
      </c>
      <c r="K614" s="44">
        <v>0</v>
      </c>
      <c r="L614" s="44">
        <v>0</v>
      </c>
      <c r="M614" s="44">
        <v>0</v>
      </c>
      <c r="N614" s="44">
        <v>0</v>
      </c>
      <c r="O614" s="44">
        <v>0</v>
      </c>
      <c r="P614" s="44">
        <v>684673</v>
      </c>
      <c r="Q614" s="44">
        <v>70405</v>
      </c>
      <c r="R614" s="44">
        <v>40730</v>
      </c>
      <c r="S614" s="44">
        <v>5977</v>
      </c>
      <c r="T614" s="44">
        <v>2494</v>
      </c>
      <c r="U614" s="44">
        <v>23533</v>
      </c>
      <c r="V614" s="44">
        <v>7048</v>
      </c>
      <c r="W614" s="44">
        <v>0</v>
      </c>
      <c r="X614" s="44">
        <v>73309</v>
      </c>
      <c r="Y614" s="44">
        <v>0</v>
      </c>
      <c r="Z614" s="44">
        <v>0</v>
      </c>
      <c r="AA614" s="44">
        <v>8290973</v>
      </c>
      <c r="AB614" s="44">
        <v>0</v>
      </c>
    </row>
    <row r="615" spans="1:28" x14ac:dyDescent="0.3">
      <c r="A615" s="46" t="s">
        <v>1279</v>
      </c>
      <c r="B615" t="s">
        <v>2663</v>
      </c>
      <c r="C615">
        <v>1</v>
      </c>
      <c r="D615">
        <v>0</v>
      </c>
      <c r="E615" s="44">
        <v>20111426</v>
      </c>
      <c r="F615" s="44">
        <v>0</v>
      </c>
      <c r="G615" s="44">
        <v>0</v>
      </c>
      <c r="H615" s="44">
        <v>4429</v>
      </c>
      <c r="I615" s="44">
        <v>2387214</v>
      </c>
      <c r="J615" s="44">
        <v>4023503</v>
      </c>
      <c r="K615" s="44">
        <v>0</v>
      </c>
      <c r="L615" s="44">
        <v>0</v>
      </c>
      <c r="M615" s="44">
        <v>0</v>
      </c>
      <c r="N615" s="44">
        <v>0</v>
      </c>
      <c r="O615" s="44">
        <v>0</v>
      </c>
      <c r="P615" s="44">
        <v>2151151</v>
      </c>
      <c r="Q615" s="44">
        <v>689453</v>
      </c>
      <c r="R615" s="44">
        <v>449283</v>
      </c>
      <c r="S615" s="44">
        <v>35008</v>
      </c>
      <c r="T615" s="44">
        <v>14606</v>
      </c>
      <c r="U615" s="44">
        <v>136189</v>
      </c>
      <c r="V615" s="44">
        <v>43434</v>
      </c>
      <c r="W615" s="44">
        <v>0</v>
      </c>
      <c r="X615" s="44">
        <v>280301</v>
      </c>
      <c r="Y615" s="44">
        <v>0</v>
      </c>
      <c r="Z615" s="44">
        <v>0</v>
      </c>
      <c r="AA615" s="44">
        <v>30325997</v>
      </c>
      <c r="AB615" s="44">
        <v>125709</v>
      </c>
    </row>
    <row r="616" spans="1:28" x14ac:dyDescent="0.3">
      <c r="A616" s="46" t="s">
        <v>1281</v>
      </c>
      <c r="B616" t="s">
        <v>2664</v>
      </c>
      <c r="C616">
        <v>1</v>
      </c>
      <c r="D616">
        <v>0</v>
      </c>
      <c r="E616" s="44">
        <v>289631</v>
      </c>
      <c r="F616" s="44">
        <v>0</v>
      </c>
      <c r="G616" s="44">
        <v>140955</v>
      </c>
      <c r="H616" s="44">
        <v>0</v>
      </c>
      <c r="I616" s="44">
        <v>10276</v>
      </c>
      <c r="J616" s="44">
        <v>0</v>
      </c>
      <c r="K616" s="44">
        <v>0</v>
      </c>
      <c r="L616" s="44">
        <v>0</v>
      </c>
      <c r="M616" s="44">
        <v>0</v>
      </c>
      <c r="N616" s="44">
        <v>0</v>
      </c>
      <c r="O616" s="44">
        <v>0</v>
      </c>
      <c r="P616" s="44">
        <v>57064</v>
      </c>
      <c r="Q616" s="44">
        <v>0</v>
      </c>
      <c r="R616" s="44">
        <v>0</v>
      </c>
      <c r="S616" s="44">
        <v>494</v>
      </c>
      <c r="T616" s="44">
        <v>206</v>
      </c>
      <c r="U616" s="44">
        <v>3670</v>
      </c>
      <c r="V616" s="44">
        <v>0</v>
      </c>
      <c r="W616" s="44">
        <v>0</v>
      </c>
      <c r="X616" s="44">
        <v>0</v>
      </c>
      <c r="Y616" s="44">
        <v>0</v>
      </c>
      <c r="Z616" s="44">
        <v>0</v>
      </c>
      <c r="AA616" s="44">
        <v>502296</v>
      </c>
      <c r="AB616" s="44">
        <v>100000</v>
      </c>
    </row>
    <row r="617" spans="1:28" x14ac:dyDescent="0.3">
      <c r="A617" s="46" t="s">
        <v>1283</v>
      </c>
      <c r="B617" t="s">
        <v>2665</v>
      </c>
      <c r="C617">
        <v>1</v>
      </c>
      <c r="D617">
        <v>0</v>
      </c>
      <c r="E617" s="44">
        <v>5563601</v>
      </c>
      <c r="F617" s="44">
        <v>0</v>
      </c>
      <c r="G617" s="44">
        <v>127523</v>
      </c>
      <c r="H617" s="44">
        <v>1764</v>
      </c>
      <c r="I617" s="44">
        <v>862418</v>
      </c>
      <c r="J617" s="44">
        <v>252946</v>
      </c>
      <c r="K617" s="44">
        <v>0</v>
      </c>
      <c r="L617" s="44">
        <v>0</v>
      </c>
      <c r="M617" s="44">
        <v>0</v>
      </c>
      <c r="N617" s="44">
        <v>0</v>
      </c>
      <c r="O617" s="44">
        <v>0</v>
      </c>
      <c r="P617" s="44">
        <v>603583</v>
      </c>
      <c r="Q617" s="44">
        <v>132935</v>
      </c>
      <c r="R617" s="44">
        <v>35477</v>
      </c>
      <c r="S617" s="44">
        <v>8044</v>
      </c>
      <c r="T617" s="44">
        <v>3356</v>
      </c>
      <c r="U617" s="44">
        <v>30348</v>
      </c>
      <c r="V617" s="44">
        <v>8512</v>
      </c>
      <c r="W617" s="44">
        <v>0</v>
      </c>
      <c r="X617" s="44">
        <v>0</v>
      </c>
      <c r="Y617" s="44">
        <v>0</v>
      </c>
      <c r="Z617" s="44">
        <v>0</v>
      </c>
      <c r="AA617" s="44">
        <v>7630507</v>
      </c>
      <c r="AB617" s="44">
        <v>0</v>
      </c>
    </row>
    <row r="618" spans="1:28" x14ac:dyDescent="0.3">
      <c r="A618" s="46" t="s">
        <v>1267</v>
      </c>
      <c r="B618" t="s">
        <v>2666</v>
      </c>
      <c r="C618">
        <v>1</v>
      </c>
      <c r="D618">
        <v>0</v>
      </c>
      <c r="E618" s="44">
        <v>8126656</v>
      </c>
      <c r="F618" s="44">
        <v>0</v>
      </c>
      <c r="G618" s="44">
        <v>0</v>
      </c>
      <c r="H618" s="44">
        <v>0</v>
      </c>
      <c r="I618" s="44">
        <v>1010355</v>
      </c>
      <c r="J618" s="44">
        <v>1679866</v>
      </c>
      <c r="K618" s="44">
        <v>0</v>
      </c>
      <c r="L618" s="44">
        <v>0</v>
      </c>
      <c r="M618" s="44">
        <v>0</v>
      </c>
      <c r="N618" s="44">
        <v>0</v>
      </c>
      <c r="O618" s="44">
        <v>0</v>
      </c>
      <c r="P618" s="44">
        <v>705441</v>
      </c>
      <c r="Q618" s="44">
        <v>35271</v>
      </c>
      <c r="R618" s="44">
        <v>88081</v>
      </c>
      <c r="S618" s="44">
        <v>13212</v>
      </c>
      <c r="T618" s="44">
        <v>5513</v>
      </c>
      <c r="U618" s="44">
        <v>51551</v>
      </c>
      <c r="V618" s="44">
        <v>13938</v>
      </c>
      <c r="W618" s="44">
        <v>0</v>
      </c>
      <c r="X618" s="44">
        <v>61200</v>
      </c>
      <c r="Y618" s="44">
        <v>0</v>
      </c>
      <c r="Z618" s="44">
        <v>0</v>
      </c>
      <c r="AA618" s="44">
        <v>11791084</v>
      </c>
      <c r="AB618" s="44">
        <v>0</v>
      </c>
    </row>
    <row r="619" spans="1:28" x14ac:dyDescent="0.3">
      <c r="A619" s="46" t="s">
        <v>1285</v>
      </c>
      <c r="B619" t="s">
        <v>2667</v>
      </c>
      <c r="C619">
        <v>1</v>
      </c>
      <c r="D619">
        <v>0</v>
      </c>
      <c r="E619" s="44">
        <v>7895782</v>
      </c>
      <c r="F619" s="44">
        <v>0</v>
      </c>
      <c r="G619" s="44">
        <v>0</v>
      </c>
      <c r="H619" s="44">
        <v>0</v>
      </c>
      <c r="I619" s="44">
        <v>1053945</v>
      </c>
      <c r="J619" s="44">
        <v>389833</v>
      </c>
      <c r="K619" s="44">
        <v>0</v>
      </c>
      <c r="L619" s="44">
        <v>0</v>
      </c>
      <c r="M619" s="44">
        <v>0</v>
      </c>
      <c r="N619" s="44">
        <v>0</v>
      </c>
      <c r="O619" s="44">
        <v>0</v>
      </c>
      <c r="P619" s="44">
        <v>646430</v>
      </c>
      <c r="Q619" s="44">
        <v>357888</v>
      </c>
      <c r="R619" s="44">
        <v>155781</v>
      </c>
      <c r="S619" s="44">
        <v>11115</v>
      </c>
      <c r="T619" s="44">
        <v>4638</v>
      </c>
      <c r="U619" s="44">
        <v>43746</v>
      </c>
      <c r="V619" s="44">
        <v>10612</v>
      </c>
      <c r="W619" s="44">
        <v>0</v>
      </c>
      <c r="X619" s="44">
        <v>80262</v>
      </c>
      <c r="Y619" s="44">
        <v>0</v>
      </c>
      <c r="Z619" s="44">
        <v>0</v>
      </c>
      <c r="AA619" s="44">
        <v>10650032</v>
      </c>
      <c r="AB619" s="44">
        <v>100000</v>
      </c>
    </row>
    <row r="620" spans="1:28" x14ac:dyDescent="0.3">
      <c r="A620" s="46" t="s">
        <v>1296</v>
      </c>
      <c r="B620" t="s">
        <v>2668</v>
      </c>
      <c r="C620">
        <v>1</v>
      </c>
      <c r="D620">
        <v>0</v>
      </c>
      <c r="E620" s="44">
        <v>21510173</v>
      </c>
      <c r="F620" s="44">
        <v>0</v>
      </c>
      <c r="G620" s="44">
        <v>0</v>
      </c>
      <c r="H620" s="44">
        <v>21</v>
      </c>
      <c r="I620" s="44">
        <v>2039722</v>
      </c>
      <c r="J620" s="44">
        <v>2733625</v>
      </c>
      <c r="K620" s="44">
        <v>0</v>
      </c>
      <c r="L620" s="44">
        <v>0</v>
      </c>
      <c r="M620" s="44">
        <v>0</v>
      </c>
      <c r="N620" s="44">
        <v>0</v>
      </c>
      <c r="O620" s="44">
        <v>0</v>
      </c>
      <c r="P620" s="44">
        <v>1913663</v>
      </c>
      <c r="Q620" s="44">
        <v>1494365</v>
      </c>
      <c r="R620" s="44">
        <v>216818</v>
      </c>
      <c r="S620" s="44">
        <v>31653</v>
      </c>
      <c r="T620" s="44">
        <v>13206</v>
      </c>
      <c r="U620" s="44">
        <v>120985</v>
      </c>
      <c r="V620" s="44">
        <v>42697</v>
      </c>
      <c r="W620" s="44">
        <v>0</v>
      </c>
      <c r="X620" s="44">
        <v>305968</v>
      </c>
      <c r="Y620" s="44">
        <v>0</v>
      </c>
      <c r="Z620" s="44">
        <v>0</v>
      </c>
      <c r="AA620" s="44">
        <v>30422896</v>
      </c>
      <c r="AB620" s="44">
        <v>137556</v>
      </c>
    </row>
    <row r="621" spans="1:28" x14ac:dyDescent="0.3">
      <c r="A621" s="46" t="s">
        <v>1288</v>
      </c>
      <c r="B621" t="s">
        <v>2048</v>
      </c>
      <c r="C621">
        <v>1</v>
      </c>
      <c r="D621">
        <v>0</v>
      </c>
      <c r="E621" s="44">
        <v>10409727</v>
      </c>
      <c r="F621" s="44">
        <v>0</v>
      </c>
      <c r="G621" s="44">
        <v>0</v>
      </c>
      <c r="H621" s="44">
        <v>6224</v>
      </c>
      <c r="I621" s="44">
        <v>1017586</v>
      </c>
      <c r="J621" s="44">
        <v>2500319</v>
      </c>
      <c r="K621" s="44">
        <v>329</v>
      </c>
      <c r="L621" s="44">
        <v>0</v>
      </c>
      <c r="M621" s="44">
        <v>0</v>
      </c>
      <c r="N621" s="44">
        <v>0</v>
      </c>
      <c r="O621" s="44">
        <v>0</v>
      </c>
      <c r="P621" s="44">
        <v>1096397</v>
      </c>
      <c r="Q621" s="44">
        <v>251129</v>
      </c>
      <c r="R621" s="44">
        <v>0</v>
      </c>
      <c r="S621" s="44">
        <v>12059</v>
      </c>
      <c r="T621" s="44">
        <v>5031</v>
      </c>
      <c r="U621" s="44">
        <v>47765</v>
      </c>
      <c r="V621" s="44">
        <v>15994</v>
      </c>
      <c r="W621" s="44">
        <v>0</v>
      </c>
      <c r="X621" s="44">
        <v>413887</v>
      </c>
      <c r="Y621" s="44">
        <v>0</v>
      </c>
      <c r="Z621" s="44">
        <v>0</v>
      </c>
      <c r="AA621" s="44">
        <v>15776447</v>
      </c>
      <c r="AB621" s="44">
        <v>100000</v>
      </c>
    </row>
    <row r="622" spans="1:28" x14ac:dyDescent="0.3">
      <c r="A622" s="46" t="s">
        <v>1292</v>
      </c>
      <c r="B622" t="s">
        <v>2669</v>
      </c>
      <c r="C622">
        <v>1</v>
      </c>
      <c r="D622">
        <v>0</v>
      </c>
      <c r="E622" s="44">
        <v>10731688</v>
      </c>
      <c r="F622" s="44">
        <v>0</v>
      </c>
      <c r="G622" s="44">
        <v>0</v>
      </c>
      <c r="H622" s="44">
        <v>0</v>
      </c>
      <c r="I622" s="44">
        <v>1430286</v>
      </c>
      <c r="J622" s="44">
        <v>1928612</v>
      </c>
      <c r="K622" s="44">
        <v>0</v>
      </c>
      <c r="L622" s="44">
        <v>0</v>
      </c>
      <c r="M622" s="44">
        <v>0</v>
      </c>
      <c r="N622" s="44">
        <v>0</v>
      </c>
      <c r="O622" s="44">
        <v>0</v>
      </c>
      <c r="P622" s="44">
        <v>1296536</v>
      </c>
      <c r="Q622" s="44">
        <v>947435</v>
      </c>
      <c r="R622" s="44">
        <v>97227</v>
      </c>
      <c r="S622" s="44">
        <v>13632</v>
      </c>
      <c r="T622" s="44">
        <v>5688</v>
      </c>
      <c r="U622" s="44">
        <v>53182</v>
      </c>
      <c r="V622" s="44">
        <v>18543</v>
      </c>
      <c r="W622" s="44">
        <v>0</v>
      </c>
      <c r="X622" s="44">
        <v>746103</v>
      </c>
      <c r="Y622" s="44">
        <v>0</v>
      </c>
      <c r="Z622" s="44">
        <v>0</v>
      </c>
      <c r="AA622" s="44">
        <v>17268932</v>
      </c>
      <c r="AB622" s="44">
        <v>100000</v>
      </c>
    </row>
    <row r="623" spans="1:28" x14ac:dyDescent="0.3">
      <c r="A623" s="46" t="s">
        <v>1294</v>
      </c>
      <c r="B623" t="s">
        <v>2670</v>
      </c>
      <c r="C623">
        <v>1</v>
      </c>
      <c r="D623">
        <v>0</v>
      </c>
      <c r="E623" s="44">
        <v>8463799</v>
      </c>
      <c r="F623" s="44">
        <v>0</v>
      </c>
      <c r="G623" s="44">
        <v>0</v>
      </c>
      <c r="H623" s="44">
        <v>3766</v>
      </c>
      <c r="I623" s="44">
        <v>1135136</v>
      </c>
      <c r="J623" s="44">
        <v>1536278</v>
      </c>
      <c r="K623" s="44">
        <v>0</v>
      </c>
      <c r="L623" s="44">
        <v>0</v>
      </c>
      <c r="M623" s="44">
        <v>0</v>
      </c>
      <c r="N623" s="44">
        <v>0</v>
      </c>
      <c r="O623" s="44">
        <v>0</v>
      </c>
      <c r="P623" s="44">
        <v>1062104</v>
      </c>
      <c r="Q623" s="44">
        <v>392053</v>
      </c>
      <c r="R623" s="44">
        <v>72164</v>
      </c>
      <c r="S623" s="44">
        <v>9797</v>
      </c>
      <c r="T623" s="44">
        <v>4088</v>
      </c>
      <c r="U623" s="44">
        <v>39901</v>
      </c>
      <c r="V623" s="44">
        <v>12249</v>
      </c>
      <c r="W623" s="44">
        <v>0</v>
      </c>
      <c r="X623" s="44">
        <v>93754</v>
      </c>
      <c r="Y623" s="44">
        <v>0</v>
      </c>
      <c r="Z623" s="44">
        <v>0</v>
      </c>
      <c r="AA623" s="44">
        <v>12825089</v>
      </c>
      <c r="AB623" s="44">
        <v>0</v>
      </c>
    </row>
    <row r="624" spans="1:28" x14ac:dyDescent="0.3">
      <c r="A624" s="46" t="s">
        <v>1306</v>
      </c>
      <c r="B624" t="s">
        <v>2671</v>
      </c>
      <c r="C624">
        <v>1</v>
      </c>
      <c r="D624">
        <v>0</v>
      </c>
      <c r="E624" s="44">
        <v>10940532</v>
      </c>
      <c r="F624" s="44">
        <v>0</v>
      </c>
      <c r="G624" s="44">
        <v>0</v>
      </c>
      <c r="H624" s="44">
        <v>3220</v>
      </c>
      <c r="I624" s="44">
        <v>1939182</v>
      </c>
      <c r="J624" s="44">
        <v>1157208</v>
      </c>
      <c r="K624" s="44">
        <v>0</v>
      </c>
      <c r="L624" s="44">
        <v>0</v>
      </c>
      <c r="M624" s="44">
        <v>0</v>
      </c>
      <c r="N624" s="44">
        <v>0</v>
      </c>
      <c r="O624" s="44">
        <v>0</v>
      </c>
      <c r="P624" s="44">
        <v>1667261</v>
      </c>
      <c r="Q624" s="44">
        <v>260805</v>
      </c>
      <c r="R624" s="44">
        <v>143840</v>
      </c>
      <c r="S624" s="44">
        <v>31833</v>
      </c>
      <c r="T624" s="44">
        <v>13281</v>
      </c>
      <c r="U624" s="44">
        <v>127451</v>
      </c>
      <c r="V624" s="44">
        <v>33838</v>
      </c>
      <c r="W624" s="44">
        <v>0</v>
      </c>
      <c r="X624" s="44">
        <v>142596</v>
      </c>
      <c r="Y624" s="44">
        <v>0</v>
      </c>
      <c r="Z624" s="44">
        <v>0</v>
      </c>
      <c r="AA624" s="44">
        <v>16461047</v>
      </c>
      <c r="AB624" s="44">
        <v>0</v>
      </c>
    </row>
    <row r="625" spans="1:28" x14ac:dyDescent="0.3">
      <c r="A625" s="46" t="s">
        <v>1300</v>
      </c>
      <c r="B625" t="s">
        <v>2052</v>
      </c>
      <c r="C625">
        <v>1</v>
      </c>
      <c r="D625">
        <v>0</v>
      </c>
      <c r="E625" s="44">
        <v>12574217</v>
      </c>
      <c r="F625" s="44">
        <v>0</v>
      </c>
      <c r="G625" s="44">
        <v>0</v>
      </c>
      <c r="H625" s="44">
        <v>733</v>
      </c>
      <c r="I625" s="44">
        <v>2549835</v>
      </c>
      <c r="J625" s="44">
        <v>1877799</v>
      </c>
      <c r="K625" s="44">
        <v>0</v>
      </c>
      <c r="L625" s="44">
        <v>0</v>
      </c>
      <c r="M625" s="44">
        <v>0</v>
      </c>
      <c r="N625" s="44">
        <v>0</v>
      </c>
      <c r="O625" s="44">
        <v>0</v>
      </c>
      <c r="P625" s="44">
        <v>1686802</v>
      </c>
      <c r="Q625" s="44">
        <v>645305</v>
      </c>
      <c r="R625" s="44">
        <v>160940</v>
      </c>
      <c r="S625" s="44">
        <v>27024</v>
      </c>
      <c r="T625" s="44">
        <v>11275</v>
      </c>
      <c r="U625" s="44">
        <v>105374</v>
      </c>
      <c r="V625" s="44">
        <v>33964</v>
      </c>
      <c r="W625" s="44">
        <v>0</v>
      </c>
      <c r="X625" s="44">
        <v>180086</v>
      </c>
      <c r="Y625" s="44">
        <v>19986</v>
      </c>
      <c r="Z625" s="44">
        <v>0</v>
      </c>
      <c r="AA625" s="44">
        <v>19873340</v>
      </c>
      <c r="AB625" s="44">
        <v>0</v>
      </c>
    </row>
    <row r="626" spans="1:28" x14ac:dyDescent="0.3">
      <c r="A626" s="46" t="s">
        <v>1290</v>
      </c>
      <c r="B626" t="s">
        <v>2672</v>
      </c>
      <c r="C626">
        <v>1</v>
      </c>
      <c r="D626">
        <v>0</v>
      </c>
      <c r="E626" s="44">
        <v>5782046</v>
      </c>
      <c r="F626" s="44">
        <v>0</v>
      </c>
      <c r="G626" s="44">
        <v>0</v>
      </c>
      <c r="H626" s="44">
        <v>1214</v>
      </c>
      <c r="I626" s="44">
        <v>1123831</v>
      </c>
      <c r="J626" s="44">
        <v>2380708</v>
      </c>
      <c r="K626" s="44">
        <v>0</v>
      </c>
      <c r="L626" s="44">
        <v>0</v>
      </c>
      <c r="M626" s="44">
        <v>0</v>
      </c>
      <c r="N626" s="44">
        <v>0</v>
      </c>
      <c r="O626" s="44">
        <v>0</v>
      </c>
      <c r="P626" s="44">
        <v>1123253</v>
      </c>
      <c r="Q626" s="44">
        <v>334425</v>
      </c>
      <c r="R626" s="44">
        <v>143396</v>
      </c>
      <c r="S626" s="44">
        <v>14096</v>
      </c>
      <c r="T626" s="44">
        <v>5881</v>
      </c>
      <c r="U626" s="44">
        <v>57260</v>
      </c>
      <c r="V626" s="44">
        <v>18354</v>
      </c>
      <c r="W626" s="44">
        <v>0</v>
      </c>
      <c r="X626" s="44">
        <v>370597</v>
      </c>
      <c r="Y626" s="44">
        <v>0</v>
      </c>
      <c r="Z626" s="44">
        <v>0</v>
      </c>
      <c r="AA626" s="44">
        <v>11355061</v>
      </c>
      <c r="AB626" s="44">
        <v>0</v>
      </c>
    </row>
    <row r="627" spans="1:28" x14ac:dyDescent="0.3">
      <c r="A627" s="46" t="s">
        <v>1304</v>
      </c>
      <c r="B627" t="s">
        <v>2673</v>
      </c>
      <c r="C627">
        <v>1</v>
      </c>
      <c r="D627">
        <v>0</v>
      </c>
      <c r="E627" s="44">
        <v>12159412</v>
      </c>
      <c r="F627" s="44">
        <v>0</v>
      </c>
      <c r="G627" s="44">
        <v>400577</v>
      </c>
      <c r="H627" s="44">
        <v>0</v>
      </c>
      <c r="I627" s="44">
        <v>1134639</v>
      </c>
      <c r="J627" s="44">
        <v>1801052</v>
      </c>
      <c r="K627" s="44">
        <v>0</v>
      </c>
      <c r="L627" s="44">
        <v>0</v>
      </c>
      <c r="M627" s="44">
        <v>0</v>
      </c>
      <c r="N627" s="44">
        <v>0</v>
      </c>
      <c r="O627" s="44">
        <v>0</v>
      </c>
      <c r="P627" s="44">
        <v>1210241</v>
      </c>
      <c r="Q627" s="44">
        <v>174548</v>
      </c>
      <c r="R627" s="44">
        <v>30825</v>
      </c>
      <c r="S627" s="44">
        <v>14935</v>
      </c>
      <c r="T627" s="44">
        <v>6231</v>
      </c>
      <c r="U627" s="44">
        <v>59007</v>
      </c>
      <c r="V627" s="44">
        <v>17926</v>
      </c>
      <c r="W627" s="44">
        <v>0</v>
      </c>
      <c r="X627" s="44">
        <v>678386</v>
      </c>
      <c r="Y627" s="44">
        <v>1960</v>
      </c>
      <c r="Z627" s="44">
        <v>0</v>
      </c>
      <c r="AA627" s="44">
        <v>17689739</v>
      </c>
      <c r="AB627" s="44">
        <v>100038</v>
      </c>
    </row>
    <row r="628" spans="1:28" x14ac:dyDescent="0.3">
      <c r="A628" s="46" t="s">
        <v>1308</v>
      </c>
      <c r="B628" t="s">
        <v>2674</v>
      </c>
      <c r="C628">
        <v>1</v>
      </c>
      <c r="D628">
        <v>0</v>
      </c>
      <c r="E628" s="44">
        <v>7975878</v>
      </c>
      <c r="F628" s="44">
        <v>0</v>
      </c>
      <c r="G628" s="44">
        <v>0</v>
      </c>
      <c r="H628" s="44">
        <v>0</v>
      </c>
      <c r="I628" s="44">
        <v>702359</v>
      </c>
      <c r="J628" s="44">
        <v>2066937</v>
      </c>
      <c r="K628" s="44">
        <v>0</v>
      </c>
      <c r="L628" s="44">
        <v>0</v>
      </c>
      <c r="M628" s="44">
        <v>0</v>
      </c>
      <c r="N628" s="44">
        <v>0</v>
      </c>
      <c r="O628" s="44">
        <v>0</v>
      </c>
      <c r="P628" s="44">
        <v>1121921</v>
      </c>
      <c r="Q628" s="44">
        <v>192183</v>
      </c>
      <c r="R628" s="44">
        <v>168377</v>
      </c>
      <c r="S628" s="44">
        <v>14980</v>
      </c>
      <c r="T628" s="44">
        <v>6250</v>
      </c>
      <c r="U628" s="44">
        <v>59182</v>
      </c>
      <c r="V628" s="44">
        <v>18586</v>
      </c>
      <c r="W628" s="44">
        <v>0</v>
      </c>
      <c r="X628" s="44">
        <v>169080</v>
      </c>
      <c r="Y628" s="44">
        <v>0</v>
      </c>
      <c r="Z628" s="44">
        <v>0</v>
      </c>
      <c r="AA628" s="44">
        <v>12495733</v>
      </c>
      <c r="AB628" s="44">
        <v>0</v>
      </c>
    </row>
    <row r="629" spans="1:28" x14ac:dyDescent="0.3">
      <c r="A629" s="46" t="s">
        <v>1298</v>
      </c>
      <c r="B629" t="s">
        <v>2056</v>
      </c>
      <c r="C629">
        <v>1</v>
      </c>
      <c r="D629">
        <v>0</v>
      </c>
      <c r="E629" s="44">
        <v>12897648</v>
      </c>
      <c r="F629" s="44">
        <v>0</v>
      </c>
      <c r="G629" s="44">
        <v>0</v>
      </c>
      <c r="H629" s="44">
        <v>8009</v>
      </c>
      <c r="I629" s="44">
        <v>1437107</v>
      </c>
      <c r="J629" s="44">
        <v>2583936</v>
      </c>
      <c r="K629" s="44">
        <v>189685</v>
      </c>
      <c r="L629" s="44">
        <v>0</v>
      </c>
      <c r="M629" s="44">
        <v>0</v>
      </c>
      <c r="N629" s="44">
        <v>0</v>
      </c>
      <c r="O629" s="44">
        <v>0</v>
      </c>
      <c r="P629" s="44">
        <v>1690256</v>
      </c>
      <c r="Q629" s="44">
        <v>599235</v>
      </c>
      <c r="R629" s="44">
        <v>149622</v>
      </c>
      <c r="S629" s="44">
        <v>17766</v>
      </c>
      <c r="T629" s="44">
        <v>7413</v>
      </c>
      <c r="U629" s="44">
        <v>69551</v>
      </c>
      <c r="V629" s="44">
        <v>19517</v>
      </c>
      <c r="W629" s="44">
        <v>0</v>
      </c>
      <c r="X629" s="44">
        <v>609588</v>
      </c>
      <c r="Y629" s="44">
        <v>0</v>
      </c>
      <c r="Z629" s="44">
        <v>0</v>
      </c>
      <c r="AA629" s="44">
        <v>20279333</v>
      </c>
      <c r="AB629" s="44">
        <v>107958</v>
      </c>
    </row>
    <row r="630" spans="1:28" x14ac:dyDescent="0.3">
      <c r="A630" s="46" t="s">
        <v>1302</v>
      </c>
      <c r="B630" t="s">
        <v>2675</v>
      </c>
      <c r="C630">
        <v>1</v>
      </c>
      <c r="D630">
        <v>0</v>
      </c>
      <c r="E630" s="44">
        <v>10671606</v>
      </c>
      <c r="F630" s="44">
        <v>0</v>
      </c>
      <c r="G630" s="44">
        <v>0</v>
      </c>
      <c r="H630" s="44">
        <v>0</v>
      </c>
      <c r="I630" s="44">
        <v>1517726</v>
      </c>
      <c r="J630" s="44">
        <v>1517781</v>
      </c>
      <c r="K630" s="44">
        <v>0</v>
      </c>
      <c r="L630" s="44">
        <v>0</v>
      </c>
      <c r="M630" s="44">
        <v>0</v>
      </c>
      <c r="N630" s="44">
        <v>0</v>
      </c>
      <c r="O630" s="44">
        <v>0</v>
      </c>
      <c r="P630" s="44">
        <v>1022275</v>
      </c>
      <c r="Q630" s="44">
        <v>296360</v>
      </c>
      <c r="R630" s="44">
        <v>30190</v>
      </c>
      <c r="S630" s="44">
        <v>12164</v>
      </c>
      <c r="T630" s="44">
        <v>5075</v>
      </c>
      <c r="U630" s="44">
        <v>47183</v>
      </c>
      <c r="V630" s="44">
        <v>15366</v>
      </c>
      <c r="W630" s="44">
        <v>0</v>
      </c>
      <c r="X630" s="44">
        <v>479828</v>
      </c>
      <c r="Y630" s="44">
        <v>0</v>
      </c>
      <c r="Z630" s="44">
        <v>0</v>
      </c>
      <c r="AA630" s="44">
        <v>15615554</v>
      </c>
      <c r="AB630" s="44">
        <v>100000</v>
      </c>
    </row>
    <row r="631" spans="1:28" x14ac:dyDescent="0.3">
      <c r="A631" s="46" t="s">
        <v>1345</v>
      </c>
      <c r="B631" t="s">
        <v>2058</v>
      </c>
      <c r="C631">
        <v>1</v>
      </c>
      <c r="D631">
        <v>0</v>
      </c>
      <c r="E631" s="44">
        <v>4124733</v>
      </c>
      <c r="F631" s="44">
        <v>0</v>
      </c>
      <c r="G631" s="44">
        <v>100000</v>
      </c>
      <c r="H631" s="44">
        <v>3829</v>
      </c>
      <c r="I631" s="44">
        <v>1094032</v>
      </c>
      <c r="J631" s="44">
        <v>750334</v>
      </c>
      <c r="K631" s="44">
        <v>0</v>
      </c>
      <c r="L631" s="44">
        <v>0</v>
      </c>
      <c r="M631" s="44">
        <v>0</v>
      </c>
      <c r="N631" s="44">
        <v>0</v>
      </c>
      <c r="O631" s="44">
        <v>0</v>
      </c>
      <c r="P631" s="44">
        <v>1427363</v>
      </c>
      <c r="Q631" s="44">
        <v>151704</v>
      </c>
      <c r="R631" s="44">
        <v>114440</v>
      </c>
      <c r="S631" s="44">
        <v>51576</v>
      </c>
      <c r="T631" s="44">
        <v>21519</v>
      </c>
      <c r="U631" s="44">
        <v>184187</v>
      </c>
      <c r="V631" s="44">
        <v>6416</v>
      </c>
      <c r="W631" s="44">
        <v>0</v>
      </c>
      <c r="X631" s="44">
        <v>0</v>
      </c>
      <c r="Y631" s="44">
        <v>424</v>
      </c>
      <c r="Z631" s="44">
        <v>0</v>
      </c>
      <c r="AA631" s="44">
        <v>8030557</v>
      </c>
      <c r="AB631" s="44">
        <v>0</v>
      </c>
    </row>
    <row r="632" spans="1:28" x14ac:dyDescent="0.3">
      <c r="A632" s="46" t="s">
        <v>1313</v>
      </c>
      <c r="B632" t="s">
        <v>2676</v>
      </c>
      <c r="C632">
        <v>1</v>
      </c>
      <c r="D632">
        <v>0</v>
      </c>
      <c r="E632" s="44">
        <v>4819238</v>
      </c>
      <c r="F632" s="44">
        <v>0</v>
      </c>
      <c r="G632" s="44">
        <v>0</v>
      </c>
      <c r="H632" s="44">
        <v>0</v>
      </c>
      <c r="I632" s="44">
        <v>606464</v>
      </c>
      <c r="J632" s="44">
        <v>497734</v>
      </c>
      <c r="K632" s="44">
        <v>0</v>
      </c>
      <c r="L632" s="44">
        <v>0</v>
      </c>
      <c r="M632" s="44">
        <v>0</v>
      </c>
      <c r="N632" s="44">
        <v>0</v>
      </c>
      <c r="O632" s="44">
        <v>0</v>
      </c>
      <c r="P632" s="44">
        <v>1078457</v>
      </c>
      <c r="Q632" s="44">
        <v>149804</v>
      </c>
      <c r="R632" s="44">
        <v>72805</v>
      </c>
      <c r="S632" s="44">
        <v>67575</v>
      </c>
      <c r="T632" s="44">
        <v>28194</v>
      </c>
      <c r="U632" s="44">
        <v>266144</v>
      </c>
      <c r="V632" s="44">
        <v>0</v>
      </c>
      <c r="W632" s="44">
        <v>0</v>
      </c>
      <c r="X632" s="44">
        <v>54435</v>
      </c>
      <c r="Y632" s="44">
        <v>0</v>
      </c>
      <c r="Z632" s="44">
        <v>0</v>
      </c>
      <c r="AA632" s="44">
        <v>7640850</v>
      </c>
      <c r="AB632" s="44">
        <v>0</v>
      </c>
    </row>
    <row r="633" spans="1:28" x14ac:dyDescent="0.3">
      <c r="A633" s="46" t="s">
        <v>1325</v>
      </c>
      <c r="B633" t="s">
        <v>2677</v>
      </c>
      <c r="C633">
        <v>1</v>
      </c>
      <c r="D633">
        <v>0</v>
      </c>
      <c r="E633" s="44">
        <v>2244747</v>
      </c>
      <c r="F633" s="44">
        <v>0</v>
      </c>
      <c r="G633" s="44">
        <v>100000</v>
      </c>
      <c r="H633" s="44">
        <v>906</v>
      </c>
      <c r="I633" s="44">
        <v>819272</v>
      </c>
      <c r="J633" s="44">
        <v>1495397</v>
      </c>
      <c r="K633" s="44">
        <v>0</v>
      </c>
      <c r="L633" s="44">
        <v>0</v>
      </c>
      <c r="M633" s="44">
        <v>0</v>
      </c>
      <c r="N633" s="44">
        <v>0</v>
      </c>
      <c r="O633" s="44">
        <v>0</v>
      </c>
      <c r="P633" s="44">
        <v>538166</v>
      </c>
      <c r="Q633" s="44">
        <v>124881</v>
      </c>
      <c r="R633" s="44">
        <v>71143</v>
      </c>
      <c r="S633" s="44">
        <v>23953</v>
      </c>
      <c r="T633" s="44">
        <v>9994</v>
      </c>
      <c r="U633" s="44">
        <v>96870</v>
      </c>
      <c r="V633" s="44">
        <v>11531</v>
      </c>
      <c r="W633" s="44">
        <v>0</v>
      </c>
      <c r="X633" s="44">
        <v>0</v>
      </c>
      <c r="Y633" s="44">
        <v>3952</v>
      </c>
      <c r="Z633" s="44">
        <v>0</v>
      </c>
      <c r="AA633" s="44">
        <v>5540812</v>
      </c>
      <c r="AB633" s="44">
        <v>0</v>
      </c>
    </row>
    <row r="634" spans="1:28" x14ac:dyDescent="0.3">
      <c r="A634" s="46" t="s">
        <v>1341</v>
      </c>
      <c r="B634" t="s">
        <v>2061</v>
      </c>
      <c r="C634">
        <v>1</v>
      </c>
      <c r="D634">
        <v>1</v>
      </c>
      <c r="E634" s="44">
        <v>4162940</v>
      </c>
      <c r="F634" s="44">
        <v>0</v>
      </c>
      <c r="G634" s="44">
        <v>349156</v>
      </c>
      <c r="H634" s="44">
        <v>0</v>
      </c>
      <c r="I634" s="44">
        <v>834158</v>
      </c>
      <c r="J634" s="44">
        <v>232890</v>
      </c>
      <c r="K634" s="44">
        <v>0</v>
      </c>
      <c r="L634" s="44">
        <v>0</v>
      </c>
      <c r="M634" s="44">
        <v>0</v>
      </c>
      <c r="N634" s="44">
        <v>0</v>
      </c>
      <c r="O634" s="44">
        <v>0</v>
      </c>
      <c r="P634" s="44">
        <v>740275</v>
      </c>
      <c r="Q634" s="44">
        <v>117951</v>
      </c>
      <c r="R634" s="44">
        <v>98572</v>
      </c>
      <c r="S634" s="44">
        <v>36087</v>
      </c>
      <c r="T634" s="44">
        <v>15056</v>
      </c>
      <c r="U634" s="44">
        <v>138286</v>
      </c>
      <c r="V634" s="44">
        <v>525</v>
      </c>
      <c r="W634" s="44">
        <v>0</v>
      </c>
      <c r="X634" s="44">
        <v>0</v>
      </c>
      <c r="Y634" s="44">
        <v>0</v>
      </c>
      <c r="Z634" s="44">
        <v>0</v>
      </c>
      <c r="AA634" s="44">
        <v>6725896</v>
      </c>
      <c r="AB634" s="44">
        <v>0</v>
      </c>
    </row>
    <row r="635" spans="1:28" x14ac:dyDescent="0.3">
      <c r="A635" s="46" t="s">
        <v>1329</v>
      </c>
      <c r="B635" t="s">
        <v>2678</v>
      </c>
      <c r="C635">
        <v>1</v>
      </c>
      <c r="D635">
        <v>0</v>
      </c>
      <c r="E635" s="44">
        <v>3961441</v>
      </c>
      <c r="F635" s="44">
        <v>0</v>
      </c>
      <c r="G635" s="44">
        <v>323759</v>
      </c>
      <c r="H635" s="44">
        <v>0</v>
      </c>
      <c r="I635" s="44">
        <v>517412</v>
      </c>
      <c r="J635" s="44">
        <v>1619550</v>
      </c>
      <c r="K635" s="44">
        <v>0</v>
      </c>
      <c r="L635" s="44">
        <v>0</v>
      </c>
      <c r="M635" s="44">
        <v>0</v>
      </c>
      <c r="N635" s="44">
        <v>0</v>
      </c>
      <c r="O635" s="44">
        <v>0</v>
      </c>
      <c r="P635" s="44">
        <v>1205645</v>
      </c>
      <c r="Q635" s="44">
        <v>140247</v>
      </c>
      <c r="R635" s="44">
        <v>97037</v>
      </c>
      <c r="S635" s="44">
        <v>51501</v>
      </c>
      <c r="T635" s="44">
        <v>21488</v>
      </c>
      <c r="U635" s="44">
        <v>194846</v>
      </c>
      <c r="V635" s="44">
        <v>18221</v>
      </c>
      <c r="W635" s="44">
        <v>0</v>
      </c>
      <c r="X635" s="44">
        <v>0</v>
      </c>
      <c r="Y635" s="44">
        <v>0</v>
      </c>
      <c r="Z635" s="44">
        <v>0</v>
      </c>
      <c r="AA635" s="44">
        <v>8151147</v>
      </c>
      <c r="AB635" s="44">
        <v>0</v>
      </c>
    </row>
    <row r="636" spans="1:28" x14ac:dyDescent="0.3">
      <c r="A636" s="46" t="s">
        <v>1379</v>
      </c>
      <c r="B636" t="s">
        <v>2679</v>
      </c>
      <c r="C636">
        <v>1</v>
      </c>
      <c r="D636">
        <v>0</v>
      </c>
      <c r="E636" s="44">
        <v>1304843</v>
      </c>
      <c r="F636" s="44">
        <v>0</v>
      </c>
      <c r="G636" s="44">
        <v>100000</v>
      </c>
      <c r="H636" s="44">
        <v>0</v>
      </c>
      <c r="I636" s="44">
        <v>249972</v>
      </c>
      <c r="J636" s="44">
        <v>511624</v>
      </c>
      <c r="K636" s="44">
        <v>0</v>
      </c>
      <c r="L636" s="44">
        <v>0</v>
      </c>
      <c r="M636" s="44">
        <v>0</v>
      </c>
      <c r="N636" s="44">
        <v>0</v>
      </c>
      <c r="O636" s="44">
        <v>0</v>
      </c>
      <c r="P636" s="44">
        <v>545524</v>
      </c>
      <c r="Q636" s="44">
        <v>180726</v>
      </c>
      <c r="R636" s="44">
        <v>34078</v>
      </c>
      <c r="S636" s="44">
        <v>17841</v>
      </c>
      <c r="T636" s="44">
        <v>7444</v>
      </c>
      <c r="U636" s="44">
        <v>76482</v>
      </c>
      <c r="V636" s="44">
        <v>5909</v>
      </c>
      <c r="W636" s="44">
        <v>0</v>
      </c>
      <c r="X636" s="44">
        <v>56700</v>
      </c>
      <c r="Y636" s="44">
        <v>7468</v>
      </c>
      <c r="Z636" s="44">
        <v>0</v>
      </c>
      <c r="AA636" s="44">
        <v>3098611</v>
      </c>
      <c r="AB636" s="44">
        <v>0</v>
      </c>
    </row>
    <row r="637" spans="1:28" x14ac:dyDescent="0.3">
      <c r="A637" s="46" t="s">
        <v>1319</v>
      </c>
      <c r="B637" t="s">
        <v>2680</v>
      </c>
      <c r="C637">
        <v>1</v>
      </c>
      <c r="D637">
        <v>0</v>
      </c>
      <c r="E637" s="44">
        <v>1148961</v>
      </c>
      <c r="F637" s="44">
        <v>0</v>
      </c>
      <c r="G637" s="44">
        <v>0</v>
      </c>
      <c r="H637" s="44">
        <v>0</v>
      </c>
      <c r="I637" s="44">
        <v>44900</v>
      </c>
      <c r="J637" s="44">
        <v>487484</v>
      </c>
      <c r="K637" s="44">
        <v>0</v>
      </c>
      <c r="L637" s="44">
        <v>0</v>
      </c>
      <c r="M637" s="44">
        <v>0</v>
      </c>
      <c r="N637" s="44">
        <v>0</v>
      </c>
      <c r="O637" s="44">
        <v>0</v>
      </c>
      <c r="P637" s="44">
        <v>752119</v>
      </c>
      <c r="Q637" s="44">
        <v>26163</v>
      </c>
      <c r="R637" s="44">
        <v>10661</v>
      </c>
      <c r="S637" s="44">
        <v>31233</v>
      </c>
      <c r="T637" s="44">
        <v>13031</v>
      </c>
      <c r="U637" s="44">
        <v>108986</v>
      </c>
      <c r="V637" s="44">
        <v>0</v>
      </c>
      <c r="W637" s="44">
        <v>0</v>
      </c>
      <c r="X637" s="44">
        <v>0</v>
      </c>
      <c r="Y637" s="44">
        <v>9362</v>
      </c>
      <c r="Z637" s="44">
        <v>0</v>
      </c>
      <c r="AA637" s="44">
        <v>2632900</v>
      </c>
      <c r="AB637" s="44">
        <v>0</v>
      </c>
    </row>
    <row r="638" spans="1:28" x14ac:dyDescent="0.3">
      <c r="A638" s="46" t="s">
        <v>1381</v>
      </c>
      <c r="B638" t="s">
        <v>2681</v>
      </c>
      <c r="C638">
        <v>1</v>
      </c>
      <c r="D638">
        <v>0</v>
      </c>
      <c r="E638" s="44">
        <v>6633348</v>
      </c>
      <c r="F638" s="44">
        <v>0</v>
      </c>
      <c r="G638" s="44">
        <v>0</v>
      </c>
      <c r="H638" s="44">
        <v>0</v>
      </c>
      <c r="I638" s="44">
        <v>1717358</v>
      </c>
      <c r="J638" s="44">
        <v>3031467</v>
      </c>
      <c r="K638" s="44">
        <v>0</v>
      </c>
      <c r="L638" s="44">
        <v>0</v>
      </c>
      <c r="M638" s="44">
        <v>0</v>
      </c>
      <c r="N638" s="44">
        <v>0</v>
      </c>
      <c r="O638" s="44">
        <v>0</v>
      </c>
      <c r="P638" s="44">
        <v>878688</v>
      </c>
      <c r="Q638" s="44">
        <v>161041</v>
      </c>
      <c r="R638" s="44">
        <v>108454</v>
      </c>
      <c r="S638" s="44">
        <v>55576</v>
      </c>
      <c r="T638" s="44">
        <v>23188</v>
      </c>
      <c r="U638" s="44">
        <v>169915</v>
      </c>
      <c r="V638" s="44">
        <v>38427</v>
      </c>
      <c r="W638" s="44">
        <v>0</v>
      </c>
      <c r="X638" s="44">
        <v>439235</v>
      </c>
      <c r="Y638" s="44">
        <v>0</v>
      </c>
      <c r="Z638" s="44">
        <v>0</v>
      </c>
      <c r="AA638" s="44">
        <v>13256697</v>
      </c>
      <c r="AB638" s="44">
        <v>0</v>
      </c>
    </row>
    <row r="639" spans="1:28" x14ac:dyDescent="0.3">
      <c r="A639" s="46" t="s">
        <v>1343</v>
      </c>
      <c r="B639" t="s">
        <v>2682</v>
      </c>
      <c r="C639">
        <v>1</v>
      </c>
      <c r="D639">
        <v>0</v>
      </c>
      <c r="E639" s="44">
        <v>1843895</v>
      </c>
      <c r="F639" s="44">
        <v>0</v>
      </c>
      <c r="G639" s="44">
        <v>0</v>
      </c>
      <c r="H639" s="44">
        <v>0</v>
      </c>
      <c r="I639" s="44">
        <v>392573</v>
      </c>
      <c r="J639" s="44">
        <v>765156</v>
      </c>
      <c r="K639" s="44">
        <v>0</v>
      </c>
      <c r="L639" s="44">
        <v>0</v>
      </c>
      <c r="M639" s="44">
        <v>0</v>
      </c>
      <c r="N639" s="44">
        <v>0</v>
      </c>
      <c r="O639" s="44">
        <v>0</v>
      </c>
      <c r="P639" s="44">
        <v>489537</v>
      </c>
      <c r="Q639" s="44">
        <v>118107</v>
      </c>
      <c r="R639" s="44">
        <v>63355</v>
      </c>
      <c r="S639" s="44">
        <v>27758</v>
      </c>
      <c r="T639" s="44">
        <v>11581</v>
      </c>
      <c r="U639" s="44">
        <v>113529</v>
      </c>
      <c r="V639" s="44">
        <v>3812</v>
      </c>
      <c r="W639" s="44">
        <v>0</v>
      </c>
      <c r="X639" s="44">
        <v>0</v>
      </c>
      <c r="Y639" s="44">
        <v>6999</v>
      </c>
      <c r="Z639" s="44">
        <v>0</v>
      </c>
      <c r="AA639" s="44">
        <v>3836302</v>
      </c>
      <c r="AB639" s="44">
        <v>0</v>
      </c>
    </row>
    <row r="640" spans="1:28" x14ac:dyDescent="0.3">
      <c r="A640" s="46" t="s">
        <v>1327</v>
      </c>
      <c r="B640" t="s">
        <v>2683</v>
      </c>
      <c r="C640">
        <v>1</v>
      </c>
      <c r="D640">
        <v>0</v>
      </c>
      <c r="E640" s="44">
        <v>2592543</v>
      </c>
      <c r="F640" s="44">
        <v>0</v>
      </c>
      <c r="G640" s="44">
        <v>100000</v>
      </c>
      <c r="H640" s="44">
        <v>0</v>
      </c>
      <c r="I640" s="44">
        <v>301082</v>
      </c>
      <c r="J640" s="44">
        <v>1229094</v>
      </c>
      <c r="K640" s="44">
        <v>0</v>
      </c>
      <c r="L640" s="44">
        <v>0</v>
      </c>
      <c r="M640" s="44">
        <v>0</v>
      </c>
      <c r="N640" s="44">
        <v>0</v>
      </c>
      <c r="O640" s="44">
        <v>0</v>
      </c>
      <c r="P640" s="44">
        <v>629583</v>
      </c>
      <c r="Q640" s="44">
        <v>19967</v>
      </c>
      <c r="R640" s="44">
        <v>205424</v>
      </c>
      <c r="S640" s="44">
        <v>33031</v>
      </c>
      <c r="T640" s="44">
        <v>13781</v>
      </c>
      <c r="U640" s="44">
        <v>94365</v>
      </c>
      <c r="V640" s="44">
        <v>18783</v>
      </c>
      <c r="W640" s="44">
        <v>0</v>
      </c>
      <c r="X640" s="44">
        <v>0</v>
      </c>
      <c r="Y640" s="44">
        <v>11221</v>
      </c>
      <c r="Z640" s="44">
        <v>0</v>
      </c>
      <c r="AA640" s="44">
        <v>5248874</v>
      </c>
      <c r="AB640" s="44">
        <v>0</v>
      </c>
    </row>
    <row r="641" spans="1:28" x14ac:dyDescent="0.3">
      <c r="A641" s="46" t="s">
        <v>1339</v>
      </c>
      <c r="B641" t="s">
        <v>2068</v>
      </c>
      <c r="C641">
        <v>1</v>
      </c>
      <c r="D641">
        <v>0</v>
      </c>
      <c r="E641" s="44">
        <v>3190543</v>
      </c>
      <c r="F641" s="44">
        <v>0</v>
      </c>
      <c r="G641" s="44">
        <v>129492</v>
      </c>
      <c r="H641" s="44">
        <v>0</v>
      </c>
      <c r="I641" s="44">
        <v>477574</v>
      </c>
      <c r="J641" s="44">
        <v>396872</v>
      </c>
      <c r="K641" s="44">
        <v>0</v>
      </c>
      <c r="L641" s="44">
        <v>0</v>
      </c>
      <c r="M641" s="44">
        <v>0</v>
      </c>
      <c r="N641" s="44">
        <v>0</v>
      </c>
      <c r="O641" s="44">
        <v>0</v>
      </c>
      <c r="P641" s="44">
        <v>853887</v>
      </c>
      <c r="Q641" s="44">
        <v>105172</v>
      </c>
      <c r="R641" s="44">
        <v>110930</v>
      </c>
      <c r="S641" s="44">
        <v>26305</v>
      </c>
      <c r="T641" s="44">
        <v>10975</v>
      </c>
      <c r="U641" s="44">
        <v>102753</v>
      </c>
      <c r="V641" s="44">
        <v>13683</v>
      </c>
      <c r="W641" s="44">
        <v>0</v>
      </c>
      <c r="X641" s="44">
        <v>0</v>
      </c>
      <c r="Y641" s="44">
        <v>0</v>
      </c>
      <c r="Z641" s="44">
        <v>0</v>
      </c>
      <c r="AA641" s="44">
        <v>5418186</v>
      </c>
      <c r="AB641" s="44">
        <v>0</v>
      </c>
    </row>
    <row r="642" spans="1:28" x14ac:dyDescent="0.3">
      <c r="A642" s="46" t="s">
        <v>1311</v>
      </c>
      <c r="B642" t="s">
        <v>2684</v>
      </c>
      <c r="C642">
        <v>1</v>
      </c>
      <c r="D642">
        <v>0</v>
      </c>
      <c r="E642" s="44">
        <v>3771129</v>
      </c>
      <c r="F642" s="44">
        <v>0</v>
      </c>
      <c r="G642" s="44">
        <v>193387</v>
      </c>
      <c r="H642" s="44">
        <v>0</v>
      </c>
      <c r="I642" s="44">
        <v>707921</v>
      </c>
      <c r="J642" s="44">
        <v>1121324</v>
      </c>
      <c r="K642" s="44">
        <v>0</v>
      </c>
      <c r="L642" s="44">
        <v>0</v>
      </c>
      <c r="M642" s="44">
        <v>0</v>
      </c>
      <c r="N642" s="44">
        <v>0</v>
      </c>
      <c r="O642" s="44">
        <v>0</v>
      </c>
      <c r="P642" s="44">
        <v>565349</v>
      </c>
      <c r="Q642" s="44">
        <v>199796</v>
      </c>
      <c r="R642" s="44">
        <v>177747</v>
      </c>
      <c r="S642" s="44">
        <v>35622</v>
      </c>
      <c r="T642" s="44">
        <v>14863</v>
      </c>
      <c r="U642" s="44">
        <v>136829</v>
      </c>
      <c r="V642" s="44">
        <v>20026</v>
      </c>
      <c r="W642" s="44">
        <v>0</v>
      </c>
      <c r="X642" s="44">
        <v>0</v>
      </c>
      <c r="Y642" s="44">
        <v>0</v>
      </c>
      <c r="Z642" s="44">
        <v>0</v>
      </c>
      <c r="AA642" s="44">
        <v>6943993</v>
      </c>
      <c r="AB642" s="44">
        <v>0</v>
      </c>
    </row>
    <row r="643" spans="1:28" x14ac:dyDescent="0.3">
      <c r="A643" s="46" t="s">
        <v>1331</v>
      </c>
      <c r="B643" t="s">
        <v>2685</v>
      </c>
      <c r="C643">
        <v>1</v>
      </c>
      <c r="D643">
        <v>0</v>
      </c>
      <c r="E643" s="44">
        <v>2103877</v>
      </c>
      <c r="F643" s="44">
        <v>0</v>
      </c>
      <c r="G643" s="44">
        <v>0</v>
      </c>
      <c r="H643" s="44">
        <v>4035</v>
      </c>
      <c r="I643" s="44">
        <v>322048</v>
      </c>
      <c r="J643" s="44">
        <v>1140991</v>
      </c>
      <c r="K643" s="44">
        <v>0</v>
      </c>
      <c r="L643" s="44">
        <v>0</v>
      </c>
      <c r="M643" s="44">
        <v>0</v>
      </c>
      <c r="N643" s="44">
        <v>0</v>
      </c>
      <c r="O643" s="44">
        <v>0</v>
      </c>
      <c r="P643" s="44">
        <v>782347</v>
      </c>
      <c r="Q643" s="44">
        <v>140112</v>
      </c>
      <c r="R643" s="44">
        <v>89867</v>
      </c>
      <c r="S643" s="44">
        <v>30335</v>
      </c>
      <c r="T643" s="44">
        <v>12656</v>
      </c>
      <c r="U643" s="44">
        <v>119296</v>
      </c>
      <c r="V643" s="44">
        <v>12594</v>
      </c>
      <c r="W643" s="44">
        <v>0</v>
      </c>
      <c r="X643" s="44">
        <v>0</v>
      </c>
      <c r="Y643" s="44">
        <v>6878</v>
      </c>
      <c r="Z643" s="44">
        <v>0</v>
      </c>
      <c r="AA643" s="44">
        <v>4765036</v>
      </c>
      <c r="AB643" s="44">
        <v>0</v>
      </c>
    </row>
    <row r="644" spans="1:28" x14ac:dyDescent="0.3">
      <c r="A644" s="46" t="s">
        <v>1335</v>
      </c>
      <c r="B644" t="s">
        <v>2686</v>
      </c>
      <c r="C644">
        <v>1</v>
      </c>
      <c r="D644">
        <v>0</v>
      </c>
      <c r="E644" s="44">
        <v>3533029</v>
      </c>
      <c r="F644" s="44">
        <v>0</v>
      </c>
      <c r="G644" s="44">
        <v>0</v>
      </c>
      <c r="H644" s="44">
        <v>1164</v>
      </c>
      <c r="I644" s="44">
        <v>334073</v>
      </c>
      <c r="J644" s="44">
        <v>32220</v>
      </c>
      <c r="K644" s="44">
        <v>1249</v>
      </c>
      <c r="L644" s="44">
        <v>0</v>
      </c>
      <c r="M644" s="44">
        <v>0</v>
      </c>
      <c r="N644" s="44">
        <v>0</v>
      </c>
      <c r="O644" s="44">
        <v>0</v>
      </c>
      <c r="P644" s="44">
        <v>573381</v>
      </c>
      <c r="Q644" s="44">
        <v>99782</v>
      </c>
      <c r="R644" s="44">
        <v>113201</v>
      </c>
      <c r="S644" s="44">
        <v>41719</v>
      </c>
      <c r="T644" s="44">
        <v>17406</v>
      </c>
      <c r="U644" s="44">
        <v>126286</v>
      </c>
      <c r="V644" s="44">
        <v>0</v>
      </c>
      <c r="W644" s="44">
        <v>0</v>
      </c>
      <c r="X644" s="44">
        <v>393733</v>
      </c>
      <c r="Y644" s="44">
        <v>615</v>
      </c>
      <c r="Z644" s="44">
        <v>0</v>
      </c>
      <c r="AA644" s="44">
        <v>5267858</v>
      </c>
      <c r="AB644" s="44">
        <v>0</v>
      </c>
    </row>
    <row r="645" spans="1:28" x14ac:dyDescent="0.3">
      <c r="A645" s="46" t="s">
        <v>1333</v>
      </c>
      <c r="B645" t="s">
        <v>2687</v>
      </c>
      <c r="C645">
        <v>1</v>
      </c>
      <c r="D645">
        <v>0</v>
      </c>
      <c r="E645" s="44">
        <v>1862267</v>
      </c>
      <c r="F645" s="44">
        <v>0</v>
      </c>
      <c r="G645" s="44">
        <v>167166</v>
      </c>
      <c r="H645" s="44">
        <v>0</v>
      </c>
      <c r="I645" s="44">
        <v>533404</v>
      </c>
      <c r="J645" s="44">
        <v>266661</v>
      </c>
      <c r="K645" s="44">
        <v>0</v>
      </c>
      <c r="L645" s="44">
        <v>0</v>
      </c>
      <c r="M645" s="44">
        <v>0</v>
      </c>
      <c r="N645" s="44">
        <v>0</v>
      </c>
      <c r="O645" s="44">
        <v>0</v>
      </c>
      <c r="P645" s="44">
        <v>230513</v>
      </c>
      <c r="Q645" s="44">
        <v>124502</v>
      </c>
      <c r="R645" s="44">
        <v>108728</v>
      </c>
      <c r="S645" s="44">
        <v>17676</v>
      </c>
      <c r="T645" s="44">
        <v>7375</v>
      </c>
      <c r="U645" s="44">
        <v>71881</v>
      </c>
      <c r="V645" s="44">
        <v>4084</v>
      </c>
      <c r="W645" s="44">
        <v>0</v>
      </c>
      <c r="X645" s="44">
        <v>102667</v>
      </c>
      <c r="Y645" s="44">
        <v>0</v>
      </c>
      <c r="Z645" s="44">
        <v>0</v>
      </c>
      <c r="AA645" s="44">
        <v>3496924</v>
      </c>
      <c r="AB645" s="44">
        <v>0</v>
      </c>
    </row>
    <row r="646" spans="1:28" x14ac:dyDescent="0.3">
      <c r="A646" s="46" t="s">
        <v>1337</v>
      </c>
      <c r="B646" t="s">
        <v>2688</v>
      </c>
      <c r="C646">
        <v>1</v>
      </c>
      <c r="D646">
        <v>0</v>
      </c>
      <c r="E646" s="44">
        <v>3296046</v>
      </c>
      <c r="F646" s="44">
        <v>0</v>
      </c>
      <c r="G646" s="44">
        <v>0</v>
      </c>
      <c r="H646" s="44">
        <v>0</v>
      </c>
      <c r="I646" s="44">
        <v>397561</v>
      </c>
      <c r="J646" s="44">
        <v>53705</v>
      </c>
      <c r="K646" s="44">
        <v>4046</v>
      </c>
      <c r="L646" s="44">
        <v>0</v>
      </c>
      <c r="M646" s="44">
        <v>0</v>
      </c>
      <c r="N646" s="44">
        <v>0</v>
      </c>
      <c r="O646" s="44">
        <v>0</v>
      </c>
      <c r="P646" s="44">
        <v>378231</v>
      </c>
      <c r="Q646" s="44">
        <v>101500</v>
      </c>
      <c r="R646" s="44">
        <v>86251</v>
      </c>
      <c r="S646" s="44">
        <v>64564</v>
      </c>
      <c r="T646" s="44">
        <v>26938</v>
      </c>
      <c r="U646" s="44">
        <v>270105</v>
      </c>
      <c r="V646" s="44">
        <v>0</v>
      </c>
      <c r="W646" s="44">
        <v>0</v>
      </c>
      <c r="X646" s="44">
        <v>0</v>
      </c>
      <c r="Y646" s="44">
        <v>13169</v>
      </c>
      <c r="Z646" s="44">
        <v>0</v>
      </c>
      <c r="AA646" s="44">
        <v>4692116</v>
      </c>
      <c r="AB646" s="44">
        <v>0</v>
      </c>
    </row>
    <row r="647" spans="1:28" x14ac:dyDescent="0.3">
      <c r="A647" s="46" t="s">
        <v>1349</v>
      </c>
      <c r="B647" t="s">
        <v>2689</v>
      </c>
      <c r="C647">
        <v>1</v>
      </c>
      <c r="D647">
        <v>0</v>
      </c>
      <c r="E647" s="44">
        <v>4792505</v>
      </c>
      <c r="F647" s="44">
        <v>0</v>
      </c>
      <c r="G647" s="44">
        <v>0</v>
      </c>
      <c r="H647" s="44">
        <v>0</v>
      </c>
      <c r="I647" s="44">
        <v>432393</v>
      </c>
      <c r="J647" s="44">
        <v>1185150</v>
      </c>
      <c r="K647" s="44">
        <v>0</v>
      </c>
      <c r="L647" s="44">
        <v>0</v>
      </c>
      <c r="M647" s="44">
        <v>0</v>
      </c>
      <c r="N647" s="44">
        <v>8424</v>
      </c>
      <c r="O647" s="44">
        <v>2376</v>
      </c>
      <c r="P647" s="44">
        <v>0</v>
      </c>
      <c r="Q647" s="44">
        <v>167932</v>
      </c>
      <c r="R647" s="44">
        <v>278841</v>
      </c>
      <c r="S647" s="44">
        <v>105100</v>
      </c>
      <c r="T647" s="44">
        <v>43850</v>
      </c>
      <c r="U647" s="44">
        <v>370179</v>
      </c>
      <c r="V647" s="44">
        <v>2886</v>
      </c>
      <c r="W647" s="44">
        <v>0</v>
      </c>
      <c r="X647" s="44">
        <v>313660</v>
      </c>
      <c r="Y647" s="44">
        <v>37078</v>
      </c>
      <c r="Z647" s="44">
        <v>0</v>
      </c>
      <c r="AA647" s="44">
        <v>7740374</v>
      </c>
      <c r="AB647" s="44">
        <v>0</v>
      </c>
    </row>
    <row r="648" spans="1:28" x14ac:dyDescent="0.3">
      <c r="A648" s="46" t="s">
        <v>1351</v>
      </c>
      <c r="B648" t="s">
        <v>2690</v>
      </c>
      <c r="C648">
        <v>1</v>
      </c>
      <c r="D648">
        <v>0</v>
      </c>
      <c r="E648" s="44">
        <v>3176075</v>
      </c>
      <c r="F648" s="44">
        <v>0</v>
      </c>
      <c r="G648" s="44">
        <v>822562</v>
      </c>
      <c r="H648" s="44">
        <v>0</v>
      </c>
      <c r="I648" s="44">
        <v>578741</v>
      </c>
      <c r="J648" s="44">
        <v>386217</v>
      </c>
      <c r="K648" s="44">
        <v>0</v>
      </c>
      <c r="L648" s="44">
        <v>0</v>
      </c>
      <c r="M648" s="44">
        <v>0</v>
      </c>
      <c r="N648" s="44">
        <v>0</v>
      </c>
      <c r="O648" s="44">
        <v>0</v>
      </c>
      <c r="P648" s="44">
        <v>1021003</v>
      </c>
      <c r="Q648" s="44">
        <v>36511</v>
      </c>
      <c r="R648" s="44">
        <v>161605</v>
      </c>
      <c r="S648" s="44">
        <v>38514</v>
      </c>
      <c r="T648" s="44">
        <v>16069</v>
      </c>
      <c r="U648" s="44">
        <v>119238</v>
      </c>
      <c r="V648" s="44">
        <v>7715</v>
      </c>
      <c r="W648" s="44">
        <v>0</v>
      </c>
      <c r="X648" s="44">
        <v>0</v>
      </c>
      <c r="Y648" s="44">
        <v>8528</v>
      </c>
      <c r="Z648" s="44">
        <v>0</v>
      </c>
      <c r="AA648" s="44">
        <v>6372778</v>
      </c>
      <c r="AB648" s="44">
        <v>0</v>
      </c>
    </row>
    <row r="649" spans="1:28" x14ac:dyDescent="0.3">
      <c r="A649" s="46" t="s">
        <v>1367</v>
      </c>
      <c r="B649" t="s">
        <v>2076</v>
      </c>
      <c r="C649">
        <v>1</v>
      </c>
      <c r="D649">
        <v>0</v>
      </c>
      <c r="E649" s="44">
        <v>651461</v>
      </c>
      <c r="F649" s="44">
        <v>0</v>
      </c>
      <c r="G649" s="44">
        <v>22343</v>
      </c>
      <c r="H649" s="44">
        <v>0</v>
      </c>
      <c r="I649" s="44">
        <v>100538</v>
      </c>
      <c r="J649" s="44">
        <v>160063</v>
      </c>
      <c r="K649" s="44">
        <v>0</v>
      </c>
      <c r="L649" s="44">
        <v>0</v>
      </c>
      <c r="M649" s="44">
        <v>0</v>
      </c>
      <c r="N649" s="44">
        <v>0</v>
      </c>
      <c r="O649" s="44">
        <v>0</v>
      </c>
      <c r="P649" s="44">
        <v>258152</v>
      </c>
      <c r="Q649" s="44">
        <v>0</v>
      </c>
      <c r="R649" s="44">
        <v>759</v>
      </c>
      <c r="S649" s="44">
        <v>4509</v>
      </c>
      <c r="T649" s="44">
        <v>1881</v>
      </c>
      <c r="U649" s="44">
        <v>25106</v>
      </c>
      <c r="V649" s="44">
        <v>0</v>
      </c>
      <c r="W649" s="44">
        <v>0</v>
      </c>
      <c r="X649" s="44">
        <v>43200</v>
      </c>
      <c r="Y649" s="44">
        <v>0</v>
      </c>
      <c r="Z649" s="44">
        <v>0</v>
      </c>
      <c r="AA649" s="44">
        <v>1268012</v>
      </c>
      <c r="AB649" s="44">
        <v>0</v>
      </c>
    </row>
    <row r="650" spans="1:28" x14ac:dyDescent="0.3">
      <c r="A650" s="46" t="s">
        <v>1383</v>
      </c>
      <c r="B650" t="s">
        <v>2691</v>
      </c>
      <c r="C650">
        <v>1</v>
      </c>
      <c r="D650">
        <v>0</v>
      </c>
      <c r="E650" s="44">
        <v>2415711</v>
      </c>
      <c r="F650" s="44">
        <v>0</v>
      </c>
      <c r="G650" s="44">
        <v>806693</v>
      </c>
      <c r="H650" s="44">
        <v>0</v>
      </c>
      <c r="I650" s="44">
        <v>591268</v>
      </c>
      <c r="J650" s="44">
        <v>455658</v>
      </c>
      <c r="K650" s="44">
        <v>0</v>
      </c>
      <c r="L650" s="44">
        <v>0</v>
      </c>
      <c r="M650" s="44">
        <v>0</v>
      </c>
      <c r="N650" s="44">
        <v>0</v>
      </c>
      <c r="O650" s="44">
        <v>0</v>
      </c>
      <c r="P650" s="44">
        <v>870753</v>
      </c>
      <c r="Q650" s="44">
        <v>72617</v>
      </c>
      <c r="R650" s="44">
        <v>229314</v>
      </c>
      <c r="S650" s="44">
        <v>21302</v>
      </c>
      <c r="T650" s="44">
        <v>8888</v>
      </c>
      <c r="U650" s="44">
        <v>86909</v>
      </c>
      <c r="V650" s="44">
        <v>3889</v>
      </c>
      <c r="W650" s="44">
        <v>0</v>
      </c>
      <c r="X650" s="44">
        <v>0</v>
      </c>
      <c r="Y650" s="44">
        <v>0</v>
      </c>
      <c r="Z650" s="44">
        <v>0</v>
      </c>
      <c r="AA650" s="44">
        <v>5563002</v>
      </c>
      <c r="AB650" s="44">
        <v>0</v>
      </c>
    </row>
    <row r="651" spans="1:28" x14ac:dyDescent="0.3">
      <c r="A651" s="46" t="s">
        <v>1365</v>
      </c>
      <c r="B651" t="s">
        <v>2692</v>
      </c>
      <c r="C651">
        <v>1</v>
      </c>
      <c r="D651">
        <v>0</v>
      </c>
      <c r="E651" s="44">
        <v>3234227</v>
      </c>
      <c r="F651" s="44">
        <v>0</v>
      </c>
      <c r="G651" s="44">
        <v>183316</v>
      </c>
      <c r="H651" s="44">
        <v>0</v>
      </c>
      <c r="I651" s="44">
        <v>291758</v>
      </c>
      <c r="J651" s="44">
        <v>2194115</v>
      </c>
      <c r="K651" s="44">
        <v>0</v>
      </c>
      <c r="L651" s="44">
        <v>0</v>
      </c>
      <c r="M651" s="44">
        <v>0</v>
      </c>
      <c r="N651" s="44">
        <v>0</v>
      </c>
      <c r="O651" s="44">
        <v>0</v>
      </c>
      <c r="P651" s="44">
        <v>847028</v>
      </c>
      <c r="Q651" s="44">
        <v>288017</v>
      </c>
      <c r="R651" s="44">
        <v>274568</v>
      </c>
      <c r="S651" s="44">
        <v>25841</v>
      </c>
      <c r="T651" s="44">
        <v>10781</v>
      </c>
      <c r="U651" s="44">
        <v>99375</v>
      </c>
      <c r="V651" s="44">
        <v>16489</v>
      </c>
      <c r="W651" s="44">
        <v>0</v>
      </c>
      <c r="X651" s="44">
        <v>0</v>
      </c>
      <c r="Y651" s="44">
        <v>0</v>
      </c>
      <c r="Z651" s="44">
        <v>0</v>
      </c>
      <c r="AA651" s="44">
        <v>7465515</v>
      </c>
      <c r="AB651" s="44">
        <v>0</v>
      </c>
    </row>
    <row r="652" spans="1:28" x14ac:dyDescent="0.3">
      <c r="A652" s="46" t="s">
        <v>1353</v>
      </c>
      <c r="B652" t="s">
        <v>2693</v>
      </c>
      <c r="C652">
        <v>1</v>
      </c>
      <c r="D652">
        <v>0</v>
      </c>
      <c r="E652" s="44">
        <v>75989804</v>
      </c>
      <c r="F652" s="44">
        <v>947013</v>
      </c>
      <c r="G652" s="44">
        <v>2045117</v>
      </c>
      <c r="H652" s="44">
        <v>0</v>
      </c>
      <c r="I652" s="44">
        <v>6978070</v>
      </c>
      <c r="J652" s="44">
        <v>9346555</v>
      </c>
      <c r="K652" s="44">
        <v>0</v>
      </c>
      <c r="L652" s="44">
        <v>0</v>
      </c>
      <c r="M652" s="44">
        <v>0</v>
      </c>
      <c r="N652" s="44">
        <v>0</v>
      </c>
      <c r="O652" s="44">
        <v>0</v>
      </c>
      <c r="P652" s="44">
        <v>5048634</v>
      </c>
      <c r="Q652" s="44">
        <v>2338494</v>
      </c>
      <c r="R652" s="44">
        <v>1635136</v>
      </c>
      <c r="S652" s="44">
        <v>130641</v>
      </c>
      <c r="T652" s="44">
        <v>54506</v>
      </c>
      <c r="U652" s="44">
        <v>576559</v>
      </c>
      <c r="V652" s="44">
        <v>130428</v>
      </c>
      <c r="W652" s="44">
        <v>0</v>
      </c>
      <c r="X652" s="44">
        <v>2856466</v>
      </c>
      <c r="Y652" s="44">
        <v>305348</v>
      </c>
      <c r="Z652" s="44">
        <v>0</v>
      </c>
      <c r="AA652" s="44">
        <v>108382771</v>
      </c>
      <c r="AB652" s="44">
        <v>1603072</v>
      </c>
    </row>
    <row r="653" spans="1:28" x14ac:dyDescent="0.3">
      <c r="A653" s="46" t="s">
        <v>1323</v>
      </c>
      <c r="B653" t="s">
        <v>2694</v>
      </c>
      <c r="C653">
        <v>1</v>
      </c>
      <c r="D653">
        <v>0</v>
      </c>
      <c r="E653" s="44">
        <v>3912755</v>
      </c>
      <c r="F653" s="44">
        <v>0</v>
      </c>
      <c r="G653" s="44">
        <v>0</v>
      </c>
      <c r="H653" s="44">
        <v>0</v>
      </c>
      <c r="I653" s="44">
        <v>1994462</v>
      </c>
      <c r="J653" s="44">
        <v>1797593</v>
      </c>
      <c r="K653" s="44">
        <v>0</v>
      </c>
      <c r="L653" s="44">
        <v>0</v>
      </c>
      <c r="M653" s="44">
        <v>0</v>
      </c>
      <c r="N653" s="44">
        <v>0</v>
      </c>
      <c r="O653" s="44">
        <v>0</v>
      </c>
      <c r="P653" s="44">
        <v>1053759</v>
      </c>
      <c r="Q653" s="44">
        <v>234538</v>
      </c>
      <c r="R653" s="44">
        <v>187626</v>
      </c>
      <c r="S653" s="44">
        <v>54887</v>
      </c>
      <c r="T653" s="44">
        <v>22900</v>
      </c>
      <c r="U653" s="44">
        <v>218205</v>
      </c>
      <c r="V653" s="44">
        <v>18709</v>
      </c>
      <c r="W653" s="44">
        <v>0</v>
      </c>
      <c r="X653" s="44">
        <v>0</v>
      </c>
      <c r="Y653" s="44">
        <v>29997</v>
      </c>
      <c r="Z653" s="44">
        <v>0</v>
      </c>
      <c r="AA653" s="44">
        <v>9525431</v>
      </c>
      <c r="AB653" s="44">
        <v>0</v>
      </c>
    </row>
    <row r="654" spans="1:28" x14ac:dyDescent="0.3">
      <c r="A654" s="46" t="s">
        <v>1355</v>
      </c>
      <c r="B654" t="s">
        <v>2695</v>
      </c>
      <c r="C654">
        <v>1</v>
      </c>
      <c r="D654">
        <v>0</v>
      </c>
      <c r="E654" s="44">
        <v>29190007</v>
      </c>
      <c r="F654" s="44">
        <v>0</v>
      </c>
      <c r="G654" s="44">
        <v>663963</v>
      </c>
      <c r="H654" s="44">
        <v>13085</v>
      </c>
      <c r="I654" s="44">
        <v>6661692</v>
      </c>
      <c r="J654" s="44">
        <v>3440289</v>
      </c>
      <c r="K654" s="44">
        <v>0</v>
      </c>
      <c r="L654" s="44">
        <v>0</v>
      </c>
      <c r="M654" s="44">
        <v>0</v>
      </c>
      <c r="N654" s="44">
        <v>0</v>
      </c>
      <c r="O654" s="44">
        <v>0</v>
      </c>
      <c r="P654" s="44">
        <v>5393191</v>
      </c>
      <c r="Q654" s="44">
        <v>473794</v>
      </c>
      <c r="R654" s="44">
        <v>843636</v>
      </c>
      <c r="S654" s="44">
        <v>196762</v>
      </c>
      <c r="T654" s="44">
        <v>82094</v>
      </c>
      <c r="U654" s="44">
        <v>706922</v>
      </c>
      <c r="V654" s="44">
        <v>151940</v>
      </c>
      <c r="W654" s="44">
        <v>0</v>
      </c>
      <c r="X654" s="44">
        <v>1450654</v>
      </c>
      <c r="Y654" s="44">
        <v>0</v>
      </c>
      <c r="Z654" s="44">
        <v>0</v>
      </c>
      <c r="AA654" s="44">
        <v>49268029</v>
      </c>
      <c r="AB654" s="44">
        <v>0</v>
      </c>
    </row>
    <row r="655" spans="1:28" x14ac:dyDescent="0.3">
      <c r="A655" s="46" t="s">
        <v>1321</v>
      </c>
      <c r="B655" t="s">
        <v>2696</v>
      </c>
      <c r="C655">
        <v>1</v>
      </c>
      <c r="D655">
        <v>0</v>
      </c>
      <c r="E655" s="44">
        <v>2033022</v>
      </c>
      <c r="F655" s="44">
        <v>0</v>
      </c>
      <c r="G655" s="44">
        <v>0</v>
      </c>
      <c r="H655" s="44">
        <v>0</v>
      </c>
      <c r="I655" s="44">
        <v>354872</v>
      </c>
      <c r="J655" s="44">
        <v>424736</v>
      </c>
      <c r="K655" s="44">
        <v>0</v>
      </c>
      <c r="L655" s="44">
        <v>0</v>
      </c>
      <c r="M655" s="44">
        <v>0</v>
      </c>
      <c r="N655" s="44">
        <v>0</v>
      </c>
      <c r="O655" s="44">
        <v>0</v>
      </c>
      <c r="P655" s="44">
        <v>1240099</v>
      </c>
      <c r="Q655" s="44">
        <v>107730</v>
      </c>
      <c r="R655" s="44">
        <v>55030</v>
      </c>
      <c r="S655" s="44">
        <v>34559</v>
      </c>
      <c r="T655" s="44">
        <v>14419</v>
      </c>
      <c r="U655" s="44">
        <v>139567</v>
      </c>
      <c r="V655" s="44">
        <v>0</v>
      </c>
      <c r="W655" s="44">
        <v>0</v>
      </c>
      <c r="X655" s="44">
        <v>0</v>
      </c>
      <c r="Y655" s="44">
        <v>2184</v>
      </c>
      <c r="Z655" s="44">
        <v>0</v>
      </c>
      <c r="AA655" s="44">
        <v>4406218</v>
      </c>
      <c r="AB655" s="44">
        <v>0</v>
      </c>
    </row>
    <row r="656" spans="1:28" x14ac:dyDescent="0.3">
      <c r="A656" s="46" t="s">
        <v>1357</v>
      </c>
      <c r="B656" t="s">
        <v>2697</v>
      </c>
      <c r="C656">
        <v>1</v>
      </c>
      <c r="D656">
        <v>0</v>
      </c>
      <c r="E656" s="44">
        <v>1374552</v>
      </c>
      <c r="F656" s="44">
        <v>0</v>
      </c>
      <c r="G656" s="44">
        <v>100000</v>
      </c>
      <c r="H656" s="44">
        <v>0</v>
      </c>
      <c r="I656" s="44">
        <v>364275</v>
      </c>
      <c r="J656" s="44">
        <v>161751</v>
      </c>
      <c r="K656" s="44">
        <v>0</v>
      </c>
      <c r="L656" s="44">
        <v>0</v>
      </c>
      <c r="M656" s="44">
        <v>0</v>
      </c>
      <c r="N656" s="44">
        <v>0</v>
      </c>
      <c r="O656" s="44">
        <v>0</v>
      </c>
      <c r="P656" s="44">
        <v>508852</v>
      </c>
      <c r="Q656" s="44">
        <v>82608</v>
      </c>
      <c r="R656" s="44">
        <v>40725</v>
      </c>
      <c r="S656" s="44">
        <v>16089</v>
      </c>
      <c r="T656" s="44">
        <v>6713</v>
      </c>
      <c r="U656" s="44">
        <v>65124</v>
      </c>
      <c r="V656" s="44">
        <v>468</v>
      </c>
      <c r="W656" s="44">
        <v>0</v>
      </c>
      <c r="X656" s="44">
        <v>0</v>
      </c>
      <c r="Y656" s="44">
        <v>1304</v>
      </c>
      <c r="Z656" s="44">
        <v>0</v>
      </c>
      <c r="AA656" s="44">
        <v>2722461</v>
      </c>
      <c r="AB656" s="44">
        <v>0</v>
      </c>
    </row>
    <row r="657" spans="1:28" x14ac:dyDescent="0.3">
      <c r="A657" s="46" t="s">
        <v>1359</v>
      </c>
      <c r="B657" t="s">
        <v>2698</v>
      </c>
      <c r="C657">
        <v>1</v>
      </c>
      <c r="D657">
        <v>0</v>
      </c>
      <c r="E657" s="44">
        <v>14355885</v>
      </c>
      <c r="F657" s="44">
        <v>0</v>
      </c>
      <c r="G657" s="44">
        <v>299227</v>
      </c>
      <c r="H657" s="44">
        <v>36361</v>
      </c>
      <c r="I657" s="44">
        <v>4447315</v>
      </c>
      <c r="J657" s="44">
        <v>3185973</v>
      </c>
      <c r="K657" s="44">
        <v>0</v>
      </c>
      <c r="L657" s="44">
        <v>0</v>
      </c>
      <c r="M657" s="44">
        <v>0</v>
      </c>
      <c r="N657" s="44">
        <v>0</v>
      </c>
      <c r="O657" s="44">
        <v>0</v>
      </c>
      <c r="P657" s="44">
        <v>2352325</v>
      </c>
      <c r="Q657" s="44">
        <v>552688</v>
      </c>
      <c r="R657" s="44">
        <v>344578</v>
      </c>
      <c r="S657" s="44">
        <v>81971</v>
      </c>
      <c r="T657" s="44">
        <v>34200</v>
      </c>
      <c r="U657" s="44">
        <v>318162</v>
      </c>
      <c r="V657" s="44">
        <v>69654</v>
      </c>
      <c r="W657" s="44">
        <v>0</v>
      </c>
      <c r="X657" s="44">
        <v>2991410</v>
      </c>
      <c r="Y657" s="44">
        <v>0</v>
      </c>
      <c r="Z657" s="44">
        <v>0</v>
      </c>
      <c r="AA657" s="44">
        <v>29069749</v>
      </c>
      <c r="AB657" s="44">
        <v>0</v>
      </c>
    </row>
    <row r="658" spans="1:28" x14ac:dyDescent="0.3">
      <c r="A658" s="46" t="s">
        <v>1317</v>
      </c>
      <c r="B658" t="s">
        <v>2085</v>
      </c>
      <c r="C658">
        <v>1</v>
      </c>
      <c r="D658">
        <v>0</v>
      </c>
      <c r="E658" s="44">
        <v>1548086</v>
      </c>
      <c r="F658" s="44">
        <v>0</v>
      </c>
      <c r="G658" s="44">
        <v>100000</v>
      </c>
      <c r="H658" s="44">
        <v>0</v>
      </c>
      <c r="I658" s="44">
        <v>552016</v>
      </c>
      <c r="J658" s="44">
        <v>860096</v>
      </c>
      <c r="K658" s="44">
        <v>0</v>
      </c>
      <c r="L658" s="44">
        <v>0</v>
      </c>
      <c r="M658" s="44">
        <v>0</v>
      </c>
      <c r="N658" s="44">
        <v>0</v>
      </c>
      <c r="O658" s="44">
        <v>0</v>
      </c>
      <c r="P658" s="44">
        <v>956754</v>
      </c>
      <c r="Q658" s="44">
        <v>29184</v>
      </c>
      <c r="R658" s="44">
        <v>48076</v>
      </c>
      <c r="S658" s="44">
        <v>21062</v>
      </c>
      <c r="T658" s="44">
        <v>8788</v>
      </c>
      <c r="U658" s="44">
        <v>81142</v>
      </c>
      <c r="V658" s="44">
        <v>6090</v>
      </c>
      <c r="W658" s="44">
        <v>0</v>
      </c>
      <c r="X658" s="44">
        <v>0</v>
      </c>
      <c r="Y658" s="44">
        <v>9736</v>
      </c>
      <c r="Z658" s="44">
        <v>0</v>
      </c>
      <c r="AA658" s="44">
        <v>4221030</v>
      </c>
      <c r="AB658" s="44">
        <v>0</v>
      </c>
    </row>
    <row r="659" spans="1:28" x14ac:dyDescent="0.3">
      <c r="A659" s="46" t="s">
        <v>1361</v>
      </c>
      <c r="B659" t="s">
        <v>2699</v>
      </c>
      <c r="C659">
        <v>1</v>
      </c>
      <c r="D659">
        <v>0</v>
      </c>
      <c r="E659" s="44">
        <v>32546434</v>
      </c>
      <c r="F659" s="44">
        <v>0</v>
      </c>
      <c r="G659" s="44">
        <v>613877</v>
      </c>
      <c r="H659" s="44">
        <v>0</v>
      </c>
      <c r="I659" s="44">
        <v>2972562</v>
      </c>
      <c r="J659" s="44">
        <v>4077948</v>
      </c>
      <c r="K659" s="44">
        <v>0</v>
      </c>
      <c r="L659" s="44">
        <v>0</v>
      </c>
      <c r="M659" s="44">
        <v>0</v>
      </c>
      <c r="N659" s="44">
        <v>0</v>
      </c>
      <c r="O659" s="44">
        <v>0</v>
      </c>
      <c r="P659" s="44">
        <v>2073504</v>
      </c>
      <c r="Q659" s="44">
        <v>1940790</v>
      </c>
      <c r="R659" s="44">
        <v>853615</v>
      </c>
      <c r="S659" s="44">
        <v>51007</v>
      </c>
      <c r="T659" s="44">
        <v>21281</v>
      </c>
      <c r="U659" s="44">
        <v>217797</v>
      </c>
      <c r="V659" s="44">
        <v>58834</v>
      </c>
      <c r="W659" s="44">
        <v>0</v>
      </c>
      <c r="X659" s="44">
        <v>764610</v>
      </c>
      <c r="Y659" s="44">
        <v>34452</v>
      </c>
      <c r="Z659" s="44">
        <v>0</v>
      </c>
      <c r="AA659" s="44">
        <v>46226711</v>
      </c>
      <c r="AB659" s="44">
        <v>760318</v>
      </c>
    </row>
    <row r="660" spans="1:28" x14ac:dyDescent="0.3">
      <c r="A660" s="46" t="s">
        <v>1363</v>
      </c>
      <c r="B660" t="s">
        <v>2700</v>
      </c>
      <c r="C660">
        <v>1</v>
      </c>
      <c r="D660">
        <v>0</v>
      </c>
      <c r="E660" s="44">
        <v>3510844</v>
      </c>
      <c r="F660" s="44">
        <v>0</v>
      </c>
      <c r="G660" s="44">
        <v>116596</v>
      </c>
      <c r="H660" s="44">
        <v>0</v>
      </c>
      <c r="I660" s="44">
        <v>462819</v>
      </c>
      <c r="J660" s="44">
        <v>1204527</v>
      </c>
      <c r="K660" s="44">
        <v>0</v>
      </c>
      <c r="L660" s="44">
        <v>0</v>
      </c>
      <c r="M660" s="44">
        <v>0</v>
      </c>
      <c r="N660" s="44">
        <v>0</v>
      </c>
      <c r="O660" s="44">
        <v>0</v>
      </c>
      <c r="P660" s="44">
        <v>1338960</v>
      </c>
      <c r="Q660" s="44">
        <v>93978</v>
      </c>
      <c r="R660" s="44">
        <v>103077</v>
      </c>
      <c r="S660" s="44">
        <v>45210</v>
      </c>
      <c r="T660" s="44">
        <v>18863</v>
      </c>
      <c r="U660" s="44">
        <v>170906</v>
      </c>
      <c r="V660" s="44">
        <v>25854</v>
      </c>
      <c r="W660" s="44">
        <v>0</v>
      </c>
      <c r="X660" s="44">
        <v>0</v>
      </c>
      <c r="Y660" s="44">
        <v>0</v>
      </c>
      <c r="Z660" s="44">
        <v>0</v>
      </c>
      <c r="AA660" s="44">
        <v>7091634</v>
      </c>
      <c r="AB660" s="44">
        <v>0</v>
      </c>
    </row>
    <row r="661" spans="1:28" x14ac:dyDescent="0.3">
      <c r="A661" s="46" t="s">
        <v>1371</v>
      </c>
      <c r="B661" t="s">
        <v>2701</v>
      </c>
      <c r="C661">
        <v>1</v>
      </c>
      <c r="D661">
        <v>0</v>
      </c>
      <c r="E661" s="44">
        <v>2113181</v>
      </c>
      <c r="F661" s="44">
        <v>0</v>
      </c>
      <c r="G661" s="44">
        <v>0</v>
      </c>
      <c r="H661" s="44">
        <v>0</v>
      </c>
      <c r="I661" s="44">
        <v>78252</v>
      </c>
      <c r="J661" s="44">
        <v>392520</v>
      </c>
      <c r="K661" s="44">
        <v>0</v>
      </c>
      <c r="L661" s="44">
        <v>0</v>
      </c>
      <c r="M661" s="44">
        <v>0</v>
      </c>
      <c r="N661" s="44">
        <v>0</v>
      </c>
      <c r="O661" s="44">
        <v>0</v>
      </c>
      <c r="P661" s="44">
        <v>375378</v>
      </c>
      <c r="Q661" s="44">
        <v>127644</v>
      </c>
      <c r="R661" s="44">
        <v>94280</v>
      </c>
      <c r="S661" s="44">
        <v>62497</v>
      </c>
      <c r="T661" s="44">
        <v>26075</v>
      </c>
      <c r="U661" s="44">
        <v>213253</v>
      </c>
      <c r="V661" s="44">
        <v>0</v>
      </c>
      <c r="W661" s="44">
        <v>0</v>
      </c>
      <c r="X661" s="44">
        <v>0</v>
      </c>
      <c r="Y661" s="44">
        <v>12145</v>
      </c>
      <c r="Z661" s="44">
        <v>0</v>
      </c>
      <c r="AA661" s="44">
        <v>3495225</v>
      </c>
      <c r="AB661" s="44">
        <v>0</v>
      </c>
    </row>
    <row r="662" spans="1:28" x14ac:dyDescent="0.3">
      <c r="A662" s="46" t="s">
        <v>1373</v>
      </c>
      <c r="B662" t="s">
        <v>2702</v>
      </c>
      <c r="C662">
        <v>1</v>
      </c>
      <c r="D662">
        <v>0</v>
      </c>
      <c r="E662" s="44">
        <v>1650999</v>
      </c>
      <c r="F662" s="44">
        <v>0</v>
      </c>
      <c r="G662" s="44">
        <v>0</v>
      </c>
      <c r="H662" s="44">
        <v>0</v>
      </c>
      <c r="I662" s="44">
        <v>178382</v>
      </c>
      <c r="J662" s="44">
        <v>380856</v>
      </c>
      <c r="K662" s="44">
        <v>0</v>
      </c>
      <c r="L662" s="44">
        <v>0</v>
      </c>
      <c r="M662" s="44">
        <v>0</v>
      </c>
      <c r="N662" s="44">
        <v>0</v>
      </c>
      <c r="O662" s="44">
        <v>0</v>
      </c>
      <c r="P662" s="44">
        <v>253241</v>
      </c>
      <c r="Q662" s="44">
        <v>123092</v>
      </c>
      <c r="R662" s="44">
        <v>64751</v>
      </c>
      <c r="S662" s="44">
        <v>27099</v>
      </c>
      <c r="T662" s="44">
        <v>11306</v>
      </c>
      <c r="U662" s="44">
        <v>105433</v>
      </c>
      <c r="V662" s="44">
        <v>6129</v>
      </c>
      <c r="W662" s="44">
        <v>0</v>
      </c>
      <c r="X662" s="44">
        <v>0</v>
      </c>
      <c r="Y662" s="44">
        <v>0</v>
      </c>
      <c r="Z662" s="44">
        <v>0</v>
      </c>
      <c r="AA662" s="44">
        <v>2801288</v>
      </c>
      <c r="AB662" s="44">
        <v>0</v>
      </c>
    </row>
    <row r="663" spans="1:28" x14ac:dyDescent="0.3">
      <c r="A663" s="46" t="s">
        <v>1369</v>
      </c>
      <c r="B663" t="s">
        <v>2703</v>
      </c>
      <c r="C663">
        <v>1</v>
      </c>
      <c r="D663">
        <v>0</v>
      </c>
      <c r="E663" s="44">
        <v>21642458</v>
      </c>
      <c r="F663" s="44">
        <v>0</v>
      </c>
      <c r="G663" s="44">
        <v>845434</v>
      </c>
      <c r="H663" s="44">
        <v>0</v>
      </c>
      <c r="I663" s="44">
        <v>2021806</v>
      </c>
      <c r="J663" s="44">
        <v>3259462</v>
      </c>
      <c r="K663" s="44">
        <v>0</v>
      </c>
      <c r="L663" s="44">
        <v>0</v>
      </c>
      <c r="M663" s="44">
        <v>0</v>
      </c>
      <c r="N663" s="44">
        <v>0</v>
      </c>
      <c r="O663" s="44">
        <v>0</v>
      </c>
      <c r="P663" s="44">
        <v>1513324</v>
      </c>
      <c r="Q663" s="44">
        <v>2074466</v>
      </c>
      <c r="R663" s="44">
        <v>478382</v>
      </c>
      <c r="S663" s="44">
        <v>74570</v>
      </c>
      <c r="T663" s="44">
        <v>31113</v>
      </c>
      <c r="U663" s="44">
        <v>299988</v>
      </c>
      <c r="V663" s="44">
        <v>70112</v>
      </c>
      <c r="W663" s="44">
        <v>0</v>
      </c>
      <c r="X663" s="44">
        <v>2100000</v>
      </c>
      <c r="Y663" s="44">
        <v>0</v>
      </c>
      <c r="Z663" s="44">
        <v>0</v>
      </c>
      <c r="AA663" s="44">
        <v>34411115</v>
      </c>
      <c r="AB663" s="44">
        <v>809036</v>
      </c>
    </row>
    <row r="664" spans="1:28" x14ac:dyDescent="0.3">
      <c r="A664" s="46" t="s">
        <v>1315</v>
      </c>
      <c r="B664" t="s">
        <v>2091</v>
      </c>
      <c r="C664">
        <v>1</v>
      </c>
      <c r="D664">
        <v>0</v>
      </c>
      <c r="E664" s="44">
        <v>1437769</v>
      </c>
      <c r="F664" s="44">
        <v>0</v>
      </c>
      <c r="G664" s="44">
        <v>100000</v>
      </c>
      <c r="H664" s="44">
        <v>0</v>
      </c>
      <c r="I664" s="44">
        <v>343860</v>
      </c>
      <c r="J664" s="44">
        <v>893468</v>
      </c>
      <c r="K664" s="44">
        <v>0</v>
      </c>
      <c r="L664" s="44">
        <v>0</v>
      </c>
      <c r="M664" s="44">
        <v>0</v>
      </c>
      <c r="N664" s="44">
        <v>0</v>
      </c>
      <c r="O664" s="44">
        <v>0</v>
      </c>
      <c r="P664" s="44">
        <v>398894</v>
      </c>
      <c r="Q664" s="44">
        <v>95856</v>
      </c>
      <c r="R664" s="44">
        <v>37242</v>
      </c>
      <c r="S664" s="44">
        <v>21212</v>
      </c>
      <c r="T664" s="44">
        <v>8850</v>
      </c>
      <c r="U664" s="44">
        <v>85569</v>
      </c>
      <c r="V664" s="44">
        <v>5380</v>
      </c>
      <c r="W664" s="44">
        <v>0</v>
      </c>
      <c r="X664" s="44">
        <v>0</v>
      </c>
      <c r="Y664" s="44">
        <v>0</v>
      </c>
      <c r="Z664" s="44">
        <v>0</v>
      </c>
      <c r="AA664" s="44">
        <v>3428100</v>
      </c>
      <c r="AB664" s="44">
        <v>0</v>
      </c>
    </row>
    <row r="665" spans="1:28" x14ac:dyDescent="0.3">
      <c r="A665" s="46" t="s">
        <v>1375</v>
      </c>
      <c r="B665" t="s">
        <v>2704</v>
      </c>
      <c r="C665">
        <v>1</v>
      </c>
      <c r="D665">
        <v>0</v>
      </c>
      <c r="E665" s="44">
        <v>3491710</v>
      </c>
      <c r="F665" s="44">
        <v>0</v>
      </c>
      <c r="G665" s="44">
        <v>0</v>
      </c>
      <c r="H665" s="44">
        <v>0</v>
      </c>
      <c r="I665" s="44">
        <v>329658</v>
      </c>
      <c r="J665" s="44">
        <v>1836731</v>
      </c>
      <c r="K665" s="44">
        <v>0</v>
      </c>
      <c r="L665" s="44">
        <v>0</v>
      </c>
      <c r="M665" s="44">
        <v>0</v>
      </c>
      <c r="N665" s="44">
        <v>0</v>
      </c>
      <c r="O665" s="44">
        <v>0</v>
      </c>
      <c r="P665" s="44">
        <v>469940</v>
      </c>
      <c r="Q665" s="44">
        <v>136625</v>
      </c>
      <c r="R665" s="44">
        <v>90932</v>
      </c>
      <c r="S665" s="44">
        <v>73851</v>
      </c>
      <c r="T665" s="44">
        <v>30813</v>
      </c>
      <c r="U665" s="44">
        <v>294104</v>
      </c>
      <c r="V665" s="44">
        <v>0</v>
      </c>
      <c r="W665" s="44">
        <v>0</v>
      </c>
      <c r="X665" s="44">
        <v>0</v>
      </c>
      <c r="Y665" s="44">
        <v>0</v>
      </c>
      <c r="Z665" s="44">
        <v>0</v>
      </c>
      <c r="AA665" s="44">
        <v>6754364</v>
      </c>
      <c r="AB665" s="44">
        <v>0</v>
      </c>
    </row>
    <row r="666" spans="1:28" x14ac:dyDescent="0.3">
      <c r="A666" s="46" t="s">
        <v>1377</v>
      </c>
      <c r="B666" t="s">
        <v>2705</v>
      </c>
      <c r="C666">
        <v>1</v>
      </c>
      <c r="D666">
        <v>0</v>
      </c>
      <c r="E666" s="44">
        <v>4834105</v>
      </c>
      <c r="F666" s="44">
        <v>0</v>
      </c>
      <c r="G666" s="44">
        <v>141256</v>
      </c>
      <c r="H666" s="44">
        <v>0</v>
      </c>
      <c r="I666" s="44">
        <v>1864721</v>
      </c>
      <c r="J666" s="44">
        <v>1834945</v>
      </c>
      <c r="K666" s="44">
        <v>0</v>
      </c>
      <c r="L666" s="44">
        <v>0</v>
      </c>
      <c r="M666" s="44">
        <v>0</v>
      </c>
      <c r="N666" s="44">
        <v>0</v>
      </c>
      <c r="O666" s="44">
        <v>0</v>
      </c>
      <c r="P666" s="44">
        <v>831386</v>
      </c>
      <c r="Q666" s="44">
        <v>191397</v>
      </c>
      <c r="R666" s="44">
        <v>222077</v>
      </c>
      <c r="S666" s="44">
        <v>53419</v>
      </c>
      <c r="T666" s="44">
        <v>22288</v>
      </c>
      <c r="U666" s="44">
        <v>179585</v>
      </c>
      <c r="V666" s="44">
        <v>25026</v>
      </c>
      <c r="W666" s="44">
        <v>0</v>
      </c>
      <c r="X666" s="44">
        <v>0</v>
      </c>
      <c r="Y666" s="44">
        <v>0</v>
      </c>
      <c r="Z666" s="44">
        <v>0</v>
      </c>
      <c r="AA666" s="44">
        <v>10200205</v>
      </c>
      <c r="AB666" s="44">
        <v>0</v>
      </c>
    </row>
    <row r="667" spans="1:28" x14ac:dyDescent="0.3">
      <c r="A667" s="46" t="s">
        <v>1385</v>
      </c>
      <c r="B667" t="s">
        <v>2706</v>
      </c>
      <c r="C667">
        <v>1</v>
      </c>
      <c r="D667">
        <v>0</v>
      </c>
      <c r="E667" s="44">
        <v>15373370</v>
      </c>
      <c r="F667" s="44">
        <v>0</v>
      </c>
      <c r="G667" s="44">
        <v>0</v>
      </c>
      <c r="H667" s="44">
        <v>0</v>
      </c>
      <c r="I667" s="44">
        <v>2743925</v>
      </c>
      <c r="J667" s="44">
        <v>3515740</v>
      </c>
      <c r="K667" s="44">
        <v>0</v>
      </c>
      <c r="L667" s="44">
        <v>0</v>
      </c>
      <c r="M667" s="44">
        <v>0</v>
      </c>
      <c r="N667" s="44">
        <v>0</v>
      </c>
      <c r="O667" s="44">
        <v>0</v>
      </c>
      <c r="P667" s="44">
        <v>3839857</v>
      </c>
      <c r="Q667" s="44">
        <v>674892</v>
      </c>
      <c r="R667" s="44">
        <v>644978</v>
      </c>
      <c r="S667" s="44">
        <v>142580</v>
      </c>
      <c r="T667" s="44">
        <v>59488</v>
      </c>
      <c r="U667" s="44">
        <v>494776</v>
      </c>
      <c r="V667" s="44">
        <v>66567</v>
      </c>
      <c r="W667" s="44">
        <v>0</v>
      </c>
      <c r="X667" s="44">
        <v>1986386</v>
      </c>
      <c r="Y667" s="44">
        <v>0</v>
      </c>
      <c r="Z667" s="44">
        <v>0</v>
      </c>
      <c r="AA667" s="44">
        <v>29542559</v>
      </c>
      <c r="AB667" s="44">
        <v>0</v>
      </c>
    </row>
    <row r="668" spans="1:28" x14ac:dyDescent="0.3">
      <c r="A668" s="46" t="s">
        <v>1387</v>
      </c>
      <c r="B668" t="s">
        <v>2707</v>
      </c>
      <c r="C668">
        <v>1</v>
      </c>
      <c r="D668">
        <v>1</v>
      </c>
      <c r="E668" s="44">
        <v>213738219</v>
      </c>
      <c r="F668" s="44">
        <v>2375373</v>
      </c>
      <c r="G668" s="44">
        <v>0</v>
      </c>
      <c r="H668" s="44">
        <v>30633</v>
      </c>
      <c r="I668" s="44">
        <v>26517680</v>
      </c>
      <c r="J668" s="44">
        <v>15206311</v>
      </c>
      <c r="K668" s="44">
        <v>0</v>
      </c>
      <c r="L668" s="44">
        <v>0</v>
      </c>
      <c r="M668" s="44">
        <v>1025171</v>
      </c>
      <c r="N668" s="44">
        <v>9525536</v>
      </c>
      <c r="O668" s="44">
        <v>3496467</v>
      </c>
      <c r="P668" s="44">
        <v>0</v>
      </c>
      <c r="Q668" s="44">
        <v>8386540</v>
      </c>
      <c r="R668" s="44">
        <v>10206270</v>
      </c>
      <c r="S668" s="44">
        <v>441521</v>
      </c>
      <c r="T668" s="44">
        <v>184213</v>
      </c>
      <c r="U668" s="44">
        <v>1831846</v>
      </c>
      <c r="V668" s="44">
        <v>437948</v>
      </c>
      <c r="W668" s="44">
        <v>0</v>
      </c>
      <c r="X668" s="44">
        <v>12111980</v>
      </c>
      <c r="Y668" s="44">
        <v>552736</v>
      </c>
      <c r="Z668" s="44">
        <v>17500000</v>
      </c>
      <c r="AA668" s="44">
        <v>323568444</v>
      </c>
      <c r="AB668" s="44">
        <v>7634095</v>
      </c>
    </row>
    <row r="669" spans="1:28" x14ac:dyDescent="0.3">
      <c r="A669" s="46" t="s">
        <v>1347</v>
      </c>
      <c r="B669" t="s">
        <v>2708</v>
      </c>
      <c r="C669">
        <v>1</v>
      </c>
      <c r="D669">
        <v>0</v>
      </c>
      <c r="E669" s="44">
        <v>24510251</v>
      </c>
      <c r="F669" s="44">
        <v>0</v>
      </c>
      <c r="G669" s="44">
        <v>2416117</v>
      </c>
      <c r="H669" s="44">
        <v>0</v>
      </c>
      <c r="I669" s="44">
        <v>5992806</v>
      </c>
      <c r="J669" s="44">
        <v>3821674</v>
      </c>
      <c r="K669" s="44">
        <v>0</v>
      </c>
      <c r="L669" s="44">
        <v>0</v>
      </c>
      <c r="M669" s="44">
        <v>0</v>
      </c>
      <c r="N669" s="44">
        <v>0</v>
      </c>
      <c r="O669" s="44">
        <v>0</v>
      </c>
      <c r="P669" s="44">
        <v>2937708</v>
      </c>
      <c r="Q669" s="44">
        <v>770141</v>
      </c>
      <c r="R669" s="44">
        <v>812349</v>
      </c>
      <c r="S669" s="44">
        <v>87993</v>
      </c>
      <c r="T669" s="44">
        <v>36713</v>
      </c>
      <c r="U669" s="44">
        <v>338666</v>
      </c>
      <c r="V669" s="44">
        <v>76761</v>
      </c>
      <c r="W669" s="44">
        <v>0</v>
      </c>
      <c r="X669" s="44">
        <v>192247</v>
      </c>
      <c r="Y669" s="44">
        <v>108623</v>
      </c>
      <c r="Z669" s="44">
        <v>0</v>
      </c>
      <c r="AA669" s="44">
        <v>42102049</v>
      </c>
      <c r="AB669" s="44">
        <v>0</v>
      </c>
    </row>
    <row r="670" spans="1:28" x14ac:dyDescent="0.3">
      <c r="A670" s="46" t="s">
        <v>1389</v>
      </c>
      <c r="B670" t="s">
        <v>2709</v>
      </c>
      <c r="C670">
        <v>1</v>
      </c>
      <c r="D670">
        <v>0</v>
      </c>
      <c r="E670" s="44">
        <v>9119194</v>
      </c>
      <c r="F670" s="44">
        <v>0</v>
      </c>
      <c r="G670" s="44">
        <v>1020367</v>
      </c>
      <c r="H670" s="44">
        <v>0</v>
      </c>
      <c r="I670" s="44">
        <v>2775220</v>
      </c>
      <c r="J670" s="44">
        <v>1992589</v>
      </c>
      <c r="K670" s="44">
        <v>0</v>
      </c>
      <c r="L670" s="44">
        <v>0</v>
      </c>
      <c r="M670" s="44">
        <v>0</v>
      </c>
      <c r="N670" s="44">
        <v>0</v>
      </c>
      <c r="O670" s="44">
        <v>0</v>
      </c>
      <c r="P670" s="44">
        <v>852126</v>
      </c>
      <c r="Q670" s="44">
        <v>203360</v>
      </c>
      <c r="R670" s="44">
        <v>326560</v>
      </c>
      <c r="S670" s="44">
        <v>59680</v>
      </c>
      <c r="T670" s="44">
        <v>24900</v>
      </c>
      <c r="U670" s="44">
        <v>210982</v>
      </c>
      <c r="V670" s="44">
        <v>42807</v>
      </c>
      <c r="W670" s="44">
        <v>0</v>
      </c>
      <c r="X670" s="44">
        <v>0</v>
      </c>
      <c r="Y670" s="44">
        <v>48982</v>
      </c>
      <c r="Z670" s="44">
        <v>0</v>
      </c>
      <c r="AA670" s="44">
        <v>16676767</v>
      </c>
      <c r="AB670" s="44">
        <v>0</v>
      </c>
    </row>
    <row r="671" spans="1:28" x14ac:dyDescent="0.3">
      <c r="A671" s="46" t="s">
        <v>1392</v>
      </c>
      <c r="B671" t="s">
        <v>2710</v>
      </c>
      <c r="C671">
        <v>1</v>
      </c>
      <c r="D671">
        <v>0</v>
      </c>
      <c r="E671" s="44">
        <v>12282446</v>
      </c>
      <c r="F671" s="44">
        <v>0</v>
      </c>
      <c r="G671" s="44">
        <v>0</v>
      </c>
      <c r="H671" s="44">
        <v>0</v>
      </c>
      <c r="I671" s="44">
        <v>1352686</v>
      </c>
      <c r="J671" s="44">
        <v>554533</v>
      </c>
      <c r="K671" s="44">
        <v>0</v>
      </c>
      <c r="L671" s="44">
        <v>0</v>
      </c>
      <c r="M671" s="44">
        <v>0</v>
      </c>
      <c r="N671" s="44">
        <v>0</v>
      </c>
      <c r="O671" s="44">
        <v>0</v>
      </c>
      <c r="P671" s="44">
        <v>1515511</v>
      </c>
      <c r="Q671" s="44">
        <v>290598</v>
      </c>
      <c r="R671" s="44">
        <v>178033</v>
      </c>
      <c r="S671" s="44">
        <v>17616</v>
      </c>
      <c r="T671" s="44">
        <v>7350</v>
      </c>
      <c r="U671" s="44">
        <v>70483</v>
      </c>
      <c r="V671" s="44">
        <v>19978</v>
      </c>
      <c r="W671" s="44">
        <v>0</v>
      </c>
      <c r="X671" s="44">
        <v>294502</v>
      </c>
      <c r="Y671" s="44">
        <v>0</v>
      </c>
      <c r="Z671" s="44">
        <v>0</v>
      </c>
      <c r="AA671" s="44">
        <v>16583736</v>
      </c>
      <c r="AB671" s="44">
        <v>0</v>
      </c>
    </row>
    <row r="672" spans="1:28" x14ac:dyDescent="0.3">
      <c r="A672" s="46" t="s">
        <v>1394</v>
      </c>
      <c r="B672" t="s">
        <v>2711</v>
      </c>
      <c r="C672">
        <v>1</v>
      </c>
      <c r="D672">
        <v>0</v>
      </c>
      <c r="E672" s="44">
        <v>10849775</v>
      </c>
      <c r="F672" s="44">
        <v>0</v>
      </c>
      <c r="G672" s="44">
        <v>0</v>
      </c>
      <c r="H672" s="44">
        <v>8050</v>
      </c>
      <c r="I672" s="44">
        <v>915332</v>
      </c>
      <c r="J672" s="44">
        <v>920889</v>
      </c>
      <c r="K672" s="44">
        <v>0</v>
      </c>
      <c r="L672" s="44">
        <v>0</v>
      </c>
      <c r="M672" s="44">
        <v>0</v>
      </c>
      <c r="N672" s="44">
        <v>0</v>
      </c>
      <c r="O672" s="44">
        <v>0</v>
      </c>
      <c r="P672" s="44">
        <v>1041229</v>
      </c>
      <c r="Q672" s="44">
        <v>65610</v>
      </c>
      <c r="R672" s="44">
        <v>0</v>
      </c>
      <c r="S672" s="44">
        <v>13632</v>
      </c>
      <c r="T672" s="44">
        <v>5688</v>
      </c>
      <c r="U672" s="44">
        <v>50736</v>
      </c>
      <c r="V672" s="44">
        <v>17133</v>
      </c>
      <c r="W672" s="44">
        <v>0</v>
      </c>
      <c r="X672" s="44">
        <v>160471</v>
      </c>
      <c r="Y672" s="44">
        <v>0</v>
      </c>
      <c r="Z672" s="44">
        <v>0</v>
      </c>
      <c r="AA672" s="44">
        <v>14048545</v>
      </c>
      <c r="AB672" s="44">
        <v>0</v>
      </c>
    </row>
    <row r="673" spans="1:28" x14ac:dyDescent="0.3">
      <c r="A673" s="46" t="s">
        <v>1400</v>
      </c>
      <c r="B673" t="s">
        <v>2712</v>
      </c>
      <c r="C673">
        <v>1</v>
      </c>
      <c r="D673">
        <v>0</v>
      </c>
      <c r="E673" s="44">
        <v>1663988</v>
      </c>
      <c r="F673" s="44">
        <v>0</v>
      </c>
      <c r="G673" s="44">
        <v>0</v>
      </c>
      <c r="H673" s="44">
        <v>0</v>
      </c>
      <c r="I673" s="44">
        <v>326559</v>
      </c>
      <c r="J673" s="44">
        <v>263251</v>
      </c>
      <c r="K673" s="44">
        <v>0</v>
      </c>
      <c r="L673" s="44">
        <v>0</v>
      </c>
      <c r="M673" s="44">
        <v>0</v>
      </c>
      <c r="N673" s="44">
        <v>0</v>
      </c>
      <c r="O673" s="44">
        <v>0</v>
      </c>
      <c r="P673" s="44">
        <v>260079</v>
      </c>
      <c r="Q673" s="44">
        <v>0</v>
      </c>
      <c r="R673" s="44">
        <v>0</v>
      </c>
      <c r="S673" s="44">
        <v>1917</v>
      </c>
      <c r="T673" s="44">
        <v>800</v>
      </c>
      <c r="U673" s="44">
        <v>10893</v>
      </c>
      <c r="V673" s="44">
        <v>1542</v>
      </c>
      <c r="W673" s="44">
        <v>0</v>
      </c>
      <c r="X673" s="44">
        <v>0</v>
      </c>
      <c r="Y673" s="44">
        <v>0</v>
      </c>
      <c r="Z673" s="44">
        <v>0</v>
      </c>
      <c r="AA673" s="44">
        <v>2529029</v>
      </c>
      <c r="AB673" s="44">
        <v>0</v>
      </c>
    </row>
    <row r="674" spans="1:28" x14ac:dyDescent="0.3">
      <c r="A674" s="46" t="s">
        <v>1396</v>
      </c>
      <c r="B674" t="s">
        <v>2713</v>
      </c>
      <c r="C674">
        <v>1</v>
      </c>
      <c r="D674">
        <v>0</v>
      </c>
      <c r="E674" s="44">
        <v>7739713</v>
      </c>
      <c r="F674" s="44">
        <v>0</v>
      </c>
      <c r="G674" s="44">
        <v>0</v>
      </c>
      <c r="H674" s="44">
        <v>0</v>
      </c>
      <c r="I674" s="44">
        <v>701403</v>
      </c>
      <c r="J674" s="44">
        <v>1815337</v>
      </c>
      <c r="K674" s="44">
        <v>0</v>
      </c>
      <c r="L674" s="44">
        <v>0</v>
      </c>
      <c r="M674" s="44">
        <v>0</v>
      </c>
      <c r="N674" s="44">
        <v>0</v>
      </c>
      <c r="O674" s="44">
        <v>0</v>
      </c>
      <c r="P674" s="44">
        <v>1096736</v>
      </c>
      <c r="Q674" s="44">
        <v>165346</v>
      </c>
      <c r="R674" s="44">
        <v>294520</v>
      </c>
      <c r="S674" s="44">
        <v>13991</v>
      </c>
      <c r="T674" s="44">
        <v>5838</v>
      </c>
      <c r="U674" s="44">
        <v>49629</v>
      </c>
      <c r="V674" s="44">
        <v>16364</v>
      </c>
      <c r="W674" s="44">
        <v>0</v>
      </c>
      <c r="X674" s="44">
        <v>93758</v>
      </c>
      <c r="Y674" s="44">
        <v>0</v>
      </c>
      <c r="Z674" s="44">
        <v>0</v>
      </c>
      <c r="AA674" s="44">
        <v>11992635</v>
      </c>
      <c r="AB674" s="44">
        <v>0</v>
      </c>
    </row>
    <row r="675" spans="1:28" x14ac:dyDescent="0.3">
      <c r="A675" s="46" t="s">
        <v>1398</v>
      </c>
      <c r="B675" t="s">
        <v>2714</v>
      </c>
      <c r="C675">
        <v>1</v>
      </c>
      <c r="D675">
        <v>0</v>
      </c>
      <c r="E675" s="44">
        <v>7936463</v>
      </c>
      <c r="F675" s="44">
        <v>0</v>
      </c>
      <c r="G675" s="44">
        <v>0</v>
      </c>
      <c r="H675" s="44">
        <v>0</v>
      </c>
      <c r="I675" s="44">
        <v>925074</v>
      </c>
      <c r="J675" s="44">
        <v>999052</v>
      </c>
      <c r="K675" s="44">
        <v>0</v>
      </c>
      <c r="L675" s="44">
        <v>0</v>
      </c>
      <c r="M675" s="44">
        <v>0</v>
      </c>
      <c r="N675" s="44">
        <v>0</v>
      </c>
      <c r="O675" s="44">
        <v>0</v>
      </c>
      <c r="P675" s="44">
        <v>1311767</v>
      </c>
      <c r="Q675" s="44">
        <v>298226</v>
      </c>
      <c r="R675" s="44">
        <v>97482</v>
      </c>
      <c r="S675" s="44">
        <v>12718</v>
      </c>
      <c r="T675" s="44">
        <v>5306</v>
      </c>
      <c r="U675" s="44">
        <v>50794</v>
      </c>
      <c r="V675" s="44">
        <v>15758</v>
      </c>
      <c r="W675" s="44">
        <v>0</v>
      </c>
      <c r="X675" s="44">
        <v>71123</v>
      </c>
      <c r="Y675" s="44">
        <v>0</v>
      </c>
      <c r="Z675" s="44">
        <v>0</v>
      </c>
      <c r="AA675" s="44">
        <v>11723763</v>
      </c>
      <c r="AB675" s="44">
        <v>0</v>
      </c>
    </row>
    <row r="676" spans="1:28" x14ac:dyDescent="0.3">
      <c r="A676" s="46" t="s">
        <v>1405</v>
      </c>
      <c r="B676" t="s">
        <v>2715</v>
      </c>
      <c r="C676">
        <v>1</v>
      </c>
      <c r="D676">
        <v>0</v>
      </c>
      <c r="E676" s="44">
        <v>10679567</v>
      </c>
      <c r="F676" s="44">
        <v>0</v>
      </c>
      <c r="G676" s="44">
        <v>200123</v>
      </c>
      <c r="H676" s="44">
        <v>5960</v>
      </c>
      <c r="I676" s="44">
        <v>1234600</v>
      </c>
      <c r="J676" s="44">
        <v>1904907</v>
      </c>
      <c r="K676" s="44">
        <v>0</v>
      </c>
      <c r="L676" s="44">
        <v>0</v>
      </c>
      <c r="M676" s="44">
        <v>0</v>
      </c>
      <c r="N676" s="44">
        <v>0</v>
      </c>
      <c r="O676" s="44">
        <v>0</v>
      </c>
      <c r="P676" s="44">
        <v>483717</v>
      </c>
      <c r="Q676" s="44">
        <v>267243</v>
      </c>
      <c r="R676" s="44">
        <v>23369</v>
      </c>
      <c r="S676" s="44">
        <v>24987</v>
      </c>
      <c r="T676" s="44">
        <v>10425</v>
      </c>
      <c r="U676" s="44">
        <v>90987</v>
      </c>
      <c r="V676" s="44">
        <v>9688</v>
      </c>
      <c r="W676" s="44">
        <v>0</v>
      </c>
      <c r="X676" s="44">
        <v>443445</v>
      </c>
      <c r="Y676" s="44">
        <v>0</v>
      </c>
      <c r="Z676" s="44">
        <v>0</v>
      </c>
      <c r="AA676" s="44">
        <v>15379018</v>
      </c>
      <c r="AB676" s="44">
        <v>100000</v>
      </c>
    </row>
    <row r="677" spans="1:28" x14ac:dyDescent="0.3">
      <c r="A677" s="46" t="s">
        <v>1403</v>
      </c>
      <c r="B677" t="s">
        <v>2716</v>
      </c>
      <c r="C677">
        <v>1</v>
      </c>
      <c r="D677">
        <v>0</v>
      </c>
      <c r="E677" s="44">
        <v>7914068</v>
      </c>
      <c r="F677" s="44">
        <v>0</v>
      </c>
      <c r="G677" s="44">
        <v>92174</v>
      </c>
      <c r="H677" s="44">
        <v>5579</v>
      </c>
      <c r="I677" s="44">
        <v>786417</v>
      </c>
      <c r="J677" s="44">
        <v>1174532</v>
      </c>
      <c r="K677" s="44">
        <v>0</v>
      </c>
      <c r="L677" s="44">
        <v>0</v>
      </c>
      <c r="M677" s="44">
        <v>0</v>
      </c>
      <c r="N677" s="44">
        <v>0</v>
      </c>
      <c r="O677" s="44">
        <v>0</v>
      </c>
      <c r="P677" s="44">
        <v>500830</v>
      </c>
      <c r="Q677" s="44">
        <v>162065</v>
      </c>
      <c r="R677" s="44">
        <v>0</v>
      </c>
      <c r="S677" s="44">
        <v>13063</v>
      </c>
      <c r="T677" s="44">
        <v>5450</v>
      </c>
      <c r="U677" s="44">
        <v>49979</v>
      </c>
      <c r="V677" s="44">
        <v>12134</v>
      </c>
      <c r="W677" s="44">
        <v>0</v>
      </c>
      <c r="X677" s="44">
        <v>713908</v>
      </c>
      <c r="Y677" s="44">
        <v>0</v>
      </c>
      <c r="Z677" s="44">
        <v>0</v>
      </c>
      <c r="AA677" s="44">
        <v>11430199</v>
      </c>
      <c r="AB677" s="44">
        <v>100000</v>
      </c>
    </row>
    <row r="678" spans="1:28" x14ac:dyDescent="0.3">
      <c r="A678" s="72" t="s">
        <v>2105</v>
      </c>
      <c r="B678" t="s">
        <v>2106</v>
      </c>
      <c r="C678">
        <v>1</v>
      </c>
      <c r="D678">
        <v>1</v>
      </c>
      <c r="E678" s="44">
        <v>18160958908</v>
      </c>
      <c r="F678" s="44">
        <v>44572008</v>
      </c>
      <c r="G678" s="44">
        <v>217896814</v>
      </c>
      <c r="H678" s="44">
        <v>4982392</v>
      </c>
      <c r="I678" s="44">
        <v>2066554849</v>
      </c>
      <c r="J678" s="44">
        <v>3013508282</v>
      </c>
      <c r="K678" s="44">
        <v>19978012</v>
      </c>
      <c r="L678" s="44">
        <v>5368202</v>
      </c>
      <c r="M678" s="44">
        <v>35537673</v>
      </c>
      <c r="N678" s="44">
        <v>163070167</v>
      </c>
      <c r="O678" s="44">
        <v>61877936</v>
      </c>
      <c r="P678" s="44">
        <v>1008169642</v>
      </c>
      <c r="Q678" s="44">
        <v>604834795</v>
      </c>
      <c r="R678" s="44">
        <v>413677372</v>
      </c>
      <c r="S678" s="44">
        <v>44816847</v>
      </c>
      <c r="T678" s="44">
        <v>18698694</v>
      </c>
      <c r="U678" s="44">
        <v>173260000</v>
      </c>
      <c r="V678" s="44">
        <v>36529042</v>
      </c>
      <c r="W678" s="44">
        <v>2481816</v>
      </c>
      <c r="X678" s="44">
        <v>827744544</v>
      </c>
      <c r="Y678" s="44">
        <v>4200243</v>
      </c>
      <c r="Z678" s="44">
        <v>27255589</v>
      </c>
      <c r="AA678" s="44">
        <v>26955973827</v>
      </c>
      <c r="AB678" s="44">
        <v>244739738</v>
      </c>
    </row>
    <row r="679" spans="1:28" x14ac:dyDescent="0.3">
      <c r="A679" s="72" t="s">
        <v>2107</v>
      </c>
      <c r="B679" t="s">
        <v>2108</v>
      </c>
      <c r="C679">
        <v>1</v>
      </c>
      <c r="D679">
        <v>1</v>
      </c>
      <c r="E679" s="44">
        <v>243810813</v>
      </c>
      <c r="F679" s="44">
        <v>791163</v>
      </c>
      <c r="G679" s="44">
        <v>5401510</v>
      </c>
      <c r="H679" s="44">
        <v>17491</v>
      </c>
      <c r="I679" s="44">
        <v>22969913</v>
      </c>
      <c r="J679" s="44">
        <v>15136376</v>
      </c>
      <c r="K679" s="44">
        <v>26690</v>
      </c>
      <c r="L679" s="44">
        <v>0</v>
      </c>
      <c r="M679" s="44">
        <v>0</v>
      </c>
      <c r="N679" s="44">
        <v>0</v>
      </c>
      <c r="O679" s="44">
        <v>0</v>
      </c>
      <c r="P679" s="44">
        <v>15126174</v>
      </c>
      <c r="Q679" s="44">
        <v>7764192</v>
      </c>
      <c r="R679" s="44">
        <v>8795298</v>
      </c>
      <c r="S679" s="44">
        <v>375759</v>
      </c>
      <c r="T679" s="44">
        <v>156776</v>
      </c>
      <c r="U679" s="44">
        <v>1526033</v>
      </c>
      <c r="V679" s="44">
        <v>449125</v>
      </c>
      <c r="W679" s="44">
        <v>0</v>
      </c>
      <c r="X679" s="44">
        <v>5868567</v>
      </c>
      <c r="Y679" s="44">
        <v>112924</v>
      </c>
      <c r="Z679" s="44">
        <v>1016243</v>
      </c>
      <c r="AA679" s="44">
        <v>329345047</v>
      </c>
      <c r="AB679" s="44">
        <v>5261809</v>
      </c>
    </row>
    <row r="680" spans="1:28" x14ac:dyDescent="0.3">
      <c r="A680" s="46" t="s">
        <v>1406</v>
      </c>
      <c r="B680" t="s">
        <v>2717</v>
      </c>
      <c r="C680">
        <v>1</v>
      </c>
      <c r="D680">
        <v>1</v>
      </c>
      <c r="E680" s="44">
        <v>18404769721</v>
      </c>
      <c r="F680" s="44">
        <v>45363171</v>
      </c>
      <c r="G680" s="44">
        <v>223298324</v>
      </c>
      <c r="H680" s="44">
        <v>4999883</v>
      </c>
      <c r="I680" s="44">
        <v>2089524762</v>
      </c>
      <c r="J680" s="44">
        <v>3028644658</v>
      </c>
      <c r="K680" s="44">
        <v>20004702</v>
      </c>
      <c r="L680" s="44">
        <v>5368202</v>
      </c>
      <c r="M680" s="44">
        <v>35537673</v>
      </c>
      <c r="N680" s="44">
        <v>163070167</v>
      </c>
      <c r="O680" s="44">
        <v>61877936</v>
      </c>
      <c r="P680" s="44">
        <v>1023295816</v>
      </c>
      <c r="Q680" s="44">
        <v>612598987</v>
      </c>
      <c r="R680" s="44">
        <v>422472670</v>
      </c>
      <c r="S680" s="44">
        <v>45192606</v>
      </c>
      <c r="T680" s="44">
        <v>18855470</v>
      </c>
      <c r="U680" s="44">
        <v>174786033</v>
      </c>
      <c r="V680" s="44">
        <v>36978167</v>
      </c>
      <c r="W680" s="44">
        <v>2481816</v>
      </c>
      <c r="X680" s="44">
        <v>833613111</v>
      </c>
      <c r="Y680" s="44">
        <v>4313167</v>
      </c>
      <c r="Z680" s="44">
        <v>28271832</v>
      </c>
      <c r="AA680" s="44">
        <v>27285318874</v>
      </c>
      <c r="AB680" s="44">
        <v>250001547</v>
      </c>
    </row>
    <row r="681" spans="1:28" x14ac:dyDescent="0.3"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</row>
    <row r="682" spans="1:28" x14ac:dyDescent="0.3"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</row>
    <row r="683" spans="1:28" x14ac:dyDescent="0.3">
      <c r="A683" s="46" t="s">
        <v>2839</v>
      </c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</row>
    <row r="684" spans="1:28" x14ac:dyDescent="0.3">
      <c r="A684" s="46" t="s">
        <v>2718</v>
      </c>
      <c r="B684" t="s">
        <v>2719</v>
      </c>
      <c r="E684" s="44" t="s">
        <v>2775</v>
      </c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</row>
    <row r="685" spans="1:28" x14ac:dyDescent="0.3">
      <c r="A685" s="46" t="s">
        <v>2718</v>
      </c>
      <c r="B685" t="s">
        <v>2720</v>
      </c>
      <c r="E685" s="44" t="s">
        <v>2776</v>
      </c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</row>
  </sheetData>
  <hyperlinks>
    <hyperlink ref="A1" location="'Key'!A1" display="DACLA1" xr:uid="{6B2C94E5-642E-434B-AFF0-88CA25EE573A}"/>
    <hyperlink ref="A2" location="'Key'!A1" display="DACLA1" xr:uid="{2DC03409-5DC5-4FDE-92D7-04C576FEBC3C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15</vt:i4>
      </vt:variant>
    </vt:vector>
  </HeadingPairs>
  <TitlesOfParts>
    <vt:vector size="31" baseType="lpstr">
      <vt:lpstr>REPORT 1</vt:lpstr>
      <vt:lpstr>CODE LIST</vt:lpstr>
      <vt:lpstr>NAMES</vt:lpstr>
      <vt:lpstr>Base</vt:lpstr>
      <vt:lpstr>Estimate</vt:lpstr>
      <vt:lpstr>Services Aid</vt:lpstr>
      <vt:lpstr>Mar 2019 1920</vt:lpstr>
      <vt:lpstr>Nov 2019 1920</vt:lpstr>
      <vt:lpstr>Nov 19 2021</vt:lpstr>
      <vt:lpstr>Feb 2020 1920</vt:lpstr>
      <vt:lpstr>Feb 2020 2021</vt:lpstr>
      <vt:lpstr>Community Schools Aid</vt:lpstr>
      <vt:lpstr>Full Foundation Aid</vt:lpstr>
      <vt:lpstr>NRC Status</vt:lpstr>
      <vt:lpstr>Enrollment</vt:lpstr>
      <vt:lpstr>Tax Levy</vt:lpstr>
      <vt:lpstr>Base</vt:lpstr>
      <vt:lpstr>code</vt:lpstr>
      <vt:lpstr>Enrollment</vt:lpstr>
      <vt:lpstr>Estimate</vt:lpstr>
      <vt:lpstr>Feb_Base</vt:lpstr>
      <vt:lpstr>Feb_Est</vt:lpstr>
      <vt:lpstr>Foundation</vt:lpstr>
      <vt:lpstr>March_est</vt:lpstr>
      <vt:lpstr>Names</vt:lpstr>
      <vt:lpstr>Nov_Base</vt:lpstr>
      <vt:lpstr>Nov_Est</vt:lpstr>
      <vt:lpstr>NRC</vt:lpstr>
      <vt:lpstr>'REPORT 1'!Print_Area</vt:lpstr>
      <vt:lpstr>PTRC</vt:lpstr>
      <vt:lpstr>Services_Aid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boblowry</dc:creator>
  <cp:lastModifiedBy>Bob Lowry</cp:lastModifiedBy>
  <cp:lastPrinted>2021-01-24T17:59:57Z</cp:lastPrinted>
  <dcterms:created xsi:type="dcterms:W3CDTF">2013-02-03T11:38:40Z</dcterms:created>
  <dcterms:modified xsi:type="dcterms:W3CDTF">2021-02-03T20:13:09Z</dcterms:modified>
</cp:coreProperties>
</file>